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M:\TEMP\ZOU\10-30-18\"/>
    </mc:Choice>
  </mc:AlternateContent>
  <xr:revisionPtr revIDLastSave="0" documentId="10_ncr:100000_{703F762E-B265-4B42-BE07-D050909C26C7}" xr6:coauthVersionLast="31" xr6:coauthVersionMax="31" xr10:uidLastSave="{00000000-0000-0000-0000-000000000000}"/>
  <bookViews>
    <workbookView xWindow="0" yWindow="0" windowWidth="28800" windowHeight="11010" tabRatio="915" activeTab="2" xr2:uid="{00000000-000D-0000-FFFF-FFFF00000000}"/>
  </bookViews>
  <sheets>
    <sheet name="Use Notes" sheetId="20" r:id="rId1"/>
    <sheet name="References" sheetId="22" r:id="rId2"/>
    <sheet name="Main Sheet" sheetId="14" r:id="rId3"/>
    <sheet name="Summary of Demand for Pooling" sheetId="29" r:id="rId4"/>
    <sheet name="Pooling Demand- Subsidy &amp; ML" sheetId="28" r:id="rId5"/>
    <sheet name="Model Trip Data" sheetId="25" r:id="rId6"/>
    <sheet name="Model Skims Data" sheetId="26" r:id="rId7"/>
    <sheet name="Emission Factors" sheetId="24" r:id="rId8"/>
  </sheets>
  <definedNames>
    <definedName name="_xlnm._FilterDatabase" localSheetId="5" hidden="1">'Model Trip Data'!$A$1:$H$5728</definedName>
    <definedName name="runA">#REF!</definedName>
    <definedName name="runB">#REF!</definedName>
    <definedName name="runC">#REF!</definedName>
    <definedName name="tripA">#REF!</definedName>
    <definedName name="tripB">#REF!</definedName>
    <definedName name="tripC">#REF!</definedName>
  </definedNames>
  <calcPr calcId="17901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14" l="1"/>
  <c r="B4" i="24" l="1"/>
  <c r="E5" i="24" l="1"/>
  <c r="F6" i="24" l="1"/>
  <c r="D6" i="24"/>
  <c r="C6" i="24"/>
  <c r="B6" i="24"/>
  <c r="E6" i="24"/>
  <c r="F12" i="24"/>
  <c r="C8" i="24" l="1"/>
  <c r="E10" i="24"/>
  <c r="E7" i="24"/>
  <c r="E86" i="14" s="1"/>
  <c r="E87" i="14" s="1"/>
  <c r="D8" i="24"/>
  <c r="C9" i="24"/>
  <c r="B10" i="24"/>
  <c r="F10" i="24"/>
  <c r="E11" i="24"/>
  <c r="D12" i="24"/>
  <c r="D7" i="24"/>
  <c r="B9" i="24"/>
  <c r="F9" i="24"/>
  <c r="D11" i="24"/>
  <c r="C12" i="24"/>
  <c r="B7" i="24"/>
  <c r="B86" i="14" s="1"/>
  <c r="B87" i="14" s="1"/>
  <c r="F7" i="24"/>
  <c r="F86" i="14" s="1"/>
  <c r="F87" i="14" s="1"/>
  <c r="E8" i="24"/>
  <c r="D9" i="24"/>
  <c r="C10" i="24"/>
  <c r="B11" i="24"/>
  <c r="F11" i="24"/>
  <c r="E12" i="24"/>
  <c r="C7" i="24"/>
  <c r="C86" i="14" s="1"/>
  <c r="C87" i="14" s="1"/>
  <c r="B8" i="24"/>
  <c r="F8" i="24"/>
  <c r="E9" i="24"/>
  <c r="D10" i="24"/>
  <c r="C11" i="24"/>
  <c r="B12" i="24"/>
  <c r="B35" i="14"/>
  <c r="D86" i="14" l="1"/>
  <c r="D87" i="14" s="1"/>
  <c r="AH257" i="28" l="1"/>
  <c r="AH256" i="28"/>
  <c r="AH255" i="28"/>
  <c r="AH254" i="28"/>
  <c r="AH253" i="28"/>
  <c r="AH252" i="28"/>
  <c r="AH251" i="28"/>
  <c r="AH250" i="28"/>
  <c r="AH249" i="28"/>
  <c r="AH248" i="28"/>
  <c r="AH247" i="28"/>
  <c r="AH246" i="28"/>
  <c r="AH245" i="28"/>
  <c r="AH244" i="28"/>
  <c r="AH243" i="28"/>
  <c r="AH242" i="28"/>
  <c r="AH241" i="28"/>
  <c r="AH240" i="28"/>
  <c r="AH239" i="28"/>
  <c r="AH238" i="28"/>
  <c r="AH237" i="28"/>
  <c r="AH236" i="28"/>
  <c r="AH235" i="28"/>
  <c r="AH234" i="28"/>
  <c r="AH233" i="28"/>
  <c r="AH232" i="28"/>
  <c r="AH231" i="28"/>
  <c r="AH230" i="28"/>
  <c r="AH229" i="28"/>
  <c r="AH228" i="28"/>
  <c r="AH227" i="28"/>
  <c r="AH226" i="28"/>
  <c r="AH225" i="28"/>
  <c r="AH224" i="28"/>
  <c r="AH223" i="28"/>
  <c r="AH222" i="28"/>
  <c r="AH221" i="28"/>
  <c r="AH220" i="28"/>
  <c r="AH219" i="28"/>
  <c r="AH218" i="28"/>
  <c r="AH217" i="28"/>
  <c r="AH216" i="28"/>
  <c r="AH215" i="28"/>
  <c r="AH214" i="28"/>
  <c r="AH213" i="28"/>
  <c r="AH212" i="28"/>
  <c r="AH211" i="28"/>
  <c r="AH210" i="28"/>
  <c r="AH209" i="28"/>
  <c r="AH208" i="28"/>
  <c r="AH207" i="28"/>
  <c r="AH206" i="28"/>
  <c r="AH205" i="28"/>
  <c r="AH204" i="28"/>
  <c r="AH203" i="28"/>
  <c r="AH202" i="28"/>
  <c r="AH201" i="28"/>
  <c r="AH200" i="28"/>
  <c r="AH199" i="28"/>
  <c r="AH198" i="28"/>
  <c r="AH197" i="28"/>
  <c r="AH196" i="28"/>
  <c r="AH195" i="28"/>
  <c r="AH194" i="28"/>
  <c r="AH193" i="28"/>
  <c r="AH192" i="28"/>
  <c r="AH191" i="28"/>
  <c r="AH190" i="28"/>
  <c r="AH189" i="28"/>
  <c r="AH188" i="28"/>
  <c r="AH187" i="28"/>
  <c r="AH186" i="28"/>
  <c r="AH185" i="28"/>
  <c r="AH184" i="28"/>
  <c r="AH183" i="28"/>
  <c r="AH182" i="28"/>
  <c r="AH181" i="28"/>
  <c r="AH180" i="28"/>
  <c r="AH179" i="28"/>
  <c r="AH178" i="28"/>
  <c r="AH177" i="28"/>
  <c r="AH176" i="28"/>
  <c r="AH175" i="28"/>
  <c r="AH174" i="28"/>
  <c r="AH173" i="28"/>
  <c r="AH172" i="28"/>
  <c r="AH171" i="28"/>
  <c r="AH170" i="28"/>
  <c r="AH169" i="28"/>
  <c r="AH168" i="28"/>
  <c r="AH167" i="28"/>
  <c r="AH166" i="28"/>
  <c r="AH165" i="28"/>
  <c r="AH164" i="28"/>
  <c r="AH163" i="28"/>
  <c r="AH162" i="28"/>
  <c r="AH161" i="28"/>
  <c r="AH160" i="28"/>
  <c r="AH159" i="28"/>
  <c r="AH158" i="28"/>
  <c r="AH157" i="28"/>
  <c r="AH156" i="28"/>
  <c r="AH155" i="28"/>
  <c r="AH154" i="28"/>
  <c r="AH153" i="28"/>
  <c r="AH152" i="28"/>
  <c r="AH151" i="28"/>
  <c r="AH150" i="28"/>
  <c r="AH149" i="28"/>
  <c r="AH148" i="28"/>
  <c r="AH147" i="28"/>
  <c r="AH146" i="28"/>
  <c r="AH145" i="28"/>
  <c r="AH144" i="28"/>
  <c r="AH143" i="28"/>
  <c r="AH142" i="28"/>
  <c r="AH141" i="28"/>
  <c r="AH140" i="28"/>
  <c r="AH139" i="28"/>
  <c r="AH138" i="28"/>
  <c r="AH137" i="28"/>
  <c r="AH136" i="28"/>
  <c r="AH135" i="28"/>
  <c r="AH134" i="28"/>
  <c r="AH133" i="28"/>
  <c r="AH132" i="28"/>
  <c r="AH131" i="28"/>
  <c r="AH130" i="28"/>
  <c r="AH129" i="28"/>
  <c r="AH128" i="28"/>
  <c r="AH127" i="28"/>
  <c r="AH126" i="28"/>
  <c r="AH125" i="28"/>
  <c r="AH124" i="28"/>
  <c r="AH123" i="28"/>
  <c r="AH122" i="28"/>
  <c r="AH121" i="28"/>
  <c r="AH120" i="28"/>
  <c r="AH119" i="28"/>
  <c r="AH118" i="28"/>
  <c r="AH117" i="28"/>
  <c r="AH116" i="28"/>
  <c r="AH115" i="28"/>
  <c r="AH114" i="28"/>
  <c r="AH113" i="28"/>
  <c r="AH112" i="28"/>
  <c r="AH111" i="28"/>
  <c r="AH110" i="28"/>
  <c r="AH109" i="28"/>
  <c r="AH108" i="28"/>
  <c r="AH107" i="28"/>
  <c r="AH106" i="28"/>
  <c r="AH105" i="28"/>
  <c r="AH104" i="28"/>
  <c r="AH103" i="28"/>
  <c r="AH102" i="28"/>
  <c r="AH101" i="28"/>
  <c r="AH100" i="28"/>
  <c r="AH99" i="28"/>
  <c r="AH98" i="28"/>
  <c r="AH97" i="28"/>
  <c r="AH96" i="28"/>
  <c r="AH95" i="28"/>
  <c r="AH94" i="28"/>
  <c r="AH93" i="28"/>
  <c r="AH92" i="28"/>
  <c r="AH91" i="28"/>
  <c r="AH90" i="28"/>
  <c r="AH89" i="28"/>
  <c r="AH88" i="28"/>
  <c r="AH87" i="28"/>
  <c r="AH86" i="28"/>
  <c r="AH85" i="28"/>
  <c r="AH84" i="28"/>
  <c r="AH83" i="28"/>
  <c r="AH82" i="28"/>
  <c r="AH81" i="28"/>
  <c r="AH80" i="28"/>
  <c r="AH79" i="28"/>
  <c r="AH78" i="28"/>
  <c r="AH77" i="28"/>
  <c r="AH76" i="28"/>
  <c r="AH75" i="28"/>
  <c r="AH74" i="28"/>
  <c r="AH73" i="28"/>
  <c r="AH72" i="28"/>
  <c r="AH71" i="28"/>
  <c r="AH70" i="28"/>
  <c r="AH69" i="28"/>
  <c r="AH68" i="28"/>
  <c r="AH67" i="28"/>
  <c r="AH66" i="28"/>
  <c r="AH65" i="28"/>
  <c r="AH64" i="28"/>
  <c r="AH63" i="28"/>
  <c r="AH62" i="28"/>
  <c r="AH61" i="28"/>
  <c r="AH60" i="28"/>
  <c r="AH59" i="28"/>
  <c r="AH58" i="28"/>
  <c r="AH57" i="28"/>
  <c r="AH56" i="28"/>
  <c r="AH55" i="28"/>
  <c r="AH54" i="28"/>
  <c r="AH53" i="28"/>
  <c r="AH52" i="28"/>
  <c r="AH51" i="28"/>
  <c r="AH50" i="28"/>
  <c r="AH49" i="28"/>
  <c r="AH48" i="28"/>
  <c r="AH47" i="28"/>
  <c r="AH46" i="28"/>
  <c r="AH45" i="28"/>
  <c r="AH44" i="28"/>
  <c r="AH43" i="28"/>
  <c r="AH42" i="28"/>
  <c r="AH41" i="28"/>
  <c r="AH40" i="28"/>
  <c r="AH39" i="28"/>
  <c r="AH38" i="28"/>
  <c r="AH37" i="28"/>
  <c r="AH36" i="28"/>
  <c r="AH35" i="28"/>
  <c r="AH34" i="28"/>
  <c r="AH33" i="28"/>
  <c r="AH32" i="28"/>
  <c r="AH31" i="28"/>
  <c r="AH30" i="28"/>
  <c r="AH29" i="28"/>
  <c r="AH28" i="28"/>
  <c r="AH27" i="28"/>
  <c r="AH26" i="28"/>
  <c r="AH25" i="28"/>
  <c r="AH24" i="28"/>
  <c r="AH23" i="28"/>
  <c r="AH22" i="28"/>
  <c r="AH21" i="28"/>
  <c r="AH20" i="28"/>
  <c r="AH19" i="28"/>
  <c r="AH18" i="28"/>
  <c r="AH17" i="28"/>
  <c r="AH16" i="28"/>
  <c r="AH15" i="28"/>
  <c r="AH14" i="28"/>
  <c r="AH13" i="28"/>
  <c r="AK61" i="28" l="1"/>
  <c r="AJ61" i="28"/>
  <c r="AI61" i="28"/>
  <c r="AK60" i="28"/>
  <c r="AJ60" i="28"/>
  <c r="AI60" i="28"/>
  <c r="AK59" i="28"/>
  <c r="AJ59" i="28"/>
  <c r="AI59" i="28"/>
  <c r="AK58" i="28"/>
  <c r="AJ58" i="28"/>
  <c r="AI58" i="28"/>
  <c r="AK57" i="28"/>
  <c r="AJ57" i="28"/>
  <c r="AI57" i="28"/>
  <c r="AK56" i="28"/>
  <c r="AJ56" i="28"/>
  <c r="AI56" i="28"/>
  <c r="AK55" i="28"/>
  <c r="AJ55" i="28"/>
  <c r="AI55" i="28"/>
  <c r="AK54" i="28"/>
  <c r="AJ54" i="28"/>
  <c r="AI54" i="28"/>
  <c r="AK53" i="28"/>
  <c r="AJ53" i="28"/>
  <c r="AI53" i="28"/>
  <c r="AK52" i="28"/>
  <c r="AJ52" i="28"/>
  <c r="AI52" i="28"/>
  <c r="AK51" i="28"/>
  <c r="AJ51" i="28"/>
  <c r="AI51" i="28"/>
  <c r="AK50" i="28"/>
  <c r="AJ50" i="28"/>
  <c r="AI50" i="28"/>
  <c r="AK49" i="28"/>
  <c r="AJ49" i="28"/>
  <c r="AI49" i="28"/>
  <c r="AK48" i="28"/>
  <c r="AJ48" i="28"/>
  <c r="AI48" i="28"/>
  <c r="AK47" i="28"/>
  <c r="AJ47" i="28"/>
  <c r="AI47" i="28"/>
  <c r="AK46" i="28"/>
  <c r="AJ46" i="28"/>
  <c r="AI46" i="28"/>
  <c r="AK45" i="28"/>
  <c r="AJ45" i="28"/>
  <c r="AI45" i="28"/>
  <c r="AK44" i="28"/>
  <c r="AJ44" i="28"/>
  <c r="AI44" i="28"/>
  <c r="AK43" i="28"/>
  <c r="AJ43" i="28"/>
  <c r="AI43" i="28"/>
  <c r="AK42" i="28"/>
  <c r="AJ42" i="28"/>
  <c r="AI42" i="28"/>
  <c r="AK41" i="28"/>
  <c r="AJ41" i="28"/>
  <c r="AI41" i="28"/>
  <c r="AK40" i="28"/>
  <c r="AJ40" i="28"/>
  <c r="AI40" i="28"/>
  <c r="AK39" i="28"/>
  <c r="AJ39" i="28"/>
  <c r="AI39" i="28"/>
  <c r="AK38" i="28"/>
  <c r="AJ38" i="28"/>
  <c r="AI38" i="28"/>
  <c r="AK37" i="28"/>
  <c r="AJ37" i="28"/>
  <c r="AI37" i="28"/>
  <c r="AK36" i="28"/>
  <c r="AJ36" i="28"/>
  <c r="AI36" i="28"/>
  <c r="AK35" i="28"/>
  <c r="AJ35" i="28"/>
  <c r="AI35" i="28"/>
  <c r="AK34" i="28"/>
  <c r="AJ34" i="28"/>
  <c r="AI34" i="28"/>
  <c r="AK33" i="28"/>
  <c r="AJ33" i="28"/>
  <c r="AI33" i="28"/>
  <c r="AK32" i="28"/>
  <c r="AJ32" i="28"/>
  <c r="AI32" i="28"/>
  <c r="AK31" i="28"/>
  <c r="AJ31" i="28"/>
  <c r="AI31" i="28"/>
  <c r="AK30" i="28"/>
  <c r="AJ30" i="28"/>
  <c r="AI30" i="28"/>
  <c r="AK29" i="28"/>
  <c r="AJ29" i="28"/>
  <c r="AI29" i="28"/>
  <c r="AK28" i="28"/>
  <c r="AJ28" i="28"/>
  <c r="AI28" i="28"/>
  <c r="AK27" i="28"/>
  <c r="AJ27" i="28"/>
  <c r="AI27" i="28"/>
  <c r="AK26" i="28"/>
  <c r="AJ26" i="28"/>
  <c r="AI26" i="28"/>
  <c r="AK25" i="28"/>
  <c r="AJ25" i="28"/>
  <c r="AI25" i="28"/>
  <c r="AK24" i="28"/>
  <c r="AJ24" i="28"/>
  <c r="AI24" i="28"/>
  <c r="AK23" i="28"/>
  <c r="AJ23" i="28"/>
  <c r="AI23" i="28"/>
  <c r="AK22" i="28"/>
  <c r="AJ22" i="28"/>
  <c r="AI22" i="28"/>
  <c r="AK21" i="28"/>
  <c r="AJ21" i="28"/>
  <c r="AI21" i="28"/>
  <c r="AK20" i="28"/>
  <c r="AJ20" i="28"/>
  <c r="AI20" i="28"/>
  <c r="AK19" i="28"/>
  <c r="AJ19" i="28"/>
  <c r="AI19" i="28"/>
  <c r="AK18" i="28"/>
  <c r="AJ18" i="28"/>
  <c r="AI18" i="28"/>
  <c r="AK17" i="28"/>
  <c r="AJ17" i="28"/>
  <c r="AI17" i="28"/>
  <c r="AK16" i="28"/>
  <c r="AJ16" i="28"/>
  <c r="AI16" i="28"/>
  <c r="AK15" i="28"/>
  <c r="AJ15" i="28"/>
  <c r="AI15" i="28"/>
  <c r="AK14" i="28"/>
  <c r="AJ14" i="28"/>
  <c r="AI14" i="28"/>
  <c r="AK13" i="28"/>
  <c r="AJ13" i="28"/>
  <c r="AI13" i="28"/>
  <c r="AD61" i="28"/>
  <c r="AC61" i="28"/>
  <c r="AB61" i="28"/>
  <c r="AD60" i="28"/>
  <c r="AC60" i="28"/>
  <c r="AB60" i="28"/>
  <c r="AD59" i="28"/>
  <c r="AC59" i="28"/>
  <c r="AB59" i="28"/>
  <c r="AD58" i="28"/>
  <c r="AC58" i="28"/>
  <c r="AB58" i="28"/>
  <c r="AD57" i="28"/>
  <c r="AC57" i="28"/>
  <c r="AB57" i="28"/>
  <c r="AD56" i="28"/>
  <c r="AC56" i="28"/>
  <c r="AB56" i="28"/>
  <c r="AD55" i="28"/>
  <c r="AC55" i="28"/>
  <c r="AB55" i="28"/>
  <c r="AD54" i="28"/>
  <c r="AC54" i="28"/>
  <c r="AB54" i="28"/>
  <c r="AD53" i="28"/>
  <c r="AC53" i="28"/>
  <c r="AB53" i="28"/>
  <c r="AD52" i="28"/>
  <c r="AC52" i="28"/>
  <c r="AB52" i="28"/>
  <c r="AD51" i="28"/>
  <c r="AC51" i="28"/>
  <c r="AB51" i="28"/>
  <c r="AD50" i="28"/>
  <c r="AC50" i="28"/>
  <c r="AB50" i="28"/>
  <c r="AD49" i="28"/>
  <c r="AC49" i="28"/>
  <c r="AB49" i="28"/>
  <c r="AD48" i="28"/>
  <c r="AC48" i="28"/>
  <c r="AB48" i="28"/>
  <c r="AD47" i="28"/>
  <c r="AC47" i="28"/>
  <c r="AB47" i="28"/>
  <c r="AD46" i="28"/>
  <c r="AC46" i="28"/>
  <c r="AB46" i="28"/>
  <c r="AD45" i="28"/>
  <c r="AC45" i="28"/>
  <c r="AB45" i="28"/>
  <c r="AD44" i="28"/>
  <c r="AC44" i="28"/>
  <c r="AB44" i="28"/>
  <c r="AD43" i="28"/>
  <c r="AC43" i="28"/>
  <c r="AB43" i="28"/>
  <c r="AD42" i="28"/>
  <c r="AC42" i="28"/>
  <c r="AB42" i="28"/>
  <c r="AD41" i="28"/>
  <c r="AC41" i="28"/>
  <c r="AB41" i="28"/>
  <c r="AD40" i="28"/>
  <c r="AC40" i="28"/>
  <c r="AB40" i="28"/>
  <c r="AD39" i="28"/>
  <c r="AC39" i="28"/>
  <c r="AB39" i="28"/>
  <c r="AD38" i="28"/>
  <c r="AC38" i="28"/>
  <c r="AB38" i="28"/>
  <c r="AD37" i="28"/>
  <c r="AC37" i="28"/>
  <c r="AB37" i="28"/>
  <c r="AD36" i="28"/>
  <c r="AC36" i="28"/>
  <c r="AB36" i="28"/>
  <c r="AD35" i="28"/>
  <c r="AC35" i="28"/>
  <c r="AB35" i="28"/>
  <c r="AD34" i="28"/>
  <c r="AC34" i="28"/>
  <c r="AB34" i="28"/>
  <c r="AD33" i="28"/>
  <c r="AC33" i="28"/>
  <c r="AB33" i="28"/>
  <c r="AD32" i="28"/>
  <c r="AC32" i="28"/>
  <c r="AB32" i="28"/>
  <c r="AD31" i="28"/>
  <c r="AC31" i="28"/>
  <c r="AB31" i="28"/>
  <c r="AD30" i="28"/>
  <c r="AC30" i="28"/>
  <c r="AB30" i="28"/>
  <c r="AD29" i="28"/>
  <c r="AC29" i="28"/>
  <c r="AB29" i="28"/>
  <c r="AD28" i="28"/>
  <c r="AC28" i="28"/>
  <c r="AB28" i="28"/>
  <c r="AD27" i="28"/>
  <c r="AC27" i="28"/>
  <c r="AB27" i="28"/>
  <c r="AD26" i="28"/>
  <c r="AC26" i="28"/>
  <c r="AB26" i="28"/>
  <c r="AD25" i="28"/>
  <c r="AC25" i="28"/>
  <c r="AB25" i="28"/>
  <c r="AD24" i="28"/>
  <c r="AC24" i="28"/>
  <c r="AB24" i="28"/>
  <c r="AD23" i="28"/>
  <c r="AC23" i="28"/>
  <c r="AB23" i="28"/>
  <c r="AD22" i="28"/>
  <c r="AC22" i="28"/>
  <c r="AB22" i="28"/>
  <c r="AD21" i="28"/>
  <c r="AC21" i="28"/>
  <c r="AB21" i="28"/>
  <c r="AD20" i="28"/>
  <c r="AC20" i="28"/>
  <c r="AB20" i="28"/>
  <c r="AD19" i="28"/>
  <c r="AC19" i="28"/>
  <c r="AB19" i="28"/>
  <c r="AD18" i="28"/>
  <c r="AC18" i="28"/>
  <c r="AB18" i="28"/>
  <c r="AD17" i="28"/>
  <c r="AC17" i="28"/>
  <c r="AB17" i="28"/>
  <c r="AD16" i="28"/>
  <c r="AC16" i="28"/>
  <c r="AB16" i="28"/>
  <c r="AD15" i="28"/>
  <c r="AC15" i="28"/>
  <c r="AB15" i="28"/>
  <c r="AD14" i="28"/>
  <c r="AC14" i="28"/>
  <c r="AB14" i="28"/>
  <c r="AD13" i="28"/>
  <c r="AC13" i="28"/>
  <c r="AB13" i="28"/>
  <c r="Z257" i="28"/>
  <c r="Z256" i="28"/>
  <c r="Z255" i="28"/>
  <c r="Z254" i="28"/>
  <c r="Z253" i="28"/>
  <c r="Z252" i="28"/>
  <c r="Z251" i="28"/>
  <c r="Z250" i="28"/>
  <c r="Z249" i="28"/>
  <c r="Z248" i="28"/>
  <c r="Z247" i="28"/>
  <c r="Z246" i="28"/>
  <c r="Z245" i="28"/>
  <c r="Z244" i="28"/>
  <c r="Z243" i="28"/>
  <c r="Z242" i="28"/>
  <c r="Z241" i="28"/>
  <c r="Z240" i="28"/>
  <c r="Z239" i="28"/>
  <c r="Z238" i="28"/>
  <c r="Z237" i="28"/>
  <c r="Z236" i="28"/>
  <c r="Z235" i="28"/>
  <c r="Z234" i="28"/>
  <c r="Z233" i="28"/>
  <c r="Z232" i="28"/>
  <c r="Z231" i="28"/>
  <c r="Z230" i="28"/>
  <c r="Z229" i="28"/>
  <c r="Z228" i="28"/>
  <c r="Z227" i="28"/>
  <c r="Z226" i="28"/>
  <c r="Z225" i="28"/>
  <c r="Z224" i="28"/>
  <c r="Z223" i="28"/>
  <c r="Z222" i="28"/>
  <c r="Z221" i="28"/>
  <c r="Z220" i="28"/>
  <c r="Z219" i="28"/>
  <c r="Z218" i="28"/>
  <c r="Z217" i="28"/>
  <c r="Z216" i="28"/>
  <c r="Z215" i="28"/>
  <c r="Z214" i="28"/>
  <c r="Z213" i="28"/>
  <c r="Z212" i="28"/>
  <c r="Z211" i="28"/>
  <c r="Z210" i="28"/>
  <c r="Z209" i="28"/>
  <c r="Z208" i="28"/>
  <c r="Z207" i="28"/>
  <c r="Z206" i="28"/>
  <c r="Z205" i="28"/>
  <c r="Z204" i="28"/>
  <c r="Z203" i="28"/>
  <c r="Z202" i="28"/>
  <c r="Z201" i="28"/>
  <c r="Z200" i="28"/>
  <c r="Z199" i="28"/>
  <c r="Z198" i="28"/>
  <c r="Z197" i="28"/>
  <c r="Z196" i="28"/>
  <c r="Z195" i="28"/>
  <c r="Z194" i="28"/>
  <c r="Z193" i="28"/>
  <c r="Z192" i="28"/>
  <c r="Z191" i="28"/>
  <c r="Z190" i="28"/>
  <c r="Z189" i="28"/>
  <c r="Z188" i="28"/>
  <c r="Z187" i="28"/>
  <c r="Z186" i="28"/>
  <c r="Z185" i="28"/>
  <c r="Z184" i="28"/>
  <c r="Z183" i="28"/>
  <c r="Z182" i="28"/>
  <c r="Z181" i="28"/>
  <c r="Z180" i="28"/>
  <c r="Z179" i="28"/>
  <c r="Z178" i="28"/>
  <c r="Z177" i="28"/>
  <c r="Z176" i="28"/>
  <c r="Z175" i="28"/>
  <c r="Z174" i="28"/>
  <c r="Z173" i="28"/>
  <c r="Z172" i="28"/>
  <c r="Z171" i="28"/>
  <c r="Z170" i="28"/>
  <c r="Z169" i="28"/>
  <c r="Z168" i="28"/>
  <c r="Z167" i="28"/>
  <c r="Z166" i="28"/>
  <c r="Z165" i="28"/>
  <c r="Z164" i="28"/>
  <c r="Z163" i="28"/>
  <c r="Z162" i="28"/>
  <c r="Z161" i="28"/>
  <c r="Z160" i="28"/>
  <c r="Z159" i="28"/>
  <c r="Z158" i="28"/>
  <c r="Z157" i="28"/>
  <c r="Z156" i="28"/>
  <c r="Z155"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1"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7"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F44" i="14"/>
  <c r="E44" i="14"/>
  <c r="D44" i="14"/>
  <c r="AK132" i="28" s="1"/>
  <c r="C44" i="14"/>
  <c r="AK108" i="28" s="1"/>
  <c r="F43" i="14"/>
  <c r="E43" i="14"/>
  <c r="D43" i="14"/>
  <c r="C43" i="14"/>
  <c r="AJ63" i="28" s="1"/>
  <c r="F42" i="14"/>
  <c r="E42" i="14"/>
  <c r="AI160" i="28" s="1"/>
  <c r="D42" i="14"/>
  <c r="AI130" i="28" s="1"/>
  <c r="C42" i="14"/>
  <c r="AI65" i="28" s="1"/>
  <c r="F40" i="14"/>
  <c r="AD255" i="28" s="1"/>
  <c r="E40" i="14"/>
  <c r="AD178" i="28" s="1"/>
  <c r="D40" i="14"/>
  <c r="AD149" i="28" s="1"/>
  <c r="C40" i="14"/>
  <c r="AD110" i="28" s="1"/>
  <c r="F39" i="14"/>
  <c r="AC234" i="28" s="1"/>
  <c r="E39" i="14"/>
  <c r="AC183" i="28" s="1"/>
  <c r="D39" i="14"/>
  <c r="AC121" i="28" s="1"/>
  <c r="C39" i="14"/>
  <c r="AC96" i="28" s="1"/>
  <c r="Y257" i="28"/>
  <c r="Y256" i="28"/>
  <c r="Y255" i="28"/>
  <c r="Y254" i="28"/>
  <c r="Y253" i="28"/>
  <c r="Y252" i="28"/>
  <c r="Y251" i="28"/>
  <c r="Y250" i="28"/>
  <c r="Y249" i="28"/>
  <c r="Y248" i="28"/>
  <c r="Y247" i="28"/>
  <c r="Y246" i="28"/>
  <c r="Y245" i="28"/>
  <c r="Y244" i="28"/>
  <c r="Y243" i="28"/>
  <c r="Y242" i="28"/>
  <c r="Y241" i="28"/>
  <c r="Y240" i="28"/>
  <c r="Y239" i="28"/>
  <c r="Y238" i="28"/>
  <c r="Y237" i="28"/>
  <c r="Y236" i="28"/>
  <c r="Y235" i="28"/>
  <c r="Y234" i="28"/>
  <c r="Y233" i="28"/>
  <c r="Y232" i="28"/>
  <c r="Y231" i="28"/>
  <c r="Y230" i="28"/>
  <c r="Y229" i="28"/>
  <c r="Y228" i="28"/>
  <c r="Y227" i="28"/>
  <c r="Y226" i="28"/>
  <c r="Y225" i="28"/>
  <c r="Y224" i="28"/>
  <c r="Y223" i="28"/>
  <c r="Y222" i="28"/>
  <c r="Y221" i="28"/>
  <c r="Y220" i="28"/>
  <c r="Y219" i="28"/>
  <c r="Y218" i="28"/>
  <c r="Y217" i="28"/>
  <c r="Y216" i="28"/>
  <c r="Y215" i="28"/>
  <c r="Y214" i="28"/>
  <c r="Y213" i="28"/>
  <c r="Y212" i="28"/>
  <c r="Y211" i="28"/>
  <c r="Y210" i="28"/>
  <c r="Y209" i="28"/>
  <c r="Y208" i="28"/>
  <c r="Y207" i="28"/>
  <c r="Y206" i="28"/>
  <c r="Y205" i="28"/>
  <c r="Y204" i="28"/>
  <c r="Y203" i="28"/>
  <c r="Y202" i="28"/>
  <c r="Y201" i="28"/>
  <c r="Y200" i="28"/>
  <c r="Y199" i="28"/>
  <c r="Y198" i="28"/>
  <c r="Y197" i="28"/>
  <c r="Y196" i="28"/>
  <c r="Y195" i="28"/>
  <c r="Y194" i="28"/>
  <c r="Y193" i="28"/>
  <c r="Y192" i="28"/>
  <c r="Y191" i="28"/>
  <c r="Y190" i="28"/>
  <c r="Y189" i="28"/>
  <c r="Y188" i="28"/>
  <c r="Y187" i="28"/>
  <c r="Y186" i="28"/>
  <c r="Y185" i="28"/>
  <c r="Y184" i="28"/>
  <c r="Y183" i="28"/>
  <c r="Y182" i="28"/>
  <c r="Y181" i="28"/>
  <c r="Y180" i="28"/>
  <c r="Y179" i="28"/>
  <c r="Y178" i="28"/>
  <c r="Y177" i="28"/>
  <c r="Y176" i="28"/>
  <c r="Y175" i="28"/>
  <c r="Y174" i="28"/>
  <c r="Y173" i="28"/>
  <c r="Y172" i="28"/>
  <c r="Y171" i="28"/>
  <c r="Y170" i="28"/>
  <c r="Y169" i="28"/>
  <c r="Y168" i="28"/>
  <c r="Y167" i="28"/>
  <c r="Y166" i="28"/>
  <c r="Y165" i="28"/>
  <c r="Y164" i="28"/>
  <c r="Y163" i="28"/>
  <c r="Y162" i="28"/>
  <c r="Y161" i="28"/>
  <c r="Y160" i="28"/>
  <c r="Y159" i="28"/>
  <c r="Y158" i="28"/>
  <c r="Y157" i="28"/>
  <c r="Y156" i="28"/>
  <c r="Y155"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1"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7"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F35" i="14"/>
  <c r="D35" i="14"/>
  <c r="C35" i="14"/>
  <c r="B36" i="14"/>
  <c r="AA59" i="28" s="1"/>
  <c r="F38" i="14"/>
  <c r="AB210" i="28" s="1"/>
  <c r="E38" i="14"/>
  <c r="AB168" i="28" s="1"/>
  <c r="D38" i="14"/>
  <c r="AB154" i="28" s="1"/>
  <c r="C38" i="14"/>
  <c r="AB97" i="28" s="1"/>
  <c r="E35" i="14"/>
  <c r="AD103" i="28" l="1"/>
  <c r="AD243" i="28"/>
  <c r="AD100" i="28"/>
  <c r="AD174" i="28"/>
  <c r="AD188" i="28"/>
  <c r="AD75" i="28"/>
  <c r="AD214" i="28"/>
  <c r="AD114" i="28"/>
  <c r="AD117" i="28"/>
  <c r="AD171" i="28"/>
  <c r="AC78" i="28"/>
  <c r="AC86" i="28"/>
  <c r="AC89" i="28"/>
  <c r="AC68" i="28"/>
  <c r="AB129" i="28"/>
  <c r="AB132" i="28"/>
  <c r="AB68" i="28"/>
  <c r="AA47" i="28"/>
  <c r="AA15" i="28"/>
  <c r="AA57" i="28"/>
  <c r="AA25" i="28"/>
  <c r="AA35" i="28"/>
  <c r="AC157" i="28"/>
  <c r="AA58" i="28"/>
  <c r="AC257" i="28"/>
  <c r="AC249" i="28"/>
  <c r="AC241" i="28"/>
  <c r="AC233" i="28"/>
  <c r="AC256" i="28"/>
  <c r="AC248" i="28"/>
  <c r="AC240" i="28"/>
  <c r="AC232" i="28"/>
  <c r="AC253" i="28"/>
  <c r="AC245" i="28"/>
  <c r="AC237" i="28"/>
  <c r="AC229" i="28"/>
  <c r="AC255" i="28"/>
  <c r="AC247" i="28"/>
  <c r="AC239" i="28"/>
  <c r="AC231" i="28"/>
  <c r="AC243" i="28"/>
  <c r="AC222" i="28"/>
  <c r="AC214" i="28"/>
  <c r="AC242" i="28"/>
  <c r="AC227" i="28"/>
  <c r="AC219" i="28"/>
  <c r="AC211" i="28"/>
  <c r="AC246" i="28"/>
  <c r="AC230" i="28"/>
  <c r="AC221" i="28"/>
  <c r="AC213" i="28"/>
  <c r="AC244" i="28"/>
  <c r="AC228" i="28"/>
  <c r="AC220" i="28"/>
  <c r="AC212" i="28"/>
  <c r="AC252" i="28"/>
  <c r="AC224" i="28"/>
  <c r="AC251" i="28"/>
  <c r="AC218" i="28"/>
  <c r="AC250" i="28"/>
  <c r="AC223" i="28"/>
  <c r="AC238" i="28"/>
  <c r="AC217" i="28"/>
  <c r="AC236" i="28"/>
  <c r="AC216" i="28"/>
  <c r="AC235" i="28"/>
  <c r="AC226" i="28"/>
  <c r="AC210" i="28"/>
  <c r="AI255" i="28"/>
  <c r="AI247" i="28"/>
  <c r="AI239" i="28"/>
  <c r="AI231" i="28"/>
  <c r="AI223" i="28"/>
  <c r="AI215" i="28"/>
  <c r="AI252" i="28"/>
  <c r="AI244" i="28"/>
  <c r="AI236" i="28"/>
  <c r="AI228" i="28"/>
  <c r="AI220" i="28"/>
  <c r="AI212" i="28"/>
  <c r="AI257" i="28"/>
  <c r="AI249" i="28"/>
  <c r="AI241" i="28"/>
  <c r="AI233" i="28"/>
  <c r="AI225" i="28"/>
  <c r="AI217" i="28"/>
  <c r="AI209" i="28"/>
  <c r="AI254" i="28"/>
  <c r="AI246" i="28"/>
  <c r="AI238" i="28"/>
  <c r="AI230" i="28"/>
  <c r="AI222" i="28"/>
  <c r="AI214" i="28"/>
  <c r="AI251" i="28"/>
  <c r="AI243" i="28"/>
  <c r="AI235" i="28"/>
  <c r="AI227" i="28"/>
  <c r="AI219" i="28"/>
  <c r="AI211" i="28"/>
  <c r="AI256" i="28"/>
  <c r="AI253" i="28"/>
  <c r="AI245" i="28"/>
  <c r="AI237" i="28"/>
  <c r="AI229" i="28"/>
  <c r="AI221" i="28"/>
  <c r="AI213" i="28"/>
  <c r="AI242" i="28"/>
  <c r="AI210" i="28"/>
  <c r="AI240" i="28"/>
  <c r="AI250" i="28"/>
  <c r="AI248" i="28"/>
  <c r="AI216" i="28"/>
  <c r="AI234" i="28"/>
  <c r="AI232" i="28"/>
  <c r="AI226" i="28"/>
  <c r="AI224" i="28"/>
  <c r="AK257" i="28"/>
  <c r="AK249" i="28"/>
  <c r="AK241" i="28"/>
  <c r="AK233" i="28"/>
  <c r="AK225" i="28"/>
  <c r="AK217" i="28"/>
  <c r="AK209" i="28"/>
  <c r="AK254" i="28"/>
  <c r="AK246" i="28"/>
  <c r="AK238" i="28"/>
  <c r="AK230" i="28"/>
  <c r="AK222" i="28"/>
  <c r="AK214" i="28"/>
  <c r="AK251" i="28"/>
  <c r="AK243" i="28"/>
  <c r="AK235" i="28"/>
  <c r="AK227" i="28"/>
  <c r="AK219" i="28"/>
  <c r="AK211" i="28"/>
  <c r="AK256" i="28"/>
  <c r="AK248" i="28"/>
  <c r="AK240" i="28"/>
  <c r="AK232" i="28"/>
  <c r="AK224" i="28"/>
  <c r="AK216" i="28"/>
  <c r="AK253" i="28"/>
  <c r="AK245" i="28"/>
  <c r="AK237" i="28"/>
  <c r="AK229" i="28"/>
  <c r="AK221" i="28"/>
  <c r="AK213" i="28"/>
  <c r="AK250" i="28"/>
  <c r="AK255" i="28"/>
  <c r="AK247" i="28"/>
  <c r="AK239" i="28"/>
  <c r="AK231" i="28"/>
  <c r="AK223" i="28"/>
  <c r="AK215" i="28"/>
  <c r="AK220" i="28"/>
  <c r="AK252" i="28"/>
  <c r="AK218" i="28"/>
  <c r="AK228" i="28"/>
  <c r="AK226" i="28"/>
  <c r="AK244" i="28"/>
  <c r="AK212" i="28"/>
  <c r="AK242" i="28"/>
  <c r="AK210" i="28"/>
  <c r="AK236" i="28"/>
  <c r="AK234" i="28"/>
  <c r="AA17" i="28"/>
  <c r="AA27" i="28"/>
  <c r="AA39" i="28"/>
  <c r="AA49" i="28"/>
  <c r="AD62" i="28"/>
  <c r="AD68" i="28"/>
  <c r="AD78" i="28"/>
  <c r="AB90" i="28"/>
  <c r="AB104" i="28"/>
  <c r="AC118" i="28"/>
  <c r="AD132" i="28"/>
  <c r="AD146" i="28"/>
  <c r="AB161" i="28"/>
  <c r="AC175" i="28"/>
  <c r="AB194" i="28"/>
  <c r="AC215" i="28"/>
  <c r="AB245" i="28"/>
  <c r="AK76" i="28"/>
  <c r="AK153" i="28"/>
  <c r="AK145" i="28"/>
  <c r="AK137" i="28"/>
  <c r="AK129" i="28"/>
  <c r="AK121" i="28"/>
  <c r="AK113" i="28"/>
  <c r="AK158" i="28"/>
  <c r="AK150" i="28"/>
  <c r="AK142" i="28"/>
  <c r="AK134" i="28"/>
  <c r="AK126" i="28"/>
  <c r="AK118" i="28"/>
  <c r="AK155" i="28"/>
  <c r="AK147" i="28"/>
  <c r="AK139" i="28"/>
  <c r="AK131" i="28"/>
  <c r="AK123" i="28"/>
  <c r="AK115" i="28"/>
  <c r="AK152" i="28"/>
  <c r="AK144" i="28"/>
  <c r="AK136" i="28"/>
  <c r="AK128" i="28"/>
  <c r="AK120" i="28"/>
  <c r="AK112" i="28"/>
  <c r="AK157" i="28"/>
  <c r="AK149" i="28"/>
  <c r="AK141" i="28"/>
  <c r="AK133" i="28"/>
  <c r="AK125" i="28"/>
  <c r="AK117" i="28"/>
  <c r="AK159" i="28"/>
  <c r="AK151" i="28"/>
  <c r="AK143" i="28"/>
  <c r="AK135" i="28"/>
  <c r="AK127" i="28"/>
  <c r="AK119" i="28"/>
  <c r="AK111" i="28"/>
  <c r="AK156" i="28"/>
  <c r="AK124" i="28"/>
  <c r="AK154" i="28"/>
  <c r="AK122" i="28"/>
  <c r="AK130" i="28"/>
  <c r="AK148" i="28"/>
  <c r="AK116" i="28"/>
  <c r="AK146" i="28"/>
  <c r="AK140" i="28"/>
  <c r="AK138" i="28"/>
  <c r="AK114" i="28"/>
  <c r="AC143" i="28"/>
  <c r="AA54" i="28"/>
  <c r="AA46" i="28"/>
  <c r="AA38" i="28"/>
  <c r="AA30" i="28"/>
  <c r="AA22" i="28"/>
  <c r="AA14" i="28"/>
  <c r="AA61" i="28"/>
  <c r="AA53" i="28"/>
  <c r="AA45" i="28"/>
  <c r="AA37" i="28"/>
  <c r="AA29" i="28"/>
  <c r="AA21" i="28"/>
  <c r="AA13" i="28"/>
  <c r="AI207" i="28"/>
  <c r="AI199" i="28"/>
  <c r="AI191" i="28"/>
  <c r="AI183" i="28"/>
  <c r="AI175" i="28"/>
  <c r="AI167" i="28"/>
  <c r="AI204" i="28"/>
  <c r="AI196" i="28"/>
  <c r="AI188" i="28"/>
  <c r="AI180" i="28"/>
  <c r="AI172" i="28"/>
  <c r="AI164" i="28"/>
  <c r="AI201" i="28"/>
  <c r="AI193" i="28"/>
  <c r="AI185" i="28"/>
  <c r="AI177" i="28"/>
  <c r="AI169" i="28"/>
  <c r="AI161" i="28"/>
  <c r="AI206" i="28"/>
  <c r="AI198" i="28"/>
  <c r="AI190" i="28"/>
  <c r="AI182" i="28"/>
  <c r="AI174" i="28"/>
  <c r="AI166" i="28"/>
  <c r="AI203" i="28"/>
  <c r="AI195" i="28"/>
  <c r="AI187" i="28"/>
  <c r="AI179" i="28"/>
  <c r="AI171" i="28"/>
  <c r="AI163" i="28"/>
  <c r="AI205" i="28"/>
  <c r="AI197" i="28"/>
  <c r="AI189" i="28"/>
  <c r="AI181" i="28"/>
  <c r="AI173" i="28"/>
  <c r="AI165" i="28"/>
  <c r="AI178" i="28"/>
  <c r="AI208" i="28"/>
  <c r="AI176" i="28"/>
  <c r="AI184" i="28"/>
  <c r="AI202" i="28"/>
  <c r="AI170" i="28"/>
  <c r="AI200" i="28"/>
  <c r="AI168" i="28"/>
  <c r="AI194" i="28"/>
  <c r="AA16" i="28"/>
  <c r="AC146" i="28"/>
  <c r="AA18" i="28"/>
  <c r="AA28" i="28"/>
  <c r="AA40" i="28"/>
  <c r="AA50" i="28"/>
  <c r="AA60" i="28"/>
  <c r="AB63" i="28"/>
  <c r="AC71" i="28"/>
  <c r="AC79" i="28"/>
  <c r="AB93" i="28"/>
  <c r="AB107" i="28"/>
  <c r="AD135" i="28"/>
  <c r="AB164" i="28"/>
  <c r="AC178" i="28"/>
  <c r="AD198" i="28"/>
  <c r="AB220" i="28"/>
  <c r="AC254" i="28"/>
  <c r="AK78" i="28"/>
  <c r="AI162" i="28"/>
  <c r="AC155" i="28"/>
  <c r="AC147" i="28"/>
  <c r="AC139" i="28"/>
  <c r="AC131" i="28"/>
  <c r="AC123" i="28"/>
  <c r="AC115" i="28"/>
  <c r="AC156" i="28"/>
  <c r="AC148" i="28"/>
  <c r="AC140" i="28"/>
  <c r="AC132" i="28"/>
  <c r="AC124" i="28"/>
  <c r="AC116" i="28"/>
  <c r="AC149" i="28"/>
  <c r="AC142" i="28"/>
  <c r="AC135" i="28"/>
  <c r="AC117" i="28"/>
  <c r="AC152" i="28"/>
  <c r="AC145" i="28"/>
  <c r="AC138" i="28"/>
  <c r="AC120" i="28"/>
  <c r="AC113" i="28"/>
  <c r="AC159" i="28"/>
  <c r="AC141" i="28"/>
  <c r="AC134" i="28"/>
  <c r="AC127" i="28"/>
  <c r="AC144" i="28"/>
  <c r="AC137" i="28"/>
  <c r="AC130" i="28"/>
  <c r="AC112" i="28"/>
  <c r="AC158" i="28"/>
  <c r="AC151" i="28"/>
  <c r="AC133" i="28"/>
  <c r="AC126" i="28"/>
  <c r="AC119" i="28"/>
  <c r="AC154" i="28"/>
  <c r="AC136" i="28"/>
  <c r="AC129" i="28"/>
  <c r="AC122" i="28"/>
  <c r="AA26" i="28"/>
  <c r="AD152" i="28"/>
  <c r="AD144" i="28"/>
  <c r="AD136" i="28"/>
  <c r="AD128" i="28"/>
  <c r="AD120" i="28"/>
  <c r="AD112" i="28"/>
  <c r="AD153" i="28"/>
  <c r="AD145" i="28"/>
  <c r="AD137" i="28"/>
  <c r="AD129" i="28"/>
  <c r="AD121" i="28"/>
  <c r="AD113" i="28"/>
  <c r="AD156" i="28"/>
  <c r="AD138" i="28"/>
  <c r="AD131" i="28"/>
  <c r="AD124" i="28"/>
  <c r="AD159" i="28"/>
  <c r="AD141" i="28"/>
  <c r="AD134" i="28"/>
  <c r="AD127" i="28"/>
  <c r="AD155" i="28"/>
  <c r="AD148" i="28"/>
  <c r="AD130" i="28"/>
  <c r="AD123" i="28"/>
  <c r="AD116" i="28"/>
  <c r="AD158" i="28"/>
  <c r="AD151" i="28"/>
  <c r="AD133" i="28"/>
  <c r="AD126" i="28"/>
  <c r="AD119" i="28"/>
  <c r="AD154" i="28"/>
  <c r="AD147" i="28"/>
  <c r="AD140" i="28"/>
  <c r="AD122" i="28"/>
  <c r="AD115" i="28"/>
  <c r="AD157" i="28"/>
  <c r="AD150" i="28"/>
  <c r="AD143" i="28"/>
  <c r="AD125" i="28"/>
  <c r="AD118" i="28"/>
  <c r="AD111" i="28"/>
  <c r="AJ156" i="28"/>
  <c r="AJ148" i="28"/>
  <c r="AJ140" i="28"/>
  <c r="AJ132" i="28"/>
  <c r="AJ124" i="28"/>
  <c r="AJ116" i="28"/>
  <c r="AJ153" i="28"/>
  <c r="AJ145" i="28"/>
  <c r="AJ137" i="28"/>
  <c r="AJ129" i="28"/>
  <c r="AJ121" i="28"/>
  <c r="AJ113" i="28"/>
  <c r="AJ158" i="28"/>
  <c r="AJ150" i="28"/>
  <c r="AJ142" i="28"/>
  <c r="AJ134" i="28"/>
  <c r="AJ126" i="28"/>
  <c r="AJ118" i="28"/>
  <c r="AJ155" i="28"/>
  <c r="AJ147" i="28"/>
  <c r="AJ139" i="28"/>
  <c r="AJ131" i="28"/>
  <c r="AJ123" i="28"/>
  <c r="AJ115" i="28"/>
  <c r="AJ152" i="28"/>
  <c r="AJ144" i="28"/>
  <c r="AJ136" i="28"/>
  <c r="AJ128" i="28"/>
  <c r="AJ120" i="28"/>
  <c r="AJ112" i="28"/>
  <c r="AJ154" i="28"/>
  <c r="AJ146" i="28"/>
  <c r="AJ138" i="28"/>
  <c r="AJ130" i="28"/>
  <c r="AJ122" i="28"/>
  <c r="AJ114" i="28"/>
  <c r="AJ135" i="28"/>
  <c r="AJ133" i="28"/>
  <c r="AJ141" i="28"/>
  <c r="AJ159" i="28"/>
  <c r="AJ127" i="28"/>
  <c r="AJ157" i="28"/>
  <c r="AJ151" i="28"/>
  <c r="AJ125" i="28"/>
  <c r="AJ149" i="28"/>
  <c r="AJ143" i="28"/>
  <c r="AJ119" i="28"/>
  <c r="AJ117" i="28"/>
  <c r="AA19" i="28"/>
  <c r="AA31" i="28"/>
  <c r="AA41" i="28"/>
  <c r="AA51" i="28"/>
  <c r="AC63" i="28"/>
  <c r="AD71" i="28"/>
  <c r="AB82" i="28"/>
  <c r="AC93" i="28"/>
  <c r="AD107" i="28"/>
  <c r="AB122" i="28"/>
  <c r="AB136" i="28"/>
  <c r="AC150" i="28"/>
  <c r="AD164" i="28"/>
  <c r="AC199" i="28"/>
  <c r="AD220" i="28"/>
  <c r="AK90" i="28"/>
  <c r="AI186" i="28"/>
  <c r="AK201" i="28"/>
  <c r="AK193" i="28"/>
  <c r="AK185" i="28"/>
  <c r="AK177" i="28"/>
  <c r="AK169" i="28"/>
  <c r="AK161" i="28"/>
  <c r="AK206" i="28"/>
  <c r="AK198" i="28"/>
  <c r="AK190" i="28"/>
  <c r="AK182" i="28"/>
  <c r="AK174" i="28"/>
  <c r="AK166" i="28"/>
  <c r="AK203" i="28"/>
  <c r="AK195" i="28"/>
  <c r="AK187" i="28"/>
  <c r="AK179" i="28"/>
  <c r="AK171" i="28"/>
  <c r="AK163" i="28"/>
  <c r="AK208" i="28"/>
  <c r="AK200" i="28"/>
  <c r="AK192" i="28"/>
  <c r="AK184" i="28"/>
  <c r="AK176" i="28"/>
  <c r="AK168" i="28"/>
  <c r="AK160" i="28"/>
  <c r="AK205" i="28"/>
  <c r="AK197" i="28"/>
  <c r="AK189" i="28"/>
  <c r="AK181" i="28"/>
  <c r="AK173" i="28"/>
  <c r="AK165" i="28"/>
  <c r="AK207" i="28"/>
  <c r="AK199" i="28"/>
  <c r="AK191" i="28"/>
  <c r="AK183" i="28"/>
  <c r="AK175" i="28"/>
  <c r="AK167" i="28"/>
  <c r="AK188" i="28"/>
  <c r="AK186" i="28"/>
  <c r="AK194" i="28"/>
  <c r="AK162" i="28"/>
  <c r="AK180" i="28"/>
  <c r="AK178" i="28"/>
  <c r="AK204" i="28"/>
  <c r="AK202" i="28"/>
  <c r="AK172" i="28"/>
  <c r="AK196" i="28"/>
  <c r="AK170" i="28"/>
  <c r="AK164" i="28"/>
  <c r="AA36" i="28"/>
  <c r="AD203" i="28"/>
  <c r="AD195" i="28"/>
  <c r="AD187" i="28"/>
  <c r="AD179" i="28"/>
  <c r="AD208" i="28"/>
  <c r="AD200" i="28"/>
  <c r="AD192" i="28"/>
  <c r="AD184" i="28"/>
  <c r="AD176" i="28"/>
  <c r="AD168" i="28"/>
  <c r="AD160" i="28"/>
  <c r="AD202" i="28"/>
  <c r="AD194" i="28"/>
  <c r="AD186" i="28"/>
  <c r="AD201" i="28"/>
  <c r="AD193" i="28"/>
  <c r="AD185" i="28"/>
  <c r="AD177" i="28"/>
  <c r="AD169" i="28"/>
  <c r="AD161" i="28"/>
  <c r="AD197" i="28"/>
  <c r="AD181" i="28"/>
  <c r="AD170" i="28"/>
  <c r="AD163" i="28"/>
  <c r="AD207" i="28"/>
  <c r="AD191" i="28"/>
  <c r="AD173" i="28"/>
  <c r="AD166" i="28"/>
  <c r="AD196" i="28"/>
  <c r="AD162" i="28"/>
  <c r="AD206" i="28"/>
  <c r="AD190" i="28"/>
  <c r="AD180" i="28"/>
  <c r="AD165" i="28"/>
  <c r="AD205" i="28"/>
  <c r="AD189" i="28"/>
  <c r="AD172" i="28"/>
  <c r="AD199" i="28"/>
  <c r="AD183" i="28"/>
  <c r="AD175" i="28"/>
  <c r="AJ204" i="28"/>
  <c r="AJ196" i="28"/>
  <c r="AJ188" i="28"/>
  <c r="AJ180" i="28"/>
  <c r="AJ172" i="28"/>
  <c r="AJ164" i="28"/>
  <c r="AJ201" i="28"/>
  <c r="AJ193" i="28"/>
  <c r="AJ185" i="28"/>
  <c r="AJ177" i="28"/>
  <c r="AJ169" i="28"/>
  <c r="AJ161" i="28"/>
  <c r="AJ206" i="28"/>
  <c r="AJ198" i="28"/>
  <c r="AJ190" i="28"/>
  <c r="AJ182" i="28"/>
  <c r="AJ174" i="28"/>
  <c r="AJ166" i="28"/>
  <c r="AJ203" i="28"/>
  <c r="AJ195" i="28"/>
  <c r="AJ187" i="28"/>
  <c r="AJ179" i="28"/>
  <c r="AJ171" i="28"/>
  <c r="AJ163" i="28"/>
  <c r="AJ208" i="28"/>
  <c r="AJ200" i="28"/>
  <c r="AJ192" i="28"/>
  <c r="AJ184" i="28"/>
  <c r="AJ176" i="28"/>
  <c r="AJ168" i="28"/>
  <c r="AJ160" i="28"/>
  <c r="AJ202" i="28"/>
  <c r="AJ194" i="28"/>
  <c r="AJ186" i="28"/>
  <c r="AJ178" i="28"/>
  <c r="AJ170" i="28"/>
  <c r="AJ162" i="28"/>
  <c r="AJ199" i="28"/>
  <c r="AJ167" i="28"/>
  <c r="AJ197" i="28"/>
  <c r="AJ165" i="28"/>
  <c r="AJ205" i="28"/>
  <c r="AJ173" i="28"/>
  <c r="AJ191" i="28"/>
  <c r="AJ189" i="28"/>
  <c r="AJ183" i="28"/>
  <c r="AJ207" i="28"/>
  <c r="AJ181" i="28"/>
  <c r="AJ175" i="28"/>
  <c r="AA20" i="28"/>
  <c r="AA32" i="28"/>
  <c r="AA42" i="28"/>
  <c r="AA52" i="28"/>
  <c r="AC65" i="28"/>
  <c r="AB72" i="28"/>
  <c r="AC82" i="28"/>
  <c r="AB125" i="28"/>
  <c r="AB139" i="28"/>
  <c r="AC153" i="28"/>
  <c r="AD167" i="28"/>
  <c r="AD182" i="28"/>
  <c r="AB204" i="28"/>
  <c r="AC225" i="28"/>
  <c r="AK92" i="28"/>
  <c r="AI192" i="28"/>
  <c r="AB252" i="28"/>
  <c r="AB244" i="28"/>
  <c r="AB236" i="28"/>
  <c r="AB251" i="28"/>
  <c r="AB243" i="28"/>
  <c r="AB235" i="28"/>
  <c r="AB256" i="28"/>
  <c r="AB248" i="28"/>
  <c r="AB240" i="28"/>
  <c r="AB232" i="28"/>
  <c r="AB250" i="28"/>
  <c r="AB242" i="28"/>
  <c r="AB234" i="28"/>
  <c r="AB254" i="28"/>
  <c r="AB238" i="28"/>
  <c r="AB225" i="28"/>
  <c r="AB217" i="28"/>
  <c r="AB209" i="28"/>
  <c r="AB253" i="28"/>
  <c r="AB237" i="28"/>
  <c r="AB222" i="28"/>
  <c r="AB214" i="28"/>
  <c r="AB257" i="28"/>
  <c r="AB241" i="28"/>
  <c r="AB224" i="28"/>
  <c r="AB216" i="28"/>
  <c r="AB255" i="28"/>
  <c r="AB239" i="28"/>
  <c r="AB223" i="28"/>
  <c r="AB215" i="28"/>
  <c r="AB231" i="28"/>
  <c r="AB219" i="28"/>
  <c r="AB230" i="28"/>
  <c r="AB213" i="28"/>
  <c r="AB229" i="28"/>
  <c r="AB218" i="28"/>
  <c r="AB249" i="28"/>
  <c r="AB228" i="28"/>
  <c r="AB212" i="28"/>
  <c r="AB247" i="28"/>
  <c r="AB227" i="28"/>
  <c r="AB211" i="28"/>
  <c r="AB246" i="28"/>
  <c r="AB221" i="28"/>
  <c r="AC160" i="28"/>
  <c r="AD104" i="28"/>
  <c r="AD96" i="28"/>
  <c r="AD88" i="28"/>
  <c r="AD80" i="28"/>
  <c r="AD72" i="28"/>
  <c r="AD105" i="28"/>
  <c r="AD97" i="28"/>
  <c r="AD89" i="28"/>
  <c r="AD81" i="28"/>
  <c r="AD73" i="28"/>
  <c r="AD106" i="28"/>
  <c r="AD99" i="28"/>
  <c r="AD92" i="28"/>
  <c r="AD109" i="28"/>
  <c r="AD102" i="28"/>
  <c r="AD95" i="28"/>
  <c r="AD77" i="28"/>
  <c r="AD70" i="28"/>
  <c r="AD67" i="28"/>
  <c r="AD98" i="28"/>
  <c r="AD91" i="28"/>
  <c r="AD84" i="28"/>
  <c r="AD64" i="28"/>
  <c r="AD101" i="28"/>
  <c r="AD94" i="28"/>
  <c r="AD87" i="28"/>
  <c r="AD69" i="28"/>
  <c r="AD108" i="28"/>
  <c r="AD90" i="28"/>
  <c r="AD83" i="28"/>
  <c r="AD76" i="28"/>
  <c r="AD66" i="28"/>
  <c r="AD93" i="28"/>
  <c r="AD86" i="28"/>
  <c r="AD79" i="28"/>
  <c r="AD63" i="28"/>
  <c r="AD254" i="28"/>
  <c r="AD246" i="28"/>
  <c r="AD238" i="28"/>
  <c r="AD230" i="28"/>
  <c r="AD253" i="28"/>
  <c r="AD245" i="28"/>
  <c r="AD237" i="28"/>
  <c r="AD229" i="28"/>
  <c r="AD250" i="28"/>
  <c r="AD242" i="28"/>
  <c r="AD234" i="28"/>
  <c r="AD252" i="28"/>
  <c r="AD244" i="28"/>
  <c r="AD236" i="28"/>
  <c r="AD228" i="28"/>
  <c r="AD248" i="28"/>
  <c r="AD232" i="28"/>
  <c r="AD227" i="28"/>
  <c r="AD219" i="28"/>
  <c r="AD211" i="28"/>
  <c r="AD247" i="28"/>
  <c r="AD231" i="28"/>
  <c r="AD224" i="28"/>
  <c r="AD216" i="28"/>
  <c r="AD251" i="28"/>
  <c r="AD235" i="28"/>
  <c r="AD226" i="28"/>
  <c r="AD218" i="28"/>
  <c r="AD210" i="28"/>
  <c r="AD249" i="28"/>
  <c r="AD233" i="28"/>
  <c r="AD225" i="28"/>
  <c r="AD217" i="28"/>
  <c r="AD209" i="28"/>
  <c r="AD241" i="28"/>
  <c r="AD213" i="28"/>
  <c r="AD240" i="28"/>
  <c r="AD223" i="28"/>
  <c r="AD239" i="28"/>
  <c r="AD212" i="28"/>
  <c r="AD222" i="28"/>
  <c r="AD257" i="28"/>
  <c r="AD221" i="28"/>
  <c r="AD256" i="28"/>
  <c r="AD215" i="28"/>
  <c r="AJ252" i="28"/>
  <c r="AJ244" i="28"/>
  <c r="AJ236" i="28"/>
  <c r="AJ228" i="28"/>
  <c r="AJ220" i="28"/>
  <c r="AJ212" i="28"/>
  <c r="AJ257" i="28"/>
  <c r="AJ249" i="28"/>
  <c r="AJ241" i="28"/>
  <c r="AJ233" i="28"/>
  <c r="AJ225" i="28"/>
  <c r="AJ217" i="28"/>
  <c r="AJ209" i="28"/>
  <c r="AJ254" i="28"/>
  <c r="AJ246" i="28"/>
  <c r="AJ238" i="28"/>
  <c r="AJ230" i="28"/>
  <c r="AJ222" i="28"/>
  <c r="AJ214" i="28"/>
  <c r="AJ251" i="28"/>
  <c r="AJ243" i="28"/>
  <c r="AJ235" i="28"/>
  <c r="AJ227" i="28"/>
  <c r="AJ219" i="28"/>
  <c r="AJ211" i="28"/>
  <c r="AJ256" i="28"/>
  <c r="AJ248" i="28"/>
  <c r="AJ240" i="28"/>
  <c r="AJ232" i="28"/>
  <c r="AJ224" i="28"/>
  <c r="AJ216" i="28"/>
  <c r="AJ253" i="28"/>
  <c r="AJ250" i="28"/>
  <c r="AJ242" i="28"/>
  <c r="AJ234" i="28"/>
  <c r="AJ226" i="28"/>
  <c r="AJ218" i="28"/>
  <c r="AJ210" i="28"/>
  <c r="AJ255" i="28"/>
  <c r="AJ231" i="28"/>
  <c r="AJ229" i="28"/>
  <c r="AJ239" i="28"/>
  <c r="AJ237" i="28"/>
  <c r="AJ223" i="28"/>
  <c r="AJ221" i="28"/>
  <c r="AJ247" i="28"/>
  <c r="AJ213" i="28"/>
  <c r="AJ245" i="28"/>
  <c r="AA23" i="28"/>
  <c r="AA33" i="28"/>
  <c r="AA43" i="28"/>
  <c r="AA55" i="28"/>
  <c r="AD65" i="28"/>
  <c r="AD74" i="28"/>
  <c r="AD82" i="28"/>
  <c r="AC111" i="28"/>
  <c r="AC125" i="28"/>
  <c r="AD139" i="28"/>
  <c r="AD204" i="28"/>
  <c r="AB226" i="28"/>
  <c r="AJ215" i="28"/>
  <c r="AI159" i="28"/>
  <c r="AI151" i="28"/>
  <c r="AI143" i="28"/>
  <c r="AI135" i="28"/>
  <c r="AI127" i="28"/>
  <c r="AI119" i="28"/>
  <c r="AI111" i="28"/>
  <c r="AI156" i="28"/>
  <c r="AI148" i="28"/>
  <c r="AI140" i="28"/>
  <c r="AI132" i="28"/>
  <c r="AI124" i="28"/>
  <c r="AI116" i="28"/>
  <c r="AI153" i="28"/>
  <c r="AI145" i="28"/>
  <c r="AI137" i="28"/>
  <c r="AI129" i="28"/>
  <c r="AI121" i="28"/>
  <c r="AI113" i="28"/>
  <c r="AI158" i="28"/>
  <c r="AI150" i="28"/>
  <c r="AI142" i="28"/>
  <c r="AI134" i="28"/>
  <c r="AI126" i="28"/>
  <c r="AI118" i="28"/>
  <c r="AI155" i="28"/>
  <c r="AI147" i="28"/>
  <c r="AI139" i="28"/>
  <c r="AI131" i="28"/>
  <c r="AI123" i="28"/>
  <c r="AI115" i="28"/>
  <c r="AI157" i="28"/>
  <c r="AI149" i="28"/>
  <c r="AI141" i="28"/>
  <c r="AI133" i="28"/>
  <c r="AI125" i="28"/>
  <c r="AI117" i="28"/>
  <c r="AI146" i="28"/>
  <c r="AI114" i="28"/>
  <c r="AI144" i="28"/>
  <c r="AI112" i="28"/>
  <c r="AI152" i="28"/>
  <c r="AI120" i="28"/>
  <c r="AI138" i="28"/>
  <c r="AI136" i="28"/>
  <c r="AI154" i="28"/>
  <c r="AI128" i="28"/>
  <c r="AI122" i="28"/>
  <c r="AC206" i="28"/>
  <c r="AC198" i="28"/>
  <c r="AC190" i="28"/>
  <c r="AC182" i="28"/>
  <c r="AC203" i="28"/>
  <c r="AC195" i="28"/>
  <c r="AC187" i="28"/>
  <c r="AC179" i="28"/>
  <c r="AC171" i="28"/>
  <c r="AC163" i="28"/>
  <c r="AC205" i="28"/>
  <c r="AC197" i="28"/>
  <c r="AC189" i="28"/>
  <c r="AC204" i="28"/>
  <c r="AC196" i="28"/>
  <c r="AC188" i="28"/>
  <c r="AC180" i="28"/>
  <c r="AC172" i="28"/>
  <c r="AC164" i="28"/>
  <c r="AC208" i="28"/>
  <c r="AC192" i="28"/>
  <c r="AC174" i="28"/>
  <c r="AC167" i="28"/>
  <c r="AC202" i="28"/>
  <c r="AC186" i="28"/>
  <c r="AC181" i="28"/>
  <c r="AC177" i="28"/>
  <c r="AC170" i="28"/>
  <c r="AC207" i="28"/>
  <c r="AC191" i="28"/>
  <c r="AC173" i="28"/>
  <c r="AC166" i="28"/>
  <c r="AC201" i="28"/>
  <c r="AC185" i="28"/>
  <c r="AC176" i="28"/>
  <c r="AC169" i="28"/>
  <c r="AC162" i="28"/>
  <c r="AC200" i="28"/>
  <c r="AC184" i="28"/>
  <c r="AC165" i="28"/>
  <c r="AC194" i="28"/>
  <c r="AC168" i="28"/>
  <c r="AC161" i="28"/>
  <c r="AA48" i="28"/>
  <c r="AC193" i="28"/>
  <c r="AJ108" i="28"/>
  <c r="AJ100" i="28"/>
  <c r="AJ92" i="28"/>
  <c r="AJ84" i="28"/>
  <c r="AJ76" i="28"/>
  <c r="AJ68" i="28"/>
  <c r="AJ105" i="28"/>
  <c r="AJ110" i="28"/>
  <c r="AJ102" i="28"/>
  <c r="AJ94" i="28"/>
  <c r="AJ86" i="28"/>
  <c r="AJ78" i="28"/>
  <c r="AJ70" i="28"/>
  <c r="AJ107" i="28"/>
  <c r="AJ99" i="28"/>
  <c r="AJ91" i="28"/>
  <c r="AJ83" i="28"/>
  <c r="AJ75" i="28"/>
  <c r="AJ67" i="28"/>
  <c r="AJ104" i="28"/>
  <c r="AJ96" i="28"/>
  <c r="AJ88" i="28"/>
  <c r="AJ80" i="28"/>
  <c r="AJ72" i="28"/>
  <c r="AJ64" i="28"/>
  <c r="AJ106" i="28"/>
  <c r="AJ98" i="28"/>
  <c r="AJ90" i="28"/>
  <c r="AJ82" i="28"/>
  <c r="AJ74" i="28"/>
  <c r="AJ66" i="28"/>
  <c r="AJ103" i="28"/>
  <c r="AJ87" i="28"/>
  <c r="AJ73" i="28"/>
  <c r="AJ101" i="28"/>
  <c r="AJ93" i="28"/>
  <c r="AJ79" i="28"/>
  <c r="AJ65" i="28"/>
  <c r="AJ109" i="28"/>
  <c r="AJ77" i="28"/>
  <c r="AJ89" i="28"/>
  <c r="AJ62" i="28"/>
  <c r="AJ85" i="28"/>
  <c r="AJ71" i="28"/>
  <c r="AJ69" i="28"/>
  <c r="AJ97" i="28"/>
  <c r="AJ95" i="28"/>
  <c r="AJ81" i="28"/>
  <c r="AB110" i="28"/>
  <c r="AB102" i="28"/>
  <c r="AB94" i="28"/>
  <c r="AB86" i="28"/>
  <c r="AB78" i="28"/>
  <c r="AB70" i="28"/>
  <c r="AB103" i="28"/>
  <c r="AB95" i="28"/>
  <c r="AB87" i="28"/>
  <c r="AB79" i="28"/>
  <c r="AB71" i="28"/>
  <c r="AB96" i="28"/>
  <c r="AB89" i="28"/>
  <c r="AB99" i="28"/>
  <c r="AB92" i="28"/>
  <c r="AB85" i="28"/>
  <c r="AB65" i="28"/>
  <c r="AB106" i="28"/>
  <c r="AB88" i="28"/>
  <c r="AB81" i="28"/>
  <c r="AB74" i="28"/>
  <c r="AB62" i="28"/>
  <c r="AB109" i="28"/>
  <c r="AB91" i="28"/>
  <c r="AB84" i="28"/>
  <c r="AB77" i="28"/>
  <c r="AB67" i="28"/>
  <c r="AB105" i="28"/>
  <c r="AB98" i="28"/>
  <c r="AB80" i="28"/>
  <c r="AB73" i="28"/>
  <c r="AB64" i="28"/>
  <c r="AB108" i="28"/>
  <c r="AB101" i="28"/>
  <c r="AB83" i="28"/>
  <c r="AB76" i="28"/>
  <c r="AB69" i="28"/>
  <c r="AB158" i="28"/>
  <c r="AB150" i="28"/>
  <c r="AB142" i="28"/>
  <c r="AB134" i="28"/>
  <c r="AB126" i="28"/>
  <c r="AB118" i="28"/>
  <c r="AB159" i="28"/>
  <c r="AB151" i="28"/>
  <c r="AB143" i="28"/>
  <c r="AB135" i="28"/>
  <c r="AB127" i="28"/>
  <c r="AB119" i="28"/>
  <c r="AB111" i="28"/>
  <c r="AB153" i="28"/>
  <c r="AB146" i="28"/>
  <c r="AB128" i="28"/>
  <c r="AB121" i="28"/>
  <c r="AB114" i="28"/>
  <c r="AB156" i="28"/>
  <c r="AB149" i="28"/>
  <c r="AB131" i="28"/>
  <c r="AB124" i="28"/>
  <c r="AB117" i="28"/>
  <c r="AB152" i="28"/>
  <c r="AB145" i="28"/>
  <c r="AB138" i="28"/>
  <c r="AB120" i="28"/>
  <c r="AB113" i="28"/>
  <c r="AB155" i="28"/>
  <c r="AB148" i="28"/>
  <c r="AB141" i="28"/>
  <c r="AB123" i="28"/>
  <c r="AB116" i="28"/>
  <c r="AB144" i="28"/>
  <c r="AB137" i="28"/>
  <c r="AB130" i="28"/>
  <c r="AB112" i="28"/>
  <c r="AB147" i="28"/>
  <c r="AB140" i="28"/>
  <c r="AB133" i="28"/>
  <c r="AB115" i="28"/>
  <c r="AB201" i="28"/>
  <c r="AB193" i="28"/>
  <c r="AB185" i="28"/>
  <c r="AB206" i="28"/>
  <c r="AB198" i="28"/>
  <c r="AB190" i="28"/>
  <c r="AB182" i="28"/>
  <c r="AB174" i="28"/>
  <c r="AB166" i="28"/>
  <c r="AB208" i="28"/>
  <c r="AB200" i="28"/>
  <c r="AB192" i="28"/>
  <c r="AB184" i="28"/>
  <c r="AB207" i="28"/>
  <c r="AB199" i="28"/>
  <c r="AB191" i="28"/>
  <c r="AB183" i="28"/>
  <c r="AB175" i="28"/>
  <c r="AB167" i="28"/>
  <c r="AB203" i="28"/>
  <c r="AB187" i="28"/>
  <c r="AB178" i="28"/>
  <c r="AB160" i="28"/>
  <c r="AB197" i="28"/>
  <c r="AB163" i="28"/>
  <c r="AB202" i="28"/>
  <c r="AB186" i="28"/>
  <c r="AB181" i="28"/>
  <c r="AB177" i="28"/>
  <c r="AB170" i="28"/>
  <c r="AB196" i="28"/>
  <c r="AB173" i="28"/>
  <c r="AB195" i="28"/>
  <c r="AB180" i="28"/>
  <c r="AB176" i="28"/>
  <c r="AB169" i="28"/>
  <c r="AB162" i="28"/>
  <c r="AB205" i="28"/>
  <c r="AB189" i="28"/>
  <c r="AB179" i="28"/>
  <c r="AB172" i="28"/>
  <c r="AB165" i="28"/>
  <c r="AC107" i="28"/>
  <c r="AC99" i="28"/>
  <c r="AC91" i="28"/>
  <c r="AC83" i="28"/>
  <c r="AC75" i="28"/>
  <c r="AC108" i="28"/>
  <c r="AC100" i="28"/>
  <c r="AC92" i="28"/>
  <c r="AC84" i="28"/>
  <c r="AC76" i="28"/>
  <c r="AC110" i="28"/>
  <c r="AC103" i="28"/>
  <c r="AC85" i="28"/>
  <c r="AC106" i="28"/>
  <c r="AC88" i="28"/>
  <c r="AC81" i="28"/>
  <c r="AC74" i="28"/>
  <c r="AC62" i="28"/>
  <c r="AC109" i="28"/>
  <c r="AC102" i="28"/>
  <c r="AC95" i="28"/>
  <c r="AC77" i="28"/>
  <c r="AC70" i="28"/>
  <c r="AC67" i="28"/>
  <c r="AC105" i="28"/>
  <c r="AC98" i="28"/>
  <c r="AC80" i="28"/>
  <c r="AC73" i="28"/>
  <c r="AC64" i="28"/>
  <c r="AC101" i="28"/>
  <c r="AC94" i="28"/>
  <c r="AC87" i="28"/>
  <c r="AC69" i="28"/>
  <c r="AC104" i="28"/>
  <c r="AC97" i="28"/>
  <c r="AC90" i="28"/>
  <c r="AC72" i="28"/>
  <c r="AC66" i="28"/>
  <c r="AI103" i="28"/>
  <c r="AI95" i="28"/>
  <c r="AI87" i="28"/>
  <c r="AI79" i="28"/>
  <c r="AI71" i="28"/>
  <c r="AI63" i="28"/>
  <c r="AI108" i="28"/>
  <c r="AI100" i="28"/>
  <c r="AI105" i="28"/>
  <c r="AI97" i="28"/>
  <c r="AI89" i="28"/>
  <c r="AI81" i="28"/>
  <c r="AI73" i="28"/>
  <c r="AI110" i="28"/>
  <c r="AI102" i="28"/>
  <c r="AI94" i="28"/>
  <c r="AI86" i="28"/>
  <c r="AI78" i="28"/>
  <c r="AI70" i="28"/>
  <c r="AI62" i="28"/>
  <c r="AI107" i="28"/>
  <c r="AI99" i="28"/>
  <c r="AI91" i="28"/>
  <c r="AI83" i="28"/>
  <c r="AI75" i="28"/>
  <c r="AI67" i="28"/>
  <c r="AI109" i="28"/>
  <c r="AI101" i="28"/>
  <c r="AI93" i="28"/>
  <c r="AI85" i="28"/>
  <c r="AI77" i="28"/>
  <c r="AI69" i="28"/>
  <c r="AI80" i="28"/>
  <c r="AI66" i="28"/>
  <c r="AI72" i="28"/>
  <c r="AI92" i="28"/>
  <c r="AI64" i="28"/>
  <c r="AI106" i="28"/>
  <c r="AI96" i="28"/>
  <c r="AI82" i="28"/>
  <c r="AI68" i="28"/>
  <c r="AI90" i="28"/>
  <c r="AI76" i="28"/>
  <c r="AI104" i="28"/>
  <c r="AI88" i="28"/>
  <c r="AI74" i="28"/>
  <c r="AI98" i="28"/>
  <c r="AI84" i="28"/>
  <c r="AK105" i="28"/>
  <c r="AK97" i="28"/>
  <c r="AK89" i="28"/>
  <c r="AK81" i="28"/>
  <c r="AK73" i="28"/>
  <c r="AK65" i="28"/>
  <c r="AK110" i="28"/>
  <c r="AK102" i="28"/>
  <c r="AK107" i="28"/>
  <c r="AK99" i="28"/>
  <c r="AK91" i="28"/>
  <c r="AK83" i="28"/>
  <c r="AK75" i="28"/>
  <c r="AK67" i="28"/>
  <c r="AK104" i="28"/>
  <c r="AK96" i="28"/>
  <c r="AK88" i="28"/>
  <c r="AK80" i="28"/>
  <c r="AK72" i="28"/>
  <c r="AK64" i="28"/>
  <c r="AK109" i="28"/>
  <c r="AK101" i="28"/>
  <c r="AK93" i="28"/>
  <c r="AK85" i="28"/>
  <c r="AK77" i="28"/>
  <c r="AK69" i="28"/>
  <c r="AK103" i="28"/>
  <c r="AK95" i="28"/>
  <c r="AK87" i="28"/>
  <c r="AK79" i="28"/>
  <c r="AK71" i="28"/>
  <c r="AK63" i="28"/>
  <c r="AK94" i="28"/>
  <c r="AK86" i="28"/>
  <c r="AK98" i="28"/>
  <c r="AK84" i="28"/>
  <c r="AK70" i="28"/>
  <c r="AK74" i="28"/>
  <c r="AK106" i="28"/>
  <c r="AK62" i="28"/>
  <c r="AK100" i="28"/>
  <c r="AK82" i="28"/>
  <c r="AK68" i="28"/>
  <c r="AK66" i="28"/>
  <c r="AA24" i="28"/>
  <c r="AA34" i="28"/>
  <c r="AA44" i="28"/>
  <c r="AA56" i="28"/>
  <c r="AB66" i="28"/>
  <c r="AB75" i="28"/>
  <c r="AD85" i="28"/>
  <c r="AB100" i="28"/>
  <c r="AC114" i="28"/>
  <c r="AC128" i="28"/>
  <c r="AD142" i="28"/>
  <c r="AB157" i="28"/>
  <c r="AB171" i="28"/>
  <c r="AB188" i="28"/>
  <c r="AC209" i="28"/>
  <c r="AB233" i="28"/>
  <c r="AJ111" i="28"/>
  <c r="AI218" i="28"/>
  <c r="A1226" i="26"/>
  <c r="A1225" i="26"/>
  <c r="A1224" i="26"/>
  <c r="A1223" i="26"/>
  <c r="A1222" i="26"/>
  <c r="A1221" i="26"/>
  <c r="A1220" i="26"/>
  <c r="A1219" i="26"/>
  <c r="A1218" i="26"/>
  <c r="A1217" i="26"/>
  <c r="A1216" i="26"/>
  <c r="A1215" i="26"/>
  <c r="A1214" i="26"/>
  <c r="A1213" i="26"/>
  <c r="A1212" i="26"/>
  <c r="A1211" i="26"/>
  <c r="A1210" i="26"/>
  <c r="A1209" i="26"/>
  <c r="A1208" i="26"/>
  <c r="A1207" i="26"/>
  <c r="A1206" i="26"/>
  <c r="A1205" i="26"/>
  <c r="A1204" i="26"/>
  <c r="A1203" i="26"/>
  <c r="A1202" i="26"/>
  <c r="A1201" i="26"/>
  <c r="A1200" i="26"/>
  <c r="A1199" i="26"/>
  <c r="A1198" i="26"/>
  <c r="A1197" i="26"/>
  <c r="A1196" i="26"/>
  <c r="A1195" i="26"/>
  <c r="A1194" i="26"/>
  <c r="A1193" i="26"/>
  <c r="A1192" i="26"/>
  <c r="A1191" i="26"/>
  <c r="A1190" i="26"/>
  <c r="A1189" i="26"/>
  <c r="A1188" i="26"/>
  <c r="A1187" i="26"/>
  <c r="A1186" i="26"/>
  <c r="A1185" i="26"/>
  <c r="A1184" i="26"/>
  <c r="A1183" i="26"/>
  <c r="A1182" i="26"/>
  <c r="A1181" i="26"/>
  <c r="A1180" i="26"/>
  <c r="A1179" i="26"/>
  <c r="A1178" i="26"/>
  <c r="A1177" i="26"/>
  <c r="A1176" i="26"/>
  <c r="A1175" i="26"/>
  <c r="A1174" i="26"/>
  <c r="A1173" i="26"/>
  <c r="A1172" i="26"/>
  <c r="A1171" i="26"/>
  <c r="A1170" i="26"/>
  <c r="A1169" i="26"/>
  <c r="A1168" i="26"/>
  <c r="A1167" i="26"/>
  <c r="A1166" i="26"/>
  <c r="A1165" i="26"/>
  <c r="A1164" i="26"/>
  <c r="A1163" i="26"/>
  <c r="A1162" i="26"/>
  <c r="A1161" i="26"/>
  <c r="A1160" i="26"/>
  <c r="A1159" i="26"/>
  <c r="A1158" i="26"/>
  <c r="A1157" i="26"/>
  <c r="A1156" i="26"/>
  <c r="A1155" i="26"/>
  <c r="A1154" i="26"/>
  <c r="A1153" i="26"/>
  <c r="A1152" i="26"/>
  <c r="A1151" i="26"/>
  <c r="A1150" i="26"/>
  <c r="A1149" i="26"/>
  <c r="A1148" i="26"/>
  <c r="A1147" i="26"/>
  <c r="A1146" i="26"/>
  <c r="A1145" i="26"/>
  <c r="A1144" i="26"/>
  <c r="A1143" i="26"/>
  <c r="A1142" i="26"/>
  <c r="A1141" i="26"/>
  <c r="A1140" i="26"/>
  <c r="A1139" i="26"/>
  <c r="A1138" i="26"/>
  <c r="A1137" i="26"/>
  <c r="A1136" i="26"/>
  <c r="A1135" i="26"/>
  <c r="A1134" i="26"/>
  <c r="A1133" i="26"/>
  <c r="A1132" i="26"/>
  <c r="A1131" i="26"/>
  <c r="A1130" i="26"/>
  <c r="A1129" i="26"/>
  <c r="A1128" i="26"/>
  <c r="A1127" i="26"/>
  <c r="A1126" i="26"/>
  <c r="A1125" i="26"/>
  <c r="A1124" i="26"/>
  <c r="A1123" i="26"/>
  <c r="A1122" i="26"/>
  <c r="A1121" i="26"/>
  <c r="A1120" i="26"/>
  <c r="A1119" i="26"/>
  <c r="A1118" i="26"/>
  <c r="A1117" i="26"/>
  <c r="A1116" i="26"/>
  <c r="A1115" i="26"/>
  <c r="A1114" i="26"/>
  <c r="A1113" i="26"/>
  <c r="A1112" i="26"/>
  <c r="A1111" i="26"/>
  <c r="A1110" i="26"/>
  <c r="A1109" i="26"/>
  <c r="A1108" i="26"/>
  <c r="A1107" i="26"/>
  <c r="A1106" i="26"/>
  <c r="A1105" i="26"/>
  <c r="A1104" i="26"/>
  <c r="A1103" i="26"/>
  <c r="A1102" i="26"/>
  <c r="A1101" i="26"/>
  <c r="A1100" i="26"/>
  <c r="A1099" i="26"/>
  <c r="A1098" i="26"/>
  <c r="A1097" i="26"/>
  <c r="A1096" i="26"/>
  <c r="A1095" i="26"/>
  <c r="A1094" i="26"/>
  <c r="A1093" i="26"/>
  <c r="A1092" i="26"/>
  <c r="A1091" i="26"/>
  <c r="A1090" i="26"/>
  <c r="A1089" i="26"/>
  <c r="A1088" i="26"/>
  <c r="A1087" i="26"/>
  <c r="A1086" i="26"/>
  <c r="A1085" i="26"/>
  <c r="A1084" i="26"/>
  <c r="A1083" i="26"/>
  <c r="A1082" i="26"/>
  <c r="A1081" i="26"/>
  <c r="A1080" i="26"/>
  <c r="A1079" i="26"/>
  <c r="A1078" i="26"/>
  <c r="A1077" i="26"/>
  <c r="A1076" i="26"/>
  <c r="A1075" i="26"/>
  <c r="A1074" i="26"/>
  <c r="A1073" i="26"/>
  <c r="A1072" i="26"/>
  <c r="A1071" i="26"/>
  <c r="A1070" i="26"/>
  <c r="A1069" i="26"/>
  <c r="A1068" i="26"/>
  <c r="A1067" i="26"/>
  <c r="A1066" i="26"/>
  <c r="A1065" i="26"/>
  <c r="A1064" i="26"/>
  <c r="A1063" i="26"/>
  <c r="A1062" i="26"/>
  <c r="A1061" i="26"/>
  <c r="A1060" i="26"/>
  <c r="A1059" i="26"/>
  <c r="A1058" i="26"/>
  <c r="A1057" i="26"/>
  <c r="A1056" i="26"/>
  <c r="A1055" i="26"/>
  <c r="A1054" i="26"/>
  <c r="A1053" i="26"/>
  <c r="A1052" i="26"/>
  <c r="A1051" i="26"/>
  <c r="A1050" i="26"/>
  <c r="A1049" i="26"/>
  <c r="A1048" i="26"/>
  <c r="A1047" i="26"/>
  <c r="A1046" i="26"/>
  <c r="A1045" i="26"/>
  <c r="A1044" i="26"/>
  <c r="A1043" i="26"/>
  <c r="A1042" i="26"/>
  <c r="A1041" i="26"/>
  <c r="A1040" i="26"/>
  <c r="A1039" i="26"/>
  <c r="A1038" i="26"/>
  <c r="A1037" i="26"/>
  <c r="A1036" i="26"/>
  <c r="A1035" i="26"/>
  <c r="A1034" i="26"/>
  <c r="A1033" i="26"/>
  <c r="A1032" i="26"/>
  <c r="A1031" i="26"/>
  <c r="A1030" i="26"/>
  <c r="A1029" i="26"/>
  <c r="A1028" i="26"/>
  <c r="A1027" i="26"/>
  <c r="A1026" i="26"/>
  <c r="A1025" i="26"/>
  <c r="A1024" i="26"/>
  <c r="A1023" i="26"/>
  <c r="A1022" i="26"/>
  <c r="A1021" i="26"/>
  <c r="A1020" i="26"/>
  <c r="A1019" i="26"/>
  <c r="A1018" i="26"/>
  <c r="A1017" i="26"/>
  <c r="A1016" i="26"/>
  <c r="A1015" i="26"/>
  <c r="A1014" i="26"/>
  <c r="A1013" i="26"/>
  <c r="A1012" i="26"/>
  <c r="A1011" i="26"/>
  <c r="A1010" i="26"/>
  <c r="A1009" i="26"/>
  <c r="A1008" i="26"/>
  <c r="A1007" i="26"/>
  <c r="A1006" i="26"/>
  <c r="A1005" i="26"/>
  <c r="A1004" i="26"/>
  <c r="A1003" i="26"/>
  <c r="A1002" i="26"/>
  <c r="A1001" i="26"/>
  <c r="A1000" i="26"/>
  <c r="A999" i="26"/>
  <c r="A998" i="26"/>
  <c r="A997" i="26"/>
  <c r="A996" i="26"/>
  <c r="A995" i="26"/>
  <c r="A994" i="26"/>
  <c r="A993" i="26"/>
  <c r="A992" i="26"/>
  <c r="A991" i="26"/>
  <c r="A990" i="26"/>
  <c r="A989" i="26"/>
  <c r="A988" i="26"/>
  <c r="A987" i="26"/>
  <c r="A986" i="26"/>
  <c r="A985" i="26"/>
  <c r="A984" i="26"/>
  <c r="A983" i="26"/>
  <c r="A982" i="26"/>
  <c r="A981" i="26"/>
  <c r="A980" i="26"/>
  <c r="A979" i="26"/>
  <c r="A978" i="26"/>
  <c r="A977" i="26"/>
  <c r="A976" i="26"/>
  <c r="A975" i="26"/>
  <c r="A974" i="26"/>
  <c r="A973" i="26"/>
  <c r="A972" i="26"/>
  <c r="A971" i="26"/>
  <c r="A970" i="26"/>
  <c r="A969" i="26"/>
  <c r="A968" i="26"/>
  <c r="A967" i="26"/>
  <c r="A966" i="26"/>
  <c r="A965" i="26"/>
  <c r="A964" i="26"/>
  <c r="A963" i="26"/>
  <c r="A962" i="26"/>
  <c r="A961" i="26"/>
  <c r="A960" i="26"/>
  <c r="A959" i="26"/>
  <c r="A958" i="26"/>
  <c r="A957" i="26"/>
  <c r="A956" i="26"/>
  <c r="A955" i="26"/>
  <c r="A954" i="26"/>
  <c r="A953" i="26"/>
  <c r="A952" i="26"/>
  <c r="A951" i="26"/>
  <c r="A950" i="26"/>
  <c r="A949" i="26"/>
  <c r="A948" i="26"/>
  <c r="A947" i="26"/>
  <c r="A946" i="26"/>
  <c r="A945" i="26"/>
  <c r="A944" i="26"/>
  <c r="A943" i="26"/>
  <c r="A942" i="26"/>
  <c r="A941" i="26"/>
  <c r="A940" i="26"/>
  <c r="A939" i="26"/>
  <c r="A938" i="26"/>
  <c r="A937" i="26"/>
  <c r="A936" i="26"/>
  <c r="A935" i="26"/>
  <c r="A934" i="26"/>
  <c r="A933" i="26"/>
  <c r="A932" i="26"/>
  <c r="A931" i="26"/>
  <c r="A930" i="26"/>
  <c r="A929" i="26"/>
  <c r="A928" i="26"/>
  <c r="A927" i="26"/>
  <c r="A926" i="26"/>
  <c r="A925" i="26"/>
  <c r="A924" i="26"/>
  <c r="A923" i="26"/>
  <c r="A922" i="26"/>
  <c r="A921" i="26"/>
  <c r="A920" i="26"/>
  <c r="A919" i="26"/>
  <c r="A918" i="26"/>
  <c r="A917" i="26"/>
  <c r="A916" i="26"/>
  <c r="A915" i="26"/>
  <c r="A914" i="26"/>
  <c r="A913" i="26"/>
  <c r="A912" i="26"/>
  <c r="A911" i="26"/>
  <c r="A910" i="26"/>
  <c r="A909" i="26"/>
  <c r="A908" i="26"/>
  <c r="A907" i="26"/>
  <c r="A906" i="26"/>
  <c r="A905" i="26"/>
  <c r="A904" i="26"/>
  <c r="A903" i="26"/>
  <c r="A902" i="26"/>
  <c r="A901" i="26"/>
  <c r="A900" i="26"/>
  <c r="A899" i="26"/>
  <c r="A898" i="26"/>
  <c r="A897" i="26"/>
  <c r="A896" i="26"/>
  <c r="A895" i="26"/>
  <c r="A894" i="26"/>
  <c r="A893" i="26"/>
  <c r="A892" i="26"/>
  <c r="A891" i="26"/>
  <c r="A890" i="26"/>
  <c r="A889" i="26"/>
  <c r="A888" i="26"/>
  <c r="A887" i="26"/>
  <c r="A886" i="26"/>
  <c r="A885" i="26"/>
  <c r="A884" i="26"/>
  <c r="A883" i="26"/>
  <c r="A882" i="26"/>
  <c r="A881" i="26"/>
  <c r="A880" i="26"/>
  <c r="A879" i="26"/>
  <c r="A878" i="26"/>
  <c r="A877" i="26"/>
  <c r="A876" i="26"/>
  <c r="A875" i="26"/>
  <c r="A874" i="26"/>
  <c r="A873" i="26"/>
  <c r="A872" i="26"/>
  <c r="A871" i="26"/>
  <c r="A870" i="26"/>
  <c r="A869" i="26"/>
  <c r="A868" i="26"/>
  <c r="A867" i="26"/>
  <c r="A866" i="26"/>
  <c r="A865" i="26"/>
  <c r="A864" i="26"/>
  <c r="A863" i="26"/>
  <c r="A862" i="26"/>
  <c r="A861" i="26"/>
  <c r="A860" i="26"/>
  <c r="A859" i="26"/>
  <c r="A858" i="26"/>
  <c r="A857" i="26"/>
  <c r="A856" i="26"/>
  <c r="A855" i="26"/>
  <c r="A854" i="26"/>
  <c r="A853" i="26"/>
  <c r="A852" i="26"/>
  <c r="A851" i="26"/>
  <c r="A850" i="26"/>
  <c r="A849" i="26"/>
  <c r="A848" i="26"/>
  <c r="A847" i="26"/>
  <c r="A846" i="26"/>
  <c r="A845" i="26"/>
  <c r="A844" i="26"/>
  <c r="A843" i="26"/>
  <c r="A842" i="26"/>
  <c r="A841" i="26"/>
  <c r="A840" i="26"/>
  <c r="A839" i="26"/>
  <c r="A838" i="26"/>
  <c r="A837" i="26"/>
  <c r="A836" i="26"/>
  <c r="A835" i="26"/>
  <c r="A834" i="26"/>
  <c r="A833" i="26"/>
  <c r="A832" i="26"/>
  <c r="A831" i="26"/>
  <c r="A830" i="26"/>
  <c r="A829" i="26"/>
  <c r="A828" i="26"/>
  <c r="A827" i="26"/>
  <c r="A826" i="26"/>
  <c r="A825" i="26"/>
  <c r="A824" i="26"/>
  <c r="A823" i="26"/>
  <c r="A822" i="26"/>
  <c r="A821" i="26"/>
  <c r="A820" i="26"/>
  <c r="A819" i="26"/>
  <c r="A818" i="26"/>
  <c r="A817" i="26"/>
  <c r="A816" i="26"/>
  <c r="A815" i="26"/>
  <c r="A814" i="26"/>
  <c r="A813" i="26"/>
  <c r="A812" i="26"/>
  <c r="A811" i="26"/>
  <c r="A810" i="26"/>
  <c r="A809" i="26"/>
  <c r="A808" i="26"/>
  <c r="A807" i="26"/>
  <c r="A806" i="26"/>
  <c r="A805" i="26"/>
  <c r="A804" i="26"/>
  <c r="A803" i="26"/>
  <c r="A802" i="26"/>
  <c r="A801" i="26"/>
  <c r="A800" i="26"/>
  <c r="A799" i="26"/>
  <c r="A798" i="26"/>
  <c r="A797" i="26"/>
  <c r="A796" i="26"/>
  <c r="A795" i="26"/>
  <c r="A794" i="26"/>
  <c r="A793" i="26"/>
  <c r="A792" i="26"/>
  <c r="A791" i="26"/>
  <c r="A790" i="26"/>
  <c r="A789" i="26"/>
  <c r="A788" i="26"/>
  <c r="A787" i="26"/>
  <c r="A786" i="26"/>
  <c r="A785" i="26"/>
  <c r="A784" i="26"/>
  <c r="A783" i="26"/>
  <c r="A782" i="26"/>
  <c r="A781" i="26"/>
  <c r="A780" i="26"/>
  <c r="A779" i="26"/>
  <c r="A778" i="26"/>
  <c r="A777" i="26"/>
  <c r="A776" i="26"/>
  <c r="A775" i="26"/>
  <c r="A774" i="26"/>
  <c r="A773" i="26"/>
  <c r="A772" i="26"/>
  <c r="A771" i="26"/>
  <c r="A770" i="26"/>
  <c r="A769" i="26"/>
  <c r="A768" i="26"/>
  <c r="A767" i="26"/>
  <c r="A766" i="26"/>
  <c r="A765" i="26"/>
  <c r="A764" i="26"/>
  <c r="A763" i="26"/>
  <c r="A762" i="26"/>
  <c r="A761" i="26"/>
  <c r="A760" i="26"/>
  <c r="A759" i="26"/>
  <c r="A758" i="26"/>
  <c r="A757" i="26"/>
  <c r="A756" i="26"/>
  <c r="A755" i="26"/>
  <c r="A754" i="26"/>
  <c r="A753" i="26"/>
  <c r="A752" i="26"/>
  <c r="A751" i="26"/>
  <c r="A750" i="26"/>
  <c r="A749" i="26"/>
  <c r="A748" i="26"/>
  <c r="A747" i="26"/>
  <c r="A746" i="26"/>
  <c r="A745" i="26"/>
  <c r="A744" i="26"/>
  <c r="A743" i="26"/>
  <c r="A742" i="26"/>
  <c r="A741" i="26"/>
  <c r="A740" i="26"/>
  <c r="A739" i="26"/>
  <c r="A738" i="26"/>
  <c r="A737" i="26"/>
  <c r="A736" i="26"/>
  <c r="A735" i="26"/>
  <c r="A734" i="26"/>
  <c r="A733" i="26"/>
  <c r="A732" i="26"/>
  <c r="A731" i="26"/>
  <c r="A730" i="26"/>
  <c r="A729" i="26"/>
  <c r="A728" i="26"/>
  <c r="A727" i="26"/>
  <c r="A726" i="26"/>
  <c r="A725" i="26"/>
  <c r="A724" i="26"/>
  <c r="A723" i="26"/>
  <c r="A722" i="26"/>
  <c r="A721" i="26"/>
  <c r="A720" i="26"/>
  <c r="A719" i="26"/>
  <c r="A718" i="26"/>
  <c r="A717" i="26"/>
  <c r="A716" i="26"/>
  <c r="A715" i="26"/>
  <c r="A714" i="26"/>
  <c r="A713" i="26"/>
  <c r="A712" i="26"/>
  <c r="A711" i="26"/>
  <c r="A710" i="26"/>
  <c r="A709" i="26"/>
  <c r="A708" i="26"/>
  <c r="A707" i="26"/>
  <c r="A706" i="26"/>
  <c r="A705" i="26"/>
  <c r="A704" i="26"/>
  <c r="A703" i="26"/>
  <c r="A702" i="26"/>
  <c r="A701" i="26"/>
  <c r="A700" i="26"/>
  <c r="A699" i="26"/>
  <c r="A698" i="26"/>
  <c r="A697" i="26"/>
  <c r="A696" i="26"/>
  <c r="A695" i="26"/>
  <c r="A694" i="26"/>
  <c r="A693" i="26"/>
  <c r="A692" i="26"/>
  <c r="A691" i="26"/>
  <c r="A690" i="26"/>
  <c r="A689" i="26"/>
  <c r="A688" i="26"/>
  <c r="A687" i="26"/>
  <c r="A686" i="26"/>
  <c r="A685" i="26"/>
  <c r="A684" i="26"/>
  <c r="A683" i="26"/>
  <c r="A682" i="26"/>
  <c r="A681" i="26"/>
  <c r="A680" i="26"/>
  <c r="A679" i="26"/>
  <c r="A678" i="26"/>
  <c r="A677" i="26"/>
  <c r="A676" i="26"/>
  <c r="A675" i="26"/>
  <c r="A674" i="26"/>
  <c r="A673" i="26"/>
  <c r="A672" i="26"/>
  <c r="A671" i="26"/>
  <c r="A670" i="26"/>
  <c r="A669" i="26"/>
  <c r="A668" i="26"/>
  <c r="A667" i="26"/>
  <c r="A666" i="26"/>
  <c r="A665" i="26"/>
  <c r="A664" i="26"/>
  <c r="A663" i="26"/>
  <c r="A662" i="26"/>
  <c r="A661" i="26"/>
  <c r="A660" i="26"/>
  <c r="A659" i="26"/>
  <c r="A658" i="26"/>
  <c r="A657" i="26"/>
  <c r="A656" i="26"/>
  <c r="A655" i="26"/>
  <c r="A654" i="26"/>
  <c r="A653" i="26"/>
  <c r="A652" i="26"/>
  <c r="A651" i="26"/>
  <c r="A650" i="26"/>
  <c r="A649" i="26"/>
  <c r="A648" i="26"/>
  <c r="A647" i="26"/>
  <c r="A646" i="26"/>
  <c r="A645" i="26"/>
  <c r="A644" i="26"/>
  <c r="A643" i="26"/>
  <c r="A642" i="26"/>
  <c r="A641" i="26"/>
  <c r="A640" i="26"/>
  <c r="A639" i="26"/>
  <c r="A638" i="26"/>
  <c r="A637" i="26"/>
  <c r="A636" i="26"/>
  <c r="A635" i="26"/>
  <c r="A634" i="26"/>
  <c r="A633" i="26"/>
  <c r="A632" i="26"/>
  <c r="A631" i="26"/>
  <c r="A630" i="26"/>
  <c r="A629" i="26"/>
  <c r="A628" i="26"/>
  <c r="A627" i="26"/>
  <c r="A626" i="26"/>
  <c r="A625" i="26"/>
  <c r="A624" i="26"/>
  <c r="A623" i="26"/>
  <c r="A622" i="26"/>
  <c r="A621" i="26"/>
  <c r="A620" i="26"/>
  <c r="A619" i="26"/>
  <c r="A618" i="26"/>
  <c r="A617" i="26"/>
  <c r="A616" i="26"/>
  <c r="A615" i="26"/>
  <c r="A614" i="26"/>
  <c r="A613" i="26"/>
  <c r="A612" i="26"/>
  <c r="A611" i="26"/>
  <c r="A610" i="26"/>
  <c r="A609" i="26"/>
  <c r="A608" i="26"/>
  <c r="A607" i="26"/>
  <c r="A606" i="26"/>
  <c r="A605" i="26"/>
  <c r="A604" i="26"/>
  <c r="A603" i="26"/>
  <c r="A602" i="26"/>
  <c r="A601" i="26"/>
  <c r="A600" i="26"/>
  <c r="A599" i="26"/>
  <c r="A598" i="26"/>
  <c r="A597" i="26"/>
  <c r="A596" i="26"/>
  <c r="A595" i="26"/>
  <c r="A594" i="26"/>
  <c r="A593" i="26"/>
  <c r="A592" i="26"/>
  <c r="A591" i="26"/>
  <c r="A590" i="26"/>
  <c r="A589" i="26"/>
  <c r="A588" i="26"/>
  <c r="A587" i="26"/>
  <c r="A586" i="26"/>
  <c r="A585" i="26"/>
  <c r="A584" i="26"/>
  <c r="A583" i="26"/>
  <c r="A582" i="26"/>
  <c r="A581" i="26"/>
  <c r="A580" i="26"/>
  <c r="A579" i="26"/>
  <c r="A578" i="26"/>
  <c r="A577" i="26"/>
  <c r="A576" i="26"/>
  <c r="A575" i="26"/>
  <c r="A574" i="26"/>
  <c r="A573" i="26"/>
  <c r="A572" i="26"/>
  <c r="A571" i="26"/>
  <c r="A570" i="26"/>
  <c r="A569" i="26"/>
  <c r="A568" i="26"/>
  <c r="A567" i="26"/>
  <c r="A566" i="26"/>
  <c r="A565" i="26"/>
  <c r="A564" i="26"/>
  <c r="A563" i="26"/>
  <c r="A562" i="26"/>
  <c r="A561" i="26"/>
  <c r="A560" i="26"/>
  <c r="A559" i="26"/>
  <c r="A558" i="26"/>
  <c r="A557" i="26"/>
  <c r="A556" i="26"/>
  <c r="A555" i="26"/>
  <c r="A554" i="26"/>
  <c r="A553" i="26"/>
  <c r="A552" i="26"/>
  <c r="A551" i="26"/>
  <c r="A550" i="26"/>
  <c r="A549" i="26"/>
  <c r="A548" i="26"/>
  <c r="A547" i="26"/>
  <c r="A546" i="26"/>
  <c r="A545" i="26"/>
  <c r="A544" i="26"/>
  <c r="A543" i="26"/>
  <c r="A542" i="26"/>
  <c r="A541" i="26"/>
  <c r="A540" i="26"/>
  <c r="A539" i="26"/>
  <c r="A538" i="26"/>
  <c r="A537" i="26"/>
  <c r="A536" i="26"/>
  <c r="A535" i="26"/>
  <c r="A534" i="26"/>
  <c r="A533" i="26"/>
  <c r="A532" i="26"/>
  <c r="A531" i="26"/>
  <c r="A530" i="26"/>
  <c r="A529" i="26"/>
  <c r="A528" i="26"/>
  <c r="A527" i="26"/>
  <c r="A526" i="26"/>
  <c r="A525" i="26"/>
  <c r="A524" i="26"/>
  <c r="A523" i="26"/>
  <c r="A522" i="26"/>
  <c r="A521" i="26"/>
  <c r="A520" i="26"/>
  <c r="A519" i="26"/>
  <c r="A518" i="26"/>
  <c r="A517" i="26"/>
  <c r="A516" i="26"/>
  <c r="A515" i="26"/>
  <c r="A514" i="26"/>
  <c r="A513" i="26"/>
  <c r="A512" i="26"/>
  <c r="A511" i="26"/>
  <c r="A510" i="26"/>
  <c r="A509" i="26"/>
  <c r="A508" i="26"/>
  <c r="A507" i="26"/>
  <c r="A506" i="26"/>
  <c r="A505" i="26"/>
  <c r="A504" i="26"/>
  <c r="A503" i="26"/>
  <c r="A502" i="26"/>
  <c r="A501" i="26"/>
  <c r="A500" i="26"/>
  <c r="A499" i="26"/>
  <c r="A498" i="26"/>
  <c r="A497" i="26"/>
  <c r="A496" i="26"/>
  <c r="A495" i="26"/>
  <c r="A494" i="26"/>
  <c r="A493" i="26"/>
  <c r="A492" i="26"/>
  <c r="O257" i="28"/>
  <c r="N257" i="28"/>
  <c r="M257" i="28"/>
  <c r="L257" i="28"/>
  <c r="K257" i="28"/>
  <c r="J257" i="28"/>
  <c r="I257" i="28"/>
  <c r="H257" i="28"/>
  <c r="G257" i="28"/>
  <c r="AX18" i="29" s="1"/>
  <c r="O256" i="28"/>
  <c r="N256" i="28"/>
  <c r="M256" i="28"/>
  <c r="L256" i="28"/>
  <c r="K256" i="28"/>
  <c r="J256" i="28"/>
  <c r="I256" i="28"/>
  <c r="H256" i="28"/>
  <c r="G256" i="28"/>
  <c r="O255" i="28"/>
  <c r="N255" i="28"/>
  <c r="M255" i="28"/>
  <c r="L255" i="28"/>
  <c r="K255" i="28"/>
  <c r="J255" i="28"/>
  <c r="I255" i="28"/>
  <c r="H255" i="28"/>
  <c r="G255" i="28"/>
  <c r="O254" i="28"/>
  <c r="N254" i="28"/>
  <c r="M254" i="28"/>
  <c r="L254" i="28"/>
  <c r="K254" i="28"/>
  <c r="J254" i="28"/>
  <c r="I254" i="28"/>
  <c r="H254" i="28"/>
  <c r="G254" i="28"/>
  <c r="O253" i="28"/>
  <c r="N253" i="28"/>
  <c r="M253" i="28"/>
  <c r="L253" i="28"/>
  <c r="K253" i="28"/>
  <c r="J253" i="28"/>
  <c r="I253" i="28"/>
  <c r="H253" i="28"/>
  <c r="G253" i="28"/>
  <c r="O252" i="28"/>
  <c r="N252" i="28"/>
  <c r="M252" i="28"/>
  <c r="AX109" i="29" s="1"/>
  <c r="L252" i="28"/>
  <c r="K252" i="28"/>
  <c r="J252" i="28"/>
  <c r="I252" i="28"/>
  <c r="H252" i="28"/>
  <c r="G252" i="28"/>
  <c r="O251" i="28"/>
  <c r="N251" i="28"/>
  <c r="M251" i="28"/>
  <c r="L251" i="28"/>
  <c r="K251" i="28"/>
  <c r="J251" i="28"/>
  <c r="I251" i="28"/>
  <c r="H251" i="28"/>
  <c r="G251" i="28"/>
  <c r="O250" i="28"/>
  <c r="AW146" i="29" s="1"/>
  <c r="N250" i="28"/>
  <c r="M250" i="28"/>
  <c r="L250" i="28"/>
  <c r="K250" i="28"/>
  <c r="J250" i="28"/>
  <c r="I250" i="28"/>
  <c r="H250" i="28"/>
  <c r="G250" i="28"/>
  <c r="O249" i="28"/>
  <c r="N249" i="28"/>
  <c r="M249" i="28"/>
  <c r="L249" i="28"/>
  <c r="K249" i="28"/>
  <c r="J249" i="28"/>
  <c r="I249" i="28"/>
  <c r="H249" i="28"/>
  <c r="G249" i="28"/>
  <c r="O248" i="28"/>
  <c r="N248" i="28"/>
  <c r="M248" i="28"/>
  <c r="L248" i="28"/>
  <c r="K248" i="28"/>
  <c r="J248" i="28"/>
  <c r="I248" i="28"/>
  <c r="H248" i="28"/>
  <c r="G248" i="28"/>
  <c r="O247" i="28"/>
  <c r="N247" i="28"/>
  <c r="M247" i="28"/>
  <c r="L247" i="28"/>
  <c r="K247" i="28"/>
  <c r="J247" i="28"/>
  <c r="I247" i="28"/>
  <c r="H247" i="28"/>
  <c r="G247" i="28"/>
  <c r="O246" i="28"/>
  <c r="N246" i="28"/>
  <c r="M246" i="28"/>
  <c r="L246" i="28"/>
  <c r="K246" i="28"/>
  <c r="J246" i="28"/>
  <c r="I246" i="28"/>
  <c r="H246" i="28"/>
  <c r="G246" i="28"/>
  <c r="O245" i="28"/>
  <c r="N245" i="28"/>
  <c r="M245" i="28"/>
  <c r="L245" i="28"/>
  <c r="K245" i="28"/>
  <c r="J245" i="28"/>
  <c r="I245" i="28"/>
  <c r="H245" i="28"/>
  <c r="G245" i="28"/>
  <c r="O244" i="28"/>
  <c r="N244" i="28"/>
  <c r="M244" i="28"/>
  <c r="AW108" i="29" s="1"/>
  <c r="L244" i="28"/>
  <c r="K244" i="28"/>
  <c r="J244" i="28"/>
  <c r="I244" i="28"/>
  <c r="H244" i="28"/>
  <c r="G244" i="28"/>
  <c r="O243" i="28"/>
  <c r="N243" i="28"/>
  <c r="M243" i="28"/>
  <c r="L243" i="28"/>
  <c r="K243" i="28"/>
  <c r="J243" i="28"/>
  <c r="I243" i="28"/>
  <c r="H243" i="28"/>
  <c r="G243" i="28"/>
  <c r="O242" i="28"/>
  <c r="AV145" i="29" s="1"/>
  <c r="N242" i="28"/>
  <c r="M242" i="28"/>
  <c r="L242" i="28"/>
  <c r="K242" i="28"/>
  <c r="J242" i="28"/>
  <c r="I242" i="28"/>
  <c r="H242" i="28"/>
  <c r="G242" i="28"/>
  <c r="O241" i="28"/>
  <c r="N241" i="28"/>
  <c r="M241" i="28"/>
  <c r="L241" i="28"/>
  <c r="K241" i="28"/>
  <c r="J241" i="28"/>
  <c r="I241" i="28"/>
  <c r="H241" i="28"/>
  <c r="G241" i="28"/>
  <c r="O240" i="28"/>
  <c r="N240" i="28"/>
  <c r="M240" i="28"/>
  <c r="L240" i="28"/>
  <c r="K240" i="28"/>
  <c r="J240" i="28"/>
  <c r="I240" i="28"/>
  <c r="H240" i="28"/>
  <c r="G240" i="28"/>
  <c r="O239" i="28"/>
  <c r="N239" i="28"/>
  <c r="M239" i="28"/>
  <c r="L239" i="28"/>
  <c r="K239" i="28"/>
  <c r="J239" i="28"/>
  <c r="I239" i="28"/>
  <c r="H239" i="28"/>
  <c r="G239" i="28"/>
  <c r="O238" i="28"/>
  <c r="N238" i="28"/>
  <c r="M238" i="28"/>
  <c r="L238" i="28"/>
  <c r="K238" i="28"/>
  <c r="J238" i="28"/>
  <c r="I238" i="28"/>
  <c r="H238" i="28"/>
  <c r="G238" i="28"/>
  <c r="O237" i="28"/>
  <c r="N237" i="28"/>
  <c r="M237" i="28"/>
  <c r="L237" i="28"/>
  <c r="K237" i="28"/>
  <c r="J237" i="28"/>
  <c r="I237" i="28"/>
  <c r="H237" i="28"/>
  <c r="G237" i="28"/>
  <c r="O236" i="28"/>
  <c r="N236" i="28"/>
  <c r="M236" i="28"/>
  <c r="L236" i="28"/>
  <c r="K236" i="28"/>
  <c r="J236" i="28"/>
  <c r="I236" i="28"/>
  <c r="H236" i="28"/>
  <c r="G236" i="28"/>
  <c r="O235" i="28"/>
  <c r="N235" i="28"/>
  <c r="M235" i="28"/>
  <c r="L235" i="28"/>
  <c r="K235" i="28"/>
  <c r="J235" i="28"/>
  <c r="I235" i="28"/>
  <c r="H235" i="28"/>
  <c r="G235" i="28"/>
  <c r="O234" i="28"/>
  <c r="AU144" i="29" s="1"/>
  <c r="N234" i="28"/>
  <c r="AU128" i="29" s="1"/>
  <c r="M234" i="28"/>
  <c r="L234" i="28"/>
  <c r="K234" i="28"/>
  <c r="J234" i="28"/>
  <c r="I234" i="28"/>
  <c r="H234" i="28"/>
  <c r="G234" i="28"/>
  <c r="O233" i="28"/>
  <c r="AU143" i="29" s="1"/>
  <c r="N233" i="28"/>
  <c r="M233" i="28"/>
  <c r="L233" i="28"/>
  <c r="K233" i="28"/>
  <c r="J233" i="28"/>
  <c r="I233" i="28"/>
  <c r="H233" i="28"/>
  <c r="G233" i="28"/>
  <c r="O232" i="28"/>
  <c r="N232" i="28"/>
  <c r="M232" i="28"/>
  <c r="L232" i="28"/>
  <c r="K232" i="28"/>
  <c r="J232" i="28"/>
  <c r="I232" i="28"/>
  <c r="H232" i="28"/>
  <c r="G232" i="28"/>
  <c r="O231" i="28"/>
  <c r="N231" i="28"/>
  <c r="M231" i="28"/>
  <c r="L231" i="28"/>
  <c r="K231" i="28"/>
  <c r="J231" i="28"/>
  <c r="I231" i="28"/>
  <c r="H231" i="28"/>
  <c r="G231" i="28"/>
  <c r="O230" i="28"/>
  <c r="N230" i="28"/>
  <c r="M230" i="28"/>
  <c r="L230" i="28"/>
  <c r="K230" i="28"/>
  <c r="J230" i="28"/>
  <c r="I230" i="28"/>
  <c r="H230" i="28"/>
  <c r="G230" i="28"/>
  <c r="O229" i="28"/>
  <c r="N229" i="28"/>
  <c r="M229" i="28"/>
  <c r="L229" i="28"/>
  <c r="K229" i="28"/>
  <c r="J229" i="28"/>
  <c r="I229" i="28"/>
  <c r="H229" i="28"/>
  <c r="G229" i="28"/>
  <c r="O228" i="28"/>
  <c r="N228" i="28"/>
  <c r="M228" i="28"/>
  <c r="L228" i="28"/>
  <c r="K228" i="28"/>
  <c r="J228" i="28"/>
  <c r="I228" i="28"/>
  <c r="H228" i="28"/>
  <c r="G228" i="28"/>
  <c r="O227" i="28"/>
  <c r="N227" i="28"/>
  <c r="AT128" i="29" s="1"/>
  <c r="M227" i="28"/>
  <c r="AT112" i="29" s="1"/>
  <c r="L227" i="28"/>
  <c r="K227" i="28"/>
  <c r="J227" i="28"/>
  <c r="I227" i="28"/>
  <c r="H227" i="28"/>
  <c r="G227" i="28"/>
  <c r="O226" i="28"/>
  <c r="AT143" i="29" s="1"/>
  <c r="N226" i="28"/>
  <c r="M226" i="28"/>
  <c r="L226" i="28"/>
  <c r="K226" i="28"/>
  <c r="J226" i="28"/>
  <c r="I226" i="28"/>
  <c r="H226" i="28"/>
  <c r="G226" i="28"/>
  <c r="AT15" i="29" s="1"/>
  <c r="O225" i="28"/>
  <c r="N225" i="28"/>
  <c r="M225" i="28"/>
  <c r="L225" i="28"/>
  <c r="K225" i="28"/>
  <c r="J225" i="28"/>
  <c r="I225" i="28"/>
  <c r="H225" i="28"/>
  <c r="AT30" i="29" s="1"/>
  <c r="G225" i="28"/>
  <c r="O224" i="28"/>
  <c r="N224" i="28"/>
  <c r="AT125" i="29" s="1"/>
  <c r="M224" i="28"/>
  <c r="AT109" i="29" s="1"/>
  <c r="L224" i="28"/>
  <c r="K224" i="28"/>
  <c r="J224" i="28"/>
  <c r="I224" i="28"/>
  <c r="AT45" i="29" s="1"/>
  <c r="H224" i="28"/>
  <c r="G224" i="28"/>
  <c r="O223" i="28"/>
  <c r="N223" i="28"/>
  <c r="M223" i="28"/>
  <c r="L223" i="28"/>
  <c r="K223" i="28"/>
  <c r="J223" i="28"/>
  <c r="I223" i="28"/>
  <c r="H223" i="28"/>
  <c r="G223" i="28"/>
  <c r="O222" i="28"/>
  <c r="N222" i="28"/>
  <c r="M222" i="28"/>
  <c r="L222" i="28"/>
  <c r="K222" i="28"/>
  <c r="J222" i="28"/>
  <c r="I222" i="28"/>
  <c r="H222" i="28"/>
  <c r="G222" i="28"/>
  <c r="O221" i="28"/>
  <c r="N221" i="28"/>
  <c r="M221" i="28"/>
  <c r="L221" i="28"/>
  <c r="K221" i="28"/>
  <c r="J221" i="28"/>
  <c r="I221" i="28"/>
  <c r="H221" i="28"/>
  <c r="G221" i="28"/>
  <c r="O220" i="28"/>
  <c r="N220" i="28"/>
  <c r="M220" i="28"/>
  <c r="AS112" i="29" s="1"/>
  <c r="L220" i="28"/>
  <c r="K220" i="28"/>
  <c r="J220" i="28"/>
  <c r="I220" i="28"/>
  <c r="H220" i="28"/>
  <c r="G220" i="28"/>
  <c r="O219" i="28"/>
  <c r="N219" i="28"/>
  <c r="AS127" i="29" s="1"/>
  <c r="M219" i="28"/>
  <c r="L219" i="28"/>
  <c r="K219" i="28"/>
  <c r="J219" i="28"/>
  <c r="I219" i="28"/>
  <c r="H219" i="28"/>
  <c r="G219" i="28"/>
  <c r="O218" i="28"/>
  <c r="N218" i="28"/>
  <c r="AS126" i="29" s="1"/>
  <c r="M218" i="28"/>
  <c r="L218" i="28"/>
  <c r="K218" i="28"/>
  <c r="J218" i="28"/>
  <c r="I218" i="28"/>
  <c r="H218" i="28"/>
  <c r="G218" i="28"/>
  <c r="AS14" i="29" s="1"/>
  <c r="O217" i="28"/>
  <c r="N217" i="28"/>
  <c r="M217" i="28"/>
  <c r="L217" i="28"/>
  <c r="K217" i="28"/>
  <c r="J217" i="28"/>
  <c r="I217" i="28"/>
  <c r="H217" i="28"/>
  <c r="G217" i="28"/>
  <c r="O216" i="28"/>
  <c r="N216" i="28"/>
  <c r="M216" i="28"/>
  <c r="AS108" i="29" s="1"/>
  <c r="L216" i="28"/>
  <c r="K216" i="28"/>
  <c r="J216" i="28"/>
  <c r="I216" i="28"/>
  <c r="H216" i="28"/>
  <c r="G216" i="28"/>
  <c r="O215" i="28"/>
  <c r="AR146" i="29" s="1"/>
  <c r="N215" i="28"/>
  <c r="M215" i="28"/>
  <c r="AR114" i="29" s="1"/>
  <c r="L215" i="28"/>
  <c r="K215" i="28"/>
  <c r="J215" i="28"/>
  <c r="I215" i="28"/>
  <c r="H215" i="28"/>
  <c r="G215" i="28"/>
  <c r="O214" i="28"/>
  <c r="N214" i="28"/>
  <c r="M214" i="28"/>
  <c r="L214" i="28"/>
  <c r="K214" i="28"/>
  <c r="J214" i="28"/>
  <c r="I214" i="28"/>
  <c r="H214" i="28"/>
  <c r="G214" i="28"/>
  <c r="O213" i="28"/>
  <c r="N213" i="28"/>
  <c r="M213" i="28"/>
  <c r="L213" i="28"/>
  <c r="K213" i="28"/>
  <c r="J213" i="28"/>
  <c r="I213" i="28"/>
  <c r="H213" i="28"/>
  <c r="G213" i="28"/>
  <c r="O212" i="28"/>
  <c r="N212" i="28"/>
  <c r="M212" i="28"/>
  <c r="AR111" i="29" s="1"/>
  <c r="L212" i="28"/>
  <c r="K212" i="28"/>
  <c r="J212" i="28"/>
  <c r="I212" i="28"/>
  <c r="H212" i="28"/>
  <c r="G212" i="28"/>
  <c r="O211" i="28"/>
  <c r="N211" i="28"/>
  <c r="AR126" i="29" s="1"/>
  <c r="M211" i="28"/>
  <c r="AR110" i="29" s="1"/>
  <c r="L211" i="28"/>
  <c r="K211" i="28"/>
  <c r="J211" i="28"/>
  <c r="I211" i="28"/>
  <c r="H211" i="28"/>
  <c r="G211" i="28"/>
  <c r="O210" i="28"/>
  <c r="AR141" i="29" s="1"/>
  <c r="N210" i="28"/>
  <c r="AR125" i="29" s="1"/>
  <c r="M210" i="28"/>
  <c r="L210" i="28"/>
  <c r="K210" i="28"/>
  <c r="J210" i="28"/>
  <c r="I210" i="28"/>
  <c r="H210" i="28"/>
  <c r="G210" i="28"/>
  <c r="O209" i="28"/>
  <c r="AR140" i="29" s="1"/>
  <c r="N209" i="28"/>
  <c r="M209" i="28"/>
  <c r="AR108" i="29" s="1"/>
  <c r="L209" i="28"/>
  <c r="K209" i="28"/>
  <c r="J209" i="28"/>
  <c r="I209" i="28"/>
  <c r="H209" i="28"/>
  <c r="G209" i="28"/>
  <c r="O208" i="28"/>
  <c r="N208" i="28"/>
  <c r="AN130" i="29" s="1"/>
  <c r="M208" i="28"/>
  <c r="AN114" i="29" s="1"/>
  <c r="L208" i="28"/>
  <c r="K208" i="28"/>
  <c r="J208" i="28"/>
  <c r="I208" i="28"/>
  <c r="H208" i="28"/>
  <c r="G208" i="28"/>
  <c r="O207" i="28"/>
  <c r="N207" i="28"/>
  <c r="AN129" i="29" s="1"/>
  <c r="M207" i="28"/>
  <c r="L207" i="28"/>
  <c r="K207" i="28"/>
  <c r="J207" i="28"/>
  <c r="I207" i="28"/>
  <c r="H207" i="28"/>
  <c r="G207" i="28"/>
  <c r="O206" i="28"/>
  <c r="AN144" i="29" s="1"/>
  <c r="N206" i="28"/>
  <c r="M206" i="28"/>
  <c r="L206" i="28"/>
  <c r="K206" i="28"/>
  <c r="J206" i="28"/>
  <c r="I206" i="28"/>
  <c r="H206" i="28"/>
  <c r="G206" i="28"/>
  <c r="O205" i="28"/>
  <c r="N205" i="28"/>
  <c r="M205" i="28"/>
  <c r="L205" i="28"/>
  <c r="K205" i="28"/>
  <c r="J205" i="28"/>
  <c r="I205" i="28"/>
  <c r="H205" i="28"/>
  <c r="G205" i="28"/>
  <c r="O204" i="28"/>
  <c r="N204" i="28"/>
  <c r="M204" i="28"/>
  <c r="L204" i="28"/>
  <c r="K204" i="28"/>
  <c r="J204" i="28"/>
  <c r="I204" i="28"/>
  <c r="H204" i="28"/>
  <c r="G204" i="28"/>
  <c r="O203" i="28"/>
  <c r="N203" i="28"/>
  <c r="AN125" i="29" s="1"/>
  <c r="M203" i="28"/>
  <c r="L203" i="28"/>
  <c r="K203" i="28"/>
  <c r="J203" i="28"/>
  <c r="I203" i="28"/>
  <c r="H203" i="28"/>
  <c r="G203" i="28"/>
  <c r="O202" i="28"/>
  <c r="AN140" i="29" s="1"/>
  <c r="N202" i="28"/>
  <c r="M202" i="28"/>
  <c r="L202" i="28"/>
  <c r="AN44" i="29" s="1"/>
  <c r="K202" i="28"/>
  <c r="J202" i="28"/>
  <c r="I202" i="28"/>
  <c r="H202" i="28"/>
  <c r="G202" i="28"/>
  <c r="O201" i="28"/>
  <c r="AM146" i="29" s="1"/>
  <c r="N201" i="28"/>
  <c r="M201" i="28"/>
  <c r="L201" i="28"/>
  <c r="K201" i="28"/>
  <c r="J201" i="28"/>
  <c r="I201" i="28"/>
  <c r="H201" i="28"/>
  <c r="G201" i="28"/>
  <c r="O200" i="28"/>
  <c r="N200" i="28"/>
  <c r="M200" i="28"/>
  <c r="AM113" i="29" s="1"/>
  <c r="L200" i="28"/>
  <c r="K200" i="28"/>
  <c r="J200" i="28"/>
  <c r="I200" i="28"/>
  <c r="H200" i="28"/>
  <c r="G200" i="28"/>
  <c r="O199" i="28"/>
  <c r="AM144" i="29" s="1"/>
  <c r="N199" i="28"/>
  <c r="M199" i="28"/>
  <c r="L199" i="28"/>
  <c r="K199" i="28"/>
  <c r="J199" i="28"/>
  <c r="I199" i="28"/>
  <c r="H199" i="28"/>
  <c r="G199" i="28"/>
  <c r="O198" i="28"/>
  <c r="N198" i="28"/>
  <c r="M198" i="28"/>
  <c r="L198" i="28"/>
  <c r="K198" i="28"/>
  <c r="J198" i="28"/>
  <c r="I198" i="28"/>
  <c r="H198" i="28"/>
  <c r="G198" i="28"/>
  <c r="O197" i="28"/>
  <c r="AM142" i="29" s="1"/>
  <c r="N197" i="28"/>
  <c r="M197" i="28"/>
  <c r="L197" i="28"/>
  <c r="K197" i="28"/>
  <c r="J197" i="28"/>
  <c r="I197" i="28"/>
  <c r="H197" i="28"/>
  <c r="G197" i="28"/>
  <c r="O196" i="28"/>
  <c r="N196" i="28"/>
  <c r="M196" i="28"/>
  <c r="AM109" i="29" s="1"/>
  <c r="L196" i="28"/>
  <c r="K196" i="28"/>
  <c r="J196" i="28"/>
  <c r="I196" i="28"/>
  <c r="H196" i="28"/>
  <c r="G196" i="28"/>
  <c r="O195" i="28"/>
  <c r="N195" i="28"/>
  <c r="AM124" i="29" s="1"/>
  <c r="M195" i="28"/>
  <c r="AM108" i="29" s="1"/>
  <c r="L195" i="28"/>
  <c r="K195" i="28"/>
  <c r="J195" i="28"/>
  <c r="I195" i="28"/>
  <c r="H195" i="28"/>
  <c r="G195" i="28"/>
  <c r="O194" i="28"/>
  <c r="N194" i="28"/>
  <c r="M194" i="28"/>
  <c r="L194" i="28"/>
  <c r="K194" i="28"/>
  <c r="J194" i="28"/>
  <c r="I194" i="28"/>
  <c r="H194" i="28"/>
  <c r="G194" i="28"/>
  <c r="O193" i="28"/>
  <c r="AL145" i="29" s="1"/>
  <c r="N193" i="28"/>
  <c r="M193" i="28"/>
  <c r="AL113" i="29" s="1"/>
  <c r="L193" i="28"/>
  <c r="K193" i="28"/>
  <c r="J193" i="28"/>
  <c r="I193" i="28"/>
  <c r="H193" i="28"/>
  <c r="G193" i="28"/>
  <c r="O192" i="28"/>
  <c r="N192" i="28"/>
  <c r="M192" i="28"/>
  <c r="AL112" i="29" s="1"/>
  <c r="L192" i="28"/>
  <c r="K192" i="28"/>
  <c r="J192" i="28"/>
  <c r="I192" i="28"/>
  <c r="H192" i="28"/>
  <c r="G192" i="28"/>
  <c r="O191" i="28"/>
  <c r="AL143" i="29" s="1"/>
  <c r="N191" i="28"/>
  <c r="AL127" i="29" s="1"/>
  <c r="M191" i="28"/>
  <c r="L191" i="28"/>
  <c r="K191" i="28"/>
  <c r="J191" i="28"/>
  <c r="I191" i="28"/>
  <c r="H191" i="28"/>
  <c r="G191" i="28"/>
  <c r="O190" i="28"/>
  <c r="AL142" i="29" s="1"/>
  <c r="N190" i="28"/>
  <c r="AL126" i="29" s="1"/>
  <c r="M190" i="28"/>
  <c r="L190" i="28"/>
  <c r="K190" i="28"/>
  <c r="J190" i="28"/>
  <c r="I190" i="28"/>
  <c r="H190" i="28"/>
  <c r="G190" i="28"/>
  <c r="O189" i="28"/>
  <c r="AL141" i="29" s="1"/>
  <c r="N189" i="28"/>
  <c r="M189" i="28"/>
  <c r="L189" i="28"/>
  <c r="K189" i="28"/>
  <c r="J189" i="28"/>
  <c r="I189" i="28"/>
  <c r="H189" i="28"/>
  <c r="G189" i="28"/>
  <c r="O188" i="28"/>
  <c r="N188" i="28"/>
  <c r="M188" i="28"/>
  <c r="AL108" i="29" s="1"/>
  <c r="L188" i="28"/>
  <c r="K188" i="28"/>
  <c r="J188" i="28"/>
  <c r="AL12" i="29" s="1"/>
  <c r="I188" i="28"/>
  <c r="H188" i="28"/>
  <c r="AL28" i="29" s="1"/>
  <c r="G188" i="28"/>
  <c r="O187" i="28"/>
  <c r="N187" i="28"/>
  <c r="AK130" i="29" s="1"/>
  <c r="M187" i="28"/>
  <c r="AK114" i="29" s="1"/>
  <c r="L187" i="28"/>
  <c r="K187" i="28"/>
  <c r="J187" i="28"/>
  <c r="I187" i="28"/>
  <c r="H187" i="28"/>
  <c r="G187" i="28"/>
  <c r="O186" i="28"/>
  <c r="AK145" i="29" s="1"/>
  <c r="N186" i="28"/>
  <c r="AK129" i="29" s="1"/>
  <c r="M186" i="28"/>
  <c r="L186" i="28"/>
  <c r="K186" i="28"/>
  <c r="J186" i="28"/>
  <c r="I186" i="28"/>
  <c r="H186" i="28"/>
  <c r="G186" i="28"/>
  <c r="O185" i="28"/>
  <c r="AK144" i="29" s="1"/>
  <c r="N185" i="28"/>
  <c r="M185" i="28"/>
  <c r="L185" i="28"/>
  <c r="K185" i="28"/>
  <c r="J185" i="28"/>
  <c r="I185" i="28"/>
  <c r="H185" i="28"/>
  <c r="G185" i="28"/>
  <c r="O184" i="28"/>
  <c r="N184" i="28"/>
  <c r="AK127" i="29" s="1"/>
  <c r="M184" i="28"/>
  <c r="AK111" i="29" s="1"/>
  <c r="L184" i="28"/>
  <c r="K184" i="28"/>
  <c r="J184" i="28"/>
  <c r="I184" i="28"/>
  <c r="H184" i="28"/>
  <c r="G184" i="28"/>
  <c r="O183" i="28"/>
  <c r="N183" i="28"/>
  <c r="AK126" i="29" s="1"/>
  <c r="M183" i="28"/>
  <c r="L183" i="28"/>
  <c r="K183" i="28"/>
  <c r="J183" i="28"/>
  <c r="I183" i="28"/>
  <c r="H183" i="28"/>
  <c r="G183" i="28"/>
  <c r="O182" i="28"/>
  <c r="N182" i="28"/>
  <c r="AK125" i="29" s="1"/>
  <c r="M182" i="28"/>
  <c r="AK109" i="29" s="1"/>
  <c r="L182" i="28"/>
  <c r="K182" i="28"/>
  <c r="J182" i="28"/>
  <c r="I182" i="28"/>
  <c r="H182" i="28"/>
  <c r="G182" i="28"/>
  <c r="O181" i="28"/>
  <c r="AK140" i="29" s="1"/>
  <c r="N181" i="28"/>
  <c r="M181" i="28"/>
  <c r="L181" i="28"/>
  <c r="K181" i="28"/>
  <c r="J181" i="28"/>
  <c r="I181" i="28"/>
  <c r="H181" i="28"/>
  <c r="G181" i="28"/>
  <c r="AK12" i="29" s="1"/>
  <c r="O180" i="28"/>
  <c r="N180" i="28"/>
  <c r="M180" i="28"/>
  <c r="AJ114" i="29" s="1"/>
  <c r="L180" i="28"/>
  <c r="K180" i="28"/>
  <c r="J180" i="28"/>
  <c r="I180" i="28"/>
  <c r="H180" i="28"/>
  <c r="G180" i="28"/>
  <c r="O179" i="28"/>
  <c r="N179" i="28"/>
  <c r="AJ129" i="29" s="1"/>
  <c r="M179" i="28"/>
  <c r="L179" i="28"/>
  <c r="K179" i="28"/>
  <c r="J179" i="28"/>
  <c r="I179" i="28"/>
  <c r="H179" i="28"/>
  <c r="G179" i="28"/>
  <c r="O178" i="28"/>
  <c r="AJ144" i="29" s="1"/>
  <c r="N178" i="28"/>
  <c r="AJ128" i="29" s="1"/>
  <c r="M178" i="28"/>
  <c r="L178" i="28"/>
  <c r="K178" i="28"/>
  <c r="J178" i="28"/>
  <c r="I178" i="28"/>
  <c r="H178" i="28"/>
  <c r="G178" i="28"/>
  <c r="O177" i="28"/>
  <c r="AJ143" i="29" s="1"/>
  <c r="N177" i="28"/>
  <c r="M177" i="28"/>
  <c r="AJ111" i="29" s="1"/>
  <c r="L177" i="28"/>
  <c r="K177" i="28"/>
  <c r="J177" i="28"/>
  <c r="I177" i="28"/>
  <c r="H177" i="28"/>
  <c r="G177" i="28"/>
  <c r="O176" i="28"/>
  <c r="N176" i="28"/>
  <c r="AJ126" i="29" s="1"/>
  <c r="M176" i="28"/>
  <c r="AJ110" i="29" s="1"/>
  <c r="L176" i="28"/>
  <c r="K176" i="28"/>
  <c r="J176" i="28"/>
  <c r="I176" i="28"/>
  <c r="H176" i="28"/>
  <c r="G176" i="28"/>
  <c r="O175" i="28"/>
  <c r="N175" i="28"/>
  <c r="AJ125" i="29" s="1"/>
  <c r="M175" i="28"/>
  <c r="L175" i="28"/>
  <c r="K175" i="28"/>
  <c r="J175" i="28"/>
  <c r="I175" i="28"/>
  <c r="H175" i="28"/>
  <c r="G175" i="28"/>
  <c r="O174" i="28"/>
  <c r="AJ140" i="29" s="1"/>
  <c r="N174" i="28"/>
  <c r="AJ124" i="29" s="1"/>
  <c r="M174" i="28"/>
  <c r="L174" i="28"/>
  <c r="K174" i="28"/>
  <c r="J174" i="28"/>
  <c r="I174" i="28"/>
  <c r="H174" i="28"/>
  <c r="G174" i="28"/>
  <c r="O173" i="28"/>
  <c r="N173" i="28"/>
  <c r="M173" i="28"/>
  <c r="L173" i="28"/>
  <c r="K173" i="28"/>
  <c r="J173" i="28"/>
  <c r="I173" i="28"/>
  <c r="H173" i="28"/>
  <c r="G173" i="28"/>
  <c r="O172" i="28"/>
  <c r="N172" i="28"/>
  <c r="AI129" i="29" s="1"/>
  <c r="M172" i="28"/>
  <c r="L172" i="28"/>
  <c r="K172" i="28"/>
  <c r="J172" i="28"/>
  <c r="I172" i="28"/>
  <c r="H172" i="28"/>
  <c r="G172" i="28"/>
  <c r="O171" i="28"/>
  <c r="N171" i="28"/>
  <c r="M171" i="28"/>
  <c r="AI112" i="29" s="1"/>
  <c r="L171" i="28"/>
  <c r="K171" i="28"/>
  <c r="J171" i="28"/>
  <c r="I171" i="28"/>
  <c r="H171" i="28"/>
  <c r="G171" i="28"/>
  <c r="AI16" i="29" s="1"/>
  <c r="O170" i="28"/>
  <c r="AI143" i="29" s="1"/>
  <c r="N170" i="28"/>
  <c r="AI127" i="29" s="1"/>
  <c r="M170" i="28"/>
  <c r="L170" i="28"/>
  <c r="K170" i="28"/>
  <c r="J170" i="28"/>
  <c r="I170" i="28"/>
  <c r="H170" i="28"/>
  <c r="G170" i="28"/>
  <c r="O169" i="28"/>
  <c r="N169" i="28"/>
  <c r="M169" i="28"/>
  <c r="L169" i="28"/>
  <c r="K169" i="28"/>
  <c r="J169" i="28"/>
  <c r="I169" i="28"/>
  <c r="H169" i="28"/>
  <c r="G169" i="28"/>
  <c r="O168" i="28"/>
  <c r="N168" i="28"/>
  <c r="AI125" i="29" s="1"/>
  <c r="M168" i="28"/>
  <c r="AI109" i="29" s="1"/>
  <c r="L168" i="28"/>
  <c r="K168" i="28"/>
  <c r="J168" i="28"/>
  <c r="I168" i="28"/>
  <c r="H168" i="28"/>
  <c r="G168" i="28"/>
  <c r="O167" i="28"/>
  <c r="AI140" i="29" s="1"/>
  <c r="N167" i="28"/>
  <c r="M167" i="28"/>
  <c r="L167" i="28"/>
  <c r="K167" i="28"/>
  <c r="J167" i="28"/>
  <c r="I167" i="28"/>
  <c r="H167" i="28"/>
  <c r="G167" i="28"/>
  <c r="O166" i="28"/>
  <c r="AH146" i="29" s="1"/>
  <c r="N166" i="28"/>
  <c r="AH130" i="29" s="1"/>
  <c r="M166" i="28"/>
  <c r="L166" i="28"/>
  <c r="K166" i="28"/>
  <c r="J166" i="28"/>
  <c r="I166" i="28"/>
  <c r="H166" i="28"/>
  <c r="G166" i="28"/>
  <c r="O165" i="28"/>
  <c r="AH145" i="29" s="1"/>
  <c r="N165" i="28"/>
  <c r="M165" i="28"/>
  <c r="L165" i="28"/>
  <c r="K165" i="28"/>
  <c r="J165" i="28"/>
  <c r="I165" i="28"/>
  <c r="H165" i="28"/>
  <c r="G165" i="28"/>
  <c r="O164" i="28"/>
  <c r="N164" i="28"/>
  <c r="M164" i="28"/>
  <c r="L164" i="28"/>
  <c r="K164" i="28"/>
  <c r="J164" i="28"/>
  <c r="I164" i="28"/>
  <c r="H164" i="28"/>
  <c r="G164" i="28"/>
  <c r="O163" i="28"/>
  <c r="N163" i="28"/>
  <c r="M163" i="28"/>
  <c r="AH111" i="29" s="1"/>
  <c r="L163" i="28"/>
  <c r="K163" i="28"/>
  <c r="J163" i="28"/>
  <c r="I163" i="28"/>
  <c r="H163" i="28"/>
  <c r="G163" i="28"/>
  <c r="O162" i="28"/>
  <c r="AH142" i="29" s="1"/>
  <c r="N162" i="28"/>
  <c r="AH126" i="29" s="1"/>
  <c r="M162" i="28"/>
  <c r="L162" i="28"/>
  <c r="K162" i="28"/>
  <c r="J162" i="28"/>
  <c r="I162" i="28"/>
  <c r="H162" i="28"/>
  <c r="G162" i="28"/>
  <c r="O161" i="28"/>
  <c r="N161" i="28"/>
  <c r="M161" i="28"/>
  <c r="AH109" i="29" s="1"/>
  <c r="L161" i="28"/>
  <c r="K161" i="28"/>
  <c r="J161" i="28"/>
  <c r="I161" i="28"/>
  <c r="H161" i="28"/>
  <c r="G161" i="28"/>
  <c r="O160" i="28"/>
  <c r="N160" i="28"/>
  <c r="AH124" i="29" s="1"/>
  <c r="M160" i="28"/>
  <c r="AH108" i="29" s="1"/>
  <c r="L160" i="28"/>
  <c r="K160" i="28"/>
  <c r="J160" i="28"/>
  <c r="I160" i="28"/>
  <c r="AH44" i="29" s="1"/>
  <c r="H160" i="28"/>
  <c r="G160" i="28"/>
  <c r="O159" i="28"/>
  <c r="AD146" i="29" s="1"/>
  <c r="N159" i="28"/>
  <c r="AD130" i="29" s="1"/>
  <c r="M159" i="28"/>
  <c r="AD114" i="29" s="1"/>
  <c r="L159" i="28"/>
  <c r="K159" i="28"/>
  <c r="J159" i="28"/>
  <c r="I159" i="28"/>
  <c r="H159" i="28"/>
  <c r="G159" i="28"/>
  <c r="O158" i="28"/>
  <c r="AD145" i="29" s="1"/>
  <c r="N158" i="28"/>
  <c r="AD129" i="29" s="1"/>
  <c r="M158" i="28"/>
  <c r="AD113" i="29" s="1"/>
  <c r="L158" i="28"/>
  <c r="K158" i="28"/>
  <c r="J158" i="28"/>
  <c r="I158" i="28"/>
  <c r="H158" i="28"/>
  <c r="G158" i="28"/>
  <c r="O157" i="28"/>
  <c r="AD144" i="29" s="1"/>
  <c r="N157" i="28"/>
  <c r="M157" i="28"/>
  <c r="AD112" i="29" s="1"/>
  <c r="L157" i="28"/>
  <c r="K157" i="28"/>
  <c r="J157" i="28"/>
  <c r="I157" i="28"/>
  <c r="H157" i="28"/>
  <c r="G157" i="28"/>
  <c r="O156" i="28"/>
  <c r="N156" i="28"/>
  <c r="AD127" i="29" s="1"/>
  <c r="M156" i="28"/>
  <c r="AD111" i="29" s="1"/>
  <c r="L156" i="28"/>
  <c r="K156" i="28"/>
  <c r="J156" i="28"/>
  <c r="I156" i="28"/>
  <c r="H156" i="28"/>
  <c r="G156" i="28"/>
  <c r="O155" i="28"/>
  <c r="AD142" i="29" s="1"/>
  <c r="N155" i="28"/>
  <c r="AD126" i="29" s="1"/>
  <c r="M155" i="28"/>
  <c r="AD110" i="29" s="1"/>
  <c r="L155" i="28"/>
  <c r="K155" i="28"/>
  <c r="J155" i="28"/>
  <c r="I155" i="28"/>
  <c r="H155" i="28"/>
  <c r="G155" i="28"/>
  <c r="O154" i="28"/>
  <c r="N154" i="28"/>
  <c r="AD125" i="29" s="1"/>
  <c r="M154" i="28"/>
  <c r="AD109" i="29" s="1"/>
  <c r="L154" i="28"/>
  <c r="K154" i="28"/>
  <c r="J154" i="28"/>
  <c r="I154" i="28"/>
  <c r="H154" i="28"/>
  <c r="G154" i="28"/>
  <c r="O153" i="28"/>
  <c r="AD140" i="29" s="1"/>
  <c r="N153" i="28"/>
  <c r="M153" i="28"/>
  <c r="L153" i="28"/>
  <c r="K153" i="28"/>
  <c r="J153" i="28"/>
  <c r="I153" i="28"/>
  <c r="H153" i="28"/>
  <c r="G153" i="28"/>
  <c r="O152" i="28"/>
  <c r="N152" i="28"/>
  <c r="AC130" i="29" s="1"/>
  <c r="M152" i="28"/>
  <c r="L152" i="28"/>
  <c r="K152" i="28"/>
  <c r="J152" i="28"/>
  <c r="I152" i="28"/>
  <c r="H152" i="28"/>
  <c r="G152" i="28"/>
  <c r="O151" i="28"/>
  <c r="N151" i="28"/>
  <c r="AC129" i="29" s="1"/>
  <c r="M151" i="28"/>
  <c r="L151" i="28"/>
  <c r="K151" i="28"/>
  <c r="J151" i="28"/>
  <c r="I151" i="28"/>
  <c r="H151" i="28"/>
  <c r="G151" i="28"/>
  <c r="O150" i="28"/>
  <c r="N150" i="28"/>
  <c r="M150" i="28"/>
  <c r="AC112" i="29" s="1"/>
  <c r="L150" i="28"/>
  <c r="K150" i="28"/>
  <c r="J150" i="28"/>
  <c r="I150" i="28"/>
  <c r="H150" i="28"/>
  <c r="AC32" i="29" s="1"/>
  <c r="G150" i="28"/>
  <c r="O149" i="28"/>
  <c r="AC143" i="29" s="1"/>
  <c r="N149" i="28"/>
  <c r="M149" i="28"/>
  <c r="L149" i="28"/>
  <c r="K149" i="28"/>
  <c r="J149" i="28"/>
  <c r="I149" i="28"/>
  <c r="H149" i="28"/>
  <c r="G149" i="28"/>
  <c r="O148" i="28"/>
  <c r="AC142" i="29" s="1"/>
  <c r="N148" i="28"/>
  <c r="AC126" i="29" s="1"/>
  <c r="M148" i="28"/>
  <c r="AC110" i="29" s="1"/>
  <c r="L148" i="28"/>
  <c r="K148" i="28"/>
  <c r="J148" i="28"/>
  <c r="I148" i="28"/>
  <c r="H148" i="28"/>
  <c r="G148" i="28"/>
  <c r="O147" i="28"/>
  <c r="N147" i="28"/>
  <c r="AC125" i="29" s="1"/>
  <c r="M147" i="28"/>
  <c r="AC109" i="29" s="1"/>
  <c r="L147" i="28"/>
  <c r="K147" i="28"/>
  <c r="J147" i="28"/>
  <c r="I147" i="28"/>
  <c r="H147" i="28"/>
  <c r="G147" i="28"/>
  <c r="O146" i="28"/>
  <c r="N146" i="28"/>
  <c r="AC124" i="29" s="1"/>
  <c r="M146" i="28"/>
  <c r="AC108" i="29" s="1"/>
  <c r="L146" i="28"/>
  <c r="K146" i="28"/>
  <c r="J146" i="28"/>
  <c r="I146" i="28"/>
  <c r="H146" i="28"/>
  <c r="G146" i="28"/>
  <c r="O145" i="28"/>
  <c r="N145" i="28"/>
  <c r="AB130" i="29" s="1"/>
  <c r="M145" i="28"/>
  <c r="AB114" i="29" s="1"/>
  <c r="L145" i="28"/>
  <c r="K145" i="28"/>
  <c r="J145" i="28"/>
  <c r="I145" i="28"/>
  <c r="H145" i="28"/>
  <c r="G145" i="28"/>
  <c r="O144" i="28"/>
  <c r="N144" i="28"/>
  <c r="M144" i="28"/>
  <c r="AB113" i="29" s="1"/>
  <c r="L144" i="28"/>
  <c r="K144" i="28"/>
  <c r="J144" i="28"/>
  <c r="I144" i="28"/>
  <c r="H144" i="28"/>
  <c r="G144" i="28"/>
  <c r="O143" i="28"/>
  <c r="N143" i="28"/>
  <c r="M143" i="28"/>
  <c r="AB112" i="29" s="1"/>
  <c r="L143" i="28"/>
  <c r="K143" i="28"/>
  <c r="J143" i="28"/>
  <c r="I143" i="28"/>
  <c r="H143" i="28"/>
  <c r="G143" i="28"/>
  <c r="O142" i="28"/>
  <c r="AB143" i="29" s="1"/>
  <c r="N142" i="28"/>
  <c r="M142" i="28"/>
  <c r="L142" i="28"/>
  <c r="K142" i="28"/>
  <c r="J142" i="28"/>
  <c r="I142" i="28"/>
  <c r="H142" i="28"/>
  <c r="G142" i="28"/>
  <c r="O141" i="28"/>
  <c r="AB142" i="29" s="1"/>
  <c r="N141" i="28"/>
  <c r="M141" i="28"/>
  <c r="AB110" i="29" s="1"/>
  <c r="L141" i="28"/>
  <c r="K141" i="28"/>
  <c r="J141" i="28"/>
  <c r="I141" i="28"/>
  <c r="H141" i="28"/>
  <c r="G141" i="28"/>
  <c r="O140" i="28"/>
  <c r="AB141" i="29" s="1"/>
  <c r="N140" i="28"/>
  <c r="AB125" i="29" s="1"/>
  <c r="M140" i="28"/>
  <c r="AB109" i="29" s="1"/>
  <c r="L140" i="28"/>
  <c r="K140" i="28"/>
  <c r="J140" i="28"/>
  <c r="I140" i="28"/>
  <c r="H140" i="28"/>
  <c r="AB29" i="29" s="1"/>
  <c r="G140" i="28"/>
  <c r="O139" i="28"/>
  <c r="N139" i="28"/>
  <c r="AB124" i="29" s="1"/>
  <c r="M139" i="28"/>
  <c r="L139" i="28"/>
  <c r="K139" i="28"/>
  <c r="J139" i="28"/>
  <c r="I139" i="28"/>
  <c r="H139" i="28"/>
  <c r="G139" i="28"/>
  <c r="O138" i="28"/>
  <c r="N138" i="28"/>
  <c r="AA130" i="29" s="1"/>
  <c r="M138" i="28"/>
  <c r="AA114" i="29" s="1"/>
  <c r="L138" i="28"/>
  <c r="K138" i="28"/>
  <c r="J138" i="28"/>
  <c r="I138" i="28"/>
  <c r="H138" i="28"/>
  <c r="G138" i="28"/>
  <c r="O137" i="28"/>
  <c r="N137" i="28"/>
  <c r="AA129" i="29" s="1"/>
  <c r="M137" i="28"/>
  <c r="L137" i="28"/>
  <c r="K137" i="28"/>
  <c r="J137" i="28"/>
  <c r="I137" i="28"/>
  <c r="H137" i="28"/>
  <c r="G137" i="28"/>
  <c r="O136" i="28"/>
  <c r="AA144" i="29" s="1"/>
  <c r="N136" i="28"/>
  <c r="AA128" i="29" s="1"/>
  <c r="M136" i="28"/>
  <c r="AA112" i="29" s="1"/>
  <c r="L136" i="28"/>
  <c r="K136" i="28"/>
  <c r="J136" i="28"/>
  <c r="I136" i="28"/>
  <c r="H136" i="28"/>
  <c r="G136" i="28"/>
  <c r="O135" i="28"/>
  <c r="N135" i="28"/>
  <c r="M135" i="28"/>
  <c r="AA111" i="29" s="1"/>
  <c r="L135" i="28"/>
  <c r="K135" i="28"/>
  <c r="J135" i="28"/>
  <c r="I135" i="28"/>
  <c r="H135" i="28"/>
  <c r="G135" i="28"/>
  <c r="O134" i="28"/>
  <c r="AA142" i="29" s="1"/>
  <c r="N134" i="28"/>
  <c r="M134" i="28"/>
  <c r="AA110" i="29" s="1"/>
  <c r="L134" i="28"/>
  <c r="K134" i="28"/>
  <c r="J134" i="28"/>
  <c r="I134" i="28"/>
  <c r="H134" i="28"/>
  <c r="G134" i="28"/>
  <c r="O133" i="28"/>
  <c r="AA141" i="29" s="1"/>
  <c r="N133" i="28"/>
  <c r="AA125" i="29" s="1"/>
  <c r="M133" i="28"/>
  <c r="L133" i="28"/>
  <c r="K133" i="28"/>
  <c r="J133" i="28"/>
  <c r="I133" i="28"/>
  <c r="H133" i="28"/>
  <c r="G133" i="28"/>
  <c r="O132" i="28"/>
  <c r="N132" i="28"/>
  <c r="AA124" i="29" s="1"/>
  <c r="M132" i="28"/>
  <c r="AA108" i="29" s="1"/>
  <c r="L132" i="28"/>
  <c r="K132" i="28"/>
  <c r="J132" i="28"/>
  <c r="I132" i="28"/>
  <c r="H132" i="28"/>
  <c r="G132" i="28"/>
  <c r="O131" i="28"/>
  <c r="N131" i="28"/>
  <c r="M131" i="28"/>
  <c r="Z114" i="29" s="1"/>
  <c r="L131" i="28"/>
  <c r="K131" i="28"/>
  <c r="J131" i="28"/>
  <c r="I131" i="28"/>
  <c r="H131" i="28"/>
  <c r="G131" i="28"/>
  <c r="O130" i="28"/>
  <c r="N130" i="28"/>
  <c r="M130" i="28"/>
  <c r="Z113" i="29" s="1"/>
  <c r="L130" i="28"/>
  <c r="K130" i="28"/>
  <c r="J130" i="28"/>
  <c r="I130" i="28"/>
  <c r="H130" i="28"/>
  <c r="G130" i="28"/>
  <c r="O129" i="28"/>
  <c r="N129" i="28"/>
  <c r="M129" i="28"/>
  <c r="Z112" i="29" s="1"/>
  <c r="L129" i="28"/>
  <c r="K129" i="28"/>
  <c r="J129" i="28"/>
  <c r="I129" i="28"/>
  <c r="H129" i="28"/>
  <c r="G129" i="28"/>
  <c r="O128" i="28"/>
  <c r="Z143" i="29" s="1"/>
  <c r="N128" i="28"/>
  <c r="M128" i="28"/>
  <c r="L128" i="28"/>
  <c r="K128" i="28"/>
  <c r="J128" i="28"/>
  <c r="I128" i="28"/>
  <c r="H128" i="28"/>
  <c r="G128" i="28"/>
  <c r="O127" i="28"/>
  <c r="Z142" i="29" s="1"/>
  <c r="N127" i="28"/>
  <c r="M127" i="28"/>
  <c r="Z110" i="29" s="1"/>
  <c r="L127" i="28"/>
  <c r="K127" i="28"/>
  <c r="J127" i="28"/>
  <c r="I127" i="28"/>
  <c r="H127" i="28"/>
  <c r="G127" i="28"/>
  <c r="O126" i="28"/>
  <c r="N126" i="28"/>
  <c r="M126" i="28"/>
  <c r="Z109" i="29" s="1"/>
  <c r="L126" i="28"/>
  <c r="K126" i="28"/>
  <c r="J126" i="28"/>
  <c r="I126" i="28"/>
  <c r="H126" i="28"/>
  <c r="G126" i="28"/>
  <c r="O125" i="28"/>
  <c r="Z140" i="29" s="1"/>
  <c r="N125" i="28"/>
  <c r="M125" i="28"/>
  <c r="L125" i="28"/>
  <c r="K125" i="28"/>
  <c r="J125" i="28"/>
  <c r="I125" i="28"/>
  <c r="H125" i="28"/>
  <c r="G125" i="28"/>
  <c r="O124" i="28"/>
  <c r="N124" i="28"/>
  <c r="Y130" i="29" s="1"/>
  <c r="M124" i="28"/>
  <c r="L124" i="28"/>
  <c r="K124" i="28"/>
  <c r="J124" i="28"/>
  <c r="I124" i="28"/>
  <c r="H124" i="28"/>
  <c r="G124" i="28"/>
  <c r="O123" i="28"/>
  <c r="N123" i="28"/>
  <c r="M123" i="28"/>
  <c r="Y113" i="29" s="1"/>
  <c r="L123" i="28"/>
  <c r="K123" i="28"/>
  <c r="J123" i="28"/>
  <c r="I123" i="28"/>
  <c r="H123" i="28"/>
  <c r="G123" i="28"/>
  <c r="O122" i="28"/>
  <c r="N122" i="28"/>
  <c r="Y128" i="29" s="1"/>
  <c r="M122" i="28"/>
  <c r="L122" i="28"/>
  <c r="K122" i="28"/>
  <c r="J122" i="28"/>
  <c r="I122" i="28"/>
  <c r="H122" i="28"/>
  <c r="G122" i="28"/>
  <c r="O121" i="28"/>
  <c r="N121" i="28"/>
  <c r="M121" i="28"/>
  <c r="Y111" i="29" s="1"/>
  <c r="L121" i="28"/>
  <c r="K121" i="28"/>
  <c r="J121" i="28"/>
  <c r="I121" i="28"/>
  <c r="H121" i="28"/>
  <c r="G121" i="28"/>
  <c r="O120" i="28"/>
  <c r="Y142" i="29" s="1"/>
  <c r="N120" i="28"/>
  <c r="M120" i="28"/>
  <c r="Y110" i="29" s="1"/>
  <c r="L120" i="28"/>
  <c r="K120" i="28"/>
  <c r="J120" i="28"/>
  <c r="I120" i="28"/>
  <c r="H120" i="28"/>
  <c r="G120" i="28"/>
  <c r="O119" i="28"/>
  <c r="N119" i="28"/>
  <c r="M119" i="28"/>
  <c r="Y109" i="29" s="1"/>
  <c r="L119" i="28"/>
  <c r="K119" i="28"/>
  <c r="J119" i="28"/>
  <c r="I119" i="28"/>
  <c r="H119" i="28"/>
  <c r="G119" i="28"/>
  <c r="O118" i="28"/>
  <c r="Y140" i="29" s="1"/>
  <c r="N118" i="28"/>
  <c r="M118" i="28"/>
  <c r="L118" i="28"/>
  <c r="K118" i="28"/>
  <c r="J118" i="28"/>
  <c r="I118" i="28"/>
  <c r="H118" i="28"/>
  <c r="G118" i="28"/>
  <c r="O117" i="28"/>
  <c r="N117" i="28"/>
  <c r="X130" i="29" s="1"/>
  <c r="M117" i="28"/>
  <c r="L117" i="28"/>
  <c r="K117" i="28"/>
  <c r="J117" i="28"/>
  <c r="I117" i="28"/>
  <c r="H117" i="28"/>
  <c r="G117" i="28"/>
  <c r="O116" i="28"/>
  <c r="X145" i="29" s="1"/>
  <c r="N116" i="28"/>
  <c r="M116" i="28"/>
  <c r="X113" i="29" s="1"/>
  <c r="L116" i="28"/>
  <c r="K116" i="28"/>
  <c r="J116" i="28"/>
  <c r="I116" i="28"/>
  <c r="H116" i="28"/>
  <c r="G116" i="28"/>
  <c r="O115" i="28"/>
  <c r="N115" i="28"/>
  <c r="M115" i="28"/>
  <c r="L115" i="28"/>
  <c r="K115" i="28"/>
  <c r="J115" i="28"/>
  <c r="I115" i="28"/>
  <c r="H115" i="28"/>
  <c r="G115" i="28"/>
  <c r="O114" i="28"/>
  <c r="N114" i="28"/>
  <c r="X127" i="29" s="1"/>
  <c r="M114" i="28"/>
  <c r="X111" i="29" s="1"/>
  <c r="L114" i="28"/>
  <c r="K114" i="28"/>
  <c r="J114" i="28"/>
  <c r="I114" i="28"/>
  <c r="H114" i="28"/>
  <c r="G114" i="28"/>
  <c r="O113" i="28"/>
  <c r="N113" i="28"/>
  <c r="X126" i="29" s="1"/>
  <c r="M113" i="28"/>
  <c r="X110" i="29" s="1"/>
  <c r="L113" i="28"/>
  <c r="K113" i="28"/>
  <c r="J113" i="28"/>
  <c r="I113" i="28"/>
  <c r="H113" i="28"/>
  <c r="G113" i="28"/>
  <c r="O112" i="28"/>
  <c r="X141" i="29" s="1"/>
  <c r="N112" i="28"/>
  <c r="X125" i="29" s="1"/>
  <c r="M112" i="28"/>
  <c r="X109" i="29" s="1"/>
  <c r="L112" i="28"/>
  <c r="K112" i="28"/>
  <c r="J112" i="28"/>
  <c r="I112" i="28"/>
  <c r="H112" i="28"/>
  <c r="G112" i="28"/>
  <c r="O111" i="28"/>
  <c r="X140" i="29" s="1"/>
  <c r="N111" i="28"/>
  <c r="X124" i="29" s="1"/>
  <c r="M111" i="28"/>
  <c r="X108" i="29" s="1"/>
  <c r="L111" i="28"/>
  <c r="K111" i="28"/>
  <c r="J111" i="28"/>
  <c r="I111" i="28"/>
  <c r="H111" i="28"/>
  <c r="G111" i="28"/>
  <c r="AX146" i="29"/>
  <c r="AX130" i="29"/>
  <c r="AX50" i="29"/>
  <c r="AV146" i="29"/>
  <c r="AU146" i="29"/>
  <c r="AS146" i="29"/>
  <c r="AX145" i="29"/>
  <c r="AW145" i="29"/>
  <c r="AU145" i="29"/>
  <c r="AT145" i="29"/>
  <c r="AS145" i="29"/>
  <c r="AR145" i="29"/>
  <c r="AX144" i="29"/>
  <c r="AW144" i="29"/>
  <c r="AV144" i="29"/>
  <c r="AT144" i="29"/>
  <c r="AS144" i="29"/>
  <c r="AR144" i="29"/>
  <c r="AX143" i="29"/>
  <c r="AW143" i="29"/>
  <c r="AV143" i="29"/>
  <c r="AS143" i="29"/>
  <c r="AR143" i="29"/>
  <c r="AW142" i="29"/>
  <c r="AV142" i="29"/>
  <c r="AU142" i="29"/>
  <c r="AT142" i="29"/>
  <c r="AS142" i="29"/>
  <c r="AR142" i="29"/>
  <c r="AX141" i="29"/>
  <c r="AW141" i="29"/>
  <c r="AU141" i="29"/>
  <c r="AT141" i="29"/>
  <c r="AS141" i="29"/>
  <c r="AX140" i="29"/>
  <c r="AW140" i="29"/>
  <c r="AV140" i="29"/>
  <c r="AU140" i="29"/>
  <c r="AT140" i="29"/>
  <c r="AS140" i="29"/>
  <c r="AW130" i="29"/>
  <c r="AV130" i="29"/>
  <c r="AU130" i="29"/>
  <c r="AT130" i="29"/>
  <c r="AS130" i="29"/>
  <c r="AR130" i="29"/>
  <c r="AX129" i="29"/>
  <c r="AW129" i="29"/>
  <c r="AV129" i="29"/>
  <c r="AU129" i="29"/>
  <c r="AT129" i="29"/>
  <c r="AX128" i="29"/>
  <c r="AW128" i="29"/>
  <c r="AV128" i="29"/>
  <c r="AS128" i="29"/>
  <c r="AR128" i="29"/>
  <c r="AX127" i="29"/>
  <c r="AW127" i="29"/>
  <c r="AV127" i="29"/>
  <c r="AU127" i="29"/>
  <c r="AT127" i="29"/>
  <c r="AR127" i="29"/>
  <c r="AX126" i="29"/>
  <c r="AV126" i="29"/>
  <c r="AU126" i="29"/>
  <c r="AT126" i="29"/>
  <c r="AX125" i="29"/>
  <c r="AV125" i="29"/>
  <c r="AU125" i="29"/>
  <c r="AS125" i="29"/>
  <c r="AX124" i="29"/>
  <c r="AW124" i="29"/>
  <c r="AV124" i="29"/>
  <c r="AU124" i="29"/>
  <c r="AT124" i="29"/>
  <c r="AR124" i="29"/>
  <c r="AX114" i="29"/>
  <c r="AW114" i="29"/>
  <c r="AV114" i="29"/>
  <c r="AU114" i="29"/>
  <c r="AT114" i="29"/>
  <c r="AS114" i="29"/>
  <c r="AX113" i="29"/>
  <c r="AW113" i="29"/>
  <c r="AV113" i="29"/>
  <c r="AU113" i="29"/>
  <c r="AS113" i="29"/>
  <c r="AR113" i="29"/>
  <c r="AX112" i="29"/>
  <c r="AW112" i="29"/>
  <c r="AV112" i="29"/>
  <c r="AU112" i="29"/>
  <c r="AR112" i="29"/>
  <c r="AX111" i="29"/>
  <c r="AW111" i="29"/>
  <c r="AU111" i="29"/>
  <c r="AT111" i="29"/>
  <c r="AS111" i="29"/>
  <c r="AX110" i="29"/>
  <c r="AW110" i="29"/>
  <c r="AV110" i="29"/>
  <c r="AU110" i="29"/>
  <c r="AT110" i="29"/>
  <c r="AS110" i="29"/>
  <c r="AW109" i="29"/>
  <c r="AV109" i="29"/>
  <c r="AU109" i="29"/>
  <c r="AS109" i="29"/>
  <c r="AR109" i="29"/>
  <c r="AX108" i="29"/>
  <c r="AV108" i="29"/>
  <c r="AU108" i="29"/>
  <c r="AT108" i="29"/>
  <c r="AW50" i="29"/>
  <c r="AU50" i="29"/>
  <c r="AS50" i="29"/>
  <c r="AW49" i="29"/>
  <c r="AV49" i="29"/>
  <c r="AU49" i="29"/>
  <c r="AR49" i="29"/>
  <c r="AX48" i="29"/>
  <c r="AV48" i="29"/>
  <c r="AT48" i="29"/>
  <c r="AS48" i="29"/>
  <c r="AX47" i="29"/>
  <c r="AW47" i="29"/>
  <c r="AU47" i="29"/>
  <c r="AS47" i="29"/>
  <c r="AR47" i="29"/>
  <c r="AW46" i="29"/>
  <c r="AV46" i="29"/>
  <c r="AT46" i="29"/>
  <c r="AX45" i="29"/>
  <c r="AW45" i="29"/>
  <c r="AV45" i="29"/>
  <c r="AS45" i="29"/>
  <c r="AW44" i="29"/>
  <c r="AU44" i="29"/>
  <c r="AS44" i="29"/>
  <c r="AR44" i="29"/>
  <c r="AV34" i="29"/>
  <c r="AU34" i="29"/>
  <c r="AT34" i="29"/>
  <c r="AR34" i="29"/>
  <c r="AX33" i="29"/>
  <c r="AU33" i="29"/>
  <c r="AT33" i="29"/>
  <c r="AS33" i="29"/>
  <c r="AX32" i="29"/>
  <c r="AU32" i="29"/>
  <c r="AT32" i="29"/>
  <c r="AW31" i="29"/>
  <c r="AV31" i="29"/>
  <c r="AT31" i="29"/>
  <c r="AS31" i="29"/>
  <c r="AR31" i="29"/>
  <c r="AX30" i="29"/>
  <c r="AV30" i="29"/>
  <c r="AX29" i="29"/>
  <c r="AW29" i="29"/>
  <c r="AV29" i="29"/>
  <c r="AU29" i="29"/>
  <c r="AT29" i="29"/>
  <c r="AX28" i="29"/>
  <c r="AW28" i="29"/>
  <c r="AV28" i="29"/>
  <c r="AT28" i="29"/>
  <c r="AS28" i="29"/>
  <c r="AV18" i="29"/>
  <c r="AU18" i="29"/>
  <c r="AS18" i="29"/>
  <c r="AX17" i="29"/>
  <c r="AW17" i="29"/>
  <c r="AU17" i="29"/>
  <c r="AT17" i="29"/>
  <c r="AS17" i="29"/>
  <c r="AR17" i="29"/>
  <c r="AW16" i="29"/>
  <c r="AV16" i="29"/>
  <c r="AT16" i="29"/>
  <c r="AS16" i="29"/>
  <c r="AX15" i="29"/>
  <c r="AV15" i="29"/>
  <c r="AS15" i="29"/>
  <c r="AX14" i="29"/>
  <c r="AW14" i="29"/>
  <c r="AU14" i="29"/>
  <c r="AT14" i="29"/>
  <c r="AR14" i="29"/>
  <c r="AW13" i="29"/>
  <c r="AT13" i="29"/>
  <c r="AS13" i="29"/>
  <c r="AX12" i="29"/>
  <c r="AW12" i="29"/>
  <c r="AV12" i="29"/>
  <c r="AU12" i="29"/>
  <c r="AT12" i="29"/>
  <c r="AS12" i="29"/>
  <c r="AR12" i="29"/>
  <c r="AN146" i="29"/>
  <c r="AJ146" i="29"/>
  <c r="AN145" i="29"/>
  <c r="AM145" i="29"/>
  <c r="AJ145" i="29"/>
  <c r="AI145" i="29"/>
  <c r="AL144" i="29"/>
  <c r="AH144" i="29"/>
  <c r="AN143" i="29"/>
  <c r="AM143" i="29"/>
  <c r="AK143" i="29"/>
  <c r="AK142" i="29"/>
  <c r="AJ142" i="29"/>
  <c r="AN141" i="29"/>
  <c r="AK141" i="29"/>
  <c r="AI141" i="29"/>
  <c r="AM140" i="29"/>
  <c r="AL140" i="29"/>
  <c r="AH140" i="29"/>
  <c r="AM130" i="29"/>
  <c r="AL130" i="29"/>
  <c r="AI130" i="29"/>
  <c r="AM129" i="29"/>
  <c r="AL129" i="29"/>
  <c r="AH129" i="29"/>
  <c r="AN128" i="29"/>
  <c r="AM128" i="29"/>
  <c r="AL128" i="29"/>
  <c r="AK128" i="29"/>
  <c r="AN127" i="29"/>
  <c r="AM127" i="29"/>
  <c r="AJ127" i="29"/>
  <c r="AN126" i="29"/>
  <c r="AM126" i="29"/>
  <c r="AI126" i="29"/>
  <c r="AM125" i="29"/>
  <c r="AL125" i="29"/>
  <c r="AH125" i="29"/>
  <c r="AN124" i="29"/>
  <c r="AL124" i="29"/>
  <c r="AK124" i="29"/>
  <c r="AI124" i="29"/>
  <c r="AM114" i="29"/>
  <c r="AH114" i="29"/>
  <c r="AN113" i="29"/>
  <c r="AK113" i="29"/>
  <c r="AH113" i="29"/>
  <c r="AM112" i="29"/>
  <c r="AJ112" i="29"/>
  <c r="AN111" i="29"/>
  <c r="AM111" i="29"/>
  <c r="AI111" i="29"/>
  <c r="AM110" i="29"/>
  <c r="AL110" i="29"/>
  <c r="AI110" i="29"/>
  <c r="AH110" i="29"/>
  <c r="AN109" i="29"/>
  <c r="AL109" i="29"/>
  <c r="AJ109" i="29"/>
  <c r="AN108" i="29"/>
  <c r="AK108" i="29"/>
  <c r="AJ108" i="29"/>
  <c r="AK50" i="29"/>
  <c r="AJ50" i="29"/>
  <c r="AL49" i="29"/>
  <c r="AN48" i="29"/>
  <c r="AM48" i="29"/>
  <c r="AK48" i="29"/>
  <c r="AI48" i="29"/>
  <c r="AM47" i="29"/>
  <c r="AJ47" i="29"/>
  <c r="AN46" i="29"/>
  <c r="AM45" i="29"/>
  <c r="AK45" i="29"/>
  <c r="AM34" i="29"/>
  <c r="AJ34" i="29"/>
  <c r="AN33" i="29"/>
  <c r="AM33" i="29"/>
  <c r="AJ33" i="29"/>
  <c r="AN32" i="29"/>
  <c r="AM32" i="29"/>
  <c r="AL32" i="29"/>
  <c r="AM31" i="29"/>
  <c r="AL31" i="29"/>
  <c r="AN30" i="29"/>
  <c r="AK30" i="29"/>
  <c r="AM29" i="29"/>
  <c r="AI29" i="29"/>
  <c r="AN28" i="29"/>
  <c r="AI28" i="29"/>
  <c r="AN18" i="29"/>
  <c r="AM18" i="29"/>
  <c r="AM17" i="29"/>
  <c r="AL17" i="29"/>
  <c r="AL16" i="29"/>
  <c r="AN15" i="29"/>
  <c r="AL15" i="29"/>
  <c r="AN14" i="29"/>
  <c r="AM14" i="29"/>
  <c r="AJ14" i="29"/>
  <c r="AL13" i="29"/>
  <c r="AI13" i="29"/>
  <c r="Z146" i="29"/>
  <c r="AD143" i="29"/>
  <c r="AA143" i="29"/>
  <c r="AB129" i="29"/>
  <c r="AD128" i="29"/>
  <c r="AB126" i="29"/>
  <c r="AC114" i="29"/>
  <c r="AC113" i="29"/>
  <c r="AC111" i="29"/>
  <c r="AB111" i="29"/>
  <c r="Z108" i="29"/>
  <c r="AC45" i="29"/>
  <c r="AB17" i="29"/>
  <c r="A491" i="26"/>
  <c r="A490" i="26"/>
  <c r="A489" i="26"/>
  <c r="A488" i="26"/>
  <c r="A487" i="26"/>
  <c r="A486" i="26"/>
  <c r="A485" i="26"/>
  <c r="A484" i="26"/>
  <c r="A483" i="26"/>
  <c r="A482" i="26"/>
  <c r="A481" i="26"/>
  <c r="A480" i="26"/>
  <c r="A479" i="26"/>
  <c r="A478" i="26"/>
  <c r="A477" i="26"/>
  <c r="A476" i="26"/>
  <c r="A475" i="26"/>
  <c r="A474" i="26"/>
  <c r="A473" i="26"/>
  <c r="A472" i="26"/>
  <c r="A471" i="26"/>
  <c r="A470" i="26"/>
  <c r="A469" i="26"/>
  <c r="A468" i="26"/>
  <c r="A467" i="26"/>
  <c r="A466" i="26"/>
  <c r="A465" i="26"/>
  <c r="A464" i="26"/>
  <c r="A463" i="26"/>
  <c r="A462" i="26"/>
  <c r="A461" i="26"/>
  <c r="A460" i="26"/>
  <c r="A459" i="26"/>
  <c r="A458" i="26"/>
  <c r="A457" i="26"/>
  <c r="A456" i="26"/>
  <c r="A455" i="26"/>
  <c r="A454" i="26"/>
  <c r="A453" i="26"/>
  <c r="A452" i="26"/>
  <c r="A451" i="26"/>
  <c r="A450" i="26"/>
  <c r="A449" i="26"/>
  <c r="A448" i="26"/>
  <c r="A447" i="26"/>
  <c r="A446" i="26"/>
  <c r="A445" i="26"/>
  <c r="A444" i="26"/>
  <c r="A443" i="26"/>
  <c r="A442" i="26"/>
  <c r="A441" i="26"/>
  <c r="A440" i="26"/>
  <c r="A439" i="26"/>
  <c r="A438" i="26"/>
  <c r="A437" i="26"/>
  <c r="A436" i="26"/>
  <c r="A435" i="26"/>
  <c r="A434" i="26"/>
  <c r="A433" i="26"/>
  <c r="A432" i="26"/>
  <c r="A431" i="26"/>
  <c r="A430" i="26"/>
  <c r="A429" i="26"/>
  <c r="A428" i="26"/>
  <c r="A427" i="26"/>
  <c r="A426" i="26"/>
  <c r="A425" i="26"/>
  <c r="A424" i="26"/>
  <c r="A423" i="26"/>
  <c r="A422" i="26"/>
  <c r="A421" i="26"/>
  <c r="A420" i="26"/>
  <c r="A419" i="26"/>
  <c r="A418" i="26"/>
  <c r="A417" i="26"/>
  <c r="A416" i="26"/>
  <c r="A415" i="26"/>
  <c r="A414" i="26"/>
  <c r="A413" i="26"/>
  <c r="A412" i="26"/>
  <c r="A411" i="26"/>
  <c r="A410" i="26"/>
  <c r="A409" i="26"/>
  <c r="A408" i="26"/>
  <c r="A407" i="26"/>
  <c r="A406" i="26"/>
  <c r="A405" i="26"/>
  <c r="A404" i="26"/>
  <c r="A403" i="26"/>
  <c r="A402" i="26"/>
  <c r="A401" i="26"/>
  <c r="A400" i="26"/>
  <c r="A399" i="26"/>
  <c r="A398" i="26"/>
  <c r="A397" i="26"/>
  <c r="A396" i="26"/>
  <c r="A395" i="26"/>
  <c r="A394" i="26"/>
  <c r="A393" i="26"/>
  <c r="A392" i="26"/>
  <c r="A391" i="26"/>
  <c r="A390" i="26"/>
  <c r="A389" i="26"/>
  <c r="A388" i="26"/>
  <c r="A387" i="26"/>
  <c r="A386" i="26"/>
  <c r="A385" i="26"/>
  <c r="A384" i="26"/>
  <c r="A383" i="26"/>
  <c r="A382" i="26"/>
  <c r="A381" i="26"/>
  <c r="A380" i="26"/>
  <c r="A379" i="26"/>
  <c r="A378" i="26"/>
  <c r="A377" i="26"/>
  <c r="A376" i="26"/>
  <c r="A375" i="26"/>
  <c r="A374" i="26"/>
  <c r="A373" i="26"/>
  <c r="A372" i="26"/>
  <c r="A371" i="26"/>
  <c r="A370" i="26"/>
  <c r="A369" i="26"/>
  <c r="A368" i="26"/>
  <c r="A367" i="26"/>
  <c r="A366" i="26"/>
  <c r="A365" i="26"/>
  <c r="A364" i="26"/>
  <c r="A363" i="26"/>
  <c r="A362" i="26"/>
  <c r="A361" i="26"/>
  <c r="A360" i="26"/>
  <c r="A359" i="26"/>
  <c r="A358" i="26"/>
  <c r="A357" i="26"/>
  <c r="A356" i="26"/>
  <c r="A355" i="26"/>
  <c r="A354" i="26"/>
  <c r="A353" i="26"/>
  <c r="A352" i="26"/>
  <c r="A351" i="26"/>
  <c r="A350" i="26"/>
  <c r="A349" i="26"/>
  <c r="A348" i="26"/>
  <c r="A347" i="26"/>
  <c r="A346" i="26"/>
  <c r="A345" i="26"/>
  <c r="A344" i="26"/>
  <c r="A343" i="26"/>
  <c r="A342" i="26"/>
  <c r="A341" i="26"/>
  <c r="A340" i="26"/>
  <c r="A339" i="26"/>
  <c r="A338" i="26"/>
  <c r="A337" i="26"/>
  <c r="A336" i="26"/>
  <c r="A335" i="26"/>
  <c r="A334" i="26"/>
  <c r="A333" i="26"/>
  <c r="A332" i="26"/>
  <c r="A331" i="26"/>
  <c r="A330" i="26"/>
  <c r="A329" i="26"/>
  <c r="A328" i="26"/>
  <c r="A327" i="26"/>
  <c r="A326" i="26"/>
  <c r="A325" i="26"/>
  <c r="A324" i="26"/>
  <c r="A323" i="26"/>
  <c r="A322" i="26"/>
  <c r="A321" i="26"/>
  <c r="A320" i="26"/>
  <c r="A319" i="26"/>
  <c r="A318" i="26"/>
  <c r="A317" i="26"/>
  <c r="A316" i="26"/>
  <c r="A315" i="26"/>
  <c r="A314" i="26"/>
  <c r="A313" i="26"/>
  <c r="A312" i="26"/>
  <c r="A311" i="26"/>
  <c r="A310" i="26"/>
  <c r="A309" i="26"/>
  <c r="A308" i="26"/>
  <c r="A307" i="26"/>
  <c r="A306" i="26"/>
  <c r="A305" i="26"/>
  <c r="A304" i="26"/>
  <c r="A303" i="26"/>
  <c r="A302" i="26"/>
  <c r="A301" i="26"/>
  <c r="A300" i="26"/>
  <c r="A299" i="26"/>
  <c r="A298" i="26"/>
  <c r="A297" i="26"/>
  <c r="A296" i="26"/>
  <c r="A295" i="26"/>
  <c r="A294" i="26"/>
  <c r="A293" i="26"/>
  <c r="A292" i="26"/>
  <c r="A291" i="26"/>
  <c r="A290" i="26"/>
  <c r="A289" i="26"/>
  <c r="A288" i="26"/>
  <c r="A287" i="26"/>
  <c r="A286" i="26"/>
  <c r="A285" i="26"/>
  <c r="A284" i="26"/>
  <c r="A283" i="26"/>
  <c r="A282" i="26"/>
  <c r="A281" i="26"/>
  <c r="A280" i="26"/>
  <c r="A279" i="26"/>
  <c r="A278" i="26"/>
  <c r="A277" i="26"/>
  <c r="A276" i="26"/>
  <c r="A275" i="26"/>
  <c r="A274" i="26"/>
  <c r="A273" i="26"/>
  <c r="A272" i="26"/>
  <c r="A271" i="26"/>
  <c r="A270" i="26"/>
  <c r="A269" i="26"/>
  <c r="A268" i="26"/>
  <c r="A267" i="26"/>
  <c r="A266" i="26"/>
  <c r="A265" i="26"/>
  <c r="A264" i="26"/>
  <c r="A263" i="26"/>
  <c r="A262" i="26"/>
  <c r="A261" i="26"/>
  <c r="A260" i="26"/>
  <c r="A259" i="26"/>
  <c r="A258" i="26"/>
  <c r="A257" i="26"/>
  <c r="A256" i="26"/>
  <c r="A255" i="26"/>
  <c r="A254" i="26"/>
  <c r="A253" i="26"/>
  <c r="A252" i="26"/>
  <c r="A251" i="26"/>
  <c r="A250" i="26"/>
  <c r="A249" i="26"/>
  <c r="A248" i="26"/>
  <c r="A247" i="26"/>
  <c r="O110" i="28"/>
  <c r="T146" i="29" s="1"/>
  <c r="N110" i="28"/>
  <c r="M110" i="28"/>
  <c r="T114" i="29" s="1"/>
  <c r="L110" i="28"/>
  <c r="K110" i="28"/>
  <c r="J110" i="28"/>
  <c r="I110" i="28"/>
  <c r="H110" i="28"/>
  <c r="G110" i="28"/>
  <c r="O109" i="28"/>
  <c r="N109" i="28"/>
  <c r="T129" i="29" s="1"/>
  <c r="M109" i="28"/>
  <c r="L109" i="28"/>
  <c r="K109" i="28"/>
  <c r="J109" i="28"/>
  <c r="I109" i="28"/>
  <c r="H109" i="28"/>
  <c r="G109" i="28"/>
  <c r="O108" i="28"/>
  <c r="T144" i="29" s="1"/>
  <c r="N108" i="28"/>
  <c r="M108" i="28"/>
  <c r="T112" i="29" s="1"/>
  <c r="L108" i="28"/>
  <c r="K108" i="28"/>
  <c r="J108" i="28"/>
  <c r="I108" i="28"/>
  <c r="H108" i="28"/>
  <c r="G108" i="28"/>
  <c r="O107" i="28"/>
  <c r="N107" i="28"/>
  <c r="T127" i="29" s="1"/>
  <c r="M107" i="28"/>
  <c r="L107" i="28"/>
  <c r="K107" i="28"/>
  <c r="J107" i="28"/>
  <c r="I107" i="28"/>
  <c r="H107" i="28"/>
  <c r="G107" i="28"/>
  <c r="O106" i="28"/>
  <c r="N106" i="28"/>
  <c r="M106" i="28"/>
  <c r="T110" i="29" s="1"/>
  <c r="L106" i="28"/>
  <c r="K106" i="28"/>
  <c r="J106" i="28"/>
  <c r="I106" i="28"/>
  <c r="H106" i="28"/>
  <c r="G106" i="28"/>
  <c r="O105" i="28"/>
  <c r="N105" i="28"/>
  <c r="T125" i="29" s="1"/>
  <c r="M105" i="28"/>
  <c r="L105" i="28"/>
  <c r="K105" i="28"/>
  <c r="J105" i="28"/>
  <c r="I105" i="28"/>
  <c r="H105" i="28"/>
  <c r="G105" i="28"/>
  <c r="O104" i="28"/>
  <c r="T140" i="29" s="1"/>
  <c r="N104" i="28"/>
  <c r="M104" i="28"/>
  <c r="L104" i="28"/>
  <c r="K104" i="28"/>
  <c r="J104" i="28"/>
  <c r="I104" i="28"/>
  <c r="H104" i="28"/>
  <c r="G104" i="28"/>
  <c r="O103" i="28"/>
  <c r="N103" i="28"/>
  <c r="M103" i="28"/>
  <c r="L103" i="28"/>
  <c r="K103" i="28"/>
  <c r="J103" i="28"/>
  <c r="I103" i="28"/>
  <c r="H103" i="28"/>
  <c r="G103" i="28"/>
  <c r="O102" i="28"/>
  <c r="S145" i="29" s="1"/>
  <c r="N102" i="28"/>
  <c r="M102" i="28"/>
  <c r="S113" i="29" s="1"/>
  <c r="L102" i="28"/>
  <c r="K102" i="28"/>
  <c r="J102" i="28"/>
  <c r="I102" i="28"/>
  <c r="H102" i="28"/>
  <c r="G102" i="28"/>
  <c r="O101" i="28"/>
  <c r="N101" i="28"/>
  <c r="S128" i="29" s="1"/>
  <c r="M101" i="28"/>
  <c r="S112" i="29" s="1"/>
  <c r="L101" i="28"/>
  <c r="K101" i="28"/>
  <c r="J101" i="28"/>
  <c r="I101" i="28"/>
  <c r="H101" i="28"/>
  <c r="G101" i="28"/>
  <c r="O100" i="28"/>
  <c r="N100" i="28"/>
  <c r="M100" i="28"/>
  <c r="L100" i="28"/>
  <c r="K100" i="28"/>
  <c r="J100" i="28"/>
  <c r="I100" i="28"/>
  <c r="H100" i="28"/>
  <c r="G100" i="28"/>
  <c r="O99" i="28"/>
  <c r="N99" i="28"/>
  <c r="S126" i="29" s="1"/>
  <c r="M99" i="28"/>
  <c r="S110" i="29" s="1"/>
  <c r="L99" i="28"/>
  <c r="K99" i="28"/>
  <c r="J99" i="28"/>
  <c r="I99" i="28"/>
  <c r="H99" i="28"/>
  <c r="G99" i="28"/>
  <c r="O98" i="28"/>
  <c r="N98" i="28"/>
  <c r="M98" i="28"/>
  <c r="L98" i="28"/>
  <c r="K98" i="28"/>
  <c r="J98" i="28"/>
  <c r="I98" i="28"/>
  <c r="H98" i="28"/>
  <c r="G98" i="28"/>
  <c r="O97" i="28"/>
  <c r="N97" i="28"/>
  <c r="M97" i="28"/>
  <c r="L97" i="28"/>
  <c r="K97" i="28"/>
  <c r="J97" i="28"/>
  <c r="I97" i="28"/>
  <c r="H97" i="28"/>
  <c r="G97" i="28"/>
  <c r="O96" i="28"/>
  <c r="N96" i="28"/>
  <c r="M96" i="28"/>
  <c r="R114" i="29" s="1"/>
  <c r="L96" i="28"/>
  <c r="K96" i="28"/>
  <c r="J96" i="28"/>
  <c r="I96" i="28"/>
  <c r="H96" i="28"/>
  <c r="G96" i="28"/>
  <c r="O95" i="28"/>
  <c r="N95" i="28"/>
  <c r="R129" i="29" s="1"/>
  <c r="M95" i="28"/>
  <c r="L95" i="28"/>
  <c r="K95" i="28"/>
  <c r="J95" i="28"/>
  <c r="I95" i="28"/>
  <c r="H95" i="28"/>
  <c r="G95" i="28"/>
  <c r="O94" i="28"/>
  <c r="N94" i="28"/>
  <c r="M94" i="28"/>
  <c r="R112" i="29" s="1"/>
  <c r="L94" i="28"/>
  <c r="K94" i="28"/>
  <c r="J94" i="28"/>
  <c r="I94" i="28"/>
  <c r="H94" i="28"/>
  <c r="G94" i="28"/>
  <c r="O93" i="28"/>
  <c r="N93" i="28"/>
  <c r="R127" i="29" s="1"/>
  <c r="M93" i="28"/>
  <c r="L93" i="28"/>
  <c r="K93" i="28"/>
  <c r="J93" i="28"/>
  <c r="I93" i="28"/>
  <c r="H93" i="28"/>
  <c r="G93" i="28"/>
  <c r="O92" i="28"/>
  <c r="N92" i="28"/>
  <c r="M92" i="28"/>
  <c r="R110" i="29" s="1"/>
  <c r="L92" i="28"/>
  <c r="K92" i="28"/>
  <c r="J92" i="28"/>
  <c r="I92" i="28"/>
  <c r="H92" i="28"/>
  <c r="G92" i="28"/>
  <c r="O91" i="28"/>
  <c r="N91" i="28"/>
  <c r="R125" i="29" s="1"/>
  <c r="M91" i="28"/>
  <c r="L91" i="28"/>
  <c r="K91" i="28"/>
  <c r="J91" i="28"/>
  <c r="I91" i="28"/>
  <c r="H91" i="28"/>
  <c r="G91" i="28"/>
  <c r="O90" i="28"/>
  <c r="N90" i="28"/>
  <c r="M90" i="28"/>
  <c r="L90" i="28"/>
  <c r="K90" i="28"/>
  <c r="J90" i="28"/>
  <c r="I90" i="28"/>
  <c r="H90" i="28"/>
  <c r="G90" i="28"/>
  <c r="O89" i="28"/>
  <c r="N89" i="28"/>
  <c r="Q130" i="29" s="1"/>
  <c r="M89" i="28"/>
  <c r="L89" i="28"/>
  <c r="K89" i="28"/>
  <c r="J89" i="28"/>
  <c r="I89" i="28"/>
  <c r="H89" i="28"/>
  <c r="G89" i="28"/>
  <c r="O88" i="28"/>
  <c r="N88" i="28"/>
  <c r="M88" i="28"/>
  <c r="L88" i="28"/>
  <c r="K88" i="28"/>
  <c r="J88" i="28"/>
  <c r="I88" i="28"/>
  <c r="H88" i="28"/>
  <c r="G88" i="28"/>
  <c r="O87" i="28"/>
  <c r="N87" i="28"/>
  <c r="M87" i="28"/>
  <c r="Q112" i="29" s="1"/>
  <c r="L87" i="28"/>
  <c r="K87" i="28"/>
  <c r="J87" i="28"/>
  <c r="I87" i="28"/>
  <c r="H87" i="28"/>
  <c r="G87" i="28"/>
  <c r="O86" i="28"/>
  <c r="N86" i="28"/>
  <c r="Q127" i="29" s="1"/>
  <c r="M86" i="28"/>
  <c r="L86" i="28"/>
  <c r="K86" i="28"/>
  <c r="J86" i="28"/>
  <c r="I86" i="28"/>
  <c r="H86" i="28"/>
  <c r="G86" i="28"/>
  <c r="O85" i="28"/>
  <c r="Q142" i="29" s="1"/>
  <c r="N85" i="28"/>
  <c r="M85" i="28"/>
  <c r="Q110" i="29" s="1"/>
  <c r="L85" i="28"/>
  <c r="K85" i="28"/>
  <c r="J85" i="28"/>
  <c r="I85" i="28"/>
  <c r="H85" i="28"/>
  <c r="G85" i="28"/>
  <c r="O84" i="28"/>
  <c r="N84" i="28"/>
  <c r="Q125" i="29" s="1"/>
  <c r="M84" i="28"/>
  <c r="L84" i="28"/>
  <c r="K84" i="28"/>
  <c r="J84" i="28"/>
  <c r="I84" i="28"/>
  <c r="H84" i="28"/>
  <c r="G84" i="28"/>
  <c r="O83" i="28"/>
  <c r="Q140" i="29" s="1"/>
  <c r="N83" i="28"/>
  <c r="M83" i="28"/>
  <c r="L83" i="28"/>
  <c r="K83" i="28"/>
  <c r="J83" i="28"/>
  <c r="I83" i="28"/>
  <c r="H83" i="28"/>
  <c r="G83" i="28"/>
  <c r="O82" i="28"/>
  <c r="N82" i="28"/>
  <c r="P130" i="29" s="1"/>
  <c r="M82" i="28"/>
  <c r="L82" i="28"/>
  <c r="K82" i="28"/>
  <c r="J82" i="28"/>
  <c r="I82" i="28"/>
  <c r="H82" i="28"/>
  <c r="G82" i="28"/>
  <c r="O81" i="28"/>
  <c r="P145" i="29" s="1"/>
  <c r="N81" i="28"/>
  <c r="M81" i="28"/>
  <c r="P113" i="29" s="1"/>
  <c r="L81" i="28"/>
  <c r="K81" i="28"/>
  <c r="J81" i="28"/>
  <c r="I81" i="28"/>
  <c r="H81" i="28"/>
  <c r="G81" i="28"/>
  <c r="O80" i="28"/>
  <c r="N80" i="28"/>
  <c r="P128" i="29" s="1"/>
  <c r="M80" i="28"/>
  <c r="L80" i="28"/>
  <c r="K80" i="28"/>
  <c r="J80" i="28"/>
  <c r="I80" i="28"/>
  <c r="H80" i="28"/>
  <c r="G80" i="28"/>
  <c r="O79" i="28"/>
  <c r="N79" i="28"/>
  <c r="M79" i="28"/>
  <c r="L79" i="28"/>
  <c r="K79" i="28"/>
  <c r="J79" i="28"/>
  <c r="I79" i="28"/>
  <c r="H79" i="28"/>
  <c r="G79" i="28"/>
  <c r="O78" i="28"/>
  <c r="N78" i="28"/>
  <c r="M78" i="28"/>
  <c r="P110" i="29" s="1"/>
  <c r="L78" i="28"/>
  <c r="K78" i="28"/>
  <c r="J78" i="28"/>
  <c r="I78" i="28"/>
  <c r="H78" i="28"/>
  <c r="G78" i="28"/>
  <c r="O77" i="28"/>
  <c r="N77" i="28"/>
  <c r="M77" i="28"/>
  <c r="P109" i="29" s="1"/>
  <c r="L77" i="28"/>
  <c r="K77" i="28"/>
  <c r="J77" i="28"/>
  <c r="I77" i="28"/>
  <c r="H77" i="28"/>
  <c r="G77" i="28"/>
  <c r="O76" i="28"/>
  <c r="P140" i="29" s="1"/>
  <c r="N76" i="28"/>
  <c r="M76" i="28"/>
  <c r="L76" i="28"/>
  <c r="K76" i="28"/>
  <c r="J76" i="28"/>
  <c r="I76" i="28"/>
  <c r="H76" i="28"/>
  <c r="G76" i="28"/>
  <c r="O75" i="28"/>
  <c r="N75" i="28"/>
  <c r="M75" i="28"/>
  <c r="L75" i="28"/>
  <c r="K75" i="28"/>
  <c r="J75" i="28"/>
  <c r="I75" i="28"/>
  <c r="H75" i="28"/>
  <c r="G75" i="28"/>
  <c r="O74" i="28"/>
  <c r="N74" i="28"/>
  <c r="M74" i="28"/>
  <c r="O113" i="29" s="1"/>
  <c r="L74" i="28"/>
  <c r="K74" i="28"/>
  <c r="J74" i="28"/>
  <c r="I74" i="28"/>
  <c r="H74" i="28"/>
  <c r="G74" i="28"/>
  <c r="O73" i="28"/>
  <c r="N73" i="28"/>
  <c r="O128" i="29" s="1"/>
  <c r="M73" i="28"/>
  <c r="O112" i="29" s="1"/>
  <c r="L73" i="28"/>
  <c r="K73" i="28"/>
  <c r="J73" i="28"/>
  <c r="I73" i="28"/>
  <c r="H73" i="28"/>
  <c r="G73" i="28"/>
  <c r="O72" i="28"/>
  <c r="O143" i="29" s="1"/>
  <c r="N72" i="28"/>
  <c r="M72" i="28"/>
  <c r="L72" i="28"/>
  <c r="K72" i="28"/>
  <c r="J72" i="28"/>
  <c r="I72" i="28"/>
  <c r="H72" i="28"/>
  <c r="G72" i="28"/>
  <c r="O71" i="28"/>
  <c r="O142" i="29" s="1"/>
  <c r="N71" i="28"/>
  <c r="M71" i="28"/>
  <c r="O110" i="29" s="1"/>
  <c r="L71" i="28"/>
  <c r="K71" i="28"/>
  <c r="J71" i="28"/>
  <c r="I71" i="28"/>
  <c r="H71" i="28"/>
  <c r="G71" i="28"/>
  <c r="O70" i="28"/>
  <c r="N70" i="28"/>
  <c r="M70" i="28"/>
  <c r="O109" i="29" s="1"/>
  <c r="L70" i="28"/>
  <c r="K70" i="28"/>
  <c r="J70" i="28"/>
  <c r="I70" i="28"/>
  <c r="H70" i="28"/>
  <c r="G70" i="28"/>
  <c r="O69" i="28"/>
  <c r="O140" i="29" s="1"/>
  <c r="N69" i="28"/>
  <c r="M69" i="28"/>
  <c r="O108" i="29" s="1"/>
  <c r="L69" i="28"/>
  <c r="K69" i="28"/>
  <c r="J69" i="28"/>
  <c r="I69" i="28"/>
  <c r="H69" i="28"/>
  <c r="G69" i="28"/>
  <c r="O68" i="28"/>
  <c r="N146" i="29" s="1"/>
  <c r="N68" i="28"/>
  <c r="M68" i="28"/>
  <c r="L68" i="28"/>
  <c r="K68" i="28"/>
  <c r="J68" i="28"/>
  <c r="I68" i="28"/>
  <c r="H68" i="28"/>
  <c r="G68" i="28"/>
  <c r="O67" i="28"/>
  <c r="N67" i="28"/>
  <c r="M67" i="28"/>
  <c r="N113" i="29" s="1"/>
  <c r="L67" i="28"/>
  <c r="K67" i="28"/>
  <c r="J67" i="28"/>
  <c r="I67" i="28"/>
  <c r="H67" i="28"/>
  <c r="G67" i="28"/>
  <c r="O66" i="28"/>
  <c r="N66" i="28"/>
  <c r="N128" i="29" s="1"/>
  <c r="M66" i="28"/>
  <c r="L66" i="28"/>
  <c r="K66" i="28"/>
  <c r="J66" i="28"/>
  <c r="I66" i="28"/>
  <c r="H66" i="28"/>
  <c r="G66" i="28"/>
  <c r="O65" i="28"/>
  <c r="N143" i="29" s="1"/>
  <c r="N65" i="28"/>
  <c r="M65" i="28"/>
  <c r="L65" i="28"/>
  <c r="K65" i="28"/>
  <c r="J65" i="28"/>
  <c r="I65" i="28"/>
  <c r="H65" i="28"/>
  <c r="G65" i="28"/>
  <c r="O64" i="28"/>
  <c r="N64" i="28"/>
  <c r="N126" i="29" s="1"/>
  <c r="M64" i="28"/>
  <c r="L64" i="28"/>
  <c r="K64" i="28"/>
  <c r="J64" i="28"/>
  <c r="I64" i="28"/>
  <c r="H64" i="28"/>
  <c r="G64" i="28"/>
  <c r="O63" i="28"/>
  <c r="N63" i="28"/>
  <c r="N125" i="29" s="1"/>
  <c r="M63" i="28"/>
  <c r="N109" i="29" s="1"/>
  <c r="L63" i="28"/>
  <c r="K63" i="28"/>
  <c r="J63" i="28"/>
  <c r="I63" i="28"/>
  <c r="H63" i="28"/>
  <c r="G63" i="28"/>
  <c r="O62" i="28"/>
  <c r="N140" i="29" s="1"/>
  <c r="N62" i="28"/>
  <c r="M62" i="28"/>
  <c r="L62" i="28"/>
  <c r="K62" i="28"/>
  <c r="J62" i="28"/>
  <c r="I62" i="28"/>
  <c r="H62" i="28"/>
  <c r="G62" i="28"/>
  <c r="AB14" i="29" l="1"/>
  <c r="AC15" i="29"/>
  <c r="AD46" i="29"/>
  <c r="AH47" i="29"/>
  <c r="AR28" i="29"/>
  <c r="AR13" i="29"/>
  <c r="AS29" i="29"/>
  <c r="AL33" i="29"/>
  <c r="AU46" i="29"/>
  <c r="AU16" i="29"/>
  <c r="AV47" i="29"/>
  <c r="AV32" i="29"/>
  <c r="AH28" i="29"/>
  <c r="AI44" i="29"/>
  <c r="AK31" i="29"/>
  <c r="AL47" i="29"/>
  <c r="AR50" i="29"/>
  <c r="AT44" i="29"/>
  <c r="AU45" i="29"/>
  <c r="AU30" i="29"/>
  <c r="AU15" i="29"/>
  <c r="AW32" i="29"/>
  <c r="AH32" i="29"/>
  <c r="AH17" i="29"/>
  <c r="AI33" i="29"/>
  <c r="X32" i="29"/>
  <c r="AJ44" i="29"/>
  <c r="AJ29" i="29"/>
  <c r="AR46" i="29"/>
  <c r="AT18" i="29"/>
  <c r="AX44" i="29"/>
  <c r="AA14" i="29"/>
  <c r="AB30" i="29"/>
  <c r="AC44" i="29"/>
  <c r="Z45" i="29"/>
  <c r="Z15" i="29"/>
  <c r="AA46" i="29"/>
  <c r="AA31" i="29"/>
  <c r="AC48" i="29"/>
  <c r="Z47" i="29"/>
  <c r="AA18" i="29"/>
  <c r="AB31" i="29"/>
  <c r="AC31" i="29"/>
  <c r="AD14" i="29"/>
  <c r="AH15" i="29"/>
  <c r="AM46" i="29"/>
  <c r="AJ12" i="29"/>
  <c r="AL29" i="29"/>
  <c r="X34" i="29"/>
  <c r="Z16" i="29"/>
  <c r="AA17" i="29"/>
  <c r="AD28" i="29"/>
  <c r="AI45" i="29"/>
  <c r="AJ46" i="29"/>
  <c r="AK32" i="29"/>
  <c r="AL48" i="29"/>
  <c r="AW15" i="29"/>
  <c r="AW48" i="29"/>
  <c r="AW18" i="29"/>
  <c r="AX46" i="29"/>
  <c r="AX31" i="29"/>
  <c r="AX16" i="29"/>
  <c r="AX49" i="29"/>
  <c r="AX34" i="29"/>
  <c r="AD33" i="29"/>
  <c r="AI50" i="29"/>
  <c r="AM16" i="29"/>
  <c r="AN47" i="29"/>
  <c r="AR48" i="29"/>
  <c r="AR33" i="29"/>
  <c r="AT50" i="29"/>
  <c r="AU28" i="29"/>
  <c r="AU13" i="29"/>
  <c r="AV44" i="29"/>
  <c r="AV14" i="29"/>
  <c r="AB46" i="29"/>
  <c r="AB16" i="29"/>
  <c r="AI49" i="29"/>
  <c r="AJ17" i="29"/>
  <c r="AK28" i="29"/>
  <c r="AK18" i="29"/>
  <c r="AM15" i="29"/>
  <c r="AR32" i="29"/>
  <c r="AT49" i="29"/>
  <c r="P31" i="29"/>
  <c r="AI17" i="29"/>
  <c r="AR30" i="29"/>
  <c r="AS46" i="29"/>
  <c r="Z50" i="29"/>
  <c r="AH48" i="29"/>
  <c r="AI34" i="29"/>
  <c r="AC47" i="29"/>
  <c r="AK34" i="29"/>
  <c r="X50" i="29"/>
  <c r="Y13" i="29"/>
  <c r="Z44" i="29"/>
  <c r="AA45" i="29"/>
  <c r="AK46" i="29"/>
  <c r="R34" i="29"/>
  <c r="X48" i="29"/>
  <c r="Y34" i="29"/>
  <c r="AH18" i="29"/>
  <c r="AL14" i="29"/>
  <c r="AM30" i="29"/>
  <c r="AN31" i="29"/>
  <c r="AN16" i="29"/>
  <c r="AV13" i="29"/>
  <c r="AV33" i="29"/>
  <c r="AV35" i="29" s="1"/>
  <c r="Y17" i="29"/>
  <c r="Y50" i="29"/>
  <c r="Z13" i="29"/>
  <c r="AA29" i="29"/>
  <c r="AA34" i="29"/>
  <c r="AB44" i="29"/>
  <c r="AB13" i="29"/>
  <c r="AB47" i="29"/>
  <c r="AC28" i="29"/>
  <c r="AC13" i="29"/>
  <c r="AC18" i="29"/>
  <c r="AD30" i="29"/>
  <c r="AD15" i="29"/>
  <c r="AD48" i="29"/>
  <c r="AD18" i="29"/>
  <c r="AH49" i="29"/>
  <c r="AH34" i="29"/>
  <c r="AI12" i="29"/>
  <c r="AJ28" i="29"/>
  <c r="AJ13" i="29"/>
  <c r="AJ18" i="29"/>
  <c r="AK44" i="29"/>
  <c r="AK14" i="29"/>
  <c r="AL45" i="29"/>
  <c r="AL30" i="29"/>
  <c r="AL50" i="29"/>
  <c r="AM13" i="29"/>
  <c r="AN17" i="29"/>
  <c r="AR18" i="29"/>
  <c r="AS34" i="29"/>
  <c r="AH33" i="29"/>
  <c r="S50" i="29"/>
  <c r="O49" i="29"/>
  <c r="P50" i="29"/>
  <c r="S30" i="29"/>
  <c r="X13" i="29"/>
  <c r="Z33" i="29"/>
  <c r="AB32" i="29"/>
  <c r="Q32" i="29"/>
  <c r="S34" i="29"/>
  <c r="Z34" i="29"/>
  <c r="AB33" i="29"/>
  <c r="AJ16" i="29"/>
  <c r="AX13" i="29"/>
  <c r="AC29" i="29"/>
  <c r="T31" i="29"/>
  <c r="T28" i="29"/>
  <c r="Y30" i="29"/>
  <c r="Z125" i="29"/>
  <c r="AB12" i="29"/>
  <c r="AL111" i="29"/>
  <c r="AW34" i="29"/>
  <c r="Y114" i="29"/>
  <c r="Z124" i="29"/>
  <c r="AH127" i="29"/>
  <c r="AH128" i="29"/>
  <c r="AH131" i="29" s="1"/>
  <c r="AI114" i="29"/>
  <c r="AJ141" i="29"/>
  <c r="AJ30" i="29"/>
  <c r="AK15" i="29"/>
  <c r="AN112" i="29"/>
  <c r="AW33" i="29"/>
  <c r="T46" i="29"/>
  <c r="T111" i="29"/>
  <c r="AC128" i="29"/>
  <c r="X146" i="29"/>
  <c r="AA109" i="29"/>
  <c r="AA16" i="29"/>
  <c r="AD13" i="29"/>
  <c r="AD47" i="29"/>
  <c r="AI113" i="29"/>
  <c r="AT47" i="29"/>
  <c r="AY47" i="29" s="1"/>
  <c r="AT146" i="29"/>
  <c r="AT147" i="29" s="1"/>
  <c r="AU31" i="29"/>
  <c r="AU48" i="29"/>
  <c r="AV141" i="29"/>
  <c r="AV147" i="29" s="1"/>
  <c r="AW126" i="29"/>
  <c r="AY126" i="29" s="1"/>
  <c r="N34" i="29"/>
  <c r="Y141" i="29"/>
  <c r="Y112" i="29"/>
  <c r="AI18" i="29"/>
  <c r="AI146" i="29"/>
  <c r="AJ45" i="29"/>
  <c r="AJ113" i="29"/>
  <c r="AJ130" i="29"/>
  <c r="AO130" i="29" s="1"/>
  <c r="AK13" i="29"/>
  <c r="AK16" i="29"/>
  <c r="AM49" i="29"/>
  <c r="AN110" i="29"/>
  <c r="AN34" i="29"/>
  <c r="AR29" i="29"/>
  <c r="N49" i="29"/>
  <c r="O46" i="29"/>
  <c r="Y146" i="29"/>
  <c r="P47" i="29"/>
  <c r="Y12" i="29"/>
  <c r="AC17" i="29"/>
  <c r="Z30" i="29"/>
  <c r="AD44" i="29"/>
  <c r="Z141" i="29"/>
  <c r="AH141" i="29"/>
  <c r="AC14" i="29"/>
  <c r="AD45" i="29"/>
  <c r="AD31" i="29"/>
  <c r="AH12" i="29"/>
  <c r="AI128" i="29"/>
  <c r="AN49" i="29"/>
  <c r="AS32" i="29"/>
  <c r="T128" i="29"/>
  <c r="AA12" i="29"/>
  <c r="X112" i="29"/>
  <c r="Y124" i="29"/>
  <c r="AB128" i="29"/>
  <c r="AB18" i="29"/>
  <c r="AC30" i="29"/>
  <c r="AI108" i="29"/>
  <c r="AO108" i="29" s="1"/>
  <c r="AL114" i="29"/>
  <c r="AM141" i="29"/>
  <c r="AM147" i="29" s="1"/>
  <c r="AN142" i="29"/>
  <c r="X114" i="29"/>
  <c r="X142" i="29"/>
  <c r="X144" i="29"/>
  <c r="X28" i="29"/>
  <c r="Y108" i="29"/>
  <c r="Y49" i="29"/>
  <c r="Z127" i="29"/>
  <c r="Z17" i="29"/>
  <c r="AA44" i="29"/>
  <c r="AB108" i="29"/>
  <c r="AS124" i="29"/>
  <c r="AJ49" i="29"/>
  <c r="AK29" i="29"/>
  <c r="AL44" i="29"/>
  <c r="AL146" i="29"/>
  <c r="AN12" i="29"/>
  <c r="AN50" i="29"/>
  <c r="AR45" i="29"/>
  <c r="AY45" i="29" s="1"/>
  <c r="AR129" i="29"/>
  <c r="AC34" i="29"/>
  <c r="AR16" i="29"/>
  <c r="AY16" i="29" s="1"/>
  <c r="AS49" i="29"/>
  <c r="AJ15" i="29"/>
  <c r="AI14" i="29"/>
  <c r="AL18" i="29"/>
  <c r="AO18" i="29" s="1"/>
  <c r="X16" i="29"/>
  <c r="AA32" i="29"/>
  <c r="AB28" i="29"/>
  <c r="AD32" i="29"/>
  <c r="AC46" i="29"/>
  <c r="AD49" i="29"/>
  <c r="AC144" i="29"/>
  <c r="AH112" i="29"/>
  <c r="AH115" i="29" s="1"/>
  <c r="AH143" i="29"/>
  <c r="AO143" i="29" s="1"/>
  <c r="AV17" i="29"/>
  <c r="AS30" i="29"/>
  <c r="AV111" i="29"/>
  <c r="AV115" i="29" s="1"/>
  <c r="AX142" i="29"/>
  <c r="AY142" i="29" s="1"/>
  <c r="X12" i="29"/>
  <c r="Y33" i="29"/>
  <c r="AA13" i="29"/>
  <c r="AA50" i="29"/>
  <c r="AH46" i="29"/>
  <c r="AI30" i="29"/>
  <c r="AL34" i="29"/>
  <c r="AI15" i="29"/>
  <c r="S46" i="29"/>
  <c r="T47" i="29"/>
  <c r="Y15" i="29"/>
  <c r="Y145" i="29"/>
  <c r="X30" i="29"/>
  <c r="Y31" i="29"/>
  <c r="Y48" i="29"/>
  <c r="AD12" i="29"/>
  <c r="AD141" i="29"/>
  <c r="AD147" i="29" s="1"/>
  <c r="X33" i="29"/>
  <c r="Y47" i="29"/>
  <c r="AC12" i="29"/>
  <c r="AC140" i="29"/>
  <c r="AC141" i="29"/>
  <c r="AC16" i="29"/>
  <c r="AC145" i="29"/>
  <c r="AD29" i="29"/>
  <c r="Q31" i="29"/>
  <c r="Q49" i="29"/>
  <c r="R145" i="29"/>
  <c r="T45" i="29"/>
  <c r="S44" i="29"/>
  <c r="X29" i="29"/>
  <c r="X49" i="29"/>
  <c r="AB145" i="29"/>
  <c r="AB146" i="29"/>
  <c r="AC33" i="29"/>
  <c r="AC50" i="29"/>
  <c r="N50" i="29"/>
  <c r="T44" i="29"/>
  <c r="Y14" i="29"/>
  <c r="AB127" i="29"/>
  <c r="AB144" i="29"/>
  <c r="AB34" i="29"/>
  <c r="AC49" i="29"/>
  <c r="X31" i="29"/>
  <c r="X17" i="29"/>
  <c r="Z14" i="29"/>
  <c r="Z31" i="29"/>
  <c r="Z32" i="29"/>
  <c r="Z49" i="29"/>
  <c r="AA126" i="29"/>
  <c r="AA127" i="29"/>
  <c r="AA145" i="29"/>
  <c r="AA146" i="29"/>
  <c r="AB140" i="29"/>
  <c r="AB15" i="29"/>
  <c r="AB49" i="29"/>
  <c r="AB50" i="29"/>
  <c r="Q28" i="29"/>
  <c r="R141" i="29"/>
  <c r="R30" i="29"/>
  <c r="X47" i="29"/>
  <c r="Z48" i="29"/>
  <c r="AA15" i="29"/>
  <c r="AA33" i="29"/>
  <c r="AD16" i="29"/>
  <c r="O50" i="29"/>
  <c r="Q44" i="29"/>
  <c r="Z129" i="29"/>
  <c r="Z130" i="29"/>
  <c r="AA140" i="29"/>
  <c r="AA48" i="29"/>
  <c r="AA49" i="29"/>
  <c r="AB45" i="29"/>
  <c r="Q114" i="29"/>
  <c r="Y143" i="29"/>
  <c r="Y18" i="29"/>
  <c r="Z145" i="29"/>
  <c r="Z18" i="29"/>
  <c r="AA28" i="29"/>
  <c r="P28" i="29"/>
  <c r="Q29" i="29"/>
  <c r="R49" i="29"/>
  <c r="X14" i="29"/>
  <c r="AD17" i="29"/>
  <c r="Z28" i="29"/>
  <c r="AD124" i="29"/>
  <c r="AD131" i="29" s="1"/>
  <c r="Y126" i="29"/>
  <c r="X129" i="29"/>
  <c r="Z144" i="29"/>
  <c r="AM12" i="29"/>
  <c r="AN13" i="29"/>
  <c r="AK17" i="29"/>
  <c r="AM28" i="29"/>
  <c r="AN29" i="29"/>
  <c r="AN35" i="29" s="1"/>
  <c r="AH31" i="29"/>
  <c r="AI32" i="29"/>
  <c r="AK33" i="29"/>
  <c r="AO33" i="29" s="1"/>
  <c r="AM44" i="29"/>
  <c r="AN45" i="29"/>
  <c r="AI47" i="29"/>
  <c r="AJ48" i="29"/>
  <c r="AK49" i="29"/>
  <c r="AM50" i="29"/>
  <c r="AK112" i="29"/>
  <c r="AI144" i="29"/>
  <c r="AO144" i="29" s="1"/>
  <c r="AR15" i="29"/>
  <c r="S49" i="29"/>
  <c r="AD108" i="29"/>
  <c r="AD115" i="29" s="1"/>
  <c r="Z126" i="29"/>
  <c r="AC127" i="29"/>
  <c r="AC146" i="29"/>
  <c r="AH14" i="29"/>
  <c r="AH30" i="29"/>
  <c r="AI31" i="29"/>
  <c r="AJ32" i="29"/>
  <c r="AW30" i="29"/>
  <c r="R46" i="29"/>
  <c r="AD34" i="29"/>
  <c r="AE34" i="29" s="1"/>
  <c r="AD50" i="29"/>
  <c r="Y125" i="29"/>
  <c r="AH13" i="29"/>
  <c r="AH29" i="29"/>
  <c r="AJ31" i="29"/>
  <c r="AH45" i="29"/>
  <c r="AI46" i="29"/>
  <c r="AK47" i="29"/>
  <c r="AK110" i="29"/>
  <c r="AI142" i="29"/>
  <c r="AO142" i="29" s="1"/>
  <c r="X18" i="29"/>
  <c r="AH16" i="29"/>
  <c r="Q145" i="29"/>
  <c r="N30" i="29"/>
  <c r="O31" i="29"/>
  <c r="P32" i="29"/>
  <c r="Q33" i="29"/>
  <c r="N47" i="29"/>
  <c r="O48" i="29"/>
  <c r="P49" i="29"/>
  <c r="Q50" i="29"/>
  <c r="S124" i="29"/>
  <c r="N130" i="29"/>
  <c r="T142" i="29"/>
  <c r="O144" i="29"/>
  <c r="Y127" i="29"/>
  <c r="N29" i="29"/>
  <c r="O30" i="29"/>
  <c r="R33" i="29"/>
  <c r="N46" i="29"/>
  <c r="O47" i="29"/>
  <c r="P48" i="29"/>
  <c r="R50" i="29"/>
  <c r="Q109" i="29"/>
  <c r="N112" i="29"/>
  <c r="T124" i="29"/>
  <c r="P126" i="29"/>
  <c r="O130" i="29"/>
  <c r="S141" i="29"/>
  <c r="Q144" i="29"/>
  <c r="X143" i="29"/>
  <c r="Y45" i="29"/>
  <c r="AL46" i="29"/>
  <c r="R146" i="29"/>
  <c r="S130" i="29"/>
  <c r="N28" i="29"/>
  <c r="O29" i="29"/>
  <c r="P30" i="29"/>
  <c r="R32" i="29"/>
  <c r="S33" i="29"/>
  <c r="T34" i="29"/>
  <c r="N45" i="29"/>
  <c r="Q48" i="29"/>
  <c r="P108" i="29"/>
  <c r="R109" i="29"/>
  <c r="Q113" i="29"/>
  <c r="S114" i="29"/>
  <c r="O125" i="29"/>
  <c r="Q126" i="29"/>
  <c r="S127" i="29"/>
  <c r="N129" i="29"/>
  <c r="R140" i="29"/>
  <c r="T141" i="29"/>
  <c r="P143" i="29"/>
  <c r="R144" i="29"/>
  <c r="T145" i="29"/>
  <c r="Y32" i="29"/>
  <c r="X46" i="29"/>
  <c r="AB48" i="29"/>
  <c r="O28" i="29"/>
  <c r="P29" i="29"/>
  <c r="Q30" i="29"/>
  <c r="R31" i="29"/>
  <c r="S32" i="29"/>
  <c r="T33" i="29"/>
  <c r="N44" i="29"/>
  <c r="O45" i="29"/>
  <c r="P46" i="29"/>
  <c r="Q47" i="29"/>
  <c r="R48" i="29"/>
  <c r="T50" i="29"/>
  <c r="Q108" i="29"/>
  <c r="S109" i="29"/>
  <c r="N111" i="29"/>
  <c r="P112" i="29"/>
  <c r="R113" i="29"/>
  <c r="N124" i="29"/>
  <c r="P125" i="29"/>
  <c r="R126" i="29"/>
  <c r="O129" i="29"/>
  <c r="S140" i="29"/>
  <c r="Q143" i="29"/>
  <c r="S144" i="29"/>
  <c r="Y46" i="29"/>
  <c r="Z29" i="29"/>
  <c r="AA47" i="29"/>
  <c r="AK146" i="29"/>
  <c r="N108" i="29"/>
  <c r="S31" i="29"/>
  <c r="T32" i="29"/>
  <c r="O44" i="29"/>
  <c r="P45" i="29"/>
  <c r="Q46" i="29"/>
  <c r="R47" i="29"/>
  <c r="S48" i="29"/>
  <c r="T49" i="29"/>
  <c r="R108" i="29"/>
  <c r="T109" i="29"/>
  <c r="O111" i="29"/>
  <c r="T113" i="29"/>
  <c r="O124" i="29"/>
  <c r="P129" i="29"/>
  <c r="R130" i="29"/>
  <c r="N141" i="29"/>
  <c r="P142" i="29"/>
  <c r="R143" i="29"/>
  <c r="O146" i="29"/>
  <c r="X45" i="29"/>
  <c r="Y129" i="29"/>
  <c r="Y28" i="29"/>
  <c r="Y144" i="29"/>
  <c r="Z12" i="29"/>
  <c r="Z128" i="29"/>
  <c r="AA30" i="29"/>
  <c r="R29" i="29"/>
  <c r="N33" i="29"/>
  <c r="O34" i="29"/>
  <c r="P44" i="29"/>
  <c r="Q45" i="29"/>
  <c r="S47" i="29"/>
  <c r="T48" i="29"/>
  <c r="S108" i="29"/>
  <c r="N110" i="29"/>
  <c r="P111" i="29"/>
  <c r="N114" i="29"/>
  <c r="P124" i="29"/>
  <c r="T126" i="29"/>
  <c r="Q129" i="29"/>
  <c r="T130" i="29"/>
  <c r="O141" i="29"/>
  <c r="S143" i="29"/>
  <c r="N145" i="29"/>
  <c r="P146" i="29"/>
  <c r="X15" i="29"/>
  <c r="Y16" i="29"/>
  <c r="X128" i="29"/>
  <c r="O126" i="29"/>
  <c r="R28" i="29"/>
  <c r="S29" i="29"/>
  <c r="T30" i="29"/>
  <c r="N32" i="29"/>
  <c r="O33" i="29"/>
  <c r="P34" i="29"/>
  <c r="R45" i="29"/>
  <c r="T108" i="29"/>
  <c r="R111" i="29"/>
  <c r="O114" i="29"/>
  <c r="Q124" i="29"/>
  <c r="S125" i="29"/>
  <c r="N127" i="29"/>
  <c r="S129" i="29"/>
  <c r="P141" i="29"/>
  <c r="R142" i="29"/>
  <c r="T143" i="29"/>
  <c r="O145" i="29"/>
  <c r="Q146" i="29"/>
  <c r="Y44" i="29"/>
  <c r="X44" i="29"/>
  <c r="Z111" i="29"/>
  <c r="AE111" i="29" s="1"/>
  <c r="AH50" i="29"/>
  <c r="N142" i="29"/>
  <c r="P127" i="29"/>
  <c r="P144" i="29"/>
  <c r="Q111" i="29"/>
  <c r="Q128" i="29"/>
  <c r="S28" i="29"/>
  <c r="T29" i="29"/>
  <c r="N31" i="29"/>
  <c r="O32" i="29"/>
  <c r="P33" i="29"/>
  <c r="Q34" i="29"/>
  <c r="R44" i="29"/>
  <c r="S45" i="29"/>
  <c r="N48" i="29"/>
  <c r="S111" i="29"/>
  <c r="P114" i="29"/>
  <c r="R124" i="29"/>
  <c r="O127" i="29"/>
  <c r="R128" i="29"/>
  <c r="Q141" i="29"/>
  <c r="S142" i="29"/>
  <c r="N144" i="29"/>
  <c r="S146" i="29"/>
  <c r="Y29" i="29"/>
  <c r="AA113" i="29"/>
  <c r="AE113" i="29" s="1"/>
  <c r="Z46" i="29"/>
  <c r="AS129" i="29"/>
  <c r="AS131" i="29" s="1"/>
  <c r="AT113" i="29"/>
  <c r="AT115" i="29" s="1"/>
  <c r="AW125" i="29"/>
  <c r="AV50" i="29"/>
  <c r="AV51" i="29" s="1"/>
  <c r="AV19" i="29"/>
  <c r="AY17" i="29"/>
  <c r="AY18" i="29"/>
  <c r="AR35" i="29"/>
  <c r="AX115" i="29"/>
  <c r="AY110" i="29"/>
  <c r="AB115" i="29"/>
  <c r="AY15" i="29"/>
  <c r="AY109" i="29"/>
  <c r="AX131" i="29"/>
  <c r="AT19" i="29"/>
  <c r="AO109" i="29"/>
  <c r="AM115" i="29"/>
  <c r="AO125" i="29"/>
  <c r="AO126" i="29"/>
  <c r="AL131" i="29"/>
  <c r="AM131" i="29"/>
  <c r="AU19" i="29"/>
  <c r="AS115" i="29"/>
  <c r="AW147" i="29"/>
  <c r="AY14" i="29"/>
  <c r="AW51" i="29"/>
  <c r="AT131" i="29"/>
  <c r="AI131" i="29"/>
  <c r="AJ147" i="29"/>
  <c r="AW19" i="29"/>
  <c r="AU51" i="29"/>
  <c r="AE110" i="29"/>
  <c r="AE142" i="29"/>
  <c r="AO28" i="29"/>
  <c r="AJ51" i="29"/>
  <c r="AN131" i="29"/>
  <c r="AN147" i="29"/>
  <c r="AY12" i="29"/>
  <c r="AY29" i="29"/>
  <c r="AT35" i="29"/>
  <c r="AU115" i="29"/>
  <c r="AW115" i="29"/>
  <c r="AU131" i="29"/>
  <c r="AV131" i="29"/>
  <c r="AU147" i="29"/>
  <c r="AK147" i="29"/>
  <c r="AK131" i="29"/>
  <c r="AS147" i="29"/>
  <c r="AC115" i="29"/>
  <c r="AY28" i="29"/>
  <c r="AS19" i="29"/>
  <c r="AY108" i="29"/>
  <c r="AY124" i="29"/>
  <c r="AY140" i="29"/>
  <c r="AR115" i="29"/>
  <c r="AR131" i="29"/>
  <c r="AR147" i="29"/>
  <c r="AY114" i="29"/>
  <c r="AY130" i="29"/>
  <c r="AY146" i="29"/>
  <c r="AY145" i="29"/>
  <c r="AY112" i="29"/>
  <c r="AY128" i="29"/>
  <c r="AY144" i="29"/>
  <c r="AY44" i="29"/>
  <c r="AY31" i="29"/>
  <c r="AY111" i="29"/>
  <c r="AY127" i="29"/>
  <c r="AY143" i="29"/>
  <c r="AO124" i="29"/>
  <c r="AO129" i="29"/>
  <c r="AO145" i="29"/>
  <c r="AO140" i="29"/>
  <c r="AO111" i="29"/>
  <c r="AO127" i="29"/>
  <c r="AE109" i="29"/>
  <c r="AE130" i="29"/>
  <c r="AE140" i="29" l="1"/>
  <c r="AN51" i="29"/>
  <c r="AX19" i="29"/>
  <c r="AO46" i="29"/>
  <c r="AE144" i="29"/>
  <c r="AB147" i="29"/>
  <c r="AO146" i="29"/>
  <c r="AB35" i="29"/>
  <c r="AK51" i="29"/>
  <c r="AO16" i="29"/>
  <c r="AO48" i="29"/>
  <c r="AM19" i="29"/>
  <c r="AU35" i="29"/>
  <c r="AL147" i="29"/>
  <c r="AI147" i="29"/>
  <c r="AL19" i="29"/>
  <c r="AY33" i="29"/>
  <c r="Z115" i="29"/>
  <c r="AE143" i="29"/>
  <c r="AA131" i="29"/>
  <c r="AE47" i="29"/>
  <c r="X115" i="29"/>
  <c r="AE124" i="29"/>
  <c r="AE112" i="29"/>
  <c r="AO128" i="29"/>
  <c r="AO131" i="29" s="1"/>
  <c r="AO49" i="29"/>
  <c r="AX51" i="29"/>
  <c r="AJ35" i="29"/>
  <c r="AX35" i="29"/>
  <c r="Z19" i="29"/>
  <c r="AY46" i="29"/>
  <c r="AO113" i="29"/>
  <c r="AO45" i="29"/>
  <c r="AY30" i="29"/>
  <c r="AO47" i="29"/>
  <c r="AE18" i="29"/>
  <c r="AA147" i="29"/>
  <c r="X147" i="29"/>
  <c r="AO12" i="29"/>
  <c r="AC131" i="29"/>
  <c r="AC35" i="29"/>
  <c r="AE17" i="29"/>
  <c r="AY48" i="29"/>
  <c r="AI51" i="29"/>
  <c r="Y147" i="29"/>
  <c r="AR51" i="29"/>
  <c r="AH51" i="29"/>
  <c r="Z131" i="29"/>
  <c r="AO112" i="29"/>
  <c r="AO114" i="29"/>
  <c r="AO110" i="29"/>
  <c r="AM51" i="29"/>
  <c r="AA19" i="29"/>
  <c r="AL35" i="29"/>
  <c r="AT51" i="29"/>
  <c r="AY49" i="29"/>
  <c r="AI115" i="29"/>
  <c r="Z51" i="29"/>
  <c r="AE30" i="29"/>
  <c r="Y35" i="29"/>
  <c r="AY13" i="29"/>
  <c r="AY19" i="29" s="1"/>
  <c r="AE128" i="29"/>
  <c r="AE45" i="29"/>
  <c r="AO14" i="29"/>
  <c r="AI19" i="29"/>
  <c r="AD51" i="29"/>
  <c r="AE146" i="29"/>
  <c r="AH35" i="29"/>
  <c r="AE126" i="29"/>
  <c r="AB19" i="29"/>
  <c r="AE31" i="29"/>
  <c r="AE14" i="29"/>
  <c r="X35" i="29"/>
  <c r="AC19" i="29"/>
  <c r="AE48" i="29"/>
  <c r="AO34" i="29"/>
  <c r="AE32" i="29"/>
  <c r="AR19" i="29"/>
  <c r="AO29" i="29"/>
  <c r="AE108" i="29"/>
  <c r="AS35" i="29"/>
  <c r="Z147" i="29"/>
  <c r="AE16" i="29"/>
  <c r="AK19" i="29"/>
  <c r="AW35" i="29"/>
  <c r="X19" i="29"/>
  <c r="AN19" i="29"/>
  <c r="AJ19" i="29"/>
  <c r="AD35" i="29"/>
  <c r="AO30" i="29"/>
  <c r="AY34" i="29"/>
  <c r="AO13" i="29"/>
  <c r="Y131" i="29"/>
  <c r="AO32" i="29"/>
  <c r="X131" i="29"/>
  <c r="AA51" i="29"/>
  <c r="AB51" i="29"/>
  <c r="Z35" i="29"/>
  <c r="AE127" i="29"/>
  <c r="AE49" i="29"/>
  <c r="AC147" i="29"/>
  <c r="AD19" i="29"/>
  <c r="AC51" i="29"/>
  <c r="AL51" i="29"/>
  <c r="AO141" i="29"/>
  <c r="AN115" i="29"/>
  <c r="Y115" i="29"/>
  <c r="AE33" i="29"/>
  <c r="AM35" i="29"/>
  <c r="AJ115" i="29"/>
  <c r="AK35" i="29"/>
  <c r="AE141" i="29"/>
  <c r="AO17" i="29"/>
  <c r="AY32" i="29"/>
  <c r="AE29" i="29"/>
  <c r="AO50" i="29"/>
  <c r="AE50" i="29"/>
  <c r="Y19" i="29"/>
  <c r="AE13" i="29"/>
  <c r="AO31" i="29"/>
  <c r="AY141" i="29"/>
  <c r="AY147" i="29" s="1"/>
  <c r="AE44" i="29"/>
  <c r="AE15" i="29"/>
  <c r="AE28" i="29"/>
  <c r="Y51" i="29"/>
  <c r="AO44" i="29"/>
  <c r="AJ131" i="29"/>
  <c r="AW131" i="29"/>
  <c r="AE114" i="29"/>
  <c r="AE12" i="29"/>
  <c r="AH147" i="29"/>
  <c r="AH19" i="29"/>
  <c r="AE125" i="29"/>
  <c r="AK115" i="29"/>
  <c r="AL115" i="29"/>
  <c r="AA35" i="29"/>
  <c r="AB131" i="29"/>
  <c r="AE145" i="29"/>
  <c r="AO15" i="29"/>
  <c r="AE129" i="29"/>
  <c r="AY129" i="29"/>
  <c r="AS51" i="29"/>
  <c r="AX147" i="29"/>
  <c r="X51" i="29"/>
  <c r="AI35" i="29"/>
  <c r="AY50" i="29"/>
  <c r="AE46" i="29"/>
  <c r="AY125" i="29"/>
  <c r="AY113" i="29"/>
  <c r="AY115" i="29" s="1"/>
  <c r="AA115" i="29"/>
  <c r="AO147" i="29" l="1"/>
  <c r="AY51" i="29"/>
  <c r="AE115" i="29"/>
  <c r="AY35" i="29"/>
  <c r="AO115" i="29"/>
  <c r="AE147" i="29"/>
  <c r="AO51" i="29"/>
  <c r="AE51" i="29"/>
  <c r="AE35" i="29"/>
  <c r="AO19" i="29"/>
  <c r="AO35" i="29"/>
  <c r="AE19" i="29"/>
  <c r="AE131" i="29"/>
  <c r="AY131" i="29"/>
  <c r="F51" i="14"/>
  <c r="E51" i="14"/>
  <c r="D51" i="14"/>
  <c r="F50" i="14"/>
  <c r="E50" i="14"/>
  <c r="D50" i="14"/>
  <c r="F49" i="14"/>
  <c r="E49" i="14"/>
  <c r="D49" i="14"/>
  <c r="F48" i="14"/>
  <c r="E48" i="14"/>
  <c r="D48" i="14"/>
  <c r="F47" i="14"/>
  <c r="E47" i="14"/>
  <c r="D47" i="14"/>
  <c r="F46" i="14"/>
  <c r="D46" i="14"/>
  <c r="L61" i="28"/>
  <c r="K61" i="28"/>
  <c r="J61" i="28"/>
  <c r="L60" i="28"/>
  <c r="K60" i="28"/>
  <c r="J60" i="28"/>
  <c r="L59" i="28"/>
  <c r="K59" i="28"/>
  <c r="J59" i="28"/>
  <c r="L58" i="28"/>
  <c r="K58" i="28"/>
  <c r="J58" i="28"/>
  <c r="L57" i="28"/>
  <c r="K57" i="28"/>
  <c r="J57" i="28"/>
  <c r="L56" i="28"/>
  <c r="K56" i="28"/>
  <c r="J56" i="28"/>
  <c r="L55" i="28"/>
  <c r="K55" i="28"/>
  <c r="J55" i="28"/>
  <c r="L54" i="28"/>
  <c r="K54" i="28"/>
  <c r="J54" i="28"/>
  <c r="L53" i="28"/>
  <c r="K53" i="28"/>
  <c r="J53" i="28"/>
  <c r="L52" i="28"/>
  <c r="K52" i="28"/>
  <c r="J52" i="28"/>
  <c r="L51" i="28"/>
  <c r="K51" i="28"/>
  <c r="J51" i="28"/>
  <c r="L50" i="28"/>
  <c r="K50" i="28"/>
  <c r="J50" i="28"/>
  <c r="L49" i="28"/>
  <c r="K49" i="28"/>
  <c r="J49" i="28"/>
  <c r="L48" i="28"/>
  <c r="K48" i="28"/>
  <c r="J48" i="28"/>
  <c r="L47" i="28"/>
  <c r="K47" i="28"/>
  <c r="J47" i="28"/>
  <c r="L46" i="28"/>
  <c r="K46" i="28"/>
  <c r="J46" i="28"/>
  <c r="L45" i="28"/>
  <c r="K45" i="28"/>
  <c r="J45" i="28"/>
  <c r="L44" i="28"/>
  <c r="K44" i="28"/>
  <c r="J44" i="28"/>
  <c r="L43" i="28"/>
  <c r="K43" i="28"/>
  <c r="J43" i="28"/>
  <c r="L42" i="28"/>
  <c r="K42" i="28"/>
  <c r="J42" i="28"/>
  <c r="L41" i="28"/>
  <c r="K41" i="28"/>
  <c r="J41" i="28"/>
  <c r="L40" i="28"/>
  <c r="K40" i="28"/>
  <c r="J40" i="28"/>
  <c r="L39" i="28"/>
  <c r="K39" i="28"/>
  <c r="J39" i="28"/>
  <c r="L38" i="28"/>
  <c r="K38" i="28"/>
  <c r="J38" i="28"/>
  <c r="L37" i="28"/>
  <c r="K37" i="28"/>
  <c r="J37" i="28"/>
  <c r="L36" i="28"/>
  <c r="K36" i="28"/>
  <c r="J36" i="28"/>
  <c r="L35" i="28"/>
  <c r="K35" i="28"/>
  <c r="J35" i="28"/>
  <c r="L34" i="28"/>
  <c r="K34" i="28"/>
  <c r="J34" i="28"/>
  <c r="L33" i="28"/>
  <c r="K33" i="28"/>
  <c r="J33" i="28"/>
  <c r="L32" i="28"/>
  <c r="K32" i="28"/>
  <c r="J32" i="28"/>
  <c r="L31" i="28"/>
  <c r="K31" i="28"/>
  <c r="J31" i="28"/>
  <c r="L30" i="28"/>
  <c r="K30" i="28"/>
  <c r="J30" i="28"/>
  <c r="L29" i="28"/>
  <c r="K29" i="28"/>
  <c r="J29" i="28"/>
  <c r="L28" i="28"/>
  <c r="K28" i="28"/>
  <c r="J28" i="28"/>
  <c r="L27" i="28"/>
  <c r="K27" i="28"/>
  <c r="J27" i="28"/>
  <c r="L26" i="28"/>
  <c r="K26" i="28"/>
  <c r="J26" i="28"/>
  <c r="L25" i="28"/>
  <c r="K25" i="28"/>
  <c r="J25" i="28"/>
  <c r="L24" i="28"/>
  <c r="K24" i="28"/>
  <c r="J24" i="28"/>
  <c r="L23" i="28"/>
  <c r="K23" i="28"/>
  <c r="J23" i="28"/>
  <c r="L22" i="28"/>
  <c r="K22" i="28"/>
  <c r="J22" i="28"/>
  <c r="L21" i="28"/>
  <c r="K21" i="28"/>
  <c r="J21" i="28"/>
  <c r="L20" i="28"/>
  <c r="K20" i="28"/>
  <c r="J20" i="28"/>
  <c r="L19" i="28"/>
  <c r="K19" i="28"/>
  <c r="J19" i="28"/>
  <c r="L18" i="28"/>
  <c r="K18" i="28"/>
  <c r="J18" i="28"/>
  <c r="L17" i="28"/>
  <c r="K17" i="28"/>
  <c r="J17" i="28"/>
  <c r="L16" i="28"/>
  <c r="K16" i="28"/>
  <c r="J16" i="28"/>
  <c r="L15" i="28"/>
  <c r="K15" i="28"/>
  <c r="J15" i="28"/>
  <c r="L14" i="28"/>
  <c r="K14" i="28"/>
  <c r="J14" i="28"/>
  <c r="J13" i="28"/>
  <c r="L13" i="28"/>
  <c r="K13" i="28"/>
  <c r="G13" i="28"/>
  <c r="C34" i="14"/>
  <c r="A2" i="26"/>
  <c r="O61" i="28"/>
  <c r="N61" i="28"/>
  <c r="J130" i="29" s="1"/>
  <c r="M61" i="28"/>
  <c r="O60" i="28"/>
  <c r="J145" i="29" s="1"/>
  <c r="N60" i="28"/>
  <c r="M60" i="28"/>
  <c r="O59" i="28"/>
  <c r="N59" i="28"/>
  <c r="J128" i="29" s="1"/>
  <c r="M59" i="28"/>
  <c r="O58" i="28"/>
  <c r="J143" i="29" s="1"/>
  <c r="N58" i="28"/>
  <c r="M58" i="28"/>
  <c r="O57" i="28"/>
  <c r="N57" i="28"/>
  <c r="M57" i="28"/>
  <c r="O56" i="28"/>
  <c r="N56" i="28"/>
  <c r="M56" i="28"/>
  <c r="O55" i="28"/>
  <c r="N55" i="28"/>
  <c r="M55" i="28"/>
  <c r="O54" i="28"/>
  <c r="N54" i="28"/>
  <c r="M54" i="28"/>
  <c r="I114" i="29" s="1"/>
  <c r="O53" i="28"/>
  <c r="N53" i="28"/>
  <c r="M53" i="28"/>
  <c r="O52" i="28"/>
  <c r="N52" i="28"/>
  <c r="M52" i="28"/>
  <c r="I112" i="29" s="1"/>
  <c r="O51" i="28"/>
  <c r="N51" i="28"/>
  <c r="M51" i="28"/>
  <c r="O50" i="28"/>
  <c r="N50" i="28"/>
  <c r="I126" i="29" s="1"/>
  <c r="M50" i="28"/>
  <c r="O49" i="28"/>
  <c r="N49" i="28"/>
  <c r="M49" i="28"/>
  <c r="O48" i="28"/>
  <c r="I140" i="29" s="1"/>
  <c r="N48" i="28"/>
  <c r="M48" i="28"/>
  <c r="O47" i="28"/>
  <c r="N47" i="28"/>
  <c r="M47" i="28"/>
  <c r="O46" i="28"/>
  <c r="N46" i="28"/>
  <c r="M46" i="28"/>
  <c r="O45" i="28"/>
  <c r="N45" i="28"/>
  <c r="M45" i="28"/>
  <c r="O44" i="28"/>
  <c r="N44" i="28"/>
  <c r="M44" i="28"/>
  <c r="O43" i="28"/>
  <c r="N43" i="28"/>
  <c r="H126" i="29" s="1"/>
  <c r="M43" i="28"/>
  <c r="O42" i="28"/>
  <c r="H141" i="29" s="1"/>
  <c r="N42" i="28"/>
  <c r="H125" i="29" s="1"/>
  <c r="M42" i="28"/>
  <c r="O41" i="28"/>
  <c r="N41" i="28"/>
  <c r="M41" i="28"/>
  <c r="O40" i="28"/>
  <c r="N40" i="28"/>
  <c r="M40" i="28"/>
  <c r="G114" i="29" s="1"/>
  <c r="O39" i="28"/>
  <c r="N39" i="28"/>
  <c r="G129" i="29" s="1"/>
  <c r="M39" i="28"/>
  <c r="O38" i="28"/>
  <c r="N38" i="28"/>
  <c r="M38" i="28"/>
  <c r="O37" i="28"/>
  <c r="N37" i="28"/>
  <c r="M37" i="28"/>
  <c r="O36" i="28"/>
  <c r="G142" i="29" s="1"/>
  <c r="N36" i="28"/>
  <c r="G126" i="29" s="1"/>
  <c r="M36" i="28"/>
  <c r="O35" i="28"/>
  <c r="N35" i="28"/>
  <c r="M35" i="28"/>
  <c r="O34" i="28"/>
  <c r="N34" i="28"/>
  <c r="M34" i="28"/>
  <c r="O33" i="28"/>
  <c r="N33" i="28"/>
  <c r="M33" i="28"/>
  <c r="O32" i="28"/>
  <c r="N32" i="28"/>
  <c r="M32" i="28"/>
  <c r="O31" i="28"/>
  <c r="N31" i="28"/>
  <c r="M31" i="28"/>
  <c r="O30" i="28"/>
  <c r="N30" i="28"/>
  <c r="M30" i="28"/>
  <c r="O29" i="28"/>
  <c r="N29" i="28"/>
  <c r="F126" i="29" s="1"/>
  <c r="M29" i="28"/>
  <c r="O28" i="28"/>
  <c r="N28" i="28"/>
  <c r="M28" i="28"/>
  <c r="O27" i="28"/>
  <c r="N27" i="28"/>
  <c r="F124" i="29" s="1"/>
  <c r="M27" i="28"/>
  <c r="F108" i="29" s="1"/>
  <c r="O26" i="28"/>
  <c r="N26" i="28"/>
  <c r="M26" i="28"/>
  <c r="O25" i="28"/>
  <c r="N25" i="28"/>
  <c r="M25" i="28"/>
  <c r="O24" i="28"/>
  <c r="N24" i="28"/>
  <c r="M24" i="28"/>
  <c r="O23" i="28"/>
  <c r="N23" i="28"/>
  <c r="M23" i="28"/>
  <c r="O22" i="28"/>
  <c r="N22" i="28"/>
  <c r="M22" i="28"/>
  <c r="E110" i="29" s="1"/>
  <c r="O21" i="28"/>
  <c r="N21" i="28"/>
  <c r="M21" i="28"/>
  <c r="O20" i="28"/>
  <c r="N20" i="28"/>
  <c r="M20" i="28"/>
  <c r="O19" i="28"/>
  <c r="N19" i="28"/>
  <c r="M19" i="28"/>
  <c r="O18" i="28"/>
  <c r="N18" i="28"/>
  <c r="D129" i="29" s="1"/>
  <c r="M18" i="28"/>
  <c r="O17" i="28"/>
  <c r="N17" i="28"/>
  <c r="M17" i="28"/>
  <c r="O16" i="28"/>
  <c r="D143" i="29" s="1"/>
  <c r="N16" i="28"/>
  <c r="M16" i="28"/>
  <c r="O15" i="28"/>
  <c r="N15" i="28"/>
  <c r="D126" i="29" s="1"/>
  <c r="M15" i="28"/>
  <c r="O14" i="28"/>
  <c r="N14" i="28"/>
  <c r="M14" i="28"/>
  <c r="O13" i="28"/>
  <c r="D140" i="29" s="1"/>
  <c r="N13" i="28"/>
  <c r="D124" i="29" s="1"/>
  <c r="M13" i="28"/>
  <c r="D108" i="29" s="1"/>
  <c r="I61" i="28"/>
  <c r="I60" i="28"/>
  <c r="I59" i="28"/>
  <c r="I58" i="28"/>
  <c r="I57" i="28"/>
  <c r="I56" i="28"/>
  <c r="J45" i="29" s="1"/>
  <c r="I55" i="28"/>
  <c r="I54" i="28"/>
  <c r="I53" i="28"/>
  <c r="I52" i="28"/>
  <c r="I48" i="29" s="1"/>
  <c r="I51" i="28"/>
  <c r="I50" i="28"/>
  <c r="I49" i="28"/>
  <c r="I48" i="28"/>
  <c r="I47" i="28"/>
  <c r="I46" i="28"/>
  <c r="I45" i="28"/>
  <c r="I44" i="28"/>
  <c r="H47" i="29" s="1"/>
  <c r="I43" i="28"/>
  <c r="I42" i="28"/>
  <c r="I41" i="28"/>
  <c r="I40" i="28"/>
  <c r="I39" i="28"/>
  <c r="I38" i="28"/>
  <c r="I37" i="28"/>
  <c r="I36" i="28"/>
  <c r="G46" i="29" s="1"/>
  <c r="I35" i="28"/>
  <c r="I34" i="28"/>
  <c r="I33" i="28"/>
  <c r="I32" i="28"/>
  <c r="I31" i="28"/>
  <c r="I30" i="28"/>
  <c r="I29" i="28"/>
  <c r="I28" i="28"/>
  <c r="F45" i="29" s="1"/>
  <c r="I27" i="28"/>
  <c r="I26" i="28"/>
  <c r="I25" i="28"/>
  <c r="I24" i="28"/>
  <c r="I23" i="28"/>
  <c r="I22" i="28"/>
  <c r="I21" i="28"/>
  <c r="I20" i="28"/>
  <c r="I19" i="28"/>
  <c r="I18" i="28"/>
  <c r="I17" i="28"/>
  <c r="I16" i="28"/>
  <c r="I15" i="28"/>
  <c r="I14" i="28"/>
  <c r="I13" i="28"/>
  <c r="H61" i="28"/>
  <c r="H60" i="28"/>
  <c r="H59" i="28"/>
  <c r="H58" i="28"/>
  <c r="H57" i="28"/>
  <c r="H56" i="28"/>
  <c r="J29" i="29" s="1"/>
  <c r="H55" i="28"/>
  <c r="H54" i="28"/>
  <c r="H53" i="28"/>
  <c r="H52" i="28"/>
  <c r="H51" i="28"/>
  <c r="H50" i="28"/>
  <c r="H49" i="28"/>
  <c r="H48" i="28"/>
  <c r="I28" i="29" s="1"/>
  <c r="H47" i="28"/>
  <c r="H34" i="29" s="1"/>
  <c r="H46" i="28"/>
  <c r="H45" i="28"/>
  <c r="H44" i="28"/>
  <c r="H43" i="28"/>
  <c r="H42" i="28"/>
  <c r="H41" i="28"/>
  <c r="H40" i="28"/>
  <c r="H39" i="28"/>
  <c r="H38" i="28"/>
  <c r="H37" i="28"/>
  <c r="G31" i="29" s="1"/>
  <c r="H36" i="28"/>
  <c r="H35" i="28"/>
  <c r="H34" i="28"/>
  <c r="H33" i="28"/>
  <c r="F34" i="29" s="1"/>
  <c r="H32" i="28"/>
  <c r="H31" i="28"/>
  <c r="F32" i="29" s="1"/>
  <c r="H30" i="28"/>
  <c r="H29" i="28"/>
  <c r="H28" i="28"/>
  <c r="H27" i="28"/>
  <c r="H26" i="28"/>
  <c r="H25" i="28"/>
  <c r="H24" i="28"/>
  <c r="E32" i="29" s="1"/>
  <c r="H23" i="28"/>
  <c r="H22" i="28"/>
  <c r="H21" i="28"/>
  <c r="H20" i="28"/>
  <c r="H19" i="28"/>
  <c r="H18" i="28"/>
  <c r="H17" i="28"/>
  <c r="H16" i="28"/>
  <c r="D31" i="29" s="1"/>
  <c r="H15" i="28"/>
  <c r="D30" i="29" s="1"/>
  <c r="H14" i="28"/>
  <c r="H13" i="28"/>
  <c r="G17" i="28"/>
  <c r="G61" i="28"/>
  <c r="G60" i="28"/>
  <c r="T17" i="29" s="1"/>
  <c r="G59" i="28"/>
  <c r="G58" i="28"/>
  <c r="T15" i="29" s="1"/>
  <c r="G57" i="28"/>
  <c r="T14" i="29" s="1"/>
  <c r="G56" i="28"/>
  <c r="T13" i="29" s="1"/>
  <c r="G55" i="28"/>
  <c r="T12" i="29" s="1"/>
  <c r="G54" i="28"/>
  <c r="I18" i="29" s="1"/>
  <c r="G53" i="28"/>
  <c r="G52" i="28"/>
  <c r="S16" i="29" s="1"/>
  <c r="G51" i="28"/>
  <c r="G50" i="28"/>
  <c r="G49" i="28"/>
  <c r="S13" i="29" s="1"/>
  <c r="G48" i="28"/>
  <c r="S12" i="29" s="1"/>
  <c r="G47" i="28"/>
  <c r="R18" i="29" s="1"/>
  <c r="G46" i="28"/>
  <c r="H17" i="29" s="1"/>
  <c r="G45" i="28"/>
  <c r="G44" i="28"/>
  <c r="R15" i="29" s="1"/>
  <c r="G43" i="28"/>
  <c r="G42" i="28"/>
  <c r="R13" i="29" s="1"/>
  <c r="G41" i="28"/>
  <c r="R12" i="29" s="1"/>
  <c r="G40" i="28"/>
  <c r="G39" i="28"/>
  <c r="G38" i="28"/>
  <c r="G16" i="29" s="1"/>
  <c r="G37" i="28"/>
  <c r="G36" i="28"/>
  <c r="G35" i="28"/>
  <c r="G34" i="28"/>
  <c r="Q12" i="29" s="1"/>
  <c r="G33" i="28"/>
  <c r="P18" i="29" s="1"/>
  <c r="G32" i="28"/>
  <c r="G31" i="28"/>
  <c r="P16" i="29" s="1"/>
  <c r="G30" i="28"/>
  <c r="F15" i="29" s="1"/>
  <c r="G29" i="28"/>
  <c r="P14" i="29" s="1"/>
  <c r="G28" i="28"/>
  <c r="G27" i="28"/>
  <c r="G26" i="28"/>
  <c r="O18" i="29" s="1"/>
  <c r="G25" i="28"/>
  <c r="G24" i="28"/>
  <c r="G23" i="28"/>
  <c r="O15" i="29" s="1"/>
  <c r="G22" i="28"/>
  <c r="E14" i="29" s="1"/>
  <c r="G21" i="28"/>
  <c r="G20" i="28"/>
  <c r="G19" i="28"/>
  <c r="G18" i="28"/>
  <c r="G16" i="28"/>
  <c r="D15" i="29" s="1"/>
  <c r="G15" i="28"/>
  <c r="G14" i="28"/>
  <c r="F33" i="14"/>
  <c r="E33" i="14"/>
  <c r="D33" i="14"/>
  <c r="C33" i="14"/>
  <c r="A246" i="26"/>
  <c r="A245" i="26"/>
  <c r="A244" i="26"/>
  <c r="A243" i="26"/>
  <c r="A242" i="26"/>
  <c r="A241" i="26"/>
  <c r="A240" i="26"/>
  <c r="A239" i="26"/>
  <c r="A238" i="26"/>
  <c r="A237" i="26"/>
  <c r="A236" i="26"/>
  <c r="A235" i="26"/>
  <c r="A234" i="26"/>
  <c r="A233" i="26"/>
  <c r="A232" i="26"/>
  <c r="A231" i="26"/>
  <c r="A230" i="26"/>
  <c r="A229" i="26"/>
  <c r="A228" i="26"/>
  <c r="A227" i="26"/>
  <c r="A226" i="26"/>
  <c r="A225" i="26"/>
  <c r="A224" i="26"/>
  <c r="A223" i="26"/>
  <c r="A222" i="26"/>
  <c r="A221" i="26"/>
  <c r="A220" i="26"/>
  <c r="A219" i="26"/>
  <c r="A218" i="26"/>
  <c r="A217" i="26"/>
  <c r="A216" i="26"/>
  <c r="A215" i="26"/>
  <c r="A214" i="26"/>
  <c r="A213" i="26"/>
  <c r="A212" i="26"/>
  <c r="A211" i="26"/>
  <c r="A210" i="26"/>
  <c r="A209" i="26"/>
  <c r="A208" i="26"/>
  <c r="A207" i="26"/>
  <c r="A206" i="26"/>
  <c r="A205" i="26"/>
  <c r="A204" i="26"/>
  <c r="A203" i="26"/>
  <c r="A202" i="26"/>
  <c r="A201" i="26"/>
  <c r="A200" i="26"/>
  <c r="A199" i="26"/>
  <c r="A198" i="26"/>
  <c r="A197" i="26"/>
  <c r="A196" i="26"/>
  <c r="A195" i="26"/>
  <c r="A194" i="26"/>
  <c r="A193" i="26"/>
  <c r="A192" i="26"/>
  <c r="A191" i="26"/>
  <c r="A190" i="26"/>
  <c r="A189" i="26"/>
  <c r="A188" i="26"/>
  <c r="A187" i="26"/>
  <c r="A186" i="26"/>
  <c r="A185" i="26"/>
  <c r="A184" i="26"/>
  <c r="A183" i="26"/>
  <c r="A182" i="26"/>
  <c r="A181" i="26"/>
  <c r="A180" i="26"/>
  <c r="A179" i="26"/>
  <c r="A178" i="26"/>
  <c r="A177" i="26"/>
  <c r="A176" i="26"/>
  <c r="A175" i="26"/>
  <c r="A174" i="26"/>
  <c r="A173" i="26"/>
  <c r="A172" i="26"/>
  <c r="A171" i="26"/>
  <c r="A170" i="26"/>
  <c r="A169" i="26"/>
  <c r="A168" i="26"/>
  <c r="A167" i="26"/>
  <c r="A166" i="26"/>
  <c r="A165" i="26"/>
  <c r="A164" i="26"/>
  <c r="A163" i="26"/>
  <c r="A162" i="26"/>
  <c r="A161" i="26"/>
  <c r="A160" i="26"/>
  <c r="A159" i="26"/>
  <c r="A158" i="26"/>
  <c r="A157" i="26"/>
  <c r="A156" i="26"/>
  <c r="A155" i="26"/>
  <c r="A154" i="26"/>
  <c r="A153" i="26"/>
  <c r="A152" i="26"/>
  <c r="A151" i="26"/>
  <c r="A150" i="26"/>
  <c r="A149" i="26"/>
  <c r="A148" i="26"/>
  <c r="A147" i="26"/>
  <c r="A146" i="26"/>
  <c r="A145" i="26"/>
  <c r="A144" i="26"/>
  <c r="A143" i="26"/>
  <c r="A142" i="26"/>
  <c r="A141" i="26"/>
  <c r="A140" i="26"/>
  <c r="A139" i="26"/>
  <c r="A138" i="26"/>
  <c r="A137" i="26"/>
  <c r="A136" i="26"/>
  <c r="A135" i="26"/>
  <c r="A134" i="26"/>
  <c r="A133" i="26"/>
  <c r="A132" i="26"/>
  <c r="A131" i="26"/>
  <c r="A130" i="26"/>
  <c r="A129" i="26"/>
  <c r="A128" i="26"/>
  <c r="A127" i="26"/>
  <c r="A126" i="26"/>
  <c r="A125" i="26"/>
  <c r="A124" i="26"/>
  <c r="A123" i="26"/>
  <c r="A122" i="26"/>
  <c r="A121" i="26"/>
  <c r="A120" i="26"/>
  <c r="A119" i="26"/>
  <c r="A118" i="26"/>
  <c r="A117" i="26"/>
  <c r="A116" i="26"/>
  <c r="A115" i="26"/>
  <c r="A114" i="26"/>
  <c r="A113" i="26"/>
  <c r="A112" i="26"/>
  <c r="A111" i="26"/>
  <c r="A110" i="26"/>
  <c r="A109" i="26"/>
  <c r="A108" i="26"/>
  <c r="A107" i="26"/>
  <c r="A106" i="26"/>
  <c r="A105" i="26"/>
  <c r="A104" i="26"/>
  <c r="A103" i="26"/>
  <c r="A102" i="26"/>
  <c r="A101" i="26"/>
  <c r="A100" i="26"/>
  <c r="A99" i="26"/>
  <c r="A98" i="26"/>
  <c r="A97" i="26"/>
  <c r="A96" i="26"/>
  <c r="A95" i="26"/>
  <c r="A94" i="26"/>
  <c r="A93" i="26"/>
  <c r="A92" i="26"/>
  <c r="A91" i="26"/>
  <c r="A90" i="26"/>
  <c r="A89" i="26"/>
  <c r="A88" i="26"/>
  <c r="A87" i="26"/>
  <c r="A86" i="26"/>
  <c r="A85" i="26"/>
  <c r="A84" i="26"/>
  <c r="A83" i="26"/>
  <c r="A82" i="26"/>
  <c r="A81" i="26"/>
  <c r="A80" i="26"/>
  <c r="A79" i="26"/>
  <c r="A78" i="26"/>
  <c r="A77" i="26"/>
  <c r="A76" i="26"/>
  <c r="A75" i="26"/>
  <c r="A74" i="26"/>
  <c r="A73" i="26"/>
  <c r="A72" i="26"/>
  <c r="A71" i="26"/>
  <c r="A70" i="26"/>
  <c r="A69" i="26"/>
  <c r="A68" i="26"/>
  <c r="A67" i="26"/>
  <c r="A66" i="26"/>
  <c r="A65" i="26"/>
  <c r="A64" i="26"/>
  <c r="A63" i="26"/>
  <c r="A62" i="26"/>
  <c r="A61" i="26"/>
  <c r="A60" i="26"/>
  <c r="A59" i="26"/>
  <c r="A58" i="26"/>
  <c r="A57" i="26"/>
  <c r="A56" i="26"/>
  <c r="A55" i="26"/>
  <c r="A54" i="26"/>
  <c r="A53" i="26"/>
  <c r="A52" i="26"/>
  <c r="A51" i="26"/>
  <c r="A50" i="26"/>
  <c r="A49" i="26"/>
  <c r="A48" i="26"/>
  <c r="A47" i="26"/>
  <c r="A46" i="26"/>
  <c r="A45" i="26"/>
  <c r="A44" i="26"/>
  <c r="A43" i="26"/>
  <c r="A42" i="26"/>
  <c r="A41" i="26"/>
  <c r="A40" i="26"/>
  <c r="A39" i="26"/>
  <c r="A38" i="26"/>
  <c r="A37" i="26"/>
  <c r="A36" i="26"/>
  <c r="A35" i="26"/>
  <c r="A34" i="26"/>
  <c r="A33" i="26"/>
  <c r="D34" i="14" l="1"/>
  <c r="C36" i="14"/>
  <c r="E18" i="29"/>
  <c r="D28" i="29"/>
  <c r="D44" i="29"/>
  <c r="I33" i="29"/>
  <c r="G112" i="29"/>
  <c r="I128" i="29"/>
  <c r="J129" i="29"/>
  <c r="I141" i="29"/>
  <c r="H113" i="29"/>
  <c r="D18" i="29"/>
  <c r="F12" i="29"/>
  <c r="G13" i="29"/>
  <c r="H14" i="29"/>
  <c r="I15" i="29"/>
  <c r="J16" i="29"/>
  <c r="D13" i="29"/>
  <c r="E44" i="29"/>
  <c r="D144" i="29"/>
  <c r="I45" i="29"/>
  <c r="F47" i="29"/>
  <c r="H49" i="29"/>
  <c r="J17" i="29"/>
  <c r="E31" i="29"/>
  <c r="J49" i="29"/>
  <c r="E125" i="29"/>
  <c r="J141" i="29"/>
  <c r="F16" i="29"/>
  <c r="H18" i="29"/>
  <c r="J109" i="29"/>
  <c r="E143" i="29"/>
  <c r="E29" i="29"/>
  <c r="F30" i="29"/>
  <c r="J34" i="29"/>
  <c r="D12" i="29"/>
  <c r="F110" i="29"/>
  <c r="D16" i="29"/>
  <c r="D29" i="29"/>
  <c r="I34" i="29"/>
  <c r="D33" i="29"/>
  <c r="H29" i="29"/>
  <c r="H50" i="29"/>
  <c r="H12" i="29"/>
  <c r="G33" i="29"/>
  <c r="F112" i="29"/>
  <c r="H128" i="29"/>
  <c r="F145" i="29"/>
  <c r="H30" i="29"/>
  <c r="J47" i="29"/>
  <c r="F114" i="29"/>
  <c r="P17" i="29"/>
  <c r="F17" i="29"/>
  <c r="E30" i="29"/>
  <c r="G32" i="29"/>
  <c r="F46" i="29"/>
  <c r="H48" i="29"/>
  <c r="J50" i="29"/>
  <c r="D113" i="29"/>
  <c r="H109" i="29"/>
  <c r="H130" i="29"/>
  <c r="I144" i="29"/>
  <c r="J111" i="29"/>
  <c r="F14" i="29"/>
  <c r="I130" i="29"/>
  <c r="J144" i="29"/>
  <c r="G48" i="29"/>
  <c r="I50" i="29"/>
  <c r="G45" i="29"/>
  <c r="H111" i="29"/>
  <c r="T18" i="29"/>
  <c r="J18" i="29"/>
  <c r="D49" i="29"/>
  <c r="B50" i="14"/>
  <c r="G128" i="29"/>
  <c r="Q18" i="29"/>
  <c r="G18" i="29"/>
  <c r="B47" i="14"/>
  <c r="F31" i="29"/>
  <c r="H33" i="29"/>
  <c r="E45" i="29"/>
  <c r="G47" i="29"/>
  <c r="I49" i="29"/>
  <c r="E140" i="29"/>
  <c r="E127" i="29"/>
  <c r="F141" i="29"/>
  <c r="G108" i="29"/>
  <c r="H143" i="29"/>
  <c r="I110" i="29"/>
  <c r="J124" i="29"/>
  <c r="D46" i="29"/>
  <c r="H15" i="29"/>
  <c r="O13" i="29"/>
  <c r="E13" i="29"/>
  <c r="G29" i="29"/>
  <c r="G44" i="29"/>
  <c r="F127" i="29"/>
  <c r="N14" i="29"/>
  <c r="D14" i="29"/>
  <c r="J30" i="29"/>
  <c r="F49" i="29"/>
  <c r="D127" i="29"/>
  <c r="E141" i="29"/>
  <c r="G109" i="29"/>
  <c r="G130" i="29"/>
  <c r="I111" i="29"/>
  <c r="J112" i="29"/>
  <c r="G141" i="29"/>
  <c r="D34" i="29"/>
  <c r="I31" i="29"/>
  <c r="I46" i="29"/>
  <c r="D146" i="29"/>
  <c r="F140" i="29"/>
  <c r="O16" i="29"/>
  <c r="E16" i="29"/>
  <c r="D32" i="29"/>
  <c r="E33" i="29"/>
  <c r="H28" i="29"/>
  <c r="D47" i="29"/>
  <c r="B48" i="14"/>
  <c r="G50" i="29"/>
  <c r="I44" i="29"/>
  <c r="D114" i="29"/>
  <c r="E128" i="29"/>
  <c r="F142" i="29"/>
  <c r="F129" i="29"/>
  <c r="G143" i="29"/>
  <c r="H110" i="29"/>
  <c r="H144" i="29"/>
  <c r="I124" i="29"/>
  <c r="I145" i="29"/>
  <c r="J125" i="29"/>
  <c r="J146" i="29"/>
  <c r="O12" i="29"/>
  <c r="E12" i="29"/>
  <c r="P13" i="29"/>
  <c r="F13" i="29"/>
  <c r="Q14" i="29"/>
  <c r="G14" i="29"/>
  <c r="J33" i="29"/>
  <c r="F128" i="29"/>
  <c r="R16" i="29"/>
  <c r="H16" i="29"/>
  <c r="J32" i="29"/>
  <c r="D112" i="29"/>
  <c r="H142" i="29"/>
  <c r="H129" i="29"/>
  <c r="I143" i="29"/>
  <c r="J110" i="29"/>
  <c r="E48" i="29"/>
  <c r="H108" i="29"/>
  <c r="E114" i="29"/>
  <c r="S17" i="29"/>
  <c r="I17" i="29"/>
  <c r="E50" i="29"/>
  <c r="E126" i="29"/>
  <c r="F29" i="29"/>
  <c r="H31" i="29"/>
  <c r="F44" i="29"/>
  <c r="H46" i="29"/>
  <c r="J48" i="29"/>
  <c r="D128" i="29"/>
  <c r="E108" i="29"/>
  <c r="E129" i="29"/>
  <c r="F143" i="29"/>
  <c r="G110" i="29"/>
  <c r="I125" i="29"/>
  <c r="I146" i="29"/>
  <c r="J113" i="29"/>
  <c r="B46" i="14"/>
  <c r="I12" i="29"/>
  <c r="I29" i="29"/>
  <c r="D45" i="29"/>
  <c r="F48" i="29"/>
  <c r="I109" i="29"/>
  <c r="Q15" i="29"/>
  <c r="G15" i="29"/>
  <c r="F28" i="29"/>
  <c r="H45" i="29"/>
  <c r="E113" i="29"/>
  <c r="E28" i="29"/>
  <c r="G30" i="29"/>
  <c r="I32" i="29"/>
  <c r="I47" i="29"/>
  <c r="D141" i="29"/>
  <c r="E142" i="29"/>
  <c r="F109" i="29"/>
  <c r="F130" i="29"/>
  <c r="G144" i="29"/>
  <c r="H124" i="29"/>
  <c r="H145" i="29"/>
  <c r="J126" i="29"/>
  <c r="B51" i="14"/>
  <c r="J13" i="29"/>
  <c r="D50" i="29"/>
  <c r="D125" i="29"/>
  <c r="J31" i="29"/>
  <c r="D48" i="29"/>
  <c r="E49" i="29"/>
  <c r="F50" i="29"/>
  <c r="D130" i="29"/>
  <c r="F111" i="29"/>
  <c r="G146" i="29"/>
  <c r="I127" i="29"/>
  <c r="G12" i="29"/>
  <c r="J15" i="29"/>
  <c r="I108" i="29"/>
  <c r="G125" i="29"/>
  <c r="E144" i="29"/>
  <c r="Q17" i="29"/>
  <c r="G17" i="29"/>
  <c r="D110" i="29"/>
  <c r="E124" i="29"/>
  <c r="E111" i="29"/>
  <c r="E145" i="29"/>
  <c r="F125" i="29"/>
  <c r="F146" i="29"/>
  <c r="G113" i="29"/>
  <c r="H140" i="29"/>
  <c r="H127" i="29"/>
  <c r="H114" i="29"/>
  <c r="J108" i="29"/>
  <c r="J142" i="29"/>
  <c r="J12" i="29"/>
  <c r="J14" i="29"/>
  <c r="F18" i="29"/>
  <c r="E34" i="29"/>
  <c r="D109" i="29"/>
  <c r="F113" i="29"/>
  <c r="G145" i="29"/>
  <c r="O17" i="29"/>
  <c r="E17" i="29"/>
  <c r="J28" i="29"/>
  <c r="E46" i="29"/>
  <c r="D142" i="29"/>
  <c r="E109" i="29"/>
  <c r="F144" i="29"/>
  <c r="G124" i="29"/>
  <c r="H112" i="29"/>
  <c r="H146" i="29"/>
  <c r="J140" i="29"/>
  <c r="J127" i="29"/>
  <c r="J114" i="29"/>
  <c r="B49" i="14"/>
  <c r="H13" i="29"/>
  <c r="G28" i="29"/>
  <c r="I30" i="29"/>
  <c r="H32" i="29"/>
  <c r="H44" i="29"/>
  <c r="J46" i="29"/>
  <c r="I113" i="29"/>
  <c r="E130" i="29"/>
  <c r="E15" i="29"/>
  <c r="I16" i="29"/>
  <c r="N17" i="29"/>
  <c r="D17" i="29"/>
  <c r="S14" i="29"/>
  <c r="I14" i="29"/>
  <c r="F33" i="29"/>
  <c r="G34" i="29"/>
  <c r="J44" i="29"/>
  <c r="U111" i="29"/>
  <c r="D111" i="29"/>
  <c r="D145" i="29"/>
  <c r="E112" i="29"/>
  <c r="E146" i="29"/>
  <c r="G127" i="29"/>
  <c r="I142" i="29"/>
  <c r="I129" i="29"/>
  <c r="I13" i="29"/>
  <c r="E47" i="29"/>
  <c r="G49" i="29"/>
  <c r="G111" i="29"/>
  <c r="G140" i="29"/>
  <c r="C49" i="14"/>
  <c r="C50" i="14"/>
  <c r="N15" i="29"/>
  <c r="S15" i="29"/>
  <c r="R14" i="29"/>
  <c r="T16" i="29"/>
  <c r="C51" i="14"/>
  <c r="N18" i="29"/>
  <c r="Q13" i="29"/>
  <c r="P15" i="29"/>
  <c r="Q16" i="29"/>
  <c r="R17" i="29"/>
  <c r="S18" i="29"/>
  <c r="N16" i="29"/>
  <c r="P12" i="29"/>
  <c r="O14" i="29"/>
  <c r="N13" i="29"/>
  <c r="C47" i="14"/>
  <c r="C48" i="14"/>
  <c r="N12" i="29"/>
  <c r="C46" i="14"/>
  <c r="AA110" i="28" l="1"/>
  <c r="AA102" i="28"/>
  <c r="AA94" i="28"/>
  <c r="AA86" i="28"/>
  <c r="AA78" i="28"/>
  <c r="AA70" i="28"/>
  <c r="AA62" i="28"/>
  <c r="AA109" i="28"/>
  <c r="AA101" i="28"/>
  <c r="AA93" i="28"/>
  <c r="AA85" i="28"/>
  <c r="AA77" i="28"/>
  <c r="AA69" i="28"/>
  <c r="AA108" i="28"/>
  <c r="AA98" i="28"/>
  <c r="AA88" i="28"/>
  <c r="AA76" i="28"/>
  <c r="AA66" i="28"/>
  <c r="AA100" i="28"/>
  <c r="AA99" i="28"/>
  <c r="AA107" i="28"/>
  <c r="AA97" i="28"/>
  <c r="AA87" i="28"/>
  <c r="AA75" i="28"/>
  <c r="AA65" i="28"/>
  <c r="AA68" i="28"/>
  <c r="AA79" i="28"/>
  <c r="AA106" i="28"/>
  <c r="AA96" i="28"/>
  <c r="AA84" i="28"/>
  <c r="AA74" i="28"/>
  <c r="AA64" i="28"/>
  <c r="AA105" i="28"/>
  <c r="AA95" i="28"/>
  <c r="AA83" i="28"/>
  <c r="AA73" i="28"/>
  <c r="AA63" i="28"/>
  <c r="AA90" i="28"/>
  <c r="AA89" i="28"/>
  <c r="AA104" i="28"/>
  <c r="AA92" i="28"/>
  <c r="AA82" i="28"/>
  <c r="AA72" i="28"/>
  <c r="AA80" i="28"/>
  <c r="AA67" i="28"/>
  <c r="AA103" i="28"/>
  <c r="AA91" i="28"/>
  <c r="AA81" i="28"/>
  <c r="AA71" i="28"/>
  <c r="E34" i="14"/>
  <c r="D36" i="14"/>
  <c r="E35" i="29"/>
  <c r="K15" i="29"/>
  <c r="H51" i="29"/>
  <c r="J51" i="29"/>
  <c r="K34" i="29"/>
  <c r="D35" i="29"/>
  <c r="U18" i="29"/>
  <c r="K16" i="29"/>
  <c r="U50" i="29"/>
  <c r="S19" i="29"/>
  <c r="D131" i="29"/>
  <c r="K13" i="29"/>
  <c r="K12" i="29"/>
  <c r="T35" i="29"/>
  <c r="H19" i="29"/>
  <c r="U130" i="29"/>
  <c r="I19" i="29"/>
  <c r="K140" i="29"/>
  <c r="K145" i="29"/>
  <c r="G19" i="29"/>
  <c r="Q147" i="29"/>
  <c r="U108" i="29"/>
  <c r="K50" i="29"/>
  <c r="U144" i="29"/>
  <c r="I51" i="29"/>
  <c r="U30" i="29"/>
  <c r="R115" i="29"/>
  <c r="U113" i="29"/>
  <c r="K126" i="29"/>
  <c r="J131" i="29"/>
  <c r="K18" i="29"/>
  <c r="K130" i="29"/>
  <c r="U127" i="29"/>
  <c r="K47" i="29"/>
  <c r="K113" i="29"/>
  <c r="K146" i="29"/>
  <c r="K17" i="29"/>
  <c r="K110" i="29"/>
  <c r="G147" i="29"/>
  <c r="U49" i="29"/>
  <c r="U126" i="29"/>
  <c r="I115" i="29"/>
  <c r="S147" i="29"/>
  <c r="K129" i="29"/>
  <c r="K124" i="29"/>
  <c r="F131" i="29"/>
  <c r="D147" i="29"/>
  <c r="P35" i="29"/>
  <c r="U128" i="29"/>
  <c r="U124" i="29"/>
  <c r="H35" i="29"/>
  <c r="U110" i="29"/>
  <c r="K128" i="29"/>
  <c r="N51" i="29"/>
  <c r="D51" i="29"/>
  <c r="K143" i="29"/>
  <c r="E115" i="29"/>
  <c r="T51" i="29"/>
  <c r="U48" i="29"/>
  <c r="U109" i="29"/>
  <c r="Q51" i="29"/>
  <c r="K45" i="29"/>
  <c r="T115" i="29"/>
  <c r="U141" i="29"/>
  <c r="J147" i="29"/>
  <c r="K125" i="29"/>
  <c r="G131" i="29"/>
  <c r="P115" i="29"/>
  <c r="K49" i="29"/>
  <c r="I35" i="29"/>
  <c r="K48" i="29"/>
  <c r="I147" i="29"/>
  <c r="K108" i="29"/>
  <c r="S115" i="29"/>
  <c r="S131" i="29"/>
  <c r="K33" i="29"/>
  <c r="N147" i="29"/>
  <c r="G115" i="29"/>
  <c r="J35" i="29"/>
  <c r="K29" i="29"/>
  <c r="U114" i="29"/>
  <c r="U32" i="29"/>
  <c r="Q35" i="29"/>
  <c r="F147" i="29"/>
  <c r="E131" i="29"/>
  <c r="K14" i="29"/>
  <c r="E51" i="29"/>
  <c r="K30" i="29"/>
  <c r="K112" i="29"/>
  <c r="K141" i="29"/>
  <c r="T19" i="29"/>
  <c r="T147" i="29"/>
  <c r="U29" i="29"/>
  <c r="U145" i="29"/>
  <c r="U142" i="29"/>
  <c r="R131" i="29"/>
  <c r="H131" i="29"/>
  <c r="U33" i="29"/>
  <c r="O131" i="29"/>
  <c r="Q131" i="29"/>
  <c r="O51" i="29"/>
  <c r="K46" i="29"/>
  <c r="U143" i="29"/>
  <c r="K142" i="29"/>
  <c r="O35" i="29"/>
  <c r="U125" i="29"/>
  <c r="U129" i="29"/>
  <c r="O115" i="29"/>
  <c r="G35" i="29"/>
  <c r="H115" i="29"/>
  <c r="D19" i="29"/>
  <c r="E147" i="29"/>
  <c r="S51" i="29"/>
  <c r="U31" i="29"/>
  <c r="J19" i="29"/>
  <c r="K109" i="29"/>
  <c r="R51" i="29"/>
  <c r="H147" i="29"/>
  <c r="Q115" i="29"/>
  <c r="Q19" i="29"/>
  <c r="K127" i="29"/>
  <c r="U45" i="29"/>
  <c r="O147" i="29"/>
  <c r="U13" i="29"/>
  <c r="K111" i="29"/>
  <c r="S35" i="29"/>
  <c r="R35" i="29"/>
  <c r="U140" i="29"/>
  <c r="U34" i="29"/>
  <c r="P51" i="29"/>
  <c r="K44" i="29"/>
  <c r="T131" i="29"/>
  <c r="K31" i="29"/>
  <c r="J115" i="29"/>
  <c r="F19" i="29"/>
  <c r="R19" i="29"/>
  <c r="F115" i="29"/>
  <c r="E19" i="29"/>
  <c r="N35" i="29"/>
  <c r="U46" i="29"/>
  <c r="U28" i="29"/>
  <c r="P131" i="29"/>
  <c r="U17" i="29"/>
  <c r="K114" i="29"/>
  <c r="U14" i="29"/>
  <c r="U16" i="29"/>
  <c r="K32" i="29"/>
  <c r="D115" i="29"/>
  <c r="U112" i="29"/>
  <c r="U47" i="29"/>
  <c r="N131" i="29"/>
  <c r="U44" i="29"/>
  <c r="P147" i="29"/>
  <c r="I131" i="29"/>
  <c r="G51" i="29"/>
  <c r="K28" i="29"/>
  <c r="K144" i="29"/>
  <c r="N115" i="29"/>
  <c r="P19" i="29"/>
  <c r="F51" i="29"/>
  <c r="U146" i="29"/>
  <c r="F35" i="29"/>
  <c r="R147" i="29"/>
  <c r="O19" i="29"/>
  <c r="U15" i="29"/>
  <c r="N19" i="29"/>
  <c r="U12" i="29"/>
  <c r="A32" i="26"/>
  <c r="A31" i="26"/>
  <c r="A30" i="26"/>
  <c r="A29" i="26"/>
  <c r="A28" i="26"/>
  <c r="A27" i="26"/>
  <c r="A26" i="26"/>
  <c r="A25" i="26"/>
  <c r="A24" i="26"/>
  <c r="A23" i="26"/>
  <c r="A22" i="26"/>
  <c r="A21" i="26"/>
  <c r="A20" i="26"/>
  <c r="A19" i="26"/>
  <c r="A18" i="26"/>
  <c r="A17" i="26"/>
  <c r="A16" i="26"/>
  <c r="A15" i="26"/>
  <c r="A14" i="26"/>
  <c r="A13" i="26"/>
  <c r="A12" i="26"/>
  <c r="A11" i="26"/>
  <c r="A10" i="26"/>
  <c r="A9" i="26"/>
  <c r="A8" i="26"/>
  <c r="A7" i="26"/>
  <c r="A6" i="26"/>
  <c r="A5" i="26"/>
  <c r="A4" i="26"/>
  <c r="A3" i="26"/>
  <c r="AA158" i="28" l="1"/>
  <c r="AA150" i="28"/>
  <c r="AA142" i="28"/>
  <c r="AA134" i="28"/>
  <c r="AA126" i="28"/>
  <c r="AA118" i="28"/>
  <c r="AA157" i="28"/>
  <c r="AA149" i="28"/>
  <c r="AA141" i="28"/>
  <c r="AA133" i="28"/>
  <c r="AA125" i="28"/>
  <c r="AA117" i="28"/>
  <c r="AA152" i="28"/>
  <c r="AA140" i="28"/>
  <c r="AA130" i="28"/>
  <c r="AA120" i="28"/>
  <c r="AA154" i="28"/>
  <c r="AA143" i="28"/>
  <c r="AA151" i="28"/>
  <c r="AA139" i="28"/>
  <c r="AA129" i="28"/>
  <c r="AA119" i="28"/>
  <c r="AA122" i="28"/>
  <c r="AA121" i="28"/>
  <c r="AA148" i="28"/>
  <c r="AA138" i="28"/>
  <c r="AA128" i="28"/>
  <c r="AA116" i="28"/>
  <c r="AA112" i="28"/>
  <c r="AA159" i="28"/>
  <c r="AA147" i="28"/>
  <c r="AA137" i="28"/>
  <c r="AA127" i="28"/>
  <c r="AA115" i="28"/>
  <c r="AA144" i="28"/>
  <c r="AA131" i="28"/>
  <c r="AA156" i="28"/>
  <c r="AA146" i="28"/>
  <c r="AA136" i="28"/>
  <c r="AA124" i="28"/>
  <c r="AA114" i="28"/>
  <c r="AA155" i="28"/>
  <c r="AA145" i="28"/>
  <c r="AA135" i="28"/>
  <c r="AA123" i="28"/>
  <c r="AA113" i="28"/>
  <c r="AA132" i="28"/>
  <c r="AA153" i="28"/>
  <c r="AA111" i="28"/>
  <c r="Q61" i="28"/>
  <c r="T59" i="28"/>
  <c r="T57" i="28"/>
  <c r="U55" i="28"/>
  <c r="V53" i="28"/>
  <c r="Q52" i="28"/>
  <c r="U50" i="28"/>
  <c r="X48" i="28"/>
  <c r="T47" i="28"/>
  <c r="V45" i="28"/>
  <c r="Q44" i="28"/>
  <c r="U42" i="28"/>
  <c r="X40" i="28"/>
  <c r="T39" i="28"/>
  <c r="V37" i="28"/>
  <c r="Q36" i="28"/>
  <c r="U34" i="28"/>
  <c r="X32" i="28"/>
  <c r="T31" i="28"/>
  <c r="V29" i="28"/>
  <c r="Q28" i="28"/>
  <c r="U26" i="28"/>
  <c r="X24" i="28"/>
  <c r="T23" i="28"/>
  <c r="V21" i="28"/>
  <c r="Q20" i="28"/>
  <c r="U18" i="28"/>
  <c r="X16" i="28"/>
  <c r="T15" i="28"/>
  <c r="U61" i="28"/>
  <c r="V59" i="28"/>
  <c r="X57" i="28"/>
  <c r="Q56" i="28"/>
  <c r="Q54" i="28"/>
  <c r="U52" i="28"/>
  <c r="X50" i="28"/>
  <c r="T49" i="28"/>
  <c r="V47" i="28"/>
  <c r="Q46" i="28"/>
  <c r="U44" i="28"/>
  <c r="X42" i="28"/>
  <c r="T41" i="28"/>
  <c r="V39" i="28"/>
  <c r="Q38" i="28"/>
  <c r="U36" i="28"/>
  <c r="X34" i="28"/>
  <c r="T33" i="28"/>
  <c r="V31" i="28"/>
  <c r="Q30" i="28"/>
  <c r="U28" i="28"/>
  <c r="X26" i="28"/>
  <c r="T25" i="28"/>
  <c r="V23" i="28"/>
  <c r="Q22" i="28"/>
  <c r="U20" i="28"/>
  <c r="X18" i="28"/>
  <c r="T17" i="28"/>
  <c r="V15" i="28"/>
  <c r="Q14" i="28"/>
  <c r="X150" i="28"/>
  <c r="W147" i="28"/>
  <c r="R157" i="28"/>
  <c r="W173" i="28"/>
  <c r="T239" i="28"/>
  <c r="Q169" i="28"/>
  <c r="R166" i="28"/>
  <c r="S188" i="28"/>
  <c r="U117" i="28"/>
  <c r="W122" i="28"/>
  <c r="V155" i="28"/>
  <c r="W180" i="28"/>
  <c r="R143" i="28"/>
  <c r="V148" i="28"/>
  <c r="T157" i="28"/>
  <c r="T134" i="28"/>
  <c r="S111" i="28"/>
  <c r="X154" i="28"/>
  <c r="Q153" i="28"/>
  <c r="P115" i="28"/>
  <c r="V239" i="28"/>
  <c r="T233" i="28"/>
  <c r="S230" i="28"/>
  <c r="T148" i="28"/>
  <c r="P168" i="28"/>
  <c r="X134" i="28"/>
  <c r="P140" i="28"/>
  <c r="S128" i="28"/>
  <c r="Q144" i="28"/>
  <c r="S119" i="28"/>
  <c r="P112" i="28"/>
  <c r="T168" i="28"/>
  <c r="P136" i="28"/>
  <c r="X152" i="28"/>
  <c r="Q85" i="28"/>
  <c r="X173" i="28"/>
  <c r="X192" i="28"/>
  <c r="S150" i="28"/>
  <c r="T117" i="28"/>
  <c r="P240" i="28"/>
  <c r="S165" i="28"/>
  <c r="Q118" i="28"/>
  <c r="R138" i="28"/>
  <c r="V153" i="28"/>
  <c r="W126" i="28"/>
  <c r="R148" i="28"/>
  <c r="P114" i="28"/>
  <c r="X117" i="28"/>
  <c r="P155" i="28"/>
  <c r="R243" i="28"/>
  <c r="Q229" i="28"/>
  <c r="T224" i="28"/>
  <c r="P197" i="28"/>
  <c r="R248" i="28"/>
  <c r="U250" i="28"/>
  <c r="T144" i="28"/>
  <c r="S183" i="28"/>
  <c r="Q126" i="28"/>
  <c r="P195" i="28"/>
  <c r="X139" i="28"/>
  <c r="T161" i="28"/>
  <c r="T253" i="28"/>
  <c r="Q244" i="28"/>
  <c r="T228" i="28"/>
  <c r="X207" i="28"/>
  <c r="V150" i="28"/>
  <c r="T124" i="28"/>
  <c r="S152" i="28"/>
  <c r="U116" i="28"/>
  <c r="T119" i="28"/>
  <c r="P166" i="28"/>
  <c r="W241" i="28"/>
  <c r="V227" i="28"/>
  <c r="U222" i="28"/>
  <c r="R195" i="28"/>
  <c r="P225" i="28"/>
  <c r="U158" i="28"/>
  <c r="X168" i="28"/>
  <c r="T116" i="28"/>
  <c r="T129" i="28"/>
  <c r="P131" i="28"/>
  <c r="W182" i="28"/>
  <c r="U183" i="28"/>
  <c r="W112" i="28"/>
  <c r="U132" i="28"/>
  <c r="U133" i="28"/>
  <c r="W116" i="28"/>
  <c r="R230" i="28"/>
  <c r="Q217" i="28"/>
  <c r="W213" i="28"/>
  <c r="U251" i="28"/>
  <c r="V234" i="28"/>
  <c r="W143" i="28"/>
  <c r="R118" i="28"/>
  <c r="V163" i="28"/>
  <c r="U121" i="28"/>
  <c r="U122" i="28"/>
  <c r="W227" i="28"/>
  <c r="U237" i="28"/>
  <c r="R223" i="28"/>
  <c r="R219" i="28"/>
  <c r="U192" i="28"/>
  <c r="Q117" i="28"/>
  <c r="W164" i="28"/>
  <c r="W136" i="28"/>
  <c r="S151" i="28"/>
  <c r="W177" i="28"/>
  <c r="X170" i="28"/>
  <c r="V139" i="28"/>
  <c r="U212" i="28"/>
  <c r="Q253" i="28"/>
  <c r="T245" i="28"/>
  <c r="X225" i="28"/>
  <c r="T209" i="28"/>
  <c r="X223" i="28"/>
  <c r="W115" i="28"/>
  <c r="U175" i="28"/>
  <c r="X124" i="28"/>
  <c r="V126" i="28"/>
  <c r="T111" i="28"/>
  <c r="R249" i="28"/>
  <c r="R203" i="28"/>
  <c r="U217" i="28"/>
  <c r="V201" i="28"/>
  <c r="T191" i="28"/>
  <c r="T188" i="28"/>
  <c r="S87" i="28"/>
  <c r="R67" i="28"/>
  <c r="R83" i="28"/>
  <c r="V246" i="28"/>
  <c r="R257" i="28"/>
  <c r="R216" i="28"/>
  <c r="V200" i="28"/>
  <c r="V190" i="28"/>
  <c r="S187" i="28"/>
  <c r="X110" i="28"/>
  <c r="S218" i="28"/>
  <c r="X213" i="28"/>
  <c r="S234" i="28"/>
  <c r="T215" i="28"/>
  <c r="T200" i="28"/>
  <c r="R194" i="28"/>
  <c r="P109" i="28"/>
  <c r="P67" i="28"/>
  <c r="W89" i="28"/>
  <c r="W108" i="28"/>
  <c r="V79" i="28"/>
  <c r="AG79" i="28" s="1"/>
  <c r="W219" i="28"/>
  <c r="U225" i="28"/>
  <c r="R185" i="28"/>
  <c r="R180" i="28"/>
  <c r="P174" i="28"/>
  <c r="S171" i="28"/>
  <c r="R76" i="28"/>
  <c r="U98" i="28"/>
  <c r="W243" i="28"/>
  <c r="U224" i="28"/>
  <c r="W256" i="28"/>
  <c r="Q234" i="28"/>
  <c r="T213" i="28"/>
  <c r="Q200" i="28"/>
  <c r="Q103" i="28"/>
  <c r="U76" i="28"/>
  <c r="V87" i="28"/>
  <c r="AG87" i="28" s="1"/>
  <c r="W238" i="28"/>
  <c r="S223" i="28"/>
  <c r="S255" i="28"/>
  <c r="T231" i="28"/>
  <c r="X212" i="28"/>
  <c r="T199" i="28"/>
  <c r="S62" i="28"/>
  <c r="W140" i="28"/>
  <c r="X131" i="28"/>
  <c r="Q164" i="28"/>
  <c r="X193" i="28"/>
  <c r="U157" i="28"/>
  <c r="S157" i="28"/>
  <c r="X113" i="28"/>
  <c r="S125" i="28"/>
  <c r="V241" i="28"/>
  <c r="P149" i="28"/>
  <c r="X169" i="28"/>
  <c r="R135" i="28"/>
  <c r="X140" i="28"/>
  <c r="U124" i="28"/>
  <c r="U143" i="28"/>
  <c r="V118" i="28"/>
  <c r="P133" i="28"/>
  <c r="T166" i="28"/>
  <c r="R123" i="28"/>
  <c r="S232" i="28"/>
  <c r="R226" i="28"/>
  <c r="T201" i="28"/>
  <c r="S240" i="28"/>
  <c r="Q160" i="28"/>
  <c r="T127" i="28"/>
  <c r="W133" i="28"/>
  <c r="X146" i="28"/>
  <c r="R159" i="28"/>
  <c r="V127" i="28"/>
  <c r="T135" i="28"/>
  <c r="U112" i="28"/>
  <c r="R225" i="28"/>
  <c r="Q146" i="28"/>
  <c r="P126" i="28"/>
  <c r="S201" i="28"/>
  <c r="R178" i="28"/>
  <c r="T143" i="28"/>
  <c r="V214" i="28"/>
  <c r="X180" i="28"/>
  <c r="V211" i="28"/>
  <c r="V174" i="28"/>
  <c r="Q147" i="28"/>
  <c r="Q215" i="28"/>
  <c r="U230" i="28"/>
  <c r="P192" i="28"/>
  <c r="U125" i="28"/>
  <c r="W127" i="28"/>
  <c r="U111" i="28"/>
  <c r="P235" i="28"/>
  <c r="U221" i="28"/>
  <c r="V217" i="28"/>
  <c r="U257" i="28"/>
  <c r="W239" i="28"/>
  <c r="P177" i="28"/>
  <c r="X161" i="28"/>
  <c r="T177" i="28"/>
  <c r="X137" i="28"/>
  <c r="X123" i="28"/>
  <c r="U123" i="28"/>
  <c r="Q257" i="28"/>
  <c r="U245" i="28"/>
  <c r="W237" i="28"/>
  <c r="P214" i="28"/>
  <c r="U199" i="28"/>
  <c r="U190" i="28"/>
  <c r="Q199" i="28"/>
  <c r="Q249" i="28"/>
  <c r="V129" i="28"/>
  <c r="W129" i="28"/>
  <c r="V113" i="28"/>
  <c r="W233" i="28"/>
  <c r="U219" i="28"/>
  <c r="U215" i="28"/>
  <c r="Q254" i="28"/>
  <c r="X166" i="28"/>
  <c r="Q137" i="28"/>
  <c r="Q116" i="28"/>
  <c r="S162" i="28"/>
  <c r="U198" i="28"/>
  <c r="S133" i="28"/>
  <c r="T197" i="28"/>
  <c r="S154" i="28"/>
  <c r="T128" i="28"/>
  <c r="P146" i="28"/>
  <c r="R146" i="28"/>
  <c r="W125" i="28"/>
  <c r="X221" i="28"/>
  <c r="X210" i="28"/>
  <c r="W257" i="28"/>
  <c r="S243" i="28"/>
  <c r="V222" i="28"/>
  <c r="W174" i="28"/>
  <c r="P179" i="28"/>
  <c r="R113" i="28"/>
  <c r="T133" i="28"/>
  <c r="V135" i="28"/>
  <c r="P117" i="28"/>
  <c r="T229" i="28"/>
  <c r="V216" i="28"/>
  <c r="W212" i="28"/>
  <c r="R250" i="28"/>
  <c r="V111" i="28"/>
  <c r="U149" i="28"/>
  <c r="U214" i="28"/>
  <c r="W111" i="28"/>
  <c r="V137" i="28"/>
  <c r="T123" i="28"/>
  <c r="W155" i="28"/>
  <c r="X256" i="28"/>
  <c r="P247" i="28"/>
  <c r="V232" i="28"/>
  <c r="Q212" i="28"/>
  <c r="U253" i="28"/>
  <c r="U166" i="28"/>
  <c r="P172" i="28"/>
  <c r="R116" i="28"/>
  <c r="R137" i="28"/>
  <c r="S137" i="28"/>
  <c r="U119" i="28"/>
  <c r="R221" i="28"/>
  <c r="V240" i="28"/>
  <c r="X201" i="28"/>
  <c r="T189" i="28"/>
  <c r="T184" i="28"/>
  <c r="X181" i="28"/>
  <c r="X108" i="28"/>
  <c r="AN108" i="28" s="1"/>
  <c r="W83" i="28"/>
  <c r="V65" i="28"/>
  <c r="S71" i="28"/>
  <c r="Q115" i="28"/>
  <c r="S156" i="28"/>
  <c r="R182" i="28"/>
  <c r="X144" i="28"/>
  <c r="T149" i="28"/>
  <c r="P151" i="28"/>
  <c r="R133" i="28"/>
  <c r="P202" i="28"/>
  <c r="W141" i="28"/>
  <c r="W161" i="28"/>
  <c r="R128" i="28"/>
  <c r="V134" i="28"/>
  <c r="R145" i="28"/>
  <c r="X157" i="28"/>
  <c r="U126" i="28"/>
  <c r="T132" i="28"/>
  <c r="P217" i="28"/>
  <c r="W132" i="28"/>
  <c r="R224" i="28"/>
  <c r="P220" i="28"/>
  <c r="U178" i="28"/>
  <c r="V203" i="28"/>
  <c r="S153" i="28"/>
  <c r="S120" i="28"/>
  <c r="R127" i="28"/>
  <c r="W160" i="28"/>
  <c r="X257" i="28"/>
  <c r="U135" i="28"/>
  <c r="Q170" i="28"/>
  <c r="S149" i="28"/>
  <c r="P198" i="28"/>
  <c r="U229" i="28"/>
  <c r="T112" i="28"/>
  <c r="S184" i="28"/>
  <c r="P164" i="28"/>
  <c r="V181" i="28"/>
  <c r="R176" i="28"/>
  <c r="S202" i="28"/>
  <c r="V114" i="28"/>
  <c r="R111" i="28"/>
  <c r="P158" i="28"/>
  <c r="U254" i="28"/>
  <c r="V162" i="28"/>
  <c r="X120" i="28"/>
  <c r="S139" i="28"/>
  <c r="S138" i="28"/>
  <c r="T120" i="28"/>
  <c r="U226" i="28"/>
  <c r="W214" i="28"/>
  <c r="X209" i="28"/>
  <c r="R247" i="28"/>
  <c r="Q228" i="28"/>
  <c r="R175" i="28"/>
  <c r="R140" i="28"/>
  <c r="U202" i="28"/>
  <c r="V143" i="28"/>
  <c r="T159" i="28"/>
  <c r="U127" i="28"/>
  <c r="X249" i="28"/>
  <c r="Q236" i="28"/>
  <c r="T230" i="28"/>
  <c r="W202" i="28"/>
  <c r="X191" i="28"/>
  <c r="Q218" i="28"/>
  <c r="U159" i="28"/>
  <c r="V123" i="28"/>
  <c r="S141" i="28"/>
  <c r="X142" i="28"/>
  <c r="V122" i="28"/>
  <c r="U223" i="28"/>
  <c r="R212" i="28"/>
  <c r="V208" i="28"/>
  <c r="S245" i="28"/>
  <c r="V147" i="28"/>
  <c r="W123" i="28"/>
  <c r="X153" i="28"/>
  <c r="W117" i="28"/>
  <c r="R120" i="28"/>
  <c r="S123" i="28"/>
  <c r="W167" i="28"/>
  <c r="R139" i="28"/>
  <c r="T145" i="28"/>
  <c r="W162" i="28"/>
  <c r="S161" i="28"/>
  <c r="T137" i="28"/>
  <c r="R214" i="28"/>
  <c r="X254" i="28"/>
  <c r="T247" i="28"/>
  <c r="R228" i="28"/>
  <c r="V138" i="28"/>
  <c r="V69" i="28"/>
  <c r="AE69" i="28" s="1"/>
  <c r="T242" i="28"/>
  <c r="X149" i="28"/>
  <c r="P170" i="28"/>
  <c r="Q136" i="28"/>
  <c r="T141" i="28"/>
  <c r="W120" i="28"/>
  <c r="T142" i="28"/>
  <c r="Q181" i="28"/>
  <c r="V205" i="28"/>
  <c r="V154" i="28"/>
  <c r="V121" i="28"/>
  <c r="P128" i="28"/>
  <c r="Q159" i="28"/>
  <c r="R222" i="28"/>
  <c r="W134" i="28"/>
  <c r="V165" i="28"/>
  <c r="Q145" i="28"/>
  <c r="S146" i="28"/>
  <c r="V218" i="28"/>
  <c r="S163" i="28"/>
  <c r="Q210" i="28"/>
  <c r="R184" i="28"/>
  <c r="X145" i="28"/>
  <c r="W231" i="28"/>
  <c r="P190" i="28"/>
  <c r="P186" i="28"/>
  <c r="R152" i="28"/>
  <c r="X143" i="28"/>
  <c r="V116" i="28"/>
  <c r="X100" i="28"/>
  <c r="AL100" i="28" s="1"/>
  <c r="S175" i="28"/>
  <c r="T195" i="28"/>
  <c r="S114" i="28"/>
  <c r="S168" i="28"/>
  <c r="W204" i="28"/>
  <c r="X160" i="28"/>
  <c r="V160" i="28"/>
  <c r="R173" i="28"/>
  <c r="Q122" i="28"/>
  <c r="U134" i="28"/>
  <c r="W181" i="28"/>
  <c r="X177" i="28"/>
  <c r="W146" i="28"/>
  <c r="T136" i="28"/>
  <c r="R155" i="28"/>
  <c r="U155" i="28"/>
  <c r="W130" i="28"/>
  <c r="P219" i="28"/>
  <c r="T207" i="28"/>
  <c r="W251" i="28"/>
  <c r="X234" i="28"/>
  <c r="U218" i="28"/>
  <c r="T151" i="28"/>
  <c r="X125" i="28"/>
  <c r="V149" i="28"/>
  <c r="V115" i="28"/>
  <c r="W118" i="28"/>
  <c r="P161" i="28"/>
  <c r="U242" i="28"/>
  <c r="S228" i="28"/>
  <c r="W223" i="28"/>
  <c r="S196" i="28"/>
  <c r="Q247" i="28"/>
  <c r="P173" i="28"/>
  <c r="P143" i="28"/>
  <c r="Q140" i="28"/>
  <c r="W159" i="28"/>
  <c r="Q158" i="28"/>
  <c r="V133" i="28"/>
  <c r="Q216" i="28"/>
  <c r="U256" i="28"/>
  <c r="W249" i="28"/>
  <c r="T232" i="28"/>
  <c r="R189" i="28"/>
  <c r="Q197" i="28"/>
  <c r="R252" i="28"/>
  <c r="T131" i="28"/>
  <c r="V130" i="28"/>
  <c r="P121" i="28"/>
  <c r="U152" i="28"/>
  <c r="V250" i="28"/>
  <c r="R171" i="28"/>
  <c r="S124" i="28"/>
  <c r="R115" i="28"/>
  <c r="R153" i="28"/>
  <c r="S206" i="28"/>
  <c r="U248" i="28"/>
  <c r="P236" i="28"/>
  <c r="V219" i="28"/>
  <c r="R167" i="28"/>
  <c r="S166" i="28"/>
  <c r="U138" i="28"/>
  <c r="S148" i="28"/>
  <c r="U171" i="28"/>
  <c r="R164" i="28"/>
  <c r="T138" i="28"/>
  <c r="U213" i="28"/>
  <c r="P254" i="28"/>
  <c r="U246" i="28"/>
  <c r="P227" i="28"/>
  <c r="U195" i="28"/>
  <c r="X147" i="28"/>
  <c r="Q143" i="28"/>
  <c r="R131" i="28"/>
  <c r="R144" i="28"/>
  <c r="U115" i="28"/>
  <c r="T252" i="28"/>
  <c r="S239" i="28"/>
  <c r="U232" i="28"/>
  <c r="T205" i="28"/>
  <c r="V194" i="28"/>
  <c r="T146" i="28"/>
  <c r="R163" i="28"/>
  <c r="X135" i="28"/>
  <c r="T152" i="28"/>
  <c r="Q182" i="28"/>
  <c r="S172" i="28"/>
  <c r="V140" i="28"/>
  <c r="W194" i="28"/>
  <c r="R220" i="28"/>
  <c r="S180" i="28"/>
  <c r="X176" i="28"/>
  <c r="U169" i="28"/>
  <c r="T80" i="28"/>
  <c r="T66" i="28"/>
  <c r="R108" i="28"/>
  <c r="Q94" i="28"/>
  <c r="T190" i="28"/>
  <c r="T67" i="28"/>
  <c r="W139" i="28"/>
  <c r="R210" i="28"/>
  <c r="S142" i="28"/>
  <c r="T162" i="28"/>
  <c r="U129" i="28"/>
  <c r="P135" i="28"/>
  <c r="P144" i="28"/>
  <c r="P184" i="28"/>
  <c r="T216" i="28"/>
  <c r="V185" i="28"/>
  <c r="V146" i="28"/>
  <c r="Q251" i="28"/>
  <c r="S193" i="28"/>
  <c r="U180" i="28"/>
  <c r="P148" i="28"/>
  <c r="W142" i="28"/>
  <c r="X115" i="28"/>
  <c r="S115" i="28"/>
  <c r="S158" i="28"/>
  <c r="P211" i="28"/>
  <c r="U137" i="28"/>
  <c r="V189" i="28"/>
  <c r="R168" i="28"/>
  <c r="V197" i="28"/>
  <c r="R187" i="28"/>
  <c r="W228" i="28"/>
  <c r="Q111" i="28"/>
  <c r="Q130" i="28"/>
  <c r="P154" i="28"/>
  <c r="P124" i="28"/>
  <c r="R124" i="28"/>
  <c r="X203" i="28"/>
  <c r="X179" i="28"/>
  <c r="Q202" i="28"/>
  <c r="V159" i="28"/>
  <c r="T186" i="28"/>
  <c r="X148" i="28"/>
  <c r="V152" i="28"/>
  <c r="X138" i="28"/>
  <c r="S130" i="28"/>
  <c r="T169" i="28"/>
  <c r="T153" i="28"/>
  <c r="S159" i="28"/>
  <c r="Q132" i="28"/>
  <c r="R156" i="28"/>
  <c r="R188" i="28"/>
  <c r="V178" i="28"/>
  <c r="X141" i="28"/>
  <c r="S210" i="28"/>
  <c r="X251" i="28"/>
  <c r="U243" i="28"/>
  <c r="T223" i="28"/>
  <c r="V207" i="28"/>
  <c r="R199" i="28"/>
  <c r="Q222" i="28"/>
  <c r="R197" i="28"/>
  <c r="V128" i="28"/>
  <c r="W128" i="28"/>
  <c r="S112" i="28"/>
  <c r="U234" i="28"/>
  <c r="X220" i="28"/>
  <c r="S216" i="28"/>
  <c r="Q256" i="28"/>
  <c r="Q219" i="28"/>
  <c r="X156" i="28"/>
  <c r="P130" i="28"/>
  <c r="X163" i="28"/>
  <c r="P116" i="28"/>
  <c r="S194" i="28"/>
  <c r="Q149" i="28"/>
  <c r="T208" i="28"/>
  <c r="Q250" i="28"/>
  <c r="P241" i="28"/>
  <c r="W221" i="28"/>
  <c r="R200" i="28"/>
  <c r="R158" i="28"/>
  <c r="V124" i="28"/>
  <c r="S144" i="28"/>
  <c r="V144" i="28"/>
  <c r="U216" i="28"/>
  <c r="U194" i="28"/>
  <c r="V212" i="28"/>
  <c r="T163" i="28"/>
  <c r="R125" i="28"/>
  <c r="X164" i="28"/>
  <c r="Q167" i="28"/>
  <c r="T250" i="28"/>
  <c r="Q241" i="28"/>
  <c r="X224" i="28"/>
  <c r="R204" i="28"/>
  <c r="V158" i="28"/>
  <c r="Q151" i="28"/>
  <c r="X242" i="28"/>
  <c r="U186" i="28"/>
  <c r="Q128" i="28"/>
  <c r="X119" i="28"/>
  <c r="T154" i="28"/>
  <c r="V257" i="28"/>
  <c r="X247" i="28"/>
  <c r="V233" i="28"/>
  <c r="W218" i="28"/>
  <c r="W158" i="28"/>
  <c r="U131" i="28"/>
  <c r="Q142" i="28"/>
  <c r="S235" i="28"/>
  <c r="U113" i="28"/>
  <c r="V145" i="28"/>
  <c r="P245" i="28"/>
  <c r="S231" i="28"/>
  <c r="W226" i="28"/>
  <c r="R198" i="28"/>
  <c r="P250" i="28"/>
  <c r="U120" i="28"/>
  <c r="Q148" i="28"/>
  <c r="U203" i="28"/>
  <c r="T114" i="28"/>
  <c r="P142" i="28"/>
  <c r="P127" i="28"/>
  <c r="U150" i="28"/>
  <c r="V220" i="28"/>
  <c r="V210" i="28"/>
  <c r="V172" i="28"/>
  <c r="U170" i="28"/>
  <c r="V242" i="28"/>
  <c r="U89" i="28"/>
  <c r="R65" i="28"/>
  <c r="Q105" i="28"/>
  <c r="P157" i="28"/>
  <c r="U209" i="28"/>
  <c r="R209" i="28"/>
  <c r="X171" i="28"/>
  <c r="V169" i="28"/>
  <c r="Q240" i="28"/>
  <c r="R84" i="28"/>
  <c r="Q67" i="28"/>
  <c r="X253" i="28"/>
  <c r="T218" i="28"/>
  <c r="Q178" i="28"/>
  <c r="X175" i="28"/>
  <c r="T167" i="28"/>
  <c r="T75" i="28"/>
  <c r="X74" i="28"/>
  <c r="AL74" i="28" s="1"/>
  <c r="W65" i="28"/>
  <c r="Q92" i="28"/>
  <c r="Q75" i="28"/>
  <c r="S247" i="28"/>
  <c r="V225" i="28"/>
  <c r="T193" i="28"/>
  <c r="Q239" i="28"/>
  <c r="R215" i="28"/>
  <c r="P201" i="28"/>
  <c r="U71" i="28"/>
  <c r="U108" i="28"/>
  <c r="U95" i="28"/>
  <c r="Q211" i="28"/>
  <c r="S224" i="28"/>
  <c r="V184" i="28"/>
  <c r="V179" i="28"/>
  <c r="T173" i="28"/>
  <c r="U65" i="28"/>
  <c r="X86" i="28"/>
  <c r="AM86" i="28" s="1"/>
  <c r="X76" i="28"/>
  <c r="W90" i="28"/>
  <c r="S204" i="28"/>
  <c r="Q223" i="28"/>
  <c r="R149" i="28"/>
  <c r="P84" i="28"/>
  <c r="W184" i="28"/>
  <c r="S208" i="28"/>
  <c r="S155" i="28"/>
  <c r="S122" i="28"/>
  <c r="X128" i="28"/>
  <c r="W157" i="28"/>
  <c r="V119" i="28"/>
  <c r="R191" i="28"/>
  <c r="R170" i="28"/>
  <c r="S200" i="28"/>
  <c r="S190" i="28"/>
  <c r="P237" i="28"/>
  <c r="T254" i="28"/>
  <c r="R126" i="28"/>
  <c r="P153" i="28"/>
  <c r="Q123" i="28"/>
  <c r="U118" i="28"/>
  <c r="Q189" i="28"/>
  <c r="P256" i="28"/>
  <c r="S174" i="28"/>
  <c r="Q171" i="28"/>
  <c r="P233" i="28"/>
  <c r="P167" i="28"/>
  <c r="W163" i="28"/>
  <c r="V182" i="28"/>
  <c r="Q119" i="28"/>
  <c r="T125" i="28"/>
  <c r="W170" i="28"/>
  <c r="V132" i="28"/>
  <c r="U164" i="28"/>
  <c r="W185" i="28"/>
  <c r="W165" i="28"/>
  <c r="T255" i="28"/>
  <c r="P152" i="28"/>
  <c r="T174" i="28"/>
  <c r="T139" i="28"/>
  <c r="U144" i="28"/>
  <c r="X111" i="28"/>
  <c r="P139" i="28"/>
  <c r="X114" i="28"/>
  <c r="Q134" i="28"/>
  <c r="P145" i="28"/>
  <c r="Q187" i="28"/>
  <c r="X122" i="28"/>
  <c r="R165" i="28"/>
  <c r="R134" i="28"/>
  <c r="R160" i="28"/>
  <c r="S254" i="28"/>
  <c r="R245" i="28"/>
  <c r="P230" i="28"/>
  <c r="X208" i="28"/>
  <c r="R251" i="28"/>
  <c r="X244" i="28"/>
  <c r="U161" i="28"/>
  <c r="S121" i="28"/>
  <c r="T140" i="28"/>
  <c r="U139" i="28"/>
  <c r="X121" i="28"/>
  <c r="W225" i="28"/>
  <c r="R213" i="28"/>
  <c r="P209" i="28"/>
  <c r="S246" i="28"/>
  <c r="W246" i="28"/>
  <c r="U227" i="28"/>
  <c r="P257" i="28"/>
  <c r="R136" i="28"/>
  <c r="S117" i="28"/>
  <c r="U153" i="28"/>
  <c r="P163" i="28"/>
  <c r="Q252" i="28"/>
  <c r="T243" i="28"/>
  <c r="R227" i="28"/>
  <c r="X206" i="28"/>
  <c r="W70" i="28"/>
  <c r="W191" i="28"/>
  <c r="Q221" i="28"/>
  <c r="W186" i="28"/>
  <c r="S147" i="28"/>
  <c r="P252" i="28"/>
  <c r="T196" i="28"/>
  <c r="S176" i="28"/>
  <c r="S160" i="28"/>
  <c r="X172" i="28"/>
  <c r="Q235" i="28"/>
  <c r="Q168" i="28"/>
  <c r="V164" i="28"/>
  <c r="T185" i="28"/>
  <c r="T118" i="28"/>
  <c r="R122" i="28"/>
  <c r="Q166" i="28"/>
  <c r="V131" i="28"/>
  <c r="V142" i="28"/>
  <c r="W253" i="28"/>
  <c r="X248" i="28"/>
  <c r="X155" i="28"/>
  <c r="X162" i="28"/>
  <c r="Q190" i="28"/>
  <c r="T155" i="28"/>
  <c r="Q155" i="28"/>
  <c r="Q121" i="28"/>
  <c r="S127" i="28"/>
  <c r="U151" i="28"/>
  <c r="P113" i="28"/>
  <c r="U141" i="28"/>
  <c r="W113" i="28"/>
  <c r="P169" i="28"/>
  <c r="T212" i="28"/>
  <c r="S221" i="28"/>
  <c r="S145" i="28"/>
  <c r="U165" i="28"/>
  <c r="S132" i="28"/>
  <c r="W137" i="28"/>
  <c r="P141" i="28"/>
  <c r="P150" i="28"/>
  <c r="Q152" i="28"/>
  <c r="P118" i="28"/>
  <c r="P194" i="28"/>
  <c r="W172" i="28"/>
  <c r="U204" i="28"/>
  <c r="U196" i="28"/>
  <c r="Q238" i="28"/>
  <c r="S253" i="28"/>
  <c r="X132" i="28"/>
  <c r="U163" i="28"/>
  <c r="Q192" i="28"/>
  <c r="T156" i="28"/>
  <c r="Q156" i="28"/>
  <c r="R117" i="28"/>
  <c r="S126" i="28"/>
  <c r="P147" i="28"/>
  <c r="S238" i="28"/>
  <c r="U140" i="28"/>
  <c r="T204" i="28"/>
  <c r="T246" i="28"/>
  <c r="T241" i="28"/>
  <c r="X133" i="28"/>
  <c r="Q154" i="28"/>
  <c r="S179" i="28"/>
  <c r="U142" i="28"/>
  <c r="U147" i="28"/>
  <c r="P162" i="28"/>
  <c r="S135" i="28"/>
  <c r="Q112" i="28"/>
  <c r="U160" i="28"/>
  <c r="R154" i="28"/>
  <c r="V161" i="28"/>
  <c r="T160" i="28"/>
  <c r="T187" i="28"/>
  <c r="Q194" i="28"/>
  <c r="P224" i="28"/>
  <c r="V157" i="28"/>
  <c r="P125" i="28"/>
  <c r="X130" i="28"/>
  <c r="R151" i="28"/>
  <c r="T165" i="28"/>
  <c r="U130" i="28"/>
  <c r="S178" i="28"/>
  <c r="V141" i="28"/>
  <c r="S167" i="28"/>
  <c r="S140" i="28"/>
  <c r="W152" i="28"/>
  <c r="W124" i="28"/>
  <c r="W250" i="28"/>
  <c r="R237" i="28"/>
  <c r="P231" i="28"/>
  <c r="T203" i="28"/>
  <c r="T192" i="28"/>
  <c r="W154" i="28"/>
  <c r="T158" i="28"/>
  <c r="S131" i="28"/>
  <c r="R162" i="28"/>
  <c r="V198" i="28"/>
  <c r="U188" i="28"/>
  <c r="T147" i="28"/>
  <c r="V209" i="28"/>
  <c r="P251" i="28"/>
  <c r="S242" i="28"/>
  <c r="W222" i="28"/>
  <c r="S170" i="28"/>
  <c r="W138" i="28"/>
  <c r="Q113" i="28"/>
  <c r="U156" i="28"/>
  <c r="R181" i="28"/>
  <c r="T130" i="28"/>
  <c r="P249" i="28"/>
  <c r="U235" i="28"/>
  <c r="V229" i="28"/>
  <c r="R201" i="28"/>
  <c r="V226" i="28"/>
  <c r="W211" i="28"/>
  <c r="V255" i="28"/>
  <c r="X158" i="28"/>
  <c r="R121" i="28"/>
  <c r="P159" i="28"/>
  <c r="W144" i="28"/>
  <c r="W119" i="28"/>
  <c r="Q162" i="28"/>
  <c r="Q120" i="28"/>
  <c r="W121" i="28"/>
  <c r="U187" i="28"/>
  <c r="R238" i="28"/>
  <c r="W224" i="28"/>
  <c r="U220" i="28"/>
  <c r="W193" i="28"/>
  <c r="S244" i="28"/>
  <c r="R161" i="28"/>
  <c r="Q133" i="28"/>
  <c r="Q135" i="28"/>
  <c r="R193" i="28"/>
  <c r="R112" i="28"/>
  <c r="Q139" i="28"/>
  <c r="X245" i="28"/>
  <c r="P232" i="28"/>
  <c r="S227" i="28"/>
  <c r="T122" i="28"/>
  <c r="Q246" i="28"/>
  <c r="V156" i="28"/>
  <c r="X159" i="28"/>
  <c r="S212" i="28"/>
  <c r="Q161" i="28"/>
  <c r="Q125" i="28"/>
  <c r="P255" i="28"/>
  <c r="R196" i="28"/>
  <c r="W153" i="28"/>
  <c r="R141" i="28"/>
  <c r="U249" i="28"/>
  <c r="V199" i="28"/>
  <c r="S185" i="28"/>
  <c r="Q131" i="28"/>
  <c r="T150" i="28"/>
  <c r="S220" i="28"/>
  <c r="Q255" i="28"/>
  <c r="T220" i="28"/>
  <c r="R130" i="28"/>
  <c r="T113" i="28"/>
  <c r="Q150" i="28"/>
  <c r="X217" i="28"/>
  <c r="Q220" i="28"/>
  <c r="Q196" i="28"/>
  <c r="X85" i="28"/>
  <c r="AL85" i="28" s="1"/>
  <c r="U255" i="28"/>
  <c r="W229" i="28"/>
  <c r="T164" i="28"/>
  <c r="U201" i="28"/>
  <c r="Q173" i="28"/>
  <c r="S164" i="28"/>
  <c r="X229" i="28"/>
  <c r="Q193" i="28"/>
  <c r="V168" i="28"/>
  <c r="R202" i="28"/>
  <c r="W94" i="28"/>
  <c r="W110" i="28"/>
  <c r="V68" i="28"/>
  <c r="AG68" i="28" s="1"/>
  <c r="S207" i="28"/>
  <c r="W210" i="28"/>
  <c r="V192" i="28"/>
  <c r="U167" i="28"/>
  <c r="U193" i="28"/>
  <c r="R63" i="28"/>
  <c r="T109" i="28"/>
  <c r="U244" i="28"/>
  <c r="S199" i="28"/>
  <c r="P193" i="28"/>
  <c r="W254" i="28"/>
  <c r="U78" i="28"/>
  <c r="Q96" i="28"/>
  <c r="R114" i="28"/>
  <c r="X240" i="28"/>
  <c r="T206" i="28"/>
  <c r="Q185" i="28"/>
  <c r="T172" i="28"/>
  <c r="S248" i="28"/>
  <c r="V193" i="28"/>
  <c r="X204" i="28"/>
  <c r="V167" i="28"/>
  <c r="S252" i="28"/>
  <c r="W232" i="28"/>
  <c r="X211" i="28"/>
  <c r="T237" i="28"/>
  <c r="X196" i="28"/>
  <c r="U247" i="28"/>
  <c r="X227" i="28"/>
  <c r="X205" i="28"/>
  <c r="P87" i="28"/>
  <c r="X95" i="28"/>
  <c r="AL95" i="28" s="1"/>
  <c r="S106" i="28"/>
  <c r="W71" i="28"/>
  <c r="W99" i="28"/>
  <c r="T94" i="28"/>
  <c r="W93" i="28"/>
  <c r="S85" i="28"/>
  <c r="W86" i="28"/>
  <c r="X94" i="28"/>
  <c r="AN94" i="28" s="1"/>
  <c r="T68" i="28"/>
  <c r="T86" i="28"/>
  <c r="U74" i="28"/>
  <c r="W82" i="28"/>
  <c r="S92" i="28"/>
  <c r="P86" i="28"/>
  <c r="U79" i="28"/>
  <c r="S79" i="28"/>
  <c r="S91" i="28"/>
  <c r="Q102" i="28"/>
  <c r="W77" i="28"/>
  <c r="Q70" i="28"/>
  <c r="X98" i="28"/>
  <c r="AL98" i="28" s="1"/>
  <c r="R80" i="28"/>
  <c r="V82" i="28"/>
  <c r="AF82" i="28" s="1"/>
  <c r="S104" i="28"/>
  <c r="P74" i="28"/>
  <c r="R102" i="28"/>
  <c r="T96" i="28"/>
  <c r="X91" i="28"/>
  <c r="AL91" i="28" s="1"/>
  <c r="S90" i="28"/>
  <c r="P100" i="28"/>
  <c r="Q109" i="28"/>
  <c r="P64" i="28"/>
  <c r="S110" i="28"/>
  <c r="X107" i="28"/>
  <c r="AL107" i="28" s="1"/>
  <c r="P68" i="28"/>
  <c r="S81" i="28"/>
  <c r="X109" i="28"/>
  <c r="AM109" i="28" s="1"/>
  <c r="W49" i="28"/>
  <c r="R48" i="28"/>
  <c r="R16" i="28"/>
  <c r="S55" i="28"/>
  <c r="S23" i="28"/>
  <c r="W15" i="28"/>
  <c r="R31" i="28"/>
  <c r="W30" i="28"/>
  <c r="S38" i="28"/>
  <c r="W53" i="28"/>
  <c r="R50" i="28"/>
  <c r="R18" i="28"/>
  <c r="W60" i="28"/>
  <c r="S53" i="28"/>
  <c r="S21" i="28"/>
  <c r="W19" i="28"/>
  <c r="R33" i="28"/>
  <c r="W42" i="28"/>
  <c r="S44" i="28"/>
  <c r="U15" i="28"/>
  <c r="T28" i="28"/>
  <c r="Q41" i="28"/>
  <c r="X53" i="28"/>
  <c r="Q19" i="28"/>
  <c r="X31" i="28"/>
  <c r="V44" i="28"/>
  <c r="Q58" i="28"/>
  <c r="U22" i="28"/>
  <c r="T35" i="28"/>
  <c r="Q48" i="28"/>
  <c r="X61" i="28"/>
  <c r="X25" i="28"/>
  <c r="V38" i="28"/>
  <c r="U51" i="28"/>
  <c r="U16" i="28"/>
  <c r="T29" i="28"/>
  <c r="W189" i="28"/>
  <c r="T238" i="28"/>
  <c r="W156" i="28"/>
  <c r="S169" i="28"/>
  <c r="X116" i="28"/>
  <c r="V120" i="28"/>
  <c r="P132" i="28"/>
  <c r="V247" i="28"/>
  <c r="X252" i="28"/>
  <c r="U206" i="28"/>
  <c r="R147" i="28"/>
  <c r="W240" i="28"/>
  <c r="Q242" i="28"/>
  <c r="T179" i="28"/>
  <c r="S118" i="28"/>
  <c r="P111" i="28"/>
  <c r="P248" i="28"/>
  <c r="W220" i="28"/>
  <c r="X241" i="28"/>
  <c r="W150" i="28"/>
  <c r="V151" i="28"/>
  <c r="X129" i="28"/>
  <c r="X230" i="28"/>
  <c r="P183" i="28"/>
  <c r="U174" i="28"/>
  <c r="U102" i="28"/>
  <c r="P222" i="28"/>
  <c r="S219" i="28"/>
  <c r="X243" i="28"/>
  <c r="W183" i="28"/>
  <c r="S64" i="28"/>
  <c r="V231" i="28"/>
  <c r="W252" i="28"/>
  <c r="S186" i="28"/>
  <c r="W236" i="28"/>
  <c r="V186" i="28"/>
  <c r="X69" i="28"/>
  <c r="AM69" i="28" s="1"/>
  <c r="T103" i="28"/>
  <c r="T100" i="28"/>
  <c r="Q227" i="28"/>
  <c r="S249" i="28"/>
  <c r="S177" i="28"/>
  <c r="P234" i="28"/>
  <c r="U185" i="28"/>
  <c r="Q79" i="28"/>
  <c r="X102" i="28"/>
  <c r="AN102" i="28" s="1"/>
  <c r="Q198" i="28"/>
  <c r="S229" i="28"/>
  <c r="R186" i="28"/>
  <c r="R236" i="28"/>
  <c r="T95" i="28"/>
  <c r="U100" i="28"/>
  <c r="V251" i="28"/>
  <c r="W206" i="28"/>
  <c r="X190" i="28"/>
  <c r="X178" i="28"/>
  <c r="X250" i="28"/>
  <c r="S215" i="28"/>
  <c r="V238" i="28"/>
  <c r="U197" i="28"/>
  <c r="U252" i="28"/>
  <c r="P229" i="28"/>
  <c r="R207" i="28"/>
  <c r="W230" i="28"/>
  <c r="T219" i="28"/>
  <c r="W247" i="28"/>
  <c r="S226" i="28"/>
  <c r="Q206" i="28"/>
  <c r="S197" i="28"/>
  <c r="U93" i="28"/>
  <c r="V85" i="28"/>
  <c r="AF85" i="28" s="1"/>
  <c r="Q95" i="28"/>
  <c r="P83" i="28"/>
  <c r="Q65" i="28"/>
  <c r="R91" i="28"/>
  <c r="T63" i="28"/>
  <c r="S105" i="28"/>
  <c r="W76" i="28"/>
  <c r="X99" i="28"/>
  <c r="AM99" i="28" s="1"/>
  <c r="S86" i="28"/>
  <c r="V107" i="28"/>
  <c r="AE107" i="28" s="1"/>
  <c r="V70" i="28"/>
  <c r="AF70" i="28" s="1"/>
  <c r="R73" i="28"/>
  <c r="V83" i="28"/>
  <c r="AF83" i="28" s="1"/>
  <c r="U63" i="28"/>
  <c r="Q77" i="28"/>
  <c r="X68" i="28"/>
  <c r="AN68" i="28" s="1"/>
  <c r="R81" i="28"/>
  <c r="Q91" i="28"/>
  <c r="U87" i="28"/>
  <c r="S74" i="28"/>
  <c r="R85" i="28"/>
  <c r="W101" i="28"/>
  <c r="Q110" i="28"/>
  <c r="U66" i="28"/>
  <c r="W91" i="28"/>
  <c r="X93" i="28"/>
  <c r="U96" i="28"/>
  <c r="T78" i="28"/>
  <c r="V81" i="28"/>
  <c r="AE81" i="28" s="1"/>
  <c r="U103" i="28"/>
  <c r="Q80" i="28"/>
  <c r="R78" i="28"/>
  <c r="W104" i="28"/>
  <c r="T98" i="28"/>
  <c r="R109" i="28"/>
  <c r="W95" i="28"/>
  <c r="R98" i="28"/>
  <c r="W41" i="28"/>
  <c r="R44" i="28"/>
  <c r="W56" i="28"/>
  <c r="S51" i="28"/>
  <c r="S19" i="28"/>
  <c r="P165" i="28"/>
  <c r="P216" i="28"/>
  <c r="W131" i="28"/>
  <c r="S113" i="28"/>
  <c r="R172" i="28"/>
  <c r="P160" i="28"/>
  <c r="R119" i="28"/>
  <c r="R242" i="28"/>
  <c r="P212" i="28"/>
  <c r="P129" i="28"/>
  <c r="T180" i="28"/>
  <c r="P210" i="28"/>
  <c r="S203" i="28"/>
  <c r="S116" i="28"/>
  <c r="P123" i="28"/>
  <c r="S236" i="28"/>
  <c r="X222" i="28"/>
  <c r="Q191" i="28"/>
  <c r="S191" i="28"/>
  <c r="W192" i="28"/>
  <c r="V117" i="28"/>
  <c r="R240" i="28"/>
  <c r="Q203" i="28"/>
  <c r="V243" i="28"/>
  <c r="U62" i="28"/>
  <c r="P105" i="28"/>
  <c r="P218" i="28"/>
  <c r="T202" i="28"/>
  <c r="S217" i="28"/>
  <c r="W175" i="28"/>
  <c r="P106" i="28"/>
  <c r="S251" i="28"/>
  <c r="S237" i="28"/>
  <c r="P171" i="28"/>
  <c r="R217" i="28"/>
  <c r="V180" i="28"/>
  <c r="T70" i="28"/>
  <c r="W96" i="28"/>
  <c r="U92" i="28"/>
  <c r="P215" i="28"/>
  <c r="X236" i="28"/>
  <c r="V170" i="28"/>
  <c r="X198" i="28"/>
  <c r="R179" i="28"/>
  <c r="S72" i="28"/>
  <c r="T171" i="28"/>
  <c r="Q243" i="28"/>
  <c r="R208" i="28"/>
  <c r="Q174" i="28"/>
  <c r="P213" i="28"/>
  <c r="Q68" i="28"/>
  <c r="V108" i="28"/>
  <c r="AE108" i="28" s="1"/>
  <c r="X219" i="28"/>
  <c r="P246" i="28"/>
  <c r="Q183" i="28"/>
  <c r="U173" i="28"/>
  <c r="T235" i="28"/>
  <c r="R234" i="28"/>
  <c r="V221" i="28"/>
  <c r="R253" i="28"/>
  <c r="R229" i="28"/>
  <c r="T210" i="28"/>
  <c r="T198" i="28"/>
  <c r="V252" i="28"/>
  <c r="Q204" i="28"/>
  <c r="P223" i="28"/>
  <c r="P205" i="28"/>
  <c r="R192" i="28"/>
  <c r="P189" i="28"/>
  <c r="R62" i="28"/>
  <c r="S75" i="28"/>
  <c r="T85" i="28"/>
  <c r="S97" i="28"/>
  <c r="P78" i="28"/>
  <c r="T101" i="28"/>
  <c r="X90" i="28"/>
  <c r="AN90" i="28" s="1"/>
  <c r="P95" i="28"/>
  <c r="X104" i="28"/>
  <c r="AN104" i="28" s="1"/>
  <c r="W73" i="28"/>
  <c r="X103" i="28"/>
  <c r="AL103" i="28" s="1"/>
  <c r="P98" i="28"/>
  <c r="Q104" i="28"/>
  <c r="S65" i="28"/>
  <c r="T73" i="28"/>
  <c r="X73" i="28"/>
  <c r="AM73" i="28" s="1"/>
  <c r="Q98" i="28"/>
  <c r="T77" i="28"/>
  <c r="W72" i="28"/>
  <c r="S82" i="28"/>
  <c r="X65" i="28"/>
  <c r="AL65" i="28" s="1"/>
  <c r="P99" i="28"/>
  <c r="R82" i="28"/>
  <c r="R89" i="28"/>
  <c r="Q101" i="28"/>
  <c r="X78" i="28"/>
  <c r="AN78" i="28" s="1"/>
  <c r="U109" i="28"/>
  <c r="W109" i="28"/>
  <c r="S76" i="28"/>
  <c r="U99" i="28"/>
  <c r="S109" i="28"/>
  <c r="V67" i="28"/>
  <c r="AG67" i="28" s="1"/>
  <c r="P62" i="28"/>
  <c r="W69" i="28"/>
  <c r="T90" i="28"/>
  <c r="T89" i="28"/>
  <c r="Q99" i="28"/>
  <c r="V63" i="28"/>
  <c r="AE63" i="28" s="1"/>
  <c r="Q88" i="28"/>
  <c r="W33" i="28"/>
  <c r="R40" i="28"/>
  <c r="W48" i="28"/>
  <c r="S47" i="28"/>
  <c r="S15" i="28"/>
  <c r="R55" i="28"/>
  <c r="R23" i="28"/>
  <c r="W14" i="28"/>
  <c r="S30" i="28"/>
  <c r="W37" i="28"/>
  <c r="R42" i="28"/>
  <c r="P13" i="28"/>
  <c r="W44" i="28"/>
  <c r="S45" i="28"/>
  <c r="R13" i="28"/>
  <c r="R57" i="28"/>
  <c r="R25" i="28"/>
  <c r="W26" i="28"/>
  <c r="S36" i="28"/>
  <c r="V18" i="28"/>
  <c r="U31" i="28"/>
  <c r="T44" i="28"/>
  <c r="V57" i="28"/>
  <c r="T22" i="28"/>
  <c r="Q35" i="28"/>
  <c r="X47" i="28"/>
  <c r="P180" i="28"/>
  <c r="W200" i="28"/>
  <c r="T217" i="28"/>
  <c r="T126" i="28"/>
  <c r="P156" i="28"/>
  <c r="P207" i="28"/>
  <c r="U177" i="28"/>
  <c r="X232" i="28"/>
  <c r="Q213" i="28"/>
  <c r="R129" i="28"/>
  <c r="X112" i="28"/>
  <c r="T240" i="28"/>
  <c r="Q195" i="28"/>
  <c r="V175" i="28"/>
  <c r="V136" i="28"/>
  <c r="X118" i="28"/>
  <c r="X215" i="28"/>
  <c r="V249" i="28"/>
  <c r="X186" i="28"/>
  <c r="U146" i="28"/>
  <c r="U148" i="28"/>
  <c r="W207" i="28"/>
  <c r="P196" i="28"/>
  <c r="Q226" i="28"/>
  <c r="V89" i="28"/>
  <c r="AF89" i="28" s="1"/>
  <c r="S98" i="28"/>
  <c r="R231" i="28"/>
  <c r="W195" i="28"/>
  <c r="X188" i="28"/>
  <c r="U168" i="28"/>
  <c r="P108" i="28"/>
  <c r="W242" i="28"/>
  <c r="X226" i="28"/>
  <c r="Q163" i="28"/>
  <c r="S189" i="28"/>
  <c r="Q172" i="28"/>
  <c r="Q66" i="28"/>
  <c r="W81" i="28"/>
  <c r="W84" i="28"/>
  <c r="P239" i="28"/>
  <c r="W217" i="28"/>
  <c r="U162" i="28"/>
  <c r="W188" i="28"/>
  <c r="P81" i="28"/>
  <c r="T71" i="28"/>
  <c r="X255" i="28"/>
  <c r="W208" i="28"/>
  <c r="V191" i="28"/>
  <c r="V166" i="28"/>
  <c r="P191" i="28"/>
  <c r="X89" i="28"/>
  <c r="AN89" i="28" s="1"/>
  <c r="P102" i="28"/>
  <c r="Q208" i="28"/>
  <c r="T234" i="28"/>
  <c r="Q175" i="28"/>
  <c r="T256" i="28"/>
  <c r="Q209" i="28"/>
  <c r="R255" i="28"/>
  <c r="R205" i="28"/>
  <c r="T226" i="28"/>
  <c r="R206" i="28"/>
  <c r="X194" i="28"/>
  <c r="X189" i="28"/>
  <c r="Q225" i="28"/>
  <c r="P243" i="28"/>
  <c r="P203" i="28"/>
  <c r="W190" i="28"/>
  <c r="P185" i="28"/>
  <c r="P182" i="28"/>
  <c r="W98" i="28"/>
  <c r="X66" i="28"/>
  <c r="AL66" i="28" s="1"/>
  <c r="X75" i="28"/>
  <c r="AL75" i="28" s="1"/>
  <c r="X71" i="28"/>
  <c r="V90" i="28"/>
  <c r="AG90" i="28" s="1"/>
  <c r="V106" i="28"/>
  <c r="AG106" i="28" s="1"/>
  <c r="S63" i="28"/>
  <c r="U83" i="28"/>
  <c r="Q93" i="28"/>
  <c r="S84" i="28"/>
  <c r="P79" i="28"/>
  <c r="T97" i="28"/>
  <c r="Q107" i="28"/>
  <c r="R103" i="28"/>
  <c r="R64" i="28"/>
  <c r="X87" i="28"/>
  <c r="AM87" i="28" s="1"/>
  <c r="X70" i="28"/>
  <c r="AL70" i="28" s="1"/>
  <c r="W102" i="28"/>
  <c r="W64" i="28"/>
  <c r="V72" i="28"/>
  <c r="AE72" i="28" s="1"/>
  <c r="W75" i="28"/>
  <c r="R97" i="28"/>
  <c r="Q72" i="28"/>
  <c r="U80" i="28"/>
  <c r="Q90" i="28"/>
  <c r="X88" i="28"/>
  <c r="AN88" i="28" s="1"/>
  <c r="Q71" i="28"/>
  <c r="U88" i="28"/>
  <c r="R87" i="28"/>
  <c r="T88" i="28"/>
  <c r="R100" i="28"/>
  <c r="X79" i="28"/>
  <c r="AM79" i="28" s="1"/>
  <c r="P85" i="28"/>
  <c r="X92" i="28"/>
  <c r="AM92" i="28" s="1"/>
  <c r="R110" i="28"/>
  <c r="X80" i="28"/>
  <c r="AL80" i="28" s="1"/>
  <c r="V102" i="28"/>
  <c r="U81" i="28"/>
  <c r="S67" i="28"/>
  <c r="W25" i="28"/>
  <c r="R36" i="28"/>
  <c r="W40" i="28"/>
  <c r="S43" i="28"/>
  <c r="W55" i="28"/>
  <c r="R51" i="28"/>
  <c r="R19" i="28"/>
  <c r="S58" i="28"/>
  <c r="S26" i="28"/>
  <c r="W29" i="28"/>
  <c r="R38" i="28"/>
  <c r="V60" i="28"/>
  <c r="W36" i="28"/>
  <c r="S41" i="28"/>
  <c r="W59" i="28"/>
  <c r="R53" i="28"/>
  <c r="R21" i="28"/>
  <c r="W18" i="28"/>
  <c r="S32" i="28"/>
  <c r="T20" i="28"/>
  <c r="Q33" i="28"/>
  <c r="X45" i="28"/>
  <c r="U59" i="28"/>
  <c r="X23" i="28"/>
  <c r="V36" i="28"/>
  <c r="U49" i="28"/>
  <c r="U14" i="28"/>
  <c r="T27" i="28"/>
  <c r="Q40" i="28"/>
  <c r="X52" i="28"/>
  <c r="X17" i="28"/>
  <c r="S134" i="28"/>
  <c r="U239" i="28"/>
  <c r="S257" i="28"/>
  <c r="Q127" i="28"/>
  <c r="R142" i="28"/>
  <c r="W205" i="28"/>
  <c r="Q138" i="28"/>
  <c r="W234" i="28"/>
  <c r="W199" i="28"/>
  <c r="U114" i="28"/>
  <c r="X126" i="28"/>
  <c r="Q233" i="28"/>
  <c r="T251" i="28"/>
  <c r="W151" i="28"/>
  <c r="R150" i="28"/>
  <c r="X127" i="28"/>
  <c r="S209" i="28"/>
  <c r="X238" i="28"/>
  <c r="Q157" i="28"/>
  <c r="S143" i="28"/>
  <c r="Q114" i="28"/>
  <c r="T225" i="28"/>
  <c r="U241" i="28"/>
  <c r="X202" i="28"/>
  <c r="V71" i="28"/>
  <c r="P91" i="28"/>
  <c r="T249" i="28"/>
  <c r="R239" i="28"/>
  <c r="T182" i="28"/>
  <c r="Q224" i="28"/>
  <c r="W74" i="28"/>
  <c r="T214" i="28"/>
  <c r="U208" i="28"/>
  <c r="S241" i="28"/>
  <c r="S182" i="28"/>
  <c r="T69" i="28"/>
  <c r="U85" i="28"/>
  <c r="W106" i="28"/>
  <c r="U105" i="28"/>
  <c r="U210" i="28"/>
  <c r="U207" i="28"/>
  <c r="Q214" i="28"/>
  <c r="S181" i="28"/>
  <c r="Q73" i="28"/>
  <c r="R72" i="28"/>
  <c r="S222" i="28"/>
  <c r="Q248" i="28"/>
  <c r="Q176" i="28"/>
  <c r="X233" i="28"/>
  <c r="Q184" i="28"/>
  <c r="R77" i="28"/>
  <c r="V94" i="28"/>
  <c r="AG94" i="28" s="1"/>
  <c r="X231" i="28"/>
  <c r="V215" i="28"/>
  <c r="W168" i="28"/>
  <c r="V230" i="28"/>
  <c r="R190" i="28"/>
  <c r="X228" i="28"/>
  <c r="R244" i="28"/>
  <c r="U205" i="28"/>
  <c r="U191" i="28"/>
  <c r="X185" i="28"/>
  <c r="X182" i="28"/>
  <c r="V244" i="28"/>
  <c r="Q232" i="28"/>
  <c r="Q188" i="28"/>
  <c r="X183" i="28"/>
  <c r="Q177" i="28"/>
  <c r="T175" i="28"/>
  <c r="U101" i="28"/>
  <c r="W105" i="28"/>
  <c r="W66" i="28"/>
  <c r="U84" i="28"/>
  <c r="U68" i="28"/>
  <c r="T76" i="28"/>
  <c r="T65" i="28"/>
  <c r="Q74" i="28"/>
  <c r="T84" i="28"/>
  <c r="W62" i="28"/>
  <c r="P89" i="28"/>
  <c r="V88" i="28"/>
  <c r="AG88" i="28" s="1"/>
  <c r="U97" i="28"/>
  <c r="R94" i="28"/>
  <c r="T105" i="28"/>
  <c r="V103" i="28"/>
  <c r="AG103" i="28" s="1"/>
  <c r="S83" i="28"/>
  <c r="R107" i="28"/>
  <c r="T102" i="28"/>
  <c r="Q63" i="28"/>
  <c r="P120" i="28"/>
  <c r="U176" i="28"/>
  <c r="S250" i="28"/>
  <c r="S256" i="28"/>
  <c r="S129" i="28"/>
  <c r="X165" i="28"/>
  <c r="S213" i="28"/>
  <c r="P228" i="28"/>
  <c r="V188" i="28"/>
  <c r="U128" i="28"/>
  <c r="Q179" i="28"/>
  <c r="R256" i="28"/>
  <c r="X199" i="28"/>
  <c r="S198" i="28"/>
  <c r="W114" i="28"/>
  <c r="R183" i="28"/>
  <c r="X239" i="28"/>
  <c r="V202" i="28"/>
  <c r="V183" i="28"/>
  <c r="R132" i="28"/>
  <c r="X151" i="28"/>
  <c r="X237" i="28"/>
  <c r="X187" i="28"/>
  <c r="W176" i="28"/>
  <c r="U106" i="28"/>
  <c r="Q108" i="28"/>
  <c r="S233" i="28"/>
  <c r="P199" i="28"/>
  <c r="P176" i="28"/>
  <c r="W203" i="28"/>
  <c r="R101" i="28"/>
  <c r="P226" i="28"/>
  <c r="W201" i="28"/>
  <c r="W196" i="28"/>
  <c r="X174" i="28"/>
  <c r="S88" i="28"/>
  <c r="T72" i="28"/>
  <c r="V98" i="28"/>
  <c r="AF98" i="28" s="1"/>
  <c r="X96" i="28"/>
  <c r="AM96" i="28" s="1"/>
  <c r="T248" i="28"/>
  <c r="U200" i="28"/>
  <c r="X195" i="28"/>
  <c r="W255" i="28"/>
  <c r="W92" i="28"/>
  <c r="P73" i="28"/>
  <c r="U211" i="28"/>
  <c r="V235" i="28"/>
  <c r="W169" i="28"/>
  <c r="V196" i="28"/>
  <c r="T178" i="28"/>
  <c r="U75" i="28"/>
  <c r="W79" i="28"/>
  <c r="R254" i="28"/>
  <c r="Q205" i="28"/>
  <c r="P253" i="28"/>
  <c r="V195" i="28"/>
  <c r="T183" i="28"/>
  <c r="V248" i="28"/>
  <c r="R233" i="28"/>
  <c r="P119" i="28"/>
  <c r="U145" i="28"/>
  <c r="U233" i="28"/>
  <c r="T244" i="28"/>
  <c r="Q141" i="28"/>
  <c r="U154" i="28"/>
  <c r="S136" i="28"/>
  <c r="W209" i="28"/>
  <c r="X184" i="28"/>
  <c r="W148" i="28"/>
  <c r="V254" i="28"/>
  <c r="V223" i="28"/>
  <c r="U236" i="28"/>
  <c r="X167" i="28"/>
  <c r="V125" i="28"/>
  <c r="T236" i="28"/>
  <c r="X218" i="28"/>
  <c r="P242" i="28"/>
  <c r="V176" i="28"/>
  <c r="P122" i="28"/>
  <c r="V112" i="28"/>
  <c r="V253" i="28"/>
  <c r="Q165" i="28"/>
  <c r="T227" i="28"/>
  <c r="R92" i="28"/>
  <c r="Q100" i="28"/>
  <c r="W215" i="28"/>
  <c r="P187" i="28"/>
  <c r="R241" i="28"/>
  <c r="S195" i="28"/>
  <c r="U64" i="28"/>
  <c r="S205" i="28"/>
  <c r="T194" i="28"/>
  <c r="P188" i="28"/>
  <c r="P238" i="28"/>
  <c r="R66" i="28"/>
  <c r="T92" i="28"/>
  <c r="Q84" i="28"/>
  <c r="T87" i="28"/>
  <c r="Q201" i="28"/>
  <c r="U231" i="28"/>
  <c r="W187" i="28"/>
  <c r="Q237" i="28"/>
  <c r="X62" i="28"/>
  <c r="AM62" i="28" s="1"/>
  <c r="R95" i="28"/>
  <c r="R235" i="28"/>
  <c r="X216" i="28"/>
  <c r="V256" i="28"/>
  <c r="V187" i="28"/>
  <c r="R75" i="28"/>
  <c r="V64" i="28"/>
  <c r="AG64" i="28" s="1"/>
  <c r="R104" i="28"/>
  <c r="V237" i="28"/>
  <c r="W198" i="28"/>
  <c r="P208" i="28"/>
  <c r="Q186" i="28"/>
  <c r="V177" i="28"/>
  <c r="X200" i="28"/>
  <c r="T222" i="28"/>
  <c r="U182" i="28"/>
  <c r="P178" i="28"/>
  <c r="V171" i="28"/>
  <c r="W135" i="28"/>
  <c r="V224" i="28"/>
  <c r="V213" i="28"/>
  <c r="V173" i="28"/>
  <c r="W171" i="28"/>
  <c r="X246" i="28"/>
  <c r="S78" i="28"/>
  <c r="Q86" i="28"/>
  <c r="W87" i="28"/>
  <c r="V96" i="28"/>
  <c r="AF96" i="28" s="1"/>
  <c r="X67" i="28"/>
  <c r="AL67" i="28" s="1"/>
  <c r="V105" i="28"/>
  <c r="AE105" i="28" s="1"/>
  <c r="Q64" i="28"/>
  <c r="S103" i="28"/>
  <c r="P104" i="28"/>
  <c r="P65" i="28"/>
  <c r="R86" i="28"/>
  <c r="W107" i="28"/>
  <c r="U73" i="28"/>
  <c r="W103" i="28"/>
  <c r="V74" i="28"/>
  <c r="AG74" i="28" s="1"/>
  <c r="V62" i="28"/>
  <c r="AG62" i="28" s="1"/>
  <c r="S69" i="28"/>
  <c r="S66" i="28"/>
  <c r="T82" i="28"/>
  <c r="X83" i="28"/>
  <c r="AM83" i="28" s="1"/>
  <c r="P107" i="28"/>
  <c r="P70" i="28"/>
  <c r="S89" i="28"/>
  <c r="T106" i="28"/>
  <c r="S101" i="28"/>
  <c r="T62" i="28"/>
  <c r="V91" i="28"/>
  <c r="AG91" i="28" s="1"/>
  <c r="P93" i="28"/>
  <c r="P76" i="28"/>
  <c r="Q106" i="28"/>
  <c r="V109" i="28"/>
  <c r="AF109" i="28" s="1"/>
  <c r="U69" i="28"/>
  <c r="P80" i="28"/>
  <c r="Q78" i="28"/>
  <c r="U110" i="28"/>
  <c r="W78" i="28"/>
  <c r="R88" i="28"/>
  <c r="U91" i="28"/>
  <c r="R74" i="28"/>
  <c r="V97" i="28"/>
  <c r="AG97" i="28" s="1"/>
  <c r="R56" i="28"/>
  <c r="R24" i="28"/>
  <c r="W16" i="28"/>
  <c r="S31" i="28"/>
  <c r="W31" i="28"/>
  <c r="R39" i="28"/>
  <c r="W46" i="28"/>
  <c r="S46" i="28"/>
  <c r="S14" i="28"/>
  <c r="R58" i="28"/>
  <c r="R26" i="28"/>
  <c r="X55" i="28"/>
  <c r="S61" i="28"/>
  <c r="S29" i="28"/>
  <c r="W35" i="28"/>
  <c r="R41" i="28"/>
  <c r="W58" i="28"/>
  <c r="S52" i="28"/>
  <c r="S20" i="28"/>
  <c r="Q25" i="28"/>
  <c r="X37" i="28"/>
  <c r="V50" i="28"/>
  <c r="X15" i="28"/>
  <c r="V28" i="28"/>
  <c r="U41" i="28"/>
  <c r="U54" i="28"/>
  <c r="T19" i="28"/>
  <c r="Q32" i="28"/>
  <c r="X44" i="28"/>
  <c r="T58" i="28"/>
  <c r="V22" i="28"/>
  <c r="U35" i="28"/>
  <c r="T48" i="28"/>
  <c r="Q13" i="28"/>
  <c r="Q26" i="28"/>
  <c r="X38" i="28"/>
  <c r="V51" i="28"/>
  <c r="Q15" i="28"/>
  <c r="X27" i="28"/>
  <c r="V40" i="28"/>
  <c r="U53" i="28"/>
  <c r="P244" i="28"/>
  <c r="P138" i="28"/>
  <c r="U240" i="28"/>
  <c r="V236" i="28"/>
  <c r="R169" i="28"/>
  <c r="P134" i="28"/>
  <c r="U136" i="28"/>
  <c r="P200" i="28"/>
  <c r="W149" i="28"/>
  <c r="Q129" i="28"/>
  <c r="P221" i="28"/>
  <c r="W145" i="28"/>
  <c r="U238" i="28"/>
  <c r="R218" i="28"/>
  <c r="W216" i="28"/>
  <c r="P75" i="28"/>
  <c r="X214" i="28"/>
  <c r="W244" i="28"/>
  <c r="V245" i="28"/>
  <c r="S77" i="28"/>
  <c r="U104" i="28"/>
  <c r="X101" i="28"/>
  <c r="AN101" i="28" s="1"/>
  <c r="P103" i="28"/>
  <c r="S102" i="28"/>
  <c r="S108" i="28"/>
  <c r="T91" i="28"/>
  <c r="W97" i="28"/>
  <c r="R79" i="28"/>
  <c r="P94" i="28"/>
  <c r="Q87" i="28"/>
  <c r="S94" i="28"/>
  <c r="R52" i="28"/>
  <c r="S35" i="28"/>
  <c r="R35" i="28"/>
  <c r="S42" i="28"/>
  <c r="R54" i="28"/>
  <c r="T54" i="28"/>
  <c r="S25" i="28"/>
  <c r="R37" i="28"/>
  <c r="S48" i="28"/>
  <c r="V26" i="28"/>
  <c r="T52" i="28"/>
  <c r="T30" i="28"/>
  <c r="T56" i="28"/>
  <c r="X28" i="28"/>
  <c r="V49" i="28"/>
  <c r="Q21" i="28"/>
  <c r="T40" i="28"/>
  <c r="V56" i="28"/>
  <c r="U24" i="28"/>
  <c r="Q42" i="28"/>
  <c r="X56" i="28"/>
  <c r="U21" i="28"/>
  <c r="X35" i="28"/>
  <c r="T50" i="28"/>
  <c r="P206" i="28"/>
  <c r="P137" i="28"/>
  <c r="W179" i="28"/>
  <c r="X106" i="28"/>
  <c r="AN106" i="28" s="1"/>
  <c r="Q97" i="28"/>
  <c r="P97" i="28"/>
  <c r="U189" i="28"/>
  <c r="X197" i="28"/>
  <c r="T170" i="28"/>
  <c r="T107" i="28"/>
  <c r="S100" i="28"/>
  <c r="S80" i="28"/>
  <c r="V110" i="28"/>
  <c r="AE110" i="28" s="1"/>
  <c r="T93" i="28"/>
  <c r="Q83" i="28"/>
  <c r="T81" i="28"/>
  <c r="P72" i="28"/>
  <c r="U70" i="28"/>
  <c r="W80" i="28"/>
  <c r="Q69" i="28"/>
  <c r="W63" i="28"/>
  <c r="R32" i="28"/>
  <c r="S27" i="28"/>
  <c r="R27" i="28"/>
  <c r="S34" i="28"/>
  <c r="R46" i="28"/>
  <c r="W52" i="28"/>
  <c r="S17" i="28"/>
  <c r="R29" i="28"/>
  <c r="S40" i="28"/>
  <c r="X29" i="28"/>
  <c r="V55" i="28"/>
  <c r="U33" i="28"/>
  <c r="X59" i="28"/>
  <c r="U30" i="28"/>
  <c r="T51" i="28"/>
  <c r="T24" i="28"/>
  <c r="X41" i="28"/>
  <c r="U58" i="28"/>
  <c r="V27" i="28"/>
  <c r="V43" i="28"/>
  <c r="V58" i="28"/>
  <c r="Q23" i="28"/>
  <c r="U37" i="28"/>
  <c r="X51" i="28"/>
  <c r="S173" i="28"/>
  <c r="T121" i="28"/>
  <c r="S225" i="28"/>
  <c r="S96" i="28"/>
  <c r="U72" i="28"/>
  <c r="W197" i="28"/>
  <c r="R174" i="28"/>
  <c r="T257" i="28"/>
  <c r="Q230" i="28"/>
  <c r="W100" i="28"/>
  <c r="R99" i="28"/>
  <c r="Q82" i="28"/>
  <c r="V75" i="28"/>
  <c r="AG75" i="28" s="1"/>
  <c r="V73" i="28"/>
  <c r="AF73" i="28" s="1"/>
  <c r="P63" i="28"/>
  <c r="P71" i="28"/>
  <c r="U67" i="28"/>
  <c r="V99" i="28"/>
  <c r="AG99" i="28" s="1"/>
  <c r="R96" i="28"/>
  <c r="T108" i="28"/>
  <c r="V86" i="28"/>
  <c r="AG86" i="28" s="1"/>
  <c r="R28" i="28"/>
  <c r="W47" i="28"/>
  <c r="R15" i="28"/>
  <c r="S22" i="28"/>
  <c r="R34" i="28"/>
  <c r="W28" i="28"/>
  <c r="W51" i="28"/>
  <c r="R17" i="28"/>
  <c r="S28" i="28"/>
  <c r="V34" i="28"/>
  <c r="T61" i="28"/>
  <c r="T38" i="28"/>
  <c r="V61" i="28"/>
  <c r="V33" i="28"/>
  <c r="V54" i="28"/>
  <c r="U27" i="28"/>
  <c r="U43" i="28"/>
  <c r="T60" i="28"/>
  <c r="X30" i="28"/>
  <c r="T45" i="28"/>
  <c r="U60" i="28"/>
  <c r="V24" i="28"/>
  <c r="Q39" i="28"/>
  <c r="T55" i="28"/>
  <c r="T115" i="28"/>
  <c r="W235" i="28"/>
  <c r="P181" i="28"/>
  <c r="V76" i="28"/>
  <c r="AG76" i="28" s="1"/>
  <c r="Q207" i="28"/>
  <c r="U228" i="28"/>
  <c r="U184" i="28"/>
  <c r="T221" i="28"/>
  <c r="S73" i="28"/>
  <c r="T99" i="28"/>
  <c r="P66" i="28"/>
  <c r="X63" i="28"/>
  <c r="AM63" i="28" s="1"/>
  <c r="R69" i="28"/>
  <c r="V104" i="28"/>
  <c r="AG104" i="28" s="1"/>
  <c r="T79" i="28"/>
  <c r="P101" i="28"/>
  <c r="P69" i="28"/>
  <c r="Q89" i="28"/>
  <c r="V101" i="28"/>
  <c r="AG101" i="28" s="1"/>
  <c r="S99" i="28"/>
  <c r="U86" i="28"/>
  <c r="R20" i="28"/>
  <c r="W39" i="28"/>
  <c r="W54" i="28"/>
  <c r="S18" i="28"/>
  <c r="R30" i="28"/>
  <c r="W20" i="28"/>
  <c r="W43" i="28"/>
  <c r="S13" i="28"/>
  <c r="S24" i="28"/>
  <c r="T36" i="28"/>
  <c r="T14" i="28"/>
  <c r="X39" i="28"/>
  <c r="Q16" i="28"/>
  <c r="X36" i="28"/>
  <c r="U56" i="28"/>
  <c r="Q29" i="28"/>
  <c r="Q45" i="28"/>
  <c r="X14" i="28"/>
  <c r="U32" i="28"/>
  <c r="X46" i="28"/>
  <c r="T26" i="28"/>
  <c r="T42" i="28"/>
  <c r="Q57" i="28"/>
  <c r="X136" i="28"/>
  <c r="W245" i="28"/>
  <c r="S70" i="28"/>
  <c r="R70" i="28"/>
  <c r="V206" i="28"/>
  <c r="S192" i="28"/>
  <c r="U172" i="28"/>
  <c r="P204" i="28"/>
  <c r="W88" i="28"/>
  <c r="X84" i="28"/>
  <c r="AN84" i="28" s="1"/>
  <c r="S95" i="28"/>
  <c r="Q62" i="28"/>
  <c r="X81" i="28"/>
  <c r="AN81" i="28" s="1"/>
  <c r="X64" i="28"/>
  <c r="AN64" i="28" s="1"/>
  <c r="T104" i="28"/>
  <c r="V66" i="28"/>
  <c r="AG66" i="28" s="1"/>
  <c r="V77" i="28"/>
  <c r="AF77" i="28" s="1"/>
  <c r="V80" i="28"/>
  <c r="AG80" i="28" s="1"/>
  <c r="P82" i="28"/>
  <c r="P77" i="28"/>
  <c r="X82" i="28"/>
  <c r="AN82" i="28" s="1"/>
  <c r="W32" i="28"/>
  <c r="W23" i="28"/>
  <c r="W38" i="28"/>
  <c r="W61" i="28"/>
  <c r="R22" i="28"/>
  <c r="S57" i="28"/>
  <c r="W27" i="28"/>
  <c r="W50" i="28"/>
  <c r="S16" i="28"/>
  <c r="U39" i="28"/>
  <c r="U17" i="28"/>
  <c r="Q43" i="28"/>
  <c r="V17" i="28"/>
  <c r="U38" i="28"/>
  <c r="Q60" i="28"/>
  <c r="V30" i="28"/>
  <c r="V46" i="28"/>
  <c r="Q18" i="28"/>
  <c r="Q34" i="28"/>
  <c r="U48" i="28"/>
  <c r="U29" i="28"/>
  <c r="X43" i="28"/>
  <c r="X58" i="28"/>
  <c r="V228" i="28"/>
  <c r="V204" i="28"/>
  <c r="R246" i="28"/>
  <c r="Q245" i="28"/>
  <c r="S211" i="28"/>
  <c r="U179" i="28"/>
  <c r="W178" i="28"/>
  <c r="U181" i="28"/>
  <c r="V100" i="28"/>
  <c r="AE100" i="28" s="1"/>
  <c r="P92" i="28"/>
  <c r="T74" i="28"/>
  <c r="V84" i="28"/>
  <c r="AF84" i="28" s="1"/>
  <c r="U77" i="28"/>
  <c r="R90" i="28"/>
  <c r="V92" i="28"/>
  <c r="AG92" i="28" s="1"/>
  <c r="X77" i="28"/>
  <c r="AM77" i="28" s="1"/>
  <c r="V78" i="28"/>
  <c r="AF78" i="28" s="1"/>
  <c r="P110" i="28"/>
  <c r="U94" i="28"/>
  <c r="R68" i="28"/>
  <c r="W57" i="28"/>
  <c r="W24" i="28"/>
  <c r="R59" i="28"/>
  <c r="W22" i="28"/>
  <c r="W45" i="28"/>
  <c r="R14" i="28"/>
  <c r="S49" i="28"/>
  <c r="R61" i="28"/>
  <c r="W34" i="28"/>
  <c r="Q17" i="28"/>
  <c r="V42" i="28"/>
  <c r="V20" i="28"/>
  <c r="T46" i="28"/>
  <c r="X20" i="28"/>
  <c r="V41" i="28"/>
  <c r="V14" i="28"/>
  <c r="T32" i="28"/>
  <c r="X49" i="28"/>
  <c r="V19" i="28"/>
  <c r="V35" i="28"/>
  <c r="Q50" i="28"/>
  <c r="V16" i="28"/>
  <c r="Q31" i="28"/>
  <c r="U45" i="28"/>
  <c r="X60" i="28"/>
  <c r="R211" i="28"/>
  <c r="W68" i="28"/>
  <c r="S214" i="28"/>
  <c r="T211" i="28"/>
  <c r="Q180" i="28"/>
  <c r="Q124" i="28"/>
  <c r="W248" i="28"/>
  <c r="W166" i="28"/>
  <c r="U107" i="28"/>
  <c r="R93" i="28"/>
  <c r="R106" i="28"/>
  <c r="V93" i="28"/>
  <c r="AF93" i="28" s="1"/>
  <c r="Q76" i="28"/>
  <c r="R105" i="28"/>
  <c r="R71" i="28"/>
  <c r="S107" i="28"/>
  <c r="U82" i="28"/>
  <c r="P90" i="28"/>
  <c r="P88" i="28"/>
  <c r="Q81" i="28"/>
  <c r="W17" i="28"/>
  <c r="S59" i="28"/>
  <c r="R47" i="28"/>
  <c r="S54" i="28"/>
  <c r="W21" i="28"/>
  <c r="Q59" i="28"/>
  <c r="S37" i="28"/>
  <c r="R49" i="28"/>
  <c r="S60" i="28"/>
  <c r="X21" i="28"/>
  <c r="U47" i="28"/>
  <c r="U25" i="28"/>
  <c r="Q51" i="28"/>
  <c r="Q24" i="28"/>
  <c r="T43" i="28"/>
  <c r="T16" i="28"/>
  <c r="X33" i="28"/>
  <c r="Q53" i="28"/>
  <c r="T21" i="28"/>
  <c r="T37" i="28"/>
  <c r="T53" i="28"/>
  <c r="T18" i="28"/>
  <c r="V32" i="28"/>
  <c r="Q47" i="28"/>
  <c r="R232" i="28"/>
  <c r="X235" i="28"/>
  <c r="T181" i="28"/>
  <c r="P175" i="28"/>
  <c r="T64" i="28"/>
  <c r="Q231" i="28"/>
  <c r="T176" i="28"/>
  <c r="R177" i="28"/>
  <c r="P96" i="28"/>
  <c r="V95" i="28"/>
  <c r="AG95" i="28" s="1"/>
  <c r="X72" i="28"/>
  <c r="AM72" i="28" s="1"/>
  <c r="W85" i="28"/>
  <c r="S93" i="28"/>
  <c r="U90" i="28"/>
  <c r="T110" i="28"/>
  <c r="T83" i="28"/>
  <c r="X105" i="28"/>
  <c r="AN105" i="28" s="1"/>
  <c r="W67" i="28"/>
  <c r="X97" i="28"/>
  <c r="AN97" i="28" s="1"/>
  <c r="S68" i="28"/>
  <c r="R60" i="28"/>
  <c r="S39" i="28"/>
  <c r="R43" i="28"/>
  <c r="S50" i="28"/>
  <c r="W13" i="28"/>
  <c r="U57" i="28"/>
  <c r="S33" i="28"/>
  <c r="R45" i="28"/>
  <c r="S56" i="28"/>
  <c r="U23" i="28"/>
  <c r="Q49" i="28"/>
  <c r="Q27" i="28"/>
  <c r="V52" i="28"/>
  <c r="V25" i="28"/>
  <c r="U46" i="28"/>
  <c r="U19" i="28"/>
  <c r="Q37" i="28"/>
  <c r="X54" i="28"/>
  <c r="X22" i="28"/>
  <c r="U40" i="28"/>
  <c r="Q55" i="28"/>
  <c r="X19" i="28"/>
  <c r="T34" i="28"/>
  <c r="V48" i="28"/>
  <c r="F34" i="14"/>
  <c r="F36" i="14" s="1"/>
  <c r="E36" i="14"/>
  <c r="AM82" i="28"/>
  <c r="AG82" i="28"/>
  <c r="AM66" i="28"/>
  <c r="AF66" i="28"/>
  <c r="AN93" i="28"/>
  <c r="AM93" i="28"/>
  <c r="AL93" i="28"/>
  <c r="AM102" i="28"/>
  <c r="AE102" i="28"/>
  <c r="AG102" i="28"/>
  <c r="AF102" i="28"/>
  <c r="AM71" i="28"/>
  <c r="AL71" i="28"/>
  <c r="AN71" i="28"/>
  <c r="AF71" i="28"/>
  <c r="AE71" i="28"/>
  <c r="AG71" i="28"/>
  <c r="AL92" i="28"/>
  <c r="AF105" i="28"/>
  <c r="AG105" i="28"/>
  <c r="AM65" i="28"/>
  <c r="AN65" i="28"/>
  <c r="AF65" i="28"/>
  <c r="AG65" i="28"/>
  <c r="AE65" i="28"/>
  <c r="AM76" i="28"/>
  <c r="AN76" i="28"/>
  <c r="AL76" i="28"/>
  <c r="AF76" i="28"/>
  <c r="AM101" i="28"/>
  <c r="AL101" i="28"/>
  <c r="AL110" i="28"/>
  <c r="AN110" i="28"/>
  <c r="AM110" i="28"/>
  <c r="K19" i="29"/>
  <c r="U131" i="29"/>
  <c r="K147" i="29"/>
  <c r="K131" i="29"/>
  <c r="U51" i="29"/>
  <c r="U35" i="29"/>
  <c r="K35" i="29"/>
  <c r="U115" i="29"/>
  <c r="U147" i="29"/>
  <c r="K115" i="29"/>
  <c r="K51" i="29"/>
  <c r="U19" i="29"/>
  <c r="P43" i="28"/>
  <c r="P36" i="28"/>
  <c r="P35" i="28"/>
  <c r="X13" i="28"/>
  <c r="P24" i="28"/>
  <c r="P53" i="28"/>
  <c r="P41" i="28"/>
  <c r="P23" i="28"/>
  <c r="P45" i="28"/>
  <c r="P18" i="28"/>
  <c r="P57" i="28"/>
  <c r="P16" i="28"/>
  <c r="P39" i="28"/>
  <c r="P58" i="28"/>
  <c r="P29" i="28"/>
  <c r="P33" i="28"/>
  <c r="P15" i="28"/>
  <c r="P54" i="28"/>
  <c r="P20" i="28"/>
  <c r="P19" i="28"/>
  <c r="P50" i="28"/>
  <c r="P25" i="28"/>
  <c r="P46" i="28"/>
  <c r="P52" i="28"/>
  <c r="P26" i="28"/>
  <c r="P32" i="28"/>
  <c r="P47" i="28"/>
  <c r="P27" i="28"/>
  <c r="P42" i="28"/>
  <c r="P17" i="28"/>
  <c r="P56" i="28"/>
  <c r="T13" i="28"/>
  <c r="P38" i="28"/>
  <c r="P44" i="28"/>
  <c r="P34" i="28"/>
  <c r="P48" i="28"/>
  <c r="P55" i="28"/>
  <c r="P30" i="28"/>
  <c r="V13" i="28"/>
  <c r="P22" i="28"/>
  <c r="P28" i="28"/>
  <c r="U13" i="28"/>
  <c r="P61" i="28"/>
  <c r="P14" i="28"/>
  <c r="P21" i="28"/>
  <c r="P60" i="28"/>
  <c r="P37" i="28"/>
  <c r="P31" i="28"/>
  <c r="P59" i="28"/>
  <c r="P40" i="28"/>
  <c r="P51" i="28"/>
  <c r="P49" i="28"/>
  <c r="B25" i="14"/>
  <c r="E25" i="14" s="1"/>
  <c r="B24" i="14"/>
  <c r="C24" i="14" s="1"/>
  <c r="B23" i="14"/>
  <c r="D23" i="14" s="1"/>
  <c r="AE76" i="28" l="1"/>
  <c r="AF68" i="28"/>
  <c r="AN66" i="28"/>
  <c r="AW66" i="28" s="1"/>
  <c r="AE82" i="28"/>
  <c r="AO82" i="28" s="1"/>
  <c r="AN92" i="28"/>
  <c r="AW92" i="28" s="1"/>
  <c r="AL102" i="28"/>
  <c r="AU102" i="28" s="1"/>
  <c r="AE92" i="28"/>
  <c r="AR92" i="28" s="1"/>
  <c r="AE66" i="28"/>
  <c r="AO66" i="28" s="1"/>
  <c r="AL105" i="28"/>
  <c r="AU105" i="28" s="1"/>
  <c r="AG110" i="28"/>
  <c r="AT110" i="28" s="1"/>
  <c r="AL68" i="28"/>
  <c r="AU68" i="28" s="1"/>
  <c r="AM105" i="28"/>
  <c r="AV105" i="28" s="1"/>
  <c r="AM68" i="28"/>
  <c r="AV68" i="28" s="1"/>
  <c r="AF92" i="28"/>
  <c r="AS92" i="28" s="1"/>
  <c r="AF101" i="28"/>
  <c r="AP101" i="28" s="1"/>
  <c r="AF95" i="28"/>
  <c r="AP95" i="28" s="1"/>
  <c r="AE101" i="28"/>
  <c r="AO101" i="28" s="1"/>
  <c r="AN95" i="28"/>
  <c r="AW95" i="28" s="1"/>
  <c r="AF110" i="28"/>
  <c r="AS110" i="28" s="1"/>
  <c r="AE68" i="28"/>
  <c r="AR68" i="28" s="1"/>
  <c r="AM95" i="28"/>
  <c r="AV95" i="28" s="1"/>
  <c r="AG93" i="28"/>
  <c r="AQ93" i="28" s="1"/>
  <c r="AE93" i="28"/>
  <c r="AR93" i="28" s="1"/>
  <c r="AE95" i="28"/>
  <c r="AO95" i="28" s="1"/>
  <c r="AL82" i="28"/>
  <c r="AU82" i="28" s="1"/>
  <c r="AF48" i="28"/>
  <c r="AP48" i="28" s="1"/>
  <c r="AY48" i="28" s="1"/>
  <c r="AE48" i="28"/>
  <c r="AR48" i="28" s="1"/>
  <c r="BA48" i="28" s="1"/>
  <c r="AG48" i="28"/>
  <c r="AT48" i="28" s="1"/>
  <c r="BC48" i="28" s="1"/>
  <c r="AN13" i="28"/>
  <c r="AM13" i="28"/>
  <c r="AL13" i="28"/>
  <c r="AN19" i="28"/>
  <c r="BO19" i="28" s="1"/>
  <c r="AL19" i="28"/>
  <c r="AM19" i="28"/>
  <c r="BN19" i="28" s="1"/>
  <c r="AG25" i="28"/>
  <c r="AT25" i="28" s="1"/>
  <c r="BC25" i="28" s="1"/>
  <c r="AF25" i="28"/>
  <c r="AP25" i="28" s="1"/>
  <c r="AY25" i="28" s="1"/>
  <c r="AE25" i="28"/>
  <c r="AO25" i="28" s="1"/>
  <c r="AX25" i="28" s="1"/>
  <c r="AL21" i="28"/>
  <c r="BM21" i="28" s="1"/>
  <c r="AM21" i="28"/>
  <c r="BN21" i="28" s="1"/>
  <c r="AN21" i="28"/>
  <c r="BO21" i="28" s="1"/>
  <c r="AR105" i="28"/>
  <c r="AT105" i="28"/>
  <c r="AS105" i="28"/>
  <c r="AG41" i="28"/>
  <c r="AT41" i="28" s="1"/>
  <c r="BC41" i="28" s="1"/>
  <c r="AF41" i="28"/>
  <c r="AP41" i="28" s="1"/>
  <c r="AY41" i="28" s="1"/>
  <c r="AE41" i="28"/>
  <c r="AO41" i="28" s="1"/>
  <c r="AX41" i="28" s="1"/>
  <c r="AU74" i="28"/>
  <c r="AW104" i="28"/>
  <c r="AL36" i="28"/>
  <c r="BM36" i="28" s="1"/>
  <c r="AM36" i="28"/>
  <c r="BN36" i="28" s="1"/>
  <c r="AN36" i="28"/>
  <c r="BO36" i="28" s="1"/>
  <c r="AQ66" i="28"/>
  <c r="AP66" i="28"/>
  <c r="AL30" i="28"/>
  <c r="BM30" i="28" s="1"/>
  <c r="AM30" i="28"/>
  <c r="BN30" i="28" s="1"/>
  <c r="AN30" i="28"/>
  <c r="BO30" i="28" s="1"/>
  <c r="AQ71" i="28"/>
  <c r="AO71" i="28"/>
  <c r="AP71" i="28"/>
  <c r="AM51" i="28"/>
  <c r="BN51" i="28" s="1"/>
  <c r="AN51" i="28"/>
  <c r="BO51" i="28" s="1"/>
  <c r="AL51" i="28"/>
  <c r="BM51" i="28" s="1"/>
  <c r="AL56" i="28"/>
  <c r="BM56" i="28" s="1"/>
  <c r="AN56" i="28"/>
  <c r="BO56" i="28" s="1"/>
  <c r="AM56" i="28"/>
  <c r="BN56" i="28" s="1"/>
  <c r="AT79" i="28"/>
  <c r="AE51" i="28"/>
  <c r="AO51" i="28" s="1"/>
  <c r="AX51" i="28" s="1"/>
  <c r="AF51" i="28"/>
  <c r="AP51" i="28" s="1"/>
  <c r="AY51" i="28" s="1"/>
  <c r="AG51" i="28"/>
  <c r="AQ51" i="28" s="1"/>
  <c r="AZ51" i="28" s="1"/>
  <c r="AN44" i="28"/>
  <c r="BO44" i="28" s="1"/>
  <c r="AM44" i="28"/>
  <c r="BN44" i="28" s="1"/>
  <c r="AL44" i="28"/>
  <c r="BM44" i="28" s="1"/>
  <c r="AM37" i="28"/>
  <c r="BN37" i="28" s="1"/>
  <c r="AL37" i="28"/>
  <c r="BM37" i="28" s="1"/>
  <c r="AN37" i="28"/>
  <c r="BO37" i="28" s="1"/>
  <c r="AT88" i="28"/>
  <c r="AP76" i="28"/>
  <c r="AO76" i="28"/>
  <c r="AQ76" i="28"/>
  <c r="AO107" i="28"/>
  <c r="AT92" i="28"/>
  <c r="AR72" i="28"/>
  <c r="AG60" i="28"/>
  <c r="AT60" i="28" s="1"/>
  <c r="BC60" i="28" s="1"/>
  <c r="AF60" i="28"/>
  <c r="AP60" i="28" s="1"/>
  <c r="AY60" i="28" s="1"/>
  <c r="AE60" i="28"/>
  <c r="AR60" i="28" s="1"/>
  <c r="BA60" i="28" s="1"/>
  <c r="AR110" i="28"/>
  <c r="AQ79" i="28"/>
  <c r="AN47" i="28"/>
  <c r="BO47" i="28" s="1"/>
  <c r="AL47" i="28"/>
  <c r="BM47" i="28" s="1"/>
  <c r="AM47" i="28"/>
  <c r="BN47" i="28" s="1"/>
  <c r="AQ62" i="28"/>
  <c r="AT62" i="28"/>
  <c r="AS78" i="28"/>
  <c r="AU100" i="28"/>
  <c r="AQ64" i="28"/>
  <c r="AV66" i="28"/>
  <c r="AU66" i="28"/>
  <c r="AG59" i="28"/>
  <c r="AQ59" i="28" s="1"/>
  <c r="AZ59" i="28" s="1"/>
  <c r="AE59" i="28"/>
  <c r="AO59" i="28" s="1"/>
  <c r="AX59" i="28" s="1"/>
  <c r="AF59" i="28"/>
  <c r="AP59" i="28" s="1"/>
  <c r="AY59" i="28" s="1"/>
  <c r="AN24" i="28"/>
  <c r="BO24" i="28" s="1"/>
  <c r="AL24" i="28"/>
  <c r="BM24" i="28" s="1"/>
  <c r="AM24" i="28"/>
  <c r="BN24" i="28" s="1"/>
  <c r="AE37" i="28"/>
  <c r="AR37" i="28" s="1"/>
  <c r="BA37" i="28" s="1"/>
  <c r="AG37" i="28"/>
  <c r="AQ37" i="28" s="1"/>
  <c r="AZ37" i="28" s="1"/>
  <c r="AF37" i="28"/>
  <c r="AP37" i="28" s="1"/>
  <c r="AY37" i="28" s="1"/>
  <c r="AF94" i="28"/>
  <c r="AS94" i="28" s="1"/>
  <c r="AM85" i="28"/>
  <c r="AV85" i="28" s="1"/>
  <c r="AM100" i="28"/>
  <c r="AV100" i="28" s="1"/>
  <c r="AE83" i="28"/>
  <c r="AR83" i="28" s="1"/>
  <c r="AL72" i="28"/>
  <c r="AU72" i="28" s="1"/>
  <c r="AL135" i="28"/>
  <c r="AU135" i="28" s="1"/>
  <c r="AM135" i="28"/>
  <c r="AV135" i="28" s="1"/>
  <c r="AN135" i="28"/>
  <c r="AW135" i="28" s="1"/>
  <c r="AE135" i="28"/>
  <c r="AO135" i="28" s="1"/>
  <c r="AF135" i="28"/>
  <c r="AP135" i="28" s="1"/>
  <c r="AG135" i="28"/>
  <c r="AT135" i="28" s="1"/>
  <c r="AM131" i="28"/>
  <c r="AV131" i="28" s="1"/>
  <c r="AN131" i="28"/>
  <c r="AW131" i="28" s="1"/>
  <c r="AL131" i="28"/>
  <c r="AU131" i="28" s="1"/>
  <c r="AF131" i="28"/>
  <c r="AS131" i="28" s="1"/>
  <c r="AG131" i="28"/>
  <c r="AE131" i="28"/>
  <c r="AO131" i="28" s="1"/>
  <c r="AM116" i="28"/>
  <c r="AV116" i="28" s="1"/>
  <c r="AN116" i="28"/>
  <c r="AW116" i="28" s="1"/>
  <c r="AL116" i="28"/>
  <c r="AU116" i="28" s="1"/>
  <c r="AE116" i="28"/>
  <c r="AO116" i="28" s="1"/>
  <c r="AG116" i="28"/>
  <c r="AQ116" i="28" s="1"/>
  <c r="AF116" i="28"/>
  <c r="AP116" i="28" s="1"/>
  <c r="AM139" i="28"/>
  <c r="AV139" i="28" s="1"/>
  <c r="AN139" i="28"/>
  <c r="AW139" i="28" s="1"/>
  <c r="AL139" i="28"/>
  <c r="AU139" i="28" s="1"/>
  <c r="AF139" i="28"/>
  <c r="AP139" i="28" s="1"/>
  <c r="AE139" i="28"/>
  <c r="AO139" i="28" s="1"/>
  <c r="AG139" i="28"/>
  <c r="AT139" i="28" s="1"/>
  <c r="AM117" i="28"/>
  <c r="AV117" i="28" s="1"/>
  <c r="AN117" i="28"/>
  <c r="AW117" i="28" s="1"/>
  <c r="AL117" i="28"/>
  <c r="AU117" i="28" s="1"/>
  <c r="AE117" i="28"/>
  <c r="AO117" i="28" s="1"/>
  <c r="AF117" i="28"/>
  <c r="AP117" i="28" s="1"/>
  <c r="AG117" i="28"/>
  <c r="AQ117" i="28" s="1"/>
  <c r="AL134" i="28"/>
  <c r="AU134" i="28" s="1"/>
  <c r="AN134" i="28"/>
  <c r="AW134" i="28" s="1"/>
  <c r="AM134" i="28"/>
  <c r="AV134" i="28" s="1"/>
  <c r="AG134" i="28"/>
  <c r="AQ134" i="28" s="1"/>
  <c r="AE134" i="28"/>
  <c r="AO134" i="28" s="1"/>
  <c r="AF134" i="28"/>
  <c r="AP134" i="28" s="1"/>
  <c r="AL86" i="28"/>
  <c r="AU86" i="28" s="1"/>
  <c r="AE99" i="28"/>
  <c r="AO99" i="28" s="1"/>
  <c r="AE106" i="28"/>
  <c r="AO106" i="28" s="1"/>
  <c r="AL73" i="28"/>
  <c r="AU73" i="28" s="1"/>
  <c r="AE78" i="28"/>
  <c r="AR78" i="28" s="1"/>
  <c r="AF69" i="28"/>
  <c r="AS69" i="28" s="1"/>
  <c r="AM107" i="28"/>
  <c r="AV107" i="28" s="1"/>
  <c r="AG63" i="28"/>
  <c r="AT63" i="28" s="1"/>
  <c r="AE67" i="28"/>
  <c r="AO67" i="28" s="1"/>
  <c r="AM70" i="28"/>
  <c r="AV70" i="28" s="1"/>
  <c r="AE97" i="28"/>
  <c r="AO97" i="28" s="1"/>
  <c r="AG84" i="28"/>
  <c r="AQ84" i="28" s="1"/>
  <c r="AL90" i="28"/>
  <c r="AU90" i="28" s="1"/>
  <c r="AE62" i="28"/>
  <c r="AR62" i="28" s="1"/>
  <c r="AE98" i="28"/>
  <c r="AR98" i="28" s="1"/>
  <c r="AL87" i="28"/>
  <c r="AU87" i="28" s="1"/>
  <c r="AE89" i="28"/>
  <c r="AR89" i="28" s="1"/>
  <c r="AE91" i="28"/>
  <c r="AR91" i="28" s="1"/>
  <c r="AN109" i="28"/>
  <c r="AW109" i="28" s="1"/>
  <c r="AF75" i="28"/>
  <c r="AS75" i="28" s="1"/>
  <c r="AF64" i="28"/>
  <c r="AP64" i="28" s="1"/>
  <c r="AL104" i="28"/>
  <c r="AU104" i="28" s="1"/>
  <c r="AG52" i="28"/>
  <c r="AQ52" i="28" s="1"/>
  <c r="AZ52" i="28" s="1"/>
  <c r="AF52" i="28"/>
  <c r="AS52" i="28" s="1"/>
  <c r="BB52" i="28" s="1"/>
  <c r="AE52" i="28"/>
  <c r="AO52" i="28" s="1"/>
  <c r="AX52" i="28" s="1"/>
  <c r="AP96" i="28"/>
  <c r="AN33" i="28"/>
  <c r="BO33" i="28" s="1"/>
  <c r="AL33" i="28"/>
  <c r="BM33" i="28" s="1"/>
  <c r="AM33" i="28"/>
  <c r="BN33" i="28" s="1"/>
  <c r="AE16" i="28"/>
  <c r="AO16" i="28" s="1"/>
  <c r="AX16" i="28" s="1"/>
  <c r="AF16" i="28"/>
  <c r="AP16" i="28" s="1"/>
  <c r="AY16" i="28" s="1"/>
  <c r="AG16" i="28"/>
  <c r="AT16" i="28" s="1"/>
  <c r="BC16" i="28" s="1"/>
  <c r="AL20" i="28"/>
  <c r="BM20" i="28" s="1"/>
  <c r="AN20" i="28"/>
  <c r="BO20" i="28" s="1"/>
  <c r="AM20" i="28"/>
  <c r="BN20" i="28" s="1"/>
  <c r="AO110" i="28"/>
  <c r="AQ92" i="28"/>
  <c r="AG46" i="28"/>
  <c r="AT46" i="28" s="1"/>
  <c r="BC46" i="28" s="1"/>
  <c r="AF46" i="28"/>
  <c r="AP46" i="28" s="1"/>
  <c r="AY46" i="28" s="1"/>
  <c r="AE46" i="28"/>
  <c r="AR46" i="28" s="1"/>
  <c r="BA46" i="28" s="1"/>
  <c r="AV99" i="28"/>
  <c r="AG34" i="28"/>
  <c r="AQ34" i="28" s="1"/>
  <c r="AZ34" i="28" s="1"/>
  <c r="AE34" i="28"/>
  <c r="AR34" i="28" s="1"/>
  <c r="BA34" i="28" s="1"/>
  <c r="AF34" i="28"/>
  <c r="AO63" i="28"/>
  <c r="AN38" i="28"/>
  <c r="BO38" i="28" s="1"/>
  <c r="AL38" i="28"/>
  <c r="BM38" i="28" s="1"/>
  <c r="AM38" i="28"/>
  <c r="BN38" i="28" s="1"/>
  <c r="AN55" i="28"/>
  <c r="BO55" i="28" s="1"/>
  <c r="AL55" i="28"/>
  <c r="BM55" i="28" s="1"/>
  <c r="AM55" i="28"/>
  <c r="BN55" i="28" s="1"/>
  <c r="AP93" i="28"/>
  <c r="AW105" i="28"/>
  <c r="AU65" i="28"/>
  <c r="AW65" i="28"/>
  <c r="AV65" i="28"/>
  <c r="AV69" i="28"/>
  <c r="AO108" i="28"/>
  <c r="AS89" i="28"/>
  <c r="AQ95" i="28"/>
  <c r="AU70" i="28"/>
  <c r="AU103" i="28"/>
  <c r="AF44" i="28"/>
  <c r="AP44" i="28" s="1"/>
  <c r="AY44" i="28" s="1"/>
  <c r="AG44" i="28"/>
  <c r="AT44" i="28" s="1"/>
  <c r="BC44" i="28" s="1"/>
  <c r="AE44" i="28"/>
  <c r="AR44" i="28" s="1"/>
  <c r="BA44" i="28" s="1"/>
  <c r="AQ87" i="28"/>
  <c r="AV109" i="28"/>
  <c r="AU80" i="28"/>
  <c r="AM34" i="28"/>
  <c r="BN34" i="28" s="1"/>
  <c r="AL34" i="28"/>
  <c r="BM34" i="28" s="1"/>
  <c r="AN34" i="28"/>
  <c r="BO34" i="28" s="1"/>
  <c r="AE47" i="28"/>
  <c r="AR47" i="28" s="1"/>
  <c r="BA47" i="28" s="1"/>
  <c r="AG47" i="28"/>
  <c r="AQ47" i="28" s="1"/>
  <c r="AZ47" i="28" s="1"/>
  <c r="AF47" i="28"/>
  <c r="AS47" i="28" s="1"/>
  <c r="BB47" i="28" s="1"/>
  <c r="AE94" i="28"/>
  <c r="AR94" i="28" s="1"/>
  <c r="AN85" i="28"/>
  <c r="AW85" i="28" s="1"/>
  <c r="AE79" i="28"/>
  <c r="AR79" i="28" s="1"/>
  <c r="AG83" i="28"/>
  <c r="AQ83" i="28" s="1"/>
  <c r="AN72" i="28"/>
  <c r="AW72" i="28" s="1"/>
  <c r="AN145" i="28"/>
  <c r="AW145" i="28" s="1"/>
  <c r="AM145" i="28"/>
  <c r="AV145" i="28" s="1"/>
  <c r="AL145" i="28"/>
  <c r="AU145" i="28" s="1"/>
  <c r="AF145" i="28"/>
  <c r="AS145" i="28" s="1"/>
  <c r="AE145" i="28"/>
  <c r="AO145" i="28" s="1"/>
  <c r="AG145" i="28"/>
  <c r="AQ145" i="28" s="1"/>
  <c r="AN144" i="28"/>
  <c r="AW144" i="28" s="1"/>
  <c r="AL144" i="28"/>
  <c r="AU144" i="28" s="1"/>
  <c r="AM144" i="28"/>
  <c r="AV144" i="28" s="1"/>
  <c r="AF144" i="28"/>
  <c r="AS144" i="28" s="1"/>
  <c r="AG144" i="28"/>
  <c r="AT144" i="28" s="1"/>
  <c r="AE144" i="28"/>
  <c r="AR144" i="28" s="1"/>
  <c r="AN128" i="28"/>
  <c r="AW128" i="28" s="1"/>
  <c r="AM128" i="28"/>
  <c r="AV128" i="28" s="1"/>
  <c r="AL128" i="28"/>
  <c r="AU128" i="28" s="1"/>
  <c r="AG128" i="28"/>
  <c r="AQ128" i="28" s="1"/>
  <c r="AE128" i="28"/>
  <c r="AO128" i="28" s="1"/>
  <c r="AF128" i="28"/>
  <c r="AP128" i="28" s="1"/>
  <c r="AL151" i="28"/>
  <c r="AU151" i="28" s="1"/>
  <c r="AM151" i="28"/>
  <c r="AV151" i="28" s="1"/>
  <c r="AN151" i="28"/>
  <c r="AW151" i="28" s="1"/>
  <c r="AG151" i="28"/>
  <c r="AT151" i="28" s="1"/>
  <c r="AF151" i="28"/>
  <c r="AS151" i="28" s="1"/>
  <c r="AE151" i="28"/>
  <c r="AO151" i="28" s="1"/>
  <c r="AL125" i="28"/>
  <c r="AU125" i="28" s="1"/>
  <c r="AN125" i="28"/>
  <c r="AW125" i="28" s="1"/>
  <c r="AM125" i="28"/>
  <c r="AV125" i="28" s="1"/>
  <c r="AE125" i="28"/>
  <c r="AR125" i="28" s="1"/>
  <c r="AG125" i="28"/>
  <c r="AT125" i="28" s="1"/>
  <c r="AF125" i="28"/>
  <c r="AS125" i="28" s="1"/>
  <c r="AN142" i="28"/>
  <c r="AW142" i="28" s="1"/>
  <c r="AM142" i="28"/>
  <c r="AV142" i="28" s="1"/>
  <c r="AL142" i="28"/>
  <c r="AU142" i="28" s="1"/>
  <c r="AG142" i="28"/>
  <c r="AT142" i="28" s="1"/>
  <c r="AF142" i="28"/>
  <c r="AS142" i="28" s="1"/>
  <c r="AE142" i="28"/>
  <c r="AR142" i="28" s="1"/>
  <c r="AN86" i="28"/>
  <c r="AW86" i="28" s="1"/>
  <c r="AF99" i="28"/>
  <c r="AS99" i="28" s="1"/>
  <c r="AL106" i="28"/>
  <c r="AU106" i="28" s="1"/>
  <c r="AN73" i="28"/>
  <c r="AW73" i="28" s="1"/>
  <c r="AG78" i="28"/>
  <c r="AT78" i="28" s="1"/>
  <c r="AN69" i="28"/>
  <c r="AW69" i="28" s="1"/>
  <c r="AN107" i="28"/>
  <c r="AW107" i="28" s="1"/>
  <c r="AF63" i="28"/>
  <c r="AP63" i="28" s="1"/>
  <c r="AM67" i="28"/>
  <c r="AV67" i="28" s="1"/>
  <c r="AN70" i="28"/>
  <c r="AW70" i="28" s="1"/>
  <c r="AF97" i="28"/>
  <c r="AS97" i="28" s="1"/>
  <c r="AL84" i="28"/>
  <c r="AU84" i="28" s="1"/>
  <c r="AM90" i="28"/>
  <c r="AV90" i="28" s="1"/>
  <c r="AF62" i="28"/>
  <c r="AS62" i="28" s="1"/>
  <c r="AM98" i="28"/>
  <c r="AV98" i="28" s="1"/>
  <c r="AN87" i="28"/>
  <c r="AW87" i="28" s="1"/>
  <c r="AG89" i="28"/>
  <c r="AM91" i="28"/>
  <c r="AV91" i="28" s="1"/>
  <c r="AL109" i="28"/>
  <c r="AU109" i="28" s="1"/>
  <c r="AE75" i="28"/>
  <c r="AR75" i="28" s="1"/>
  <c r="AM64" i="28"/>
  <c r="AV64" i="28" s="1"/>
  <c r="AM104" i="28"/>
  <c r="AV104" i="28" s="1"/>
  <c r="AV83" i="28"/>
  <c r="AE30" i="28"/>
  <c r="AF30" i="28"/>
  <c r="AS30" i="28" s="1"/>
  <c r="BB30" i="28" s="1"/>
  <c r="AG30" i="28"/>
  <c r="AT30" i="28" s="1"/>
  <c r="BC30" i="28" s="1"/>
  <c r="AL46" i="28"/>
  <c r="BM46" i="28" s="1"/>
  <c r="AN46" i="28"/>
  <c r="BO46" i="28" s="1"/>
  <c r="AM46" i="28"/>
  <c r="BN46" i="28" s="1"/>
  <c r="AL39" i="28"/>
  <c r="BM39" i="28" s="1"/>
  <c r="AM39" i="28"/>
  <c r="BN39" i="28" s="1"/>
  <c r="AN39" i="28"/>
  <c r="AO69" i="28"/>
  <c r="AU91" i="28"/>
  <c r="AW82" i="28"/>
  <c r="AV82" i="28"/>
  <c r="AT86" i="28"/>
  <c r="AV87" i="28"/>
  <c r="AT94" i="28"/>
  <c r="AV76" i="28"/>
  <c r="AW76" i="28"/>
  <c r="AU76" i="28"/>
  <c r="AS77" i="28"/>
  <c r="AP85" i="28"/>
  <c r="AS82" i="28"/>
  <c r="AT82" i="28"/>
  <c r="AV73" i="28"/>
  <c r="AE38" i="28"/>
  <c r="AR38" i="28" s="1"/>
  <c r="BA38" i="28" s="1"/>
  <c r="AF38" i="28"/>
  <c r="AS38" i="28" s="1"/>
  <c r="BB38" i="28" s="1"/>
  <c r="AG38" i="28"/>
  <c r="AT38" i="28" s="1"/>
  <c r="BC38" i="28" s="1"/>
  <c r="AM31" i="28"/>
  <c r="BN31" i="28" s="1"/>
  <c r="AN31" i="28"/>
  <c r="BO31" i="28" s="1"/>
  <c r="AL31" i="28"/>
  <c r="BM31" i="28" s="1"/>
  <c r="AO100" i="28"/>
  <c r="AT80" i="28"/>
  <c r="AQ86" i="28"/>
  <c r="AR63" i="28"/>
  <c r="AS76" i="28"/>
  <c r="AT76" i="28"/>
  <c r="AR76" i="28"/>
  <c r="AG23" i="28"/>
  <c r="AQ23" i="28" s="1"/>
  <c r="AZ23" i="28" s="1"/>
  <c r="AF23" i="28"/>
  <c r="AS23" i="28" s="1"/>
  <c r="BB23" i="28" s="1"/>
  <c r="AE23" i="28"/>
  <c r="AO23" i="28" s="1"/>
  <c r="AX23" i="28" s="1"/>
  <c r="AN40" i="28"/>
  <c r="BO40" i="28" s="1"/>
  <c r="AM40" i="28"/>
  <c r="BN40" i="28" s="1"/>
  <c r="AL40" i="28"/>
  <c r="BM40" i="28" s="1"/>
  <c r="AF53" i="28"/>
  <c r="AS53" i="28" s="1"/>
  <c r="BB53" i="28" s="1"/>
  <c r="AG53" i="28"/>
  <c r="AT53" i="28" s="1"/>
  <c r="BC53" i="28" s="1"/>
  <c r="AE53" i="28"/>
  <c r="AR53" i="28" s="1"/>
  <c r="BA53" i="28" s="1"/>
  <c r="AM94" i="28"/>
  <c r="AV94" i="28" s="1"/>
  <c r="AF79" i="28"/>
  <c r="AS79" i="28" s="1"/>
  <c r="AN83" i="28"/>
  <c r="AW83" i="28" s="1"/>
  <c r="AN155" i="28"/>
  <c r="AW155" i="28" s="1"/>
  <c r="AL155" i="28"/>
  <c r="AU155" i="28" s="1"/>
  <c r="AM155" i="28"/>
  <c r="AV155" i="28" s="1"/>
  <c r="AE155" i="28"/>
  <c r="AR155" i="28" s="1"/>
  <c r="AF155" i="28"/>
  <c r="AS155" i="28" s="1"/>
  <c r="AG155" i="28"/>
  <c r="AT155" i="28" s="1"/>
  <c r="AL115" i="28"/>
  <c r="AU115" i="28" s="1"/>
  <c r="AM115" i="28"/>
  <c r="AV115" i="28" s="1"/>
  <c r="AN115" i="28"/>
  <c r="AW115" i="28" s="1"/>
  <c r="AG115" i="28"/>
  <c r="AT115" i="28" s="1"/>
  <c r="AE115" i="28"/>
  <c r="AR115" i="28" s="1"/>
  <c r="AF115" i="28"/>
  <c r="AP115" i="28" s="1"/>
  <c r="AN138" i="28"/>
  <c r="AW138" i="28" s="1"/>
  <c r="AM138" i="28"/>
  <c r="AV138" i="28" s="1"/>
  <c r="AL138" i="28"/>
  <c r="AU138" i="28" s="1"/>
  <c r="AG138" i="28"/>
  <c r="AT138" i="28" s="1"/>
  <c r="AF138" i="28"/>
  <c r="AP138" i="28" s="1"/>
  <c r="AE138" i="28"/>
  <c r="AO138" i="28" s="1"/>
  <c r="AL143" i="28"/>
  <c r="AU143" i="28" s="1"/>
  <c r="AM143" i="28"/>
  <c r="AV143" i="28" s="1"/>
  <c r="AN143" i="28"/>
  <c r="AW143" i="28" s="1"/>
  <c r="AG143" i="28"/>
  <c r="AQ143" i="28" s="1"/>
  <c r="AF143" i="28"/>
  <c r="AP143" i="28" s="1"/>
  <c r="AE143" i="28"/>
  <c r="AO143" i="28" s="1"/>
  <c r="AM133" i="28"/>
  <c r="AV133" i="28" s="1"/>
  <c r="AN133" i="28"/>
  <c r="AW133" i="28" s="1"/>
  <c r="AL133" i="28"/>
  <c r="AU133" i="28" s="1"/>
  <c r="AG133" i="28"/>
  <c r="AT133" i="28" s="1"/>
  <c r="AF133" i="28"/>
  <c r="AP133" i="28" s="1"/>
  <c r="AE133" i="28"/>
  <c r="AO133" i="28" s="1"/>
  <c r="AN150" i="28"/>
  <c r="AW150" i="28" s="1"/>
  <c r="AL150" i="28"/>
  <c r="AU150" i="28" s="1"/>
  <c r="AM150" i="28"/>
  <c r="AV150" i="28" s="1"/>
  <c r="AF150" i="28"/>
  <c r="AP150" i="28" s="1"/>
  <c r="AE150" i="28"/>
  <c r="AO150" i="28" s="1"/>
  <c r="AG150" i="28"/>
  <c r="AQ150" i="28" s="1"/>
  <c r="AG77" i="28"/>
  <c r="AT77" i="28" s="1"/>
  <c r="AM106" i="28"/>
  <c r="AV106" i="28" s="1"/>
  <c r="AE80" i="28"/>
  <c r="AL69" i="28"/>
  <c r="AU69" i="28" s="1"/>
  <c r="AE96" i="28"/>
  <c r="AO96" i="28" s="1"/>
  <c r="AN67" i="28"/>
  <c r="AW67" i="28" s="1"/>
  <c r="AG108" i="28"/>
  <c r="AQ108" i="28" s="1"/>
  <c r="AM84" i="28"/>
  <c r="AV84" i="28" s="1"/>
  <c r="AF103" i="28"/>
  <c r="AS103" i="28" s="1"/>
  <c r="AN98" i="28"/>
  <c r="AW98" i="28" s="1"/>
  <c r="AF74" i="28"/>
  <c r="AP74" i="28" s="1"/>
  <c r="AN91" i="28"/>
  <c r="AW91" i="28" s="1"/>
  <c r="AF88" i="28"/>
  <c r="AS88" i="28" s="1"/>
  <c r="AL64" i="28"/>
  <c r="AU64" i="28" s="1"/>
  <c r="AG81" i="28"/>
  <c r="AQ81" i="28" s="1"/>
  <c r="AL22" i="28"/>
  <c r="BM22" i="28" s="1"/>
  <c r="AM22" i="28"/>
  <c r="BN22" i="28" s="1"/>
  <c r="AN22" i="28"/>
  <c r="BO22" i="28" s="1"/>
  <c r="AU110" i="28"/>
  <c r="AV110" i="28"/>
  <c r="AW110" i="28"/>
  <c r="AE32" i="28"/>
  <c r="AO32" i="28" s="1"/>
  <c r="AX32" i="28" s="1"/>
  <c r="AF32" i="28"/>
  <c r="AS32" i="28" s="1"/>
  <c r="BB32" i="28" s="1"/>
  <c r="AG32" i="28"/>
  <c r="AQ32" i="28" s="1"/>
  <c r="AZ32" i="28" s="1"/>
  <c r="AQ88" i="28"/>
  <c r="AT106" i="28"/>
  <c r="AG35" i="28"/>
  <c r="AQ35" i="28" s="1"/>
  <c r="AZ35" i="28" s="1"/>
  <c r="AE35" i="28"/>
  <c r="AR35" i="28" s="1"/>
  <c r="BA35" i="28" s="1"/>
  <c r="AF35" i="28"/>
  <c r="AP35" i="28" s="1"/>
  <c r="AY35" i="28" s="1"/>
  <c r="AG20" i="28"/>
  <c r="AQ20" i="28" s="1"/>
  <c r="AZ20" i="28" s="1"/>
  <c r="AE20" i="28"/>
  <c r="AR20" i="28" s="1"/>
  <c r="BA20" i="28" s="1"/>
  <c r="AF20" i="28"/>
  <c r="AP20" i="28" s="1"/>
  <c r="AY20" i="28" s="1"/>
  <c r="AN58" i="28"/>
  <c r="BO58" i="28" s="1"/>
  <c r="AL58" i="28"/>
  <c r="BM58" i="28" s="1"/>
  <c r="AM58" i="28"/>
  <c r="BN58" i="28" s="1"/>
  <c r="AP77" i="28"/>
  <c r="AS70" i="28"/>
  <c r="AQ101" i="28"/>
  <c r="AG58" i="28"/>
  <c r="AT58" i="28" s="1"/>
  <c r="BC58" i="28" s="1"/>
  <c r="AF58" i="28"/>
  <c r="AS58" i="28" s="1"/>
  <c r="BB58" i="28" s="1"/>
  <c r="AE58" i="28"/>
  <c r="AO58" i="28" s="1"/>
  <c r="AX58" i="28" s="1"/>
  <c r="AN59" i="28"/>
  <c r="BO59" i="28" s="1"/>
  <c r="AL59" i="28"/>
  <c r="BM59" i="28" s="1"/>
  <c r="AM59" i="28"/>
  <c r="AU107" i="28"/>
  <c r="AE56" i="28"/>
  <c r="AR56" i="28" s="1"/>
  <c r="BA56" i="28" s="1"/>
  <c r="AG56" i="28"/>
  <c r="AT56" i="28" s="1"/>
  <c r="BC56" i="28" s="1"/>
  <c r="AF56" i="28"/>
  <c r="AS56" i="28" s="1"/>
  <c r="BB56" i="28" s="1"/>
  <c r="AG26" i="28"/>
  <c r="AQ26" i="28" s="1"/>
  <c r="AZ26" i="28" s="1"/>
  <c r="AE26" i="28"/>
  <c r="AO26" i="28" s="1"/>
  <c r="AX26" i="28" s="1"/>
  <c r="AF26" i="28"/>
  <c r="AP26" i="28" s="1"/>
  <c r="AY26" i="28" s="1"/>
  <c r="AV62" i="28"/>
  <c r="AQ65" i="28"/>
  <c r="AP65" i="28"/>
  <c r="AO65" i="28"/>
  <c r="AQ91" i="28"/>
  <c r="AF36" i="28"/>
  <c r="AP36" i="28" s="1"/>
  <c r="AY36" i="28" s="1"/>
  <c r="AE36" i="28"/>
  <c r="AO36" i="28" s="1"/>
  <c r="AX36" i="28" s="1"/>
  <c r="AG36" i="28"/>
  <c r="AQ36" i="28" s="1"/>
  <c r="AZ36" i="28" s="1"/>
  <c r="AV71" i="28"/>
  <c r="AU71" i="28"/>
  <c r="AW71" i="28"/>
  <c r="AE57" i="28"/>
  <c r="AO57" i="28" s="1"/>
  <c r="AX57" i="28" s="1"/>
  <c r="AG57" i="28"/>
  <c r="AQ57" i="28" s="1"/>
  <c r="AZ57" i="28" s="1"/>
  <c r="AF57" i="28"/>
  <c r="AP57" i="28" s="1"/>
  <c r="AY57" i="28" s="1"/>
  <c r="AQ99" i="28"/>
  <c r="AV101" i="28"/>
  <c r="AU101" i="28"/>
  <c r="AW101" i="28"/>
  <c r="AS98" i="28"/>
  <c r="AS85" i="28"/>
  <c r="AV63" i="28"/>
  <c r="AL25" i="28"/>
  <c r="BM25" i="28" s="1"/>
  <c r="AM25" i="28"/>
  <c r="BN25" i="28" s="1"/>
  <c r="AN25" i="28"/>
  <c r="AS83" i="28"/>
  <c r="AL50" i="28"/>
  <c r="BM50" i="28" s="1"/>
  <c r="AN50" i="28"/>
  <c r="BO50" i="28" s="1"/>
  <c r="AM50" i="28"/>
  <c r="BN50" i="28" s="1"/>
  <c r="AN16" i="28"/>
  <c r="AM16" i="28"/>
  <c r="BN16" i="28" s="1"/>
  <c r="AL16" i="28"/>
  <c r="BM16" i="28" s="1"/>
  <c r="AE29" i="28"/>
  <c r="AO29" i="28" s="1"/>
  <c r="AX29" i="28" s="1"/>
  <c r="AF29" i="28"/>
  <c r="AS29" i="28" s="1"/>
  <c r="BB29" i="28" s="1"/>
  <c r="AG29" i="28"/>
  <c r="AT29" i="28" s="1"/>
  <c r="BC29" i="28" s="1"/>
  <c r="AL94" i="28"/>
  <c r="AU94" i="28" s="1"/>
  <c r="AG100" i="28"/>
  <c r="AQ100" i="28" s="1"/>
  <c r="AL83" i="28"/>
  <c r="AU83" i="28" s="1"/>
  <c r="AN111" i="28"/>
  <c r="AW111" i="28" s="1"/>
  <c r="AL111" i="28"/>
  <c r="AU111" i="28" s="1"/>
  <c r="AM111" i="28"/>
  <c r="AV111" i="28" s="1"/>
  <c r="AF111" i="28"/>
  <c r="AS111" i="28" s="1"/>
  <c r="AG111" i="28"/>
  <c r="AT111" i="28" s="1"/>
  <c r="AE111" i="28"/>
  <c r="AR111" i="28" s="1"/>
  <c r="AM114" i="28"/>
  <c r="AV114" i="28" s="1"/>
  <c r="AL114" i="28"/>
  <c r="AU114" i="28" s="1"/>
  <c r="AN114" i="28"/>
  <c r="AW114" i="28" s="1"/>
  <c r="AF114" i="28"/>
  <c r="AS114" i="28" s="1"/>
  <c r="AE114" i="28"/>
  <c r="AR114" i="28" s="1"/>
  <c r="AG114" i="28"/>
  <c r="AT114" i="28" s="1"/>
  <c r="AL127" i="28"/>
  <c r="AU127" i="28" s="1"/>
  <c r="AM127" i="28"/>
  <c r="AV127" i="28" s="1"/>
  <c r="AN127" i="28"/>
  <c r="AW127" i="28" s="1"/>
  <c r="AG127" i="28"/>
  <c r="AQ127" i="28" s="1"/>
  <c r="AE127" i="28"/>
  <c r="AR127" i="28" s="1"/>
  <c r="AF127" i="28"/>
  <c r="AP127" i="28" s="1"/>
  <c r="AM148" i="28"/>
  <c r="AV148" i="28" s="1"/>
  <c r="AL148" i="28"/>
  <c r="AU148" i="28" s="1"/>
  <c r="AN148" i="28"/>
  <c r="AW148" i="28" s="1"/>
  <c r="AG148" i="28"/>
  <c r="AT148" i="28" s="1"/>
  <c r="AF148" i="28"/>
  <c r="AS148" i="28" s="1"/>
  <c r="AE148" i="28"/>
  <c r="AO148" i="28" s="1"/>
  <c r="AL154" i="28"/>
  <c r="AU154" i="28" s="1"/>
  <c r="AN154" i="28"/>
  <c r="AW154" i="28" s="1"/>
  <c r="AM154" i="28"/>
  <c r="AV154" i="28" s="1"/>
  <c r="AF154" i="28"/>
  <c r="AS154" i="28" s="1"/>
  <c r="AG154" i="28"/>
  <c r="AT154" i="28" s="1"/>
  <c r="AE154" i="28"/>
  <c r="AO154" i="28" s="1"/>
  <c r="AM141" i="28"/>
  <c r="AV141" i="28" s="1"/>
  <c r="AL141" i="28"/>
  <c r="AU141" i="28" s="1"/>
  <c r="AN141" i="28"/>
  <c r="AW141" i="28" s="1"/>
  <c r="AG141" i="28"/>
  <c r="AQ141" i="28" s="1"/>
  <c r="AF141" i="28"/>
  <c r="AS141" i="28" s="1"/>
  <c r="AE141" i="28"/>
  <c r="AO141" i="28" s="1"/>
  <c r="AN158" i="28"/>
  <c r="AW158" i="28" s="1"/>
  <c r="AL158" i="28"/>
  <c r="AU158" i="28" s="1"/>
  <c r="AM158" i="28"/>
  <c r="AV158" i="28" s="1"/>
  <c r="AF158" i="28"/>
  <c r="AS158" i="28" s="1"/>
  <c r="AG158" i="28"/>
  <c r="AT158" i="28" s="1"/>
  <c r="AE158" i="28"/>
  <c r="AR158" i="28" s="1"/>
  <c r="AE77" i="28"/>
  <c r="AN99" i="28"/>
  <c r="AW99" i="28" s="1"/>
  <c r="AF80" i="28"/>
  <c r="AS80" i="28" s="1"/>
  <c r="AL78" i="28"/>
  <c r="AU78" i="28" s="1"/>
  <c r="AG96" i="28"/>
  <c r="AQ96" i="28" s="1"/>
  <c r="AL63" i="28"/>
  <c r="AU63" i="28" s="1"/>
  <c r="AF108" i="28"/>
  <c r="AP108" i="28" s="1"/>
  <c r="AM97" i="28"/>
  <c r="AV97" i="28" s="1"/>
  <c r="AE103" i="28"/>
  <c r="AO103" i="28" s="1"/>
  <c r="AL62" i="28"/>
  <c r="AU62" i="28" s="1"/>
  <c r="AE74" i="28"/>
  <c r="AO74" i="28" s="1"/>
  <c r="AL89" i="28"/>
  <c r="AU89" i="28" s="1"/>
  <c r="AE88" i="28"/>
  <c r="AO88" i="28" s="1"/>
  <c r="AM75" i="28"/>
  <c r="AV75" i="28" s="1"/>
  <c r="AF81" i="28"/>
  <c r="AS81" i="28" s="1"/>
  <c r="AA206" i="28"/>
  <c r="AA198" i="28"/>
  <c r="AA190" i="28"/>
  <c r="AA182" i="28"/>
  <c r="AA174" i="28"/>
  <c r="AA166" i="28"/>
  <c r="AA205" i="28"/>
  <c r="AA197" i="28"/>
  <c r="AA189" i="28"/>
  <c r="AA181" i="28"/>
  <c r="AA173" i="28"/>
  <c r="AA165" i="28"/>
  <c r="AA204" i="28"/>
  <c r="AA194" i="28"/>
  <c r="AA184" i="28"/>
  <c r="AA172" i="28"/>
  <c r="AA162" i="28"/>
  <c r="AA195" i="28"/>
  <c r="AA203" i="28"/>
  <c r="AA193" i="28"/>
  <c r="AA183" i="28"/>
  <c r="AA171" i="28"/>
  <c r="AA161" i="28"/>
  <c r="AA196" i="28"/>
  <c r="AA175" i="28"/>
  <c r="AA202" i="28"/>
  <c r="AA192" i="28"/>
  <c r="AA180" i="28"/>
  <c r="AA170" i="28"/>
  <c r="AA160" i="28"/>
  <c r="AA176" i="28"/>
  <c r="AA207" i="28"/>
  <c r="AA201" i="28"/>
  <c r="AA191" i="28"/>
  <c r="AA179" i="28"/>
  <c r="AA169" i="28"/>
  <c r="AA208" i="28"/>
  <c r="AA185" i="28"/>
  <c r="AA200" i="28"/>
  <c r="AA188" i="28"/>
  <c r="AA178" i="28"/>
  <c r="AA168" i="28"/>
  <c r="AA164" i="28"/>
  <c r="AA163" i="28"/>
  <c r="AA199" i="28"/>
  <c r="AA187" i="28"/>
  <c r="AA177" i="28"/>
  <c r="AA167" i="28"/>
  <c r="AA186" i="28"/>
  <c r="AM54" i="28"/>
  <c r="BN54" i="28" s="1"/>
  <c r="AL54" i="28"/>
  <c r="BM54" i="28" s="1"/>
  <c r="AN54" i="28"/>
  <c r="BO54" i="28" s="1"/>
  <c r="AQ90" i="28"/>
  <c r="AS93" i="28"/>
  <c r="AE19" i="28"/>
  <c r="AO19" i="28" s="1"/>
  <c r="AX19" i="28" s="1"/>
  <c r="AG19" i="28"/>
  <c r="AQ19" i="28" s="1"/>
  <c r="AZ19" i="28" s="1"/>
  <c r="AF19" i="28"/>
  <c r="AP19" i="28" s="1"/>
  <c r="AY19" i="28" s="1"/>
  <c r="AF42" i="28"/>
  <c r="AS42" i="28" s="1"/>
  <c r="BB42" i="28" s="1"/>
  <c r="AE42" i="28"/>
  <c r="AG42" i="28"/>
  <c r="AT42" i="28" s="1"/>
  <c r="BC42" i="28" s="1"/>
  <c r="AN43" i="28"/>
  <c r="AM43" i="28"/>
  <c r="BN43" i="28" s="1"/>
  <c r="AL43" i="28"/>
  <c r="BM43" i="28" s="1"/>
  <c r="AQ82" i="28"/>
  <c r="AP82" i="28"/>
  <c r="AN14" i="28"/>
  <c r="BO14" i="28" s="1"/>
  <c r="AM14" i="28"/>
  <c r="BN14" i="28" s="1"/>
  <c r="AL14" i="28"/>
  <c r="AV79" i="28"/>
  <c r="AE54" i="28"/>
  <c r="AO54" i="28" s="1"/>
  <c r="AX54" i="28" s="1"/>
  <c r="AG54" i="28"/>
  <c r="AQ54" i="28" s="1"/>
  <c r="AZ54" i="28" s="1"/>
  <c r="AF54" i="28"/>
  <c r="AP54" i="28" s="1"/>
  <c r="AY54" i="28" s="1"/>
  <c r="AW108" i="28"/>
  <c r="AF43" i="28"/>
  <c r="AS43" i="28" s="1"/>
  <c r="BB43" i="28" s="1"/>
  <c r="AG43" i="28"/>
  <c r="AQ43" i="28" s="1"/>
  <c r="AZ43" i="28" s="1"/>
  <c r="AE43" i="28"/>
  <c r="AO43" i="28" s="1"/>
  <c r="AX43" i="28" s="1"/>
  <c r="AO72" i="28"/>
  <c r="AQ75" i="28"/>
  <c r="AQ80" i="28"/>
  <c r="AQ104" i="28"/>
  <c r="AT95" i="28"/>
  <c r="AU92" i="28"/>
  <c r="AV92" i="28"/>
  <c r="AL23" i="28"/>
  <c r="BM23" i="28" s="1"/>
  <c r="AN23" i="28"/>
  <c r="BO23" i="28" s="1"/>
  <c r="AM23" i="28"/>
  <c r="BN23" i="28" s="1"/>
  <c r="AR100" i="28"/>
  <c r="AT64" i="28"/>
  <c r="AP102" i="28"/>
  <c r="AO102" i="28"/>
  <c r="AQ102" i="28"/>
  <c r="AO81" i="28"/>
  <c r="AP78" i="28"/>
  <c r="AQ105" i="28"/>
  <c r="AP105" i="28"/>
  <c r="AO105" i="28"/>
  <c r="AW78" i="28"/>
  <c r="AS73" i="28"/>
  <c r="AT91" i="28"/>
  <c r="AU95" i="28"/>
  <c r="AL61" i="28"/>
  <c r="BM61" i="28" s="1"/>
  <c r="AN61" i="28"/>
  <c r="BO61" i="28" s="1"/>
  <c r="AM61" i="28"/>
  <c r="BN61" i="28" s="1"/>
  <c r="AM53" i="28"/>
  <c r="AL53" i="28"/>
  <c r="BM53" i="28" s="1"/>
  <c r="AN53" i="28"/>
  <c r="BO53" i="28" s="1"/>
  <c r="AW94" i="28"/>
  <c r="AU67" i="28"/>
  <c r="AQ67" i="28"/>
  <c r="AT67" i="28"/>
  <c r="AM26" i="28"/>
  <c r="BN26" i="28" s="1"/>
  <c r="AL26" i="28"/>
  <c r="BM26" i="28" s="1"/>
  <c r="AN26" i="28"/>
  <c r="BO26" i="28" s="1"/>
  <c r="AG39" i="28"/>
  <c r="AQ39" i="28" s="1"/>
  <c r="AZ39" i="28" s="1"/>
  <c r="AF39" i="28"/>
  <c r="AS39" i="28" s="1"/>
  <c r="BB39" i="28" s="1"/>
  <c r="AE39" i="28"/>
  <c r="AR39" i="28" s="1"/>
  <c r="BA39" i="28" s="1"/>
  <c r="AF100" i="28"/>
  <c r="AN79" i="28"/>
  <c r="AW79" i="28" s="1"/>
  <c r="AN153" i="28"/>
  <c r="AW153" i="28" s="1"/>
  <c r="AM153" i="28"/>
  <c r="AV153" i="28" s="1"/>
  <c r="AL153" i="28"/>
  <c r="AU153" i="28" s="1"/>
  <c r="AG153" i="28"/>
  <c r="AT153" i="28" s="1"/>
  <c r="AE153" i="28"/>
  <c r="AR153" i="28" s="1"/>
  <c r="AF153" i="28"/>
  <c r="AS153" i="28" s="1"/>
  <c r="AL124" i="28"/>
  <c r="AU124" i="28" s="1"/>
  <c r="AM124" i="28"/>
  <c r="AV124" i="28" s="1"/>
  <c r="AN124" i="28"/>
  <c r="AW124" i="28" s="1"/>
  <c r="AF124" i="28"/>
  <c r="AS124" i="28" s="1"/>
  <c r="AG124" i="28"/>
  <c r="AT124" i="28" s="1"/>
  <c r="AE124" i="28"/>
  <c r="AR124" i="28" s="1"/>
  <c r="AN137" i="28"/>
  <c r="AW137" i="28" s="1"/>
  <c r="AL137" i="28"/>
  <c r="AU137" i="28" s="1"/>
  <c r="AM137" i="28"/>
  <c r="AV137" i="28" s="1"/>
  <c r="AE137" i="28"/>
  <c r="AO137" i="28" s="1"/>
  <c r="AF137" i="28"/>
  <c r="AS137" i="28" s="1"/>
  <c r="AG137" i="28"/>
  <c r="AT137" i="28" s="1"/>
  <c r="AM121" i="28"/>
  <c r="AV121" i="28" s="1"/>
  <c r="AN121" i="28"/>
  <c r="AW121" i="28" s="1"/>
  <c r="AL121" i="28"/>
  <c r="AU121" i="28" s="1"/>
  <c r="AG121" i="28"/>
  <c r="AT121" i="28" s="1"/>
  <c r="AE121" i="28"/>
  <c r="AR121" i="28" s="1"/>
  <c r="AF121" i="28"/>
  <c r="AS121" i="28" s="1"/>
  <c r="AL120" i="28"/>
  <c r="AU120" i="28" s="1"/>
  <c r="AN120" i="28"/>
  <c r="AW120" i="28" s="1"/>
  <c r="AM120" i="28"/>
  <c r="AV120" i="28" s="1"/>
  <c r="AF120" i="28"/>
  <c r="AS120" i="28" s="1"/>
  <c r="AE120" i="28"/>
  <c r="AR120" i="28" s="1"/>
  <c r="AG120" i="28"/>
  <c r="AT120" i="28" s="1"/>
  <c r="AM149" i="28"/>
  <c r="AV149" i="28" s="1"/>
  <c r="AN149" i="28"/>
  <c r="AW149" i="28" s="1"/>
  <c r="AL149" i="28"/>
  <c r="AU149" i="28" s="1"/>
  <c r="AF149" i="28"/>
  <c r="AS149" i="28" s="1"/>
  <c r="AE149" i="28"/>
  <c r="AO149" i="28" s="1"/>
  <c r="AG149" i="28"/>
  <c r="AT149" i="28" s="1"/>
  <c r="AE86" i="28"/>
  <c r="AO86" i="28" s="1"/>
  <c r="AL99" i="28"/>
  <c r="AU99" i="28" s="1"/>
  <c r="AE73" i="28"/>
  <c r="AR73" i="28" s="1"/>
  <c r="AM78" i="28"/>
  <c r="AV78" i="28" s="1"/>
  <c r="AF107" i="28"/>
  <c r="AS107" i="28" s="1"/>
  <c r="AN63" i="28"/>
  <c r="AW63" i="28" s="1"/>
  <c r="AG70" i="28"/>
  <c r="AT70" i="28" s="1"/>
  <c r="AL97" i="28"/>
  <c r="AU97" i="28" s="1"/>
  <c r="AF90" i="28"/>
  <c r="AP90" i="28" s="1"/>
  <c r="AN62" i="28"/>
  <c r="AW62" i="28" s="1"/>
  <c r="AF87" i="28"/>
  <c r="AP87" i="28" s="1"/>
  <c r="AM89" i="28"/>
  <c r="AV89" i="28" s="1"/>
  <c r="AG109" i="28"/>
  <c r="AQ109" i="28" s="1"/>
  <c r="AN75" i="28"/>
  <c r="AW75" i="28" s="1"/>
  <c r="AF104" i="28"/>
  <c r="AP104" i="28" s="1"/>
  <c r="AA254" i="28"/>
  <c r="AA246" i="28"/>
  <c r="AA238" i="28"/>
  <c r="AA230" i="28"/>
  <c r="AA222" i="28"/>
  <c r="AA214" i="28"/>
  <c r="AA253" i="28"/>
  <c r="AA245" i="28"/>
  <c r="AA237" i="28"/>
  <c r="AA229" i="28"/>
  <c r="AA221" i="28"/>
  <c r="AA213" i="28"/>
  <c r="AA248" i="28"/>
  <c r="AA236" i="28"/>
  <c r="AA226" i="28"/>
  <c r="AA216" i="28"/>
  <c r="AA218" i="28"/>
  <c r="AA249" i="28"/>
  <c r="AA257" i="28"/>
  <c r="AA247" i="28"/>
  <c r="AA235" i="28"/>
  <c r="AA225" i="28"/>
  <c r="AA215" i="28"/>
  <c r="AA239" i="28"/>
  <c r="AA256" i="28"/>
  <c r="AA244" i="28"/>
  <c r="AA234" i="28"/>
  <c r="AA224" i="28"/>
  <c r="AA212" i="28"/>
  <c r="AA240" i="28"/>
  <c r="AA255" i="28"/>
  <c r="AA243" i="28"/>
  <c r="AA233" i="28"/>
  <c r="AA223" i="28"/>
  <c r="AA211" i="28"/>
  <c r="AA227" i="28"/>
  <c r="AA252" i="28"/>
  <c r="AA242" i="28"/>
  <c r="AA232" i="28"/>
  <c r="AA220" i="28"/>
  <c r="AA210" i="28"/>
  <c r="AA228" i="28"/>
  <c r="AA251" i="28"/>
  <c r="AA241" i="28"/>
  <c r="AA231" i="28"/>
  <c r="AA219" i="28"/>
  <c r="AA209" i="28"/>
  <c r="AA250" i="28"/>
  <c r="AA217" i="28"/>
  <c r="AW64" i="28"/>
  <c r="AN49" i="28"/>
  <c r="BO49" i="28" s="1"/>
  <c r="AM49" i="28"/>
  <c r="AL49" i="28"/>
  <c r="BM49" i="28" s="1"/>
  <c r="AT90" i="28"/>
  <c r="AF17" i="28"/>
  <c r="AP17" i="28" s="1"/>
  <c r="AY17" i="28" s="1"/>
  <c r="AG17" i="28"/>
  <c r="AQ17" i="28" s="1"/>
  <c r="AZ17" i="28" s="1"/>
  <c r="AE17" i="28"/>
  <c r="AR17" i="28" s="1"/>
  <c r="BA17" i="28" s="1"/>
  <c r="AE24" i="28"/>
  <c r="AR24" i="28" s="1"/>
  <c r="BA24" i="28" s="1"/>
  <c r="AG24" i="28"/>
  <c r="AQ24" i="28" s="1"/>
  <c r="AZ24" i="28" s="1"/>
  <c r="AF24" i="28"/>
  <c r="AP24" i="28" s="1"/>
  <c r="AY24" i="28" s="1"/>
  <c r="AG33" i="28"/>
  <c r="AQ33" i="28" s="1"/>
  <c r="AZ33" i="28" s="1"/>
  <c r="AF33" i="28"/>
  <c r="AS33" i="28" s="1"/>
  <c r="BB33" i="28" s="1"/>
  <c r="AE33" i="28"/>
  <c r="AR33" i="28" s="1"/>
  <c r="BA33" i="28" s="1"/>
  <c r="AS96" i="28"/>
  <c r="AT99" i="28"/>
  <c r="AF27" i="28"/>
  <c r="AS27" i="28" s="1"/>
  <c r="BB27" i="28" s="1"/>
  <c r="AG27" i="28"/>
  <c r="AQ27" i="28" s="1"/>
  <c r="AZ27" i="28" s="1"/>
  <c r="AE27" i="28"/>
  <c r="AO27" i="28" s="1"/>
  <c r="AX27" i="28" s="1"/>
  <c r="AG55" i="28"/>
  <c r="AQ55" i="28" s="1"/>
  <c r="AZ55" i="28" s="1"/>
  <c r="AF55" i="28"/>
  <c r="AP55" i="28" s="1"/>
  <c r="AY55" i="28" s="1"/>
  <c r="AE55" i="28"/>
  <c r="AO55" i="28" s="1"/>
  <c r="AX55" i="28" s="1"/>
  <c r="AW81" i="28"/>
  <c r="AQ103" i="28"/>
  <c r="AE40" i="28"/>
  <c r="AO40" i="28" s="1"/>
  <c r="AX40" i="28" s="1"/>
  <c r="AG40" i="28"/>
  <c r="AQ40" i="28" s="1"/>
  <c r="AZ40" i="28" s="1"/>
  <c r="AF40" i="28"/>
  <c r="AS40" i="28" s="1"/>
  <c r="BB40" i="28" s="1"/>
  <c r="AG28" i="28"/>
  <c r="AT28" i="28" s="1"/>
  <c r="BC28" i="28" s="1"/>
  <c r="AF28" i="28"/>
  <c r="AS28" i="28" s="1"/>
  <c r="BB28" i="28" s="1"/>
  <c r="AE28" i="28"/>
  <c r="AO28" i="28" s="1"/>
  <c r="AX28" i="28" s="1"/>
  <c r="AW106" i="28"/>
  <c r="AT104" i="28"/>
  <c r="AS66" i="28"/>
  <c r="AT66" i="28"/>
  <c r="AT101" i="28"/>
  <c r="AV102" i="28"/>
  <c r="AW102" i="28"/>
  <c r="AP89" i="28"/>
  <c r="AM17" i="28"/>
  <c r="BN17" i="28" s="1"/>
  <c r="AL17" i="28"/>
  <c r="BM17" i="28" s="1"/>
  <c r="AN17" i="28"/>
  <c r="BO17" i="28" s="1"/>
  <c r="AW88" i="28"/>
  <c r="AT97" i="28"/>
  <c r="AT103" i="28"/>
  <c r="AW89" i="28"/>
  <c r="AP98" i="28"/>
  <c r="AS109" i="28"/>
  <c r="AQ68" i="28"/>
  <c r="AP68" i="28"/>
  <c r="AV96" i="28"/>
  <c r="AP84" i="28"/>
  <c r="AP109" i="28"/>
  <c r="AE15" i="28"/>
  <c r="AO15" i="28" s="1"/>
  <c r="AX15" i="28" s="1"/>
  <c r="AG15" i="28"/>
  <c r="AQ15" i="28" s="1"/>
  <c r="AZ15" i="28" s="1"/>
  <c r="AF15" i="28"/>
  <c r="AS15" i="28" s="1"/>
  <c r="BB15" i="28" s="1"/>
  <c r="AN32" i="28"/>
  <c r="AL32" i="28"/>
  <c r="BM32" i="28" s="1"/>
  <c r="AM32" i="28"/>
  <c r="BN32" i="28" s="1"/>
  <c r="AG45" i="28"/>
  <c r="AF45" i="28"/>
  <c r="AP45" i="28" s="1"/>
  <c r="AY45" i="28" s="1"/>
  <c r="AE45" i="28"/>
  <c r="AO45" i="28" s="1"/>
  <c r="AX45" i="28" s="1"/>
  <c r="AG85" i="28"/>
  <c r="AQ85" i="28" s="1"/>
  <c r="AL79" i="28"/>
  <c r="AU79" i="28" s="1"/>
  <c r="AF72" i="28"/>
  <c r="AP72" i="28" s="1"/>
  <c r="AM132" i="28"/>
  <c r="AV132" i="28" s="1"/>
  <c r="AN132" i="28"/>
  <c r="AW132" i="28" s="1"/>
  <c r="AL132" i="28"/>
  <c r="AU132" i="28" s="1"/>
  <c r="AG132" i="28"/>
  <c r="AT132" i="28" s="1"/>
  <c r="AF132" i="28"/>
  <c r="AE132" i="28"/>
  <c r="AO132" i="28" s="1"/>
  <c r="AM136" i="28"/>
  <c r="AV136" i="28" s="1"/>
  <c r="AN136" i="28"/>
  <c r="AW136" i="28" s="1"/>
  <c r="AL136" i="28"/>
  <c r="AU136" i="28" s="1"/>
  <c r="AF136" i="28"/>
  <c r="AP136" i="28" s="1"/>
  <c r="AE136" i="28"/>
  <c r="AO136" i="28" s="1"/>
  <c r="AG136" i="28"/>
  <c r="AQ136" i="28" s="1"/>
  <c r="AL147" i="28"/>
  <c r="AU147" i="28" s="1"/>
  <c r="AN147" i="28"/>
  <c r="AW147" i="28" s="1"/>
  <c r="AM147" i="28"/>
  <c r="AV147" i="28" s="1"/>
  <c r="AG147" i="28"/>
  <c r="AE147" i="28"/>
  <c r="AO147" i="28" s="1"/>
  <c r="AF147" i="28"/>
  <c r="AS147" i="28" s="1"/>
  <c r="AM122" i="28"/>
  <c r="AV122" i="28" s="1"/>
  <c r="AN122" i="28"/>
  <c r="AW122" i="28" s="1"/>
  <c r="AL122" i="28"/>
  <c r="AU122" i="28" s="1"/>
  <c r="AG122" i="28"/>
  <c r="AT122" i="28" s="1"/>
  <c r="AF122" i="28"/>
  <c r="AS122" i="28" s="1"/>
  <c r="AE122" i="28"/>
  <c r="AR122" i="28" s="1"/>
  <c r="AL130" i="28"/>
  <c r="AU130" i="28" s="1"/>
  <c r="AM130" i="28"/>
  <c r="AV130" i="28" s="1"/>
  <c r="AN130" i="28"/>
  <c r="AW130" i="28" s="1"/>
  <c r="AG130" i="28"/>
  <c r="AQ130" i="28" s="1"/>
  <c r="AE130" i="28"/>
  <c r="AF130" i="28"/>
  <c r="AP130" i="28" s="1"/>
  <c r="AN157" i="28"/>
  <c r="AW157" i="28" s="1"/>
  <c r="AL157" i="28"/>
  <c r="AU157" i="28" s="1"/>
  <c r="AM157" i="28"/>
  <c r="AV157" i="28" s="1"/>
  <c r="AG157" i="28"/>
  <c r="AT157" i="28" s="1"/>
  <c r="AE157" i="28"/>
  <c r="AO157" i="28" s="1"/>
  <c r="AF157" i="28"/>
  <c r="AP157" i="28" s="1"/>
  <c r="AF86" i="28"/>
  <c r="AN77" i="28"/>
  <c r="AW77" i="28" s="1"/>
  <c r="AG73" i="28"/>
  <c r="AT73" i="28" s="1"/>
  <c r="AN80" i="28"/>
  <c r="AW80" i="28" s="1"/>
  <c r="AG107" i="28"/>
  <c r="AQ107" i="28" s="1"/>
  <c r="AL96" i="28"/>
  <c r="AU96" i="28" s="1"/>
  <c r="AE70" i="28"/>
  <c r="AR70" i="28" s="1"/>
  <c r="AM108" i="28"/>
  <c r="AV108" i="28" s="1"/>
  <c r="AE90" i="28"/>
  <c r="AR90" i="28" s="1"/>
  <c r="AN103" i="28"/>
  <c r="AW103" i="28" s="1"/>
  <c r="AE87" i="28"/>
  <c r="AO87" i="28" s="1"/>
  <c r="AM74" i="28"/>
  <c r="AV74" i="28" s="1"/>
  <c r="AE109" i="28"/>
  <c r="AR109" i="28" s="1"/>
  <c r="AM88" i="28"/>
  <c r="AV88" i="28" s="1"/>
  <c r="AE104" i="28"/>
  <c r="AO104" i="28" s="1"/>
  <c r="AL81" i="28"/>
  <c r="AU81" i="28" s="1"/>
  <c r="AM60" i="28"/>
  <c r="BN60" i="28" s="1"/>
  <c r="AN60" i="28"/>
  <c r="BO60" i="28" s="1"/>
  <c r="AL60" i="28"/>
  <c r="AR69" i="28"/>
  <c r="AG61" i="28"/>
  <c r="AQ61" i="28" s="1"/>
  <c r="AZ61" i="28" s="1"/>
  <c r="AE61" i="28"/>
  <c r="AR61" i="28" s="1"/>
  <c r="BA61" i="28" s="1"/>
  <c r="AF61" i="28"/>
  <c r="AP61" i="28" s="1"/>
  <c r="AY61" i="28" s="1"/>
  <c r="AN29" i="28"/>
  <c r="BO29" i="28" s="1"/>
  <c r="AM29" i="28"/>
  <c r="BN29" i="28" s="1"/>
  <c r="AL29" i="28"/>
  <c r="BM29" i="28" s="1"/>
  <c r="AL35" i="28"/>
  <c r="BM35" i="28" s="1"/>
  <c r="AN35" i="28"/>
  <c r="BO35" i="28" s="1"/>
  <c r="AM35" i="28"/>
  <c r="BN35" i="28" s="1"/>
  <c r="AG49" i="28"/>
  <c r="AQ49" i="28" s="1"/>
  <c r="AZ49" i="28" s="1"/>
  <c r="AF49" i="28"/>
  <c r="AP49" i="28" s="1"/>
  <c r="AY49" i="28" s="1"/>
  <c r="AE49" i="28"/>
  <c r="AO49" i="28" s="1"/>
  <c r="AX49" i="28" s="1"/>
  <c r="AN27" i="28"/>
  <c r="BO27" i="28" s="1"/>
  <c r="AM27" i="28"/>
  <c r="AL27" i="28"/>
  <c r="AG22" i="28"/>
  <c r="AT22" i="28" s="1"/>
  <c r="BC22" i="28" s="1"/>
  <c r="AF22" i="28"/>
  <c r="AP22" i="28" s="1"/>
  <c r="AY22" i="28" s="1"/>
  <c r="AE22" i="28"/>
  <c r="AR22" i="28" s="1"/>
  <c r="BA22" i="28" s="1"/>
  <c r="AM15" i="28"/>
  <c r="AN15" i="28"/>
  <c r="AL15" i="28"/>
  <c r="BM15" i="28" s="1"/>
  <c r="AT74" i="28"/>
  <c r="AR107" i="28"/>
  <c r="AM52" i="28"/>
  <c r="BN52" i="28" s="1"/>
  <c r="AN52" i="28"/>
  <c r="AL52" i="28"/>
  <c r="AL45" i="28"/>
  <c r="BM45" i="28" s="1"/>
  <c r="AM45" i="28"/>
  <c r="BN45" i="28" s="1"/>
  <c r="AN45" i="28"/>
  <c r="BO45" i="28" s="1"/>
  <c r="AT87" i="28"/>
  <c r="AE18" i="28"/>
  <c r="AR18" i="28" s="1"/>
  <c r="BA18" i="28" s="1"/>
  <c r="AG18" i="28"/>
  <c r="AT18" i="28" s="1"/>
  <c r="BC18" i="28" s="1"/>
  <c r="AF18" i="28"/>
  <c r="AS18" i="28" s="1"/>
  <c r="BB18" i="28" s="1"/>
  <c r="AW90" i="28"/>
  <c r="AU85" i="28"/>
  <c r="AU98" i="28"/>
  <c r="AP83" i="28"/>
  <c r="AS102" i="28"/>
  <c r="AT102" i="28"/>
  <c r="AR102" i="28"/>
  <c r="AV86" i="28"/>
  <c r="AS84" i="28"/>
  <c r="AT65" i="28"/>
  <c r="AS65" i="28"/>
  <c r="AR65" i="28"/>
  <c r="AN42" i="28"/>
  <c r="BO42" i="28" s="1"/>
  <c r="AL42" i="28"/>
  <c r="AM42" i="28"/>
  <c r="AG21" i="28"/>
  <c r="AQ21" i="28" s="1"/>
  <c r="AZ21" i="28" s="1"/>
  <c r="AE21" i="28"/>
  <c r="AO21" i="28" s="1"/>
  <c r="AX21" i="28" s="1"/>
  <c r="AF21" i="28"/>
  <c r="AS21" i="28" s="1"/>
  <c r="BB21" i="28" s="1"/>
  <c r="AE85" i="28"/>
  <c r="AN100" i="28"/>
  <c r="AW100" i="28" s="1"/>
  <c r="AG72" i="28"/>
  <c r="AT72" i="28" s="1"/>
  <c r="AN113" i="28"/>
  <c r="AW113" i="28" s="1"/>
  <c r="AM113" i="28"/>
  <c r="AV113" i="28" s="1"/>
  <c r="AL113" i="28"/>
  <c r="AU113" i="28" s="1"/>
  <c r="AE113" i="28"/>
  <c r="AF113" i="28"/>
  <c r="AS113" i="28" s="1"/>
  <c r="AG113" i="28"/>
  <c r="AT113" i="28" s="1"/>
  <c r="AL146" i="28"/>
  <c r="AU146" i="28" s="1"/>
  <c r="AN146" i="28"/>
  <c r="AW146" i="28" s="1"/>
  <c r="AM146" i="28"/>
  <c r="AV146" i="28" s="1"/>
  <c r="AG146" i="28"/>
  <c r="AE146" i="28"/>
  <c r="AR146" i="28" s="1"/>
  <c r="AF146" i="28"/>
  <c r="AP146" i="28" s="1"/>
  <c r="AN159" i="28"/>
  <c r="AW159" i="28" s="1"/>
  <c r="AL159" i="28"/>
  <c r="AU159" i="28" s="1"/>
  <c r="AM159" i="28"/>
  <c r="AV159" i="28" s="1"/>
  <c r="AG159" i="28"/>
  <c r="AE159" i="28"/>
  <c r="AO159" i="28" s="1"/>
  <c r="AF159" i="28"/>
  <c r="AM119" i="28"/>
  <c r="AV119" i="28" s="1"/>
  <c r="AN119" i="28"/>
  <c r="AW119" i="28" s="1"/>
  <c r="AL119" i="28"/>
  <c r="AU119" i="28" s="1"/>
  <c r="AF119" i="28"/>
  <c r="AP119" i="28" s="1"/>
  <c r="AE119" i="28"/>
  <c r="AO119" i="28" s="1"/>
  <c r="AG119" i="28"/>
  <c r="AQ119" i="28" s="1"/>
  <c r="AM140" i="28"/>
  <c r="AV140" i="28" s="1"/>
  <c r="AL140" i="28"/>
  <c r="AU140" i="28" s="1"/>
  <c r="AN140" i="28"/>
  <c r="AW140" i="28" s="1"/>
  <c r="AG140" i="28"/>
  <c r="AE140" i="28"/>
  <c r="AR140" i="28" s="1"/>
  <c r="AF140" i="28"/>
  <c r="AM118" i="28"/>
  <c r="AV118" i="28" s="1"/>
  <c r="AL118" i="28"/>
  <c r="AU118" i="28" s="1"/>
  <c r="AN118" i="28"/>
  <c r="AW118" i="28" s="1"/>
  <c r="AG118" i="28"/>
  <c r="AQ118" i="28" s="1"/>
  <c r="AF118" i="28"/>
  <c r="AP118" i="28" s="1"/>
  <c r="AE118" i="28"/>
  <c r="AO118" i="28" s="1"/>
  <c r="AL77" i="28"/>
  <c r="AU77" i="28" s="1"/>
  <c r="AF106" i="28"/>
  <c r="AS106" i="28" s="1"/>
  <c r="AM80" i="28"/>
  <c r="AV80" i="28" s="1"/>
  <c r="AG69" i="28"/>
  <c r="AQ69" i="28" s="1"/>
  <c r="AN96" i="28"/>
  <c r="AW96" i="28" s="1"/>
  <c r="AF67" i="28"/>
  <c r="AL108" i="28"/>
  <c r="AU108" i="28" s="1"/>
  <c r="AE84" i="28"/>
  <c r="AO84" i="28" s="1"/>
  <c r="AM103" i="28"/>
  <c r="AV103" i="28" s="1"/>
  <c r="AG98" i="28"/>
  <c r="AQ98" i="28" s="1"/>
  <c r="AN74" i="28"/>
  <c r="AW74" i="28" s="1"/>
  <c r="AF91" i="28"/>
  <c r="AP91" i="28" s="1"/>
  <c r="AL88" i="28"/>
  <c r="AU88" i="28" s="1"/>
  <c r="AE64" i="28"/>
  <c r="AM81" i="28"/>
  <c r="AV81" i="28" s="1"/>
  <c r="AR71" i="28"/>
  <c r="AS71" i="28"/>
  <c r="AT71" i="28"/>
  <c r="AF14" i="28"/>
  <c r="AG14" i="28"/>
  <c r="AQ14" i="28" s="1"/>
  <c r="AZ14" i="28" s="1"/>
  <c r="AE14" i="28"/>
  <c r="AO14" i="28" s="1"/>
  <c r="AX14" i="28" s="1"/>
  <c r="AS68" i="28"/>
  <c r="AT68" i="28"/>
  <c r="AM41" i="28"/>
  <c r="AN41" i="28"/>
  <c r="AL41" i="28"/>
  <c r="AW93" i="28"/>
  <c r="AV93" i="28"/>
  <c r="AU93" i="28"/>
  <c r="AQ97" i="28"/>
  <c r="AL28" i="28"/>
  <c r="BM28" i="28" s="1"/>
  <c r="AN28" i="28"/>
  <c r="BO28" i="28" s="1"/>
  <c r="AM28" i="28"/>
  <c r="AQ94" i="28"/>
  <c r="AE50" i="28"/>
  <c r="AO50" i="28" s="1"/>
  <c r="AX50" i="28" s="1"/>
  <c r="AG50" i="28"/>
  <c r="AF50" i="28"/>
  <c r="AP50" i="28" s="1"/>
  <c r="AY50" i="28" s="1"/>
  <c r="AP70" i="28"/>
  <c r="AT75" i="28"/>
  <c r="AP73" i="28"/>
  <c r="AV72" i="28"/>
  <c r="AW84" i="28"/>
  <c r="AW97" i="28"/>
  <c r="AV77" i="28"/>
  <c r="AQ106" i="28"/>
  <c r="AR81" i="28"/>
  <c r="AQ74" i="28"/>
  <c r="AW68" i="28"/>
  <c r="AU75" i="28"/>
  <c r="AR108" i="28"/>
  <c r="AN18" i="28"/>
  <c r="AM18" i="28"/>
  <c r="AL18" i="28"/>
  <c r="BM18" i="28" s="1"/>
  <c r="AF31" i="28"/>
  <c r="AE31" i="28"/>
  <c r="AO31" i="28" s="1"/>
  <c r="AX31" i="28" s="1"/>
  <c r="AG31" i="28"/>
  <c r="AM57" i="28"/>
  <c r="AN57" i="28"/>
  <c r="AL57" i="28"/>
  <c r="AL48" i="28"/>
  <c r="AM48" i="28"/>
  <c r="AN48" i="28"/>
  <c r="AM123" i="28"/>
  <c r="AV123" i="28" s="1"/>
  <c r="AL123" i="28"/>
  <c r="AU123" i="28" s="1"/>
  <c r="AN123" i="28"/>
  <c r="AW123" i="28" s="1"/>
  <c r="AG123" i="28"/>
  <c r="AT123" i="28" s="1"/>
  <c r="AE123" i="28"/>
  <c r="AR123" i="28" s="1"/>
  <c r="AF123" i="28"/>
  <c r="AS123" i="28" s="1"/>
  <c r="AM156" i="28"/>
  <c r="AV156" i="28" s="1"/>
  <c r="AL156" i="28"/>
  <c r="AU156" i="28" s="1"/>
  <c r="AN156" i="28"/>
  <c r="AW156" i="28" s="1"/>
  <c r="AG156" i="28"/>
  <c r="AQ156" i="28" s="1"/>
  <c r="AE156" i="28"/>
  <c r="AO156" i="28" s="1"/>
  <c r="AF156" i="28"/>
  <c r="AP156" i="28" s="1"/>
  <c r="AL112" i="28"/>
  <c r="AU112" i="28" s="1"/>
  <c r="AN112" i="28"/>
  <c r="AW112" i="28" s="1"/>
  <c r="AM112" i="28"/>
  <c r="AV112" i="28" s="1"/>
  <c r="AG112" i="28"/>
  <c r="AF112" i="28"/>
  <c r="AP112" i="28" s="1"/>
  <c r="AE112" i="28"/>
  <c r="AR112" i="28" s="1"/>
  <c r="AM129" i="28"/>
  <c r="AV129" i="28" s="1"/>
  <c r="AL129" i="28"/>
  <c r="AU129" i="28" s="1"/>
  <c r="AN129" i="28"/>
  <c r="AW129" i="28" s="1"/>
  <c r="AG129" i="28"/>
  <c r="AQ129" i="28" s="1"/>
  <c r="AF129" i="28"/>
  <c r="AP129" i="28" s="1"/>
  <c r="AE129" i="28"/>
  <c r="AR129" i="28" s="1"/>
  <c r="AM152" i="28"/>
  <c r="AV152" i="28" s="1"/>
  <c r="AN152" i="28"/>
  <c r="AW152" i="28" s="1"/>
  <c r="AL152" i="28"/>
  <c r="AU152" i="28" s="1"/>
  <c r="AE152" i="28"/>
  <c r="AF152" i="28"/>
  <c r="AS152" i="28" s="1"/>
  <c r="AG152" i="28"/>
  <c r="AM126" i="28"/>
  <c r="AV126" i="28" s="1"/>
  <c r="AL126" i="28"/>
  <c r="AU126" i="28" s="1"/>
  <c r="AN126" i="28"/>
  <c r="AW126" i="28" s="1"/>
  <c r="AE126" i="28"/>
  <c r="AO126" i="28" s="1"/>
  <c r="AF126" i="28"/>
  <c r="AS126" i="28" s="1"/>
  <c r="AG126" i="28"/>
  <c r="AT126" i="28" s="1"/>
  <c r="AE13" i="28"/>
  <c r="AO13" i="28" s="1"/>
  <c r="AG13" i="28"/>
  <c r="AF13" i="28"/>
  <c r="C21" i="14"/>
  <c r="C20" i="14"/>
  <c r="D20" i="14"/>
  <c r="E20" i="14"/>
  <c r="F20" i="14"/>
  <c r="E19" i="14"/>
  <c r="F24" i="14"/>
  <c r="C25" i="14"/>
  <c r="E24" i="14"/>
  <c r="D25" i="14"/>
  <c r="D21" i="14"/>
  <c r="E21" i="14"/>
  <c r="F21" i="14"/>
  <c r="F25" i="14"/>
  <c r="C23" i="14"/>
  <c r="D24" i="14"/>
  <c r="E23" i="14"/>
  <c r="F23" i="14"/>
  <c r="C19" i="14"/>
  <c r="D19" i="14"/>
  <c r="F19" i="14"/>
  <c r="F17" i="14"/>
  <c r="E17" i="14"/>
  <c r="D17" i="14"/>
  <c r="C17" i="14"/>
  <c r="F16" i="14"/>
  <c r="E16" i="14"/>
  <c r="D16" i="14"/>
  <c r="C16" i="14"/>
  <c r="F15" i="14"/>
  <c r="E15" i="14"/>
  <c r="D15" i="14"/>
  <c r="C15" i="14"/>
  <c r="F13" i="14"/>
  <c r="E13" i="14"/>
  <c r="D13" i="14"/>
  <c r="F12" i="14"/>
  <c r="E12" i="14"/>
  <c r="D12" i="14"/>
  <c r="F11" i="14"/>
  <c r="E11" i="14"/>
  <c r="D11" i="14"/>
  <c r="C13" i="14"/>
  <c r="C12" i="14"/>
  <c r="C11" i="14"/>
  <c r="AO92" i="28" l="1"/>
  <c r="AR82" i="28"/>
  <c r="AR66" i="28"/>
  <c r="AW21" i="28"/>
  <c r="BF21" i="28" s="1"/>
  <c r="BX21" i="28" s="1"/>
  <c r="E189" i="29" s="1"/>
  <c r="AS95" i="28"/>
  <c r="AR95" i="28"/>
  <c r="AW19" i="28"/>
  <c r="BF19" i="28" s="1"/>
  <c r="BX19" i="28" s="1"/>
  <c r="CG19" i="28" s="1"/>
  <c r="AU44" i="28"/>
  <c r="BD44" i="28" s="1"/>
  <c r="BV44" i="28" s="1"/>
  <c r="CE44" i="28" s="1"/>
  <c r="AV36" i="28"/>
  <c r="BE36" i="28" s="1"/>
  <c r="BW36" i="28" s="1"/>
  <c r="CF36" i="28" s="1"/>
  <c r="AQ110" i="28"/>
  <c r="AO46" i="28"/>
  <c r="AX46" i="28" s="1"/>
  <c r="AP92" i="28"/>
  <c r="AS139" i="28"/>
  <c r="AV44" i="28"/>
  <c r="BE44" i="28" s="1"/>
  <c r="BW44" i="28" s="1"/>
  <c r="CF44" i="28" s="1"/>
  <c r="AQ135" i="28"/>
  <c r="AR150" i="28"/>
  <c r="AP47" i="28"/>
  <c r="AY47" i="28" s="1"/>
  <c r="AO144" i="28"/>
  <c r="AP142" i="28"/>
  <c r="AQ144" i="28"/>
  <c r="AO142" i="28"/>
  <c r="AW30" i="28"/>
  <c r="BF30" i="28" s="1"/>
  <c r="BX30" i="28" s="1"/>
  <c r="CG30" i="28" s="1"/>
  <c r="AU36" i="28"/>
  <c r="BD36" i="28" s="1"/>
  <c r="BV36" i="28" s="1"/>
  <c r="CE36" i="28" s="1"/>
  <c r="AT81" i="28"/>
  <c r="AU40" i="28"/>
  <c r="BD40" i="28" s="1"/>
  <c r="BV40" i="28" s="1"/>
  <c r="G162" i="29" s="1"/>
  <c r="AP153" i="28"/>
  <c r="AQ121" i="28"/>
  <c r="AP32" i="28"/>
  <c r="AY32" i="28" s="1"/>
  <c r="AQ125" i="28"/>
  <c r="AV19" i="28"/>
  <c r="BE19" i="28" s="1"/>
  <c r="BW19" i="28" s="1"/>
  <c r="CF19" i="28" s="1"/>
  <c r="AR101" i="28"/>
  <c r="AP30" i="28"/>
  <c r="AY30" i="28" s="1"/>
  <c r="AQ139" i="28"/>
  <c r="AP29" i="28"/>
  <c r="AY29" i="28" s="1"/>
  <c r="AR116" i="28"/>
  <c r="AS51" i="28"/>
  <c r="BB51" i="28" s="1"/>
  <c r="AT84" i="28"/>
  <c r="AP75" i="28"/>
  <c r="AP114" i="28"/>
  <c r="AT51" i="28"/>
  <c r="BC51" i="28" s="1"/>
  <c r="AP40" i="28"/>
  <c r="AY40" i="28" s="1"/>
  <c r="AR154" i="28"/>
  <c r="AS127" i="28"/>
  <c r="AO37" i="28"/>
  <c r="AX37" i="28" s="1"/>
  <c r="AO158" i="28"/>
  <c r="AR32" i="28"/>
  <c r="BA32" i="28" s="1"/>
  <c r="AS19" i="28"/>
  <c r="BB19" i="28" s="1"/>
  <c r="AT141" i="28"/>
  <c r="AP125" i="28"/>
  <c r="AS150" i="28"/>
  <c r="AQ46" i="28"/>
  <c r="AZ46" i="28" s="1"/>
  <c r="AQ142" i="28"/>
  <c r="AR52" i="28"/>
  <c r="BA52" i="28" s="1"/>
  <c r="AW47" i="28"/>
  <c r="BF47" i="28" s="1"/>
  <c r="BX47" i="28" s="1"/>
  <c r="CG47" i="28" s="1"/>
  <c r="AV29" i="28"/>
  <c r="BE29" i="28" s="1"/>
  <c r="BW29" i="28" s="1"/>
  <c r="F174" i="29" s="1"/>
  <c r="AP28" i="28"/>
  <c r="AY28" i="28" s="1"/>
  <c r="AP111" i="28"/>
  <c r="AP21" i="28"/>
  <c r="AY21" i="28" s="1"/>
  <c r="AS64" i="28"/>
  <c r="AR96" i="28"/>
  <c r="AV23" i="28"/>
  <c r="BE23" i="28" s="1"/>
  <c r="BW23" i="28" s="1"/>
  <c r="CF23" i="28" s="1"/>
  <c r="AQ56" i="28"/>
  <c r="AZ56" i="28" s="1"/>
  <c r="AT61" i="28"/>
  <c r="BC61" i="28" s="1"/>
  <c r="AU21" i="28"/>
  <c r="BD21" i="28" s="1"/>
  <c r="BV21" i="28" s="1"/>
  <c r="E157" i="29" s="1"/>
  <c r="AU47" i="28"/>
  <c r="BD47" i="28" s="1"/>
  <c r="BV47" i="28" s="1"/>
  <c r="CE47" i="28" s="1"/>
  <c r="AQ148" i="28"/>
  <c r="AV50" i="28"/>
  <c r="BE50" i="28" s="1"/>
  <c r="BW50" i="28" s="1"/>
  <c r="CF50" i="28" s="1"/>
  <c r="AT100" i="28"/>
  <c r="AR41" i="28"/>
  <c r="BA41" i="28" s="1"/>
  <c r="AQ48" i="28"/>
  <c r="AZ48" i="28" s="1"/>
  <c r="AP53" i="28"/>
  <c r="AY53" i="28" s="1"/>
  <c r="AO20" i="28"/>
  <c r="AX20" i="28" s="1"/>
  <c r="AQ73" i="28"/>
  <c r="AO94" i="28"/>
  <c r="AV34" i="28"/>
  <c r="BE34" i="28" s="1"/>
  <c r="BW34" i="28" s="1"/>
  <c r="CF34" i="28" s="1"/>
  <c r="AW50" i="28"/>
  <c r="BF50" i="28" s="1"/>
  <c r="BX50" i="28" s="1"/>
  <c r="CG50" i="28" s="1"/>
  <c r="AT145" i="28"/>
  <c r="AP99" i="28"/>
  <c r="AQ151" i="28"/>
  <c r="AP52" i="28"/>
  <c r="AY52" i="28" s="1"/>
  <c r="AR145" i="28"/>
  <c r="AT23" i="28"/>
  <c r="BC23" i="28" s="1"/>
  <c r="AQ42" i="28"/>
  <c r="AZ42" i="28" s="1"/>
  <c r="AT108" i="28"/>
  <c r="AO125" i="28"/>
  <c r="AQ16" i="28"/>
  <c r="AZ16" i="28" s="1"/>
  <c r="AP56" i="28"/>
  <c r="AY56" i="28" s="1"/>
  <c r="AQ60" i="28"/>
  <c r="AZ60" i="28" s="1"/>
  <c r="AQ124" i="28"/>
  <c r="AO22" i="28"/>
  <c r="AX22" i="28" s="1"/>
  <c r="AQ41" i="28"/>
  <c r="AZ41" i="28" s="1"/>
  <c r="AO60" i="28"/>
  <c r="AX60" i="28" s="1"/>
  <c r="AT143" i="28"/>
  <c r="AU38" i="28"/>
  <c r="BD38" i="28" s="1"/>
  <c r="BV38" i="28" s="1"/>
  <c r="CE38" i="28" s="1"/>
  <c r="AU34" i="28"/>
  <c r="BD34" i="28" s="1"/>
  <c r="BV34" i="28" s="1"/>
  <c r="CE34" i="28" s="1"/>
  <c r="AP124" i="28"/>
  <c r="AR149" i="28"/>
  <c r="AV32" i="28"/>
  <c r="BE32" i="28" s="1"/>
  <c r="BW32" i="28" s="1"/>
  <c r="F177" i="29" s="1"/>
  <c r="AR135" i="28"/>
  <c r="AO68" i="28"/>
  <c r="AS25" i="28"/>
  <c r="BB25" i="28" s="1"/>
  <c r="AQ70" i="28"/>
  <c r="AP148" i="28"/>
  <c r="AR25" i="28"/>
  <c r="BA25" i="28" s="1"/>
  <c r="AO24" i="28"/>
  <c r="AX24" i="28" s="1"/>
  <c r="AO34" i="28"/>
  <c r="AX34" i="28" s="1"/>
  <c r="AP23" i="28"/>
  <c r="AY23" i="28" s="1"/>
  <c r="AP149" i="28"/>
  <c r="AW58" i="28"/>
  <c r="BF58" i="28" s="1"/>
  <c r="BX58" i="28" s="1"/>
  <c r="CG58" i="28" s="1"/>
  <c r="AO127" i="28"/>
  <c r="AT116" i="28"/>
  <c r="AT96" i="28"/>
  <c r="AT52" i="28"/>
  <c r="BC52" i="28" s="1"/>
  <c r="AO61" i="28"/>
  <c r="AX61" i="28" s="1"/>
  <c r="AT93" i="28"/>
  <c r="AW34" i="28"/>
  <c r="BF34" i="28" s="1"/>
  <c r="BX34" i="28" s="1"/>
  <c r="CG34" i="28" s="1"/>
  <c r="AQ38" i="28"/>
  <c r="AZ38" i="28" s="1"/>
  <c r="AS41" i="28"/>
  <c r="BB41" i="28" s="1"/>
  <c r="AO78" i="28"/>
  <c r="AW51" i="28"/>
  <c r="BF51" i="28" s="1"/>
  <c r="BX51" i="28" s="1"/>
  <c r="CG51" i="28" s="1"/>
  <c r="AQ44" i="28"/>
  <c r="AZ44" i="28" s="1"/>
  <c r="AO111" i="28"/>
  <c r="AT47" i="28"/>
  <c r="BC47" i="28" s="1"/>
  <c r="AW59" i="28"/>
  <c r="BF59" i="28" s="1"/>
  <c r="BX59" i="28" s="1"/>
  <c r="CG59" i="28" s="1"/>
  <c r="AP151" i="28"/>
  <c r="AV51" i="28"/>
  <c r="BE51" i="28" s="1"/>
  <c r="BW51" i="28" s="1"/>
  <c r="CF51" i="28" s="1"/>
  <c r="AO56" i="28"/>
  <c r="AX56" i="28" s="1"/>
  <c r="AQ25" i="28"/>
  <c r="AZ25" i="28" s="1"/>
  <c r="AO35" i="28"/>
  <c r="AX35" i="28" s="1"/>
  <c r="AR139" i="28"/>
  <c r="AR134" i="28"/>
  <c r="AR97" i="28"/>
  <c r="AS20" i="28"/>
  <c r="BB20" i="28" s="1"/>
  <c r="AP81" i="28"/>
  <c r="AT83" i="28"/>
  <c r="AP110" i="28"/>
  <c r="AR27" i="28"/>
  <c r="BA27" i="28" s="1"/>
  <c r="AO39" i="28"/>
  <c r="AX39" i="28" s="1"/>
  <c r="AS108" i="28"/>
  <c r="AP97" i="28"/>
  <c r="AV38" i="28"/>
  <c r="BE38" i="28" s="1"/>
  <c r="BW38" i="28" s="1"/>
  <c r="G176" i="29" s="1"/>
  <c r="AQ18" i="28"/>
  <c r="AZ18" i="28" s="1"/>
  <c r="AO70" i="28"/>
  <c r="AU45" i="28"/>
  <c r="BD45" i="28" s="1"/>
  <c r="BV45" i="28" s="1"/>
  <c r="CE45" i="28" s="1"/>
  <c r="AO83" i="28"/>
  <c r="AV40" i="28"/>
  <c r="BE40" i="28" s="1"/>
  <c r="BW40" i="28" s="1"/>
  <c r="CF40" i="28" s="1"/>
  <c r="AR106" i="28"/>
  <c r="AU23" i="28"/>
  <c r="BD23" i="28" s="1"/>
  <c r="BV23" i="28" s="1"/>
  <c r="E159" i="29" s="1"/>
  <c r="AQ158" i="28"/>
  <c r="AW17" i="28"/>
  <c r="BF17" i="28" s="1"/>
  <c r="BX17" i="28" s="1"/>
  <c r="CG17" i="28" s="1"/>
  <c r="AR87" i="28"/>
  <c r="AU59" i="28"/>
  <c r="BD59" i="28" s="1"/>
  <c r="BV59" i="28" s="1"/>
  <c r="J160" i="29" s="1"/>
  <c r="AO98" i="28"/>
  <c r="AR19" i="28"/>
  <c r="BA19" i="28" s="1"/>
  <c r="AP103" i="28"/>
  <c r="AV31" i="28"/>
  <c r="BE31" i="28" s="1"/>
  <c r="BW31" i="28" s="1"/>
  <c r="CF31" i="28" s="1"/>
  <c r="AS104" i="28"/>
  <c r="AS90" i="28"/>
  <c r="AU25" i="28"/>
  <c r="BD25" i="28" s="1"/>
  <c r="BV25" i="28" s="1"/>
  <c r="E161" i="29" s="1"/>
  <c r="AP145" i="28"/>
  <c r="AS63" i="28"/>
  <c r="AW55" i="28"/>
  <c r="BF55" i="28" s="1"/>
  <c r="BX55" i="28" s="1"/>
  <c r="CG55" i="28" s="1"/>
  <c r="AP39" i="28"/>
  <c r="AY39" i="28" s="1"/>
  <c r="AO17" i="28"/>
  <c r="AX17" i="28" s="1"/>
  <c r="AP15" i="28"/>
  <c r="AY15" i="28" s="1"/>
  <c r="AQ28" i="28"/>
  <c r="AZ28" i="28" s="1"/>
  <c r="AO124" i="28"/>
  <c r="AT119" i="28"/>
  <c r="AS61" i="28"/>
  <c r="BB61" i="28" s="1"/>
  <c r="AQ149" i="28"/>
  <c r="AO33" i="28"/>
  <c r="AX33" i="28" s="1"/>
  <c r="AO18" i="28"/>
  <c r="AX18" i="28" s="1"/>
  <c r="AW53" i="28"/>
  <c r="BF53" i="28" s="1"/>
  <c r="BX53" i="28" s="1"/>
  <c r="CG53" i="28" s="1"/>
  <c r="AO48" i="28"/>
  <c r="AX48" i="28" s="1"/>
  <c r="AQ53" i="28"/>
  <c r="AZ53" i="28" s="1"/>
  <c r="AP43" i="28"/>
  <c r="AY43" i="28" s="1"/>
  <c r="AP58" i="28"/>
  <c r="AY58" i="28" s="1"/>
  <c r="AO44" i="28"/>
  <c r="AX44" i="28" s="1"/>
  <c r="AP154" i="28"/>
  <c r="AU54" i="28"/>
  <c r="BD54" i="28" s="1"/>
  <c r="BV54" i="28" s="1"/>
  <c r="CE54" i="28" s="1"/>
  <c r="AQ153" i="28"/>
  <c r="AW35" i="28"/>
  <c r="BF35" i="28" s="1"/>
  <c r="BX35" i="28" s="1"/>
  <c r="CG35" i="28" s="1"/>
  <c r="AU32" i="28"/>
  <c r="BD32" i="28" s="1"/>
  <c r="BV32" i="28" s="1"/>
  <c r="CE32" i="28" s="1"/>
  <c r="AU37" i="28"/>
  <c r="BD37" i="28" s="1"/>
  <c r="BV37" i="28" s="1"/>
  <c r="G159" i="29" s="1"/>
  <c r="AR141" i="28"/>
  <c r="AQ155" i="28"/>
  <c r="AO91" i="28"/>
  <c r="AO93" i="28"/>
  <c r="AP27" i="28"/>
  <c r="AY27" i="28" s="1"/>
  <c r="AO38" i="28"/>
  <c r="AX38" i="28" s="1"/>
  <c r="AP18" i="28"/>
  <c r="AY18" i="28" s="1"/>
  <c r="AP33" i="28"/>
  <c r="AY33" i="28" s="1"/>
  <c r="AO153" i="28"/>
  <c r="AT150" i="28"/>
  <c r="AT117" i="28"/>
  <c r="AW36" i="28"/>
  <c r="BF36" i="28" s="1"/>
  <c r="BX36" i="28" s="1"/>
  <c r="CG36" i="28" s="1"/>
  <c r="AQ114" i="28"/>
  <c r="AS128" i="28"/>
  <c r="AP144" i="28"/>
  <c r="AR99" i="28"/>
  <c r="AV55" i="28"/>
  <c r="BE55" i="28" s="1"/>
  <c r="BW55" i="28" s="1"/>
  <c r="CF55" i="28" s="1"/>
  <c r="AP42" i="28"/>
  <c r="AY42" i="28" s="1"/>
  <c r="AQ154" i="28"/>
  <c r="AT134" i="28"/>
  <c r="AV21" i="28"/>
  <c r="BE21" i="28" s="1"/>
  <c r="BW21" i="28" s="1"/>
  <c r="E173" i="29" s="1"/>
  <c r="AP121" i="28"/>
  <c r="AR74" i="28"/>
  <c r="AR143" i="28"/>
  <c r="AV58" i="28"/>
  <c r="BE58" i="28" s="1"/>
  <c r="BW58" i="28" s="1"/>
  <c r="CF58" i="28" s="1"/>
  <c r="AT34" i="28"/>
  <c r="BC34" i="28" s="1"/>
  <c r="AS116" i="28"/>
  <c r="AU31" i="28"/>
  <c r="BD31" i="28" s="1"/>
  <c r="BV31" i="28" s="1"/>
  <c r="CE31" i="28" s="1"/>
  <c r="AU30" i="28"/>
  <c r="BD30" i="28" s="1"/>
  <c r="BV30" i="28" s="1"/>
  <c r="CE30" i="28" s="1"/>
  <c r="AQ111" i="28"/>
  <c r="AS60" i="28"/>
  <c r="BB60" i="28" s="1"/>
  <c r="AP131" i="28"/>
  <c r="AQ29" i="28"/>
  <c r="AZ29" i="28" s="1"/>
  <c r="AU35" i="28"/>
  <c r="BD35" i="28" s="1"/>
  <c r="BV35" i="28" s="1"/>
  <c r="CE35" i="28" s="1"/>
  <c r="AT37" i="28"/>
  <c r="BC37" i="28" s="1"/>
  <c r="AW44" i="28"/>
  <c r="BF44" i="28" s="1"/>
  <c r="BX44" i="28" s="1"/>
  <c r="H191" i="29" s="1"/>
  <c r="AP80" i="28"/>
  <c r="AP69" i="28"/>
  <c r="AV47" i="28"/>
  <c r="BE47" i="28" s="1"/>
  <c r="BW47" i="28" s="1"/>
  <c r="CF47" i="28" s="1"/>
  <c r="AV17" i="28"/>
  <c r="BE17" i="28" s="1"/>
  <c r="BW17" i="28" s="1"/>
  <c r="CF17" i="28" s="1"/>
  <c r="AS101" i="28"/>
  <c r="AW54" i="28"/>
  <c r="BF54" i="28" s="1"/>
  <c r="BX54" i="28" s="1"/>
  <c r="I194" i="29" s="1"/>
  <c r="AW38" i="28"/>
  <c r="BF38" i="28" s="1"/>
  <c r="BX38" i="28" s="1"/>
  <c r="G192" i="29" s="1"/>
  <c r="AU50" i="28"/>
  <c r="BD50" i="28" s="1"/>
  <c r="BV50" i="28" s="1"/>
  <c r="CE50" i="28" s="1"/>
  <c r="AW40" i="28"/>
  <c r="BF40" i="28" s="1"/>
  <c r="BX40" i="28" s="1"/>
  <c r="CG40" i="28" s="1"/>
  <c r="AQ22" i="28"/>
  <c r="AZ22" i="28" s="1"/>
  <c r="AU58" i="28"/>
  <c r="BD58" i="28" s="1"/>
  <c r="BV58" i="28" s="1"/>
  <c r="CE58" i="28" s="1"/>
  <c r="AS87" i="28"/>
  <c r="AS74" i="28"/>
  <c r="AR128" i="28"/>
  <c r="AS143" i="28"/>
  <c r="AR119" i="28"/>
  <c r="AO121" i="28"/>
  <c r="AS135" i="28"/>
  <c r="AW31" i="28"/>
  <c r="BF31" i="28" s="1"/>
  <c r="BX31" i="28" s="1"/>
  <c r="CG31" i="28" s="1"/>
  <c r="AS48" i="28"/>
  <c r="BB48" i="28" s="1"/>
  <c r="AO73" i="28"/>
  <c r="AR67" i="28"/>
  <c r="AS59" i="28"/>
  <c r="BB59" i="28" s="1"/>
  <c r="AV37" i="28"/>
  <c r="BE37" i="28" s="1"/>
  <c r="BW37" i="28" s="1"/>
  <c r="G175" i="29" s="1"/>
  <c r="AO114" i="28"/>
  <c r="AS117" i="28"/>
  <c r="AW46" i="28"/>
  <c r="BF46" i="28" s="1"/>
  <c r="BX46" i="28" s="1"/>
  <c r="CG46" i="28" s="1"/>
  <c r="AW23" i="28"/>
  <c r="BF23" i="28" s="1"/>
  <c r="BX23" i="28" s="1"/>
  <c r="CG23" i="28" s="1"/>
  <c r="AO89" i="28"/>
  <c r="AO47" i="28"/>
  <c r="AX47" i="28" s="1"/>
  <c r="AQ78" i="28"/>
  <c r="AU46" i="28"/>
  <c r="BD46" i="28" s="1"/>
  <c r="BV46" i="28" s="1"/>
  <c r="CE46" i="28" s="1"/>
  <c r="AR137" i="28"/>
  <c r="AV25" i="28"/>
  <c r="BE25" i="28" s="1"/>
  <c r="BW25" i="28" s="1"/>
  <c r="E177" i="29" s="1"/>
  <c r="AW56" i="28"/>
  <c r="BF56" i="28" s="1"/>
  <c r="BX56" i="28" s="1"/>
  <c r="CG56" i="28" s="1"/>
  <c r="AU22" i="28"/>
  <c r="BD22" i="28" s="1"/>
  <c r="BV22" i="28" s="1"/>
  <c r="E158" i="29" s="1"/>
  <c r="AQ138" i="28"/>
  <c r="AW42" i="28"/>
  <c r="BF42" i="28" s="1"/>
  <c r="BX42" i="28" s="1"/>
  <c r="H189" i="29" s="1"/>
  <c r="AQ157" i="28"/>
  <c r="AP123" i="28"/>
  <c r="AP147" i="28"/>
  <c r="AS115" i="28"/>
  <c r="AR126" i="28"/>
  <c r="AP88" i="28"/>
  <c r="AP38" i="28"/>
  <c r="AY38" i="28" s="1"/>
  <c r="AQ126" i="28"/>
  <c r="AV54" i="28"/>
  <c r="BE54" i="28" s="1"/>
  <c r="BW54" i="28" s="1"/>
  <c r="CF54" i="28" s="1"/>
  <c r="AR51" i="28"/>
  <c r="BA51" i="28" s="1"/>
  <c r="AT109" i="28"/>
  <c r="AP141" i="28"/>
  <c r="AR59" i="28"/>
  <c r="BA59" i="28" s="1"/>
  <c r="AP155" i="28"/>
  <c r="AR151" i="28"/>
  <c r="AO53" i="28"/>
  <c r="AX53" i="28" s="1"/>
  <c r="AR156" i="28"/>
  <c r="AS134" i="28"/>
  <c r="AU17" i="28"/>
  <c r="BD17" i="28" s="1"/>
  <c r="BV17" i="28" s="1"/>
  <c r="D160" i="29" s="1"/>
  <c r="AU28" i="28"/>
  <c r="BD28" i="28" s="1"/>
  <c r="BV28" i="28" s="1"/>
  <c r="CE28" i="28" s="1"/>
  <c r="AO112" i="28"/>
  <c r="AR131" i="28"/>
  <c r="AR103" i="28"/>
  <c r="AT136" i="28"/>
  <c r="AQ120" i="28"/>
  <c r="AU55" i="28"/>
  <c r="BD55" i="28" s="1"/>
  <c r="BV55" i="28" s="1"/>
  <c r="CE55" i="28" s="1"/>
  <c r="AQ77" i="28"/>
  <c r="AU51" i="28"/>
  <c r="BD51" i="28" s="1"/>
  <c r="BV51" i="28" s="1"/>
  <c r="CE51" i="28" s="1"/>
  <c r="AV33" i="28"/>
  <c r="BE33" i="28" s="1"/>
  <c r="BW33" i="28" s="1"/>
  <c r="CF33" i="28" s="1"/>
  <c r="AP107" i="28"/>
  <c r="AU56" i="28"/>
  <c r="BD56" i="28" s="1"/>
  <c r="BV56" i="28" s="1"/>
  <c r="CE56" i="28" s="1"/>
  <c r="AO75" i="28"/>
  <c r="AT85" i="28"/>
  <c r="AR23" i="28"/>
  <c r="BA23" i="28" s="1"/>
  <c r="AQ63" i="28"/>
  <c r="AQ133" i="28"/>
  <c r="AT39" i="28"/>
  <c r="BC39" i="28" s="1"/>
  <c r="AP94" i="28"/>
  <c r="AT32" i="28"/>
  <c r="BC32" i="28" s="1"/>
  <c r="AV35" i="28"/>
  <c r="BE35" i="28" s="1"/>
  <c r="BW35" i="28" s="1"/>
  <c r="CF35" i="28" s="1"/>
  <c r="AO90" i="28"/>
  <c r="AS130" i="28"/>
  <c r="AR138" i="28"/>
  <c r="AP106" i="28"/>
  <c r="AQ58" i="28"/>
  <c r="AZ58" i="28" s="1"/>
  <c r="AU29" i="28"/>
  <c r="BD29" i="28" s="1"/>
  <c r="BV29" i="28" s="1"/>
  <c r="F158" i="29" s="1"/>
  <c r="AW45" i="28"/>
  <c r="BF45" i="28" s="1"/>
  <c r="BX45" i="28" s="1"/>
  <c r="H192" i="29" s="1"/>
  <c r="AO122" i="28"/>
  <c r="AU53" i="28"/>
  <c r="BD53" i="28" s="1"/>
  <c r="BV53" i="28" s="1"/>
  <c r="CE53" i="28" s="1"/>
  <c r="AR147" i="28"/>
  <c r="AR86" i="28"/>
  <c r="AU39" i="28"/>
  <c r="BD39" i="28" s="1"/>
  <c r="BV39" i="28" s="1"/>
  <c r="CE39" i="28" s="1"/>
  <c r="AV30" i="28"/>
  <c r="BE30" i="28" s="1"/>
  <c r="BW30" i="28" s="1"/>
  <c r="F175" i="29" s="1"/>
  <c r="AP79" i="28"/>
  <c r="AS119" i="28"/>
  <c r="AT107" i="28"/>
  <c r="AT128" i="28"/>
  <c r="AR117" i="28"/>
  <c r="AU15" i="28"/>
  <c r="BD15" i="28" s="1"/>
  <c r="BV15" i="28" s="1"/>
  <c r="D158" i="29" s="1"/>
  <c r="AR133" i="28"/>
  <c r="AV61" i="28"/>
  <c r="BE61" i="28" s="1"/>
  <c r="BW61" i="28" s="1"/>
  <c r="CF61" i="28" s="1"/>
  <c r="AQ30" i="28"/>
  <c r="AZ30" i="28" s="1"/>
  <c r="AT118" i="28"/>
  <c r="AW37" i="28"/>
  <c r="BF37" i="28" s="1"/>
  <c r="BX37" i="28" s="1"/>
  <c r="CG37" i="28" s="1"/>
  <c r="AU49" i="28"/>
  <c r="BD49" i="28" s="1"/>
  <c r="BV49" i="28" s="1"/>
  <c r="I157" i="29" s="1"/>
  <c r="BI31" i="28"/>
  <c r="BL31" i="28"/>
  <c r="BN28" i="28"/>
  <c r="AV28" i="28"/>
  <c r="BE28" i="28" s="1"/>
  <c r="AN177" i="28"/>
  <c r="AW177" i="28" s="1"/>
  <c r="AL177" i="28"/>
  <c r="AU177" i="28" s="1"/>
  <c r="AM177" i="28"/>
  <c r="AV177" i="28" s="1"/>
  <c r="AF177" i="28"/>
  <c r="AE177" i="28"/>
  <c r="AG177" i="28"/>
  <c r="AM205" i="28"/>
  <c r="AV205" i="28" s="1"/>
  <c r="AL205" i="28"/>
  <c r="AU205" i="28" s="1"/>
  <c r="AN205" i="28"/>
  <c r="AW205" i="28" s="1"/>
  <c r="AG205" i="28"/>
  <c r="AF205" i="28"/>
  <c r="AE205" i="28"/>
  <c r="BI20" i="28"/>
  <c r="BL20" i="28"/>
  <c r="AT20" i="28"/>
  <c r="BC20" i="28" s="1"/>
  <c r="BO39" i="28"/>
  <c r="AW39" i="28"/>
  <c r="BF39" i="28" s="1"/>
  <c r="BJ30" i="28"/>
  <c r="BG30" i="28"/>
  <c r="AR30" i="28"/>
  <c r="BA30" i="28" s="1"/>
  <c r="BK34" i="28"/>
  <c r="BH34" i="28"/>
  <c r="AS34" i="28"/>
  <c r="BB34" i="28" s="1"/>
  <c r="BM19" i="28"/>
  <c r="AU19" i="28"/>
  <c r="BD19" i="28" s="1"/>
  <c r="AT152" i="28"/>
  <c r="AQ152" i="28"/>
  <c r="BM48" i="28"/>
  <c r="AU48" i="28"/>
  <c r="BD48" i="28" s="1"/>
  <c r="BJ31" i="28"/>
  <c r="BG31" i="28"/>
  <c r="AR31" i="28"/>
  <c r="BA31" i="28" s="1"/>
  <c r="AP126" i="28"/>
  <c r="AP158" i="28"/>
  <c r="AQ123" i="28"/>
  <c r="BH50" i="28"/>
  <c r="BQ50" i="28" s="1"/>
  <c r="BK50" i="28"/>
  <c r="AO64" i="28"/>
  <c r="AR64" i="28"/>
  <c r="AS67" i="28"/>
  <c r="AP67" i="28"/>
  <c r="AP159" i="28"/>
  <c r="AS159" i="28"/>
  <c r="AT146" i="28"/>
  <c r="AQ146" i="28"/>
  <c r="BH21" i="28"/>
  <c r="BK21" i="28"/>
  <c r="BT21" i="28" s="1"/>
  <c r="CC21" i="28" s="1"/>
  <c r="AS118" i="28"/>
  <c r="AT129" i="28"/>
  <c r="BN27" i="28"/>
  <c r="AV27" i="28"/>
  <c r="BE27" i="28" s="1"/>
  <c r="AT69" i="28"/>
  <c r="AQ147" i="28"/>
  <c r="AT147" i="28"/>
  <c r="AR159" i="28"/>
  <c r="BL55" i="28"/>
  <c r="BI55" i="28"/>
  <c r="BR55" i="28" s="1"/>
  <c r="AT55" i="28"/>
  <c r="BC55" i="28" s="1"/>
  <c r="BN53" i="28"/>
  <c r="AV53" i="28"/>
  <c r="BE53" i="28" s="1"/>
  <c r="AO129" i="28"/>
  <c r="AS72" i="28"/>
  <c r="BN48" i="28"/>
  <c r="AV48" i="28"/>
  <c r="BE48" i="28" s="1"/>
  <c r="AS129" i="28"/>
  <c r="AO123" i="28"/>
  <c r="BL50" i="28"/>
  <c r="BI50" i="28"/>
  <c r="AT50" i="28"/>
  <c r="BC50" i="28" s="1"/>
  <c r="BJ21" i="28"/>
  <c r="BG21" i="28"/>
  <c r="BP21" i="28" s="1"/>
  <c r="AR21" i="28"/>
  <c r="BA21" i="28" s="1"/>
  <c r="BM52" i="28"/>
  <c r="AU52" i="28"/>
  <c r="BD52" i="28" s="1"/>
  <c r="BI49" i="28"/>
  <c r="BR49" i="28" s="1"/>
  <c r="CA49" i="28" s="1"/>
  <c r="BL49" i="28"/>
  <c r="BI40" i="28"/>
  <c r="BR40" i="28" s="1"/>
  <c r="CA40" i="28" s="1"/>
  <c r="BL40" i="28"/>
  <c r="AT40" i="28"/>
  <c r="BC40" i="28" s="1"/>
  <c r="BN49" i="28"/>
  <c r="AV49" i="28"/>
  <c r="BE49" i="28" s="1"/>
  <c r="AN241" i="28"/>
  <c r="AW241" i="28" s="1"/>
  <c r="AM241" i="28"/>
  <c r="AV241" i="28" s="1"/>
  <c r="AL241" i="28"/>
  <c r="AU241" i="28" s="1"/>
  <c r="AG241" i="28"/>
  <c r="AE241" i="28"/>
  <c r="AF241" i="28"/>
  <c r="AL227" i="28"/>
  <c r="AU227" i="28" s="1"/>
  <c r="AM227" i="28"/>
  <c r="AV227" i="28" s="1"/>
  <c r="AN227" i="28"/>
  <c r="AW227" i="28" s="1"/>
  <c r="AF227" i="28"/>
  <c r="AG227" i="28"/>
  <c r="AE227" i="28"/>
  <c r="AM224" i="28"/>
  <c r="AV224" i="28" s="1"/>
  <c r="AL224" i="28"/>
  <c r="AU224" i="28" s="1"/>
  <c r="AN224" i="28"/>
  <c r="AW224" i="28" s="1"/>
  <c r="AG224" i="28"/>
  <c r="AE224" i="28"/>
  <c r="AF224" i="28"/>
  <c r="AM247" i="28"/>
  <c r="AV247" i="28" s="1"/>
  <c r="AN247" i="28"/>
  <c r="AW247" i="28" s="1"/>
  <c r="AL247" i="28"/>
  <c r="AU247" i="28" s="1"/>
  <c r="AF247" i="28"/>
  <c r="AG247" i="28"/>
  <c r="AE247" i="28"/>
  <c r="AM213" i="28"/>
  <c r="AV213" i="28" s="1"/>
  <c r="AL213" i="28"/>
  <c r="AU213" i="28" s="1"/>
  <c r="AN213" i="28"/>
  <c r="AW213" i="28" s="1"/>
  <c r="AF213" i="28"/>
  <c r="AG213" i="28"/>
  <c r="AE213" i="28"/>
  <c r="AM230" i="28"/>
  <c r="AV230" i="28" s="1"/>
  <c r="AN230" i="28"/>
  <c r="AW230" i="28" s="1"/>
  <c r="AL230" i="28"/>
  <c r="AU230" i="28" s="1"/>
  <c r="AG230" i="28"/>
  <c r="AE230" i="28"/>
  <c r="AF230" i="28"/>
  <c r="AS100" i="28"/>
  <c r="AP100" i="28"/>
  <c r="AS91" i="28"/>
  <c r="AU18" i="28"/>
  <c r="BD18" i="28" s="1"/>
  <c r="BV18" i="28" s="1"/>
  <c r="CE18" i="28" s="1"/>
  <c r="BK14" i="28"/>
  <c r="BH14" i="28"/>
  <c r="BM27" i="28"/>
  <c r="AU27" i="28"/>
  <c r="BD27" i="28" s="1"/>
  <c r="BG42" i="28"/>
  <c r="BJ42" i="28"/>
  <c r="AL184" i="28"/>
  <c r="AU184" i="28" s="1"/>
  <c r="AN184" i="28"/>
  <c r="AW184" i="28" s="1"/>
  <c r="AM184" i="28"/>
  <c r="AV184" i="28" s="1"/>
  <c r="AE184" i="28"/>
  <c r="AF184" i="28"/>
  <c r="AG184" i="28"/>
  <c r="BH31" i="28"/>
  <c r="BK31" i="28"/>
  <c r="AS31" i="28"/>
  <c r="BB31" i="28" s="1"/>
  <c r="AP34" i="28"/>
  <c r="AY34" i="28" s="1"/>
  <c r="AR152" i="28"/>
  <c r="AO152" i="28"/>
  <c r="AW29" i="28"/>
  <c r="BF29" i="28" s="1"/>
  <c r="BX29" i="28" s="1"/>
  <c r="CG29" i="28" s="1"/>
  <c r="BJ50" i="28"/>
  <c r="BG50" i="28"/>
  <c r="BP50" i="28" s="1"/>
  <c r="BY50" i="28" s="1"/>
  <c r="AR50" i="28"/>
  <c r="BA50" i="28" s="1"/>
  <c r="AQ159" i="28"/>
  <c r="AT159" i="28"/>
  <c r="BI21" i="28"/>
  <c r="BR21" i="28" s="1"/>
  <c r="BL21" i="28"/>
  <c r="AT21" i="28"/>
  <c r="BC21" i="28" s="1"/>
  <c r="AR118" i="28"/>
  <c r="AR84" i="28"/>
  <c r="BO52" i="28"/>
  <c r="AW52" i="28"/>
  <c r="BF52" i="28" s="1"/>
  <c r="BO15" i="28"/>
  <c r="AW15" i="28"/>
  <c r="BF15" i="28" s="1"/>
  <c r="BO32" i="28"/>
  <c r="AW32" i="28"/>
  <c r="BF32" i="28" s="1"/>
  <c r="AO146" i="28"/>
  <c r="BL19" i="28"/>
  <c r="BI19" i="28"/>
  <c r="BR19" i="28" s="1"/>
  <c r="AT19" i="28"/>
  <c r="BC19" i="28" s="1"/>
  <c r="AS112" i="28"/>
  <c r="BJ57" i="28"/>
  <c r="BG57" i="28"/>
  <c r="BP57" i="28" s="1"/>
  <c r="BY57" i="28" s="1"/>
  <c r="AR57" i="28"/>
  <c r="BA57" i="28" s="1"/>
  <c r="BN59" i="28"/>
  <c r="AV59" i="28"/>
  <c r="BE59" i="28" s="1"/>
  <c r="BL23" i="28"/>
  <c r="BI23" i="28"/>
  <c r="BR23" i="28" s="1"/>
  <c r="AT49" i="28"/>
  <c r="BC49" i="28" s="1"/>
  <c r="AT89" i="28"/>
  <c r="AQ89" i="28"/>
  <c r="BL45" i="28"/>
  <c r="BI45" i="28"/>
  <c r="AM200" i="28"/>
  <c r="AV200" i="28" s="1"/>
  <c r="AL200" i="28"/>
  <c r="AU200" i="28" s="1"/>
  <c r="AN200" i="28"/>
  <c r="AW200" i="28" s="1"/>
  <c r="AG200" i="28"/>
  <c r="AF200" i="28"/>
  <c r="AE200" i="28"/>
  <c r="BO16" i="28"/>
  <c r="AW16" i="28"/>
  <c r="BF16" i="28" s="1"/>
  <c r="AT127" i="28"/>
  <c r="BN18" i="28"/>
  <c r="AV18" i="28"/>
  <c r="BE18" i="28" s="1"/>
  <c r="BM41" i="28"/>
  <c r="AU41" i="28"/>
  <c r="BD41" i="28" s="1"/>
  <c r="AV45" i="28"/>
  <c r="BE45" i="28" s="1"/>
  <c r="BW45" i="28" s="1"/>
  <c r="CF45" i="28" s="1"/>
  <c r="BN42" i="28"/>
  <c r="AV42" i="28"/>
  <c r="BE42" i="28" s="1"/>
  <c r="BN15" i="28"/>
  <c r="AV15" i="28"/>
  <c r="BE15" i="28" s="1"/>
  <c r="AP86" i="28"/>
  <c r="AS86" i="28"/>
  <c r="AO130" i="28"/>
  <c r="AR130" i="28"/>
  <c r="AP132" i="28"/>
  <c r="AS132" i="28"/>
  <c r="BM14" i="28"/>
  <c r="AU14" i="28"/>
  <c r="BD14" i="28" s="1"/>
  <c r="BO43" i="28"/>
  <c r="AW43" i="28"/>
  <c r="BF43" i="28" s="1"/>
  <c r="AP152" i="28"/>
  <c r="AO140" i="28"/>
  <c r="BG16" i="28"/>
  <c r="BP16" i="28" s="1"/>
  <c r="BY16" i="28" s="1"/>
  <c r="BJ16" i="28"/>
  <c r="AR16" i="28"/>
  <c r="BA16" i="28" s="1"/>
  <c r="BG49" i="28"/>
  <c r="BP49" i="28" s="1"/>
  <c r="BJ49" i="28"/>
  <c r="AR49" i="28"/>
  <c r="BA49" i="28" s="1"/>
  <c r="AN161" i="28"/>
  <c r="AW161" i="28" s="1"/>
  <c r="AL161" i="28"/>
  <c r="AU161" i="28" s="1"/>
  <c r="AM161" i="28"/>
  <c r="AV161" i="28" s="1"/>
  <c r="AE161" i="28"/>
  <c r="AF161" i="28"/>
  <c r="AG161" i="28"/>
  <c r="BM57" i="28"/>
  <c r="AU57" i="28"/>
  <c r="BD57" i="28" s="1"/>
  <c r="BO18" i="28"/>
  <c r="AW18" i="28"/>
  <c r="BF18" i="28" s="1"/>
  <c r="AR42" i="28"/>
  <c r="BA42" i="28" s="1"/>
  <c r="BO41" i="28"/>
  <c r="AW41" i="28"/>
  <c r="BF41" i="28" s="1"/>
  <c r="AP140" i="28"/>
  <c r="AS140" i="28"/>
  <c r="AR85" i="28"/>
  <c r="AO85" i="28"/>
  <c r="BM42" i="28"/>
  <c r="AU42" i="28"/>
  <c r="BD42" i="28" s="1"/>
  <c r="AQ113" i="28"/>
  <c r="BH18" i="28"/>
  <c r="BK18" i="28"/>
  <c r="BT18" i="28" s="1"/>
  <c r="CC18" i="28" s="1"/>
  <c r="BL15" i="28"/>
  <c r="BI15" i="28"/>
  <c r="BR15" i="28" s="1"/>
  <c r="AT15" i="28"/>
  <c r="BC15" i="28" s="1"/>
  <c r="AN168" i="28"/>
  <c r="AW168" i="28" s="1"/>
  <c r="AM168" i="28"/>
  <c r="AV168" i="28" s="1"/>
  <c r="AL168" i="28"/>
  <c r="AU168" i="28" s="1"/>
  <c r="AG168" i="28"/>
  <c r="AE168" i="28"/>
  <c r="AF168" i="28"/>
  <c r="AL191" i="28"/>
  <c r="AU191" i="28" s="1"/>
  <c r="AM191" i="28"/>
  <c r="AV191" i="28" s="1"/>
  <c r="AN191" i="28"/>
  <c r="AW191" i="28" s="1"/>
  <c r="AG191" i="28"/>
  <c r="AF191" i="28"/>
  <c r="AE191" i="28"/>
  <c r="AN202" i="28"/>
  <c r="AW202" i="28" s="1"/>
  <c r="AL202" i="28"/>
  <c r="AU202" i="28" s="1"/>
  <c r="AM202" i="28"/>
  <c r="AV202" i="28" s="1"/>
  <c r="AE202" i="28"/>
  <c r="AG202" i="28"/>
  <c r="AF202" i="28"/>
  <c r="AN195" i="28"/>
  <c r="AW195" i="28" s="1"/>
  <c r="AM195" i="28"/>
  <c r="AV195" i="28" s="1"/>
  <c r="AL195" i="28"/>
  <c r="AU195" i="28" s="1"/>
  <c r="AG195" i="28"/>
  <c r="AF195" i="28"/>
  <c r="AE195" i="28"/>
  <c r="AN181" i="28"/>
  <c r="AW181" i="28" s="1"/>
  <c r="AM181" i="28"/>
  <c r="AV181" i="28" s="1"/>
  <c r="AL181" i="28"/>
  <c r="AU181" i="28" s="1"/>
  <c r="AG181" i="28"/>
  <c r="AF181" i="28"/>
  <c r="AE181" i="28"/>
  <c r="AN198" i="28"/>
  <c r="AW198" i="28" s="1"/>
  <c r="AM198" i="28"/>
  <c r="AV198" i="28" s="1"/>
  <c r="AL198" i="28"/>
  <c r="AU198" i="28" s="1"/>
  <c r="AG198" i="28"/>
  <c r="AE198" i="28"/>
  <c r="AF198" i="28"/>
  <c r="AR77" i="28"/>
  <c r="AO77" i="28"/>
  <c r="BJ29" i="28"/>
  <c r="BG29" i="28"/>
  <c r="BP29" i="28" s="1"/>
  <c r="AR29" i="28"/>
  <c r="BA29" i="28" s="1"/>
  <c r="BO25" i="28"/>
  <c r="AW25" i="28"/>
  <c r="BF25" i="28" s="1"/>
  <c r="AT98" i="28"/>
  <c r="BH44" i="28"/>
  <c r="BQ44" i="28" s="1"/>
  <c r="BK44" i="28"/>
  <c r="AS44" i="28"/>
  <c r="BB44" i="28" s="1"/>
  <c r="AS50" i="28"/>
  <c r="BB50" i="28" s="1"/>
  <c r="BK51" i="28"/>
  <c r="BH51" i="28"/>
  <c r="BQ51" i="28" s="1"/>
  <c r="AL176" i="28"/>
  <c r="AU176" i="28" s="1"/>
  <c r="AM176" i="28"/>
  <c r="AV176" i="28" s="1"/>
  <c r="AN176" i="28"/>
  <c r="AW176" i="28" s="1"/>
  <c r="AG176" i="28"/>
  <c r="AF176" i="28"/>
  <c r="AE176" i="28"/>
  <c r="AP31" i="28"/>
  <c r="AY31" i="28" s="1"/>
  <c r="BO57" i="28"/>
  <c r="AW57" i="28"/>
  <c r="BF57" i="28" s="1"/>
  <c r="AT156" i="28"/>
  <c r="BN41" i="28"/>
  <c r="AV41" i="28"/>
  <c r="BE41" i="28" s="1"/>
  <c r="BG14" i="28"/>
  <c r="BP14" i="28" s="1"/>
  <c r="BJ14" i="28"/>
  <c r="AR14" i="28"/>
  <c r="BA14" i="28" s="1"/>
  <c r="AP113" i="28"/>
  <c r="BL18" i="28"/>
  <c r="BU18" i="28" s="1"/>
  <c r="CD18" i="28" s="1"/>
  <c r="BI18" i="28"/>
  <c r="BH22" i="28"/>
  <c r="BQ22" i="28" s="1"/>
  <c r="BK22" i="28"/>
  <c r="AS22" i="28"/>
  <c r="BB22" i="28" s="1"/>
  <c r="BM60" i="28"/>
  <c r="AU60" i="28"/>
  <c r="BD60" i="28" s="1"/>
  <c r="BH24" i="28"/>
  <c r="BQ24" i="28" s="1"/>
  <c r="BK24" i="28"/>
  <c r="AS24" i="28"/>
  <c r="BB24" i="28" s="1"/>
  <c r="BK17" i="28"/>
  <c r="BH17" i="28"/>
  <c r="BQ17" i="28" s="1"/>
  <c r="BZ17" i="28" s="1"/>
  <c r="AS17" i="28"/>
  <c r="BB17" i="28" s="1"/>
  <c r="AT31" i="28"/>
  <c r="BC31" i="28" s="1"/>
  <c r="BI54" i="28"/>
  <c r="BR54" i="28" s="1"/>
  <c r="BL54" i="28"/>
  <c r="AT54" i="28"/>
  <c r="BC54" i="28" s="1"/>
  <c r="AQ137" i="28"/>
  <c r="BK46" i="28"/>
  <c r="BH46" i="28"/>
  <c r="BQ46" i="28" s="1"/>
  <c r="AS46" i="28"/>
  <c r="BB46" i="28" s="1"/>
  <c r="AS14" i="28"/>
  <c r="BB14" i="28" s="1"/>
  <c r="AT45" i="28"/>
  <c r="BC45" i="28" s="1"/>
  <c r="AT131" i="28"/>
  <c r="AQ131" i="28"/>
  <c r="BH37" i="28"/>
  <c r="BQ37" i="28" s="1"/>
  <c r="BK37" i="28"/>
  <c r="AS37" i="28"/>
  <c r="BB37" i="28" s="1"/>
  <c r="BL59" i="28"/>
  <c r="BI59" i="28"/>
  <c r="BR59" i="28" s="1"/>
  <c r="AT59" i="28"/>
  <c r="BC59" i="28" s="1"/>
  <c r="AO30" i="28"/>
  <c r="AX30" i="28" s="1"/>
  <c r="AQ45" i="28"/>
  <c r="AZ45" i="28" s="1"/>
  <c r="AQ31" i="28"/>
  <c r="AZ31" i="28" s="1"/>
  <c r="AQ50" i="28"/>
  <c r="AZ50" i="28" s="1"/>
  <c r="AP14" i="28"/>
  <c r="AY14" i="28" s="1"/>
  <c r="AO42" i="28"/>
  <c r="AX42" i="28" s="1"/>
  <c r="AT112" i="28"/>
  <c r="AQ112" i="28"/>
  <c r="BO48" i="28"/>
  <c r="AW48" i="28"/>
  <c r="BF48" i="28" s="1"/>
  <c r="BN57" i="28"/>
  <c r="AV57" i="28"/>
  <c r="BE57" i="28" s="1"/>
  <c r="AS156" i="28"/>
  <c r="BL14" i="28"/>
  <c r="BI14" i="28"/>
  <c r="BR14" i="28" s="1"/>
  <c r="AT14" i="28"/>
  <c r="BC14" i="28" s="1"/>
  <c r="AQ140" i="28"/>
  <c r="AT140" i="28"/>
  <c r="AR113" i="28"/>
  <c r="AO113" i="28"/>
  <c r="AR148" i="28"/>
  <c r="AW28" i="28"/>
  <c r="BF28" i="28" s="1"/>
  <c r="BX28" i="28" s="1"/>
  <c r="CG28" i="28" s="1"/>
  <c r="BL22" i="28"/>
  <c r="BU22" i="28" s="1"/>
  <c r="CD22" i="28" s="1"/>
  <c r="BI22" i="28"/>
  <c r="BJ61" i="28"/>
  <c r="BS61" i="28" s="1"/>
  <c r="CB61" i="28" s="1"/>
  <c r="BG61" i="28"/>
  <c r="AN209" i="28"/>
  <c r="AW209" i="28" s="1"/>
  <c r="AL209" i="28"/>
  <c r="AU209" i="28" s="1"/>
  <c r="AM209" i="28"/>
  <c r="AV209" i="28" s="1"/>
  <c r="AG209" i="28"/>
  <c r="AF209" i="28"/>
  <c r="AE209" i="28"/>
  <c r="AM232" i="28"/>
  <c r="AV232" i="28" s="1"/>
  <c r="AL232" i="28"/>
  <c r="AU232" i="28" s="1"/>
  <c r="AN232" i="28"/>
  <c r="AW232" i="28" s="1"/>
  <c r="AG232" i="28"/>
  <c r="AF232" i="28"/>
  <c r="AE232" i="28"/>
  <c r="AL255" i="28"/>
  <c r="AU255" i="28" s="1"/>
  <c r="AM255" i="28"/>
  <c r="AV255" i="28" s="1"/>
  <c r="AN255" i="28"/>
  <c r="AW255" i="28" s="1"/>
  <c r="AG255" i="28"/>
  <c r="AF255" i="28"/>
  <c r="AE255" i="28"/>
  <c r="AL215" i="28"/>
  <c r="AU215" i="28" s="1"/>
  <c r="AM215" i="28"/>
  <c r="AV215" i="28" s="1"/>
  <c r="AN215" i="28"/>
  <c r="AW215" i="28" s="1"/>
  <c r="AF215" i="28"/>
  <c r="AG215" i="28"/>
  <c r="AE215" i="28"/>
  <c r="AL226" i="28"/>
  <c r="AU226" i="28" s="1"/>
  <c r="AN226" i="28"/>
  <c r="AW226" i="28" s="1"/>
  <c r="AM226" i="28"/>
  <c r="AV226" i="28" s="1"/>
  <c r="AE226" i="28"/>
  <c r="AF226" i="28"/>
  <c r="AG226" i="28"/>
  <c r="AM253" i="28"/>
  <c r="AV253" i="28" s="1"/>
  <c r="AN253" i="28"/>
  <c r="AW253" i="28" s="1"/>
  <c r="AL253" i="28"/>
  <c r="AU253" i="28" s="1"/>
  <c r="AG253" i="28"/>
  <c r="AF253" i="28"/>
  <c r="AE253" i="28"/>
  <c r="BH39" i="28"/>
  <c r="BK39" i="28"/>
  <c r="BT39" i="28" s="1"/>
  <c r="CC39" i="28" s="1"/>
  <c r="AS146" i="28"/>
  <c r="AQ72" i="28"/>
  <c r="AO80" i="28"/>
  <c r="AR80" i="28"/>
  <c r="BL60" i="28"/>
  <c r="BU60" i="28" s="1"/>
  <c r="CD60" i="28" s="1"/>
  <c r="BI60" i="28"/>
  <c r="BR60" i="28" s="1"/>
  <c r="BG15" i="28"/>
  <c r="BP15" i="28" s="1"/>
  <c r="BJ15" i="28"/>
  <c r="BJ40" i="28"/>
  <c r="BG40" i="28"/>
  <c r="BP40" i="28" s="1"/>
  <c r="BY40" i="28" s="1"/>
  <c r="BJ55" i="28"/>
  <c r="BG55" i="28"/>
  <c r="BP55" i="28" s="1"/>
  <c r="BI24" i="28"/>
  <c r="BR24" i="28" s="1"/>
  <c r="BL24" i="28"/>
  <c r="BJ17" i="28"/>
  <c r="BS17" i="28" s="1"/>
  <c r="CB17" i="28" s="1"/>
  <c r="BG17" i="28"/>
  <c r="AL219" i="28"/>
  <c r="AU219" i="28" s="1"/>
  <c r="AM219" i="28"/>
  <c r="AV219" i="28" s="1"/>
  <c r="AN219" i="28"/>
  <c r="AW219" i="28" s="1"/>
  <c r="AG219" i="28"/>
  <c r="AF219" i="28"/>
  <c r="AE219" i="28"/>
  <c r="AL242" i="28"/>
  <c r="AU242" i="28" s="1"/>
  <c r="AM242" i="28"/>
  <c r="AV242" i="28" s="1"/>
  <c r="AN242" i="28"/>
  <c r="AW242" i="28" s="1"/>
  <c r="AE242" i="28"/>
  <c r="AF242" i="28"/>
  <c r="AG242" i="28"/>
  <c r="AL240" i="28"/>
  <c r="AU240" i="28" s="1"/>
  <c r="AM240" i="28"/>
  <c r="AV240" i="28" s="1"/>
  <c r="AN240" i="28"/>
  <c r="AW240" i="28" s="1"/>
  <c r="AG240" i="28"/>
  <c r="AF240" i="28"/>
  <c r="AE240" i="28"/>
  <c r="AN225" i="28"/>
  <c r="AW225" i="28" s="1"/>
  <c r="AL225" i="28"/>
  <c r="AU225" i="28" s="1"/>
  <c r="AM225" i="28"/>
  <c r="AV225" i="28" s="1"/>
  <c r="AF225" i="28"/>
  <c r="AE225" i="28"/>
  <c r="AG225" i="28"/>
  <c r="AN236" i="28"/>
  <c r="AW236" i="28" s="1"/>
  <c r="AM236" i="28"/>
  <c r="AV236" i="28" s="1"/>
  <c r="AL236" i="28"/>
  <c r="AU236" i="28" s="1"/>
  <c r="AG236" i="28"/>
  <c r="AF236" i="28"/>
  <c r="AE236" i="28"/>
  <c r="AN214" i="28"/>
  <c r="AW214" i="28" s="1"/>
  <c r="AM214" i="28"/>
  <c r="AV214" i="28" s="1"/>
  <c r="AL214" i="28"/>
  <c r="AU214" i="28" s="1"/>
  <c r="AF214" i="28"/>
  <c r="AE214" i="28"/>
  <c r="AG214" i="28"/>
  <c r="BH42" i="28"/>
  <c r="BK42" i="28"/>
  <c r="BT42" i="28" s="1"/>
  <c r="CC42" i="28" s="1"/>
  <c r="AN186" i="28"/>
  <c r="AW186" i="28" s="1"/>
  <c r="AL186" i="28"/>
  <c r="AU186" i="28" s="1"/>
  <c r="AM186" i="28"/>
  <c r="AV186" i="28" s="1"/>
  <c r="AG186" i="28"/>
  <c r="AE186" i="28"/>
  <c r="AF186" i="28"/>
  <c r="AL178" i="28"/>
  <c r="AU178" i="28" s="1"/>
  <c r="AN178" i="28"/>
  <c r="AW178" i="28" s="1"/>
  <c r="AM178" i="28"/>
  <c r="AV178" i="28" s="1"/>
  <c r="AG178" i="28"/>
  <c r="AF178" i="28"/>
  <c r="AE178" i="28"/>
  <c r="AN201" i="28"/>
  <c r="AW201" i="28" s="1"/>
  <c r="AL201" i="28"/>
  <c r="AU201" i="28" s="1"/>
  <c r="AM201" i="28"/>
  <c r="AV201" i="28" s="1"/>
  <c r="AG201" i="28"/>
  <c r="AF201" i="28"/>
  <c r="AE201" i="28"/>
  <c r="AL175" i="28"/>
  <c r="AU175" i="28" s="1"/>
  <c r="AM175" i="28"/>
  <c r="AV175" i="28" s="1"/>
  <c r="AN175" i="28"/>
  <c r="AW175" i="28" s="1"/>
  <c r="AG175" i="28"/>
  <c r="AF175" i="28"/>
  <c r="AE175" i="28"/>
  <c r="AM162" i="28"/>
  <c r="AV162" i="28" s="1"/>
  <c r="AL162" i="28"/>
  <c r="AU162" i="28" s="1"/>
  <c r="AN162" i="28"/>
  <c r="AW162" i="28" s="1"/>
  <c r="AG162" i="28"/>
  <c r="AF162" i="28"/>
  <c r="AE162" i="28"/>
  <c r="AM189" i="28"/>
  <c r="AV189" i="28" s="1"/>
  <c r="AL189" i="28"/>
  <c r="AU189" i="28" s="1"/>
  <c r="AN189" i="28"/>
  <c r="AW189" i="28" s="1"/>
  <c r="AF189" i="28"/>
  <c r="AE189" i="28"/>
  <c r="AG189" i="28"/>
  <c r="AM206" i="28"/>
  <c r="AV206" i="28" s="1"/>
  <c r="AN206" i="28"/>
  <c r="AW206" i="28" s="1"/>
  <c r="AL206" i="28"/>
  <c r="AU206" i="28" s="1"/>
  <c r="AG206" i="28"/>
  <c r="AF206" i="28"/>
  <c r="AE206" i="28"/>
  <c r="AO155" i="28"/>
  <c r="BH57" i="28"/>
  <c r="BQ57" i="28" s="1"/>
  <c r="BZ57" i="28" s="1"/>
  <c r="BK57" i="28"/>
  <c r="AP120" i="28"/>
  <c r="BH26" i="28"/>
  <c r="BQ26" i="28" s="1"/>
  <c r="BK26" i="28"/>
  <c r="AP137" i="28"/>
  <c r="BK35" i="28"/>
  <c r="BH35" i="28"/>
  <c r="BQ35" i="28" s="1"/>
  <c r="AV22" i="28"/>
  <c r="BE22" i="28" s="1"/>
  <c r="BW22" i="28" s="1"/>
  <c r="CF22" i="28" s="1"/>
  <c r="AV46" i="28"/>
  <c r="BE46" i="28" s="1"/>
  <c r="BW46" i="28" s="1"/>
  <c r="CF46" i="28" s="1"/>
  <c r="AS133" i="28"/>
  <c r="BJ34" i="28"/>
  <c r="BS34" i="28" s="1"/>
  <c r="CB34" i="28" s="1"/>
  <c r="BG34" i="28"/>
  <c r="BL46" i="28"/>
  <c r="BU46" i="28" s="1"/>
  <c r="CD46" i="28" s="1"/>
  <c r="BI46" i="28"/>
  <c r="BI37" i="28"/>
  <c r="BR37" i="28" s="1"/>
  <c r="BL37" i="28"/>
  <c r="AW33" i="28"/>
  <c r="BF33" i="28" s="1"/>
  <c r="BX33" i="28" s="1"/>
  <c r="CG33" i="28" s="1"/>
  <c r="AO79" i="28"/>
  <c r="AU20" i="28"/>
  <c r="BD20" i="28" s="1"/>
  <c r="BV20" i="28" s="1"/>
  <c r="CE20" i="28" s="1"/>
  <c r="BJ51" i="28"/>
  <c r="BG51" i="28"/>
  <c r="BP51" i="28" s="1"/>
  <c r="AV56" i="28"/>
  <c r="BE56" i="28" s="1"/>
  <c r="BW56" i="28" s="1"/>
  <c r="CF56" i="28" s="1"/>
  <c r="AW24" i="28"/>
  <c r="BF24" i="28" s="1"/>
  <c r="BX24" i="28" s="1"/>
  <c r="CG24" i="28" s="1"/>
  <c r="AW61" i="28"/>
  <c r="BF61" i="28" s="1"/>
  <c r="BX61" i="28" s="1"/>
  <c r="CG61" i="28" s="1"/>
  <c r="BH61" i="28"/>
  <c r="BQ61" i="28" s="1"/>
  <c r="BK61" i="28"/>
  <c r="AP122" i="28"/>
  <c r="BH55" i="28"/>
  <c r="BQ55" i="28" s="1"/>
  <c r="BK55" i="28"/>
  <c r="BJ24" i="28"/>
  <c r="BS24" i="28" s="1"/>
  <c r="CB24" i="28" s="1"/>
  <c r="BG24" i="28"/>
  <c r="BL17" i="28"/>
  <c r="BI17" i="28"/>
  <c r="BR17" i="28" s="1"/>
  <c r="AL231" i="28"/>
  <c r="AU231" i="28" s="1"/>
  <c r="AM231" i="28"/>
  <c r="AV231" i="28" s="1"/>
  <c r="AN231" i="28"/>
  <c r="AW231" i="28" s="1"/>
  <c r="AG231" i="28"/>
  <c r="AE231" i="28"/>
  <c r="AF231" i="28"/>
  <c r="AM252" i="28"/>
  <c r="AV252" i="28" s="1"/>
  <c r="AN252" i="28"/>
  <c r="AW252" i="28" s="1"/>
  <c r="AL252" i="28"/>
  <c r="AU252" i="28" s="1"/>
  <c r="AE252" i="28"/>
  <c r="AF252" i="28"/>
  <c r="AG252" i="28"/>
  <c r="AM212" i="28"/>
  <c r="AV212" i="28" s="1"/>
  <c r="AN212" i="28"/>
  <c r="AW212" i="28" s="1"/>
  <c r="AL212" i="28"/>
  <c r="AU212" i="28" s="1"/>
  <c r="AG212" i="28"/>
  <c r="AF212" i="28"/>
  <c r="AE212" i="28"/>
  <c r="AN235" i="28"/>
  <c r="AW235" i="28" s="1"/>
  <c r="AM235" i="28"/>
  <c r="AV235" i="28" s="1"/>
  <c r="AL235" i="28"/>
  <c r="AU235" i="28" s="1"/>
  <c r="AG235" i="28"/>
  <c r="AE235" i="28"/>
  <c r="AF235" i="28"/>
  <c r="AN248" i="28"/>
  <c r="AW248" i="28" s="1"/>
  <c r="AL248" i="28"/>
  <c r="AU248" i="28" s="1"/>
  <c r="AM248" i="28"/>
  <c r="AV248" i="28" s="1"/>
  <c r="AG248" i="28"/>
  <c r="AE248" i="28"/>
  <c r="AF248" i="28"/>
  <c r="AN222" i="28"/>
  <c r="AW222" i="28" s="1"/>
  <c r="AM222" i="28"/>
  <c r="AV222" i="28" s="1"/>
  <c r="AL222" i="28"/>
  <c r="AU222" i="28" s="1"/>
  <c r="AF222" i="28"/>
  <c r="AG222" i="28"/>
  <c r="AE222" i="28"/>
  <c r="BJ39" i="28"/>
  <c r="BS39" i="28" s="1"/>
  <c r="CB39" i="28" s="1"/>
  <c r="BG39" i="28"/>
  <c r="BK54" i="28"/>
  <c r="BH54" i="28"/>
  <c r="BQ54" i="28" s="1"/>
  <c r="BZ54" i="28" s="1"/>
  <c r="BK19" i="28"/>
  <c r="BH19" i="28"/>
  <c r="BQ19" i="28" s="1"/>
  <c r="AL167" i="28"/>
  <c r="AU167" i="28" s="1"/>
  <c r="AM167" i="28"/>
  <c r="AV167" i="28" s="1"/>
  <c r="AN167" i="28"/>
  <c r="AW167" i="28" s="1"/>
  <c r="AG167" i="28"/>
  <c r="AF167" i="28"/>
  <c r="AE167" i="28"/>
  <c r="AL188" i="28"/>
  <c r="AU188" i="28" s="1"/>
  <c r="AM188" i="28"/>
  <c r="AV188" i="28" s="1"/>
  <c r="AN188" i="28"/>
  <c r="AW188" i="28" s="1"/>
  <c r="AF188" i="28"/>
  <c r="AG188" i="28"/>
  <c r="AE188" i="28"/>
  <c r="AL207" i="28"/>
  <c r="AU207" i="28" s="1"/>
  <c r="AM207" i="28"/>
  <c r="AV207" i="28" s="1"/>
  <c r="AN207" i="28"/>
  <c r="AW207" i="28" s="1"/>
  <c r="AG207" i="28"/>
  <c r="AE207" i="28"/>
  <c r="AF207" i="28"/>
  <c r="AN196" i="28"/>
  <c r="AW196" i="28" s="1"/>
  <c r="AL196" i="28"/>
  <c r="AU196" i="28" s="1"/>
  <c r="AM196" i="28"/>
  <c r="AV196" i="28" s="1"/>
  <c r="AG196" i="28"/>
  <c r="AE196" i="28"/>
  <c r="AF196" i="28"/>
  <c r="AN172" i="28"/>
  <c r="AW172" i="28" s="1"/>
  <c r="AM172" i="28"/>
  <c r="AV172" i="28" s="1"/>
  <c r="AL172" i="28"/>
  <c r="AU172" i="28" s="1"/>
  <c r="AE172" i="28"/>
  <c r="AF172" i="28"/>
  <c r="AG172" i="28"/>
  <c r="AM197" i="28"/>
  <c r="AV197" i="28" s="1"/>
  <c r="AN197" i="28"/>
  <c r="AW197" i="28" s="1"/>
  <c r="AL197" i="28"/>
  <c r="AU197" i="28" s="1"/>
  <c r="AG197" i="28"/>
  <c r="AE197" i="28"/>
  <c r="AF197" i="28"/>
  <c r="AR136" i="28"/>
  <c r="AT130" i="28"/>
  <c r="BI57" i="28"/>
  <c r="BR57" i="28" s="1"/>
  <c r="BL57" i="28"/>
  <c r="AO120" i="28"/>
  <c r="AT24" i="28"/>
  <c r="BC24" i="28" s="1"/>
  <c r="BG26" i="28"/>
  <c r="BP26" i="28" s="1"/>
  <c r="BJ26" i="28"/>
  <c r="AV14" i="28"/>
  <c r="BE14" i="28" s="1"/>
  <c r="BW14" i="28" s="1"/>
  <c r="CF14" i="28" s="1"/>
  <c r="BJ35" i="28"/>
  <c r="BS35" i="28" s="1"/>
  <c r="CB35" i="28" s="1"/>
  <c r="BG35" i="28"/>
  <c r="AU43" i="28"/>
  <c r="BD43" i="28" s="1"/>
  <c r="BV43" i="28" s="1"/>
  <c r="CE43" i="28" s="1"/>
  <c r="BJ53" i="28"/>
  <c r="BS53" i="28" s="1"/>
  <c r="CB53" i="28" s="1"/>
  <c r="BG53" i="28"/>
  <c r="AW22" i="28"/>
  <c r="BF22" i="28" s="1"/>
  <c r="BX22" i="28" s="1"/>
  <c r="CG22" i="28" s="1"/>
  <c r="AS35" i="28"/>
  <c r="BB35" i="28" s="1"/>
  <c r="AU16" i="28"/>
  <c r="BD16" i="28" s="1"/>
  <c r="BV16" i="28" s="1"/>
  <c r="CE16" i="28" s="1"/>
  <c r="AV39" i="28"/>
  <c r="BE39" i="28" s="1"/>
  <c r="BW39" i="28" s="1"/>
  <c r="CF39" i="28" s="1"/>
  <c r="AS138" i="28"/>
  <c r="BI34" i="28"/>
  <c r="BR34" i="28" s="1"/>
  <c r="BL34" i="28"/>
  <c r="BJ52" i="28"/>
  <c r="BG52" i="28"/>
  <c r="BP52" i="28" s="1"/>
  <c r="BG37" i="28"/>
  <c r="BJ37" i="28"/>
  <c r="BS37" i="28" s="1"/>
  <c r="CB37" i="28" s="1"/>
  <c r="AU33" i="28"/>
  <c r="BD33" i="28" s="1"/>
  <c r="BV33" i="28" s="1"/>
  <c r="F162" i="29" s="1"/>
  <c r="AO62" i="28"/>
  <c r="AW20" i="28"/>
  <c r="BF20" i="28" s="1"/>
  <c r="BX20" i="28" s="1"/>
  <c r="CG20" i="28" s="1"/>
  <c r="AR132" i="28"/>
  <c r="AU24" i="28"/>
  <c r="BD24" i="28" s="1"/>
  <c r="BV24" i="28" s="1"/>
  <c r="CE24" i="28" s="1"/>
  <c r="AU61" i="28"/>
  <c r="BD61" i="28" s="1"/>
  <c r="BV61" i="28" s="1"/>
  <c r="CE61" i="28" s="1"/>
  <c r="BL36" i="28"/>
  <c r="BI36" i="28"/>
  <c r="BR36" i="28" s="1"/>
  <c r="BI26" i="28"/>
  <c r="BR26" i="28" s="1"/>
  <c r="CA26" i="28" s="1"/>
  <c r="BL26" i="28"/>
  <c r="BG58" i="28"/>
  <c r="BP58" i="28" s="1"/>
  <c r="BJ58" i="28"/>
  <c r="BL35" i="28"/>
  <c r="BI35" i="28"/>
  <c r="BR35" i="28" s="1"/>
  <c r="BL53" i="28"/>
  <c r="BU53" i="28" s="1"/>
  <c r="CD53" i="28" s="1"/>
  <c r="BI53" i="28"/>
  <c r="AT35" i="28"/>
  <c r="BC35" i="28" s="1"/>
  <c r="AV16" i="28"/>
  <c r="BE16" i="28" s="1"/>
  <c r="BW16" i="28" s="1"/>
  <c r="D175" i="29" s="1"/>
  <c r="AR157" i="28"/>
  <c r="AW60" i="28"/>
  <c r="BF60" i="28" s="1"/>
  <c r="BX60" i="28" s="1"/>
  <c r="J193" i="29" s="1"/>
  <c r="BH52" i="28"/>
  <c r="BK52" i="28"/>
  <c r="BT52" i="28" s="1"/>
  <c r="CC52" i="28" s="1"/>
  <c r="AQ132" i="28"/>
  <c r="AP62" i="28"/>
  <c r="AV20" i="28"/>
  <c r="BE20" i="28" s="1"/>
  <c r="BW20" i="28" s="1"/>
  <c r="E172" i="29" s="1"/>
  <c r="AV24" i="28"/>
  <c r="BE24" i="28" s="1"/>
  <c r="BW24" i="28" s="1"/>
  <c r="CF24" i="28" s="1"/>
  <c r="BG41" i="28"/>
  <c r="BP41" i="28" s="1"/>
  <c r="BJ41" i="28"/>
  <c r="BJ18" i="28"/>
  <c r="BS18" i="28" s="1"/>
  <c r="CB18" i="28" s="1"/>
  <c r="BG18" i="28"/>
  <c r="BH49" i="28"/>
  <c r="BQ49" i="28" s="1"/>
  <c r="BK49" i="28"/>
  <c r="BL61" i="28"/>
  <c r="BI61" i="28"/>
  <c r="BR61" i="28" s="1"/>
  <c r="AQ122" i="28"/>
  <c r="AR104" i="28"/>
  <c r="BJ28" i="28"/>
  <c r="BG28" i="28"/>
  <c r="BP28" i="28" s="1"/>
  <c r="BG27" i="28"/>
  <c r="BP27" i="28" s="1"/>
  <c r="BJ27" i="28"/>
  <c r="AM251" i="28"/>
  <c r="AV251" i="28" s="1"/>
  <c r="AL251" i="28"/>
  <c r="AU251" i="28" s="1"/>
  <c r="AN251" i="28"/>
  <c r="AW251" i="28" s="1"/>
  <c r="AE251" i="28"/>
  <c r="AF251" i="28"/>
  <c r="AG251" i="28"/>
  <c r="AL211" i="28"/>
  <c r="AU211" i="28" s="1"/>
  <c r="AM211" i="28"/>
  <c r="AV211" i="28" s="1"/>
  <c r="AN211" i="28"/>
  <c r="AW211" i="28" s="1"/>
  <c r="AF211" i="28"/>
  <c r="AG211" i="28"/>
  <c r="AE211" i="28"/>
  <c r="AL234" i="28"/>
  <c r="AU234" i="28" s="1"/>
  <c r="AM234" i="28"/>
  <c r="AV234" i="28" s="1"/>
  <c r="AN234" i="28"/>
  <c r="AW234" i="28" s="1"/>
  <c r="AE234" i="28"/>
  <c r="AF234" i="28"/>
  <c r="AG234" i="28"/>
  <c r="AM257" i="28"/>
  <c r="AV257" i="28" s="1"/>
  <c r="AL257" i="28"/>
  <c r="AU257" i="28" s="1"/>
  <c r="AN257" i="28"/>
  <c r="AW257" i="28" s="1"/>
  <c r="AG257" i="28"/>
  <c r="AF257" i="28"/>
  <c r="AE257" i="28"/>
  <c r="AN221" i="28"/>
  <c r="AW221" i="28" s="1"/>
  <c r="AM221" i="28"/>
  <c r="AV221" i="28" s="1"/>
  <c r="AL221" i="28"/>
  <c r="AU221" i="28" s="1"/>
  <c r="AG221" i="28"/>
  <c r="AF221" i="28"/>
  <c r="AE221" i="28"/>
  <c r="AM238" i="28"/>
  <c r="AV238" i="28" s="1"/>
  <c r="AN238" i="28"/>
  <c r="AW238" i="28" s="1"/>
  <c r="AL238" i="28"/>
  <c r="AU238" i="28" s="1"/>
  <c r="AG238" i="28"/>
  <c r="AE238" i="28"/>
  <c r="AF238" i="28"/>
  <c r="BL39" i="28"/>
  <c r="BI39" i="28"/>
  <c r="BR39" i="28" s="1"/>
  <c r="BG43" i="28"/>
  <c r="BP43" i="28" s="1"/>
  <c r="BJ43" i="28"/>
  <c r="BJ54" i="28"/>
  <c r="BG54" i="28"/>
  <c r="BP54" i="28" s="1"/>
  <c r="BG19" i="28"/>
  <c r="BP19" i="28" s="1"/>
  <c r="BJ19" i="28"/>
  <c r="AL187" i="28"/>
  <c r="AU187" i="28" s="1"/>
  <c r="AM187" i="28"/>
  <c r="AV187" i="28" s="1"/>
  <c r="AN187" i="28"/>
  <c r="AW187" i="28" s="1"/>
  <c r="AG187" i="28"/>
  <c r="AE187" i="28"/>
  <c r="AF187" i="28"/>
  <c r="AM185" i="28"/>
  <c r="AV185" i="28" s="1"/>
  <c r="AN185" i="28"/>
  <c r="AW185" i="28" s="1"/>
  <c r="AL185" i="28"/>
  <c r="AU185" i="28" s="1"/>
  <c r="AG185" i="28"/>
  <c r="AE185" i="28"/>
  <c r="AF185" i="28"/>
  <c r="AM160" i="28"/>
  <c r="AV160" i="28" s="1"/>
  <c r="AN160" i="28"/>
  <c r="AW160" i="28" s="1"/>
  <c r="AL160" i="28"/>
  <c r="AU160" i="28" s="1"/>
  <c r="AG160" i="28"/>
  <c r="AE160" i="28"/>
  <c r="AF160" i="28"/>
  <c r="AN171" i="28"/>
  <c r="AW171" i="28" s="1"/>
  <c r="AM171" i="28"/>
  <c r="AV171" i="28" s="1"/>
  <c r="AL171" i="28"/>
  <c r="AU171" i="28" s="1"/>
  <c r="AG171" i="28"/>
  <c r="AF171" i="28"/>
  <c r="AE171" i="28"/>
  <c r="AM194" i="28"/>
  <c r="AV194" i="28" s="1"/>
  <c r="AN194" i="28"/>
  <c r="AW194" i="28" s="1"/>
  <c r="AL194" i="28"/>
  <c r="AU194" i="28" s="1"/>
  <c r="AG194" i="28"/>
  <c r="AE194" i="28"/>
  <c r="AF194" i="28"/>
  <c r="AM166" i="28"/>
  <c r="AV166" i="28" s="1"/>
  <c r="AN166" i="28"/>
  <c r="AW166" i="28" s="1"/>
  <c r="AL166" i="28"/>
  <c r="AU166" i="28" s="1"/>
  <c r="AE166" i="28"/>
  <c r="AG166" i="28"/>
  <c r="AF166" i="28"/>
  <c r="AS136" i="28"/>
  <c r="BJ36" i="28"/>
  <c r="BG36" i="28"/>
  <c r="BK56" i="28"/>
  <c r="BT56" i="28" s="1"/>
  <c r="CC56" i="28" s="1"/>
  <c r="BH56" i="28"/>
  <c r="BK58" i="28"/>
  <c r="BT58" i="28" s="1"/>
  <c r="CC58" i="28" s="1"/>
  <c r="BH58" i="28"/>
  <c r="AW14" i="28"/>
  <c r="BF14" i="28" s="1"/>
  <c r="BX14" i="28" s="1"/>
  <c r="D189" i="29" s="1"/>
  <c r="AV43" i="28"/>
  <c r="BE43" i="28" s="1"/>
  <c r="BW43" i="28" s="1"/>
  <c r="CF43" i="28" s="1"/>
  <c r="BH53" i="28"/>
  <c r="BK53" i="28"/>
  <c r="BT53" i="28" s="1"/>
  <c r="CC53" i="28" s="1"/>
  <c r="AW49" i="28"/>
  <c r="BF49" i="28" s="1"/>
  <c r="BX49" i="28" s="1"/>
  <c r="I189" i="29" s="1"/>
  <c r="AT36" i="28"/>
  <c r="BC36" i="28" s="1"/>
  <c r="AS157" i="28"/>
  <c r="AW26" i="28"/>
  <c r="BF26" i="28" s="1"/>
  <c r="BX26" i="28" s="1"/>
  <c r="CG26" i="28" s="1"/>
  <c r="BI52" i="28"/>
  <c r="BR52" i="28" s="1"/>
  <c r="BL52" i="28"/>
  <c r="AO115" i="28"/>
  <c r="AR40" i="28"/>
  <c r="BA40" i="28" s="1"/>
  <c r="BH41" i="28"/>
  <c r="BQ41" i="28" s="1"/>
  <c r="BK41" i="28"/>
  <c r="BG25" i="28"/>
  <c r="BP25" i="28" s="1"/>
  <c r="BJ25" i="28"/>
  <c r="BH28" i="28"/>
  <c r="BK28" i="28"/>
  <c r="BT28" i="28" s="1"/>
  <c r="CC28" i="28" s="1"/>
  <c r="BI27" i="28"/>
  <c r="BR27" i="28" s="1"/>
  <c r="BL27" i="28"/>
  <c r="BG33" i="28"/>
  <c r="BJ33" i="28"/>
  <c r="BS33" i="28" s="1"/>
  <c r="CB33" i="28" s="1"/>
  <c r="AL228" i="28"/>
  <c r="AU228" i="28" s="1"/>
  <c r="AM228" i="28"/>
  <c r="AV228" i="28" s="1"/>
  <c r="AN228" i="28"/>
  <c r="AW228" i="28" s="1"/>
  <c r="AG228" i="28"/>
  <c r="AF228" i="28"/>
  <c r="AE228" i="28"/>
  <c r="AN223" i="28"/>
  <c r="AW223" i="28" s="1"/>
  <c r="AL223" i="28"/>
  <c r="AU223" i="28" s="1"/>
  <c r="AM223" i="28"/>
  <c r="AV223" i="28" s="1"/>
  <c r="AG223" i="28"/>
  <c r="AF223" i="28"/>
  <c r="AE223" i="28"/>
  <c r="AM244" i="28"/>
  <c r="AV244" i="28" s="1"/>
  <c r="AN244" i="28"/>
  <c r="AW244" i="28" s="1"/>
  <c r="AL244" i="28"/>
  <c r="AU244" i="28" s="1"/>
  <c r="AG244" i="28"/>
  <c r="AF244" i="28"/>
  <c r="AE244" i="28"/>
  <c r="AM249" i="28"/>
  <c r="AV249" i="28" s="1"/>
  <c r="AL249" i="28"/>
  <c r="AU249" i="28" s="1"/>
  <c r="AN249" i="28"/>
  <c r="AW249" i="28" s="1"/>
  <c r="AG249" i="28"/>
  <c r="AE249" i="28"/>
  <c r="AF249" i="28"/>
  <c r="AM229" i="28"/>
  <c r="AV229" i="28" s="1"/>
  <c r="AL229" i="28"/>
  <c r="AU229" i="28" s="1"/>
  <c r="AN229" i="28"/>
  <c r="AW229" i="28" s="1"/>
  <c r="AE229" i="28"/>
  <c r="AF229" i="28"/>
  <c r="AG229" i="28"/>
  <c r="AM246" i="28"/>
  <c r="AV246" i="28" s="1"/>
  <c r="AN246" i="28"/>
  <c r="AW246" i="28" s="1"/>
  <c r="AL246" i="28"/>
  <c r="AU246" i="28" s="1"/>
  <c r="AG246" i="28"/>
  <c r="AF246" i="28"/>
  <c r="AE246" i="28"/>
  <c r="AS55" i="28"/>
  <c r="BB55" i="28" s="1"/>
  <c r="BI43" i="28"/>
  <c r="BR43" i="28" s="1"/>
  <c r="BL43" i="28"/>
  <c r="AL199" i="28"/>
  <c r="AU199" i="28" s="1"/>
  <c r="AM199" i="28"/>
  <c r="AV199" i="28" s="1"/>
  <c r="AN199" i="28"/>
  <c r="AW199" i="28" s="1"/>
  <c r="AE199" i="28"/>
  <c r="AG199" i="28"/>
  <c r="AF199" i="28"/>
  <c r="AM208" i="28"/>
  <c r="AV208" i="28" s="1"/>
  <c r="AL208" i="28"/>
  <c r="AU208" i="28" s="1"/>
  <c r="AN208" i="28"/>
  <c r="AW208" i="28" s="1"/>
  <c r="AG208" i="28"/>
  <c r="AE208" i="28"/>
  <c r="AF208" i="28"/>
  <c r="AN170" i="28"/>
  <c r="AW170" i="28" s="1"/>
  <c r="AL170" i="28"/>
  <c r="AU170" i="28" s="1"/>
  <c r="AM170" i="28"/>
  <c r="AV170" i="28" s="1"/>
  <c r="AG170" i="28"/>
  <c r="AE170" i="28"/>
  <c r="AF170" i="28"/>
  <c r="AM183" i="28"/>
  <c r="AV183" i="28" s="1"/>
  <c r="AN183" i="28"/>
  <c r="AW183" i="28" s="1"/>
  <c r="AL183" i="28"/>
  <c r="AU183" i="28" s="1"/>
  <c r="AE183" i="28"/>
  <c r="AF183" i="28"/>
  <c r="AG183" i="28"/>
  <c r="AM204" i="28"/>
  <c r="AV204" i="28" s="1"/>
  <c r="AL204" i="28"/>
  <c r="AU204" i="28" s="1"/>
  <c r="AN204" i="28"/>
  <c r="AW204" i="28" s="1"/>
  <c r="AG204" i="28"/>
  <c r="AF204" i="28"/>
  <c r="AE204" i="28"/>
  <c r="AN174" i="28"/>
  <c r="AW174" i="28" s="1"/>
  <c r="AM174" i="28"/>
  <c r="AV174" i="28" s="1"/>
  <c r="AL174" i="28"/>
  <c r="AU174" i="28" s="1"/>
  <c r="AG174" i="28"/>
  <c r="AE174" i="28"/>
  <c r="AF174" i="28"/>
  <c r="BH36" i="28"/>
  <c r="BQ36" i="28" s="1"/>
  <c r="BZ36" i="28" s="1"/>
  <c r="BK36" i="28"/>
  <c r="AR58" i="28"/>
  <c r="BA58" i="28" s="1"/>
  <c r="BI56" i="28"/>
  <c r="BL56" i="28"/>
  <c r="BU56" i="28" s="1"/>
  <c r="CD56" i="28" s="1"/>
  <c r="BI58" i="28"/>
  <c r="BL58" i="28"/>
  <c r="BU58" i="28" s="1"/>
  <c r="CD58" i="28" s="1"/>
  <c r="BL32" i="28"/>
  <c r="BI32" i="28"/>
  <c r="BR32" i="28" s="1"/>
  <c r="BI38" i="28"/>
  <c r="BL38" i="28"/>
  <c r="BU38" i="28" s="1"/>
  <c r="CD38" i="28" s="1"/>
  <c r="AS57" i="28"/>
  <c r="BB57" i="28" s="1"/>
  <c r="AR36" i="28"/>
  <c r="BA36" i="28" s="1"/>
  <c r="AT26" i="28"/>
  <c r="BC26" i="28" s="1"/>
  <c r="BH47" i="28"/>
  <c r="BK47" i="28"/>
  <c r="BT47" i="28" s="1"/>
  <c r="CC47" i="28" s="1"/>
  <c r="AV60" i="28"/>
  <c r="BE60" i="28" s="1"/>
  <c r="BW60" i="28" s="1"/>
  <c r="CF60" i="28" s="1"/>
  <c r="AV26" i="28"/>
  <c r="BE26" i="28" s="1"/>
  <c r="BW26" i="28" s="1"/>
  <c r="CF26" i="28" s="1"/>
  <c r="AQ115" i="28"/>
  <c r="AR54" i="28"/>
  <c r="BA54" i="28" s="1"/>
  <c r="BL41" i="28"/>
  <c r="BU41" i="28" s="1"/>
  <c r="CD41" i="28" s="1"/>
  <c r="BI41" i="28"/>
  <c r="BH25" i="28"/>
  <c r="BQ25" i="28" s="1"/>
  <c r="BK25" i="28"/>
  <c r="BI48" i="28"/>
  <c r="BL48" i="28"/>
  <c r="BU48" i="28" s="1"/>
  <c r="CD48" i="28" s="1"/>
  <c r="BG45" i="28"/>
  <c r="BP45" i="28" s="1"/>
  <c r="BJ45" i="28"/>
  <c r="BI28" i="28"/>
  <c r="BL28" i="28"/>
  <c r="BU28" i="28" s="1"/>
  <c r="CD28" i="28" s="1"/>
  <c r="BK27" i="28"/>
  <c r="BT27" i="28" s="1"/>
  <c r="CC27" i="28" s="1"/>
  <c r="BH27" i="28"/>
  <c r="BH33" i="28"/>
  <c r="BK33" i="28"/>
  <c r="BT33" i="28" s="1"/>
  <c r="CC33" i="28" s="1"/>
  <c r="AN217" i="28"/>
  <c r="AW217" i="28" s="1"/>
  <c r="AM217" i="28"/>
  <c r="AV217" i="28" s="1"/>
  <c r="AL217" i="28"/>
  <c r="AU217" i="28" s="1"/>
  <c r="AG217" i="28"/>
  <c r="AF217" i="28"/>
  <c r="AE217" i="28"/>
  <c r="AM210" i="28"/>
  <c r="AV210" i="28" s="1"/>
  <c r="AL210" i="28"/>
  <c r="AU210" i="28" s="1"/>
  <c r="AN210" i="28"/>
  <c r="AW210" i="28" s="1"/>
  <c r="AG210" i="28"/>
  <c r="AE210" i="28"/>
  <c r="AF210" i="28"/>
  <c r="AM233" i="28"/>
  <c r="AV233" i="28" s="1"/>
  <c r="AN233" i="28"/>
  <c r="AW233" i="28" s="1"/>
  <c r="AL233" i="28"/>
  <c r="AU233" i="28" s="1"/>
  <c r="AG233" i="28"/>
  <c r="AF233" i="28"/>
  <c r="AE233" i="28"/>
  <c r="AL256" i="28"/>
  <c r="AU256" i="28" s="1"/>
  <c r="AM256" i="28"/>
  <c r="AV256" i="28" s="1"/>
  <c r="AN256" i="28"/>
  <c r="AW256" i="28" s="1"/>
  <c r="AG256" i="28"/>
  <c r="AE256" i="28"/>
  <c r="AF256" i="28"/>
  <c r="AL218" i="28"/>
  <c r="AU218" i="28" s="1"/>
  <c r="AN218" i="28"/>
  <c r="AW218" i="28" s="1"/>
  <c r="AM218" i="28"/>
  <c r="AV218" i="28" s="1"/>
  <c r="AF218" i="28"/>
  <c r="AG218" i="28"/>
  <c r="AE218" i="28"/>
  <c r="AL237" i="28"/>
  <c r="AU237" i="28" s="1"/>
  <c r="AN237" i="28"/>
  <c r="AW237" i="28" s="1"/>
  <c r="AM237" i="28"/>
  <c r="AV237" i="28" s="1"/>
  <c r="AG237" i="28"/>
  <c r="AE237" i="28"/>
  <c r="AF237" i="28"/>
  <c r="AM254" i="28"/>
  <c r="AV254" i="28" s="1"/>
  <c r="AL254" i="28"/>
  <c r="AU254" i="28" s="1"/>
  <c r="AN254" i="28"/>
  <c r="AW254" i="28" s="1"/>
  <c r="AG254" i="28"/>
  <c r="AF254" i="28"/>
  <c r="AE254" i="28"/>
  <c r="AR55" i="28"/>
  <c r="BA55" i="28" s="1"/>
  <c r="BH43" i="28"/>
  <c r="BK43" i="28"/>
  <c r="BT43" i="28" s="1"/>
  <c r="CC43" i="28" s="1"/>
  <c r="AN163" i="28"/>
  <c r="AW163" i="28" s="1"/>
  <c r="AM163" i="28"/>
  <c r="AV163" i="28" s="1"/>
  <c r="AL163" i="28"/>
  <c r="AU163" i="28" s="1"/>
  <c r="AG163" i="28"/>
  <c r="AF163" i="28"/>
  <c r="AE163" i="28"/>
  <c r="AM169" i="28"/>
  <c r="AV169" i="28" s="1"/>
  <c r="AN169" i="28"/>
  <c r="AW169" i="28" s="1"/>
  <c r="AL169" i="28"/>
  <c r="AU169" i="28" s="1"/>
  <c r="AG169" i="28"/>
  <c r="AF169" i="28"/>
  <c r="AE169" i="28"/>
  <c r="AM180" i="28"/>
  <c r="AV180" i="28" s="1"/>
  <c r="AN180" i="28"/>
  <c r="AW180" i="28" s="1"/>
  <c r="AL180" i="28"/>
  <c r="AU180" i="28" s="1"/>
  <c r="AG180" i="28"/>
  <c r="AE180" i="28"/>
  <c r="AF180" i="28"/>
  <c r="AM193" i="28"/>
  <c r="AV193" i="28" s="1"/>
  <c r="AL193" i="28"/>
  <c r="AU193" i="28" s="1"/>
  <c r="AN193" i="28"/>
  <c r="AW193" i="28" s="1"/>
  <c r="AF193" i="28"/>
  <c r="AE193" i="28"/>
  <c r="AG193" i="28"/>
  <c r="AM165" i="28"/>
  <c r="AV165" i="28" s="1"/>
  <c r="AL165" i="28"/>
  <c r="AU165" i="28" s="1"/>
  <c r="AN165" i="28"/>
  <c r="AW165" i="28" s="1"/>
  <c r="AG165" i="28"/>
  <c r="AF165" i="28"/>
  <c r="AE165" i="28"/>
  <c r="AM182" i="28"/>
  <c r="AV182" i="28" s="1"/>
  <c r="AL182" i="28"/>
  <c r="AU182" i="28" s="1"/>
  <c r="AN182" i="28"/>
  <c r="AW182" i="28" s="1"/>
  <c r="AF182" i="28"/>
  <c r="AG182" i="28"/>
  <c r="AE182" i="28"/>
  <c r="BI29" i="28"/>
  <c r="BL29" i="28"/>
  <c r="BU29" i="28" s="1"/>
  <c r="CD29" i="28" s="1"/>
  <c r="BJ56" i="28"/>
  <c r="BS56" i="28" s="1"/>
  <c r="CB56" i="28" s="1"/>
  <c r="BG56" i="28"/>
  <c r="AT17" i="28"/>
  <c r="BC17" i="28" s="1"/>
  <c r="BK20" i="28"/>
  <c r="BT20" i="28" s="1"/>
  <c r="CC20" i="28" s="1"/>
  <c r="BH20" i="28"/>
  <c r="BQ20" i="28" s="1"/>
  <c r="BK32" i="28"/>
  <c r="BT32" i="28" s="1"/>
  <c r="CC32" i="28" s="1"/>
  <c r="BH32" i="28"/>
  <c r="AR43" i="28"/>
  <c r="BA43" i="28" s="1"/>
  <c r="BG23" i="28"/>
  <c r="BP23" i="28" s="1"/>
  <c r="BJ23" i="28"/>
  <c r="BK38" i="28"/>
  <c r="BT38" i="28" s="1"/>
  <c r="CC38" i="28" s="1"/>
  <c r="BH38" i="28"/>
  <c r="AT57" i="28"/>
  <c r="BC57" i="28" s="1"/>
  <c r="AS36" i="28"/>
  <c r="BB36" i="28" s="1"/>
  <c r="AR26" i="28"/>
  <c r="BA26" i="28" s="1"/>
  <c r="AV52" i="28"/>
  <c r="BE52" i="28" s="1"/>
  <c r="BW52" i="28" s="1"/>
  <c r="CF52" i="28" s="1"/>
  <c r="BL30" i="28"/>
  <c r="BU30" i="28" s="1"/>
  <c r="CD30" i="28" s="1"/>
  <c r="BI30" i="28"/>
  <c r="BL47" i="28"/>
  <c r="BI47" i="28"/>
  <c r="BR47" i="28" s="1"/>
  <c r="BJ44" i="28"/>
  <c r="BS44" i="28" s="1"/>
  <c r="CB44" i="28" s="1"/>
  <c r="BG44" i="28"/>
  <c r="AU26" i="28"/>
  <c r="BD26" i="28" s="1"/>
  <c r="BV26" i="28" s="1"/>
  <c r="CE26" i="28" s="1"/>
  <c r="BI16" i="28"/>
  <c r="BL16" i="28"/>
  <c r="BU16" i="28" s="1"/>
  <c r="CD16" i="28" s="1"/>
  <c r="AR45" i="28"/>
  <c r="BA45" i="28" s="1"/>
  <c r="BH59" i="28"/>
  <c r="BQ59" i="28" s="1"/>
  <c r="BK59" i="28"/>
  <c r="BJ60" i="28"/>
  <c r="BS60" i="28" s="1"/>
  <c r="CB60" i="28" s="1"/>
  <c r="BG60" i="28"/>
  <c r="AW27" i="28"/>
  <c r="BF27" i="28" s="1"/>
  <c r="BX27" i="28" s="1"/>
  <c r="CG27" i="28" s="1"/>
  <c r="AR88" i="28"/>
  <c r="AR15" i="28"/>
  <c r="BA15" i="28" s="1"/>
  <c r="BL25" i="28"/>
  <c r="BU25" i="28" s="1"/>
  <c r="CD25" i="28" s="1"/>
  <c r="BI25" i="28"/>
  <c r="BG48" i="28"/>
  <c r="BJ48" i="28"/>
  <c r="BS48" i="28" s="1"/>
  <c r="CB48" i="28" s="1"/>
  <c r="BJ22" i="28"/>
  <c r="BS22" i="28" s="1"/>
  <c r="CB22" i="28" s="1"/>
  <c r="BG22" i="28"/>
  <c r="BH45" i="28"/>
  <c r="BK45" i="28"/>
  <c r="BH15" i="28"/>
  <c r="BK15" i="28"/>
  <c r="BT15" i="28" s="1"/>
  <c r="CC15" i="28" s="1"/>
  <c r="AO109" i="28"/>
  <c r="BK40" i="28"/>
  <c r="BT40" i="28" s="1"/>
  <c r="CC40" i="28" s="1"/>
  <c r="BH40" i="28"/>
  <c r="AT27" i="28"/>
  <c r="BC27" i="28" s="1"/>
  <c r="BL33" i="28"/>
  <c r="BI33" i="28"/>
  <c r="BR33" i="28" s="1"/>
  <c r="AN250" i="28"/>
  <c r="AW250" i="28" s="1"/>
  <c r="AL250" i="28"/>
  <c r="AU250" i="28" s="1"/>
  <c r="AM250" i="28"/>
  <c r="AV250" i="28" s="1"/>
  <c r="AG250" i="28"/>
  <c r="AF250" i="28"/>
  <c r="AE250" i="28"/>
  <c r="AN220" i="28"/>
  <c r="AW220" i="28" s="1"/>
  <c r="AM220" i="28"/>
  <c r="AV220" i="28" s="1"/>
  <c r="AL220" i="28"/>
  <c r="AU220" i="28" s="1"/>
  <c r="AG220" i="28"/>
  <c r="AF220" i="28"/>
  <c r="AE220" i="28"/>
  <c r="AM243" i="28"/>
  <c r="AV243" i="28" s="1"/>
  <c r="AN243" i="28"/>
  <c r="AW243" i="28" s="1"/>
  <c r="AL243" i="28"/>
  <c r="AU243" i="28" s="1"/>
  <c r="AG243" i="28"/>
  <c r="AF243" i="28"/>
  <c r="AE243" i="28"/>
  <c r="AL239" i="28"/>
  <c r="AU239" i="28" s="1"/>
  <c r="AM239" i="28"/>
  <c r="AV239" i="28" s="1"/>
  <c r="AN239" i="28"/>
  <c r="AW239" i="28" s="1"/>
  <c r="AF239" i="28"/>
  <c r="AG239" i="28"/>
  <c r="AE239" i="28"/>
  <c r="AL216" i="28"/>
  <c r="AU216" i="28" s="1"/>
  <c r="AN216" i="28"/>
  <c r="AW216" i="28" s="1"/>
  <c r="AM216" i="28"/>
  <c r="AV216" i="28" s="1"/>
  <c r="AF216" i="28"/>
  <c r="AE216" i="28"/>
  <c r="AG216" i="28"/>
  <c r="AN245" i="28"/>
  <c r="AW245" i="28" s="1"/>
  <c r="AL245" i="28"/>
  <c r="AU245" i="28" s="1"/>
  <c r="AM245" i="28"/>
  <c r="AV245" i="28" s="1"/>
  <c r="AF245" i="28"/>
  <c r="AG245" i="28"/>
  <c r="AE245" i="28"/>
  <c r="BL42" i="28"/>
  <c r="BU42" i="28" s="1"/>
  <c r="CD42" i="28" s="1"/>
  <c r="BI42" i="28"/>
  <c r="AL164" i="28"/>
  <c r="AU164" i="28" s="1"/>
  <c r="AM164" i="28"/>
  <c r="AV164" i="28" s="1"/>
  <c r="AN164" i="28"/>
  <c r="AW164" i="28" s="1"/>
  <c r="AG164" i="28"/>
  <c r="AF164" i="28"/>
  <c r="AE164" i="28"/>
  <c r="AM179" i="28"/>
  <c r="AV179" i="28" s="1"/>
  <c r="AL179" i="28"/>
  <c r="AU179" i="28" s="1"/>
  <c r="AN179" i="28"/>
  <c r="AW179" i="28" s="1"/>
  <c r="AG179" i="28"/>
  <c r="AF179" i="28"/>
  <c r="AE179" i="28"/>
  <c r="AM192" i="28"/>
  <c r="AV192" i="28" s="1"/>
  <c r="AN192" i="28"/>
  <c r="AW192" i="28" s="1"/>
  <c r="AL192" i="28"/>
  <c r="AU192" i="28" s="1"/>
  <c r="AF192" i="28"/>
  <c r="AE192" i="28"/>
  <c r="AG192" i="28"/>
  <c r="AN203" i="28"/>
  <c r="AW203" i="28" s="1"/>
  <c r="AM203" i="28"/>
  <c r="AV203" i="28" s="1"/>
  <c r="AL203" i="28"/>
  <c r="AU203" i="28" s="1"/>
  <c r="AG203" i="28"/>
  <c r="AE203" i="28"/>
  <c r="AF203" i="28"/>
  <c r="AL173" i="28"/>
  <c r="AU173" i="28" s="1"/>
  <c r="AN173" i="28"/>
  <c r="AW173" i="28" s="1"/>
  <c r="AM173" i="28"/>
  <c r="AV173" i="28" s="1"/>
  <c r="AE173" i="28"/>
  <c r="AG173" i="28"/>
  <c r="AF173" i="28"/>
  <c r="AM190" i="28"/>
  <c r="AV190" i="28" s="1"/>
  <c r="AN190" i="28"/>
  <c r="AW190" i="28" s="1"/>
  <c r="AL190" i="28"/>
  <c r="AU190" i="28" s="1"/>
  <c r="AE190" i="28"/>
  <c r="AG190" i="28"/>
  <c r="AF190" i="28"/>
  <c r="BH29" i="28"/>
  <c r="BK29" i="28"/>
  <c r="BT29" i="28" s="1"/>
  <c r="CC29" i="28" s="1"/>
  <c r="BJ20" i="28"/>
  <c r="BS20" i="28" s="1"/>
  <c r="CB20" i="28" s="1"/>
  <c r="BG20" i="28"/>
  <c r="BP20" i="28" s="1"/>
  <c r="BG32" i="28"/>
  <c r="BP32" i="28" s="1"/>
  <c r="BJ32" i="28"/>
  <c r="AT43" i="28"/>
  <c r="BC43" i="28" s="1"/>
  <c r="BH23" i="28"/>
  <c r="BK23" i="28"/>
  <c r="BT23" i="28" s="1"/>
  <c r="CC23" i="28" s="1"/>
  <c r="AT33" i="28"/>
  <c r="BC33" i="28" s="1"/>
  <c r="BJ38" i="28"/>
  <c r="BS38" i="28" s="1"/>
  <c r="CB38" i="28" s="1"/>
  <c r="BG38" i="28"/>
  <c r="AS26" i="28"/>
  <c r="BB26" i="28" s="1"/>
  <c r="AR28" i="28"/>
  <c r="BA28" i="28" s="1"/>
  <c r="BH30" i="28"/>
  <c r="BK30" i="28"/>
  <c r="BT30" i="28" s="1"/>
  <c r="CC30" i="28" s="1"/>
  <c r="AS49" i="28"/>
  <c r="BB49" i="28" s="1"/>
  <c r="BG47" i="28"/>
  <c r="BJ47" i="28"/>
  <c r="BS47" i="28" s="1"/>
  <c r="CB47" i="28" s="1"/>
  <c r="BL44" i="28"/>
  <c r="BU44" i="28" s="1"/>
  <c r="CD44" i="28" s="1"/>
  <c r="BI44" i="28"/>
  <c r="BR44" i="28" s="1"/>
  <c r="BJ46" i="28"/>
  <c r="BS46" i="28" s="1"/>
  <c r="CB46" i="28" s="1"/>
  <c r="BG46" i="28"/>
  <c r="BP46" i="28" s="1"/>
  <c r="BH16" i="28"/>
  <c r="BQ16" i="28" s="1"/>
  <c r="BK16" i="28"/>
  <c r="AS45" i="28"/>
  <c r="BB45" i="28" s="1"/>
  <c r="BG59" i="28"/>
  <c r="BP59" i="28" s="1"/>
  <c r="BJ59" i="28"/>
  <c r="AS16" i="28"/>
  <c r="BB16" i="28" s="1"/>
  <c r="BK60" i="28"/>
  <c r="BH60" i="28"/>
  <c r="BQ60" i="28" s="1"/>
  <c r="BI51" i="28"/>
  <c r="BR51" i="28" s="1"/>
  <c r="BL51" i="28"/>
  <c r="AS54" i="28"/>
  <c r="BB54" i="28" s="1"/>
  <c r="BH48" i="28"/>
  <c r="BK48" i="28"/>
  <c r="BT48" i="28" s="1"/>
  <c r="CC48" i="28" s="1"/>
  <c r="AU13" i="28"/>
  <c r="BD13" i="28" s="1"/>
  <c r="BM13" i="28"/>
  <c r="AV13" i="28"/>
  <c r="BE13" i="28" s="1"/>
  <c r="BN13" i="28"/>
  <c r="AW13" i="28"/>
  <c r="BF13" i="28" s="1"/>
  <c r="BO13" i="28"/>
  <c r="AT13" i="28"/>
  <c r="BC13" i="28" s="1"/>
  <c r="AQ13" i="28"/>
  <c r="AZ13" i="28" s="1"/>
  <c r="AX13" i="28"/>
  <c r="AR13" i="28"/>
  <c r="BA13" i="28" s="1"/>
  <c r="AP13" i="28"/>
  <c r="AY13" i="28" s="1"/>
  <c r="AS13" i="28"/>
  <c r="BB13" i="28" s="1"/>
  <c r="BH13" i="28"/>
  <c r="BK13" i="28"/>
  <c r="BI13" i="28"/>
  <c r="BL13" i="28"/>
  <c r="BJ13" i="28"/>
  <c r="BG13" i="28"/>
  <c r="CE49" i="28"/>
  <c r="D194" i="29"/>
  <c r="H159" i="29" l="1"/>
  <c r="D178" i="29"/>
  <c r="CE40" i="28"/>
  <c r="G174" i="29"/>
  <c r="CG21" i="28"/>
  <c r="H175" i="29"/>
  <c r="BQ47" i="28"/>
  <c r="H82" i="29" s="1"/>
  <c r="BQ29" i="28"/>
  <c r="F78" i="29" s="1"/>
  <c r="G158" i="29"/>
  <c r="BU51" i="28"/>
  <c r="CD51" i="28" s="1"/>
  <c r="F161" i="29"/>
  <c r="CF30" i="28"/>
  <c r="BQ30" i="28"/>
  <c r="F79" i="29" s="1"/>
  <c r="F192" i="29"/>
  <c r="F191" i="29"/>
  <c r="BQ32" i="28"/>
  <c r="F81" i="29" s="1"/>
  <c r="J178" i="29"/>
  <c r="G156" i="29"/>
  <c r="CF29" i="28"/>
  <c r="BS59" i="28"/>
  <c r="CB59" i="28" s="1"/>
  <c r="BT51" i="28"/>
  <c r="CC51" i="28" s="1"/>
  <c r="CF16" i="28"/>
  <c r="H176" i="29"/>
  <c r="CF32" i="28"/>
  <c r="H162" i="29"/>
  <c r="CE59" i="28"/>
  <c r="BQ23" i="28"/>
  <c r="E79" i="29" s="1"/>
  <c r="BU47" i="28"/>
  <c r="CD47" i="28" s="1"/>
  <c r="BS27" i="28"/>
  <c r="CB27" i="28" s="1"/>
  <c r="BU37" i="28"/>
  <c r="CD37" i="28" s="1"/>
  <c r="BP61" i="28"/>
  <c r="BY61" i="28" s="1"/>
  <c r="BQ40" i="28"/>
  <c r="BZ40" i="28" s="1"/>
  <c r="CG38" i="28"/>
  <c r="J172" i="29"/>
  <c r="CG45" i="28"/>
  <c r="BQ21" i="28"/>
  <c r="E77" i="29" s="1"/>
  <c r="I175" i="29"/>
  <c r="BP37" i="28"/>
  <c r="BY37" i="28" s="1"/>
  <c r="CG42" i="28"/>
  <c r="G160" i="29"/>
  <c r="BR56" i="28"/>
  <c r="J93" i="29" s="1"/>
  <c r="I191" i="29"/>
  <c r="BR48" i="28"/>
  <c r="I92" i="29" s="1"/>
  <c r="BU61" i="28"/>
  <c r="CD61" i="28" s="1"/>
  <c r="BR18" i="28"/>
  <c r="CA18" i="28" s="1"/>
  <c r="CE21" i="28"/>
  <c r="F189" i="29"/>
  <c r="H178" i="29"/>
  <c r="H158" i="29"/>
  <c r="BR25" i="28"/>
  <c r="E97" i="29" s="1"/>
  <c r="BQ28" i="28"/>
  <c r="F77" i="29" s="1"/>
  <c r="BR53" i="28"/>
  <c r="I97" i="29" s="1"/>
  <c r="D176" i="29"/>
  <c r="E188" i="29"/>
  <c r="BQ53" i="28"/>
  <c r="BZ53" i="28" s="1"/>
  <c r="CE37" i="28"/>
  <c r="BP48" i="28"/>
  <c r="BY48" i="28" s="1"/>
  <c r="J189" i="29"/>
  <c r="J159" i="29"/>
  <c r="CE25" i="28"/>
  <c r="F188" i="29"/>
  <c r="H194" i="29"/>
  <c r="D161" i="29"/>
  <c r="BP56" i="28"/>
  <c r="BY56" i="28" s="1"/>
  <c r="BS25" i="28"/>
  <c r="CB25" i="28" s="1"/>
  <c r="H193" i="29"/>
  <c r="BQ18" i="28"/>
  <c r="BZ18" i="28" s="1"/>
  <c r="F178" i="29"/>
  <c r="E178" i="29"/>
  <c r="E176" i="29"/>
  <c r="E156" i="29"/>
  <c r="BT60" i="28"/>
  <c r="CC60" i="28" s="1"/>
  <c r="BS32" i="28"/>
  <c r="CB32" i="28" s="1"/>
  <c r="BR58" i="28"/>
  <c r="J95" i="29" s="1"/>
  <c r="BT19" i="28"/>
  <c r="CC19" i="28" s="1"/>
  <c r="H160" i="29"/>
  <c r="CE22" i="28"/>
  <c r="BR16" i="28"/>
  <c r="D95" i="29" s="1"/>
  <c r="BR28" i="28"/>
  <c r="F93" i="29" s="1"/>
  <c r="BT41" i="28"/>
  <c r="CC41" i="28" s="1"/>
  <c r="BQ56" i="28"/>
  <c r="J77" i="29" s="1"/>
  <c r="BU39" i="28"/>
  <c r="CD39" i="28" s="1"/>
  <c r="BS52" i="28"/>
  <c r="CB52" i="28" s="1"/>
  <c r="I190" i="29"/>
  <c r="BR46" i="28"/>
  <c r="H97" i="29" s="1"/>
  <c r="CE29" i="28"/>
  <c r="CG49" i="28"/>
  <c r="BR42" i="28"/>
  <c r="CA42" i="28" s="1"/>
  <c r="G172" i="29"/>
  <c r="CG60" i="28"/>
  <c r="BT59" i="28"/>
  <c r="CC59" i="28" s="1"/>
  <c r="BQ38" i="28"/>
  <c r="G80" i="29" s="1"/>
  <c r="BQ33" i="28"/>
  <c r="BZ33" i="28" s="1"/>
  <c r="BU52" i="28"/>
  <c r="CD52" i="28" s="1"/>
  <c r="BR31" i="28"/>
  <c r="CA31" i="28" s="1"/>
  <c r="J188" i="29"/>
  <c r="BR30" i="28"/>
  <c r="F95" i="29" s="1"/>
  <c r="BP24" i="28"/>
  <c r="BY24" i="28" s="1"/>
  <c r="G178" i="29"/>
  <c r="BP22" i="28"/>
  <c r="BY22" i="28" s="1"/>
  <c r="BP34" i="28"/>
  <c r="G60" i="29" s="1"/>
  <c r="J191" i="29"/>
  <c r="E190" i="29"/>
  <c r="CG54" i="28"/>
  <c r="E175" i="29"/>
  <c r="G191" i="29"/>
  <c r="BU23" i="28"/>
  <c r="CD23" i="28" s="1"/>
  <c r="BS23" i="28"/>
  <c r="CB23" i="28" s="1"/>
  <c r="I158" i="29"/>
  <c r="G190" i="29"/>
  <c r="I174" i="29"/>
  <c r="J194" i="29"/>
  <c r="I193" i="29"/>
  <c r="BQ43" i="28"/>
  <c r="H78" i="29" s="1"/>
  <c r="BR41" i="28"/>
  <c r="CA41" i="28" s="1"/>
  <c r="CE23" i="28"/>
  <c r="H95" i="29"/>
  <c r="BQ52" i="28"/>
  <c r="BZ52" i="28" s="1"/>
  <c r="BP53" i="28"/>
  <c r="I65" i="29" s="1"/>
  <c r="J156" i="29"/>
  <c r="BS41" i="28"/>
  <c r="CB41" i="28" s="1"/>
  <c r="E162" i="29"/>
  <c r="E194" i="29"/>
  <c r="CG44" i="28"/>
  <c r="E191" i="29"/>
  <c r="BT25" i="28"/>
  <c r="CC25" i="28" s="1"/>
  <c r="F160" i="29"/>
  <c r="E174" i="29"/>
  <c r="J192" i="29"/>
  <c r="J162" i="29"/>
  <c r="F190" i="29"/>
  <c r="BQ39" i="28"/>
  <c r="BZ39" i="28" s="1"/>
  <c r="CG14" i="28"/>
  <c r="BP17" i="28"/>
  <c r="BY17" i="28" s="1"/>
  <c r="BR20" i="28"/>
  <c r="CA20" i="28" s="1"/>
  <c r="G194" i="29"/>
  <c r="CF21" i="28"/>
  <c r="CE17" i="28"/>
  <c r="F159" i="29"/>
  <c r="I178" i="29"/>
  <c r="CF37" i="28"/>
  <c r="G188" i="29"/>
  <c r="CE15" i="28"/>
  <c r="BP33" i="28"/>
  <c r="F66" i="29" s="1"/>
  <c r="BS51" i="28"/>
  <c r="CB51" i="28" s="1"/>
  <c r="CF38" i="28"/>
  <c r="E192" i="29"/>
  <c r="H161" i="29"/>
  <c r="I162" i="29"/>
  <c r="I161" i="29"/>
  <c r="F176" i="29"/>
  <c r="I159" i="29"/>
  <c r="J173" i="29"/>
  <c r="D159" i="29"/>
  <c r="BR38" i="28"/>
  <c r="G96" i="29" s="1"/>
  <c r="BR50" i="28"/>
  <c r="CA50" i="28" s="1"/>
  <c r="G189" i="29"/>
  <c r="BP38" i="28"/>
  <c r="BY38" i="28" s="1"/>
  <c r="BS19" i="28"/>
  <c r="CB19" i="28" s="1"/>
  <c r="BU34" i="28"/>
  <c r="CD34" i="28" s="1"/>
  <c r="G173" i="29"/>
  <c r="G157" i="29"/>
  <c r="D192" i="29"/>
  <c r="F157" i="29"/>
  <c r="BQ15" i="28"/>
  <c r="BZ15" i="28" s="1"/>
  <c r="BP44" i="28"/>
  <c r="BY44" i="28" s="1"/>
  <c r="BP39" i="28"/>
  <c r="BY39" i="28" s="1"/>
  <c r="G161" i="29"/>
  <c r="CF25" i="28"/>
  <c r="D173" i="29"/>
  <c r="BP47" i="28"/>
  <c r="BY47" i="28" s="1"/>
  <c r="BP35" i="28"/>
  <c r="BY35" i="28" s="1"/>
  <c r="BT61" i="28"/>
  <c r="CC61" i="28" s="1"/>
  <c r="BQ42" i="28"/>
  <c r="BZ42" i="28" s="1"/>
  <c r="BR22" i="28"/>
  <c r="E94" i="29" s="1"/>
  <c r="E160" i="29"/>
  <c r="BT24" i="28"/>
  <c r="CC24" i="28" s="1"/>
  <c r="BQ14" i="28"/>
  <c r="BZ14" i="28" s="1"/>
  <c r="BP30" i="28"/>
  <c r="BY30" i="28" s="1"/>
  <c r="BZ21" i="28"/>
  <c r="BU33" i="28"/>
  <c r="CD33" i="28" s="1"/>
  <c r="BQ27" i="28"/>
  <c r="BZ27" i="28" s="1"/>
  <c r="BP42" i="28"/>
  <c r="BY42" i="28" s="1"/>
  <c r="BQ31" i="28"/>
  <c r="BZ31" i="28" s="1"/>
  <c r="BQ58" i="28"/>
  <c r="BZ58" i="28" s="1"/>
  <c r="BU32" i="28"/>
  <c r="CD32" i="28" s="1"/>
  <c r="J177" i="29"/>
  <c r="CF20" i="28"/>
  <c r="J175" i="29"/>
  <c r="CA15" i="28"/>
  <c r="CE33" i="28"/>
  <c r="BX16" i="28"/>
  <c r="G177" i="29"/>
  <c r="J157" i="29"/>
  <c r="BR29" i="28"/>
  <c r="F94" i="29" s="1"/>
  <c r="H174" i="29"/>
  <c r="H177" i="29"/>
  <c r="F194" i="29"/>
  <c r="BV41" i="28"/>
  <c r="CE41" i="28" s="1"/>
  <c r="BP31" i="28"/>
  <c r="BY31" i="28" s="1"/>
  <c r="CA19" i="28"/>
  <c r="BQ34" i="28"/>
  <c r="BZ34" i="28" s="1"/>
  <c r="BU45" i="28"/>
  <c r="CD45" i="28" s="1"/>
  <c r="BX25" i="28"/>
  <c r="CG25" i="28" s="1"/>
  <c r="BX52" i="28"/>
  <c r="I192" i="29" s="1"/>
  <c r="BT37" i="28"/>
  <c r="CC37" i="28" s="1"/>
  <c r="BX57" i="28"/>
  <c r="BW18" i="28"/>
  <c r="BZ37" i="28"/>
  <c r="BW48" i="28"/>
  <c r="BS16" i="28"/>
  <c r="BW53" i="28"/>
  <c r="I176" i="29"/>
  <c r="CA47" i="28"/>
  <c r="BZ25" i="28"/>
  <c r="BY25" i="28"/>
  <c r="BU27" i="28"/>
  <c r="CD27" i="28" s="1"/>
  <c r="BW42" i="28"/>
  <c r="BW28" i="28"/>
  <c r="BT44" i="28"/>
  <c r="CC44" i="28" s="1"/>
  <c r="BW49" i="28"/>
  <c r="BS14" i="28"/>
  <c r="CB14" i="28" s="1"/>
  <c r="BT35" i="28"/>
  <c r="CC35" i="28" s="1"/>
  <c r="BS15" i="28"/>
  <c r="CB15" i="28" s="1"/>
  <c r="BT22" i="28"/>
  <c r="CC22" i="28" s="1"/>
  <c r="BV14" i="28"/>
  <c r="BW15" i="28"/>
  <c r="BU21" i="28"/>
  <c r="CD21" i="28" s="1"/>
  <c r="BS21" i="28"/>
  <c r="CB21" i="28" s="1"/>
  <c r="BU24" i="28"/>
  <c r="CD24" i="28" s="1"/>
  <c r="BT46" i="28"/>
  <c r="CC46" i="28" s="1"/>
  <c r="BT17" i="28"/>
  <c r="BX18" i="28"/>
  <c r="BS57" i="28"/>
  <c r="BX15" i="28"/>
  <c r="BV19" i="28"/>
  <c r="BX39" i="28"/>
  <c r="CA33" i="28"/>
  <c r="BY23" i="28"/>
  <c r="CA39" i="28"/>
  <c r="BY28" i="28"/>
  <c r="CA35" i="28"/>
  <c r="BY52" i="28"/>
  <c r="BY26" i="28"/>
  <c r="BY14" i="28"/>
  <c r="BY21" i="28"/>
  <c r="CA55" i="28"/>
  <c r="BY51" i="28"/>
  <c r="BY15" i="28"/>
  <c r="CA14" i="28"/>
  <c r="BZ46" i="28"/>
  <c r="BZ51" i="28"/>
  <c r="BY49" i="28"/>
  <c r="E60" i="29"/>
  <c r="BY20" i="28"/>
  <c r="BZ41" i="28"/>
  <c r="BZ55" i="28"/>
  <c r="CA60" i="28"/>
  <c r="J97" i="29"/>
  <c r="BZ22" i="28"/>
  <c r="CA21" i="28"/>
  <c r="BY59" i="28"/>
  <c r="BY45" i="28"/>
  <c r="CA43" i="28"/>
  <c r="BY19" i="28"/>
  <c r="BY41" i="28"/>
  <c r="BY58" i="28"/>
  <c r="CA34" i="28"/>
  <c r="BZ19" i="28"/>
  <c r="BZ26" i="28"/>
  <c r="CA24" i="28"/>
  <c r="BY29" i="28"/>
  <c r="E76" i="29"/>
  <c r="BZ20" i="28"/>
  <c r="CA27" i="28"/>
  <c r="BY54" i="28"/>
  <c r="CA61" i="28"/>
  <c r="CA57" i="28"/>
  <c r="BY55" i="28"/>
  <c r="CA23" i="28"/>
  <c r="CA32" i="28"/>
  <c r="CA17" i="28"/>
  <c r="BZ61" i="28"/>
  <c r="BZ24" i="28"/>
  <c r="BZ50" i="28"/>
  <c r="CA51" i="28"/>
  <c r="BZ16" i="28"/>
  <c r="BZ59" i="28"/>
  <c r="CA52" i="28"/>
  <c r="CA36" i="28"/>
  <c r="CA54" i="28"/>
  <c r="BZ44" i="28"/>
  <c r="BZ60" i="28"/>
  <c r="BY46" i="28"/>
  <c r="H65" i="29"/>
  <c r="BY43" i="28"/>
  <c r="BY27" i="28"/>
  <c r="BZ49" i="28"/>
  <c r="CA37" i="28"/>
  <c r="BZ35" i="28"/>
  <c r="CA59" i="28"/>
  <c r="AR192" i="28"/>
  <c r="BA192" i="28" s="1"/>
  <c r="AO192" i="28"/>
  <c r="AX192" i="28" s="1"/>
  <c r="AQ239" i="28"/>
  <c r="AZ239" i="28" s="1"/>
  <c r="AT239" i="28"/>
  <c r="BC239" i="28" s="1"/>
  <c r="AR165" i="28"/>
  <c r="BA165" i="28" s="1"/>
  <c r="AO165" i="28"/>
  <c r="AX165" i="28" s="1"/>
  <c r="AS193" i="28"/>
  <c r="BB193" i="28" s="1"/>
  <c r="AP193" i="28"/>
  <c r="AY193" i="28" s="1"/>
  <c r="AO163" i="28"/>
  <c r="AX163" i="28" s="1"/>
  <c r="AR163" i="28"/>
  <c r="BA163" i="28" s="1"/>
  <c r="AR237" i="28"/>
  <c r="BA237" i="28" s="1"/>
  <c r="AO237" i="28"/>
  <c r="AX237" i="28" s="1"/>
  <c r="AR210" i="28"/>
  <c r="BA210" i="28" s="1"/>
  <c r="AO210" i="28"/>
  <c r="AX210" i="28" s="1"/>
  <c r="AO170" i="28"/>
  <c r="AX170" i="28" s="1"/>
  <c r="AR170" i="28"/>
  <c r="BA170" i="28" s="1"/>
  <c r="AS249" i="28"/>
  <c r="BB249" i="28" s="1"/>
  <c r="AP249" i="28"/>
  <c r="AY249" i="28" s="1"/>
  <c r="AQ244" i="28"/>
  <c r="AZ244" i="28" s="1"/>
  <c r="AT244" i="28"/>
  <c r="BC244" i="28" s="1"/>
  <c r="AO160" i="28"/>
  <c r="AX160" i="28" s="1"/>
  <c r="AR160" i="28"/>
  <c r="BA160" i="28" s="1"/>
  <c r="AS221" i="28"/>
  <c r="BB221" i="28" s="1"/>
  <c r="AP221" i="28"/>
  <c r="AY221" i="28" s="1"/>
  <c r="AP251" i="28"/>
  <c r="AY251" i="28" s="1"/>
  <c r="AS251" i="28"/>
  <c r="BB251" i="28" s="1"/>
  <c r="AR197" i="28"/>
  <c r="BA197" i="28" s="1"/>
  <c r="AO197" i="28"/>
  <c r="AX197" i="28" s="1"/>
  <c r="AQ188" i="28"/>
  <c r="AZ188" i="28" s="1"/>
  <c r="AT188" i="28"/>
  <c r="BC188" i="28" s="1"/>
  <c r="AO248" i="28"/>
  <c r="AX248" i="28" s="1"/>
  <c r="AR248" i="28"/>
  <c r="BA248" i="28" s="1"/>
  <c r="AR231" i="28"/>
  <c r="BA231" i="28" s="1"/>
  <c r="AO231" i="28"/>
  <c r="AX231" i="28" s="1"/>
  <c r="AR206" i="28"/>
  <c r="BA206" i="28" s="1"/>
  <c r="AO206" i="28"/>
  <c r="AX206" i="28" s="1"/>
  <c r="AS189" i="28"/>
  <c r="BB189" i="28" s="1"/>
  <c r="AP189" i="28"/>
  <c r="AY189" i="28" s="1"/>
  <c r="AO201" i="28"/>
  <c r="AX201" i="28" s="1"/>
  <c r="AR201" i="28"/>
  <c r="BA201" i="28" s="1"/>
  <c r="AT178" i="28"/>
  <c r="BC178" i="28" s="1"/>
  <c r="AQ178" i="28"/>
  <c r="AZ178" i="28" s="1"/>
  <c r="AQ225" i="28"/>
  <c r="AZ225" i="28" s="1"/>
  <c r="AT225" i="28"/>
  <c r="BC225" i="28" s="1"/>
  <c r="AT240" i="28"/>
  <c r="BC240" i="28" s="1"/>
  <c r="AQ240" i="28"/>
  <c r="AZ240" i="28" s="1"/>
  <c r="AT226" i="28"/>
  <c r="BC226" i="28" s="1"/>
  <c r="AQ226" i="28"/>
  <c r="AZ226" i="28" s="1"/>
  <c r="AS215" i="28"/>
  <c r="BB215" i="28" s="1"/>
  <c r="AP215" i="28"/>
  <c r="AY215" i="28" s="1"/>
  <c r="AR209" i="28"/>
  <c r="BA209" i="28" s="1"/>
  <c r="AO209" i="28"/>
  <c r="AX209" i="28" s="1"/>
  <c r="AO198" i="28"/>
  <c r="AX198" i="28" s="1"/>
  <c r="AR198" i="28"/>
  <c r="BA198" i="28" s="1"/>
  <c r="AS191" i="28"/>
  <c r="BB191" i="28" s="1"/>
  <c r="AP191" i="28"/>
  <c r="AY191" i="28" s="1"/>
  <c r="BP60" i="28"/>
  <c r="J65" i="29" s="1"/>
  <c r="BP36" i="28"/>
  <c r="AR247" i="28"/>
  <c r="BA247" i="28" s="1"/>
  <c r="AO247" i="28"/>
  <c r="AX247" i="28" s="1"/>
  <c r="AT224" i="28"/>
  <c r="BC224" i="28" s="1"/>
  <c r="AQ224" i="28"/>
  <c r="AZ224" i="28" s="1"/>
  <c r="AO205" i="28"/>
  <c r="AX205" i="28" s="1"/>
  <c r="AR205" i="28"/>
  <c r="BA205" i="28" s="1"/>
  <c r="AS177" i="28"/>
  <c r="BB177" i="28" s="1"/>
  <c r="AP177" i="28"/>
  <c r="AY177" i="28" s="1"/>
  <c r="AP203" i="28"/>
  <c r="AY203" i="28" s="1"/>
  <c r="AS203" i="28"/>
  <c r="BB203" i="28" s="1"/>
  <c r="AS192" i="28"/>
  <c r="BB192" i="28" s="1"/>
  <c r="AP192" i="28"/>
  <c r="AY192" i="28" s="1"/>
  <c r="AQ216" i="28"/>
  <c r="AZ216" i="28" s="1"/>
  <c r="AT216" i="28"/>
  <c r="BC216" i="28" s="1"/>
  <c r="AP239" i="28"/>
  <c r="AY239" i="28" s="1"/>
  <c r="AS239" i="28"/>
  <c r="BB239" i="28" s="1"/>
  <c r="AO250" i="28"/>
  <c r="AX250" i="28" s="1"/>
  <c r="AR250" i="28"/>
  <c r="BA250" i="28" s="1"/>
  <c r="AS165" i="28"/>
  <c r="BB165" i="28" s="1"/>
  <c r="AP165" i="28"/>
  <c r="AY165" i="28" s="1"/>
  <c r="AS163" i="28"/>
  <c r="BB163" i="28" s="1"/>
  <c r="AP163" i="28"/>
  <c r="AY163" i="28" s="1"/>
  <c r="AO254" i="28"/>
  <c r="AX254" i="28" s="1"/>
  <c r="AR254" i="28"/>
  <c r="BA254" i="28" s="1"/>
  <c r="AQ237" i="28"/>
  <c r="AZ237" i="28" s="1"/>
  <c r="AT237" i="28"/>
  <c r="BC237" i="28" s="1"/>
  <c r="AR233" i="28"/>
  <c r="BA233" i="28" s="1"/>
  <c r="AO233" i="28"/>
  <c r="AX233" i="28" s="1"/>
  <c r="AT210" i="28"/>
  <c r="BC210" i="28" s="1"/>
  <c r="AQ210" i="28"/>
  <c r="AZ210" i="28" s="1"/>
  <c r="BS45" i="28"/>
  <c r="CB45" i="28" s="1"/>
  <c r="AT183" i="28"/>
  <c r="BC183" i="28" s="1"/>
  <c r="AQ183" i="28"/>
  <c r="AZ183" i="28" s="1"/>
  <c r="AQ170" i="28"/>
  <c r="AZ170" i="28" s="1"/>
  <c r="AT170" i="28"/>
  <c r="BC170" i="28" s="1"/>
  <c r="BU43" i="28"/>
  <c r="CD43" i="28" s="1"/>
  <c r="AR249" i="28"/>
  <c r="BA249" i="28" s="1"/>
  <c r="AO249" i="28"/>
  <c r="AX249" i="28" s="1"/>
  <c r="AR171" i="28"/>
  <c r="BA171" i="28" s="1"/>
  <c r="AO171" i="28"/>
  <c r="AX171" i="28" s="1"/>
  <c r="AT160" i="28"/>
  <c r="BC160" i="28" s="1"/>
  <c r="AQ160" i="28"/>
  <c r="AZ160" i="28" s="1"/>
  <c r="AS238" i="28"/>
  <c r="BB238" i="28" s="1"/>
  <c r="AP238" i="28"/>
  <c r="AY238" i="28" s="1"/>
  <c r="AQ221" i="28"/>
  <c r="AZ221" i="28" s="1"/>
  <c r="AT221" i="28"/>
  <c r="BC221" i="28" s="1"/>
  <c r="AR211" i="28"/>
  <c r="BA211" i="28" s="1"/>
  <c r="AO211" i="28"/>
  <c r="AX211" i="28" s="1"/>
  <c r="AR251" i="28"/>
  <c r="BA251" i="28" s="1"/>
  <c r="AO251" i="28"/>
  <c r="AX251" i="28" s="1"/>
  <c r="BS28" i="28"/>
  <c r="CB28" i="28" s="1"/>
  <c r="BU35" i="28"/>
  <c r="CD35" i="28" s="1"/>
  <c r="AT197" i="28"/>
  <c r="BC197" i="28" s="1"/>
  <c r="AQ197" i="28"/>
  <c r="AZ197" i="28" s="1"/>
  <c r="AP207" i="28"/>
  <c r="AY207" i="28" s="1"/>
  <c r="AS207" i="28"/>
  <c r="BB207" i="28" s="1"/>
  <c r="AS188" i="28"/>
  <c r="BB188" i="28" s="1"/>
  <c r="AP188" i="28"/>
  <c r="AY188" i="28" s="1"/>
  <c r="AO222" i="28"/>
  <c r="AX222" i="28" s="1"/>
  <c r="AR222" i="28"/>
  <c r="BA222" i="28" s="1"/>
  <c r="AQ248" i="28"/>
  <c r="AZ248" i="28" s="1"/>
  <c r="AT248" i="28"/>
  <c r="BC248" i="28" s="1"/>
  <c r="AT252" i="28"/>
  <c r="BC252" i="28" s="1"/>
  <c r="AQ252" i="28"/>
  <c r="AZ252" i="28" s="1"/>
  <c r="AT231" i="28"/>
  <c r="BC231" i="28" s="1"/>
  <c r="AQ231" i="28"/>
  <c r="AZ231" i="28" s="1"/>
  <c r="BT55" i="28"/>
  <c r="CC55" i="28" s="1"/>
  <c r="AP206" i="28"/>
  <c r="AY206" i="28" s="1"/>
  <c r="AS206" i="28"/>
  <c r="BB206" i="28" s="1"/>
  <c r="AS201" i="28"/>
  <c r="BB201" i="28" s="1"/>
  <c r="AP201" i="28"/>
  <c r="AY201" i="28" s="1"/>
  <c r="AO225" i="28"/>
  <c r="AX225" i="28" s="1"/>
  <c r="AR225" i="28"/>
  <c r="BA225" i="28" s="1"/>
  <c r="AS226" i="28"/>
  <c r="BB226" i="28" s="1"/>
  <c r="AP226" i="28"/>
  <c r="AY226" i="28" s="1"/>
  <c r="AP209" i="28"/>
  <c r="AY209" i="28" s="1"/>
  <c r="AS209" i="28"/>
  <c r="BB209" i="28" s="1"/>
  <c r="BR45" i="28"/>
  <c r="AT198" i="28"/>
  <c r="BC198" i="28" s="1"/>
  <c r="AQ198" i="28"/>
  <c r="AZ198" i="28" s="1"/>
  <c r="AS202" i="28"/>
  <c r="BB202" i="28" s="1"/>
  <c r="AP202" i="28"/>
  <c r="AY202" i="28" s="1"/>
  <c r="AT191" i="28"/>
  <c r="BC191" i="28" s="1"/>
  <c r="AQ191" i="28"/>
  <c r="AZ191" i="28" s="1"/>
  <c r="BV42" i="28"/>
  <c r="BS49" i="28"/>
  <c r="CB49" i="28" s="1"/>
  <c r="BX43" i="28"/>
  <c r="AQ184" i="28"/>
  <c r="AZ184" i="28" s="1"/>
  <c r="AT184" i="28"/>
  <c r="BC184" i="28" s="1"/>
  <c r="BV27" i="28"/>
  <c r="AT247" i="28"/>
  <c r="BC247" i="28" s="1"/>
  <c r="AQ247" i="28"/>
  <c r="AZ247" i="28" s="1"/>
  <c r="BW27" i="28"/>
  <c r="BQ48" i="28"/>
  <c r="I76" i="29" s="1"/>
  <c r="AS205" i="28"/>
  <c r="BB205" i="28" s="1"/>
  <c r="AP205" i="28"/>
  <c r="AY205" i="28" s="1"/>
  <c r="CA44" i="28"/>
  <c r="AR203" i="28"/>
  <c r="BA203" i="28" s="1"/>
  <c r="AO203" i="28"/>
  <c r="AX203" i="28" s="1"/>
  <c r="AO216" i="28"/>
  <c r="AX216" i="28" s="1"/>
  <c r="AR216" i="28"/>
  <c r="BA216" i="28" s="1"/>
  <c r="AS250" i="28"/>
  <c r="BB250" i="28" s="1"/>
  <c r="AP250" i="28"/>
  <c r="AY250" i="28" s="1"/>
  <c r="AO182" i="28"/>
  <c r="AX182" i="28" s="1"/>
  <c r="AR182" i="28"/>
  <c r="BA182" i="28" s="1"/>
  <c r="AQ165" i="28"/>
  <c r="AZ165" i="28" s="1"/>
  <c r="AT165" i="28"/>
  <c r="BC165" i="28" s="1"/>
  <c r="AO169" i="28"/>
  <c r="AX169" i="28" s="1"/>
  <c r="AR169" i="28"/>
  <c r="BA169" i="28" s="1"/>
  <c r="AQ163" i="28"/>
  <c r="AZ163" i="28" s="1"/>
  <c r="AT163" i="28"/>
  <c r="BC163" i="28" s="1"/>
  <c r="AP254" i="28"/>
  <c r="AY254" i="28" s="1"/>
  <c r="AS254" i="28"/>
  <c r="BB254" i="28" s="1"/>
  <c r="AS233" i="28"/>
  <c r="BB233" i="28" s="1"/>
  <c r="AP233" i="28"/>
  <c r="AY233" i="28" s="1"/>
  <c r="AS183" i="28"/>
  <c r="BB183" i="28" s="1"/>
  <c r="AP183" i="28"/>
  <c r="AY183" i="28" s="1"/>
  <c r="AT229" i="28"/>
  <c r="BC229" i="28" s="1"/>
  <c r="AQ229" i="28"/>
  <c r="AZ229" i="28" s="1"/>
  <c r="AQ249" i="28"/>
  <c r="AZ249" i="28" s="1"/>
  <c r="AT249" i="28"/>
  <c r="BC249" i="28" s="1"/>
  <c r="AO228" i="28"/>
  <c r="AX228" i="28" s="1"/>
  <c r="AR228" i="28"/>
  <c r="BA228" i="28" s="1"/>
  <c r="AS171" i="28"/>
  <c r="BB171" i="28" s="1"/>
  <c r="AP171" i="28"/>
  <c r="AY171" i="28" s="1"/>
  <c r="AR238" i="28"/>
  <c r="BA238" i="28" s="1"/>
  <c r="AO238" i="28"/>
  <c r="AX238" i="28" s="1"/>
  <c r="AQ211" i="28"/>
  <c r="AZ211" i="28" s="1"/>
  <c r="AT211" i="28"/>
  <c r="BC211" i="28" s="1"/>
  <c r="BS58" i="28"/>
  <c r="CB58" i="28" s="1"/>
  <c r="AO207" i="28"/>
  <c r="AX207" i="28" s="1"/>
  <c r="AR207" i="28"/>
  <c r="BA207" i="28" s="1"/>
  <c r="AQ222" i="28"/>
  <c r="AZ222" i="28" s="1"/>
  <c r="AT222" i="28"/>
  <c r="BC222" i="28" s="1"/>
  <c r="AP252" i="28"/>
  <c r="AY252" i="28" s="1"/>
  <c r="AS252" i="28"/>
  <c r="BB252" i="28" s="1"/>
  <c r="BT26" i="28"/>
  <c r="CC26" i="28" s="1"/>
  <c r="AQ206" i="28"/>
  <c r="AZ206" i="28" s="1"/>
  <c r="AT206" i="28"/>
  <c r="BC206" i="28" s="1"/>
  <c r="AR175" i="28"/>
  <c r="BA175" i="28" s="1"/>
  <c r="AO175" i="28"/>
  <c r="AX175" i="28" s="1"/>
  <c r="AQ201" i="28"/>
  <c r="AZ201" i="28" s="1"/>
  <c r="AT201" i="28"/>
  <c r="BC201" i="28" s="1"/>
  <c r="AR236" i="28"/>
  <c r="BA236" i="28" s="1"/>
  <c r="AO236" i="28"/>
  <c r="AX236" i="28" s="1"/>
  <c r="AP225" i="28"/>
  <c r="AY225" i="28" s="1"/>
  <c r="AS225" i="28"/>
  <c r="BB225" i="28" s="1"/>
  <c r="AO219" i="28"/>
  <c r="AX219" i="28" s="1"/>
  <c r="AR219" i="28"/>
  <c r="BA219" i="28" s="1"/>
  <c r="AO253" i="28"/>
  <c r="AX253" i="28" s="1"/>
  <c r="AR253" i="28"/>
  <c r="BA253" i="28" s="1"/>
  <c r="AR226" i="28"/>
  <c r="BA226" i="28" s="1"/>
  <c r="AO226" i="28"/>
  <c r="AX226" i="28" s="1"/>
  <c r="AR232" i="28"/>
  <c r="BA232" i="28" s="1"/>
  <c r="AO232" i="28"/>
  <c r="AX232" i="28" s="1"/>
  <c r="AQ209" i="28"/>
  <c r="AZ209" i="28" s="1"/>
  <c r="AT209" i="28"/>
  <c r="BC209" i="28" s="1"/>
  <c r="BU14" i="28"/>
  <c r="CD14" i="28" s="1"/>
  <c r="AR176" i="28"/>
  <c r="BA176" i="28" s="1"/>
  <c r="AO176" i="28"/>
  <c r="AX176" i="28" s="1"/>
  <c r="AT202" i="28"/>
  <c r="BC202" i="28" s="1"/>
  <c r="AQ202" i="28"/>
  <c r="AZ202" i="28" s="1"/>
  <c r="AQ161" i="28"/>
  <c r="AZ161" i="28" s="1"/>
  <c r="AT161" i="28"/>
  <c r="BC161" i="28" s="1"/>
  <c r="BP18" i="28"/>
  <c r="D65" i="29" s="1"/>
  <c r="AP184" i="28"/>
  <c r="AY184" i="28" s="1"/>
  <c r="AS184" i="28"/>
  <c r="BB184" i="28" s="1"/>
  <c r="AR213" i="28"/>
  <c r="BA213" i="28" s="1"/>
  <c r="AO213" i="28"/>
  <c r="AX213" i="28" s="1"/>
  <c r="AS247" i="28"/>
  <c r="BB247" i="28" s="1"/>
  <c r="AP247" i="28"/>
  <c r="AY247" i="28" s="1"/>
  <c r="AP241" i="28"/>
  <c r="AY241" i="28" s="1"/>
  <c r="AS241" i="28"/>
  <c r="BB241" i="28" s="1"/>
  <c r="BS30" i="28"/>
  <c r="AQ205" i="28"/>
  <c r="AZ205" i="28" s="1"/>
  <c r="AT205" i="28"/>
  <c r="BC205" i="28" s="1"/>
  <c r="B62" i="14"/>
  <c r="AP173" i="28"/>
  <c r="AY173" i="28" s="1"/>
  <c r="AS173" i="28"/>
  <c r="BB173" i="28" s="1"/>
  <c r="AT203" i="28"/>
  <c r="BC203" i="28" s="1"/>
  <c r="AQ203" i="28"/>
  <c r="AZ203" i="28" s="1"/>
  <c r="AO164" i="28"/>
  <c r="AX164" i="28" s="1"/>
  <c r="AR164" i="28"/>
  <c r="BA164" i="28" s="1"/>
  <c r="AO245" i="28"/>
  <c r="AX245" i="28" s="1"/>
  <c r="AR245" i="28"/>
  <c r="BA245" i="28" s="1"/>
  <c r="AP216" i="28"/>
  <c r="AY216" i="28" s="1"/>
  <c r="AS216" i="28"/>
  <c r="BB216" i="28" s="1"/>
  <c r="AO220" i="28"/>
  <c r="AX220" i="28" s="1"/>
  <c r="AR220" i="28"/>
  <c r="BA220" i="28" s="1"/>
  <c r="AT250" i="28"/>
  <c r="BC250" i="28" s="1"/>
  <c r="AQ250" i="28"/>
  <c r="AZ250" i="28" s="1"/>
  <c r="AQ182" i="28"/>
  <c r="AZ182" i="28" s="1"/>
  <c r="AT182" i="28"/>
  <c r="BC182" i="28" s="1"/>
  <c r="AP169" i="28"/>
  <c r="AY169" i="28" s="1"/>
  <c r="AS169" i="28"/>
  <c r="BB169" i="28" s="1"/>
  <c r="AQ254" i="28"/>
  <c r="AZ254" i="28" s="1"/>
  <c r="AT254" i="28"/>
  <c r="BC254" i="28" s="1"/>
  <c r="AP256" i="28"/>
  <c r="AY256" i="28" s="1"/>
  <c r="AS256" i="28"/>
  <c r="BB256" i="28" s="1"/>
  <c r="AT233" i="28"/>
  <c r="BC233" i="28" s="1"/>
  <c r="AQ233" i="28"/>
  <c r="AZ233" i="28" s="1"/>
  <c r="BT36" i="28"/>
  <c r="AR204" i="28"/>
  <c r="BA204" i="28" s="1"/>
  <c r="AO204" i="28"/>
  <c r="AX204" i="28" s="1"/>
  <c r="AR183" i="28"/>
  <c r="BA183" i="28" s="1"/>
  <c r="AO183" i="28"/>
  <c r="AX183" i="28" s="1"/>
  <c r="AP199" i="28"/>
  <c r="AY199" i="28" s="1"/>
  <c r="AS199" i="28"/>
  <c r="BB199" i="28" s="1"/>
  <c r="AP229" i="28"/>
  <c r="AY229" i="28" s="1"/>
  <c r="AS229" i="28"/>
  <c r="BB229" i="28" s="1"/>
  <c r="AP228" i="28"/>
  <c r="AY228" i="28" s="1"/>
  <c r="AS228" i="28"/>
  <c r="BB228" i="28" s="1"/>
  <c r="BS36" i="28"/>
  <c r="CB36" i="28" s="1"/>
  <c r="AP194" i="28"/>
  <c r="AY194" i="28" s="1"/>
  <c r="AS194" i="28"/>
  <c r="BB194" i="28" s="1"/>
  <c r="AQ171" i="28"/>
  <c r="AZ171" i="28" s="1"/>
  <c r="AT171" i="28"/>
  <c r="BC171" i="28" s="1"/>
  <c r="AP187" i="28"/>
  <c r="AY187" i="28" s="1"/>
  <c r="AS187" i="28"/>
  <c r="BB187" i="28" s="1"/>
  <c r="AQ238" i="28"/>
  <c r="AZ238" i="28" s="1"/>
  <c r="AT238" i="28"/>
  <c r="BC238" i="28" s="1"/>
  <c r="AQ234" i="28"/>
  <c r="AZ234" i="28" s="1"/>
  <c r="AT234" i="28"/>
  <c r="BC234" i="28" s="1"/>
  <c r="AP211" i="28"/>
  <c r="AY211" i="28" s="1"/>
  <c r="AS211" i="28"/>
  <c r="BB211" i="28" s="1"/>
  <c r="BU57" i="28"/>
  <c r="CD57" i="28" s="1"/>
  <c r="AP196" i="28"/>
  <c r="AY196" i="28" s="1"/>
  <c r="AS196" i="28"/>
  <c r="BB196" i="28" s="1"/>
  <c r="AT207" i="28"/>
  <c r="BC207" i="28" s="1"/>
  <c r="AQ207" i="28"/>
  <c r="AZ207" i="28" s="1"/>
  <c r="AP222" i="28"/>
  <c r="AY222" i="28" s="1"/>
  <c r="AS222" i="28"/>
  <c r="BB222" i="28" s="1"/>
  <c r="AO212" i="28"/>
  <c r="AX212" i="28" s="1"/>
  <c r="AR212" i="28"/>
  <c r="BA212" i="28" s="1"/>
  <c r="AR252" i="28"/>
  <c r="BA252" i="28" s="1"/>
  <c r="AO252" i="28"/>
  <c r="AX252" i="28" s="1"/>
  <c r="AS175" i="28"/>
  <c r="BB175" i="28" s="1"/>
  <c r="AP175" i="28"/>
  <c r="AY175" i="28" s="1"/>
  <c r="AP236" i="28"/>
  <c r="AY236" i="28" s="1"/>
  <c r="AS236" i="28"/>
  <c r="BB236" i="28" s="1"/>
  <c r="AP219" i="28"/>
  <c r="AY219" i="28" s="1"/>
  <c r="AS219" i="28"/>
  <c r="BB219" i="28" s="1"/>
  <c r="AP253" i="28"/>
  <c r="AY253" i="28" s="1"/>
  <c r="AS253" i="28"/>
  <c r="BB253" i="28" s="1"/>
  <c r="AP232" i="28"/>
  <c r="AY232" i="28" s="1"/>
  <c r="AS232" i="28"/>
  <c r="BB232" i="28" s="1"/>
  <c r="BU54" i="28"/>
  <c r="CD54" i="28" s="1"/>
  <c r="BQ45" i="28"/>
  <c r="BZ45" i="28" s="1"/>
  <c r="AP176" i="28"/>
  <c r="AY176" i="28" s="1"/>
  <c r="AS176" i="28"/>
  <c r="BB176" i="28" s="1"/>
  <c r="AO195" i="28"/>
  <c r="AX195" i="28" s="1"/>
  <c r="AR195" i="28"/>
  <c r="BA195" i="28" s="1"/>
  <c r="AO202" i="28"/>
  <c r="AX202" i="28" s="1"/>
  <c r="AR202" i="28"/>
  <c r="BA202" i="28" s="1"/>
  <c r="AP161" i="28"/>
  <c r="AY161" i="28" s="1"/>
  <c r="AS161" i="28"/>
  <c r="BB161" i="28" s="1"/>
  <c r="AO184" i="28"/>
  <c r="AX184" i="28" s="1"/>
  <c r="AR184" i="28"/>
  <c r="BA184" i="28" s="1"/>
  <c r="AT213" i="28"/>
  <c r="BC213" i="28" s="1"/>
  <c r="AQ213" i="28"/>
  <c r="AZ213" i="28" s="1"/>
  <c r="AO241" i="28"/>
  <c r="AX241" i="28" s="1"/>
  <c r="AR241" i="28"/>
  <c r="BA241" i="28" s="1"/>
  <c r="BU40" i="28"/>
  <c r="BT16" i="28"/>
  <c r="CC16" i="28" s="1"/>
  <c r="AQ173" i="28"/>
  <c r="AZ173" i="28" s="1"/>
  <c r="AT173" i="28"/>
  <c r="BC173" i="28" s="1"/>
  <c r="AS164" i="28"/>
  <c r="BB164" i="28" s="1"/>
  <c r="AP164" i="28"/>
  <c r="AY164" i="28" s="1"/>
  <c r="AT245" i="28"/>
  <c r="BC245" i="28" s="1"/>
  <c r="AQ245" i="28"/>
  <c r="AZ245" i="28" s="1"/>
  <c r="AS220" i="28"/>
  <c r="BB220" i="28" s="1"/>
  <c r="AP220" i="28"/>
  <c r="AY220" i="28" s="1"/>
  <c r="AS182" i="28"/>
  <c r="BB182" i="28" s="1"/>
  <c r="AP182" i="28"/>
  <c r="AY182" i="28" s="1"/>
  <c r="AS180" i="28"/>
  <c r="BB180" i="28" s="1"/>
  <c r="AP180" i="28"/>
  <c r="AY180" i="28" s="1"/>
  <c r="AQ169" i="28"/>
  <c r="AZ169" i="28" s="1"/>
  <c r="AT169" i="28"/>
  <c r="BC169" i="28" s="1"/>
  <c r="AR256" i="28"/>
  <c r="BA256" i="28" s="1"/>
  <c r="AO256" i="28"/>
  <c r="AX256" i="28" s="1"/>
  <c r="AP204" i="28"/>
  <c r="AY204" i="28" s="1"/>
  <c r="AS204" i="28"/>
  <c r="BB204" i="28" s="1"/>
  <c r="AQ199" i="28"/>
  <c r="AZ199" i="28" s="1"/>
  <c r="AT199" i="28"/>
  <c r="BC199" i="28" s="1"/>
  <c r="AR246" i="28"/>
  <c r="BA246" i="28" s="1"/>
  <c r="AO246" i="28"/>
  <c r="AX246" i="28" s="1"/>
  <c r="AR229" i="28"/>
  <c r="BA229" i="28" s="1"/>
  <c r="AO229" i="28"/>
  <c r="AX229" i="28" s="1"/>
  <c r="AR223" i="28"/>
  <c r="BA223" i="28" s="1"/>
  <c r="AO223" i="28"/>
  <c r="AX223" i="28" s="1"/>
  <c r="AQ228" i="28"/>
  <c r="AZ228" i="28" s="1"/>
  <c r="AT228" i="28"/>
  <c r="BC228" i="28" s="1"/>
  <c r="AR194" i="28"/>
  <c r="BA194" i="28" s="1"/>
  <c r="AO194" i="28"/>
  <c r="AX194" i="28" s="1"/>
  <c r="AO187" i="28"/>
  <c r="AX187" i="28" s="1"/>
  <c r="AR187" i="28"/>
  <c r="BA187" i="28" s="1"/>
  <c r="BS54" i="28"/>
  <c r="CB54" i="28" s="1"/>
  <c r="AP234" i="28"/>
  <c r="AY234" i="28" s="1"/>
  <c r="AS234" i="28"/>
  <c r="BB234" i="28" s="1"/>
  <c r="BU26" i="28"/>
  <c r="AO196" i="28"/>
  <c r="AX196" i="28" s="1"/>
  <c r="AR196" i="28"/>
  <c r="BA196" i="28" s="1"/>
  <c r="AP212" i="28"/>
  <c r="AY212" i="28" s="1"/>
  <c r="AS212" i="28"/>
  <c r="BB212" i="28" s="1"/>
  <c r="AR162" i="28"/>
  <c r="BA162" i="28" s="1"/>
  <c r="AO162" i="28"/>
  <c r="AX162" i="28" s="1"/>
  <c r="AT175" i="28"/>
  <c r="BC175" i="28" s="1"/>
  <c r="AQ175" i="28"/>
  <c r="AZ175" i="28" s="1"/>
  <c r="AP186" i="28"/>
  <c r="AY186" i="28" s="1"/>
  <c r="AS186" i="28"/>
  <c r="BB186" i="28" s="1"/>
  <c r="AT214" i="28"/>
  <c r="BC214" i="28" s="1"/>
  <c r="AQ214" i="28"/>
  <c r="AZ214" i="28" s="1"/>
  <c r="AQ236" i="28"/>
  <c r="AZ236" i="28" s="1"/>
  <c r="AT236" i="28"/>
  <c r="BC236" i="28" s="1"/>
  <c r="AT242" i="28"/>
  <c r="BC242" i="28" s="1"/>
  <c r="AQ242" i="28"/>
  <c r="AZ242" i="28" s="1"/>
  <c r="AQ219" i="28"/>
  <c r="AZ219" i="28" s="1"/>
  <c r="AT219" i="28"/>
  <c r="BC219" i="28" s="1"/>
  <c r="AQ253" i="28"/>
  <c r="AZ253" i="28" s="1"/>
  <c r="AT253" i="28"/>
  <c r="BC253" i="28" s="1"/>
  <c r="AR255" i="28"/>
  <c r="BA255" i="28" s="1"/>
  <c r="AO255" i="28"/>
  <c r="AX255" i="28" s="1"/>
  <c r="AQ232" i="28"/>
  <c r="AZ232" i="28" s="1"/>
  <c r="AT232" i="28"/>
  <c r="BC232" i="28" s="1"/>
  <c r="BW57" i="28"/>
  <c r="BV60" i="28"/>
  <c r="AT176" i="28"/>
  <c r="BC176" i="28" s="1"/>
  <c r="AQ176" i="28"/>
  <c r="AZ176" i="28" s="1"/>
  <c r="BS29" i="28"/>
  <c r="CB29" i="28" s="1"/>
  <c r="AP195" i="28"/>
  <c r="AY195" i="28" s="1"/>
  <c r="AS195" i="28"/>
  <c r="BB195" i="28" s="1"/>
  <c r="BV57" i="28"/>
  <c r="AO161" i="28"/>
  <c r="AX161" i="28" s="1"/>
  <c r="AR161" i="28"/>
  <c r="BA161" i="28" s="1"/>
  <c r="AR200" i="28"/>
  <c r="BA200" i="28" s="1"/>
  <c r="AO200" i="28"/>
  <c r="AX200" i="28" s="1"/>
  <c r="BW59" i="28"/>
  <c r="BU19" i="28"/>
  <c r="BT31" i="28"/>
  <c r="BT14" i="28"/>
  <c r="AS230" i="28"/>
  <c r="BB230" i="28" s="1"/>
  <c r="AP230" i="28"/>
  <c r="AY230" i="28" s="1"/>
  <c r="AP213" i="28"/>
  <c r="AY213" i="28" s="1"/>
  <c r="AS213" i="28"/>
  <c r="BB213" i="28" s="1"/>
  <c r="AR227" i="28"/>
  <c r="BA227" i="28" s="1"/>
  <c r="AO227" i="28"/>
  <c r="AX227" i="28" s="1"/>
  <c r="AT241" i="28"/>
  <c r="BC241" i="28" s="1"/>
  <c r="AQ241" i="28"/>
  <c r="AZ241" i="28" s="1"/>
  <c r="BU55" i="28"/>
  <c r="CD55" i="28" s="1"/>
  <c r="B61" i="14"/>
  <c r="AS190" i="28"/>
  <c r="BB190" i="28" s="1"/>
  <c r="AP190" i="28"/>
  <c r="AY190" i="28" s="1"/>
  <c r="AO173" i="28"/>
  <c r="AX173" i="28" s="1"/>
  <c r="AR173" i="28"/>
  <c r="BA173" i="28" s="1"/>
  <c r="AR179" i="28"/>
  <c r="BA179" i="28" s="1"/>
  <c r="AO179" i="28"/>
  <c r="AX179" i="28" s="1"/>
  <c r="AQ164" i="28"/>
  <c r="AZ164" i="28" s="1"/>
  <c r="AT164" i="28"/>
  <c r="BC164" i="28" s="1"/>
  <c r="AP245" i="28"/>
  <c r="AY245" i="28" s="1"/>
  <c r="AS245" i="28"/>
  <c r="BB245" i="28" s="1"/>
  <c r="AR243" i="28"/>
  <c r="BA243" i="28" s="1"/>
  <c r="AO243" i="28"/>
  <c r="AX243" i="28" s="1"/>
  <c r="AT220" i="28"/>
  <c r="BC220" i="28" s="1"/>
  <c r="AQ220" i="28"/>
  <c r="AZ220" i="28" s="1"/>
  <c r="AR180" i="28"/>
  <c r="BA180" i="28" s="1"/>
  <c r="AO180" i="28"/>
  <c r="AX180" i="28" s="1"/>
  <c r="AO218" i="28"/>
  <c r="AX218" i="28" s="1"/>
  <c r="AR218" i="28"/>
  <c r="BA218" i="28" s="1"/>
  <c r="AT256" i="28"/>
  <c r="BC256" i="28" s="1"/>
  <c r="AQ256" i="28"/>
  <c r="AZ256" i="28" s="1"/>
  <c r="AR217" i="28"/>
  <c r="BA217" i="28" s="1"/>
  <c r="AO217" i="28"/>
  <c r="AX217" i="28" s="1"/>
  <c r="AP174" i="28"/>
  <c r="AY174" i="28" s="1"/>
  <c r="AS174" i="28"/>
  <c r="BB174" i="28" s="1"/>
  <c r="AT204" i="28"/>
  <c r="BC204" i="28" s="1"/>
  <c r="AQ204" i="28"/>
  <c r="AZ204" i="28" s="1"/>
  <c r="AP208" i="28"/>
  <c r="AY208" i="28" s="1"/>
  <c r="AS208" i="28"/>
  <c r="BB208" i="28" s="1"/>
  <c r="AO199" i="28"/>
  <c r="AX199" i="28" s="1"/>
  <c r="AR199" i="28"/>
  <c r="BA199" i="28" s="1"/>
  <c r="AS246" i="28"/>
  <c r="BB246" i="28" s="1"/>
  <c r="AP246" i="28"/>
  <c r="AY246" i="28" s="1"/>
  <c r="AP223" i="28"/>
  <c r="AY223" i="28" s="1"/>
  <c r="AS223" i="28"/>
  <c r="BB223" i="28" s="1"/>
  <c r="AP166" i="28"/>
  <c r="AY166" i="28" s="1"/>
  <c r="AS166" i="28"/>
  <c r="BB166" i="28" s="1"/>
  <c r="AQ194" i="28"/>
  <c r="AZ194" i="28" s="1"/>
  <c r="AT194" i="28"/>
  <c r="BC194" i="28" s="1"/>
  <c r="AP185" i="28"/>
  <c r="AY185" i="28" s="1"/>
  <c r="AS185" i="28"/>
  <c r="BB185" i="28" s="1"/>
  <c r="AQ187" i="28"/>
  <c r="AZ187" i="28" s="1"/>
  <c r="AT187" i="28"/>
  <c r="BC187" i="28" s="1"/>
  <c r="BS43" i="28"/>
  <c r="CB43" i="28" s="1"/>
  <c r="AR257" i="28"/>
  <c r="BA257" i="28" s="1"/>
  <c r="AO257" i="28"/>
  <c r="AX257" i="28" s="1"/>
  <c r="AO234" i="28"/>
  <c r="AX234" i="28" s="1"/>
  <c r="AR234" i="28"/>
  <c r="BA234" i="28" s="1"/>
  <c r="AT172" i="28"/>
  <c r="BC172" i="28" s="1"/>
  <c r="AQ172" i="28"/>
  <c r="AZ172" i="28" s="1"/>
  <c r="AT196" i="28"/>
  <c r="BC196" i="28" s="1"/>
  <c r="AQ196" i="28"/>
  <c r="AZ196" i="28" s="1"/>
  <c r="AR167" i="28"/>
  <c r="BA167" i="28" s="1"/>
  <c r="AO167" i="28"/>
  <c r="AX167" i="28" s="1"/>
  <c r="AS235" i="28"/>
  <c r="BB235" i="28" s="1"/>
  <c r="AP235" i="28"/>
  <c r="AY235" i="28" s="1"/>
  <c r="AQ212" i="28"/>
  <c r="AZ212" i="28" s="1"/>
  <c r="AT212" i="28"/>
  <c r="BC212" i="28" s="1"/>
  <c r="BT57" i="28"/>
  <c r="AP162" i="28"/>
  <c r="AY162" i="28" s="1"/>
  <c r="AS162" i="28"/>
  <c r="BB162" i="28" s="1"/>
  <c r="AR186" i="28"/>
  <c r="BA186" i="28" s="1"/>
  <c r="AO186" i="28"/>
  <c r="AX186" i="28" s="1"/>
  <c r="AO214" i="28"/>
  <c r="AX214" i="28" s="1"/>
  <c r="AR214" i="28"/>
  <c r="BA214" i="28" s="1"/>
  <c r="AS242" i="28"/>
  <c r="BB242" i="28" s="1"/>
  <c r="AP242" i="28"/>
  <c r="AY242" i="28" s="1"/>
  <c r="BS55" i="28"/>
  <c r="CB55" i="28" s="1"/>
  <c r="AP255" i="28"/>
  <c r="AY255" i="28" s="1"/>
  <c r="AS255" i="28"/>
  <c r="BB255" i="28" s="1"/>
  <c r="AO181" i="28"/>
  <c r="AX181" i="28" s="1"/>
  <c r="AR181" i="28"/>
  <c r="BA181" i="28" s="1"/>
  <c r="AQ195" i="28"/>
  <c r="AZ195" i="28" s="1"/>
  <c r="AT195" i="28"/>
  <c r="BC195" i="28" s="1"/>
  <c r="AP168" i="28"/>
  <c r="AY168" i="28" s="1"/>
  <c r="AS168" i="28"/>
  <c r="BB168" i="28" s="1"/>
  <c r="BU15" i="28"/>
  <c r="AS200" i="28"/>
  <c r="BB200" i="28" s="1"/>
  <c r="AP200" i="28"/>
  <c r="AY200" i="28" s="1"/>
  <c r="BS50" i="28"/>
  <c r="AO230" i="28"/>
  <c r="AX230" i="28" s="1"/>
  <c r="AR230" i="28"/>
  <c r="BA230" i="28" s="1"/>
  <c r="AT227" i="28"/>
  <c r="BC227" i="28" s="1"/>
  <c r="AQ227" i="28"/>
  <c r="AZ227" i="28" s="1"/>
  <c r="BU49" i="28"/>
  <c r="BY32" i="28"/>
  <c r="AT190" i="28"/>
  <c r="BC190" i="28" s="1"/>
  <c r="AQ190" i="28"/>
  <c r="AZ190" i="28" s="1"/>
  <c r="AP179" i="28"/>
  <c r="AY179" i="28" s="1"/>
  <c r="AS179" i="28"/>
  <c r="BB179" i="28" s="1"/>
  <c r="AS243" i="28"/>
  <c r="BB243" i="28" s="1"/>
  <c r="AP243" i="28"/>
  <c r="AY243" i="28" s="1"/>
  <c r="AT193" i="28"/>
  <c r="BC193" i="28" s="1"/>
  <c r="AQ193" i="28"/>
  <c r="AZ193" i="28" s="1"/>
  <c r="AT180" i="28"/>
  <c r="BC180" i="28" s="1"/>
  <c r="AQ180" i="28"/>
  <c r="AZ180" i="28" s="1"/>
  <c r="AQ218" i="28"/>
  <c r="AZ218" i="28" s="1"/>
  <c r="AT218" i="28"/>
  <c r="BC218" i="28" s="1"/>
  <c r="AS217" i="28"/>
  <c r="BB217" i="28" s="1"/>
  <c r="AP217" i="28"/>
  <c r="AY217" i="28" s="1"/>
  <c r="AO174" i="28"/>
  <c r="AX174" i="28" s="1"/>
  <c r="AR174" i="28"/>
  <c r="BA174" i="28" s="1"/>
  <c r="AO208" i="28"/>
  <c r="AX208" i="28" s="1"/>
  <c r="AR208" i="28"/>
  <c r="BA208" i="28" s="1"/>
  <c r="AT246" i="28"/>
  <c r="BC246" i="28" s="1"/>
  <c r="AQ246" i="28"/>
  <c r="AZ246" i="28" s="1"/>
  <c r="AR244" i="28"/>
  <c r="BA244" i="28" s="1"/>
  <c r="AO244" i="28"/>
  <c r="AX244" i="28" s="1"/>
  <c r="AT223" i="28"/>
  <c r="BC223" i="28" s="1"/>
  <c r="AQ223" i="28"/>
  <c r="AZ223" i="28" s="1"/>
  <c r="AQ166" i="28"/>
  <c r="AZ166" i="28" s="1"/>
  <c r="AT166" i="28"/>
  <c r="BC166" i="28" s="1"/>
  <c r="AO185" i="28"/>
  <c r="AX185" i="28" s="1"/>
  <c r="AR185" i="28"/>
  <c r="BA185" i="28" s="1"/>
  <c r="AS257" i="28"/>
  <c r="BB257" i="28" s="1"/>
  <c r="AP257" i="28"/>
  <c r="AY257" i="28" s="1"/>
  <c r="BT49" i="28"/>
  <c r="CC49" i="28" s="1"/>
  <c r="AS172" i="28"/>
  <c r="BB172" i="28" s="1"/>
  <c r="AP172" i="28"/>
  <c r="AY172" i="28" s="1"/>
  <c r="AS167" i="28"/>
  <c r="BB167" i="28" s="1"/>
  <c r="AP167" i="28"/>
  <c r="AY167" i="28" s="1"/>
  <c r="BT54" i="28"/>
  <c r="AO235" i="28"/>
  <c r="AX235" i="28" s="1"/>
  <c r="AR235" i="28"/>
  <c r="BA235" i="28" s="1"/>
  <c r="BU17" i="28"/>
  <c r="CD17" i="28" s="1"/>
  <c r="AQ189" i="28"/>
  <c r="AZ189" i="28" s="1"/>
  <c r="AT189" i="28"/>
  <c r="BC189" i="28" s="1"/>
  <c r="AQ162" i="28"/>
  <c r="AZ162" i="28" s="1"/>
  <c r="AT162" i="28"/>
  <c r="BC162" i="28" s="1"/>
  <c r="AR178" i="28"/>
  <c r="BA178" i="28" s="1"/>
  <c r="AO178" i="28"/>
  <c r="AX178" i="28" s="1"/>
  <c r="AQ186" i="28"/>
  <c r="AZ186" i="28" s="1"/>
  <c r="AT186" i="28"/>
  <c r="BC186" i="28" s="1"/>
  <c r="AS214" i="28"/>
  <c r="BB214" i="28" s="1"/>
  <c r="AP214" i="28"/>
  <c r="AY214" i="28" s="1"/>
  <c r="AR240" i="28"/>
  <c r="BA240" i="28" s="1"/>
  <c r="AO240" i="28"/>
  <c r="AX240" i="28" s="1"/>
  <c r="AO242" i="28"/>
  <c r="AX242" i="28" s="1"/>
  <c r="AR242" i="28"/>
  <c r="BA242" i="28" s="1"/>
  <c r="AR215" i="28"/>
  <c r="BA215" i="28" s="1"/>
  <c r="AO215" i="28"/>
  <c r="AX215" i="28" s="1"/>
  <c r="AT255" i="28"/>
  <c r="BC255" i="28" s="1"/>
  <c r="AQ255" i="28"/>
  <c r="AZ255" i="28" s="1"/>
  <c r="BX48" i="28"/>
  <c r="BU59" i="28"/>
  <c r="CD59" i="28" s="1"/>
  <c r="AS181" i="28"/>
  <c r="BB181" i="28" s="1"/>
  <c r="AP181" i="28"/>
  <c r="AY181" i="28" s="1"/>
  <c r="AR168" i="28"/>
  <c r="BA168" i="28" s="1"/>
  <c r="AO168" i="28"/>
  <c r="AX168" i="28" s="1"/>
  <c r="AT200" i="28"/>
  <c r="BC200" i="28" s="1"/>
  <c r="AQ200" i="28"/>
  <c r="AZ200" i="28" s="1"/>
  <c r="BX32" i="28"/>
  <c r="AT230" i="28"/>
  <c r="BC230" i="28" s="1"/>
  <c r="AQ230" i="28"/>
  <c r="AZ230" i="28" s="1"/>
  <c r="AS224" i="28"/>
  <c r="BB224" i="28" s="1"/>
  <c r="AP224" i="28"/>
  <c r="AY224" i="28" s="1"/>
  <c r="AS227" i="28"/>
  <c r="BB227" i="28" s="1"/>
  <c r="AP227" i="28"/>
  <c r="AY227" i="28" s="1"/>
  <c r="BU50" i="28"/>
  <c r="BS31" i="28"/>
  <c r="BU20" i="28"/>
  <c r="AT177" i="28"/>
  <c r="BC177" i="28" s="1"/>
  <c r="AQ177" i="28"/>
  <c r="AZ177" i="28" s="1"/>
  <c r="BU31" i="28"/>
  <c r="B60" i="14"/>
  <c r="AO190" i="28"/>
  <c r="AX190" i="28" s="1"/>
  <c r="AR190" i="28"/>
  <c r="BA190" i="28" s="1"/>
  <c r="AT192" i="28"/>
  <c r="BC192" i="28" s="1"/>
  <c r="AQ192" i="28"/>
  <c r="AZ192" i="28" s="1"/>
  <c r="AT179" i="28"/>
  <c r="BC179" i="28" s="1"/>
  <c r="AQ179" i="28"/>
  <c r="AZ179" i="28" s="1"/>
  <c r="AR239" i="28"/>
  <c r="BA239" i="28" s="1"/>
  <c r="AO239" i="28"/>
  <c r="AX239" i="28" s="1"/>
  <c r="AT243" i="28"/>
  <c r="BC243" i="28" s="1"/>
  <c r="AQ243" i="28"/>
  <c r="AZ243" i="28" s="1"/>
  <c r="BT45" i="28"/>
  <c r="CC45" i="28" s="1"/>
  <c r="AO193" i="28"/>
  <c r="AX193" i="28" s="1"/>
  <c r="AR193" i="28"/>
  <c r="BA193" i="28" s="1"/>
  <c r="AP237" i="28"/>
  <c r="AY237" i="28" s="1"/>
  <c r="AS237" i="28"/>
  <c r="BB237" i="28" s="1"/>
  <c r="AP218" i="28"/>
  <c r="AY218" i="28" s="1"/>
  <c r="AS218" i="28"/>
  <c r="BB218" i="28" s="1"/>
  <c r="AP210" i="28"/>
  <c r="AY210" i="28" s="1"/>
  <c r="AS210" i="28"/>
  <c r="BB210" i="28" s="1"/>
  <c r="AT217" i="28"/>
  <c r="BC217" i="28" s="1"/>
  <c r="AQ217" i="28"/>
  <c r="AZ217" i="28" s="1"/>
  <c r="AQ174" i="28"/>
  <c r="AZ174" i="28" s="1"/>
  <c r="AT174" i="28"/>
  <c r="BC174" i="28" s="1"/>
  <c r="AP170" i="28"/>
  <c r="AY170" i="28" s="1"/>
  <c r="AS170" i="28"/>
  <c r="BB170" i="28" s="1"/>
  <c r="AQ208" i="28"/>
  <c r="AZ208" i="28" s="1"/>
  <c r="AT208" i="28"/>
  <c r="BC208" i="28" s="1"/>
  <c r="AP244" i="28"/>
  <c r="AY244" i="28" s="1"/>
  <c r="AS244" i="28"/>
  <c r="BB244" i="28" s="1"/>
  <c r="AR166" i="28"/>
  <c r="BA166" i="28" s="1"/>
  <c r="AO166" i="28"/>
  <c r="AX166" i="28" s="1"/>
  <c r="AP160" i="28"/>
  <c r="AY160" i="28" s="1"/>
  <c r="AS160" i="28"/>
  <c r="BB160" i="28" s="1"/>
  <c r="AQ185" i="28"/>
  <c r="AZ185" i="28" s="1"/>
  <c r="AT185" i="28"/>
  <c r="BC185" i="28" s="1"/>
  <c r="AR221" i="28"/>
  <c r="BA221" i="28" s="1"/>
  <c r="AO221" i="28"/>
  <c r="AX221" i="28" s="1"/>
  <c r="AT257" i="28"/>
  <c r="BC257" i="28" s="1"/>
  <c r="AQ257" i="28"/>
  <c r="AZ257" i="28" s="1"/>
  <c r="AT251" i="28"/>
  <c r="BC251" i="28" s="1"/>
  <c r="AQ251" i="28"/>
  <c r="AZ251" i="28" s="1"/>
  <c r="BU36" i="28"/>
  <c r="CD36" i="28" s="1"/>
  <c r="BS26" i="28"/>
  <c r="CB26" i="28" s="1"/>
  <c r="AS197" i="28"/>
  <c r="BB197" i="28" s="1"/>
  <c r="AP197" i="28"/>
  <c r="AY197" i="28" s="1"/>
  <c r="AR172" i="28"/>
  <c r="BA172" i="28" s="1"/>
  <c r="AO172" i="28"/>
  <c r="AX172" i="28" s="1"/>
  <c r="AR188" i="28"/>
  <c r="BA188" i="28" s="1"/>
  <c r="AO188" i="28"/>
  <c r="AX188" i="28" s="1"/>
  <c r="AT167" i="28"/>
  <c r="BC167" i="28" s="1"/>
  <c r="AQ167" i="28"/>
  <c r="AZ167" i="28" s="1"/>
  <c r="AP248" i="28"/>
  <c r="AY248" i="28" s="1"/>
  <c r="AS248" i="28"/>
  <c r="BB248" i="28" s="1"/>
  <c r="AQ235" i="28"/>
  <c r="AZ235" i="28" s="1"/>
  <c r="AT235" i="28"/>
  <c r="BC235" i="28" s="1"/>
  <c r="AP231" i="28"/>
  <c r="AY231" i="28" s="1"/>
  <c r="AS231" i="28"/>
  <c r="BB231" i="28" s="1"/>
  <c r="AO189" i="28"/>
  <c r="AX189" i="28" s="1"/>
  <c r="AR189" i="28"/>
  <c r="BA189" i="28" s="1"/>
  <c r="AP178" i="28"/>
  <c r="AY178" i="28" s="1"/>
  <c r="AS178" i="28"/>
  <c r="BB178" i="28" s="1"/>
  <c r="AS240" i="28"/>
  <c r="BB240" i="28" s="1"/>
  <c r="AP240" i="28"/>
  <c r="AY240" i="28" s="1"/>
  <c r="BS40" i="28"/>
  <c r="AQ215" i="28"/>
  <c r="AZ215" i="28" s="1"/>
  <c r="AT215" i="28"/>
  <c r="BC215" i="28" s="1"/>
  <c r="BW41" i="28"/>
  <c r="AP198" i="28"/>
  <c r="AY198" i="28" s="1"/>
  <c r="AS198" i="28"/>
  <c r="BB198" i="28" s="1"/>
  <c r="AT181" i="28"/>
  <c r="BC181" i="28" s="1"/>
  <c r="AQ181" i="28"/>
  <c r="AZ181" i="28" s="1"/>
  <c r="AR191" i="28"/>
  <c r="BA191" i="28" s="1"/>
  <c r="AO191" i="28"/>
  <c r="AX191" i="28" s="1"/>
  <c r="AQ168" i="28"/>
  <c r="AZ168" i="28" s="1"/>
  <c r="AT168" i="28"/>
  <c r="BC168" i="28" s="1"/>
  <c r="BX41" i="28"/>
  <c r="BS42" i="28"/>
  <c r="AR224" i="28"/>
  <c r="BA224" i="28" s="1"/>
  <c r="AO224" i="28"/>
  <c r="AX224" i="28" s="1"/>
  <c r="BV52" i="28"/>
  <c r="BT50" i="28"/>
  <c r="CC50" i="28" s="1"/>
  <c r="BV48" i="28"/>
  <c r="BT34" i="28"/>
  <c r="AR177" i="28"/>
  <c r="BA177" i="28" s="1"/>
  <c r="AO177" i="28"/>
  <c r="AX177" i="28" s="1"/>
  <c r="BV13" i="28"/>
  <c r="CE13" i="28" s="1"/>
  <c r="BX13" i="28"/>
  <c r="BW13" i="28"/>
  <c r="D172" i="29" s="1"/>
  <c r="BU13" i="28"/>
  <c r="CD13" i="28" s="1"/>
  <c r="BS13" i="28"/>
  <c r="CB13" i="28" s="1"/>
  <c r="BT13" i="28"/>
  <c r="CC13" i="28" s="1"/>
  <c r="B59" i="14"/>
  <c r="BR13" i="28"/>
  <c r="CA13" i="28" s="1"/>
  <c r="BP13" i="28"/>
  <c r="BY13" i="28" s="1"/>
  <c r="B57" i="14"/>
  <c r="B58" i="14"/>
  <c r="BQ13" i="28"/>
  <c r="BJ111" i="28"/>
  <c r="BG111" i="28"/>
  <c r="AX111" i="28"/>
  <c r="BA111" i="28"/>
  <c r="BG112" i="28"/>
  <c r="BJ112" i="28"/>
  <c r="AX112" i="28"/>
  <c r="BA112" i="28"/>
  <c r="BM220" i="28"/>
  <c r="BD220" i="28"/>
  <c r="BJ213" i="28"/>
  <c r="BG213" i="28"/>
  <c r="BG222" i="28"/>
  <c r="BJ222" i="28"/>
  <c r="BM214" i="28"/>
  <c r="BD214" i="28"/>
  <c r="BJ200" i="28"/>
  <c r="BG200" i="28"/>
  <c r="BG121" i="28"/>
  <c r="BJ121" i="28"/>
  <c r="BA121" i="28"/>
  <c r="AX121" i="28"/>
  <c r="BJ151" i="28"/>
  <c r="BG151" i="28"/>
  <c r="AX151" i="28"/>
  <c r="BA151" i="28"/>
  <c r="BM132" i="28"/>
  <c r="BD132" i="28"/>
  <c r="BM111" i="28"/>
  <c r="BD111" i="28"/>
  <c r="BM153" i="28"/>
  <c r="BD153" i="28"/>
  <c r="BM159" i="28"/>
  <c r="BD159" i="28"/>
  <c r="BM114" i="28"/>
  <c r="BD114" i="28"/>
  <c r="BM145" i="28"/>
  <c r="BD145" i="28"/>
  <c r="BM152" i="28"/>
  <c r="BD152" i="28"/>
  <c r="BM143" i="28"/>
  <c r="BD143" i="28"/>
  <c r="BG128" i="28"/>
  <c r="BJ128" i="28"/>
  <c r="BA128" i="28"/>
  <c r="AX128" i="28"/>
  <c r="BM123" i="28"/>
  <c r="BD123" i="28"/>
  <c r="BJ234" i="28"/>
  <c r="BG234" i="28"/>
  <c r="BG218" i="28"/>
  <c r="BJ218" i="28"/>
  <c r="BG244" i="28"/>
  <c r="BJ244" i="28"/>
  <c r="BM233" i="28"/>
  <c r="BD233" i="28"/>
  <c r="BJ228" i="28"/>
  <c r="BG228" i="28"/>
  <c r="BJ221" i="28"/>
  <c r="BG221" i="28"/>
  <c r="BJ253" i="28"/>
  <c r="BG253" i="28"/>
  <c r="BJ240" i="28"/>
  <c r="BG240" i="28"/>
  <c r="BJ235" i="28"/>
  <c r="BG235" i="28"/>
  <c r="BG230" i="28"/>
  <c r="BJ230" i="28"/>
  <c r="BM224" i="28"/>
  <c r="BD224" i="28"/>
  <c r="BM222" i="28"/>
  <c r="BD222" i="28"/>
  <c r="BM254" i="28"/>
  <c r="BD254" i="28"/>
  <c r="BM80" i="28"/>
  <c r="BD80" i="28"/>
  <c r="BJ109" i="28"/>
  <c r="BG109" i="28"/>
  <c r="BA109" i="28"/>
  <c r="AX109" i="28"/>
  <c r="BG70" i="28"/>
  <c r="BJ70" i="28"/>
  <c r="BA70" i="28"/>
  <c r="AX70" i="28"/>
  <c r="BM65" i="28"/>
  <c r="BD65" i="28"/>
  <c r="BJ100" i="28"/>
  <c r="BG100" i="28"/>
  <c r="AX100" i="28"/>
  <c r="BA100" i="28"/>
  <c r="BG94" i="28"/>
  <c r="BJ94" i="28"/>
  <c r="AX94" i="28"/>
  <c r="BA94" i="28"/>
  <c r="BJ78" i="28"/>
  <c r="BG78" i="28"/>
  <c r="AX78" i="28"/>
  <c r="BA78" i="28"/>
  <c r="BM66" i="28"/>
  <c r="BD66" i="28"/>
  <c r="BM102" i="28"/>
  <c r="BD102" i="28"/>
  <c r="BD84" i="28"/>
  <c r="BM84" i="28"/>
  <c r="BJ67" i="28"/>
  <c r="BG67" i="28"/>
  <c r="BA67" i="28"/>
  <c r="AX67" i="28"/>
  <c r="BM95" i="28"/>
  <c r="BD95" i="28"/>
  <c r="BG194" i="28"/>
  <c r="BJ194" i="28"/>
  <c r="BJ191" i="28"/>
  <c r="BG191" i="28"/>
  <c r="BG164" i="28"/>
  <c r="BJ164" i="28"/>
  <c r="BJ207" i="28"/>
  <c r="BG207" i="28"/>
  <c r="BM162" i="28"/>
  <c r="BD162" i="28"/>
  <c r="BM194" i="28"/>
  <c r="BD194" i="28"/>
  <c r="BJ176" i="28"/>
  <c r="BG176" i="28"/>
  <c r="BJ208" i="28"/>
  <c r="BG208" i="28"/>
  <c r="BJ166" i="28"/>
  <c r="BG166" i="28"/>
  <c r="BJ198" i="28"/>
  <c r="BG198" i="28"/>
  <c r="BG203" i="28"/>
  <c r="BJ203" i="28"/>
  <c r="BJ185" i="28"/>
  <c r="BG185" i="28"/>
  <c r="BM116" i="28"/>
  <c r="BD116" i="28"/>
  <c r="BM151" i="28"/>
  <c r="BD151" i="28"/>
  <c r="BA156" i="28"/>
  <c r="BG156" i="28"/>
  <c r="BJ156" i="28"/>
  <c r="AX156" i="28"/>
  <c r="BJ138" i="28"/>
  <c r="BG138" i="28"/>
  <c r="AX138" i="28"/>
  <c r="BA138" i="28"/>
  <c r="BJ131" i="28"/>
  <c r="BG131" i="28"/>
  <c r="AX131" i="28"/>
  <c r="BA131" i="28"/>
  <c r="BM115" i="28"/>
  <c r="BD115" i="28"/>
  <c r="BJ236" i="28"/>
  <c r="BG236" i="28"/>
  <c r="BG215" i="28"/>
  <c r="BJ215" i="28"/>
  <c r="BM212" i="28"/>
  <c r="BD212" i="28"/>
  <c r="BG245" i="28"/>
  <c r="BJ245" i="28"/>
  <c r="BG232" i="28"/>
  <c r="BJ232" i="28"/>
  <c r="BJ219" i="28"/>
  <c r="BG219" i="28"/>
  <c r="BJ254" i="28"/>
  <c r="BG254" i="28"/>
  <c r="BM246" i="28"/>
  <c r="BD246" i="28"/>
  <c r="BM64" i="28"/>
  <c r="BD64" i="28"/>
  <c r="BG88" i="28"/>
  <c r="BJ88" i="28"/>
  <c r="BA88" i="28"/>
  <c r="AX88" i="28"/>
  <c r="BJ76" i="28"/>
  <c r="BG76" i="28"/>
  <c r="AX76" i="28"/>
  <c r="BA76" i="28"/>
  <c r="BG66" i="28"/>
  <c r="BJ66" i="28"/>
  <c r="BA66" i="28"/>
  <c r="AX66" i="28"/>
  <c r="BM67" i="28"/>
  <c r="BD67" i="28"/>
  <c r="BJ63" i="28"/>
  <c r="BG63" i="28"/>
  <c r="AX63" i="28"/>
  <c r="BA63" i="28"/>
  <c r="BG110" i="28"/>
  <c r="BJ110" i="28"/>
  <c r="BA110" i="28"/>
  <c r="AX110" i="28"/>
  <c r="BM94" i="28"/>
  <c r="BD94" i="28"/>
  <c r="BM76" i="28"/>
  <c r="BD76" i="28"/>
  <c r="BM108" i="28"/>
  <c r="BD108" i="28"/>
  <c r="BM87" i="28"/>
  <c r="BD87" i="28"/>
  <c r="BM175" i="28"/>
  <c r="BD175" i="28"/>
  <c r="BM177" i="28"/>
  <c r="BD177" i="28"/>
  <c r="BG162" i="28"/>
  <c r="BJ162" i="28"/>
  <c r="BM201" i="28"/>
  <c r="BD201" i="28"/>
  <c r="BM183" i="28"/>
  <c r="BD183" i="28"/>
  <c r="BM186" i="28"/>
  <c r="BD186" i="28"/>
  <c r="BJ168" i="28"/>
  <c r="BG168" i="28"/>
  <c r="BM200" i="28"/>
  <c r="BD200" i="28"/>
  <c r="BG190" i="28"/>
  <c r="BJ190" i="28"/>
  <c r="BM184" i="28"/>
  <c r="BD184" i="28"/>
  <c r="BG177" i="28"/>
  <c r="BJ177" i="28"/>
  <c r="BM139" i="28"/>
  <c r="BD139" i="28"/>
  <c r="BM144" i="28"/>
  <c r="BD144" i="28"/>
  <c r="BJ159" i="28"/>
  <c r="BG159" i="28"/>
  <c r="AX159" i="28"/>
  <c r="BA159" i="28"/>
  <c r="BG145" i="28"/>
  <c r="BJ145" i="28"/>
  <c r="AX145" i="28"/>
  <c r="BA145" i="28"/>
  <c r="BM124" i="28"/>
  <c r="BD124" i="28"/>
  <c r="BG135" i="28"/>
  <c r="BJ135" i="28"/>
  <c r="BA135" i="28"/>
  <c r="AX135" i="28"/>
  <c r="BM156" i="28"/>
  <c r="BD156" i="28"/>
  <c r="BG140" i="28"/>
  <c r="BJ140" i="28"/>
  <c r="AX140" i="28"/>
  <c r="BA140" i="28"/>
  <c r="BG148" i="28"/>
  <c r="BJ148" i="28"/>
  <c r="AX148" i="28"/>
  <c r="BA148" i="28"/>
  <c r="BM136" i="28"/>
  <c r="BD136" i="28"/>
  <c r="BG120" i="28"/>
  <c r="BJ120" i="28"/>
  <c r="BA120" i="28"/>
  <c r="AX120" i="28"/>
  <c r="BJ118" i="28"/>
  <c r="BG118" i="28"/>
  <c r="AX118" i="28"/>
  <c r="BA118" i="28"/>
  <c r="BM158" i="28"/>
  <c r="BD158" i="28"/>
  <c r="BM209" i="28"/>
  <c r="BD209" i="28"/>
  <c r="BM228" i="28"/>
  <c r="BD228" i="28"/>
  <c r="BM244" i="28"/>
  <c r="BD244" i="28"/>
  <c r="BM218" i="28"/>
  <c r="BD218" i="28"/>
  <c r="BM250" i="28"/>
  <c r="BD250" i="28"/>
  <c r="BM237" i="28"/>
  <c r="BD237" i="28"/>
  <c r="BJ227" i="28"/>
  <c r="BG227" i="28"/>
  <c r="BM227" i="28"/>
  <c r="BD227" i="28"/>
  <c r="BM216" i="28"/>
  <c r="BD216" i="28"/>
  <c r="BG217" i="28"/>
  <c r="BJ217" i="28"/>
  <c r="BJ249" i="28"/>
  <c r="BG249" i="28"/>
  <c r="BJ108" i="28"/>
  <c r="BG108" i="28"/>
  <c r="BA108" i="28"/>
  <c r="AX108" i="28"/>
  <c r="BM91" i="28"/>
  <c r="BD91" i="28"/>
  <c r="BM83" i="28"/>
  <c r="BD83" i="28"/>
  <c r="BM106" i="28"/>
  <c r="BD106" i="28"/>
  <c r="BJ72" i="28"/>
  <c r="BG72" i="28"/>
  <c r="AX72" i="28"/>
  <c r="BA72" i="28"/>
  <c r="BM73" i="28"/>
  <c r="BD73" i="28"/>
  <c r="BG75" i="28"/>
  <c r="BJ75" i="28"/>
  <c r="AX75" i="28"/>
  <c r="BA75" i="28"/>
  <c r="BJ64" i="28"/>
  <c r="BG64" i="28"/>
  <c r="AX64" i="28"/>
  <c r="BA64" i="28"/>
  <c r="BG97" i="28"/>
  <c r="BJ97" i="28"/>
  <c r="BA97" i="28"/>
  <c r="AX97" i="28"/>
  <c r="BG79" i="28"/>
  <c r="BJ79" i="28"/>
  <c r="AX79" i="28"/>
  <c r="BA79" i="28"/>
  <c r="BM62" i="28"/>
  <c r="BD62" i="28"/>
  <c r="BG90" i="28"/>
  <c r="BJ90" i="28"/>
  <c r="BA90" i="28"/>
  <c r="AX90" i="28"/>
  <c r="BG167" i="28"/>
  <c r="BJ167" i="28"/>
  <c r="BG186" i="28"/>
  <c r="BJ186" i="28"/>
  <c r="BG199" i="28"/>
  <c r="BJ199" i="28"/>
  <c r="BG175" i="28"/>
  <c r="BJ175" i="28"/>
  <c r="BJ188" i="28"/>
  <c r="BG188" i="28"/>
  <c r="BG189" i="28"/>
  <c r="BJ189" i="28"/>
  <c r="BM173" i="28"/>
  <c r="BD173" i="28"/>
  <c r="BM205" i="28"/>
  <c r="BD205" i="28"/>
  <c r="BM163" i="28"/>
  <c r="BD163" i="28"/>
  <c r="BM195" i="28"/>
  <c r="BD195" i="28"/>
  <c r="BJ187" i="28"/>
  <c r="BG187" i="28"/>
  <c r="BM182" i="28"/>
  <c r="BD182" i="28"/>
  <c r="BG147" i="28"/>
  <c r="BJ147" i="28"/>
  <c r="AX147" i="28"/>
  <c r="BA147" i="28"/>
  <c r="BM154" i="28"/>
  <c r="BD154" i="28"/>
  <c r="BG113" i="28"/>
  <c r="BJ113" i="28"/>
  <c r="BA113" i="28"/>
  <c r="AX113" i="28"/>
  <c r="BM119" i="28"/>
  <c r="BD119" i="28"/>
  <c r="BJ129" i="28"/>
  <c r="BG129" i="28"/>
  <c r="BA129" i="28"/>
  <c r="AX129" i="28"/>
  <c r="BG116" i="28"/>
  <c r="BJ116" i="28"/>
  <c r="AX116" i="28"/>
  <c r="BA116" i="28"/>
  <c r="BJ117" i="28"/>
  <c r="BG117" i="28"/>
  <c r="BA117" i="28"/>
  <c r="AX117" i="28"/>
  <c r="BG152" i="28"/>
  <c r="BJ152" i="28"/>
  <c r="BA152" i="28"/>
  <c r="AX152" i="28"/>
  <c r="BM112" i="28"/>
  <c r="BD112" i="28"/>
  <c r="BG146" i="28"/>
  <c r="BJ146" i="28"/>
  <c r="AX146" i="28"/>
  <c r="BA146" i="28"/>
  <c r="BM133" i="28"/>
  <c r="BD133" i="28"/>
  <c r="BG126" i="28"/>
  <c r="BJ126" i="28"/>
  <c r="AX126" i="28"/>
  <c r="BA126" i="28"/>
  <c r="BG239" i="28"/>
  <c r="BJ239" i="28"/>
  <c r="BG223" i="28"/>
  <c r="BJ223" i="28"/>
  <c r="BM217" i="28"/>
  <c r="BD217" i="28"/>
  <c r="BG242" i="28"/>
  <c r="BJ242" i="28"/>
  <c r="BM215" i="28"/>
  <c r="BD215" i="28"/>
  <c r="BM226" i="28"/>
  <c r="BD226" i="28"/>
  <c r="BM213" i="28"/>
  <c r="BD213" i="28"/>
  <c r="BM245" i="28"/>
  <c r="BD245" i="28"/>
  <c r="BG243" i="28"/>
  <c r="BJ243" i="28"/>
  <c r="BM235" i="28"/>
  <c r="BD235" i="28"/>
  <c r="BM232" i="28"/>
  <c r="BD232" i="28"/>
  <c r="BJ225" i="28"/>
  <c r="BG225" i="28"/>
  <c r="BG257" i="28"/>
  <c r="BJ257" i="28"/>
  <c r="BM101" i="28"/>
  <c r="BD101" i="28"/>
  <c r="BM63" i="28"/>
  <c r="BD63" i="28"/>
  <c r="BJ91" i="28"/>
  <c r="BG91" i="28"/>
  <c r="AX91" i="28"/>
  <c r="BA91" i="28"/>
  <c r="BM68" i="28"/>
  <c r="BD68" i="28"/>
  <c r="BM72" i="28"/>
  <c r="BD72" i="28"/>
  <c r="BJ68" i="28"/>
  <c r="BG68" i="28"/>
  <c r="BA68" i="28"/>
  <c r="AX68" i="28"/>
  <c r="BM82" i="28"/>
  <c r="BD82" i="28"/>
  <c r="BJ73" i="28"/>
  <c r="BG73" i="28"/>
  <c r="AX73" i="28"/>
  <c r="BA73" i="28"/>
  <c r="BG105" i="28"/>
  <c r="BJ105" i="28"/>
  <c r="AX105" i="28"/>
  <c r="BA105" i="28"/>
  <c r="BJ87" i="28"/>
  <c r="BG87" i="28"/>
  <c r="BA87" i="28"/>
  <c r="AX87" i="28"/>
  <c r="BM69" i="28"/>
  <c r="BD69" i="28"/>
  <c r="BG98" i="28"/>
  <c r="BJ98" i="28"/>
  <c r="AX98" i="28"/>
  <c r="BA98" i="28"/>
  <c r="BM167" i="28"/>
  <c r="BD167" i="28"/>
  <c r="BM204" i="28"/>
  <c r="BD204" i="28"/>
  <c r="BM164" i="28"/>
  <c r="BD164" i="28"/>
  <c r="BJ180" i="28"/>
  <c r="BG180" i="28"/>
  <c r="BJ165" i="28"/>
  <c r="BG165" i="28"/>
  <c r="BG197" i="28"/>
  <c r="BJ197" i="28"/>
  <c r="BM181" i="28"/>
  <c r="BD181" i="28"/>
  <c r="BJ163" i="28"/>
  <c r="BG163" i="28"/>
  <c r="BM171" i="28"/>
  <c r="BD171" i="28"/>
  <c r="BM203" i="28"/>
  <c r="BD203" i="28"/>
  <c r="BM208" i="28"/>
  <c r="BD208" i="28"/>
  <c r="BM190" i="28"/>
  <c r="BD190" i="28"/>
  <c r="BM137" i="28"/>
  <c r="BD137" i="28"/>
  <c r="BG114" i="28"/>
  <c r="BJ114" i="28"/>
  <c r="AX114" i="28"/>
  <c r="BA114" i="28"/>
  <c r="BG137" i="28"/>
  <c r="BJ137" i="28"/>
  <c r="AX137" i="28"/>
  <c r="BA137" i="28"/>
  <c r="BM127" i="28"/>
  <c r="BD127" i="28"/>
  <c r="BJ157" i="28"/>
  <c r="BA157" i="28"/>
  <c r="BG157" i="28"/>
  <c r="AX157" i="28"/>
  <c r="BJ124" i="28"/>
  <c r="BG124" i="28"/>
  <c r="AX124" i="28"/>
  <c r="BA124" i="28"/>
  <c r="BM122" i="28"/>
  <c r="BD122" i="28"/>
  <c r="BM157" i="28"/>
  <c r="BD157" i="28"/>
  <c r="BG115" i="28"/>
  <c r="BJ115" i="28"/>
  <c r="BA115" i="28"/>
  <c r="AX115" i="28"/>
  <c r="BM148" i="28"/>
  <c r="BD148" i="28"/>
  <c r="BM138" i="28"/>
  <c r="BD138" i="28"/>
  <c r="BM131" i="28"/>
  <c r="BD131" i="28"/>
  <c r="BM239" i="28"/>
  <c r="BD239" i="28"/>
  <c r="BM236" i="28"/>
  <c r="BD236" i="28"/>
  <c r="BM249" i="28"/>
  <c r="BD249" i="28"/>
  <c r="BJ247" i="28"/>
  <c r="BG247" i="28"/>
  <c r="BG220" i="28"/>
  <c r="BJ220" i="28"/>
  <c r="BJ229" i="28"/>
  <c r="BG229" i="28"/>
  <c r="BG216" i="28"/>
  <c r="BJ216" i="28"/>
  <c r="BJ248" i="28"/>
  <c r="BG248" i="28"/>
  <c r="BM256" i="28"/>
  <c r="BD256" i="28"/>
  <c r="BG238" i="28"/>
  <c r="BJ238" i="28"/>
  <c r="BM240" i="28"/>
  <c r="BD240" i="28"/>
  <c r="BM230" i="28"/>
  <c r="BD230" i="28"/>
  <c r="BM75" i="28"/>
  <c r="BD75" i="28"/>
  <c r="BM105" i="28"/>
  <c r="BD105" i="28"/>
  <c r="BG93" i="28"/>
  <c r="BJ93" i="28"/>
  <c r="AX93" i="28"/>
  <c r="BA93" i="28"/>
  <c r="BM98" i="28"/>
  <c r="BD98" i="28"/>
  <c r="BG85" i="28"/>
  <c r="BJ85" i="28"/>
  <c r="BA85" i="28"/>
  <c r="AX85" i="28"/>
  <c r="BG83" i="28"/>
  <c r="BJ83" i="28"/>
  <c r="BA83" i="28"/>
  <c r="AX83" i="28"/>
  <c r="BM74" i="28"/>
  <c r="BD74" i="28"/>
  <c r="BM85" i="28"/>
  <c r="BD85" i="28"/>
  <c r="BM78" i="28"/>
  <c r="BD78" i="28"/>
  <c r="BM110" i="28"/>
  <c r="BD110" i="28"/>
  <c r="BM92" i="28"/>
  <c r="BD92" i="28"/>
  <c r="BM71" i="28"/>
  <c r="BD71" i="28"/>
  <c r="BM103" i="28"/>
  <c r="BD103" i="28"/>
  <c r="BJ172" i="28"/>
  <c r="BG172" i="28"/>
  <c r="BM161" i="28"/>
  <c r="BD161" i="28"/>
  <c r="BM169" i="28"/>
  <c r="BD169" i="28"/>
  <c r="BM180" i="28"/>
  <c r="BD180" i="28"/>
  <c r="BD170" i="28"/>
  <c r="BM170" i="28"/>
  <c r="BM202" i="28"/>
  <c r="BD202" i="28"/>
  <c r="BG184" i="28"/>
  <c r="BJ184" i="28"/>
  <c r="BG171" i="28"/>
  <c r="BJ171" i="28"/>
  <c r="BG174" i="28"/>
  <c r="BJ174" i="28"/>
  <c r="BG206" i="28"/>
  <c r="BJ206" i="28"/>
  <c r="BJ161" i="28"/>
  <c r="BG161" i="28"/>
  <c r="BJ193" i="28"/>
  <c r="BG193" i="28"/>
  <c r="BM147" i="28"/>
  <c r="BD147" i="28"/>
  <c r="BJ122" i="28"/>
  <c r="BG122" i="28"/>
  <c r="BA122" i="28"/>
  <c r="AX122" i="28"/>
  <c r="BM129" i="28"/>
  <c r="BD129" i="28"/>
  <c r="BM135" i="28"/>
  <c r="BD135" i="28"/>
  <c r="BM113" i="28"/>
  <c r="BD113" i="28"/>
  <c r="BJ132" i="28"/>
  <c r="BG132" i="28"/>
  <c r="AX132" i="28"/>
  <c r="BA132" i="28"/>
  <c r="BJ125" i="28"/>
  <c r="BG125" i="28"/>
  <c r="AX125" i="28"/>
  <c r="BA125" i="28"/>
  <c r="BM117" i="28"/>
  <c r="BD117" i="28"/>
  <c r="BM120" i="28"/>
  <c r="BD120" i="28"/>
  <c r="BM150" i="28"/>
  <c r="BD150" i="28"/>
  <c r="BJ143" i="28"/>
  <c r="BA143" i="28"/>
  <c r="BG143" i="28"/>
  <c r="AX143" i="28"/>
  <c r="BJ134" i="28"/>
  <c r="BG134" i="28"/>
  <c r="AX134" i="28"/>
  <c r="BA134" i="28"/>
  <c r="BJ226" i="28"/>
  <c r="BG226" i="28"/>
  <c r="BM241" i="28"/>
  <c r="BD241" i="28"/>
  <c r="BM223" i="28"/>
  <c r="BD223" i="28"/>
  <c r="BM225" i="28"/>
  <c r="BD225" i="28"/>
  <c r="BM247" i="28"/>
  <c r="BD247" i="28"/>
  <c r="BM234" i="28"/>
  <c r="BD234" i="28"/>
  <c r="BM221" i="28"/>
  <c r="BD221" i="28"/>
  <c r="BM253" i="28"/>
  <c r="BD253" i="28"/>
  <c r="BM211" i="28"/>
  <c r="BD211" i="28"/>
  <c r="BM243" i="28"/>
  <c r="BD243" i="28"/>
  <c r="BM248" i="28"/>
  <c r="BD248" i="28"/>
  <c r="BG233" i="28"/>
  <c r="BJ233" i="28"/>
  <c r="BM107" i="28"/>
  <c r="BD107" i="28"/>
  <c r="BM70" i="28"/>
  <c r="BD70" i="28"/>
  <c r="BJ104" i="28"/>
  <c r="BG104" i="28"/>
  <c r="BA104" i="28"/>
  <c r="AX104" i="28"/>
  <c r="BG65" i="28"/>
  <c r="BJ65" i="28"/>
  <c r="AX65" i="28"/>
  <c r="BA65" i="28"/>
  <c r="BG92" i="28"/>
  <c r="BJ92" i="28"/>
  <c r="BA92" i="28"/>
  <c r="AX92" i="28"/>
  <c r="BM104" i="28"/>
  <c r="BD104" i="28"/>
  <c r="BM88" i="28"/>
  <c r="BD88" i="28"/>
  <c r="BM89" i="28"/>
  <c r="BD89" i="28"/>
  <c r="BJ81" i="28"/>
  <c r="BG81" i="28"/>
  <c r="AX81" i="28"/>
  <c r="BA81" i="28"/>
  <c r="BG62" i="28"/>
  <c r="BJ62" i="28"/>
  <c r="AX62" i="28"/>
  <c r="BA62" i="28"/>
  <c r="BG95" i="28"/>
  <c r="BJ95" i="28"/>
  <c r="AX95" i="28"/>
  <c r="BA95" i="28"/>
  <c r="BJ74" i="28"/>
  <c r="BG74" i="28"/>
  <c r="BA74" i="28"/>
  <c r="AX74" i="28"/>
  <c r="BG106" i="28"/>
  <c r="BJ106" i="28"/>
  <c r="AX106" i="28"/>
  <c r="BA106" i="28"/>
  <c r="BM199" i="28"/>
  <c r="BD199" i="28"/>
  <c r="BM188" i="28"/>
  <c r="BD188" i="28"/>
  <c r="BJ178" i="28"/>
  <c r="BG178" i="28"/>
  <c r="BM185" i="28"/>
  <c r="BD185" i="28"/>
  <c r="BG173" i="28"/>
  <c r="BJ173" i="28"/>
  <c r="BG205" i="28"/>
  <c r="BJ205" i="28"/>
  <c r="BM189" i="28"/>
  <c r="BD189" i="28"/>
  <c r="BG179" i="28"/>
  <c r="BJ179" i="28"/>
  <c r="BM179" i="28"/>
  <c r="BD179" i="28"/>
  <c r="BM160" i="28"/>
  <c r="BD160" i="28"/>
  <c r="BM166" i="28"/>
  <c r="BD166" i="28"/>
  <c r="BM198" i="28"/>
  <c r="BD198" i="28"/>
  <c r="BM134" i="28"/>
  <c r="BD134" i="28"/>
  <c r="BG127" i="28"/>
  <c r="BJ127" i="28"/>
  <c r="BA127" i="28"/>
  <c r="AX127" i="28"/>
  <c r="BM149" i="28"/>
  <c r="BD149" i="28"/>
  <c r="BM140" i="28"/>
  <c r="BD140" i="28"/>
  <c r="BG153" i="28"/>
  <c r="BJ153" i="28"/>
  <c r="BA153" i="28"/>
  <c r="AX153" i="28"/>
  <c r="BJ102" i="28"/>
  <c r="BG102" i="28"/>
  <c r="AX102" i="28"/>
  <c r="BA102" i="28"/>
  <c r="BM252" i="28"/>
  <c r="BD252" i="28"/>
  <c r="BM118" i="28"/>
  <c r="BD118" i="28"/>
  <c r="BJ130" i="28"/>
  <c r="BG130" i="28"/>
  <c r="AX130" i="28"/>
  <c r="BA130" i="28"/>
  <c r="BG154" i="28"/>
  <c r="BJ154" i="28"/>
  <c r="AX154" i="28"/>
  <c r="BA154" i="28"/>
  <c r="BJ142" i="28"/>
  <c r="BG142" i="28"/>
  <c r="AX142" i="28"/>
  <c r="BA142" i="28"/>
  <c r="BM121" i="28"/>
  <c r="BD121" i="28"/>
  <c r="BJ139" i="28"/>
  <c r="BG139" i="28"/>
  <c r="AX139" i="28"/>
  <c r="BA139" i="28"/>
  <c r="BM130" i="28"/>
  <c r="BD130" i="28"/>
  <c r="BM125" i="28"/>
  <c r="BD125" i="28"/>
  <c r="BJ123" i="28"/>
  <c r="BG123" i="28"/>
  <c r="BA123" i="28"/>
  <c r="AX123" i="28"/>
  <c r="BM155" i="28"/>
  <c r="BD155" i="28"/>
  <c r="BJ150" i="28"/>
  <c r="BG150" i="28"/>
  <c r="BA150" i="28"/>
  <c r="AX150" i="28"/>
  <c r="BG141" i="28"/>
  <c r="BJ141" i="28"/>
  <c r="BA141" i="28"/>
  <c r="AX141" i="28"/>
  <c r="BG231" i="28"/>
  <c r="BJ231" i="28"/>
  <c r="BG250" i="28"/>
  <c r="BJ250" i="28"/>
  <c r="BM255" i="28"/>
  <c r="BD255" i="28"/>
  <c r="BM257" i="28"/>
  <c r="BD257" i="28"/>
  <c r="BJ252" i="28"/>
  <c r="BG252" i="28"/>
  <c r="BG237" i="28"/>
  <c r="BJ237" i="28"/>
  <c r="BG224" i="28"/>
  <c r="BJ224" i="28"/>
  <c r="BG256" i="28"/>
  <c r="BJ256" i="28"/>
  <c r="BJ214" i="28"/>
  <c r="BG214" i="28"/>
  <c r="BG246" i="28"/>
  <c r="BJ246" i="28"/>
  <c r="BJ251" i="28"/>
  <c r="BG251" i="28"/>
  <c r="BM238" i="28"/>
  <c r="BD238" i="28"/>
  <c r="BM90" i="28"/>
  <c r="BD90" i="28"/>
  <c r="BJ77" i="28"/>
  <c r="BG77" i="28"/>
  <c r="AX77" i="28"/>
  <c r="BA77" i="28"/>
  <c r="BJ86" i="28"/>
  <c r="BG86" i="28"/>
  <c r="AX86" i="28"/>
  <c r="BA86" i="28"/>
  <c r="BM77" i="28"/>
  <c r="BD77" i="28"/>
  <c r="BJ96" i="28"/>
  <c r="BG96" i="28"/>
  <c r="BA96" i="28"/>
  <c r="AX96" i="28"/>
  <c r="BG80" i="28"/>
  <c r="BJ80" i="28"/>
  <c r="AX80" i="28"/>
  <c r="BA80" i="28"/>
  <c r="BG99" i="28"/>
  <c r="BJ99" i="28"/>
  <c r="AX99" i="28"/>
  <c r="BA99" i="28"/>
  <c r="BM96" i="28"/>
  <c r="BD96" i="28"/>
  <c r="BM86" i="28"/>
  <c r="BD86" i="28"/>
  <c r="BJ69" i="28"/>
  <c r="BG69" i="28"/>
  <c r="BA69" i="28"/>
  <c r="AX69" i="28"/>
  <c r="BM100" i="28"/>
  <c r="BD100" i="28"/>
  <c r="BM79" i="28"/>
  <c r="BD79" i="28"/>
  <c r="BJ170" i="28"/>
  <c r="BG170" i="28"/>
  <c r="BJ204" i="28"/>
  <c r="BG204" i="28"/>
  <c r="BM193" i="28"/>
  <c r="BD193" i="28"/>
  <c r="BG183" i="28"/>
  <c r="BJ183" i="28"/>
  <c r="BM191" i="28"/>
  <c r="BD191" i="28"/>
  <c r="BM178" i="28"/>
  <c r="BD178" i="28"/>
  <c r="BG160" i="28"/>
  <c r="BJ160" i="28"/>
  <c r="BG192" i="28"/>
  <c r="BJ192" i="28"/>
  <c r="BM192" i="28"/>
  <c r="BD192" i="28"/>
  <c r="BG182" i="28"/>
  <c r="BJ182" i="28"/>
  <c r="BM168" i="28"/>
  <c r="BD168" i="28"/>
  <c r="BJ169" i="28"/>
  <c r="BG169" i="28"/>
  <c r="BG201" i="28"/>
  <c r="BJ201" i="28"/>
  <c r="BM126" i="28"/>
  <c r="BD126" i="28"/>
  <c r="BM141" i="28"/>
  <c r="BD141" i="28"/>
  <c r="BG119" i="28"/>
  <c r="BJ119" i="28"/>
  <c r="BA119" i="28"/>
  <c r="AX119" i="28"/>
  <c r="BA149" i="28"/>
  <c r="BG149" i="28"/>
  <c r="BJ149" i="28"/>
  <c r="AX149" i="28"/>
  <c r="BJ144" i="28"/>
  <c r="BG144" i="28"/>
  <c r="BA144" i="28"/>
  <c r="AX144" i="28"/>
  <c r="BM142" i="28"/>
  <c r="BD142" i="28"/>
  <c r="BG133" i="28"/>
  <c r="BJ133" i="28"/>
  <c r="AX133" i="28"/>
  <c r="BA133" i="28"/>
  <c r="BJ136" i="28"/>
  <c r="BG136" i="28"/>
  <c r="BA136" i="28"/>
  <c r="AX136" i="28"/>
  <c r="BM128" i="28"/>
  <c r="BD128" i="28"/>
  <c r="BG158" i="28"/>
  <c r="BJ158" i="28"/>
  <c r="AX158" i="28"/>
  <c r="BA158" i="28"/>
  <c r="BJ155" i="28"/>
  <c r="BG155" i="28"/>
  <c r="AX155" i="28"/>
  <c r="BA155" i="28"/>
  <c r="BM146" i="28"/>
  <c r="BD146" i="28"/>
  <c r="BM231" i="28"/>
  <c r="BD231" i="28"/>
  <c r="BJ255" i="28"/>
  <c r="BG255" i="28"/>
  <c r="BG210" i="28"/>
  <c r="BJ210" i="28"/>
  <c r="BG212" i="28"/>
  <c r="BJ212" i="28"/>
  <c r="BM210" i="28"/>
  <c r="BD210" i="28"/>
  <c r="BM242" i="28"/>
  <c r="BD242" i="28"/>
  <c r="BM229" i="28"/>
  <c r="BD229" i="28"/>
  <c r="BG211" i="28"/>
  <c r="BJ211" i="28"/>
  <c r="BM219" i="28"/>
  <c r="BD219" i="28"/>
  <c r="BM251" i="28"/>
  <c r="BD251" i="28"/>
  <c r="BJ209" i="28"/>
  <c r="BG209" i="28"/>
  <c r="BG241" i="28"/>
  <c r="BJ241" i="28"/>
  <c r="BM93" i="28"/>
  <c r="BD93" i="28"/>
  <c r="AX84" i="28"/>
  <c r="BG84" i="28"/>
  <c r="BJ84" i="28"/>
  <c r="BA84" i="28"/>
  <c r="BM97" i="28"/>
  <c r="BD97" i="28"/>
  <c r="BM81" i="28"/>
  <c r="BD81" i="28"/>
  <c r="BM99" i="28"/>
  <c r="BD99" i="28"/>
  <c r="BJ101" i="28"/>
  <c r="BG101" i="28"/>
  <c r="AX101" i="28"/>
  <c r="BA101" i="28"/>
  <c r="BM109" i="28"/>
  <c r="BD109" i="28"/>
  <c r="BJ107" i="28"/>
  <c r="BG107" i="28"/>
  <c r="BA107" i="28"/>
  <c r="AX107" i="28"/>
  <c r="BJ89" i="28"/>
  <c r="BG89" i="28"/>
  <c r="BA89" i="28"/>
  <c r="AX89" i="28"/>
  <c r="BJ71" i="28"/>
  <c r="BG71" i="28"/>
  <c r="BA71" i="28"/>
  <c r="AX71" i="28"/>
  <c r="BG103" i="28"/>
  <c r="BJ103" i="28"/>
  <c r="BA103" i="28"/>
  <c r="AX103" i="28"/>
  <c r="BJ82" i="28"/>
  <c r="BG82" i="28"/>
  <c r="BA82" i="28"/>
  <c r="AX82" i="28"/>
  <c r="BG202" i="28"/>
  <c r="BJ202" i="28"/>
  <c r="BM172" i="28"/>
  <c r="BD172" i="28"/>
  <c r="BM207" i="28"/>
  <c r="BD207" i="28"/>
  <c r="BM196" i="28"/>
  <c r="BD196" i="28"/>
  <c r="BG196" i="28"/>
  <c r="BJ196" i="28"/>
  <c r="BJ181" i="28"/>
  <c r="BG181" i="28"/>
  <c r="BM165" i="28"/>
  <c r="BD165" i="28"/>
  <c r="BM197" i="28"/>
  <c r="BD197" i="28"/>
  <c r="BG195" i="28"/>
  <c r="BJ195" i="28"/>
  <c r="BM187" i="28"/>
  <c r="BD187" i="28"/>
  <c r="BM176" i="28"/>
  <c r="BD176" i="28"/>
  <c r="BM174" i="28"/>
  <c r="BD174" i="28"/>
  <c r="BM206" i="28"/>
  <c r="BD206" i="28"/>
  <c r="BI233" i="28"/>
  <c r="BL233" i="28"/>
  <c r="BI189" i="28"/>
  <c r="BL189" i="28"/>
  <c r="BL179" i="28"/>
  <c r="BI179" i="28"/>
  <c r="BO99" i="28"/>
  <c r="BF99" i="28"/>
  <c r="BO87" i="28"/>
  <c r="BF87" i="28"/>
  <c r="BO118" i="28"/>
  <c r="BF118" i="28"/>
  <c r="BK217" i="28"/>
  <c r="BH217" i="28"/>
  <c r="BI213" i="28"/>
  <c r="BL213" i="28"/>
  <c r="BO232" i="28"/>
  <c r="BF232" i="28"/>
  <c r="BO236" i="28"/>
  <c r="BF236" i="28"/>
  <c r="BO251" i="28"/>
  <c r="BF251" i="28"/>
  <c r="BO250" i="28"/>
  <c r="BF250" i="28"/>
  <c r="BL238" i="28"/>
  <c r="BI238" i="28"/>
  <c r="BO246" i="28"/>
  <c r="BF246" i="28"/>
  <c r="BO255" i="28"/>
  <c r="BF255" i="28"/>
  <c r="BO238" i="28"/>
  <c r="BF238" i="28"/>
  <c r="BO215" i="28"/>
  <c r="BF215" i="28"/>
  <c r="BI246" i="28"/>
  <c r="BL246" i="28"/>
  <c r="BO230" i="28"/>
  <c r="BF230" i="28"/>
  <c r="BL182" i="28"/>
  <c r="BI182" i="28"/>
  <c r="BO185" i="28"/>
  <c r="BF185" i="28"/>
  <c r="BO188" i="28"/>
  <c r="BF188" i="28"/>
  <c r="BL161" i="28"/>
  <c r="BI161" i="28"/>
  <c r="BI192" i="28"/>
  <c r="BL192" i="28"/>
  <c r="BO192" i="28"/>
  <c r="BF192" i="28"/>
  <c r="BO183" i="28"/>
  <c r="BF183" i="28"/>
  <c r="BO174" i="28"/>
  <c r="BF174" i="28"/>
  <c r="BL187" i="28"/>
  <c r="BI187" i="28"/>
  <c r="BO181" i="28"/>
  <c r="BF181" i="28"/>
  <c r="BO177" i="28"/>
  <c r="BF177" i="28"/>
  <c r="BL204" i="28"/>
  <c r="BI204" i="28"/>
  <c r="BI205" i="28"/>
  <c r="BL205" i="28"/>
  <c r="BO110" i="28"/>
  <c r="BF110" i="28"/>
  <c r="BO66" i="28"/>
  <c r="BF66" i="28"/>
  <c r="BO82" i="28"/>
  <c r="BF82" i="28"/>
  <c r="BI70" i="28"/>
  <c r="BL70" i="28"/>
  <c r="BC70" i="28"/>
  <c r="AZ70" i="28"/>
  <c r="BL106" i="28"/>
  <c r="BI106" i="28"/>
  <c r="BC106" i="28"/>
  <c r="AZ106" i="28"/>
  <c r="BL66" i="28"/>
  <c r="BI66" i="28"/>
  <c r="AZ66" i="28"/>
  <c r="BC66" i="28"/>
  <c r="BO76" i="28"/>
  <c r="BF76" i="28"/>
  <c r="BO108" i="28"/>
  <c r="BF108" i="28"/>
  <c r="BO68" i="28"/>
  <c r="BF68" i="28"/>
  <c r="BL63" i="28"/>
  <c r="BI63" i="28"/>
  <c r="AZ63" i="28"/>
  <c r="BC63" i="28"/>
  <c r="BL103" i="28"/>
  <c r="BI103" i="28"/>
  <c r="BC103" i="28"/>
  <c r="AZ103" i="28"/>
  <c r="BO95" i="28"/>
  <c r="BF95" i="28"/>
  <c r="BO128" i="28"/>
  <c r="BF128" i="28"/>
  <c r="BO117" i="28"/>
  <c r="BF117" i="28"/>
  <c r="BO122" i="28"/>
  <c r="BF122" i="28"/>
  <c r="BL128" i="28"/>
  <c r="BI128" i="28"/>
  <c r="AZ128" i="28"/>
  <c r="BC128" i="28"/>
  <c r="AZ126" i="28"/>
  <c r="BL126" i="28"/>
  <c r="BI126" i="28"/>
  <c r="BC126" i="28"/>
  <c r="BL139" i="28"/>
  <c r="BI139" i="28"/>
  <c r="AZ139" i="28"/>
  <c r="BC139" i="28"/>
  <c r="BO156" i="28"/>
  <c r="BF156" i="28"/>
  <c r="BO126" i="28"/>
  <c r="BF126" i="28"/>
  <c r="BO119" i="28"/>
  <c r="BF119" i="28"/>
  <c r="BL142" i="28"/>
  <c r="BI142" i="28"/>
  <c r="AZ142" i="28"/>
  <c r="BC142" i="28"/>
  <c r="BO132" i="28"/>
  <c r="BF132" i="28"/>
  <c r="BO158" i="28"/>
  <c r="BF158" i="28"/>
  <c r="BK71" i="28"/>
  <c r="BH71" i="28"/>
  <c r="AY71" i="28"/>
  <c r="BB71" i="28"/>
  <c r="BH80" i="28"/>
  <c r="BK80" i="28"/>
  <c r="BB80" i="28"/>
  <c r="AY80" i="28"/>
  <c r="BK101" i="28"/>
  <c r="BH101" i="28"/>
  <c r="BB101" i="28"/>
  <c r="AY101" i="28"/>
  <c r="BH66" i="28"/>
  <c r="BK66" i="28"/>
  <c r="BB66" i="28"/>
  <c r="AY66" i="28"/>
  <c r="BH104" i="28"/>
  <c r="BK104" i="28"/>
  <c r="AY104" i="28"/>
  <c r="BB104" i="28"/>
  <c r="BN109" i="28"/>
  <c r="BE109" i="28"/>
  <c r="BN68" i="28"/>
  <c r="BE68" i="28"/>
  <c r="BK86" i="28"/>
  <c r="BH86" i="28"/>
  <c r="BB86" i="28"/>
  <c r="AY86" i="28"/>
  <c r="BH103" i="28"/>
  <c r="BK103" i="28"/>
  <c r="BB103" i="28"/>
  <c r="AY103" i="28"/>
  <c r="BN103" i="28"/>
  <c r="BE103" i="28"/>
  <c r="BN89" i="28"/>
  <c r="BE89" i="28"/>
  <c r="BN77" i="28"/>
  <c r="BE77" i="28"/>
  <c r="BN110" i="28"/>
  <c r="BE110" i="28"/>
  <c r="BN212" i="28"/>
  <c r="BE212" i="28"/>
  <c r="BN219" i="28"/>
  <c r="BE219" i="28"/>
  <c r="BN223" i="28"/>
  <c r="BE223" i="28"/>
  <c r="BK249" i="28"/>
  <c r="BH249" i="28"/>
  <c r="BN232" i="28"/>
  <c r="BE232" i="28"/>
  <c r="BH231" i="28"/>
  <c r="BK231" i="28"/>
  <c r="BH230" i="28"/>
  <c r="BK230" i="28"/>
  <c r="BN220" i="28"/>
  <c r="BE220" i="28"/>
  <c r="BN246" i="28"/>
  <c r="BE246" i="28"/>
  <c r="BN230" i="28"/>
  <c r="BE230" i="28"/>
  <c r="BN210" i="28"/>
  <c r="BE210" i="28"/>
  <c r="BN247" i="28"/>
  <c r="BE247" i="28"/>
  <c r="BK184" i="28"/>
  <c r="BH184" i="28"/>
  <c r="BK195" i="28"/>
  <c r="BH195" i="28"/>
  <c r="BN168" i="28"/>
  <c r="BE168" i="28"/>
  <c r="BN191" i="28"/>
  <c r="BE191" i="28"/>
  <c r="BN183" i="28"/>
  <c r="BE183" i="28"/>
  <c r="BN166" i="28"/>
  <c r="BE166" i="28"/>
  <c r="BN165" i="28"/>
  <c r="BE165" i="28"/>
  <c r="BN160" i="28"/>
  <c r="BE160" i="28"/>
  <c r="BK206" i="28"/>
  <c r="BH206" i="28"/>
  <c r="BK201" i="28"/>
  <c r="BH201" i="28"/>
  <c r="BN193" i="28"/>
  <c r="BE193" i="28"/>
  <c r="BK205" i="28"/>
  <c r="BH205" i="28"/>
  <c r="BN139" i="28"/>
  <c r="BE139" i="28"/>
  <c r="BK144" i="28"/>
  <c r="BH144" i="28"/>
  <c r="BB144" i="28"/>
  <c r="AY144" i="28"/>
  <c r="BN132" i="28"/>
  <c r="BE132" i="28"/>
  <c r="BN124" i="28"/>
  <c r="BE124" i="28"/>
  <c r="BH155" i="28"/>
  <c r="BK155" i="28"/>
  <c r="BB155" i="28"/>
  <c r="AY155" i="28"/>
  <c r="BH116" i="28"/>
  <c r="BK116" i="28"/>
  <c r="BB116" i="28"/>
  <c r="AY116" i="28"/>
  <c r="BK122" i="28"/>
  <c r="BH122" i="28"/>
  <c r="AY122" i="28"/>
  <c r="BB122" i="28"/>
  <c r="BH112" i="28"/>
  <c r="BK112" i="28"/>
  <c r="AY112" i="28"/>
  <c r="BB112" i="28"/>
  <c r="BN144" i="28"/>
  <c r="BE144" i="28"/>
  <c r="BK131" i="28"/>
  <c r="BH131" i="28"/>
  <c r="AY131" i="28"/>
  <c r="BB131" i="28"/>
  <c r="BN123" i="28"/>
  <c r="BE123" i="28"/>
  <c r="BN157" i="28"/>
  <c r="BE157" i="28"/>
  <c r="BI248" i="28"/>
  <c r="BL248" i="28"/>
  <c r="BO252" i="28"/>
  <c r="BF252" i="28"/>
  <c r="BO242" i="28"/>
  <c r="BF242" i="28"/>
  <c r="BO216" i="28"/>
  <c r="BF216" i="28"/>
  <c r="BO253" i="28"/>
  <c r="BF253" i="28"/>
  <c r="BO241" i="28"/>
  <c r="BF241" i="28"/>
  <c r="BO256" i="28"/>
  <c r="BF256" i="28"/>
  <c r="BO209" i="28"/>
  <c r="BF209" i="28"/>
  <c r="BL244" i="28"/>
  <c r="BI244" i="28"/>
  <c r="BI220" i="28"/>
  <c r="BL220" i="28"/>
  <c r="BO249" i="28"/>
  <c r="BF249" i="28"/>
  <c r="BI235" i="28"/>
  <c r="BL235" i="28"/>
  <c r="BO162" i="28"/>
  <c r="BF162" i="28"/>
  <c r="BO179" i="28"/>
  <c r="BF179" i="28"/>
  <c r="BL170" i="28"/>
  <c r="BI170" i="28"/>
  <c r="BO182" i="28"/>
  <c r="BF182" i="28"/>
  <c r="BO193" i="28"/>
  <c r="BF193" i="28"/>
  <c r="BO202" i="28"/>
  <c r="BF202" i="28"/>
  <c r="BO187" i="28"/>
  <c r="BF187" i="28"/>
  <c r="BO178" i="28"/>
  <c r="BF178" i="28"/>
  <c r="BI195" i="28"/>
  <c r="BL195" i="28"/>
  <c r="BL186" i="28"/>
  <c r="BI186" i="28"/>
  <c r="BI183" i="28"/>
  <c r="BL183" i="28"/>
  <c r="BO207" i="28"/>
  <c r="BF207" i="28"/>
  <c r="BO67" i="28"/>
  <c r="BF67" i="28"/>
  <c r="BL69" i="28"/>
  <c r="BI69" i="28"/>
  <c r="AZ69" i="28"/>
  <c r="BC69" i="28"/>
  <c r="BI89" i="28"/>
  <c r="BL89" i="28"/>
  <c r="BC89" i="28"/>
  <c r="AZ89" i="28"/>
  <c r="BO91" i="28"/>
  <c r="BF91" i="28"/>
  <c r="BL68" i="28"/>
  <c r="BI68" i="28"/>
  <c r="AZ68" i="28"/>
  <c r="BC68" i="28"/>
  <c r="BI67" i="28"/>
  <c r="BL67" i="28"/>
  <c r="AZ67" i="28"/>
  <c r="BC67" i="28"/>
  <c r="BL82" i="28"/>
  <c r="BI82" i="28"/>
  <c r="BC82" i="28"/>
  <c r="AZ82" i="28"/>
  <c r="BO97" i="28"/>
  <c r="BF97" i="28"/>
  <c r="BO69" i="28"/>
  <c r="BF69" i="28"/>
  <c r="BO73" i="28"/>
  <c r="BF73" i="28"/>
  <c r="BO106" i="28"/>
  <c r="BF106" i="28"/>
  <c r="BL100" i="28"/>
  <c r="BI100" i="28"/>
  <c r="BC100" i="28"/>
  <c r="AZ100" i="28"/>
  <c r="BO159" i="28"/>
  <c r="BF159" i="28"/>
  <c r="BO112" i="28"/>
  <c r="BF112" i="28"/>
  <c r="BI131" i="28"/>
  <c r="BL131" i="28"/>
  <c r="BC131" i="28"/>
  <c r="AZ131" i="28"/>
  <c r="BC149" i="28"/>
  <c r="BL149" i="28"/>
  <c r="BI149" i="28"/>
  <c r="AZ149" i="28"/>
  <c r="BL130" i="28"/>
  <c r="BI130" i="28"/>
  <c r="BC130" i="28"/>
  <c r="AZ130" i="28"/>
  <c r="BO140" i="28"/>
  <c r="BF140" i="28"/>
  <c r="BI118" i="28"/>
  <c r="BL118" i="28"/>
  <c r="BC118" i="28"/>
  <c r="AZ118" i="28"/>
  <c r="BO134" i="28"/>
  <c r="BF134" i="28"/>
  <c r="BL124" i="28"/>
  <c r="BI124" i="28"/>
  <c r="BC124" i="28"/>
  <c r="AZ124" i="28"/>
  <c r="BO151" i="28"/>
  <c r="BF151" i="28"/>
  <c r="BO133" i="28"/>
  <c r="BF133" i="28"/>
  <c r="BL140" i="28"/>
  <c r="BI140" i="28"/>
  <c r="BC140" i="28"/>
  <c r="AZ140" i="28"/>
  <c r="BE82" i="28"/>
  <c r="BN82" i="28"/>
  <c r="BK83" i="28"/>
  <c r="BH83" i="28"/>
  <c r="BB83" i="28"/>
  <c r="AY83" i="28"/>
  <c r="BH108" i="28"/>
  <c r="BK108" i="28"/>
  <c r="BB108" i="28"/>
  <c r="AY108" i="28"/>
  <c r="BN86" i="28"/>
  <c r="BE86" i="28"/>
  <c r="BK68" i="28"/>
  <c r="BH68" i="28"/>
  <c r="AY68" i="28"/>
  <c r="BB68" i="28"/>
  <c r="BN76" i="28"/>
  <c r="BE76" i="28"/>
  <c r="BN69" i="28"/>
  <c r="BE69" i="28"/>
  <c r="BN87" i="28"/>
  <c r="BE87" i="28"/>
  <c r="BN66" i="28"/>
  <c r="BE66" i="28"/>
  <c r="BH106" i="28"/>
  <c r="BK106" i="28"/>
  <c r="AY106" i="28"/>
  <c r="BB106" i="28"/>
  <c r="BH94" i="28"/>
  <c r="BK94" i="28"/>
  <c r="AY94" i="28"/>
  <c r="BB94" i="28"/>
  <c r="BH82" i="28"/>
  <c r="BK82" i="28"/>
  <c r="BB82" i="28"/>
  <c r="AY82" i="28"/>
  <c r="BK232" i="28"/>
  <c r="BH232" i="28"/>
  <c r="BK214" i="28"/>
  <c r="BH214" i="28"/>
  <c r="BH221" i="28"/>
  <c r="BK221" i="28"/>
  <c r="BH220" i="28"/>
  <c r="BK220" i="28"/>
  <c r="BK210" i="28"/>
  <c r="BH210" i="28"/>
  <c r="BH239" i="28"/>
  <c r="BK239" i="28"/>
  <c r="BH238" i="28"/>
  <c r="BK238" i="28"/>
  <c r="BN231" i="28"/>
  <c r="BE231" i="28"/>
  <c r="BH225" i="28"/>
  <c r="BK225" i="28"/>
  <c r="BK251" i="28"/>
  <c r="BH251" i="28"/>
  <c r="BK235" i="28"/>
  <c r="BH235" i="28"/>
  <c r="BH218" i="28"/>
  <c r="BK218" i="28"/>
  <c r="BH252" i="28"/>
  <c r="BK252" i="28"/>
  <c r="BK207" i="28"/>
  <c r="BH207" i="28"/>
  <c r="BK172" i="28"/>
  <c r="BH172" i="28"/>
  <c r="BN181" i="28"/>
  <c r="BE181" i="28"/>
  <c r="BK160" i="28"/>
  <c r="BH160" i="28"/>
  <c r="BK188" i="28"/>
  <c r="BH188" i="28"/>
  <c r="BH169" i="28"/>
  <c r="BK169" i="28"/>
  <c r="BH181" i="28"/>
  <c r="BK181" i="28"/>
  <c r="BK166" i="28"/>
  <c r="BH166" i="28"/>
  <c r="BN171" i="28"/>
  <c r="BE171" i="28"/>
  <c r="BH208" i="28"/>
  <c r="BK208" i="28"/>
  <c r="BH200" i="28"/>
  <c r="BK200" i="28"/>
  <c r="BN199" i="28"/>
  <c r="BE199" i="28"/>
  <c r="BH147" i="28"/>
  <c r="BK147" i="28"/>
  <c r="BB147" i="28"/>
  <c r="AY147" i="28"/>
  <c r="BK132" i="28"/>
  <c r="BH132" i="28"/>
  <c r="BB132" i="28"/>
  <c r="AY132" i="28"/>
  <c r="BN117" i="28"/>
  <c r="BE117" i="28"/>
  <c r="BN116" i="28"/>
  <c r="BE116" i="28"/>
  <c r="BN158" i="28"/>
  <c r="BE158" i="28"/>
  <c r="BH121" i="28"/>
  <c r="BK121" i="28"/>
  <c r="BB121" i="28"/>
  <c r="AY121" i="28"/>
  <c r="BK126" i="28"/>
  <c r="BH126" i="28"/>
  <c r="BB126" i="28"/>
  <c r="AY126" i="28"/>
  <c r="BN122" i="28"/>
  <c r="BE122" i="28"/>
  <c r="BH156" i="28"/>
  <c r="BK156" i="28"/>
  <c r="AY156" i="28"/>
  <c r="BB156" i="28"/>
  <c r="BN136" i="28"/>
  <c r="BE136" i="28"/>
  <c r="BH128" i="28"/>
  <c r="BK128" i="28"/>
  <c r="BB128" i="28"/>
  <c r="AY128" i="28"/>
  <c r="BN142" i="28"/>
  <c r="BE142" i="28"/>
  <c r="BO224" i="28"/>
  <c r="BF224" i="28"/>
  <c r="BO240" i="28"/>
  <c r="BF240" i="28"/>
  <c r="BI74" i="28"/>
  <c r="BL74" i="28"/>
  <c r="AZ74" i="28"/>
  <c r="BC74" i="28"/>
  <c r="BI257" i="28"/>
  <c r="BL257" i="28"/>
  <c r="BI209" i="28"/>
  <c r="BL209" i="28"/>
  <c r="BL251" i="28"/>
  <c r="BI251" i="28"/>
  <c r="BO218" i="28"/>
  <c r="BF218" i="28"/>
  <c r="BL216" i="28"/>
  <c r="BI216" i="28"/>
  <c r="BO244" i="28"/>
  <c r="BF244" i="28"/>
  <c r="BL214" i="28"/>
  <c r="BI214" i="28"/>
  <c r="BO210" i="28"/>
  <c r="BF210" i="28"/>
  <c r="BO247" i="28"/>
  <c r="BF247" i="28"/>
  <c r="BO223" i="28"/>
  <c r="BF223" i="28"/>
  <c r="BI254" i="28"/>
  <c r="BL254" i="28"/>
  <c r="BO239" i="28"/>
  <c r="BF239" i="28"/>
  <c r="BO173" i="28"/>
  <c r="BF173" i="28"/>
  <c r="BL188" i="28"/>
  <c r="BI188" i="28"/>
  <c r="BO184" i="28"/>
  <c r="BF184" i="28"/>
  <c r="BI193" i="28"/>
  <c r="BL193" i="28"/>
  <c r="BI200" i="28"/>
  <c r="BL200" i="28"/>
  <c r="BO206" i="28"/>
  <c r="BF206" i="28"/>
  <c r="BO191" i="28"/>
  <c r="BF191" i="28"/>
  <c r="BO161" i="28"/>
  <c r="BF161" i="28"/>
  <c r="BO204" i="28"/>
  <c r="BF204" i="28"/>
  <c r="BO189" i="28"/>
  <c r="BF189" i="28"/>
  <c r="BO186" i="28"/>
  <c r="BF186" i="28"/>
  <c r="BO208" i="28"/>
  <c r="BF208" i="28"/>
  <c r="BI62" i="28"/>
  <c r="BL62" i="28"/>
  <c r="AZ62" i="28"/>
  <c r="BC62" i="28"/>
  <c r="BI73" i="28"/>
  <c r="BL73" i="28"/>
  <c r="BC73" i="28"/>
  <c r="AZ73" i="28"/>
  <c r="BL80" i="28"/>
  <c r="BI80" i="28"/>
  <c r="BC80" i="28"/>
  <c r="AZ80" i="28"/>
  <c r="BI96" i="28"/>
  <c r="BL96" i="28"/>
  <c r="AZ96" i="28"/>
  <c r="BC96" i="28"/>
  <c r="BO107" i="28"/>
  <c r="BF107" i="28"/>
  <c r="BI79" i="28"/>
  <c r="BL79" i="28"/>
  <c r="AZ79" i="28"/>
  <c r="BC79" i="28"/>
  <c r="BO80" i="28"/>
  <c r="BF80" i="28"/>
  <c r="BO84" i="28"/>
  <c r="BF84" i="28"/>
  <c r="BO105" i="28"/>
  <c r="BF105" i="28"/>
  <c r="BO70" i="28"/>
  <c r="BF70" i="28"/>
  <c r="BI78" i="28"/>
  <c r="BL78" i="28"/>
  <c r="BC78" i="28"/>
  <c r="AZ78" i="28"/>
  <c r="BO63" i="28"/>
  <c r="BF63" i="28"/>
  <c r="BO103" i="28"/>
  <c r="BF103" i="28"/>
  <c r="BI127" i="28"/>
  <c r="BL127" i="28"/>
  <c r="AZ127" i="28"/>
  <c r="BC127" i="28"/>
  <c r="BO116" i="28"/>
  <c r="BF116" i="28"/>
  <c r="BL150" i="28"/>
  <c r="BI150" i="28"/>
  <c r="AZ150" i="28"/>
  <c r="BC150" i="28"/>
  <c r="BL123" i="28"/>
  <c r="BI123" i="28"/>
  <c r="BC123" i="28"/>
  <c r="AZ123" i="28"/>
  <c r="BO146" i="28"/>
  <c r="BF146" i="28"/>
  <c r="BI152" i="28"/>
  <c r="BL152" i="28"/>
  <c r="AZ152" i="28"/>
  <c r="BC152" i="28"/>
  <c r="BL122" i="28"/>
  <c r="BI122" i="28"/>
  <c r="BC122" i="28"/>
  <c r="AZ122" i="28"/>
  <c r="BL138" i="28"/>
  <c r="BI138" i="28"/>
  <c r="AZ138" i="28"/>
  <c r="BC138" i="28"/>
  <c r="BO127" i="28"/>
  <c r="BF127" i="28"/>
  <c r="BL157" i="28"/>
  <c r="BI157" i="28"/>
  <c r="AZ157" i="28"/>
  <c r="BC157" i="28"/>
  <c r="BI144" i="28"/>
  <c r="BL144" i="28"/>
  <c r="AZ144" i="28"/>
  <c r="BC144" i="28"/>
  <c r="BO143" i="28"/>
  <c r="BF143" i="28"/>
  <c r="BN90" i="28"/>
  <c r="BE90" i="28"/>
  <c r="BN98" i="28"/>
  <c r="BE98" i="28"/>
  <c r="BK84" i="28"/>
  <c r="BH84" i="28"/>
  <c r="AY84" i="28"/>
  <c r="BB84" i="28"/>
  <c r="BH88" i="28"/>
  <c r="BK88" i="28"/>
  <c r="BB88" i="28"/>
  <c r="AY88" i="28"/>
  <c r="BH87" i="28"/>
  <c r="BK87" i="28"/>
  <c r="BB87" i="28"/>
  <c r="AY87" i="28"/>
  <c r="BE84" i="28"/>
  <c r="BN84" i="28"/>
  <c r="BN70" i="28"/>
  <c r="BE70" i="28"/>
  <c r="BN93" i="28"/>
  <c r="BE93" i="28"/>
  <c r="BN67" i="28"/>
  <c r="BE67" i="28"/>
  <c r="BN107" i="28"/>
  <c r="BE107" i="28"/>
  <c r="BN97" i="28"/>
  <c r="BE97" i="28"/>
  <c r="BN85" i="28"/>
  <c r="BE85" i="28"/>
  <c r="BK212" i="28"/>
  <c r="BH212" i="28"/>
  <c r="BK209" i="28"/>
  <c r="BH209" i="28"/>
  <c r="BH223" i="28"/>
  <c r="BK223" i="28"/>
  <c r="BK222" i="28"/>
  <c r="BH222" i="28"/>
  <c r="BK213" i="28"/>
  <c r="BH213" i="28"/>
  <c r="BN245" i="28"/>
  <c r="BE245" i="28"/>
  <c r="BH241" i="28"/>
  <c r="BK241" i="28"/>
  <c r="BH237" i="28"/>
  <c r="BK237" i="28"/>
  <c r="BN228" i="28"/>
  <c r="BE228" i="28"/>
  <c r="BN254" i="28"/>
  <c r="BE254" i="28"/>
  <c r="BN239" i="28"/>
  <c r="BE239" i="28"/>
  <c r="BN221" i="28"/>
  <c r="BE221" i="28"/>
  <c r="BN257" i="28"/>
  <c r="BE257" i="28"/>
  <c r="BN177" i="28"/>
  <c r="BE177" i="28"/>
  <c r="BH186" i="28"/>
  <c r="BK186" i="28"/>
  <c r="BN162" i="28"/>
  <c r="BE162" i="28"/>
  <c r="BN161" i="28"/>
  <c r="BE161" i="28"/>
  <c r="BN189" i="28"/>
  <c r="BE189" i="28"/>
  <c r="BN170" i="28"/>
  <c r="BE170" i="28"/>
  <c r="BN182" i="28"/>
  <c r="BE182" i="28"/>
  <c r="BH170" i="28"/>
  <c r="BK170" i="28"/>
  <c r="BK176" i="28"/>
  <c r="BH176" i="28"/>
  <c r="BN167" i="28"/>
  <c r="BE167" i="28"/>
  <c r="BN201" i="28"/>
  <c r="BE201" i="28"/>
  <c r="BK204" i="28"/>
  <c r="BH204" i="28"/>
  <c r="BK134" i="28"/>
  <c r="BH134" i="28"/>
  <c r="AY134" i="28"/>
  <c r="BB134" i="28"/>
  <c r="BH141" i="28"/>
  <c r="BK141" i="28"/>
  <c r="BB141" i="28"/>
  <c r="AY141" i="28"/>
  <c r="BN129" i="28"/>
  <c r="BE129" i="28"/>
  <c r="BN121" i="28"/>
  <c r="BE121" i="28"/>
  <c r="BK113" i="28"/>
  <c r="BH113" i="28"/>
  <c r="BB113" i="28"/>
  <c r="AY113" i="28"/>
  <c r="BK129" i="28"/>
  <c r="BH129" i="28"/>
  <c r="AY129" i="28"/>
  <c r="BB129" i="28"/>
  <c r="BH130" i="28"/>
  <c r="BK130" i="28"/>
  <c r="BB130" i="28"/>
  <c r="AY130" i="28"/>
  <c r="BN130" i="28"/>
  <c r="BE130" i="28"/>
  <c r="BH158" i="28"/>
  <c r="BK158" i="28"/>
  <c r="BB158" i="28"/>
  <c r="AY158" i="28"/>
  <c r="BK145" i="28"/>
  <c r="BH145" i="28"/>
  <c r="BB145" i="28"/>
  <c r="AY145" i="28"/>
  <c r="BN131" i="28"/>
  <c r="BE131" i="28"/>
  <c r="BK153" i="28"/>
  <c r="BH153" i="28"/>
  <c r="AY153" i="28"/>
  <c r="BB153" i="28"/>
  <c r="BI247" i="28"/>
  <c r="BL247" i="28"/>
  <c r="BO196" i="28"/>
  <c r="BF196" i="28"/>
  <c r="BO170" i="28"/>
  <c r="BF170" i="28"/>
  <c r="BL109" i="28"/>
  <c r="BI109" i="28"/>
  <c r="AZ109" i="28"/>
  <c r="BC109" i="28"/>
  <c r="BO109" i="28"/>
  <c r="BF109" i="28"/>
  <c r="BO135" i="28"/>
  <c r="BF135" i="28"/>
  <c r="BN225" i="28"/>
  <c r="BE225" i="28"/>
  <c r="BL215" i="28"/>
  <c r="BI215" i="28"/>
  <c r="BO219" i="28"/>
  <c r="BF219" i="28"/>
  <c r="BL211" i="28"/>
  <c r="BI211" i="28"/>
  <c r="BI243" i="28"/>
  <c r="BL243" i="28"/>
  <c r="BO225" i="28"/>
  <c r="BF225" i="28"/>
  <c r="BL250" i="28"/>
  <c r="BI250" i="28"/>
  <c r="BL221" i="28"/>
  <c r="BI221" i="28"/>
  <c r="BL218" i="28"/>
  <c r="BI218" i="28"/>
  <c r="BI252" i="28"/>
  <c r="BL252" i="28"/>
  <c r="BL228" i="28"/>
  <c r="BI228" i="28"/>
  <c r="BL256" i="28"/>
  <c r="BI256" i="28"/>
  <c r="BI245" i="28"/>
  <c r="BL245" i="28"/>
  <c r="BL201" i="28"/>
  <c r="BI201" i="28"/>
  <c r="BL199" i="28"/>
  <c r="BI199" i="28"/>
  <c r="BL190" i="28"/>
  <c r="BI190" i="28"/>
  <c r="BI203" i="28"/>
  <c r="BL203" i="28"/>
  <c r="BO160" i="28"/>
  <c r="BF160" i="28"/>
  <c r="BI208" i="28"/>
  <c r="BL208" i="28"/>
  <c r="BO195" i="28"/>
  <c r="BF195" i="28"/>
  <c r="BI167" i="28"/>
  <c r="BL167" i="28"/>
  <c r="BL168" i="28"/>
  <c r="BI168" i="28"/>
  <c r="BI194" i="28"/>
  <c r="BL194" i="28"/>
  <c r="BI191" i="28"/>
  <c r="BL191" i="28"/>
  <c r="BI198" i="28"/>
  <c r="BL198" i="28"/>
  <c r="BI87" i="28"/>
  <c r="BL87" i="28"/>
  <c r="AZ87" i="28"/>
  <c r="BC87" i="28"/>
  <c r="BO89" i="28"/>
  <c r="BF89" i="28"/>
  <c r="BI85" i="28"/>
  <c r="BL85" i="28"/>
  <c r="AZ85" i="28"/>
  <c r="BC85" i="28"/>
  <c r="BO64" i="28"/>
  <c r="BF64" i="28"/>
  <c r="BL72" i="28"/>
  <c r="BI72" i="28"/>
  <c r="BC72" i="28"/>
  <c r="AZ72" i="28"/>
  <c r="BI94" i="28"/>
  <c r="BL94" i="28"/>
  <c r="AZ94" i="28"/>
  <c r="BC94" i="28"/>
  <c r="BI99" i="28"/>
  <c r="BL99" i="28"/>
  <c r="AZ99" i="28"/>
  <c r="BC99" i="28"/>
  <c r="BO88" i="28"/>
  <c r="BF88" i="28"/>
  <c r="BO72" i="28"/>
  <c r="BF72" i="28"/>
  <c r="BO71" i="28"/>
  <c r="BF71" i="28"/>
  <c r="BO81" i="28"/>
  <c r="BF81" i="28"/>
  <c r="BL75" i="28"/>
  <c r="BI75" i="28"/>
  <c r="BC75" i="28"/>
  <c r="AZ75" i="28"/>
  <c r="BL108" i="28"/>
  <c r="BI108" i="28"/>
  <c r="AZ108" i="28"/>
  <c r="BC108" i="28"/>
  <c r="BO130" i="28"/>
  <c r="BF130" i="28"/>
  <c r="BI120" i="28"/>
  <c r="BL120" i="28"/>
  <c r="AZ120" i="28"/>
  <c r="BC120" i="28"/>
  <c r="BI135" i="28"/>
  <c r="BL135" i="28"/>
  <c r="BC135" i="28"/>
  <c r="AZ135" i="28"/>
  <c r="BO152" i="28"/>
  <c r="BF152" i="28"/>
  <c r="BI113" i="28"/>
  <c r="BL113" i="28"/>
  <c r="BC113" i="28"/>
  <c r="AZ113" i="28"/>
  <c r="BI114" i="28"/>
  <c r="BL114" i="28"/>
  <c r="BC114" i="28"/>
  <c r="AZ114" i="28"/>
  <c r="BO131" i="28"/>
  <c r="BF131" i="28"/>
  <c r="BO155" i="28"/>
  <c r="BF155" i="28"/>
  <c r="BL132" i="28"/>
  <c r="BI132" i="28"/>
  <c r="AZ132" i="28"/>
  <c r="BC132" i="28"/>
  <c r="BI112" i="28"/>
  <c r="BL112" i="28"/>
  <c r="BC112" i="28"/>
  <c r="AZ112" i="28"/>
  <c r="BL156" i="28"/>
  <c r="BI156" i="28"/>
  <c r="BC156" i="28"/>
  <c r="AZ156" i="28"/>
  <c r="BL154" i="28"/>
  <c r="BI154" i="28"/>
  <c r="AZ154" i="28"/>
  <c r="BC154" i="28"/>
  <c r="BN64" i="28"/>
  <c r="BE64" i="28"/>
  <c r="BN63" i="28"/>
  <c r="BE63" i="28"/>
  <c r="BN106" i="28"/>
  <c r="BE106" i="28"/>
  <c r="BK93" i="28"/>
  <c r="BH93" i="28"/>
  <c r="AY93" i="28"/>
  <c r="BB93" i="28"/>
  <c r="BN65" i="28"/>
  <c r="BE65" i="28"/>
  <c r="BN88" i="28"/>
  <c r="BE88" i="28"/>
  <c r="BN71" i="28"/>
  <c r="BE71" i="28"/>
  <c r="BN101" i="28"/>
  <c r="BE101" i="28"/>
  <c r="BH90" i="28"/>
  <c r="BK90" i="28"/>
  <c r="AY90" i="28"/>
  <c r="BB90" i="28"/>
  <c r="BH62" i="28"/>
  <c r="BK62" i="28"/>
  <c r="AY62" i="28"/>
  <c r="BB62" i="28"/>
  <c r="BK102" i="28"/>
  <c r="BH102" i="28"/>
  <c r="BB102" i="28"/>
  <c r="AY102" i="28"/>
  <c r="BK91" i="28"/>
  <c r="BH91" i="28"/>
  <c r="AY91" i="28"/>
  <c r="BB91" i="28"/>
  <c r="BK254" i="28"/>
  <c r="BH254" i="28"/>
  <c r="BH211" i="28"/>
  <c r="BK211" i="28"/>
  <c r="BN234" i="28"/>
  <c r="BE234" i="28"/>
  <c r="BN233" i="28"/>
  <c r="BE233" i="28"/>
  <c r="BN214" i="28"/>
  <c r="BE214" i="28"/>
  <c r="BN218" i="28"/>
  <c r="BE218" i="28"/>
  <c r="BN243" i="28"/>
  <c r="BE243" i="28"/>
  <c r="BN241" i="28"/>
  <c r="BE241" i="28"/>
  <c r="BK233" i="28"/>
  <c r="BH233" i="28"/>
  <c r="BN256" i="28"/>
  <c r="BE256" i="28"/>
  <c r="BH245" i="28"/>
  <c r="BK245" i="28"/>
  <c r="BK226" i="28"/>
  <c r="BH226" i="28"/>
  <c r="BK175" i="28"/>
  <c r="BH175" i="28"/>
  <c r="BN195" i="28"/>
  <c r="BE195" i="28"/>
  <c r="BK192" i="28"/>
  <c r="BH192" i="28"/>
  <c r="BK180" i="28"/>
  <c r="BH180" i="28"/>
  <c r="BH163" i="28"/>
  <c r="BK163" i="28"/>
  <c r="BK194" i="28"/>
  <c r="BH194" i="28"/>
  <c r="BN174" i="28"/>
  <c r="BE174" i="28"/>
  <c r="BN186" i="28"/>
  <c r="BE186" i="28"/>
  <c r="BN172" i="28"/>
  <c r="BE172" i="28"/>
  <c r="BN179" i="28"/>
  <c r="BE179" i="28"/>
  <c r="BK173" i="28"/>
  <c r="BH173" i="28"/>
  <c r="BN198" i="28"/>
  <c r="BE198" i="28"/>
  <c r="BN207" i="28"/>
  <c r="BE207" i="28"/>
  <c r="AY136" i="28"/>
  <c r="BK136" i="28"/>
  <c r="BH136" i="28"/>
  <c r="BB136" i="28"/>
  <c r="BN111" i="28"/>
  <c r="BE111" i="28"/>
  <c r="BN138" i="28"/>
  <c r="BE138" i="28"/>
  <c r="BN128" i="28"/>
  <c r="BE128" i="28"/>
  <c r="BK117" i="28"/>
  <c r="BH117" i="28"/>
  <c r="BB117" i="28"/>
  <c r="AY117" i="28"/>
  <c r="BH133" i="28"/>
  <c r="BK133" i="28"/>
  <c r="BB133" i="28"/>
  <c r="AY133" i="28"/>
  <c r="BN146" i="28"/>
  <c r="BE146" i="28"/>
  <c r="BK137" i="28"/>
  <c r="BH137" i="28"/>
  <c r="BB137" i="28"/>
  <c r="AY137" i="28"/>
  <c r="BN159" i="28"/>
  <c r="BE159" i="28"/>
  <c r="BN148" i="28"/>
  <c r="BE148" i="28"/>
  <c r="BN141" i="28"/>
  <c r="BE141" i="28"/>
  <c r="BN156" i="28"/>
  <c r="BE156" i="28"/>
  <c r="BO234" i="28"/>
  <c r="BF234" i="28"/>
  <c r="BO233" i="28"/>
  <c r="BF233" i="28"/>
  <c r="BO214" i="28"/>
  <c r="BF214" i="28"/>
  <c r="BL196" i="28"/>
  <c r="BI196" i="28"/>
  <c r="BI180" i="28"/>
  <c r="BL180" i="28"/>
  <c r="BO180" i="28"/>
  <c r="BF180" i="28"/>
  <c r="BO199" i="28"/>
  <c r="BF199" i="28"/>
  <c r="BO94" i="28"/>
  <c r="BF94" i="28"/>
  <c r="BO102" i="28"/>
  <c r="BF102" i="28"/>
  <c r="BO104" i="28"/>
  <c r="BF104" i="28"/>
  <c r="BL92" i="28"/>
  <c r="BI92" i="28"/>
  <c r="AZ92" i="28"/>
  <c r="BC92" i="28"/>
  <c r="BO120" i="28"/>
  <c r="BF120" i="28"/>
  <c r="BI159" i="28"/>
  <c r="BL159" i="28"/>
  <c r="BC159" i="28"/>
  <c r="AZ159" i="28"/>
  <c r="BL115" i="28"/>
  <c r="BI115" i="28"/>
  <c r="BC115" i="28"/>
  <c r="AZ115" i="28"/>
  <c r="BI129" i="28"/>
  <c r="BL129" i="28"/>
  <c r="BC129" i="28"/>
  <c r="AZ129" i="28"/>
  <c r="BH79" i="28"/>
  <c r="BK79" i="28"/>
  <c r="BB79" i="28"/>
  <c r="AY79" i="28"/>
  <c r="BK97" i="28"/>
  <c r="BH97" i="28"/>
  <c r="AY97" i="28"/>
  <c r="BB97" i="28"/>
  <c r="BN81" i="28"/>
  <c r="BE81" i="28"/>
  <c r="BN108" i="28"/>
  <c r="BE108" i="28"/>
  <c r="BN100" i="28"/>
  <c r="BE100" i="28"/>
  <c r="BK85" i="28"/>
  <c r="BH85" i="28"/>
  <c r="AY85" i="28"/>
  <c r="BB85" i="28"/>
  <c r="BH107" i="28"/>
  <c r="BK107" i="28"/>
  <c r="BB107" i="28"/>
  <c r="AY107" i="28"/>
  <c r="BN213" i="28"/>
  <c r="BE213" i="28"/>
  <c r="BN216" i="28"/>
  <c r="BE216" i="28"/>
  <c r="BH229" i="28"/>
  <c r="BK229" i="28"/>
  <c r="BK243" i="28"/>
  <c r="BH243" i="28"/>
  <c r="BN209" i="28"/>
  <c r="BE209" i="28"/>
  <c r="BK164" i="28"/>
  <c r="BH164" i="28"/>
  <c r="BN163" i="28"/>
  <c r="BE163" i="28"/>
  <c r="BN202" i="28"/>
  <c r="BE202" i="28"/>
  <c r="BH161" i="28"/>
  <c r="BK161" i="28"/>
  <c r="BK191" i="28"/>
  <c r="BH191" i="28"/>
  <c r="BH190" i="28"/>
  <c r="BK190" i="28"/>
  <c r="BK115" i="28"/>
  <c r="BH115" i="28"/>
  <c r="AY115" i="28"/>
  <c r="BB115" i="28"/>
  <c r="BN120" i="28"/>
  <c r="BE120" i="28"/>
  <c r="BN153" i="28"/>
  <c r="BE153" i="28"/>
  <c r="BH152" i="28"/>
  <c r="BK152" i="28"/>
  <c r="BB152" i="28"/>
  <c r="AY152" i="28"/>
  <c r="BN126" i="28"/>
  <c r="BE126" i="28"/>
  <c r="BK120" i="28"/>
  <c r="BH120" i="28"/>
  <c r="AY120" i="28"/>
  <c r="BB120" i="28"/>
  <c r="BI230" i="28"/>
  <c r="BL230" i="28"/>
  <c r="BI223" i="28"/>
  <c r="BL223" i="28"/>
  <c r="BL225" i="28"/>
  <c r="BI225" i="28"/>
  <c r="BO220" i="28"/>
  <c r="BF220" i="28"/>
  <c r="BO235" i="28"/>
  <c r="BF235" i="28"/>
  <c r="BO254" i="28"/>
  <c r="BF254" i="28"/>
  <c r="BL224" i="28"/>
  <c r="BI224" i="28"/>
  <c r="BO221" i="28"/>
  <c r="BF221" i="28"/>
  <c r="BO257" i="28"/>
  <c r="BF257" i="28"/>
  <c r="BO231" i="28"/>
  <c r="BF231" i="28"/>
  <c r="BO211" i="28"/>
  <c r="BF211" i="28"/>
  <c r="BO248" i="28"/>
  <c r="BF248" i="28"/>
  <c r="BL184" i="28"/>
  <c r="BI184" i="28"/>
  <c r="BI172" i="28"/>
  <c r="BL172" i="28"/>
  <c r="BO197" i="28"/>
  <c r="BF197" i="28"/>
  <c r="BO205" i="28"/>
  <c r="BF205" i="28"/>
  <c r="BO163" i="28"/>
  <c r="BF163" i="28"/>
  <c r="BI163" i="28"/>
  <c r="BL163" i="28"/>
  <c r="BI202" i="28"/>
  <c r="BL202" i="28"/>
  <c r="BL171" i="28"/>
  <c r="BI171" i="28"/>
  <c r="BL169" i="28"/>
  <c r="BI169" i="28"/>
  <c r="BO203" i="28"/>
  <c r="BF203" i="28"/>
  <c r="BO194" i="28"/>
  <c r="BF194" i="28"/>
  <c r="BO201" i="28"/>
  <c r="BF201" i="28"/>
  <c r="BO65" i="28"/>
  <c r="BF65" i="28"/>
  <c r="BL88" i="28"/>
  <c r="BI88" i="28"/>
  <c r="BC88" i="28"/>
  <c r="AZ88" i="28"/>
  <c r="BI104" i="28"/>
  <c r="BL104" i="28"/>
  <c r="AZ104" i="28"/>
  <c r="BC104" i="28"/>
  <c r="BO74" i="28"/>
  <c r="BF74" i="28"/>
  <c r="BL77" i="28"/>
  <c r="BI77" i="28"/>
  <c r="BC77" i="28"/>
  <c r="AZ77" i="28"/>
  <c r="BI101" i="28"/>
  <c r="BL101" i="28"/>
  <c r="BC101" i="28"/>
  <c r="AZ101" i="28"/>
  <c r="BO101" i="28"/>
  <c r="BF101" i="28"/>
  <c r="BO92" i="28"/>
  <c r="BF92" i="28"/>
  <c r="BI91" i="28"/>
  <c r="BL91" i="28"/>
  <c r="AZ91" i="28"/>
  <c r="BC91" i="28"/>
  <c r="BO75" i="28"/>
  <c r="BF75" i="28"/>
  <c r="BI86" i="28"/>
  <c r="BL86" i="28"/>
  <c r="AZ86" i="28"/>
  <c r="BC86" i="28"/>
  <c r="BO78" i="28"/>
  <c r="BF78" i="28"/>
  <c r="BO125" i="28"/>
  <c r="BF125" i="28"/>
  <c r="BO148" i="28"/>
  <c r="BF148" i="28"/>
  <c r="BI137" i="28"/>
  <c r="BL137" i="28"/>
  <c r="AZ137" i="28"/>
  <c r="BC137" i="28"/>
  <c r="BO154" i="28"/>
  <c r="BF154" i="28"/>
  <c r="BO114" i="28"/>
  <c r="BF114" i="28"/>
  <c r="BL134" i="28"/>
  <c r="BI134" i="28"/>
  <c r="BC134" i="28"/>
  <c r="AZ134" i="28"/>
  <c r="BL145" i="28"/>
  <c r="BI145" i="28"/>
  <c r="BC145" i="28"/>
  <c r="AZ145" i="28"/>
  <c r="BI136" i="28"/>
  <c r="BL136" i="28"/>
  <c r="BC136" i="28"/>
  <c r="AZ136" i="28"/>
  <c r="BL133" i="28"/>
  <c r="BI133" i="28"/>
  <c r="BC133" i="28"/>
  <c r="AZ133" i="28"/>
  <c r="BO115" i="28"/>
  <c r="BF115" i="28"/>
  <c r="BI141" i="28"/>
  <c r="BL141" i="28"/>
  <c r="BC141" i="28"/>
  <c r="AZ141" i="28"/>
  <c r="BO157" i="28"/>
  <c r="BF157" i="28"/>
  <c r="BK76" i="28"/>
  <c r="BH76" i="28"/>
  <c r="AY76" i="28"/>
  <c r="BB76" i="28"/>
  <c r="BH72" i="28"/>
  <c r="BK72" i="28"/>
  <c r="AY72" i="28"/>
  <c r="BB72" i="28"/>
  <c r="BH67" i="28"/>
  <c r="BK67" i="28"/>
  <c r="BB67" i="28"/>
  <c r="AY67" i="28"/>
  <c r="BH109" i="28"/>
  <c r="BK109" i="28"/>
  <c r="BB109" i="28"/>
  <c r="AY109" i="28"/>
  <c r="BH92" i="28"/>
  <c r="BK92" i="28"/>
  <c r="BB92" i="28"/>
  <c r="AY92" i="28"/>
  <c r="BN92" i="28"/>
  <c r="BE92" i="28"/>
  <c r="BN75" i="28"/>
  <c r="BE75" i="28"/>
  <c r="BH64" i="28"/>
  <c r="BK64" i="28"/>
  <c r="AY64" i="28"/>
  <c r="BB64" i="28"/>
  <c r="BN91" i="28"/>
  <c r="BE91" i="28"/>
  <c r="BN72" i="28"/>
  <c r="BE72" i="28"/>
  <c r="BN105" i="28"/>
  <c r="BE105" i="28"/>
  <c r="BN94" i="28"/>
  <c r="BE94" i="28"/>
  <c r="BH240" i="28"/>
  <c r="BK240" i="28"/>
  <c r="BN224" i="28"/>
  <c r="BE224" i="28"/>
  <c r="BN242" i="28"/>
  <c r="BE242" i="28"/>
  <c r="BN253" i="28"/>
  <c r="BE253" i="28"/>
  <c r="BN217" i="28"/>
  <c r="BE217" i="28"/>
  <c r="BH228" i="28"/>
  <c r="BK228" i="28"/>
  <c r="BH248" i="28"/>
  <c r="BK248" i="28"/>
  <c r="BK247" i="28"/>
  <c r="BH247" i="28"/>
  <c r="BN236" i="28"/>
  <c r="BE236" i="28"/>
  <c r="BN211" i="28"/>
  <c r="BE211" i="28"/>
  <c r="BN248" i="28"/>
  <c r="BE248" i="28"/>
  <c r="BN229" i="28"/>
  <c r="BE229" i="28"/>
  <c r="BN175" i="28"/>
  <c r="BE175" i="28"/>
  <c r="BK171" i="28"/>
  <c r="BH171" i="28"/>
  <c r="BK165" i="28"/>
  <c r="BH165" i="28"/>
  <c r="BN192" i="28"/>
  <c r="BE192" i="28"/>
  <c r="BK174" i="28"/>
  <c r="BH174" i="28"/>
  <c r="BN197" i="28"/>
  <c r="BE197" i="28"/>
  <c r="BH177" i="28"/>
  <c r="BK177" i="28"/>
  <c r="BH189" i="28"/>
  <c r="BK189" i="28"/>
  <c r="BK178" i="28"/>
  <c r="BH178" i="28"/>
  <c r="BH185" i="28"/>
  <c r="BK185" i="28"/>
  <c r="BN176" i="28"/>
  <c r="BE176" i="28"/>
  <c r="BH203" i="28"/>
  <c r="BK203" i="28"/>
  <c r="BN208" i="28"/>
  <c r="BE208" i="28"/>
  <c r="BN115" i="28"/>
  <c r="BE115" i="28"/>
  <c r="BN125" i="28"/>
  <c r="BE125" i="28"/>
  <c r="BK146" i="28"/>
  <c r="BH146" i="28"/>
  <c r="AY146" i="28"/>
  <c r="BB146" i="28"/>
  <c r="BN133" i="28"/>
  <c r="BE133" i="28"/>
  <c r="BN119" i="28"/>
  <c r="BE119" i="28"/>
  <c r="BN134" i="28"/>
  <c r="BE134" i="28"/>
  <c r="BH125" i="28"/>
  <c r="BK125" i="28"/>
  <c r="AY125" i="28"/>
  <c r="BB125" i="28"/>
  <c r="BH151" i="28"/>
  <c r="BK151" i="28"/>
  <c r="AY151" i="28"/>
  <c r="BB151" i="28"/>
  <c r="BH114" i="28"/>
  <c r="BK114" i="28"/>
  <c r="AY114" i="28"/>
  <c r="BB114" i="28"/>
  <c r="BN154" i="28"/>
  <c r="BE154" i="28"/>
  <c r="BN145" i="28"/>
  <c r="BE145" i="28"/>
  <c r="BN151" i="28"/>
  <c r="BE151" i="28"/>
  <c r="BI210" i="28"/>
  <c r="BL210" i="28"/>
  <c r="BL227" i="28"/>
  <c r="BI227" i="28"/>
  <c r="BF123" i="28"/>
  <c r="BO123" i="28"/>
  <c r="BF237" i="28"/>
  <c r="BO237" i="28"/>
  <c r="BI232" i="28"/>
  <c r="BL232" i="28"/>
  <c r="BI229" i="28"/>
  <c r="BL229" i="28"/>
  <c r="BO227" i="28"/>
  <c r="BF227" i="28"/>
  <c r="BI242" i="28"/>
  <c r="BL242" i="28"/>
  <c r="BL249" i="28"/>
  <c r="BI249" i="28"/>
  <c r="BO217" i="28"/>
  <c r="BF217" i="28"/>
  <c r="BO228" i="28"/>
  <c r="BF228" i="28"/>
  <c r="BI226" i="28"/>
  <c r="BL226" i="28"/>
  <c r="BO212" i="28"/>
  <c r="BF212" i="28"/>
  <c r="BI236" i="28"/>
  <c r="BL236" i="28"/>
  <c r="BL219" i="28"/>
  <c r="BI219" i="28"/>
  <c r="BI253" i="28"/>
  <c r="BL253" i="28"/>
  <c r="BO164" i="28"/>
  <c r="BF164" i="28"/>
  <c r="BL160" i="28"/>
  <c r="BI160" i="28"/>
  <c r="BL165" i="28"/>
  <c r="BI165" i="28"/>
  <c r="BO165" i="28"/>
  <c r="BF165" i="28"/>
  <c r="BL166" i="28"/>
  <c r="BI166" i="28"/>
  <c r="BL164" i="28"/>
  <c r="BI164" i="28"/>
  <c r="BL162" i="28"/>
  <c r="BI162" i="28"/>
  <c r="BL175" i="28"/>
  <c r="BI175" i="28"/>
  <c r="BO172" i="28"/>
  <c r="BF172" i="28"/>
  <c r="BO168" i="28"/>
  <c r="BF168" i="28"/>
  <c r="BO198" i="28"/>
  <c r="BF198" i="28"/>
  <c r="BL206" i="28"/>
  <c r="BI206" i="28"/>
  <c r="BI84" i="28"/>
  <c r="BL84" i="28"/>
  <c r="AZ84" i="28"/>
  <c r="BC84" i="28"/>
  <c r="BI93" i="28"/>
  <c r="BL93" i="28"/>
  <c r="AZ93" i="28"/>
  <c r="BC93" i="28"/>
  <c r="BO85" i="28"/>
  <c r="BF85" i="28"/>
  <c r="BI76" i="28"/>
  <c r="BL76" i="28"/>
  <c r="AZ76" i="28"/>
  <c r="BC76" i="28"/>
  <c r="BL90" i="28"/>
  <c r="BI90" i="28"/>
  <c r="BC90" i="28"/>
  <c r="AZ90" i="28"/>
  <c r="BL110" i="28"/>
  <c r="BI110" i="28"/>
  <c r="AZ110" i="28"/>
  <c r="BC110" i="28"/>
  <c r="BL64" i="28"/>
  <c r="BI64" i="28"/>
  <c r="BC64" i="28"/>
  <c r="AZ64" i="28"/>
  <c r="BO96" i="28"/>
  <c r="BF96" i="28"/>
  <c r="BO93" i="28"/>
  <c r="BF93" i="28"/>
  <c r="BO79" i="28"/>
  <c r="BF79" i="28"/>
  <c r="BO90" i="28"/>
  <c r="BF90" i="28"/>
  <c r="BL83" i="28"/>
  <c r="BI83" i="28"/>
  <c r="AZ83" i="28"/>
  <c r="BC83" i="28"/>
  <c r="BO129" i="28"/>
  <c r="BF129" i="28"/>
  <c r="BL153" i="28"/>
  <c r="BI153" i="28"/>
  <c r="BC153" i="28"/>
  <c r="AZ153" i="28"/>
  <c r="BI151" i="28"/>
  <c r="BL151" i="28"/>
  <c r="BC151" i="28"/>
  <c r="AZ151" i="28"/>
  <c r="BO142" i="28"/>
  <c r="BF142" i="28"/>
  <c r="BO111" i="28"/>
  <c r="BF111" i="28"/>
  <c r="BL117" i="28"/>
  <c r="BI117" i="28"/>
  <c r="AZ117" i="28"/>
  <c r="BC117" i="28"/>
  <c r="BO136" i="28"/>
  <c r="BF136" i="28"/>
  <c r="BO147" i="28"/>
  <c r="BF147" i="28"/>
  <c r="BL146" i="28"/>
  <c r="BI146" i="28"/>
  <c r="BC146" i="28"/>
  <c r="AZ146" i="28"/>
  <c r="BO137" i="28"/>
  <c r="BF137" i="28"/>
  <c r="BL121" i="28"/>
  <c r="BI121" i="28"/>
  <c r="AZ121" i="28"/>
  <c r="BC121" i="28"/>
  <c r="BO144" i="28"/>
  <c r="BF144" i="28"/>
  <c r="BO153" i="28"/>
  <c r="BF153" i="28"/>
  <c r="BH105" i="28"/>
  <c r="BK105" i="28"/>
  <c r="BB105" i="28"/>
  <c r="AY105" i="28"/>
  <c r="BN73" i="28"/>
  <c r="BE73" i="28"/>
  <c r="BN74" i="28"/>
  <c r="BE74" i="28"/>
  <c r="BK69" i="28"/>
  <c r="BH69" i="28"/>
  <c r="BB69" i="28"/>
  <c r="AY69" i="28"/>
  <c r="BH89" i="28"/>
  <c r="BK89" i="28"/>
  <c r="BB89" i="28"/>
  <c r="AY89" i="28"/>
  <c r="BN96" i="28"/>
  <c r="BE96" i="28"/>
  <c r="BK78" i="28"/>
  <c r="BH78" i="28"/>
  <c r="AY78" i="28"/>
  <c r="BB78" i="28"/>
  <c r="BH65" i="28"/>
  <c r="BK65" i="28"/>
  <c r="BB65" i="28"/>
  <c r="AY65" i="28"/>
  <c r="BN95" i="28"/>
  <c r="BE95" i="28"/>
  <c r="BH77" i="28"/>
  <c r="BK77" i="28"/>
  <c r="BB77" i="28"/>
  <c r="AY77" i="28"/>
  <c r="BK110" i="28"/>
  <c r="BH110" i="28"/>
  <c r="BB110" i="28"/>
  <c r="AY110" i="28"/>
  <c r="BK99" i="28"/>
  <c r="BH99" i="28"/>
  <c r="BB99" i="28"/>
  <c r="AY99" i="28"/>
  <c r="BN252" i="28"/>
  <c r="BE252" i="28"/>
  <c r="BK246" i="28"/>
  <c r="BH246" i="28"/>
  <c r="BN244" i="28"/>
  <c r="BE244" i="28"/>
  <c r="BK216" i="28"/>
  <c r="BH216" i="28"/>
  <c r="BH224" i="28"/>
  <c r="BK224" i="28"/>
  <c r="BN251" i="28"/>
  <c r="BE251" i="28"/>
  <c r="BN249" i="28"/>
  <c r="BE249" i="28"/>
  <c r="BH250" i="28"/>
  <c r="BK250" i="28"/>
  <c r="BN237" i="28"/>
  <c r="BE237" i="28"/>
  <c r="BK219" i="28"/>
  <c r="BH219" i="28"/>
  <c r="BH253" i="28"/>
  <c r="BK253" i="28"/>
  <c r="BK234" i="28"/>
  <c r="BH234" i="28"/>
  <c r="BE184" i="28"/>
  <c r="BN184" i="28"/>
  <c r="BN169" i="28"/>
  <c r="BE169" i="28"/>
  <c r="BH167" i="28"/>
  <c r="BK167" i="28"/>
  <c r="BN164" i="28"/>
  <c r="BE164" i="28"/>
  <c r="BN187" i="28"/>
  <c r="BE187" i="28"/>
  <c r="BH199" i="28"/>
  <c r="BK199" i="28"/>
  <c r="BN178" i="28"/>
  <c r="BE178" i="28"/>
  <c r="BN190" i="28"/>
  <c r="BE190" i="28"/>
  <c r="BN180" i="28"/>
  <c r="BE180" i="28"/>
  <c r="BN188" i="28"/>
  <c r="BE188" i="28"/>
  <c r="BH182" i="28"/>
  <c r="BK182" i="28"/>
  <c r="BN206" i="28"/>
  <c r="BE206" i="28"/>
  <c r="BK148" i="28"/>
  <c r="BH148" i="28"/>
  <c r="BB148" i="28"/>
  <c r="AY148" i="28"/>
  <c r="BH119" i="28"/>
  <c r="BK119" i="28"/>
  <c r="AY119" i="28"/>
  <c r="BB119" i="28"/>
  <c r="BH143" i="28"/>
  <c r="BK143" i="28"/>
  <c r="BB143" i="28"/>
  <c r="AY143" i="28"/>
  <c r="BB149" i="28"/>
  <c r="BH149" i="28"/>
  <c r="BK149" i="28"/>
  <c r="AY149" i="28"/>
  <c r="BN149" i="28"/>
  <c r="BE149" i="28"/>
  <c r="BN127" i="28"/>
  <c r="BE127" i="28"/>
  <c r="BH138" i="28"/>
  <c r="BK138" i="28"/>
  <c r="BB138" i="28"/>
  <c r="AY138" i="28"/>
  <c r="BN135" i="28"/>
  <c r="BE135" i="28"/>
  <c r="BK159" i="28"/>
  <c r="BH159" i="28"/>
  <c r="BB159" i="28"/>
  <c r="AY159" i="28"/>
  <c r="BN118" i="28"/>
  <c r="BE118" i="28"/>
  <c r="BH111" i="28"/>
  <c r="BK111" i="28"/>
  <c r="AY111" i="28"/>
  <c r="BB111" i="28"/>
  <c r="BH140" i="28"/>
  <c r="BK140" i="28"/>
  <c r="BB140" i="28"/>
  <c r="AY140" i="28"/>
  <c r="BN152" i="28"/>
  <c r="BE152" i="28"/>
  <c r="BL241" i="28"/>
  <c r="BI241" i="28"/>
  <c r="BO245" i="28"/>
  <c r="BF245" i="28"/>
  <c r="BL234" i="28"/>
  <c r="BI234" i="28"/>
  <c r="BL178" i="28"/>
  <c r="BI178" i="28"/>
  <c r="BO190" i="28"/>
  <c r="BF190" i="28"/>
  <c r="BO175" i="28"/>
  <c r="BF175" i="28"/>
  <c r="BI174" i="28"/>
  <c r="BL174" i="28"/>
  <c r="BO200" i="28"/>
  <c r="BF200" i="28"/>
  <c r="BL105" i="28"/>
  <c r="BI105" i="28"/>
  <c r="BC105" i="28"/>
  <c r="AZ105" i="28"/>
  <c r="BO62" i="28"/>
  <c r="BF62" i="28"/>
  <c r="BO98" i="28"/>
  <c r="BF98" i="28"/>
  <c r="BO121" i="28"/>
  <c r="BF121" i="28"/>
  <c r="BL119" i="28"/>
  <c r="BI119" i="28"/>
  <c r="BC119" i="28"/>
  <c r="AZ119" i="28"/>
  <c r="BO149" i="28"/>
  <c r="BF149" i="28"/>
  <c r="BO139" i="28"/>
  <c r="BF139" i="28"/>
  <c r="BL155" i="28"/>
  <c r="BI155" i="28"/>
  <c r="AZ155" i="28"/>
  <c r="BC155" i="28"/>
  <c r="BH100" i="28"/>
  <c r="BK100" i="28"/>
  <c r="BB100" i="28"/>
  <c r="AY100" i="28"/>
  <c r="BK63" i="28"/>
  <c r="BH63" i="28"/>
  <c r="AY63" i="28"/>
  <c r="BB63" i="28"/>
  <c r="BK81" i="28"/>
  <c r="BH81" i="28"/>
  <c r="AY81" i="28"/>
  <c r="BB81" i="28"/>
  <c r="BN83" i="28"/>
  <c r="BE83" i="28"/>
  <c r="BN99" i="28"/>
  <c r="BE99" i="28"/>
  <c r="BH74" i="28"/>
  <c r="BK74" i="28"/>
  <c r="BB74" i="28"/>
  <c r="AY74" i="28"/>
  <c r="BN250" i="28"/>
  <c r="BE250" i="28"/>
  <c r="BN240" i="28"/>
  <c r="BE240" i="28"/>
  <c r="BN226" i="28"/>
  <c r="BE226" i="28"/>
  <c r="BH227" i="28"/>
  <c r="BK227" i="28"/>
  <c r="BK244" i="28"/>
  <c r="BH244" i="28"/>
  <c r="BK168" i="28"/>
  <c r="BH168" i="28"/>
  <c r="BK179" i="28"/>
  <c r="BH179" i="28"/>
  <c r="BK162" i="28"/>
  <c r="BH162" i="28"/>
  <c r="BN205" i="28"/>
  <c r="BE205" i="28"/>
  <c r="BN196" i="28"/>
  <c r="BE196" i="28"/>
  <c r="BN200" i="28"/>
  <c r="BE200" i="28"/>
  <c r="BK150" i="28"/>
  <c r="BH150" i="28"/>
  <c r="AY150" i="28"/>
  <c r="BB150" i="28"/>
  <c r="BN112" i="28"/>
  <c r="BE112" i="28"/>
  <c r="BN147" i="28"/>
  <c r="BE147" i="28"/>
  <c r="BN155" i="28"/>
  <c r="BE155" i="28"/>
  <c r="BN137" i="28"/>
  <c r="BE137" i="28"/>
  <c r="BH154" i="28"/>
  <c r="BK154" i="28"/>
  <c r="BB154" i="28"/>
  <c r="AY154" i="28"/>
  <c r="BL217" i="28"/>
  <c r="BI217" i="28"/>
  <c r="BL212" i="28"/>
  <c r="BI212" i="28"/>
  <c r="BI231" i="28"/>
  <c r="BL231" i="28"/>
  <c r="BI239" i="28"/>
  <c r="BL239" i="28"/>
  <c r="BO243" i="28"/>
  <c r="BF243" i="28"/>
  <c r="BO226" i="28"/>
  <c r="BF226" i="28"/>
  <c r="BL222" i="28"/>
  <c r="BI222" i="28"/>
  <c r="BI240" i="28"/>
  <c r="BL240" i="28"/>
  <c r="BO229" i="28"/>
  <c r="BF229" i="28"/>
  <c r="BO213" i="28"/>
  <c r="BF213" i="28"/>
  <c r="BL237" i="28"/>
  <c r="BI237" i="28"/>
  <c r="BO222" i="28"/>
  <c r="BF222" i="28"/>
  <c r="BI255" i="28"/>
  <c r="BL255" i="28"/>
  <c r="BO167" i="28"/>
  <c r="BF167" i="28"/>
  <c r="BL176" i="28"/>
  <c r="BI176" i="28"/>
  <c r="BL185" i="28"/>
  <c r="BI185" i="28"/>
  <c r="BI181" i="28"/>
  <c r="BL181" i="28"/>
  <c r="BO171" i="28"/>
  <c r="BF171" i="28"/>
  <c r="BI173" i="28"/>
  <c r="BL173" i="28"/>
  <c r="BO166" i="28"/>
  <c r="BF166" i="28"/>
  <c r="BO176" i="28"/>
  <c r="BF176" i="28"/>
  <c r="BI177" i="28"/>
  <c r="BL177" i="28"/>
  <c r="BO169" i="28"/>
  <c r="BF169" i="28"/>
  <c r="BI207" i="28"/>
  <c r="BL207" i="28"/>
  <c r="BL197" i="28"/>
  <c r="BI197" i="28"/>
  <c r="BI81" i="28"/>
  <c r="BL81" i="28"/>
  <c r="AZ81" i="28"/>
  <c r="BC81" i="28"/>
  <c r="BL102" i="28"/>
  <c r="BI102" i="28"/>
  <c r="AZ102" i="28"/>
  <c r="BC102" i="28"/>
  <c r="BO77" i="28"/>
  <c r="BF77" i="28"/>
  <c r="BI98" i="28"/>
  <c r="BL98" i="28"/>
  <c r="BC98" i="28"/>
  <c r="AZ98" i="28"/>
  <c r="BI97" i="28"/>
  <c r="BL97" i="28"/>
  <c r="AZ97" i="28"/>
  <c r="BC97" i="28"/>
  <c r="BL71" i="28"/>
  <c r="BI71" i="28"/>
  <c r="BC71" i="28"/>
  <c r="AZ71" i="28"/>
  <c r="BL65" i="28"/>
  <c r="BI65" i="28"/>
  <c r="AZ65" i="28"/>
  <c r="BC65" i="28"/>
  <c r="BO100" i="28"/>
  <c r="BF100" i="28"/>
  <c r="BI107" i="28"/>
  <c r="BL107" i="28"/>
  <c r="BC107" i="28"/>
  <c r="AZ107" i="28"/>
  <c r="BO83" i="28"/>
  <c r="BF83" i="28"/>
  <c r="BL95" i="28"/>
  <c r="BI95" i="28"/>
  <c r="BC95" i="28"/>
  <c r="AZ95" i="28"/>
  <c r="BO86" i="28"/>
  <c r="BF86" i="28"/>
  <c r="BI111" i="28"/>
  <c r="BL111" i="28"/>
  <c r="AZ111" i="28"/>
  <c r="BC111" i="28"/>
  <c r="BO113" i="28"/>
  <c r="BF113" i="28"/>
  <c r="BO141" i="28"/>
  <c r="BF141" i="28"/>
  <c r="BL148" i="28"/>
  <c r="BI148" i="28"/>
  <c r="AZ148" i="28"/>
  <c r="BC148" i="28"/>
  <c r="BO150" i="28"/>
  <c r="BF150" i="28"/>
  <c r="BL125" i="28"/>
  <c r="BI125" i="28"/>
  <c r="AZ125" i="28"/>
  <c r="BC125" i="28"/>
  <c r="BL143" i="28"/>
  <c r="BI143" i="28"/>
  <c r="AZ143" i="28"/>
  <c r="BC143" i="28"/>
  <c r="BI116" i="28"/>
  <c r="BL116" i="28"/>
  <c r="AZ116" i="28"/>
  <c r="BC116" i="28"/>
  <c r="BL147" i="28"/>
  <c r="BI147" i="28"/>
  <c r="BC147" i="28"/>
  <c r="AZ147" i="28"/>
  <c r="BO138" i="28"/>
  <c r="BF138" i="28"/>
  <c r="BO124" i="28"/>
  <c r="BF124" i="28"/>
  <c r="BO145" i="28"/>
  <c r="BF145" i="28"/>
  <c r="BL158" i="28"/>
  <c r="BI158" i="28"/>
  <c r="AZ158" i="28"/>
  <c r="BC158" i="28"/>
  <c r="BH73" i="28"/>
  <c r="BK73" i="28"/>
  <c r="BB73" i="28"/>
  <c r="AY73" i="28"/>
  <c r="BH75" i="28"/>
  <c r="BK75" i="28"/>
  <c r="BB75" i="28"/>
  <c r="AY75" i="28"/>
  <c r="BK70" i="28"/>
  <c r="BH70" i="28"/>
  <c r="BB70" i="28"/>
  <c r="AY70" i="28"/>
  <c r="BN78" i="28"/>
  <c r="BE78" i="28"/>
  <c r="BK96" i="28"/>
  <c r="BH96" i="28"/>
  <c r="AY96" i="28"/>
  <c r="BB96" i="28"/>
  <c r="BN104" i="28"/>
  <c r="BE104" i="28"/>
  <c r="BN79" i="28"/>
  <c r="BE79" i="28"/>
  <c r="BH95" i="28"/>
  <c r="BK95" i="28"/>
  <c r="AY95" i="28"/>
  <c r="BB95" i="28"/>
  <c r="BH98" i="28"/>
  <c r="BK98" i="28"/>
  <c r="BB98" i="28"/>
  <c r="AY98" i="28"/>
  <c r="BN80" i="28"/>
  <c r="BE80" i="28"/>
  <c r="BN62" i="28"/>
  <c r="BE62" i="28"/>
  <c r="BN102" i="28"/>
  <c r="BE102" i="28"/>
  <c r="BH236" i="28"/>
  <c r="BK236" i="28"/>
  <c r="BN255" i="28"/>
  <c r="BE255" i="28"/>
  <c r="BH256" i="28"/>
  <c r="BK256" i="28"/>
  <c r="BN235" i="28"/>
  <c r="BE235" i="28"/>
  <c r="BN227" i="28"/>
  <c r="BE227" i="28"/>
  <c r="BH215" i="28"/>
  <c r="BK215" i="28"/>
  <c r="BN215" i="28"/>
  <c r="BE215" i="28"/>
  <c r="BK257" i="28"/>
  <c r="BH257" i="28"/>
  <c r="BK242" i="28"/>
  <c r="BH242" i="28"/>
  <c r="BN222" i="28"/>
  <c r="BE222" i="28"/>
  <c r="BH255" i="28"/>
  <c r="BK255" i="28"/>
  <c r="BN238" i="28"/>
  <c r="BE238" i="28"/>
  <c r="BH198" i="28"/>
  <c r="BK198" i="28"/>
  <c r="BK187" i="28"/>
  <c r="BH187" i="28"/>
  <c r="BH196" i="28"/>
  <c r="BK196" i="28"/>
  <c r="BN173" i="28"/>
  <c r="BE173" i="28"/>
  <c r="BK202" i="28"/>
  <c r="BH202" i="28"/>
  <c r="BN204" i="28"/>
  <c r="BE204" i="28"/>
  <c r="BN203" i="28"/>
  <c r="BE203" i="28"/>
  <c r="BN194" i="28"/>
  <c r="BE194" i="28"/>
  <c r="BK183" i="28"/>
  <c r="BH183" i="28"/>
  <c r="BK193" i="28"/>
  <c r="BH193" i="28"/>
  <c r="BN185" i="28"/>
  <c r="BE185" i="28"/>
  <c r="BK197" i="28"/>
  <c r="BH197" i="28"/>
  <c r="BH127" i="28"/>
  <c r="BK127" i="28"/>
  <c r="AY127" i="28"/>
  <c r="BB127" i="28"/>
  <c r="BH124" i="28"/>
  <c r="BK124" i="28"/>
  <c r="BB124" i="28"/>
  <c r="AY124" i="28"/>
  <c r="BN113" i="28"/>
  <c r="BE113" i="28"/>
  <c r="BN150" i="28"/>
  <c r="BE150" i="28"/>
  <c r="BH118" i="28"/>
  <c r="BK118" i="28"/>
  <c r="BB118" i="28"/>
  <c r="AY118" i="28"/>
  <c r="BN140" i="28"/>
  <c r="BE140" i="28"/>
  <c r="BH142" i="28"/>
  <c r="BK142" i="28"/>
  <c r="BB142" i="28"/>
  <c r="AY142" i="28"/>
  <c r="BH139" i="28"/>
  <c r="BK139" i="28"/>
  <c r="BB139" i="28"/>
  <c r="AY139" i="28"/>
  <c r="BK135" i="28"/>
  <c r="BB135" i="28"/>
  <c r="BH135" i="28"/>
  <c r="AY135" i="28"/>
  <c r="BK123" i="28"/>
  <c r="BH123" i="28"/>
  <c r="AY123" i="28"/>
  <c r="BB123" i="28"/>
  <c r="BN114" i="28"/>
  <c r="BE114" i="28"/>
  <c r="BN143" i="28"/>
  <c r="BE143" i="28"/>
  <c r="BK157" i="28"/>
  <c r="BH157" i="28"/>
  <c r="BB157" i="28"/>
  <c r="AY157" i="28"/>
  <c r="CA28" i="28" l="1"/>
  <c r="BZ47" i="28"/>
  <c r="BZ29" i="28"/>
  <c r="CA25" i="28"/>
  <c r="I95" i="29"/>
  <c r="CA58" i="28"/>
  <c r="J66" i="29"/>
  <c r="J81" i="29"/>
  <c r="H76" i="29"/>
  <c r="G82" i="29"/>
  <c r="BZ32" i="28"/>
  <c r="BZ30" i="28"/>
  <c r="F76" i="29"/>
  <c r="J64" i="29"/>
  <c r="I79" i="29"/>
  <c r="H93" i="29"/>
  <c r="BZ23" i="28"/>
  <c r="G97" i="29"/>
  <c r="G95" i="29"/>
  <c r="G63" i="29"/>
  <c r="CA46" i="28"/>
  <c r="I96" i="29"/>
  <c r="CA16" i="28"/>
  <c r="D97" i="29"/>
  <c r="CA56" i="28"/>
  <c r="F82" i="29"/>
  <c r="D81" i="29"/>
  <c r="BY34" i="28"/>
  <c r="BZ38" i="28"/>
  <c r="H98" i="29"/>
  <c r="CA53" i="28"/>
  <c r="F60" i="29"/>
  <c r="D82" i="29"/>
  <c r="BZ28" i="28"/>
  <c r="CA48" i="28"/>
  <c r="H66" i="29"/>
  <c r="I64" i="29"/>
  <c r="CA38" i="28"/>
  <c r="E179" i="29"/>
  <c r="E62" i="29"/>
  <c r="E95" i="29"/>
  <c r="J98" i="29"/>
  <c r="I60" i="29"/>
  <c r="F65" i="29"/>
  <c r="J61" i="29"/>
  <c r="I81" i="29"/>
  <c r="BZ56" i="28"/>
  <c r="H63" i="29"/>
  <c r="E65" i="29"/>
  <c r="F98" i="29"/>
  <c r="K189" i="29"/>
  <c r="CA30" i="28"/>
  <c r="G92" i="29"/>
  <c r="CA22" i="28"/>
  <c r="G163" i="29"/>
  <c r="G65" i="29"/>
  <c r="BY53" i="28"/>
  <c r="K175" i="29"/>
  <c r="E64" i="29"/>
  <c r="E163" i="29"/>
  <c r="H92" i="29"/>
  <c r="G79" i="29"/>
  <c r="J80" i="29"/>
  <c r="H81" i="29"/>
  <c r="K178" i="29"/>
  <c r="BY33" i="28"/>
  <c r="K194" i="29"/>
  <c r="I80" i="29"/>
  <c r="E63" i="29"/>
  <c r="K192" i="29"/>
  <c r="G179" i="29"/>
  <c r="K159" i="29"/>
  <c r="G81" i="29"/>
  <c r="H60" i="29"/>
  <c r="CA29" i="28"/>
  <c r="E61" i="29"/>
  <c r="BZ43" i="28"/>
  <c r="I63" i="29"/>
  <c r="E81" i="29"/>
  <c r="D66" i="29"/>
  <c r="H77" i="29"/>
  <c r="E80" i="29"/>
  <c r="H79" i="29"/>
  <c r="J79" i="29"/>
  <c r="D78" i="29"/>
  <c r="D64" i="29"/>
  <c r="J82" i="29"/>
  <c r="E93" i="29"/>
  <c r="G64" i="29"/>
  <c r="G77" i="29"/>
  <c r="F97" i="29"/>
  <c r="G61" i="29"/>
  <c r="D62" i="29"/>
  <c r="F92" i="29"/>
  <c r="E78" i="29"/>
  <c r="H156" i="29"/>
  <c r="CG16" i="28"/>
  <c r="D191" i="29"/>
  <c r="K191" i="29" s="1"/>
  <c r="D61" i="29"/>
  <c r="E96" i="29"/>
  <c r="CG52" i="28"/>
  <c r="E193" i="29"/>
  <c r="E195" i="29" s="1"/>
  <c r="CF18" i="28"/>
  <c r="D177" i="29"/>
  <c r="CG57" i="28"/>
  <c r="J190" i="29"/>
  <c r="J195" i="29" s="1"/>
  <c r="H80" i="29"/>
  <c r="G62" i="29"/>
  <c r="CF53" i="28"/>
  <c r="I177" i="29"/>
  <c r="CB16" i="28"/>
  <c r="D63" i="29"/>
  <c r="CF48" i="28"/>
  <c r="I172" i="29"/>
  <c r="CC17" i="28"/>
  <c r="D80" i="29"/>
  <c r="D96" i="29"/>
  <c r="CG39" i="28"/>
  <c r="G193" i="29"/>
  <c r="G195" i="29" s="1"/>
  <c r="I173" i="29"/>
  <c r="CF49" i="28"/>
  <c r="CE19" i="28"/>
  <c r="D162" i="29"/>
  <c r="K162" i="29" s="1"/>
  <c r="CG15" i="28"/>
  <c r="D190" i="29"/>
  <c r="CF15" i="28"/>
  <c r="D174" i="29"/>
  <c r="F173" i="29"/>
  <c r="CF28" i="28"/>
  <c r="CB57" i="28"/>
  <c r="J62" i="29"/>
  <c r="CE14" i="28"/>
  <c r="D157" i="29"/>
  <c r="H173" i="29"/>
  <c r="CF42" i="28"/>
  <c r="D156" i="29"/>
  <c r="H62" i="29"/>
  <c r="CG18" i="28"/>
  <c r="D193" i="29"/>
  <c r="F156" i="29"/>
  <c r="F163" i="29" s="1"/>
  <c r="CE27" i="28"/>
  <c r="B69" i="14"/>
  <c r="B76" i="14" s="1"/>
  <c r="J174" i="29"/>
  <c r="CF57" i="28"/>
  <c r="CD40" i="28"/>
  <c r="G98" i="29"/>
  <c r="CG43" i="28"/>
  <c r="H190" i="29"/>
  <c r="CE48" i="28"/>
  <c r="I156" i="29"/>
  <c r="CE52" i="28"/>
  <c r="I160" i="29"/>
  <c r="K160" i="29" s="1"/>
  <c r="CB40" i="28"/>
  <c r="G66" i="29"/>
  <c r="CC14" i="28"/>
  <c r="D77" i="29"/>
  <c r="CE57" i="28"/>
  <c r="J158" i="29"/>
  <c r="CD26" i="28"/>
  <c r="E98" i="29"/>
  <c r="CB30" i="28"/>
  <c r="F63" i="29"/>
  <c r="H96" i="29"/>
  <c r="CA45" i="28"/>
  <c r="J63" i="29"/>
  <c r="H64" i="29"/>
  <c r="J92" i="29"/>
  <c r="B67" i="14"/>
  <c r="B74" i="14" s="1"/>
  <c r="CD31" i="28"/>
  <c r="F96" i="29"/>
  <c r="CD49" i="28"/>
  <c r="I93" i="29"/>
  <c r="CD15" i="28"/>
  <c r="D94" i="29"/>
  <c r="CC31" i="28"/>
  <c r="F80" i="29"/>
  <c r="CF27" i="28"/>
  <c r="F172" i="29"/>
  <c r="CE42" i="28"/>
  <c r="H157" i="29"/>
  <c r="D79" i="29"/>
  <c r="J60" i="29"/>
  <c r="I66" i="29"/>
  <c r="F62" i="29"/>
  <c r="E82" i="29"/>
  <c r="BZ48" i="28"/>
  <c r="G93" i="29"/>
  <c r="CD19" i="28"/>
  <c r="D98" i="29"/>
  <c r="G94" i="29"/>
  <c r="BY18" i="28"/>
  <c r="CB42" i="28"/>
  <c r="H61" i="29"/>
  <c r="CC54" i="28"/>
  <c r="I82" i="29"/>
  <c r="CC57" i="28"/>
  <c r="J78" i="29"/>
  <c r="CF59" i="28"/>
  <c r="J176" i="29"/>
  <c r="K176" i="29" s="1"/>
  <c r="J96" i="29"/>
  <c r="J76" i="29"/>
  <c r="F61" i="29"/>
  <c r="CG41" i="28"/>
  <c r="H188" i="29"/>
  <c r="H195" i="29" s="1"/>
  <c r="CD20" i="28"/>
  <c r="E92" i="29"/>
  <c r="CC36" i="28"/>
  <c r="G78" i="29"/>
  <c r="J94" i="29"/>
  <c r="BY60" i="28"/>
  <c r="D93" i="29"/>
  <c r="CC34" i="28"/>
  <c r="G76" i="29"/>
  <c r="CF41" i="28"/>
  <c r="H172" i="29"/>
  <c r="CB31" i="28"/>
  <c r="F64" i="29"/>
  <c r="CG32" i="28"/>
  <c r="F193" i="29"/>
  <c r="CG48" i="28"/>
  <c r="I188" i="29"/>
  <c r="I195" i="29" s="1"/>
  <c r="I98" i="29"/>
  <c r="I78" i="29"/>
  <c r="BY36" i="28"/>
  <c r="E66" i="29"/>
  <c r="CD50" i="28"/>
  <c r="I94" i="29"/>
  <c r="CB50" i="28"/>
  <c r="I62" i="29"/>
  <c r="CE60" i="28"/>
  <c r="J161" i="29"/>
  <c r="K161" i="29" s="1"/>
  <c r="I77" i="29"/>
  <c r="H94" i="29"/>
  <c r="I61" i="29"/>
  <c r="D188" i="29"/>
  <c r="CG13" i="28"/>
  <c r="B68" i="14"/>
  <c r="B75" i="14" s="1"/>
  <c r="CF13" i="28"/>
  <c r="B65" i="14"/>
  <c r="B72" i="14" s="1"/>
  <c r="BS244" i="28"/>
  <c r="CB244" i="28" s="1"/>
  <c r="BS149" i="28"/>
  <c r="CB149" i="28" s="1"/>
  <c r="BS160" i="28"/>
  <c r="CB160" i="28" s="1"/>
  <c r="BT150" i="28"/>
  <c r="CC150" i="28" s="1"/>
  <c r="BT63" i="28"/>
  <c r="CC63" i="28" s="1"/>
  <c r="BU155" i="28"/>
  <c r="CD155" i="28" s="1"/>
  <c r="BR174" i="28"/>
  <c r="CA174" i="28" s="1"/>
  <c r="BQ105" i="28"/>
  <c r="BZ105" i="28" s="1"/>
  <c r="BU121" i="28"/>
  <c r="CD121" i="28" s="1"/>
  <c r="BU83" i="28"/>
  <c r="CD83" i="28" s="1"/>
  <c r="BU110" i="28"/>
  <c r="CD110" i="28" s="1"/>
  <c r="BU219" i="28"/>
  <c r="CD219" i="28" s="1"/>
  <c r="BR232" i="28"/>
  <c r="CA232" i="28" s="1"/>
  <c r="BU227" i="28"/>
  <c r="CD227" i="28" s="1"/>
  <c r="BT146" i="28"/>
  <c r="CC146" i="28" s="1"/>
  <c r="BQ185" i="28"/>
  <c r="BZ185" i="28" s="1"/>
  <c r="BR141" i="28"/>
  <c r="CA141" i="28" s="1"/>
  <c r="BQ152" i="28"/>
  <c r="BZ152" i="28" s="1"/>
  <c r="BT115" i="28"/>
  <c r="CC115" i="28" s="1"/>
  <c r="BT191" i="28"/>
  <c r="CC191" i="28" s="1"/>
  <c r="BQ79" i="28"/>
  <c r="BZ79" i="28" s="1"/>
  <c r="BR180" i="28"/>
  <c r="CA180" i="28" s="1"/>
  <c r="BQ245" i="28"/>
  <c r="BZ245" i="28" s="1"/>
  <c r="BU154" i="28"/>
  <c r="CD154" i="28" s="1"/>
  <c r="BR112" i="28"/>
  <c r="CA112" i="28" s="1"/>
  <c r="BR113" i="28"/>
  <c r="CA113" i="28" s="1"/>
  <c r="BU108" i="28"/>
  <c r="CD108" i="28" s="1"/>
  <c r="BU190" i="28"/>
  <c r="CD190" i="28" s="1"/>
  <c r="BU201" i="28"/>
  <c r="CD201" i="28" s="1"/>
  <c r="BU256" i="28"/>
  <c r="CD256" i="28" s="1"/>
  <c r="BQ241" i="28"/>
  <c r="BZ241" i="28" s="1"/>
  <c r="BQ87" i="28"/>
  <c r="BZ87" i="28" s="1"/>
  <c r="BT84" i="28"/>
  <c r="CC84" i="28" s="1"/>
  <c r="BR193" i="28"/>
  <c r="CA193" i="28" s="1"/>
  <c r="BR209" i="28"/>
  <c r="CA209" i="28" s="1"/>
  <c r="BQ147" i="28"/>
  <c r="BZ147" i="28" s="1"/>
  <c r="BT166" i="28"/>
  <c r="CC166" i="28" s="1"/>
  <c r="BQ169" i="28"/>
  <c r="BZ169" i="28" s="1"/>
  <c r="BT214" i="28"/>
  <c r="CC214" i="28" s="1"/>
  <c r="BQ82" i="28"/>
  <c r="BZ82" i="28" s="1"/>
  <c r="BR131" i="28"/>
  <c r="CA131" i="28" s="1"/>
  <c r="BW114" i="28"/>
  <c r="X175" i="29" s="1"/>
  <c r="BW150" i="28"/>
  <c r="AC176" i="29" s="1"/>
  <c r="BW185" i="28"/>
  <c r="AK176" i="29" s="1"/>
  <c r="BW222" i="28"/>
  <c r="AS178" i="29" s="1"/>
  <c r="BW227" i="28"/>
  <c r="AT176" i="29" s="1"/>
  <c r="BW255" i="28"/>
  <c r="AX176" i="29" s="1"/>
  <c r="BW62" i="28"/>
  <c r="CF62" i="28" s="1"/>
  <c r="BX124" i="28"/>
  <c r="Y194" i="29" s="1"/>
  <c r="BX83" i="28"/>
  <c r="CG83" i="28" s="1"/>
  <c r="BX77" i="28"/>
  <c r="P189" i="29" s="1"/>
  <c r="BX176" i="28"/>
  <c r="AJ190" i="29" s="1"/>
  <c r="BX171" i="28"/>
  <c r="AI192" i="29" s="1"/>
  <c r="BX243" i="28"/>
  <c r="AV194" i="29" s="1"/>
  <c r="BX118" i="28"/>
  <c r="CG118" i="28" s="1"/>
  <c r="BV187" i="28"/>
  <c r="AK162" i="29" s="1"/>
  <c r="BV165" i="28"/>
  <c r="AH161" i="29" s="1"/>
  <c r="BV109" i="28"/>
  <c r="T161" i="29" s="1"/>
  <c r="BV81" i="28"/>
  <c r="CE81" i="28" s="1"/>
  <c r="BV93" i="28"/>
  <c r="CE93" i="28" s="1"/>
  <c r="BV128" i="28"/>
  <c r="Z159" i="29" s="1"/>
  <c r="BS68" i="28"/>
  <c r="CB68" i="28" s="1"/>
  <c r="BP257" i="28"/>
  <c r="BY257" i="28" s="1"/>
  <c r="BV141" i="28"/>
  <c r="AB158" i="29" s="1"/>
  <c r="BV100" i="28"/>
  <c r="S159" i="29" s="1"/>
  <c r="BV96" i="28"/>
  <c r="CE96" i="28" s="1"/>
  <c r="BV90" i="28"/>
  <c r="R156" i="29" s="1"/>
  <c r="BV257" i="28"/>
  <c r="CE257" i="28" s="1"/>
  <c r="BV118" i="28"/>
  <c r="CE118" i="28" s="1"/>
  <c r="BV166" i="28"/>
  <c r="AH162" i="29" s="1"/>
  <c r="BV211" i="28"/>
  <c r="AR158" i="29" s="1"/>
  <c r="BV247" i="28"/>
  <c r="AW159" i="29" s="1"/>
  <c r="BP143" i="28"/>
  <c r="BY143" i="28" s="1"/>
  <c r="BV117" i="28"/>
  <c r="X162" i="29" s="1"/>
  <c r="BV92" i="28"/>
  <c r="CE92" i="28" s="1"/>
  <c r="BV74" i="28"/>
  <c r="CE74" i="28" s="1"/>
  <c r="BV105" i="28"/>
  <c r="CE105" i="28" s="1"/>
  <c r="BV131" i="28"/>
  <c r="Z162" i="29" s="1"/>
  <c r="BV137" i="28"/>
  <c r="CE137" i="28" s="1"/>
  <c r="BV171" i="28"/>
  <c r="CE171" i="28" s="1"/>
  <c r="BV167" i="28"/>
  <c r="AI156" i="29" s="1"/>
  <c r="BV173" i="28"/>
  <c r="CE173" i="28" s="1"/>
  <c r="BV235" i="28"/>
  <c r="CE235" i="28" s="1"/>
  <c r="BV213" i="28"/>
  <c r="CE213" i="28" s="1"/>
  <c r="BV133" i="28"/>
  <c r="CE133" i="28" s="1"/>
  <c r="BV119" i="28"/>
  <c r="CE119" i="28" s="1"/>
  <c r="D60" i="29"/>
  <c r="B64" i="14"/>
  <c r="B71" i="14" s="1"/>
  <c r="BZ13" i="28"/>
  <c r="D92" i="29"/>
  <c r="B66" i="14"/>
  <c r="B73" i="14" s="1"/>
  <c r="D76" i="29"/>
  <c r="C58" i="14"/>
  <c r="BS75" i="28"/>
  <c r="CB75" i="28" s="1"/>
  <c r="BP108" i="28"/>
  <c r="BY108" i="28" s="1"/>
  <c r="BS232" i="28"/>
  <c r="CB232" i="28" s="1"/>
  <c r="BU178" i="28"/>
  <c r="CD178" i="28" s="1"/>
  <c r="BQ140" i="28"/>
  <c r="BZ140" i="28" s="1"/>
  <c r="BQ138" i="28"/>
  <c r="BZ138" i="28" s="1"/>
  <c r="BT216" i="28"/>
  <c r="CC216" i="28" s="1"/>
  <c r="BQ189" i="28"/>
  <c r="BZ189" i="28" s="1"/>
  <c r="BU221" i="28"/>
  <c r="CD221" i="28" s="1"/>
  <c r="BT131" i="28"/>
  <c r="CC131" i="28" s="1"/>
  <c r="BT205" i="28"/>
  <c r="CC205" i="28" s="1"/>
  <c r="BQ103" i="28"/>
  <c r="BZ103" i="28" s="1"/>
  <c r="BQ66" i="28"/>
  <c r="BZ66" i="28" s="1"/>
  <c r="BQ80" i="28"/>
  <c r="BZ80" i="28" s="1"/>
  <c r="BT135" i="28"/>
  <c r="CC135" i="28" s="1"/>
  <c r="BR231" i="28"/>
  <c r="CA231" i="28" s="1"/>
  <c r="BS202" i="28"/>
  <c r="CB202" i="28" s="1"/>
  <c r="BV190" i="28"/>
  <c r="AL158" i="29" s="1"/>
  <c r="BV72" i="28"/>
  <c r="CE72" i="28" s="1"/>
  <c r="BV63" i="28"/>
  <c r="CE63" i="28" s="1"/>
  <c r="BV226" i="28"/>
  <c r="CE226" i="28" s="1"/>
  <c r="BV217" i="28"/>
  <c r="CE217" i="28" s="1"/>
  <c r="BV195" i="28"/>
  <c r="AM156" i="29" s="1"/>
  <c r="BV91" i="28"/>
  <c r="CE91" i="28" s="1"/>
  <c r="BV227" i="28"/>
  <c r="CE227" i="28" s="1"/>
  <c r="BV250" i="28"/>
  <c r="AW162" i="29" s="1"/>
  <c r="BV209" i="28"/>
  <c r="CE209" i="28" s="1"/>
  <c r="BV139" i="28"/>
  <c r="AB156" i="29" s="1"/>
  <c r="BV87" i="28"/>
  <c r="Q160" i="29" s="1"/>
  <c r="BV67" i="28"/>
  <c r="CE67" i="28" s="1"/>
  <c r="BV246" i="28"/>
  <c r="AW158" i="29" s="1"/>
  <c r="BV162" i="28"/>
  <c r="CE162" i="28" s="1"/>
  <c r="BV222" i="28"/>
  <c r="AS162" i="29" s="1"/>
  <c r="BV143" i="28"/>
  <c r="AB160" i="29" s="1"/>
  <c r="BV159" i="28"/>
  <c r="AD162" i="29" s="1"/>
  <c r="BP138" i="28"/>
  <c r="BY138" i="28" s="1"/>
  <c r="BS203" i="28"/>
  <c r="CB203" i="28" s="1"/>
  <c r="BP166" i="28"/>
  <c r="BY166" i="28" s="1"/>
  <c r="BP176" i="28"/>
  <c r="BY176" i="28" s="1"/>
  <c r="BU211" i="28"/>
  <c r="CD211" i="28" s="1"/>
  <c r="BT129" i="28"/>
  <c r="CC129" i="28" s="1"/>
  <c r="BT134" i="28"/>
  <c r="CC134" i="28" s="1"/>
  <c r="BU69" i="28"/>
  <c r="CD69" i="28" s="1"/>
  <c r="BT201" i="28"/>
  <c r="CC201" i="28" s="1"/>
  <c r="BP119" i="28"/>
  <c r="BY119" i="28" s="1"/>
  <c r="BP201" i="28"/>
  <c r="BY201" i="28" s="1"/>
  <c r="BS77" i="28"/>
  <c r="CB77" i="28" s="1"/>
  <c r="BS251" i="28"/>
  <c r="CB251" i="28" s="1"/>
  <c r="BS214" i="28"/>
  <c r="CB214" i="28" s="1"/>
  <c r="BP224" i="28"/>
  <c r="BY224" i="28" s="1"/>
  <c r="BS252" i="28"/>
  <c r="CB252" i="28" s="1"/>
  <c r="BP141" i="28"/>
  <c r="BY141" i="28" s="1"/>
  <c r="BS142" i="28"/>
  <c r="CB142" i="28" s="1"/>
  <c r="BS130" i="28"/>
  <c r="CB130" i="28" s="1"/>
  <c r="BS165" i="28"/>
  <c r="CB165" i="28" s="1"/>
  <c r="BP223" i="28"/>
  <c r="BY223" i="28" s="1"/>
  <c r="BP97" i="28"/>
  <c r="BY97" i="28" s="1"/>
  <c r="BS227" i="28"/>
  <c r="CB227" i="28" s="1"/>
  <c r="BS159" i="28"/>
  <c r="BP66" i="28"/>
  <c r="BY66" i="28" s="1"/>
  <c r="BP88" i="28"/>
  <c r="BY88" i="28" s="1"/>
  <c r="BS254" i="28"/>
  <c r="CB254" i="28" s="1"/>
  <c r="BS138" i="28"/>
  <c r="CB138" i="28" s="1"/>
  <c r="BP203" i="28"/>
  <c r="BS166" i="28"/>
  <c r="CB166" i="28" s="1"/>
  <c r="BU109" i="28"/>
  <c r="CD109" i="28" s="1"/>
  <c r="BQ116" i="28"/>
  <c r="BZ116" i="28" s="1"/>
  <c r="BW137" i="28"/>
  <c r="AA177" i="29" s="1"/>
  <c r="BW205" i="28"/>
  <c r="AN175" i="29" s="1"/>
  <c r="BW240" i="28"/>
  <c r="CF240" i="28" s="1"/>
  <c r="BW99" i="28"/>
  <c r="CF99" i="28" s="1"/>
  <c r="BR119" i="28"/>
  <c r="CA119" i="28" s="1"/>
  <c r="BX62" i="28"/>
  <c r="CG62" i="28" s="1"/>
  <c r="BX245" i="28"/>
  <c r="CG245" i="28" s="1"/>
  <c r="BW118" i="28"/>
  <c r="CF118" i="28" s="1"/>
  <c r="BQ149" i="28"/>
  <c r="BZ149" i="28" s="1"/>
  <c r="BT119" i="28"/>
  <c r="CC119" i="28" s="1"/>
  <c r="BW206" i="28"/>
  <c r="AN176" i="29" s="1"/>
  <c r="BW180" i="28"/>
  <c r="CF180" i="28" s="1"/>
  <c r="BW249" i="28"/>
  <c r="CF249" i="28" s="1"/>
  <c r="BQ110" i="28"/>
  <c r="BZ110" i="28" s="1"/>
  <c r="BW95" i="28"/>
  <c r="CF95" i="28" s="1"/>
  <c r="BQ69" i="28"/>
  <c r="BZ69" i="28" s="1"/>
  <c r="BX93" i="28"/>
  <c r="CG93" i="28" s="1"/>
  <c r="BU76" i="28"/>
  <c r="CD76" i="28" s="1"/>
  <c r="BR175" i="28"/>
  <c r="CA175" i="28" s="1"/>
  <c r="BR164" i="28"/>
  <c r="CA164" i="28" s="1"/>
  <c r="BX165" i="28"/>
  <c r="AH193" i="29" s="1"/>
  <c r="BX217" i="28"/>
  <c r="AS189" i="29" s="1"/>
  <c r="BW151" i="28"/>
  <c r="AC177" i="29" s="1"/>
  <c r="BW208" i="28"/>
  <c r="AN178" i="29" s="1"/>
  <c r="BW197" i="28"/>
  <c r="CF197" i="28" s="1"/>
  <c r="BQ165" i="28"/>
  <c r="BZ165" i="28" s="1"/>
  <c r="BW175" i="28"/>
  <c r="AJ173" i="29" s="1"/>
  <c r="BW236" i="28"/>
  <c r="AU178" i="29" s="1"/>
  <c r="BW253" i="28"/>
  <c r="AX174" i="29" s="1"/>
  <c r="BW91" i="28"/>
  <c r="CF91" i="28" s="1"/>
  <c r="BW92" i="28"/>
  <c r="R174" i="29" s="1"/>
  <c r="BX154" i="28"/>
  <c r="AD189" i="29" s="1"/>
  <c r="BX125" i="28"/>
  <c r="CG125" i="28" s="1"/>
  <c r="BX75" i="28"/>
  <c r="CG75" i="28" s="1"/>
  <c r="BX101" i="28"/>
  <c r="CG101" i="28" s="1"/>
  <c r="BR88" i="28"/>
  <c r="CA88" i="28" s="1"/>
  <c r="BT179" i="28"/>
  <c r="CC179" i="28" s="1"/>
  <c r="BT234" i="28"/>
  <c r="CC234" i="28" s="1"/>
  <c r="BT219" i="28"/>
  <c r="CC219" i="28" s="1"/>
  <c r="BT246" i="28"/>
  <c r="CC246" i="28" s="1"/>
  <c r="BU146" i="28"/>
  <c r="CD146" i="28" s="1"/>
  <c r="BR93" i="28"/>
  <c r="CA93" i="28" s="1"/>
  <c r="BU206" i="28"/>
  <c r="CD206" i="28" s="1"/>
  <c r="BQ114" i="28"/>
  <c r="BZ114" i="28" s="1"/>
  <c r="BQ125" i="28"/>
  <c r="BZ125" i="28" s="1"/>
  <c r="BQ248" i="28"/>
  <c r="BZ248" i="28" s="1"/>
  <c r="BQ240" i="28"/>
  <c r="BZ240" i="28" s="1"/>
  <c r="BQ72" i="28"/>
  <c r="BZ72" i="28" s="1"/>
  <c r="BU133" i="28"/>
  <c r="CD133" i="28" s="1"/>
  <c r="BU145" i="28"/>
  <c r="CD145" i="28" s="1"/>
  <c r="BU77" i="28"/>
  <c r="CD77" i="28" s="1"/>
  <c r="BT137" i="28"/>
  <c r="CC137" i="28" s="1"/>
  <c r="BT194" i="28"/>
  <c r="CC194" i="28" s="1"/>
  <c r="BQ211" i="28"/>
  <c r="BZ211" i="28" s="1"/>
  <c r="BQ62" i="28"/>
  <c r="BZ62" i="28" s="1"/>
  <c r="BR85" i="28"/>
  <c r="CA85" i="28" s="1"/>
  <c r="BR208" i="28"/>
  <c r="CA208" i="28" s="1"/>
  <c r="BR247" i="28"/>
  <c r="CA247" i="28" s="1"/>
  <c r="BT213" i="28"/>
  <c r="CC213" i="28" s="1"/>
  <c r="BR96" i="28"/>
  <c r="CA96" i="28" s="1"/>
  <c r="BR254" i="28"/>
  <c r="CA254" i="28" s="1"/>
  <c r="BU216" i="28"/>
  <c r="CD216" i="28" s="1"/>
  <c r="BT126" i="28"/>
  <c r="CC126" i="28" s="1"/>
  <c r="BQ200" i="28"/>
  <c r="BZ200" i="28" s="1"/>
  <c r="BT83" i="28"/>
  <c r="CC83" i="28" s="1"/>
  <c r="BR183" i="28"/>
  <c r="CA183" i="28" s="1"/>
  <c r="BR195" i="28"/>
  <c r="CA195" i="28" s="1"/>
  <c r="BU244" i="28"/>
  <c r="CD244" i="28" s="1"/>
  <c r="BQ112" i="28"/>
  <c r="BZ112" i="28" s="1"/>
  <c r="BT249" i="28"/>
  <c r="CC249" i="28" s="1"/>
  <c r="BU204" i="28"/>
  <c r="CD204" i="28" s="1"/>
  <c r="BU187" i="28"/>
  <c r="CD187" i="28" s="1"/>
  <c r="BT217" i="28"/>
  <c r="CC217" i="28" s="1"/>
  <c r="BS82" i="28"/>
  <c r="CB82" i="28" s="1"/>
  <c r="BS71" i="28"/>
  <c r="CB71" i="28" s="1"/>
  <c r="BS107" i="28"/>
  <c r="CB107" i="28" s="1"/>
  <c r="BP210" i="28"/>
  <c r="BY210" i="28" s="1"/>
  <c r="BP158" i="28"/>
  <c r="BY158" i="28" s="1"/>
  <c r="BS144" i="28"/>
  <c r="CB144" i="28" s="1"/>
  <c r="BS119" i="28"/>
  <c r="CB119" i="28" s="1"/>
  <c r="BS201" i="28"/>
  <c r="CB201" i="28" s="1"/>
  <c r="BP192" i="28"/>
  <c r="BY192" i="28" s="1"/>
  <c r="BP77" i="28"/>
  <c r="BY77" i="28" s="1"/>
  <c r="BP251" i="28"/>
  <c r="BY251" i="28" s="1"/>
  <c r="BP214" i="28"/>
  <c r="BY214" i="28" s="1"/>
  <c r="BS224" i="28"/>
  <c r="CB224" i="28" s="1"/>
  <c r="BP252" i="28"/>
  <c r="BY252" i="28" s="1"/>
  <c r="BP250" i="28"/>
  <c r="BY250" i="28" s="1"/>
  <c r="BS141" i="28"/>
  <c r="CB141" i="28" s="1"/>
  <c r="BP142" i="28"/>
  <c r="BY142" i="28" s="1"/>
  <c r="BP130" i="28"/>
  <c r="BY130" i="28" s="1"/>
  <c r="BP102" i="28"/>
  <c r="BS205" i="28"/>
  <c r="CB205" i="28" s="1"/>
  <c r="BP65" i="28"/>
  <c r="BY65" i="28" s="1"/>
  <c r="BP134" i="28"/>
  <c r="BY134" i="28" s="1"/>
  <c r="BP93" i="28"/>
  <c r="BY93" i="28" s="1"/>
  <c r="BP114" i="28"/>
  <c r="BY114" i="28" s="1"/>
  <c r="BP165" i="28"/>
  <c r="BY165" i="28" s="1"/>
  <c r="BS223" i="28"/>
  <c r="CB223" i="28" s="1"/>
  <c r="BS97" i="28"/>
  <c r="CB97" i="28" s="1"/>
  <c r="BP227" i="28"/>
  <c r="BY227" i="28" s="1"/>
  <c r="BP159" i="28"/>
  <c r="BY159" i="28" s="1"/>
  <c r="BS66" i="28"/>
  <c r="CB66" i="28" s="1"/>
  <c r="BS88" i="28"/>
  <c r="CB88" i="28" s="1"/>
  <c r="BP254" i="28"/>
  <c r="BY254" i="28" s="1"/>
  <c r="BP207" i="28"/>
  <c r="BY207" i="28" s="1"/>
  <c r="BP191" i="28"/>
  <c r="BY191" i="28" s="1"/>
  <c r="BS218" i="28"/>
  <c r="CB218" i="28" s="1"/>
  <c r="BX194" i="28"/>
  <c r="AL194" i="29" s="1"/>
  <c r="BR171" i="28"/>
  <c r="CA171" i="28" s="1"/>
  <c r="BU163" i="28"/>
  <c r="CD163" i="28" s="1"/>
  <c r="BX197" i="28"/>
  <c r="CG197" i="28" s="1"/>
  <c r="BX257" i="28"/>
  <c r="CG257" i="28" s="1"/>
  <c r="BX254" i="28"/>
  <c r="AX191" i="29" s="1"/>
  <c r="BW202" i="28"/>
  <c r="AN172" i="29" s="1"/>
  <c r="BW209" i="28"/>
  <c r="AR172" i="29" s="1"/>
  <c r="BW108" i="28"/>
  <c r="CF108" i="28" s="1"/>
  <c r="BR115" i="28"/>
  <c r="CA115" i="28" s="1"/>
  <c r="BX120" i="28"/>
  <c r="Y190" i="29" s="1"/>
  <c r="BX102" i="28"/>
  <c r="CG102" i="28" s="1"/>
  <c r="BX214" i="28"/>
  <c r="CG214" i="28" s="1"/>
  <c r="BW141" i="28"/>
  <c r="AB174" i="29" s="1"/>
  <c r="BQ117" i="28"/>
  <c r="BZ117" i="28" s="1"/>
  <c r="BW111" i="28"/>
  <c r="CF111" i="28" s="1"/>
  <c r="BW198" i="28"/>
  <c r="AM175" i="29" s="1"/>
  <c r="BW172" i="28"/>
  <c r="AI177" i="29" s="1"/>
  <c r="BQ175" i="28"/>
  <c r="BZ175" i="28" s="1"/>
  <c r="BW214" i="28"/>
  <c r="AR177" i="29" s="1"/>
  <c r="BW71" i="28"/>
  <c r="CF71" i="28" s="1"/>
  <c r="BX81" i="28"/>
  <c r="CG81" i="28" s="1"/>
  <c r="BU99" i="28"/>
  <c r="CD99" i="28" s="1"/>
  <c r="BR72" i="28"/>
  <c r="CA72" i="28" s="1"/>
  <c r="BU198" i="28"/>
  <c r="CD198" i="28" s="1"/>
  <c r="BU194" i="28"/>
  <c r="CD194" i="28" s="1"/>
  <c r="BU167" i="28"/>
  <c r="CD167" i="28" s="1"/>
  <c r="BU252" i="28"/>
  <c r="CD252" i="28" s="1"/>
  <c r="BX225" i="28"/>
  <c r="AT190" i="29" s="1"/>
  <c r="BW225" i="28"/>
  <c r="AT174" i="29" s="1"/>
  <c r="BW130" i="28"/>
  <c r="Z177" i="29" s="1"/>
  <c r="BW129" i="28"/>
  <c r="Z176" i="29" s="1"/>
  <c r="BW167" i="28"/>
  <c r="AI172" i="29" s="1"/>
  <c r="BW161" i="28"/>
  <c r="AH173" i="29" s="1"/>
  <c r="BW177" i="28"/>
  <c r="CF177" i="28" s="1"/>
  <c r="BW254" i="28"/>
  <c r="CF254" i="28" s="1"/>
  <c r="BW67" i="28"/>
  <c r="N177" i="29" s="1"/>
  <c r="BX143" i="28"/>
  <c r="AB192" i="29" s="1"/>
  <c r="BX146" i="28"/>
  <c r="AC188" i="29" s="1"/>
  <c r="BX103" i="28"/>
  <c r="S194" i="29" s="1"/>
  <c r="BX70" i="28"/>
  <c r="O189" i="29" s="1"/>
  <c r="BX186" i="28"/>
  <c r="AK193" i="29" s="1"/>
  <c r="BX191" i="28"/>
  <c r="AL191" i="29" s="1"/>
  <c r="BW142" i="28"/>
  <c r="AB175" i="29" s="1"/>
  <c r="BW116" i="28"/>
  <c r="X177" i="29" s="1"/>
  <c r="BW69" i="28"/>
  <c r="CF69" i="28" s="1"/>
  <c r="BW86" i="28"/>
  <c r="CF86" i="28" s="1"/>
  <c r="BX133" i="28"/>
  <c r="AA189" i="29" s="1"/>
  <c r="BX134" i="28"/>
  <c r="AA190" i="29" s="1"/>
  <c r="BX69" i="28"/>
  <c r="CG69" i="28" s="1"/>
  <c r="BX91" i="28"/>
  <c r="R189" i="29" s="1"/>
  <c r="BX179" i="28"/>
  <c r="AJ193" i="29" s="1"/>
  <c r="BX249" i="28"/>
  <c r="CG249" i="28" s="1"/>
  <c r="BX253" i="28"/>
  <c r="CG253" i="28" s="1"/>
  <c r="BW132" i="28"/>
  <c r="AA172" i="29" s="1"/>
  <c r="BW165" i="28"/>
  <c r="AH177" i="29" s="1"/>
  <c r="BW168" i="28"/>
  <c r="AI173" i="29" s="1"/>
  <c r="BW246" i="28"/>
  <c r="AW174" i="29" s="1"/>
  <c r="BW110" i="28"/>
  <c r="CF110" i="28" s="1"/>
  <c r="BV176" i="28"/>
  <c r="AJ158" i="29" s="1"/>
  <c r="BV197" i="28"/>
  <c r="CE197" i="28" s="1"/>
  <c r="BV172" i="28"/>
  <c r="AI161" i="29" s="1"/>
  <c r="BV99" i="28"/>
  <c r="CE99" i="28" s="1"/>
  <c r="BV210" i="28"/>
  <c r="CE210" i="28" s="1"/>
  <c r="BV146" i="28"/>
  <c r="AC156" i="29" s="1"/>
  <c r="BV191" i="28"/>
  <c r="CE191" i="28" s="1"/>
  <c r="BV79" i="28"/>
  <c r="CE79" i="28" s="1"/>
  <c r="BV86" i="28"/>
  <c r="CE86" i="28" s="1"/>
  <c r="BV77" i="28"/>
  <c r="CE77" i="28" s="1"/>
  <c r="BV149" i="28"/>
  <c r="CE149" i="28" s="1"/>
  <c r="BV198" i="28"/>
  <c r="AM159" i="29" s="1"/>
  <c r="BV104" i="28"/>
  <c r="CE104" i="28" s="1"/>
  <c r="BV107" i="28"/>
  <c r="CE107" i="28" s="1"/>
  <c r="BV243" i="28"/>
  <c r="CE243" i="28" s="1"/>
  <c r="BV234" i="28"/>
  <c r="CE234" i="28" s="1"/>
  <c r="BV241" i="28"/>
  <c r="CE241" i="28" s="1"/>
  <c r="BV120" i="28"/>
  <c r="CE120" i="28" s="1"/>
  <c r="BV129" i="28"/>
  <c r="CE129" i="28" s="1"/>
  <c r="BV202" i="28"/>
  <c r="AN156" i="29" s="1"/>
  <c r="BV161" i="28"/>
  <c r="AH157" i="29" s="1"/>
  <c r="BV71" i="28"/>
  <c r="O158" i="29" s="1"/>
  <c r="BV85" i="28"/>
  <c r="CE85" i="28" s="1"/>
  <c r="BV240" i="28"/>
  <c r="AV159" i="29" s="1"/>
  <c r="BV239" i="28"/>
  <c r="AV158" i="29" s="1"/>
  <c r="BV127" i="28"/>
  <c r="Z158" i="29" s="1"/>
  <c r="BS206" i="28"/>
  <c r="CB206" i="28" s="1"/>
  <c r="BQ109" i="28"/>
  <c r="BZ109" i="28" s="1"/>
  <c r="BP82" i="28"/>
  <c r="BY82" i="28" s="1"/>
  <c r="BP71" i="28"/>
  <c r="BY71" i="28" s="1"/>
  <c r="BP107" i="28"/>
  <c r="BY107" i="28" s="1"/>
  <c r="BS102" i="28"/>
  <c r="CB102" i="28" s="1"/>
  <c r="BP205" i="28"/>
  <c r="BS65" i="28"/>
  <c r="CB65" i="28" s="1"/>
  <c r="BS134" i="28"/>
  <c r="CB134" i="28" s="1"/>
  <c r="BS93" i="28"/>
  <c r="CB93" i="28" s="1"/>
  <c r="BS114" i="28"/>
  <c r="CB114" i="28" s="1"/>
  <c r="BV208" i="28"/>
  <c r="AN162" i="29" s="1"/>
  <c r="BV164" i="28"/>
  <c r="CE164" i="28" s="1"/>
  <c r="BS105" i="28"/>
  <c r="CB105" i="28" s="1"/>
  <c r="BV82" i="28"/>
  <c r="P162" i="29" s="1"/>
  <c r="BV68" i="28"/>
  <c r="CE68" i="28" s="1"/>
  <c r="BV101" i="28"/>
  <c r="CE101" i="28" s="1"/>
  <c r="BV215" i="28"/>
  <c r="AR162" i="29" s="1"/>
  <c r="BS126" i="28"/>
  <c r="CB126" i="28" s="1"/>
  <c r="BP117" i="28"/>
  <c r="BY117" i="28" s="1"/>
  <c r="BP129" i="28"/>
  <c r="BY129" i="28" s="1"/>
  <c r="BV182" i="28"/>
  <c r="AK157" i="29" s="1"/>
  <c r="BV163" i="28"/>
  <c r="AH159" i="29" s="1"/>
  <c r="BS217" i="28"/>
  <c r="CB217" i="28" s="1"/>
  <c r="BV218" i="28"/>
  <c r="AS158" i="29" s="1"/>
  <c r="BV158" i="28"/>
  <c r="AD161" i="29" s="1"/>
  <c r="BS140" i="28"/>
  <c r="CB140" i="28" s="1"/>
  <c r="BS177" i="28"/>
  <c r="CB177" i="28" s="1"/>
  <c r="BV186" i="28"/>
  <c r="AK161" i="29" s="1"/>
  <c r="BV108" i="28"/>
  <c r="T160" i="29" s="1"/>
  <c r="BV212" i="28"/>
  <c r="AR159" i="29" s="1"/>
  <c r="BV151" i="28"/>
  <c r="AC161" i="29" s="1"/>
  <c r="BS176" i="28"/>
  <c r="CB176" i="28" s="1"/>
  <c r="BS207" i="28"/>
  <c r="CB207" i="28" s="1"/>
  <c r="BS191" i="28"/>
  <c r="CB191" i="28" s="1"/>
  <c r="BV95" i="28"/>
  <c r="CE95" i="28" s="1"/>
  <c r="BV102" i="28"/>
  <c r="CE102" i="28" s="1"/>
  <c r="BS94" i="28"/>
  <c r="CB94" i="28" s="1"/>
  <c r="BV65" i="28"/>
  <c r="CE65" i="28" s="1"/>
  <c r="BV224" i="28"/>
  <c r="AT157" i="29" s="1"/>
  <c r="BP218" i="28"/>
  <c r="BY218" i="28" s="1"/>
  <c r="BV123" i="28"/>
  <c r="Y161" i="29" s="1"/>
  <c r="BV152" i="28"/>
  <c r="AC162" i="29" s="1"/>
  <c r="BV153" i="28"/>
  <c r="AD156" i="29" s="1"/>
  <c r="BP213" i="28"/>
  <c r="BY213" i="28" s="1"/>
  <c r="BV73" i="28"/>
  <c r="CE73" i="28" s="1"/>
  <c r="BV83" i="28"/>
  <c r="Q156" i="29" s="1"/>
  <c r="BV216" i="28"/>
  <c r="AS156" i="29" s="1"/>
  <c r="BV237" i="28"/>
  <c r="AV156" i="29" s="1"/>
  <c r="BV228" i="28"/>
  <c r="AT161" i="29" s="1"/>
  <c r="BV156" i="28"/>
  <c r="AD159" i="29" s="1"/>
  <c r="BV144" i="28"/>
  <c r="AB161" i="29" s="1"/>
  <c r="BV184" i="28"/>
  <c r="CE184" i="28" s="1"/>
  <c r="BV201" i="28"/>
  <c r="CE201" i="28" s="1"/>
  <c r="BV175" i="28"/>
  <c r="AJ157" i="29" s="1"/>
  <c r="BV94" i="28"/>
  <c r="CE94" i="28" s="1"/>
  <c r="BV64" i="28"/>
  <c r="N158" i="29" s="1"/>
  <c r="BV194" i="28"/>
  <c r="CE194" i="28" s="1"/>
  <c r="BV254" i="28"/>
  <c r="CE254" i="28" s="1"/>
  <c r="BV114" i="28"/>
  <c r="CE114" i="28" s="1"/>
  <c r="BV132" i="28"/>
  <c r="CE132" i="28" s="1"/>
  <c r="BV220" i="28"/>
  <c r="CE220" i="28" s="1"/>
  <c r="BS163" i="28"/>
  <c r="CB163" i="28" s="1"/>
  <c r="BS98" i="28"/>
  <c r="CB98" i="28" s="1"/>
  <c r="BS225" i="28"/>
  <c r="CB225" i="28" s="1"/>
  <c r="BS243" i="28"/>
  <c r="CB243" i="28" s="1"/>
  <c r="BS146" i="28"/>
  <c r="CB146" i="28" s="1"/>
  <c r="BP113" i="28"/>
  <c r="BY113" i="28" s="1"/>
  <c r="BP189" i="28"/>
  <c r="BY189" i="28" s="1"/>
  <c r="BP175" i="28"/>
  <c r="BY175" i="28" s="1"/>
  <c r="BS186" i="28"/>
  <c r="CB186" i="28" s="1"/>
  <c r="BP90" i="28"/>
  <c r="BY90" i="28" s="1"/>
  <c r="BS72" i="28"/>
  <c r="CB72" i="28" s="1"/>
  <c r="BP120" i="28"/>
  <c r="BY120" i="28" s="1"/>
  <c r="BP135" i="28"/>
  <c r="BY135" i="28" s="1"/>
  <c r="BP190" i="28"/>
  <c r="BY190" i="28" s="1"/>
  <c r="BS162" i="28"/>
  <c r="CB162" i="28" s="1"/>
  <c r="BP110" i="28"/>
  <c r="BP236" i="28"/>
  <c r="BY236" i="28" s="1"/>
  <c r="BP109" i="28"/>
  <c r="BY109" i="28" s="1"/>
  <c r="BS235" i="28"/>
  <c r="CB235" i="28" s="1"/>
  <c r="BP253" i="28"/>
  <c r="BY253" i="28" s="1"/>
  <c r="BP228" i="28"/>
  <c r="BY228" i="28" s="1"/>
  <c r="BS151" i="28"/>
  <c r="CB151" i="28" s="1"/>
  <c r="BS200" i="28"/>
  <c r="CB200" i="28" s="1"/>
  <c r="BS112" i="28"/>
  <c r="CB112" i="28" s="1"/>
  <c r="BP195" i="28"/>
  <c r="BY195" i="28" s="1"/>
  <c r="BS181" i="28"/>
  <c r="CB181" i="28" s="1"/>
  <c r="BP101" i="28"/>
  <c r="BY101" i="28" s="1"/>
  <c r="BS241" i="28"/>
  <c r="BS136" i="28"/>
  <c r="CB136" i="28" s="1"/>
  <c r="BP170" i="28"/>
  <c r="BY170" i="28" s="1"/>
  <c r="BS69" i="28"/>
  <c r="CB69" i="28" s="1"/>
  <c r="BP99" i="28"/>
  <c r="BY99" i="28" s="1"/>
  <c r="BS96" i="28"/>
  <c r="CB96" i="28" s="1"/>
  <c r="BP125" i="28"/>
  <c r="BY125" i="28" s="1"/>
  <c r="BS174" i="28"/>
  <c r="CB174" i="28" s="1"/>
  <c r="BS83" i="28"/>
  <c r="CB83" i="28" s="1"/>
  <c r="BP98" i="28"/>
  <c r="BY98" i="28" s="1"/>
  <c r="BP243" i="28"/>
  <c r="BY243" i="28" s="1"/>
  <c r="BP146" i="28"/>
  <c r="BY146" i="28" s="1"/>
  <c r="BP121" i="28"/>
  <c r="BY121" i="28" s="1"/>
  <c r="BS111" i="28"/>
  <c r="CB111" i="28" s="1"/>
  <c r="BP91" i="28"/>
  <c r="BY91" i="28" s="1"/>
  <c r="BS242" i="28"/>
  <c r="CB242" i="28" s="1"/>
  <c r="BS187" i="28"/>
  <c r="CB187" i="28" s="1"/>
  <c r="BP188" i="28"/>
  <c r="BY188" i="28" s="1"/>
  <c r="BS199" i="28"/>
  <c r="CB199" i="28" s="1"/>
  <c r="BP167" i="28"/>
  <c r="BY167" i="28" s="1"/>
  <c r="BP118" i="28"/>
  <c r="BY118" i="28" s="1"/>
  <c r="BP63" i="28"/>
  <c r="BY63" i="28" s="1"/>
  <c r="BP215" i="28"/>
  <c r="BY215" i="28" s="1"/>
  <c r="BS67" i="28"/>
  <c r="CB67" i="28" s="1"/>
  <c r="BS70" i="28"/>
  <c r="CB70" i="28" s="1"/>
  <c r="BP230" i="28"/>
  <c r="BY230" i="28" s="1"/>
  <c r="BS240" i="28"/>
  <c r="CB240" i="28" s="1"/>
  <c r="BP221" i="28"/>
  <c r="BY221" i="28" s="1"/>
  <c r="BS128" i="28"/>
  <c r="CB128" i="28" s="1"/>
  <c r="BS121" i="28"/>
  <c r="CB121" i="28" s="1"/>
  <c r="BP111" i="28"/>
  <c r="BY111" i="28" s="1"/>
  <c r="BS256" i="28"/>
  <c r="CB256" i="28" s="1"/>
  <c r="BP226" i="28"/>
  <c r="BY226" i="28" s="1"/>
  <c r="BP122" i="28"/>
  <c r="BY122" i="28" s="1"/>
  <c r="BP172" i="28"/>
  <c r="BY172" i="28" s="1"/>
  <c r="BS137" i="28"/>
  <c r="CB137" i="28" s="1"/>
  <c r="BP197" i="28"/>
  <c r="BY197" i="28" s="1"/>
  <c r="BS73" i="28"/>
  <c r="CB73" i="28" s="1"/>
  <c r="BP152" i="28"/>
  <c r="BY152" i="28" s="1"/>
  <c r="BS64" i="28"/>
  <c r="CB64" i="28" s="1"/>
  <c r="BS76" i="28"/>
  <c r="CB76" i="28" s="1"/>
  <c r="BS219" i="28"/>
  <c r="CB219" i="28" s="1"/>
  <c r="BS131" i="28"/>
  <c r="CB131" i="28" s="1"/>
  <c r="BP164" i="28"/>
  <c r="BY164" i="28" s="1"/>
  <c r="BP194" i="28"/>
  <c r="BY194" i="28" s="1"/>
  <c r="BS78" i="28"/>
  <c r="CB78" i="28" s="1"/>
  <c r="BS100" i="28"/>
  <c r="CB100" i="28" s="1"/>
  <c r="BP244" i="28"/>
  <c r="BP89" i="28"/>
  <c r="BY89" i="28" s="1"/>
  <c r="BS212" i="28"/>
  <c r="CB212" i="28" s="1"/>
  <c r="BP255" i="28"/>
  <c r="BY255" i="28" s="1"/>
  <c r="BP149" i="28"/>
  <c r="BP160" i="28"/>
  <c r="BS231" i="28"/>
  <c r="CB231" i="28" s="1"/>
  <c r="BP150" i="28"/>
  <c r="BY150" i="28" s="1"/>
  <c r="BS154" i="28"/>
  <c r="CB154" i="28" s="1"/>
  <c r="BP104" i="28"/>
  <c r="BY104" i="28" s="1"/>
  <c r="BS103" i="28"/>
  <c r="CB103" i="28" s="1"/>
  <c r="BP155" i="28"/>
  <c r="BY155" i="28" s="1"/>
  <c r="BP169" i="28"/>
  <c r="BY169" i="28" s="1"/>
  <c r="BS183" i="28"/>
  <c r="CB183" i="28" s="1"/>
  <c r="BP86" i="28"/>
  <c r="BY86" i="28" s="1"/>
  <c r="BS246" i="28"/>
  <c r="CB246" i="28" s="1"/>
  <c r="BS237" i="28"/>
  <c r="CB237" i="28" s="1"/>
  <c r="BS153" i="28"/>
  <c r="CB153" i="28" s="1"/>
  <c r="BS127" i="28"/>
  <c r="CB127" i="28" s="1"/>
  <c r="BS173" i="28"/>
  <c r="CB173" i="28" s="1"/>
  <c r="BS92" i="28"/>
  <c r="CB92" i="28" s="1"/>
  <c r="BS233" i="28"/>
  <c r="CB233" i="28" s="1"/>
  <c r="BS238" i="28"/>
  <c r="CB238" i="28" s="1"/>
  <c r="BP148" i="28"/>
  <c r="BY148" i="28" s="1"/>
  <c r="BP145" i="28"/>
  <c r="BY145" i="28" s="1"/>
  <c r="BS168" i="28"/>
  <c r="CB168" i="28" s="1"/>
  <c r="BP245" i="28"/>
  <c r="BY245" i="28" s="1"/>
  <c r="BS185" i="28"/>
  <c r="CB185" i="28" s="1"/>
  <c r="BS198" i="28"/>
  <c r="CB198" i="28" s="1"/>
  <c r="BS208" i="28"/>
  <c r="CB208" i="28" s="1"/>
  <c r="BS234" i="28"/>
  <c r="CB234" i="28" s="1"/>
  <c r="E60" i="14"/>
  <c r="BS74" i="28"/>
  <c r="CB74" i="28" s="1"/>
  <c r="BP62" i="28"/>
  <c r="BY62" i="28" s="1"/>
  <c r="BS161" i="28"/>
  <c r="CB161" i="28" s="1"/>
  <c r="BP184" i="28"/>
  <c r="BY184" i="28" s="1"/>
  <c r="BP216" i="28"/>
  <c r="BY216" i="28" s="1"/>
  <c r="BP220" i="28"/>
  <c r="BY220" i="28" s="1"/>
  <c r="BV174" i="28"/>
  <c r="CE174" i="28" s="1"/>
  <c r="BV207" i="28"/>
  <c r="AN161" i="29" s="1"/>
  <c r="BS84" i="28"/>
  <c r="CB84" i="28" s="1"/>
  <c r="CB241" i="28"/>
  <c r="BV219" i="28"/>
  <c r="CE219" i="28" s="1"/>
  <c r="C57" i="14"/>
  <c r="BR122" i="28"/>
  <c r="CA122" i="28" s="1"/>
  <c r="BR130" i="28"/>
  <c r="CA130" i="28" s="1"/>
  <c r="BR100" i="28"/>
  <c r="CA100" i="28" s="1"/>
  <c r="BU67" i="28"/>
  <c r="CD67" i="28" s="1"/>
  <c r="BU248" i="28"/>
  <c r="CD248" i="28" s="1"/>
  <c r="BP196" i="28"/>
  <c r="BY196" i="28" s="1"/>
  <c r="BP209" i="28"/>
  <c r="BY209" i="28" s="1"/>
  <c r="BP211" i="28"/>
  <c r="BY211" i="28" s="1"/>
  <c r="BS133" i="28"/>
  <c r="CB133" i="28" s="1"/>
  <c r="BS182" i="28"/>
  <c r="CB182" i="28" s="1"/>
  <c r="BP204" i="28"/>
  <c r="BY204" i="28" s="1"/>
  <c r="BS80" i="28"/>
  <c r="CB80" i="28" s="1"/>
  <c r="BP123" i="28"/>
  <c r="BY123" i="28" s="1"/>
  <c r="BS139" i="28"/>
  <c r="CB139" i="28" s="1"/>
  <c r="BQ145" i="28"/>
  <c r="BZ145" i="28" s="1"/>
  <c r="BU79" i="28"/>
  <c r="CD79" i="28" s="1"/>
  <c r="BR214" i="28"/>
  <c r="CA214" i="28" s="1"/>
  <c r="BU74" i="28"/>
  <c r="CD74" i="28" s="1"/>
  <c r="BT156" i="28"/>
  <c r="CC156" i="28" s="1"/>
  <c r="BQ160" i="28"/>
  <c r="BZ160" i="28" s="1"/>
  <c r="BT239" i="28"/>
  <c r="CC239" i="28" s="1"/>
  <c r="BT220" i="28"/>
  <c r="CC220" i="28" s="1"/>
  <c r="BT106" i="28"/>
  <c r="CC106" i="28" s="1"/>
  <c r="BT231" i="28"/>
  <c r="CC231" i="28" s="1"/>
  <c r="BP105" i="28"/>
  <c r="BY105" i="28" s="1"/>
  <c r="C60" i="14"/>
  <c r="D60" i="14"/>
  <c r="BP92" i="28"/>
  <c r="BY92" i="28" s="1"/>
  <c r="BP233" i="28"/>
  <c r="BY233" i="28" s="1"/>
  <c r="BP238" i="28"/>
  <c r="BY238" i="28" s="1"/>
  <c r="BP180" i="28"/>
  <c r="BY180" i="28" s="1"/>
  <c r="BP87" i="28"/>
  <c r="BY87" i="28" s="1"/>
  <c r="BP103" i="28"/>
  <c r="BY103" i="28" s="1"/>
  <c r="F57" i="14"/>
  <c r="BS155" i="28"/>
  <c r="CB155" i="28" s="1"/>
  <c r="BS169" i="28"/>
  <c r="CB169" i="28" s="1"/>
  <c r="BP183" i="28"/>
  <c r="BY183" i="28" s="1"/>
  <c r="BS86" i="28"/>
  <c r="CB86" i="28" s="1"/>
  <c r="BP246" i="28"/>
  <c r="BY246" i="28" s="1"/>
  <c r="BP237" i="28"/>
  <c r="BY237" i="28" s="1"/>
  <c r="BP153" i="28"/>
  <c r="BY153" i="28" s="1"/>
  <c r="BP127" i="28"/>
  <c r="BP173" i="28"/>
  <c r="BY173" i="28" s="1"/>
  <c r="CE165" i="28"/>
  <c r="BS89" i="28"/>
  <c r="BP212" i="28"/>
  <c r="BY212" i="28" s="1"/>
  <c r="BS255" i="28"/>
  <c r="BP256" i="28"/>
  <c r="BY256" i="28" s="1"/>
  <c r="BP231" i="28"/>
  <c r="BY231" i="28" s="1"/>
  <c r="BS150" i="28"/>
  <c r="CB150" i="28" s="1"/>
  <c r="BP154" i="28"/>
  <c r="BY154" i="28" s="1"/>
  <c r="BS104" i="28"/>
  <c r="CB104" i="28" s="1"/>
  <c r="BS226" i="28"/>
  <c r="CB226" i="28" s="1"/>
  <c r="BS122" i="28"/>
  <c r="CB122" i="28" s="1"/>
  <c r="BV170" i="28"/>
  <c r="AI159" i="29" s="1"/>
  <c r="BS172" i="28"/>
  <c r="BP137" i="28"/>
  <c r="BY137" i="28" s="1"/>
  <c r="BV242" i="28"/>
  <c r="CE242" i="28" s="1"/>
  <c r="BS210" i="28"/>
  <c r="CB210" i="28" s="1"/>
  <c r="BV231" i="28"/>
  <c r="CE231" i="28" s="1"/>
  <c r="BS158" i="28"/>
  <c r="BP144" i="28"/>
  <c r="BY144" i="28" s="1"/>
  <c r="BV168" i="28"/>
  <c r="CE168" i="28" s="1"/>
  <c r="BS192" i="28"/>
  <c r="CB192" i="28" s="1"/>
  <c r="BV178" i="28"/>
  <c r="CE178" i="28" s="1"/>
  <c r="BV193" i="28"/>
  <c r="AL161" i="29" s="1"/>
  <c r="BS250" i="28"/>
  <c r="CB250" i="28" s="1"/>
  <c r="BV155" i="28"/>
  <c r="CE155" i="28" s="1"/>
  <c r="BV130" i="28"/>
  <c r="BV140" i="28"/>
  <c r="AB157" i="29" s="1"/>
  <c r="BV134" i="28"/>
  <c r="AA158" i="29" s="1"/>
  <c r="BV179" i="28"/>
  <c r="AJ161" i="29" s="1"/>
  <c r="BV185" i="28"/>
  <c r="AK160" i="29" s="1"/>
  <c r="BV199" i="28"/>
  <c r="AM160" i="29" s="1"/>
  <c r="BV88" i="28"/>
  <c r="BV70" i="28"/>
  <c r="CE70" i="28" s="1"/>
  <c r="BV248" i="28"/>
  <c r="AW160" i="29" s="1"/>
  <c r="BV221" i="28"/>
  <c r="CE221" i="28" s="1"/>
  <c r="BV223" i="28"/>
  <c r="CE223" i="28" s="1"/>
  <c r="BV150" i="28"/>
  <c r="AC160" i="29" s="1"/>
  <c r="BV135" i="28"/>
  <c r="CE135" i="28" s="1"/>
  <c r="BV147" i="28"/>
  <c r="BV169" i="28"/>
  <c r="CE169" i="28" s="1"/>
  <c r="BV103" i="28"/>
  <c r="CE103" i="28" s="1"/>
  <c r="BV78" i="28"/>
  <c r="CE78" i="28" s="1"/>
  <c r="BV230" i="28"/>
  <c r="CE230" i="28" s="1"/>
  <c r="BV256" i="28"/>
  <c r="CE256" i="28" s="1"/>
  <c r="BV236" i="28"/>
  <c r="AU162" i="29" s="1"/>
  <c r="BV148" i="28"/>
  <c r="AC158" i="29" s="1"/>
  <c r="BV122" i="28"/>
  <c r="Y160" i="29" s="1"/>
  <c r="BS157" i="28"/>
  <c r="CB157" i="28" s="1"/>
  <c r="BP163" i="28"/>
  <c r="BY163" i="28" s="1"/>
  <c r="BP225" i="28"/>
  <c r="BY225" i="28" s="1"/>
  <c r="BS113" i="28"/>
  <c r="CB113" i="28" s="1"/>
  <c r="BS189" i="28"/>
  <c r="CB189" i="28" s="1"/>
  <c r="BS175" i="28"/>
  <c r="CB175" i="28" s="1"/>
  <c r="BP186" i="28"/>
  <c r="BY186" i="28" s="1"/>
  <c r="BS90" i="28"/>
  <c r="CB90" i="28" s="1"/>
  <c r="BP72" i="28"/>
  <c r="F60" i="14"/>
  <c r="BS120" i="28"/>
  <c r="CB120" i="28" s="1"/>
  <c r="BS135" i="28"/>
  <c r="BS190" i="28"/>
  <c r="CB190" i="28" s="1"/>
  <c r="BP162" i="28"/>
  <c r="BY162" i="28" s="1"/>
  <c r="BS110" i="28"/>
  <c r="CB110" i="28" s="1"/>
  <c r="BS236" i="28"/>
  <c r="CB236" i="28" s="1"/>
  <c r="BS156" i="28"/>
  <c r="CB156" i="28" s="1"/>
  <c r="BV84" i="28"/>
  <c r="Q157" i="29" s="1"/>
  <c r="BS109" i="28"/>
  <c r="CB109" i="28" s="1"/>
  <c r="BP235" i="28"/>
  <c r="BY235" i="28" s="1"/>
  <c r="BS253" i="28"/>
  <c r="CB253" i="28" s="1"/>
  <c r="BS228" i="28"/>
  <c r="BP151" i="28"/>
  <c r="BY151" i="28" s="1"/>
  <c r="BP200" i="28"/>
  <c r="BY200" i="28" s="1"/>
  <c r="BP112" i="28"/>
  <c r="BY112" i="28" s="1"/>
  <c r="BS179" i="28"/>
  <c r="CB179" i="28" s="1"/>
  <c r="BP178" i="28"/>
  <c r="BY178" i="28" s="1"/>
  <c r="BS106" i="28"/>
  <c r="CB106" i="28" s="1"/>
  <c r="BS95" i="28"/>
  <c r="CB95" i="28" s="1"/>
  <c r="BS81" i="28"/>
  <c r="CB81" i="28" s="1"/>
  <c r="BS132" i="28"/>
  <c r="CB132" i="28" s="1"/>
  <c r="BP193" i="28"/>
  <c r="BY193" i="28" s="1"/>
  <c r="BP206" i="28"/>
  <c r="BY206" i="28" s="1"/>
  <c r="BP171" i="28"/>
  <c r="BY171" i="28" s="1"/>
  <c r="BP85" i="28"/>
  <c r="BY85" i="28" s="1"/>
  <c r="BS248" i="28"/>
  <c r="CB248" i="28" s="1"/>
  <c r="BS229" i="28"/>
  <c r="BS247" i="28"/>
  <c r="CB247" i="28" s="1"/>
  <c r="BP115" i="28"/>
  <c r="BY115" i="28" s="1"/>
  <c r="BS124" i="28"/>
  <c r="CB124" i="28" s="1"/>
  <c r="BP126" i="28"/>
  <c r="BS117" i="28"/>
  <c r="CB117" i="28" s="1"/>
  <c r="BS129" i="28"/>
  <c r="CB129" i="28" s="1"/>
  <c r="BP75" i="28"/>
  <c r="BS108" i="28"/>
  <c r="CB108" i="28" s="1"/>
  <c r="BP217" i="28"/>
  <c r="BY217" i="28" s="1"/>
  <c r="BP140" i="28"/>
  <c r="BY140" i="28" s="1"/>
  <c r="BP177" i="28"/>
  <c r="BY177" i="28" s="1"/>
  <c r="BP232" i="28"/>
  <c r="BP94" i="28"/>
  <c r="BS213" i="28"/>
  <c r="CB213" i="28" s="1"/>
  <c r="BT183" i="28"/>
  <c r="CC183" i="28" s="1"/>
  <c r="BT257" i="28"/>
  <c r="CC257" i="28" s="1"/>
  <c r="BT70" i="28"/>
  <c r="CC70" i="28" s="1"/>
  <c r="BR111" i="28"/>
  <c r="CA111" i="28" s="1"/>
  <c r="BR81" i="28"/>
  <c r="CA81" i="28" s="1"/>
  <c r="BR207" i="28"/>
  <c r="CA207" i="28" s="1"/>
  <c r="BU179" i="28"/>
  <c r="CD179" i="28" s="1"/>
  <c r="BS196" i="28"/>
  <c r="CB196" i="28" s="1"/>
  <c r="BP84" i="28"/>
  <c r="BY84" i="28" s="1"/>
  <c r="BS209" i="28"/>
  <c r="CB209" i="28" s="1"/>
  <c r="BS211" i="28"/>
  <c r="BP133" i="28"/>
  <c r="BY133" i="28" s="1"/>
  <c r="BP182" i="28"/>
  <c r="BY182" i="28" s="1"/>
  <c r="BS204" i="28"/>
  <c r="CB204" i="28" s="1"/>
  <c r="BP80" i="28"/>
  <c r="BY80" i="28" s="1"/>
  <c r="BS123" i="28"/>
  <c r="BP139" i="28"/>
  <c r="BY139" i="28" s="1"/>
  <c r="BP179" i="28"/>
  <c r="BY179" i="28" s="1"/>
  <c r="BS178" i="28"/>
  <c r="CB178" i="28" s="1"/>
  <c r="BP106" i="28"/>
  <c r="BY106" i="28" s="1"/>
  <c r="BP95" i="28"/>
  <c r="BY95" i="28" s="1"/>
  <c r="BP81" i="28"/>
  <c r="BY81" i="28" s="1"/>
  <c r="BP132" i="28"/>
  <c r="BY132" i="28" s="1"/>
  <c r="BS193" i="28"/>
  <c r="CB193" i="28" s="1"/>
  <c r="BS171" i="28"/>
  <c r="CB171" i="28" s="1"/>
  <c r="BS85" i="28"/>
  <c r="CB85" i="28" s="1"/>
  <c r="BP248" i="28"/>
  <c r="BP229" i="28"/>
  <c r="BY229" i="28" s="1"/>
  <c r="BP247" i="28"/>
  <c r="BY247" i="28" s="1"/>
  <c r="BS115" i="28"/>
  <c r="CB115" i="28" s="1"/>
  <c r="BP124" i="28"/>
  <c r="BY124" i="28" s="1"/>
  <c r="BV203" i="28"/>
  <c r="AN157" i="29" s="1"/>
  <c r="BV181" i="28"/>
  <c r="AK156" i="29" s="1"/>
  <c r="BV204" i="28"/>
  <c r="AN158" i="29" s="1"/>
  <c r="BV69" i="28"/>
  <c r="CE69" i="28" s="1"/>
  <c r="BP68" i="28"/>
  <c r="BY68" i="28" s="1"/>
  <c r="BS91" i="28"/>
  <c r="CB91" i="28" s="1"/>
  <c r="BS257" i="28"/>
  <c r="BV232" i="28"/>
  <c r="AU158" i="29" s="1"/>
  <c r="BV245" i="28"/>
  <c r="CE245" i="28" s="1"/>
  <c r="BP242" i="28"/>
  <c r="BY242" i="28" s="1"/>
  <c r="BV112" i="28"/>
  <c r="X157" i="29" s="1"/>
  <c r="BV154" i="28"/>
  <c r="AD157" i="29" s="1"/>
  <c r="BP187" i="28"/>
  <c r="BY187" i="28" s="1"/>
  <c r="BV205" i="28"/>
  <c r="CE205" i="28" s="1"/>
  <c r="BS188" i="28"/>
  <c r="CB188" i="28" s="1"/>
  <c r="BP199" i="28"/>
  <c r="BY199" i="28" s="1"/>
  <c r="BS167" i="28"/>
  <c r="CB167" i="28" s="1"/>
  <c r="BV62" i="28"/>
  <c r="BV106" i="28"/>
  <c r="T158" i="29" s="1"/>
  <c r="BV244" i="28"/>
  <c r="AW156" i="29" s="1"/>
  <c r="BS118" i="28"/>
  <c r="CB118" i="28" s="1"/>
  <c r="BV136" i="28"/>
  <c r="CE136" i="28" s="1"/>
  <c r="BV124" i="28"/>
  <c r="BV200" i="28"/>
  <c r="CE200" i="28" s="1"/>
  <c r="BV183" i="28"/>
  <c r="AK158" i="29" s="1"/>
  <c r="BV177" i="28"/>
  <c r="CE177" i="28" s="1"/>
  <c r="BV76" i="28"/>
  <c r="CE76" i="28" s="1"/>
  <c r="BS63" i="28"/>
  <c r="CB63" i="28" s="1"/>
  <c r="BS215" i="28"/>
  <c r="CB215" i="28" s="1"/>
  <c r="BV115" i="28"/>
  <c r="CE115" i="28" s="1"/>
  <c r="BV116" i="28"/>
  <c r="X161" i="29" s="1"/>
  <c r="BP67" i="28"/>
  <c r="BY67" i="28" s="1"/>
  <c r="BV66" i="28"/>
  <c r="CE66" i="28" s="1"/>
  <c r="BP70" i="28"/>
  <c r="BY70" i="28" s="1"/>
  <c r="BV80" i="28"/>
  <c r="P160" i="29" s="1"/>
  <c r="BS230" i="28"/>
  <c r="BP240" i="28"/>
  <c r="BS221" i="28"/>
  <c r="CB221" i="28" s="1"/>
  <c r="BV233" i="28"/>
  <c r="AU159" i="29" s="1"/>
  <c r="BP128" i="28"/>
  <c r="BY128" i="28" s="1"/>
  <c r="BV145" i="28"/>
  <c r="CE145" i="28" s="1"/>
  <c r="BV111" i="28"/>
  <c r="X156" i="29" s="1"/>
  <c r="BV214" i="28"/>
  <c r="BS79" i="28"/>
  <c r="CB79" i="28" s="1"/>
  <c r="BP249" i="28"/>
  <c r="BY249" i="28" s="1"/>
  <c r="BS148" i="28"/>
  <c r="BS145" i="28"/>
  <c r="BP168" i="28"/>
  <c r="BY168" i="28" s="1"/>
  <c r="BS245" i="28"/>
  <c r="CB245" i="28" s="1"/>
  <c r="BP156" i="28"/>
  <c r="BY156" i="28" s="1"/>
  <c r="BP185" i="28"/>
  <c r="BY185" i="28" s="1"/>
  <c r="BP198" i="28"/>
  <c r="BP208" i="28"/>
  <c r="BY208" i="28" s="1"/>
  <c r="BP234" i="28"/>
  <c r="BY234" i="28" s="1"/>
  <c r="BS222" i="28"/>
  <c r="CB222" i="28" s="1"/>
  <c r="D57" i="14"/>
  <c r="BS239" i="28"/>
  <c r="CB239" i="28" s="1"/>
  <c r="BS116" i="28"/>
  <c r="CB116" i="28" s="1"/>
  <c r="BS147" i="28"/>
  <c r="CB147" i="28" s="1"/>
  <c r="BW140" i="28"/>
  <c r="BW113" i="28"/>
  <c r="X174" i="29" s="1"/>
  <c r="BW194" i="28"/>
  <c r="AL178" i="29" s="1"/>
  <c r="BQ154" i="28"/>
  <c r="BZ154" i="28" s="1"/>
  <c r="BW147" i="28"/>
  <c r="CF147" i="28" s="1"/>
  <c r="BW200" i="28"/>
  <c r="AM177" i="29" s="1"/>
  <c r="BX139" i="28"/>
  <c r="CG139" i="28" s="1"/>
  <c r="BV206" i="28"/>
  <c r="AN160" i="29" s="1"/>
  <c r="BS195" i="28"/>
  <c r="BP181" i="28"/>
  <c r="BY181" i="28" s="1"/>
  <c r="BV196" i="28"/>
  <c r="AM157" i="29" s="1"/>
  <c r="BP202" i="28"/>
  <c r="BY202" i="28" s="1"/>
  <c r="BS101" i="28"/>
  <c r="CB101" i="28" s="1"/>
  <c r="BV97" i="28"/>
  <c r="S156" i="29" s="1"/>
  <c r="BP241" i="28"/>
  <c r="BV251" i="28"/>
  <c r="AX156" i="29" s="1"/>
  <c r="BV229" i="28"/>
  <c r="AT162" i="29" s="1"/>
  <c r="BP136" i="28"/>
  <c r="BY136" i="28" s="1"/>
  <c r="BV142" i="28"/>
  <c r="BV126" i="28"/>
  <c r="Z157" i="29" s="1"/>
  <c r="BV192" i="28"/>
  <c r="AL160" i="29" s="1"/>
  <c r="E57" i="14"/>
  <c r="BS170" i="28"/>
  <c r="CB170" i="28" s="1"/>
  <c r="BP69" i="28"/>
  <c r="BY69" i="28" s="1"/>
  <c r="BS99" i="28"/>
  <c r="CB99" i="28" s="1"/>
  <c r="BP96" i="28"/>
  <c r="BY96" i="28" s="1"/>
  <c r="BV238" i="28"/>
  <c r="AV157" i="29" s="1"/>
  <c r="BV255" i="28"/>
  <c r="CE255" i="28" s="1"/>
  <c r="BV125" i="28"/>
  <c r="Z156" i="29" s="1"/>
  <c r="BV121" i="28"/>
  <c r="CE121" i="28" s="1"/>
  <c r="BV252" i="28"/>
  <c r="AX157" i="29" s="1"/>
  <c r="BV160" i="28"/>
  <c r="AH156" i="29" s="1"/>
  <c r="BV189" i="28"/>
  <c r="AL157" i="29" s="1"/>
  <c r="BV188" i="28"/>
  <c r="BP74" i="28"/>
  <c r="BY74" i="28" s="1"/>
  <c r="BS62" i="28"/>
  <c r="CB62" i="28" s="1"/>
  <c r="BV89" i="28"/>
  <c r="CE89" i="28" s="1"/>
  <c r="BV253" i="28"/>
  <c r="AX158" i="29" s="1"/>
  <c r="BV225" i="28"/>
  <c r="AT158" i="29" s="1"/>
  <c r="BS143" i="28"/>
  <c r="CB143" i="28" s="1"/>
  <c r="BS125" i="28"/>
  <c r="CB125" i="28" s="1"/>
  <c r="BV113" i="28"/>
  <c r="CE113" i="28" s="1"/>
  <c r="BP161" i="28"/>
  <c r="BP174" i="28"/>
  <c r="BS184" i="28"/>
  <c r="CB184" i="28" s="1"/>
  <c r="BV180" i="28"/>
  <c r="CE180" i="28" s="1"/>
  <c r="BV110" i="28"/>
  <c r="CE110" i="28" s="1"/>
  <c r="BP83" i="28"/>
  <c r="BV98" i="28"/>
  <c r="CE98" i="28" s="1"/>
  <c r="BV75" i="28"/>
  <c r="CE75" i="28" s="1"/>
  <c r="BS216" i="28"/>
  <c r="CB216" i="28" s="1"/>
  <c r="BS220" i="28"/>
  <c r="CB220" i="28" s="1"/>
  <c r="BV249" i="28"/>
  <c r="BV138" i="28"/>
  <c r="AA162" i="29" s="1"/>
  <c r="BV157" i="28"/>
  <c r="AD160" i="29" s="1"/>
  <c r="BP157" i="28"/>
  <c r="BY157" i="28" s="1"/>
  <c r="BS197" i="28"/>
  <c r="CB197" i="28" s="1"/>
  <c r="BS180" i="28"/>
  <c r="CB180" i="28" s="1"/>
  <c r="BS87" i="28"/>
  <c r="CB87" i="28" s="1"/>
  <c r="BP73" i="28"/>
  <c r="BY73" i="28" s="1"/>
  <c r="BP239" i="28"/>
  <c r="BY239" i="28" s="1"/>
  <c r="BS152" i="28"/>
  <c r="CB152" i="28" s="1"/>
  <c r="BP116" i="28"/>
  <c r="BY116" i="28" s="1"/>
  <c r="BP147" i="28"/>
  <c r="BY147" i="28" s="1"/>
  <c r="BP79" i="28"/>
  <c r="BP64" i="28"/>
  <c r="BS249" i="28"/>
  <c r="CB249" i="28" s="1"/>
  <c r="BP76" i="28"/>
  <c r="BY76" i="28" s="1"/>
  <c r="BP219" i="28"/>
  <c r="BY219" i="28" s="1"/>
  <c r="BP131" i="28"/>
  <c r="BS164" i="28"/>
  <c r="CB164" i="28" s="1"/>
  <c r="BS194" i="28"/>
  <c r="CB194" i="28" s="1"/>
  <c r="BP78" i="28"/>
  <c r="BY78" i="28" s="1"/>
  <c r="BP100" i="28"/>
  <c r="BY100" i="28" s="1"/>
  <c r="BP222" i="28"/>
  <c r="BY222" i="28" s="1"/>
  <c r="BQ74" i="28"/>
  <c r="BZ74" i="28" s="1"/>
  <c r="BT81" i="28"/>
  <c r="CC81" i="28" s="1"/>
  <c r="BQ100" i="28"/>
  <c r="BZ100" i="28" s="1"/>
  <c r="BT118" i="28"/>
  <c r="CC118" i="28" s="1"/>
  <c r="BT124" i="28"/>
  <c r="CC124" i="28" s="1"/>
  <c r="BQ197" i="28"/>
  <c r="BZ197" i="28" s="1"/>
  <c r="BT255" i="28"/>
  <c r="CC255" i="28" s="1"/>
  <c r="BT215" i="28"/>
  <c r="CC215" i="28" s="1"/>
  <c r="BT256" i="28"/>
  <c r="CC256" i="28" s="1"/>
  <c r="BT98" i="28"/>
  <c r="CC98" i="28" s="1"/>
  <c r="BR143" i="28"/>
  <c r="CA143" i="28" s="1"/>
  <c r="BU98" i="28"/>
  <c r="CD98" i="28" s="1"/>
  <c r="BU177" i="28"/>
  <c r="CD177" i="28" s="1"/>
  <c r="BU173" i="28"/>
  <c r="CD173" i="28" s="1"/>
  <c r="BQ244" i="28"/>
  <c r="BZ244" i="28" s="1"/>
  <c r="BT199" i="28"/>
  <c r="CC199" i="28" s="1"/>
  <c r="BT167" i="28"/>
  <c r="CC167" i="28" s="1"/>
  <c r="BQ78" i="28"/>
  <c r="BZ78" i="28" s="1"/>
  <c r="BR117" i="28"/>
  <c r="CA117" i="28" s="1"/>
  <c r="BU151" i="28"/>
  <c r="CD151" i="28" s="1"/>
  <c r="BR160" i="28"/>
  <c r="CA160" i="28" s="1"/>
  <c r="BU242" i="28"/>
  <c r="CD242" i="28" s="1"/>
  <c r="BT109" i="28"/>
  <c r="CC109" i="28" s="1"/>
  <c r="BT96" i="28"/>
  <c r="CC96" i="28" s="1"/>
  <c r="BX121" i="28"/>
  <c r="Y191" i="29" s="1"/>
  <c r="BX175" i="28"/>
  <c r="AJ189" i="29" s="1"/>
  <c r="BW127" i="28"/>
  <c r="Z174" i="29" s="1"/>
  <c r="BW178" i="28"/>
  <c r="AJ176" i="29" s="1"/>
  <c r="BW164" i="28"/>
  <c r="AH176" i="29" s="1"/>
  <c r="BW244" i="28"/>
  <c r="AW172" i="29" s="1"/>
  <c r="BW74" i="28"/>
  <c r="BX153" i="28"/>
  <c r="CG153" i="28" s="1"/>
  <c r="BX137" i="28"/>
  <c r="AA193" i="29" s="1"/>
  <c r="BX136" i="28"/>
  <c r="CG136" i="28" s="1"/>
  <c r="BX142" i="28"/>
  <c r="AB191" i="29" s="1"/>
  <c r="BX90" i="28"/>
  <c r="CG90" i="28" s="1"/>
  <c r="BX85" i="28"/>
  <c r="CG85" i="28" s="1"/>
  <c r="BX168" i="28"/>
  <c r="AI189" i="29" s="1"/>
  <c r="BW154" i="28"/>
  <c r="BW119" i="28"/>
  <c r="Y173" i="29" s="1"/>
  <c r="BW125" i="28"/>
  <c r="Z172" i="29" s="1"/>
  <c r="BW248" i="28"/>
  <c r="AW176" i="29" s="1"/>
  <c r="BW224" i="28"/>
  <c r="AT173" i="29" s="1"/>
  <c r="BW105" i="28"/>
  <c r="CF105" i="28" s="1"/>
  <c r="BX115" i="28"/>
  <c r="X192" i="29" s="1"/>
  <c r="BX65" i="28"/>
  <c r="CG65" i="28" s="1"/>
  <c r="BX163" i="28"/>
  <c r="AH191" i="29" s="1"/>
  <c r="BX211" i="28"/>
  <c r="AR190" i="29" s="1"/>
  <c r="BX220" i="28"/>
  <c r="AS192" i="29" s="1"/>
  <c r="BW153" i="28"/>
  <c r="AD172" i="29" s="1"/>
  <c r="BW213" i="28"/>
  <c r="AR176" i="29" s="1"/>
  <c r="BX199" i="28"/>
  <c r="AM192" i="29" s="1"/>
  <c r="BX234" i="28"/>
  <c r="CG234" i="28" s="1"/>
  <c r="BW159" i="28"/>
  <c r="AD178" i="29" s="1"/>
  <c r="BW128" i="28"/>
  <c r="BW174" i="28"/>
  <c r="AJ172" i="29" s="1"/>
  <c r="BW256" i="28"/>
  <c r="AX177" i="29" s="1"/>
  <c r="BW243" i="28"/>
  <c r="AV178" i="29" s="1"/>
  <c r="BW234" i="28"/>
  <c r="CF234" i="28" s="1"/>
  <c r="BW65" i="28"/>
  <c r="N175" i="29" s="1"/>
  <c r="BW63" i="28"/>
  <c r="CF63" i="28" s="1"/>
  <c r="BX152" i="28"/>
  <c r="AC194" i="29" s="1"/>
  <c r="BX72" i="28"/>
  <c r="CG72" i="28" s="1"/>
  <c r="BX64" i="28"/>
  <c r="CG64" i="28" s="1"/>
  <c r="BX195" i="28"/>
  <c r="AM188" i="29" s="1"/>
  <c r="BX109" i="28"/>
  <c r="CG109" i="28" s="1"/>
  <c r="BX196" i="28"/>
  <c r="AM189" i="29" s="1"/>
  <c r="BW170" i="28"/>
  <c r="CF170" i="28" s="1"/>
  <c r="BW221" i="28"/>
  <c r="CF221" i="28" s="1"/>
  <c r="BW245" i="28"/>
  <c r="AW173" i="29" s="1"/>
  <c r="BW97" i="28"/>
  <c r="CF97" i="28" s="1"/>
  <c r="BW70" i="28"/>
  <c r="CF70" i="28" s="1"/>
  <c r="BW98" i="28"/>
  <c r="CF98" i="28" s="1"/>
  <c r="BX84" i="28"/>
  <c r="Q189" i="29" s="1"/>
  <c r="BX107" i="28"/>
  <c r="T191" i="29" s="1"/>
  <c r="BX204" i="28"/>
  <c r="AN190" i="29" s="1"/>
  <c r="BX184" i="28"/>
  <c r="CG184" i="28" s="1"/>
  <c r="BX239" i="28"/>
  <c r="AV190" i="29" s="1"/>
  <c r="BX247" i="28"/>
  <c r="AW191" i="29" s="1"/>
  <c r="BX244" i="28"/>
  <c r="CG244" i="28" s="1"/>
  <c r="BX240" i="28"/>
  <c r="CG240" i="28" s="1"/>
  <c r="BW122" i="28"/>
  <c r="CF122" i="28" s="1"/>
  <c r="BW199" i="28"/>
  <c r="AM176" i="29" s="1"/>
  <c r="BW181" i="28"/>
  <c r="AK172" i="29" s="1"/>
  <c r="BW66" i="28"/>
  <c r="CF66" i="28" s="1"/>
  <c r="BR149" i="28"/>
  <c r="CA149" i="28" s="1"/>
  <c r="BX112" i="28"/>
  <c r="CG112" i="28" s="1"/>
  <c r="BX106" i="28"/>
  <c r="T190" i="29" s="1"/>
  <c r="BX207" i="28"/>
  <c r="AN193" i="29" s="1"/>
  <c r="BX187" i="28"/>
  <c r="AK194" i="29" s="1"/>
  <c r="BX256" i="28"/>
  <c r="CG256" i="28" s="1"/>
  <c r="BX242" i="28"/>
  <c r="AV193" i="29" s="1"/>
  <c r="BW157" i="28"/>
  <c r="AD176" i="29" s="1"/>
  <c r="BW144" i="28"/>
  <c r="AB177" i="29" s="1"/>
  <c r="BW193" i="28"/>
  <c r="AL177" i="29" s="1"/>
  <c r="BW183" i="28"/>
  <c r="AK174" i="29" s="1"/>
  <c r="BW210" i="28"/>
  <c r="CF210" i="28" s="1"/>
  <c r="BW232" i="28"/>
  <c r="AU174" i="29" s="1"/>
  <c r="BW219" i="28"/>
  <c r="AS175" i="29" s="1"/>
  <c r="BW89" i="28"/>
  <c r="CF89" i="28" s="1"/>
  <c r="BX156" i="28"/>
  <c r="AD191" i="29" s="1"/>
  <c r="BX117" i="28"/>
  <c r="CG117" i="28" s="1"/>
  <c r="BX108" i="28"/>
  <c r="CG108" i="28" s="1"/>
  <c r="BX82" i="28"/>
  <c r="CG82" i="28" s="1"/>
  <c r="BX181" i="28"/>
  <c r="AK188" i="29" s="1"/>
  <c r="BX183" i="28"/>
  <c r="AK190" i="29" s="1"/>
  <c r="BR182" i="28"/>
  <c r="CA182" i="28" s="1"/>
  <c r="BX251" i="28"/>
  <c r="AX188" i="29" s="1"/>
  <c r="BX87" i="28"/>
  <c r="Q192" i="29" s="1"/>
  <c r="BQ118" i="28"/>
  <c r="BZ118" i="28" s="1"/>
  <c r="BQ124" i="28"/>
  <c r="BT197" i="28"/>
  <c r="CC197" i="28" s="1"/>
  <c r="BW203" i="28"/>
  <c r="AN173" i="29" s="1"/>
  <c r="BW173" i="28"/>
  <c r="AI178" i="29" s="1"/>
  <c r="BQ255" i="28"/>
  <c r="BZ255" i="28" s="1"/>
  <c r="BQ215" i="28"/>
  <c r="BZ215" i="28" s="1"/>
  <c r="BQ256" i="28"/>
  <c r="BZ256" i="28" s="1"/>
  <c r="BQ98" i="28"/>
  <c r="BZ98" i="28" s="1"/>
  <c r="BW79" i="28"/>
  <c r="BW78" i="28"/>
  <c r="CF78" i="28" s="1"/>
  <c r="BR147" i="28"/>
  <c r="CA147" i="28" s="1"/>
  <c r="BU143" i="28"/>
  <c r="CD143" i="28" s="1"/>
  <c r="BX150" i="28"/>
  <c r="CG150" i="28" s="1"/>
  <c r="BX113" i="28"/>
  <c r="X190" i="29" s="1"/>
  <c r="BR95" i="28"/>
  <c r="CA95" i="28" s="1"/>
  <c r="BR71" i="28"/>
  <c r="CA71" i="28" s="1"/>
  <c r="BR98" i="28"/>
  <c r="BR177" i="28"/>
  <c r="CA177" i="28" s="1"/>
  <c r="BR173" i="28"/>
  <c r="CA173" i="28" s="1"/>
  <c r="BX222" i="28"/>
  <c r="AS194" i="29" s="1"/>
  <c r="BX229" i="28"/>
  <c r="AT194" i="29" s="1"/>
  <c r="BR242" i="28"/>
  <c r="CA242" i="28" s="1"/>
  <c r="BU225" i="28"/>
  <c r="CD225" i="28" s="1"/>
  <c r="BR230" i="28"/>
  <c r="CA230" i="28" s="1"/>
  <c r="BQ229" i="28"/>
  <c r="BZ229" i="28" s="1"/>
  <c r="BQ107" i="28"/>
  <c r="BZ107" i="28" s="1"/>
  <c r="BT180" i="28"/>
  <c r="CC180" i="28" s="1"/>
  <c r="BT233" i="28"/>
  <c r="CC233" i="28" s="1"/>
  <c r="BT91" i="28"/>
  <c r="CC91" i="28" s="1"/>
  <c r="BT93" i="28"/>
  <c r="CC93" i="28" s="1"/>
  <c r="BR135" i="28"/>
  <c r="CA135" i="28" s="1"/>
  <c r="BQ170" i="28"/>
  <c r="BZ170" i="28" s="1"/>
  <c r="BQ223" i="28"/>
  <c r="BZ223" i="28" s="1"/>
  <c r="BT212" i="28"/>
  <c r="CC212" i="28" s="1"/>
  <c r="BU157" i="28"/>
  <c r="CD157" i="28" s="1"/>
  <c r="BU150" i="28"/>
  <c r="CD150" i="28" s="1"/>
  <c r="BR73" i="28"/>
  <c r="CA73" i="28" s="1"/>
  <c r="BU188" i="28"/>
  <c r="CD188" i="28" s="1"/>
  <c r="BT172" i="28"/>
  <c r="CC172" i="28" s="1"/>
  <c r="BQ252" i="28"/>
  <c r="BZ252" i="28" s="1"/>
  <c r="BT235" i="28"/>
  <c r="CC235" i="28" s="1"/>
  <c r="BQ225" i="28"/>
  <c r="BZ225" i="28" s="1"/>
  <c r="BT184" i="28"/>
  <c r="CC184" i="28" s="1"/>
  <c r="BW230" i="28"/>
  <c r="CF230" i="28" s="1"/>
  <c r="BW212" i="28"/>
  <c r="CF212" i="28" s="1"/>
  <c r="BW103" i="28"/>
  <c r="CF103" i="28" s="1"/>
  <c r="BU139" i="28"/>
  <c r="CD139" i="28" s="1"/>
  <c r="BU128" i="28"/>
  <c r="CD128" i="28" s="1"/>
  <c r="BU63" i="28"/>
  <c r="CD63" i="28" s="1"/>
  <c r="BQ217" i="28"/>
  <c r="BZ217" i="28" s="1"/>
  <c r="BW68" i="28"/>
  <c r="CF68" i="28" s="1"/>
  <c r="BX158" i="28"/>
  <c r="AD193" i="29" s="1"/>
  <c r="BX119" i="28"/>
  <c r="CG119" i="28" s="1"/>
  <c r="BX95" i="28"/>
  <c r="R193" i="29" s="1"/>
  <c r="BU66" i="28"/>
  <c r="CD66" i="28" s="1"/>
  <c r="BR70" i="28"/>
  <c r="CA70" i="28" s="1"/>
  <c r="BX110" i="28"/>
  <c r="CG110" i="28" s="1"/>
  <c r="BR192" i="28"/>
  <c r="CA192" i="28" s="1"/>
  <c r="BX188" i="28"/>
  <c r="AL188" i="29" s="1"/>
  <c r="BX230" i="28"/>
  <c r="CG230" i="28" s="1"/>
  <c r="BX238" i="28"/>
  <c r="AV189" i="29" s="1"/>
  <c r="BX232" i="28"/>
  <c r="CG232" i="28" s="1"/>
  <c r="BR233" i="28"/>
  <c r="CA233" i="28" s="1"/>
  <c r="BU125" i="28"/>
  <c r="CD125" i="28" s="1"/>
  <c r="BU65" i="28"/>
  <c r="CD65" i="28" s="1"/>
  <c r="BR255" i="28"/>
  <c r="CA255" i="28" s="1"/>
  <c r="BW82" i="28"/>
  <c r="CF82" i="28" s="1"/>
  <c r="BX123" i="28"/>
  <c r="Y193" i="29" s="1"/>
  <c r="BW84" i="28"/>
  <c r="CF84" i="28" s="1"/>
  <c r="BU149" i="28"/>
  <c r="CD149" i="28" s="1"/>
  <c r="BT127" i="28"/>
  <c r="CC127" i="28" s="1"/>
  <c r="BQ202" i="28"/>
  <c r="BZ202" i="28" s="1"/>
  <c r="BU234" i="28"/>
  <c r="CD234" i="28" s="1"/>
  <c r="BT111" i="28"/>
  <c r="CC111" i="28" s="1"/>
  <c r="BQ178" i="28"/>
  <c r="BZ178" i="28" s="1"/>
  <c r="BQ177" i="28"/>
  <c r="BZ177" i="28" s="1"/>
  <c r="BQ171" i="28"/>
  <c r="BZ171" i="28" s="1"/>
  <c r="BT190" i="28"/>
  <c r="CC190" i="28" s="1"/>
  <c r="BT161" i="28"/>
  <c r="CC161" i="28" s="1"/>
  <c r="BQ164" i="28"/>
  <c r="BQ133" i="28"/>
  <c r="BZ133" i="28" s="1"/>
  <c r="BR75" i="28"/>
  <c r="CA75" i="28" s="1"/>
  <c r="BU94" i="28"/>
  <c r="CD94" i="28" s="1"/>
  <c r="BU87" i="28"/>
  <c r="CD87" i="28" s="1"/>
  <c r="BR191" i="28"/>
  <c r="CA191" i="28" s="1"/>
  <c r="BU168" i="28"/>
  <c r="CD168" i="28" s="1"/>
  <c r="BQ88" i="28"/>
  <c r="BZ88" i="28" s="1"/>
  <c r="BU138" i="28"/>
  <c r="CD138" i="28" s="1"/>
  <c r="BU152" i="28"/>
  <c r="CD152" i="28" s="1"/>
  <c r="BU127" i="28"/>
  <c r="BR78" i="28"/>
  <c r="CA78" i="28" s="1"/>
  <c r="BR200" i="28"/>
  <c r="CA200" i="28" s="1"/>
  <c r="BQ143" i="28"/>
  <c r="BZ143" i="28" s="1"/>
  <c r="BQ148" i="28"/>
  <c r="BZ148" i="28" s="1"/>
  <c r="BT250" i="28"/>
  <c r="CC250" i="28" s="1"/>
  <c r="BT224" i="28"/>
  <c r="CC224" i="28" s="1"/>
  <c r="BQ99" i="28"/>
  <c r="BZ99" i="28" s="1"/>
  <c r="BQ77" i="28"/>
  <c r="BQ89" i="28"/>
  <c r="BZ89" i="28" s="1"/>
  <c r="BR64" i="28"/>
  <c r="CA64" i="28" s="1"/>
  <c r="BR90" i="28"/>
  <c r="CA90" i="28" s="1"/>
  <c r="BR162" i="28"/>
  <c r="CA162" i="28" s="1"/>
  <c r="BU166" i="28"/>
  <c r="CD166" i="28" s="1"/>
  <c r="BR253" i="28"/>
  <c r="CA253" i="28" s="1"/>
  <c r="BU229" i="28"/>
  <c r="BU210" i="28"/>
  <c r="CD210" i="28" s="1"/>
  <c r="BU86" i="28"/>
  <c r="CD86" i="28" s="1"/>
  <c r="BU104" i="28"/>
  <c r="CD104" i="28" s="1"/>
  <c r="BR169" i="28"/>
  <c r="CA169" i="28" s="1"/>
  <c r="BR202" i="28"/>
  <c r="CA202" i="28" s="1"/>
  <c r="BU224" i="28"/>
  <c r="CD224" i="28" s="1"/>
  <c r="BT97" i="28"/>
  <c r="CC97" i="28" s="1"/>
  <c r="BR129" i="28"/>
  <c r="BR159" i="28"/>
  <c r="CA159" i="28" s="1"/>
  <c r="BU196" i="28"/>
  <c r="CD196" i="28" s="1"/>
  <c r="BQ226" i="28"/>
  <c r="BZ226" i="28" s="1"/>
  <c r="BR156" i="28"/>
  <c r="BU132" i="28"/>
  <c r="CD132" i="28" s="1"/>
  <c r="BR114" i="28"/>
  <c r="CA114" i="28" s="1"/>
  <c r="BR203" i="28"/>
  <c r="CA203" i="28" s="1"/>
  <c r="BU199" i="28"/>
  <c r="CD199" i="28" s="1"/>
  <c r="BR245" i="28"/>
  <c r="BR228" i="28"/>
  <c r="CA228" i="28" s="1"/>
  <c r="BU218" i="28"/>
  <c r="CD218" i="28" s="1"/>
  <c r="BU215" i="28"/>
  <c r="CD215" i="28" s="1"/>
  <c r="BQ158" i="28"/>
  <c r="BZ158" i="28" s="1"/>
  <c r="BQ186" i="28"/>
  <c r="BZ186" i="28" s="1"/>
  <c r="BQ237" i="28"/>
  <c r="BZ237" i="28" s="1"/>
  <c r="BU251" i="28"/>
  <c r="CD251" i="28" s="1"/>
  <c r="BR257" i="28"/>
  <c r="CA257" i="28" s="1"/>
  <c r="BQ132" i="28"/>
  <c r="BZ132" i="28" s="1"/>
  <c r="BT142" i="28"/>
  <c r="CC142" i="28" s="1"/>
  <c r="BT196" i="28"/>
  <c r="CC196" i="28" s="1"/>
  <c r="BT198" i="28"/>
  <c r="CC198" i="28" s="1"/>
  <c r="BT73" i="28"/>
  <c r="CC73" i="28" s="1"/>
  <c r="BR148" i="28"/>
  <c r="CA148" i="28" s="1"/>
  <c r="BR185" i="28"/>
  <c r="CA185" i="28" s="1"/>
  <c r="BR237" i="28"/>
  <c r="CA237" i="28" s="1"/>
  <c r="BU240" i="28"/>
  <c r="CD240" i="28" s="1"/>
  <c r="BU217" i="28"/>
  <c r="CD217" i="28" s="1"/>
  <c r="BR155" i="28"/>
  <c r="CA155" i="28" s="1"/>
  <c r="BU174" i="28"/>
  <c r="CD174" i="28" s="1"/>
  <c r="BR178" i="28"/>
  <c r="CA178" i="28" s="1"/>
  <c r="BT140" i="28"/>
  <c r="CC140" i="28" s="1"/>
  <c r="BT138" i="28"/>
  <c r="CC138" i="28" s="1"/>
  <c r="BQ216" i="28"/>
  <c r="BR121" i="28"/>
  <c r="CA121" i="28" s="1"/>
  <c r="BR83" i="28"/>
  <c r="CA83" i="28" s="1"/>
  <c r="BR110" i="28"/>
  <c r="BR219" i="28"/>
  <c r="CA219" i="28" s="1"/>
  <c r="BU193" i="28"/>
  <c r="CD193" i="28" s="1"/>
  <c r="BU209" i="28"/>
  <c r="CD209" i="28" s="1"/>
  <c r="BT147" i="28"/>
  <c r="CC147" i="28" s="1"/>
  <c r="BQ166" i="28"/>
  <c r="BZ166" i="28" s="1"/>
  <c r="BT169" i="28"/>
  <c r="CC169" i="28" s="1"/>
  <c r="BQ214" i="28"/>
  <c r="BZ214" i="28" s="1"/>
  <c r="BT82" i="28"/>
  <c r="CC82" i="28" s="1"/>
  <c r="BU131" i="28"/>
  <c r="CD131" i="28" s="1"/>
  <c r="BQ131" i="28"/>
  <c r="BQ205" i="28"/>
  <c r="BZ205" i="28" s="1"/>
  <c r="BT103" i="28"/>
  <c r="CC103" i="28" s="1"/>
  <c r="BT66" i="28"/>
  <c r="CC66" i="28" s="1"/>
  <c r="BT80" i="28"/>
  <c r="CC80" i="28" s="1"/>
  <c r="BR66" i="28"/>
  <c r="CA66" i="28" s="1"/>
  <c r="BU70" i="28"/>
  <c r="CD70" i="28" s="1"/>
  <c r="BU192" i="28"/>
  <c r="CD192" i="28" s="1"/>
  <c r="BT95" i="28"/>
  <c r="CC95" i="28" s="1"/>
  <c r="BU116" i="28"/>
  <c r="CD116" i="28" s="1"/>
  <c r="BU97" i="28"/>
  <c r="CD97" i="28" s="1"/>
  <c r="BQ96" i="28"/>
  <c r="BZ96" i="28" s="1"/>
  <c r="BR125" i="28"/>
  <c r="CA125" i="28" s="1"/>
  <c r="BR65" i="28"/>
  <c r="CA65" i="28" s="1"/>
  <c r="BU255" i="28"/>
  <c r="CD255" i="28" s="1"/>
  <c r="BT210" i="28"/>
  <c r="CC210" i="28" s="1"/>
  <c r="BQ232" i="28"/>
  <c r="BZ232" i="28" s="1"/>
  <c r="BT94" i="28"/>
  <c r="CC94" i="28" s="1"/>
  <c r="BT68" i="28"/>
  <c r="CC68" i="28" s="1"/>
  <c r="BR140" i="28"/>
  <c r="BR124" i="28"/>
  <c r="CA124" i="28" s="1"/>
  <c r="BR170" i="28"/>
  <c r="CA170" i="28" s="1"/>
  <c r="BR235" i="28"/>
  <c r="CA235" i="28" s="1"/>
  <c r="BQ86" i="28"/>
  <c r="BZ86" i="28" s="1"/>
  <c r="BT104" i="28"/>
  <c r="CC104" i="28" s="1"/>
  <c r="BQ101" i="28"/>
  <c r="BZ101" i="28" s="1"/>
  <c r="BT71" i="28"/>
  <c r="CC71" i="28" s="1"/>
  <c r="BU142" i="28"/>
  <c r="CD142" i="28" s="1"/>
  <c r="BR106" i="28"/>
  <c r="CA106" i="28" s="1"/>
  <c r="BU161" i="28"/>
  <c r="CD161" i="28" s="1"/>
  <c r="BU189" i="28"/>
  <c r="CD189" i="28" s="1"/>
  <c r="BQ181" i="28"/>
  <c r="BZ181" i="28" s="1"/>
  <c r="BT188" i="28"/>
  <c r="CC188" i="28" s="1"/>
  <c r="BT238" i="28"/>
  <c r="CC238" i="28" s="1"/>
  <c r="BQ221" i="28"/>
  <c r="BR82" i="28"/>
  <c r="CA82" i="28" s="1"/>
  <c r="BU68" i="28"/>
  <c r="CD68" i="28" s="1"/>
  <c r="BT230" i="28"/>
  <c r="CC230" i="28" s="1"/>
  <c r="BT154" i="28"/>
  <c r="CC154" i="28" s="1"/>
  <c r="BT74" i="28"/>
  <c r="CC74" i="28" s="1"/>
  <c r="BQ81" i="28"/>
  <c r="BZ81" i="28" s="1"/>
  <c r="BT100" i="28"/>
  <c r="CC100" i="28" s="1"/>
  <c r="BR234" i="28"/>
  <c r="BT143" i="28"/>
  <c r="CC143" i="28" s="1"/>
  <c r="BT77" i="28"/>
  <c r="CC77" i="28" s="1"/>
  <c r="BT89" i="28"/>
  <c r="CC89" i="28" s="1"/>
  <c r="BR166" i="28"/>
  <c r="BU253" i="28"/>
  <c r="CD253" i="28" s="1"/>
  <c r="BU236" i="28"/>
  <c r="CD236" i="28" s="1"/>
  <c r="BT178" i="28"/>
  <c r="CC178" i="28" s="1"/>
  <c r="BT177" i="28"/>
  <c r="CC177" i="28" s="1"/>
  <c r="BT171" i="28"/>
  <c r="CC171" i="28" s="1"/>
  <c r="BR86" i="28"/>
  <c r="CA86" i="28" s="1"/>
  <c r="BR104" i="28"/>
  <c r="CA104" i="28" s="1"/>
  <c r="BU169" i="28"/>
  <c r="CD169" i="28" s="1"/>
  <c r="BU202" i="28"/>
  <c r="CD202" i="28" s="1"/>
  <c r="BR224" i="28"/>
  <c r="CA224" i="28" s="1"/>
  <c r="BQ190" i="28"/>
  <c r="BZ190" i="28" s="1"/>
  <c r="BQ161" i="28"/>
  <c r="BZ161" i="28" s="1"/>
  <c r="BT164" i="28"/>
  <c r="CC164" i="28" s="1"/>
  <c r="BQ97" i="28"/>
  <c r="BZ97" i="28" s="1"/>
  <c r="BU129" i="28"/>
  <c r="CD129" i="28" s="1"/>
  <c r="BU159" i="28"/>
  <c r="CD159" i="28" s="1"/>
  <c r="BR196" i="28"/>
  <c r="CA196" i="28" s="1"/>
  <c r="BT133" i="28"/>
  <c r="CC133" i="28" s="1"/>
  <c r="BQ136" i="28"/>
  <c r="BZ136" i="28" s="1"/>
  <c r="BT226" i="28"/>
  <c r="CC226" i="28" s="1"/>
  <c r="BU156" i="28"/>
  <c r="CD156" i="28" s="1"/>
  <c r="BR132" i="28"/>
  <c r="CA132" i="28" s="1"/>
  <c r="BU114" i="28"/>
  <c r="CD114" i="28" s="1"/>
  <c r="BU75" i="28"/>
  <c r="CD75" i="28" s="1"/>
  <c r="BR94" i="28"/>
  <c r="CA94" i="28" s="1"/>
  <c r="BR87" i="28"/>
  <c r="BU191" i="28"/>
  <c r="CD191" i="28" s="1"/>
  <c r="BR168" i="28"/>
  <c r="CA168" i="28" s="1"/>
  <c r="BU203" i="28"/>
  <c r="CD203" i="28" s="1"/>
  <c r="BR199" i="28"/>
  <c r="CA199" i="28" s="1"/>
  <c r="BU245" i="28"/>
  <c r="CD245" i="28" s="1"/>
  <c r="BU228" i="28"/>
  <c r="CD228" i="28" s="1"/>
  <c r="BR218" i="28"/>
  <c r="CA218" i="28" s="1"/>
  <c r="BR250" i="28"/>
  <c r="CA250" i="28" s="1"/>
  <c r="BR215" i="28"/>
  <c r="CA215" i="28" s="1"/>
  <c r="BT158" i="28"/>
  <c r="CC158" i="28" s="1"/>
  <c r="BT186" i="28"/>
  <c r="CC186" i="28" s="1"/>
  <c r="BT237" i="28"/>
  <c r="CC237" i="28" s="1"/>
  <c r="BT88" i="28"/>
  <c r="CC88" i="28" s="1"/>
  <c r="BR138" i="28"/>
  <c r="CA138" i="28" s="1"/>
  <c r="BR152" i="28"/>
  <c r="CA152" i="28" s="1"/>
  <c r="BR127" i="28"/>
  <c r="CA127" i="28" s="1"/>
  <c r="BU78" i="28"/>
  <c r="CD78" i="28" s="1"/>
  <c r="BU200" i="28"/>
  <c r="CD200" i="28" s="1"/>
  <c r="BU257" i="28"/>
  <c r="CD257" i="28" s="1"/>
  <c r="BT132" i="28"/>
  <c r="CC132" i="28" s="1"/>
  <c r="BT181" i="28"/>
  <c r="CC181" i="28" s="1"/>
  <c r="BQ188" i="28"/>
  <c r="BZ188" i="28" s="1"/>
  <c r="BQ238" i="28"/>
  <c r="BZ238" i="28" s="1"/>
  <c r="BQ210" i="28"/>
  <c r="BZ210" i="28" s="1"/>
  <c r="BT221" i="28"/>
  <c r="CC221" i="28" s="1"/>
  <c r="BT232" i="28"/>
  <c r="BQ94" i="28"/>
  <c r="BZ94" i="28" s="1"/>
  <c r="BQ68" i="28"/>
  <c r="BZ68" i="28" s="1"/>
  <c r="BU140" i="28"/>
  <c r="CD140" i="28" s="1"/>
  <c r="BU124" i="28"/>
  <c r="CD124" i="28" s="1"/>
  <c r="BU82" i="28"/>
  <c r="CD82" i="28" s="1"/>
  <c r="BR68" i="28"/>
  <c r="CA68" i="28" s="1"/>
  <c r="BU170" i="28"/>
  <c r="CD170" i="28" s="1"/>
  <c r="BU235" i="28"/>
  <c r="CD235" i="28" s="1"/>
  <c r="BQ230" i="28"/>
  <c r="BZ230" i="28" s="1"/>
  <c r="BT86" i="28"/>
  <c r="CC86" i="28" s="1"/>
  <c r="BQ104" i="28"/>
  <c r="BZ104" i="28" s="1"/>
  <c r="BT101" i="28"/>
  <c r="CC101" i="28" s="1"/>
  <c r="BQ71" i="28"/>
  <c r="BZ71" i="28" s="1"/>
  <c r="BR142" i="28"/>
  <c r="CA142" i="28" s="1"/>
  <c r="BU106" i="28"/>
  <c r="CD106" i="28" s="1"/>
  <c r="BR161" i="28"/>
  <c r="CA161" i="28" s="1"/>
  <c r="BR189" i="28"/>
  <c r="CA189" i="28" s="1"/>
  <c r="BU147" i="28"/>
  <c r="CD147" i="28" s="1"/>
  <c r="BU95" i="28"/>
  <c r="CD95" i="28" s="1"/>
  <c r="BU71" i="28"/>
  <c r="BQ111" i="28"/>
  <c r="BZ111" i="28" s="1"/>
  <c r="BT148" i="28"/>
  <c r="CC148" i="28" s="1"/>
  <c r="BW184" i="28"/>
  <c r="AK175" i="29" s="1"/>
  <c r="BQ250" i="28"/>
  <c r="BZ250" i="28" s="1"/>
  <c r="BQ224" i="28"/>
  <c r="BZ224" i="28" s="1"/>
  <c r="BT99" i="28"/>
  <c r="CC99" i="28" s="1"/>
  <c r="BU64" i="28"/>
  <c r="CD64" i="28" s="1"/>
  <c r="BU90" i="28"/>
  <c r="CD90" i="28" s="1"/>
  <c r="BU162" i="28"/>
  <c r="CD162" i="28" s="1"/>
  <c r="BR229" i="28"/>
  <c r="CA229" i="28" s="1"/>
  <c r="BX237" i="28"/>
  <c r="CG237" i="28" s="1"/>
  <c r="BR210" i="28"/>
  <c r="CA210" i="28" s="1"/>
  <c r="C59" i="14"/>
  <c r="BX246" i="28"/>
  <c r="AW190" i="29" s="1"/>
  <c r="BW143" i="28"/>
  <c r="AB176" i="29" s="1"/>
  <c r="BQ135" i="28"/>
  <c r="BZ135" i="28" s="1"/>
  <c r="BQ142" i="28"/>
  <c r="BZ142" i="28" s="1"/>
  <c r="BQ183" i="28"/>
  <c r="BZ183" i="28" s="1"/>
  <c r="BW204" i="28"/>
  <c r="CF204" i="28" s="1"/>
  <c r="BQ196" i="28"/>
  <c r="BQ198" i="28"/>
  <c r="BZ198" i="28" s="1"/>
  <c r="BQ257" i="28"/>
  <c r="BZ257" i="28" s="1"/>
  <c r="BW102" i="28"/>
  <c r="CF102" i="28" s="1"/>
  <c r="BW104" i="28"/>
  <c r="T172" i="29" s="1"/>
  <c r="BQ70" i="28"/>
  <c r="BZ70" i="28" s="1"/>
  <c r="BQ73" i="28"/>
  <c r="BZ73" i="28" s="1"/>
  <c r="BX145" i="28"/>
  <c r="CG145" i="28" s="1"/>
  <c r="BU148" i="28"/>
  <c r="CD148" i="28" s="1"/>
  <c r="BU111" i="28"/>
  <c r="CD111" i="28" s="1"/>
  <c r="BX100" i="28"/>
  <c r="CG100" i="28" s="1"/>
  <c r="BU81" i="28"/>
  <c r="CD81" i="28" s="1"/>
  <c r="BU207" i="28"/>
  <c r="CD207" i="28" s="1"/>
  <c r="BU185" i="28"/>
  <c r="CD185" i="28" s="1"/>
  <c r="BX167" i="28"/>
  <c r="AI188" i="29" s="1"/>
  <c r="BU237" i="28"/>
  <c r="BR240" i="28"/>
  <c r="CA240" i="28" s="1"/>
  <c r="BX226" i="28"/>
  <c r="AT191" i="29" s="1"/>
  <c r="BU231" i="28"/>
  <c r="CD231" i="28" s="1"/>
  <c r="BR217" i="28"/>
  <c r="CA217" i="28" s="1"/>
  <c r="BW112" i="28"/>
  <c r="BW196" i="28"/>
  <c r="AM173" i="29" s="1"/>
  <c r="BQ179" i="28"/>
  <c r="BT244" i="28"/>
  <c r="CC244" i="28" s="1"/>
  <c r="BW226" i="28"/>
  <c r="AT175" i="29" s="1"/>
  <c r="BX149" i="28"/>
  <c r="CG149" i="28" s="1"/>
  <c r="BX98" i="28"/>
  <c r="S189" i="29" s="1"/>
  <c r="BX200" i="28"/>
  <c r="AM193" i="29" s="1"/>
  <c r="BX190" i="28"/>
  <c r="AL190" i="29" s="1"/>
  <c r="BW152" i="28"/>
  <c r="CF152" i="28" s="1"/>
  <c r="BW135" i="28"/>
  <c r="AA175" i="29" s="1"/>
  <c r="BW149" i="28"/>
  <c r="AC175" i="29" s="1"/>
  <c r="BW188" i="28"/>
  <c r="AL172" i="29" s="1"/>
  <c r="BQ199" i="28"/>
  <c r="BZ199" i="28" s="1"/>
  <c r="BQ167" i="28"/>
  <c r="BZ167" i="28" s="1"/>
  <c r="BQ234" i="28"/>
  <c r="BZ234" i="28" s="1"/>
  <c r="BQ219" i="28"/>
  <c r="BQ246" i="28"/>
  <c r="BZ246" i="28" s="1"/>
  <c r="BT78" i="28"/>
  <c r="CC78" i="28" s="1"/>
  <c r="BW73" i="28"/>
  <c r="CF73" i="28" s="1"/>
  <c r="BX144" i="28"/>
  <c r="AB193" i="29" s="1"/>
  <c r="BR146" i="28"/>
  <c r="CA146" i="28" s="1"/>
  <c r="BU117" i="28"/>
  <c r="CD117" i="28" s="1"/>
  <c r="BR151" i="28"/>
  <c r="BX129" i="28"/>
  <c r="Z192" i="29" s="1"/>
  <c r="BX79" i="28"/>
  <c r="P191" i="29" s="1"/>
  <c r="BU93" i="28"/>
  <c r="CD93" i="28" s="1"/>
  <c r="BR206" i="28"/>
  <c r="CA206" i="28" s="1"/>
  <c r="BX172" i="28"/>
  <c r="CG172" i="28" s="1"/>
  <c r="BU160" i="28"/>
  <c r="CD160" i="28" s="1"/>
  <c r="BX228" i="28"/>
  <c r="AT193" i="29" s="1"/>
  <c r="BT114" i="28"/>
  <c r="CC114" i="28" s="1"/>
  <c r="BT125" i="28"/>
  <c r="CC125" i="28" s="1"/>
  <c r="BW133" i="28"/>
  <c r="CF133" i="28" s="1"/>
  <c r="BW115" i="28"/>
  <c r="X176" i="29" s="1"/>
  <c r="BW176" i="28"/>
  <c r="CF176" i="28" s="1"/>
  <c r="BW192" i="28"/>
  <c r="AL176" i="29" s="1"/>
  <c r="BW211" i="28"/>
  <c r="AR174" i="29" s="1"/>
  <c r="BT248" i="28"/>
  <c r="CC248" i="28" s="1"/>
  <c r="BW217" i="28"/>
  <c r="BT240" i="28"/>
  <c r="BW72" i="28"/>
  <c r="CF72" i="28" s="1"/>
  <c r="BW75" i="28"/>
  <c r="CF75" i="28" s="1"/>
  <c r="BT72" i="28"/>
  <c r="CC72" i="28" s="1"/>
  <c r="BX157" i="28"/>
  <c r="AD192" i="29" s="1"/>
  <c r="BR133" i="28"/>
  <c r="CA133" i="28" s="1"/>
  <c r="BR145" i="28"/>
  <c r="CA145" i="28" s="1"/>
  <c r="BX114" i="28"/>
  <c r="X191" i="29" s="1"/>
  <c r="BX148" i="28"/>
  <c r="AC190" i="29" s="1"/>
  <c r="BX92" i="28"/>
  <c r="CG92" i="28" s="1"/>
  <c r="BR77" i="28"/>
  <c r="BX201" i="28"/>
  <c r="CG201" i="28" s="1"/>
  <c r="BX205" i="28"/>
  <c r="AN191" i="29" s="1"/>
  <c r="BU184" i="28"/>
  <c r="CD184" i="28" s="1"/>
  <c r="BX231" i="28"/>
  <c r="AU189" i="29" s="1"/>
  <c r="BW126" i="28"/>
  <c r="CF126" i="28" s="1"/>
  <c r="BW120" i="28"/>
  <c r="Y174" i="29" s="1"/>
  <c r="BW100" i="28"/>
  <c r="CF100" i="28" s="1"/>
  <c r="BX104" i="28"/>
  <c r="CG104" i="28" s="1"/>
  <c r="BX180" i="28"/>
  <c r="CG180" i="28" s="1"/>
  <c r="BW156" i="28"/>
  <c r="CF156" i="28" s="1"/>
  <c r="BQ137" i="28"/>
  <c r="BZ137" i="28" s="1"/>
  <c r="BW138" i="28"/>
  <c r="AA178" i="29" s="1"/>
  <c r="BW207" i="28"/>
  <c r="AN177" i="29" s="1"/>
  <c r="BW179" i="28"/>
  <c r="CF179" i="28" s="1"/>
  <c r="BQ194" i="28"/>
  <c r="BZ194" i="28" s="1"/>
  <c r="BW195" i="28"/>
  <c r="AM172" i="29" s="1"/>
  <c r="BW218" i="28"/>
  <c r="AS174" i="29" s="1"/>
  <c r="BT211" i="28"/>
  <c r="BT62" i="28"/>
  <c r="CC62" i="28" s="1"/>
  <c r="BW101" i="28"/>
  <c r="CF101" i="28" s="1"/>
  <c r="BW64" i="28"/>
  <c r="CF64" i="28" s="1"/>
  <c r="BX130" i="28"/>
  <c r="Z193" i="29" s="1"/>
  <c r="BX88" i="28"/>
  <c r="CG88" i="28" s="1"/>
  <c r="BU85" i="28"/>
  <c r="CD85" i="28" s="1"/>
  <c r="BU208" i="28"/>
  <c r="CD208" i="28" s="1"/>
  <c r="BU247" i="28"/>
  <c r="CD247" i="28" s="1"/>
  <c r="BW131" i="28"/>
  <c r="Z178" i="29" s="1"/>
  <c r="BW121" i="28"/>
  <c r="Y175" i="29" s="1"/>
  <c r="BW201" i="28"/>
  <c r="AM178" i="29" s="1"/>
  <c r="BW189" i="28"/>
  <c r="CF189" i="28" s="1"/>
  <c r="BW239" i="28"/>
  <c r="AV174" i="29" s="1"/>
  <c r="BQ213" i="28"/>
  <c r="BZ213" i="28" s="1"/>
  <c r="BW107" i="28"/>
  <c r="CF107" i="28" s="1"/>
  <c r="BW90" i="28"/>
  <c r="CF90" i="28" s="1"/>
  <c r="BX80" i="28"/>
  <c r="CG80" i="28" s="1"/>
  <c r="BU96" i="28"/>
  <c r="CD96" i="28" s="1"/>
  <c r="BX208" i="28"/>
  <c r="AN194" i="29" s="1"/>
  <c r="BX161" i="28"/>
  <c r="AH189" i="29" s="1"/>
  <c r="BU254" i="28"/>
  <c r="CD254" i="28" s="1"/>
  <c r="BX210" i="28"/>
  <c r="AR189" i="29" s="1"/>
  <c r="BR216" i="28"/>
  <c r="BR251" i="28"/>
  <c r="CA251" i="28" s="1"/>
  <c r="BX224" i="28"/>
  <c r="AT189" i="29" s="1"/>
  <c r="BW136" i="28"/>
  <c r="AA176" i="29" s="1"/>
  <c r="BQ126" i="28"/>
  <c r="BZ126" i="28" s="1"/>
  <c r="BW158" i="28"/>
  <c r="CF158" i="28" s="1"/>
  <c r="BT200" i="28"/>
  <c r="CC200" i="28" s="1"/>
  <c r="BW171" i="28"/>
  <c r="AI176" i="29" s="1"/>
  <c r="D58" i="14"/>
  <c r="BR236" i="28"/>
  <c r="CA236" i="28" s="1"/>
  <c r="BR225" i="28"/>
  <c r="CA225" i="28" s="1"/>
  <c r="BU230" i="28"/>
  <c r="CD230" i="28" s="1"/>
  <c r="BT229" i="28"/>
  <c r="CC229" i="28" s="1"/>
  <c r="BT107" i="28"/>
  <c r="CC107" i="28" s="1"/>
  <c r="BQ180" i="28"/>
  <c r="BZ180" i="28" s="1"/>
  <c r="BQ233" i="28"/>
  <c r="BZ233" i="28" s="1"/>
  <c r="BQ91" i="28"/>
  <c r="BZ91" i="28" s="1"/>
  <c r="BQ93" i="28"/>
  <c r="BZ93" i="28" s="1"/>
  <c r="BU135" i="28"/>
  <c r="CD135" i="28" s="1"/>
  <c r="BU250" i="28"/>
  <c r="CD250" i="28" s="1"/>
  <c r="BR211" i="28"/>
  <c r="CA211" i="28" s="1"/>
  <c r="BR109" i="28"/>
  <c r="CA109" i="28" s="1"/>
  <c r="BQ129" i="28"/>
  <c r="BZ129" i="28" s="1"/>
  <c r="BQ134" i="28"/>
  <c r="BZ134" i="28" s="1"/>
  <c r="BT170" i="28"/>
  <c r="CC170" i="28" s="1"/>
  <c r="BT223" i="28"/>
  <c r="CC223" i="28" s="1"/>
  <c r="BQ212" i="28"/>
  <c r="BZ212" i="28" s="1"/>
  <c r="BR157" i="28"/>
  <c r="BR150" i="28"/>
  <c r="CA150" i="28" s="1"/>
  <c r="BU73" i="28"/>
  <c r="CD73" i="28" s="1"/>
  <c r="BR188" i="28"/>
  <c r="BQ172" i="28"/>
  <c r="BZ172" i="28" s="1"/>
  <c r="BT252" i="28"/>
  <c r="CC252" i="28" s="1"/>
  <c r="BQ235" i="28"/>
  <c r="BZ235" i="28" s="1"/>
  <c r="BT225" i="28"/>
  <c r="CC225" i="28" s="1"/>
  <c r="BR69" i="28"/>
  <c r="BQ127" i="28"/>
  <c r="BZ127" i="28" s="1"/>
  <c r="BT202" i="28"/>
  <c r="CC202" i="28" s="1"/>
  <c r="C61" i="14"/>
  <c r="BQ95" i="28"/>
  <c r="BR116" i="28"/>
  <c r="CA116" i="28" s="1"/>
  <c r="D59" i="14"/>
  <c r="BR97" i="28"/>
  <c r="BQ150" i="28"/>
  <c r="BZ150" i="28" s="1"/>
  <c r="BQ63" i="28"/>
  <c r="BZ63" i="28" s="1"/>
  <c r="BU119" i="28"/>
  <c r="CD119" i="28" s="1"/>
  <c r="C62" i="14"/>
  <c r="BT149" i="28"/>
  <c r="BQ119" i="28"/>
  <c r="BT110" i="28"/>
  <c r="CC110" i="28" s="1"/>
  <c r="BT69" i="28"/>
  <c r="CC69" i="28" s="1"/>
  <c r="BT105" i="28"/>
  <c r="CC105" i="28" s="1"/>
  <c r="BR76" i="28"/>
  <c r="CA76" i="28" s="1"/>
  <c r="BU175" i="28"/>
  <c r="CD175" i="28" s="1"/>
  <c r="BU164" i="28"/>
  <c r="CD164" i="28" s="1"/>
  <c r="BX212" i="28"/>
  <c r="AR191" i="29" s="1"/>
  <c r="BU232" i="28"/>
  <c r="CD232" i="28" s="1"/>
  <c r="BR227" i="28"/>
  <c r="CA227" i="28" s="1"/>
  <c r="BQ146" i="28"/>
  <c r="BZ146" i="28" s="1"/>
  <c r="BT185" i="28"/>
  <c r="CC185" i="28" s="1"/>
  <c r="BT189" i="28"/>
  <c r="CC189" i="28" s="1"/>
  <c r="BT165" i="28"/>
  <c r="CC165" i="28" s="1"/>
  <c r="BU141" i="28"/>
  <c r="CD141" i="28" s="1"/>
  <c r="BU88" i="28"/>
  <c r="CD88" i="28" s="1"/>
  <c r="BU171" i="28"/>
  <c r="CD171" i="28" s="1"/>
  <c r="BR163" i="28"/>
  <c r="CA163" i="28" s="1"/>
  <c r="BR184" i="28"/>
  <c r="BT152" i="28"/>
  <c r="CC152" i="28" s="1"/>
  <c r="BQ115" i="28"/>
  <c r="BZ115" i="28" s="1"/>
  <c r="BQ191" i="28"/>
  <c r="BZ191" i="28" s="1"/>
  <c r="F61" i="14"/>
  <c r="BT79" i="28"/>
  <c r="CC79" i="28" s="1"/>
  <c r="BU115" i="28"/>
  <c r="CD115" i="28" s="1"/>
  <c r="BU180" i="28"/>
  <c r="CD180" i="28" s="1"/>
  <c r="BQ187" i="28"/>
  <c r="BZ187" i="28" s="1"/>
  <c r="BW238" i="28"/>
  <c r="CF238" i="28" s="1"/>
  <c r="BQ242" i="28"/>
  <c r="BZ242" i="28" s="1"/>
  <c r="BW215" i="28"/>
  <c r="AR178" i="29" s="1"/>
  <c r="BW235" i="28"/>
  <c r="AU177" i="29" s="1"/>
  <c r="BT236" i="28"/>
  <c r="CC236" i="28" s="1"/>
  <c r="BW80" i="28"/>
  <c r="CF80" i="28" s="1"/>
  <c r="BQ75" i="28"/>
  <c r="BZ75" i="28" s="1"/>
  <c r="BU158" i="28"/>
  <c r="CD158" i="28" s="1"/>
  <c r="BX138" i="28"/>
  <c r="AA194" i="29" s="1"/>
  <c r="BX141" i="28"/>
  <c r="AB190" i="29" s="1"/>
  <c r="BX86" i="28"/>
  <c r="Q191" i="29" s="1"/>
  <c r="BR107" i="28"/>
  <c r="CA107" i="28" s="1"/>
  <c r="BU102" i="28"/>
  <c r="CD102" i="28" s="1"/>
  <c r="BR197" i="28"/>
  <c r="CA197" i="28" s="1"/>
  <c r="BX169" i="28"/>
  <c r="AI190" i="29" s="1"/>
  <c r="BX166" i="28"/>
  <c r="CG166" i="28" s="1"/>
  <c r="BU181" i="28"/>
  <c r="CD181" i="28" s="1"/>
  <c r="BU176" i="28"/>
  <c r="CD176" i="28" s="1"/>
  <c r="BX213" i="28"/>
  <c r="CG213" i="28" s="1"/>
  <c r="BR222" i="28"/>
  <c r="CA222" i="28" s="1"/>
  <c r="BU239" i="28"/>
  <c r="CD239" i="28" s="1"/>
  <c r="BR212" i="28"/>
  <c r="CA212" i="28" s="1"/>
  <c r="BW155" i="28"/>
  <c r="AD174" i="29" s="1"/>
  <c r="BQ162" i="28"/>
  <c r="BZ162" i="28" s="1"/>
  <c r="BQ168" i="28"/>
  <c r="BZ168" i="28" s="1"/>
  <c r="BQ227" i="28"/>
  <c r="BZ227" i="28" s="1"/>
  <c r="BW250" i="28"/>
  <c r="CF250" i="28" s="1"/>
  <c r="BW83" i="28"/>
  <c r="CF83" i="28" s="1"/>
  <c r="BR105" i="28"/>
  <c r="CA105" i="28" s="1"/>
  <c r="BU241" i="28"/>
  <c r="CD241" i="28" s="1"/>
  <c r="BQ159" i="28"/>
  <c r="BZ159" i="28" s="1"/>
  <c r="BT182" i="28"/>
  <c r="CC182" i="28" s="1"/>
  <c r="BW190" i="28"/>
  <c r="AL174" i="29" s="1"/>
  <c r="BW187" i="28"/>
  <c r="AK178" i="29" s="1"/>
  <c r="BW169" i="28"/>
  <c r="CF169" i="28" s="1"/>
  <c r="BT253" i="28"/>
  <c r="CC253" i="28" s="1"/>
  <c r="BW237" i="28"/>
  <c r="AV172" i="29" s="1"/>
  <c r="BW251" i="28"/>
  <c r="CF251" i="28" s="1"/>
  <c r="BW252" i="28"/>
  <c r="AX173" i="29" s="1"/>
  <c r="BQ65" i="28"/>
  <c r="BZ65" i="28" s="1"/>
  <c r="BW96" i="28"/>
  <c r="R178" i="29" s="1"/>
  <c r="BX147" i="28"/>
  <c r="AC189" i="29" s="1"/>
  <c r="BX111" i="28"/>
  <c r="X188" i="29" s="1"/>
  <c r="BR153" i="28"/>
  <c r="BX96" i="28"/>
  <c r="CG96" i="28" s="1"/>
  <c r="BU84" i="28"/>
  <c r="CD84" i="28" s="1"/>
  <c r="BX198" i="28"/>
  <c r="CG198" i="28" s="1"/>
  <c r="BR165" i="28"/>
  <c r="CA165" i="28" s="1"/>
  <c r="BX164" i="28"/>
  <c r="AH192" i="29" s="1"/>
  <c r="BR226" i="28"/>
  <c r="CA226" i="28" s="1"/>
  <c r="BR249" i="28"/>
  <c r="BX227" i="28"/>
  <c r="AT192" i="29" s="1"/>
  <c r="BW145" i="28"/>
  <c r="CF145" i="28" s="1"/>
  <c r="BT151" i="28"/>
  <c r="CC151" i="28" s="1"/>
  <c r="BW134" i="28"/>
  <c r="AA174" i="29" s="1"/>
  <c r="BT203" i="28"/>
  <c r="CC203" i="28" s="1"/>
  <c r="BQ174" i="28"/>
  <c r="BZ174" i="28" s="1"/>
  <c r="BW229" i="28"/>
  <c r="AT178" i="29" s="1"/>
  <c r="BT247" i="28"/>
  <c r="CC247" i="28" s="1"/>
  <c r="BT228" i="28"/>
  <c r="CC228" i="28" s="1"/>
  <c r="BW242" i="28"/>
  <c r="CF242" i="28" s="1"/>
  <c r="BW94" i="28"/>
  <c r="R176" i="29" s="1"/>
  <c r="BT64" i="28"/>
  <c r="CC64" i="28" s="1"/>
  <c r="BQ92" i="28"/>
  <c r="BZ92" i="28" s="1"/>
  <c r="BQ67" i="28"/>
  <c r="BT76" i="28"/>
  <c r="CC76" i="28" s="1"/>
  <c r="BR136" i="28"/>
  <c r="CA136" i="28" s="1"/>
  <c r="BR134" i="28"/>
  <c r="CA134" i="28" s="1"/>
  <c r="BU137" i="28"/>
  <c r="CD137" i="28" s="1"/>
  <c r="BX78" i="28"/>
  <c r="P190" i="29" s="1"/>
  <c r="BU91" i="28"/>
  <c r="CD91" i="28" s="1"/>
  <c r="BR101" i="28"/>
  <c r="CA101" i="28" s="1"/>
  <c r="BX74" i="28"/>
  <c r="O193" i="29" s="1"/>
  <c r="BX203" i="28"/>
  <c r="AN189" i="29" s="1"/>
  <c r="BR172" i="28"/>
  <c r="CA172" i="28" s="1"/>
  <c r="BX248" i="28"/>
  <c r="CG248" i="28" s="1"/>
  <c r="BX221" i="28"/>
  <c r="CG221" i="28" s="1"/>
  <c r="BX235" i="28"/>
  <c r="AU193" i="29" s="1"/>
  <c r="BU223" i="28"/>
  <c r="CD223" i="28" s="1"/>
  <c r="BT120" i="28"/>
  <c r="CC120" i="28" s="1"/>
  <c r="BW163" i="28"/>
  <c r="CF163" i="28" s="1"/>
  <c r="BT243" i="28"/>
  <c r="CC243" i="28" s="1"/>
  <c r="BW216" i="28"/>
  <c r="AS172" i="29" s="1"/>
  <c r="BT85" i="28"/>
  <c r="CC85" i="28" s="1"/>
  <c r="BW81" i="28"/>
  <c r="CF81" i="28" s="1"/>
  <c r="BU92" i="28"/>
  <c r="CD92" i="28" s="1"/>
  <c r="BX94" i="28"/>
  <c r="CG94" i="28" s="1"/>
  <c r="BX233" i="28"/>
  <c r="AU191" i="29" s="1"/>
  <c r="BW148" i="28"/>
  <c r="CF148" i="28" s="1"/>
  <c r="BW146" i="28"/>
  <c r="AC172" i="29" s="1"/>
  <c r="BT136" i="28"/>
  <c r="CC136" i="28" s="1"/>
  <c r="BQ173" i="28"/>
  <c r="BZ173" i="28" s="1"/>
  <c r="BW186" i="28"/>
  <c r="CF186" i="28" s="1"/>
  <c r="BQ163" i="28"/>
  <c r="BZ163" i="28" s="1"/>
  <c r="BQ192" i="28"/>
  <c r="BZ192" i="28" s="1"/>
  <c r="BT175" i="28"/>
  <c r="CC175" i="28" s="1"/>
  <c r="BW241" i="28"/>
  <c r="AV176" i="29" s="1"/>
  <c r="BW233" i="28"/>
  <c r="AU175" i="29" s="1"/>
  <c r="BQ254" i="28"/>
  <c r="BZ254" i="28" s="1"/>
  <c r="BQ102" i="28"/>
  <c r="BZ102" i="28" s="1"/>
  <c r="BT90" i="28"/>
  <c r="CC90" i="28" s="1"/>
  <c r="BW88" i="28"/>
  <c r="CF88" i="28" s="1"/>
  <c r="BW106" i="28"/>
  <c r="T174" i="29" s="1"/>
  <c r="BX131" i="28"/>
  <c r="Z194" i="29" s="1"/>
  <c r="BU120" i="28"/>
  <c r="CD120" i="28" s="1"/>
  <c r="BX71" i="28"/>
  <c r="CG71" i="28" s="1"/>
  <c r="BX89" i="28"/>
  <c r="CG89" i="28" s="1"/>
  <c r="BX160" i="28"/>
  <c r="BR190" i="28"/>
  <c r="CA190" i="28" s="1"/>
  <c r="F58" i="14"/>
  <c r="E59" i="14"/>
  <c r="BQ157" i="28"/>
  <c r="BZ157" i="28" s="1"/>
  <c r="BT123" i="28"/>
  <c r="CC123" i="28" s="1"/>
  <c r="BQ139" i="28"/>
  <c r="BZ139" i="28" s="1"/>
  <c r="BQ193" i="28"/>
  <c r="BT157" i="28"/>
  <c r="CC157" i="28" s="1"/>
  <c r="BQ123" i="28"/>
  <c r="BT139" i="28"/>
  <c r="CC139" i="28" s="1"/>
  <c r="BT193" i="28"/>
  <c r="CC193" i="28" s="1"/>
  <c r="BT187" i="28"/>
  <c r="CC187" i="28" s="1"/>
  <c r="BT242" i="28"/>
  <c r="CC242" i="28" s="1"/>
  <c r="BQ236" i="28"/>
  <c r="BZ236" i="28" s="1"/>
  <c r="BT75" i="28"/>
  <c r="CC75" i="28" s="1"/>
  <c r="BR158" i="28"/>
  <c r="BU107" i="28"/>
  <c r="CD107" i="28" s="1"/>
  <c r="BR102" i="28"/>
  <c r="CA102" i="28" s="1"/>
  <c r="BU197" i="28"/>
  <c r="CD197" i="28" s="1"/>
  <c r="BR181" i="28"/>
  <c r="CA181" i="28" s="1"/>
  <c r="BR176" i="28"/>
  <c r="CA176" i="28" s="1"/>
  <c r="BU222" i="28"/>
  <c r="CD222" i="28" s="1"/>
  <c r="BR239" i="28"/>
  <c r="CA239" i="28" s="1"/>
  <c r="BU212" i="28"/>
  <c r="CD212" i="28" s="1"/>
  <c r="BT162" i="28"/>
  <c r="CC162" i="28" s="1"/>
  <c r="BT168" i="28"/>
  <c r="CC168" i="28" s="1"/>
  <c r="BT227" i="28"/>
  <c r="CC227" i="28" s="1"/>
  <c r="BU105" i="28"/>
  <c r="CD105" i="28" s="1"/>
  <c r="BR241" i="28"/>
  <c r="BT159" i="28"/>
  <c r="CC159" i="28" s="1"/>
  <c r="BQ182" i="28"/>
  <c r="BZ182" i="28" s="1"/>
  <c r="BQ253" i="28"/>
  <c r="BT65" i="28"/>
  <c r="CC65" i="28" s="1"/>
  <c r="D62" i="14"/>
  <c r="BU153" i="28"/>
  <c r="CD153" i="28" s="1"/>
  <c r="BR84" i="28"/>
  <c r="CA84" i="28" s="1"/>
  <c r="BU165" i="28"/>
  <c r="CD165" i="28" s="1"/>
  <c r="BU226" i="28"/>
  <c r="CD226" i="28" s="1"/>
  <c r="BU249" i="28"/>
  <c r="CD249" i="28" s="1"/>
  <c r="BQ151" i="28"/>
  <c r="BZ151" i="28" s="1"/>
  <c r="BQ203" i="28"/>
  <c r="BT174" i="28"/>
  <c r="CC174" i="28" s="1"/>
  <c r="BQ247" i="28"/>
  <c r="BZ247" i="28" s="1"/>
  <c r="BQ228" i="28"/>
  <c r="BZ228" i="28" s="1"/>
  <c r="BQ64" i="28"/>
  <c r="BZ64" i="28" s="1"/>
  <c r="BT92" i="28"/>
  <c r="CC92" i="28" s="1"/>
  <c r="BT67" i="28"/>
  <c r="CC67" i="28" s="1"/>
  <c r="BQ76" i="28"/>
  <c r="BZ76" i="28" s="1"/>
  <c r="BU136" i="28"/>
  <c r="CD136" i="28" s="1"/>
  <c r="BU134" i="28"/>
  <c r="CD134" i="28" s="1"/>
  <c r="BR137" i="28"/>
  <c r="CA137" i="28" s="1"/>
  <c r="BR91" i="28"/>
  <c r="CA91" i="28" s="1"/>
  <c r="BU101" i="28"/>
  <c r="CD101" i="28" s="1"/>
  <c r="BU172" i="28"/>
  <c r="CD172" i="28" s="1"/>
  <c r="BR223" i="28"/>
  <c r="CA223" i="28" s="1"/>
  <c r="BQ120" i="28"/>
  <c r="BZ120" i="28" s="1"/>
  <c r="BQ243" i="28"/>
  <c r="BZ243" i="28" s="1"/>
  <c r="BQ85" i="28"/>
  <c r="BR92" i="28"/>
  <c r="CA92" i="28" s="1"/>
  <c r="BT173" i="28"/>
  <c r="CC173" i="28" s="1"/>
  <c r="BT163" i="28"/>
  <c r="CC163" i="28" s="1"/>
  <c r="BT192" i="28"/>
  <c r="CC192" i="28" s="1"/>
  <c r="BT254" i="28"/>
  <c r="CC254" i="28" s="1"/>
  <c r="BT102" i="28"/>
  <c r="CC102" i="28" s="1"/>
  <c r="BQ90" i="28"/>
  <c r="BR120" i="28"/>
  <c r="CA120" i="28" s="1"/>
  <c r="BR99" i="28"/>
  <c r="CA99" i="28" s="1"/>
  <c r="E62" i="14"/>
  <c r="BR243" i="28"/>
  <c r="CA243" i="28" s="1"/>
  <c r="BQ153" i="28"/>
  <c r="BT130" i="28"/>
  <c r="CC130" i="28" s="1"/>
  <c r="BT113" i="28"/>
  <c r="CC113" i="28" s="1"/>
  <c r="BT141" i="28"/>
  <c r="CC141" i="28" s="1"/>
  <c r="BT204" i="28"/>
  <c r="CC204" i="28" s="1"/>
  <c r="BT176" i="28"/>
  <c r="CC176" i="28" s="1"/>
  <c r="BT222" i="28"/>
  <c r="CC222" i="28" s="1"/>
  <c r="BQ209" i="28"/>
  <c r="BR144" i="28"/>
  <c r="CA144" i="28" s="1"/>
  <c r="BU123" i="28"/>
  <c r="CD123" i="28" s="1"/>
  <c r="BU80" i="28"/>
  <c r="CD80" i="28" s="1"/>
  <c r="BR62" i="28"/>
  <c r="F59" i="14"/>
  <c r="BT128" i="28"/>
  <c r="CC128" i="28" s="1"/>
  <c r="BT121" i="28"/>
  <c r="CC121" i="28" s="1"/>
  <c r="BT208" i="28"/>
  <c r="CC208" i="28" s="1"/>
  <c r="BW87" i="28"/>
  <c r="CF87" i="28" s="1"/>
  <c r="BQ83" i="28"/>
  <c r="BZ83" i="28" s="1"/>
  <c r="BX140" i="28"/>
  <c r="AB189" i="29" s="1"/>
  <c r="BX159" i="28"/>
  <c r="CG159" i="28" s="1"/>
  <c r="BX73" i="28"/>
  <c r="CG73" i="28" s="1"/>
  <c r="BU183" i="28"/>
  <c r="CD183" i="28" s="1"/>
  <c r="BU195" i="28"/>
  <c r="BX202" i="28"/>
  <c r="AN188" i="29" s="1"/>
  <c r="BR244" i="28"/>
  <c r="CA244" i="28" s="1"/>
  <c r="BX241" i="28"/>
  <c r="AV192" i="29" s="1"/>
  <c r="BX252" i="28"/>
  <c r="AX189" i="29" s="1"/>
  <c r="BW123" i="28"/>
  <c r="CF123" i="28" s="1"/>
  <c r="BT112" i="28"/>
  <c r="CC112" i="28" s="1"/>
  <c r="BW124" i="28"/>
  <c r="CF124" i="28" s="1"/>
  <c r="BW139" i="28"/>
  <c r="CF139" i="28" s="1"/>
  <c r="BW160" i="28"/>
  <c r="BW191" i="28"/>
  <c r="AL175" i="29" s="1"/>
  <c r="BQ249" i="28"/>
  <c r="BZ249" i="28" s="1"/>
  <c r="BX128" i="28"/>
  <c r="Z191" i="29" s="1"/>
  <c r="BX76" i="28"/>
  <c r="CG76" i="28" s="1"/>
  <c r="BX66" i="28"/>
  <c r="N192" i="29" s="1"/>
  <c r="BR204" i="28"/>
  <c r="CA204" i="28" s="1"/>
  <c r="BR187" i="28"/>
  <c r="BX192" i="28"/>
  <c r="CG192" i="28" s="1"/>
  <c r="BU182" i="28"/>
  <c r="BX215" i="28"/>
  <c r="AR194" i="29" s="1"/>
  <c r="BU238" i="28"/>
  <c r="CD238" i="28" s="1"/>
  <c r="BX236" i="28"/>
  <c r="CG236" i="28" s="1"/>
  <c r="BX99" i="28"/>
  <c r="S190" i="29" s="1"/>
  <c r="BT116" i="28"/>
  <c r="CC116" i="28" s="1"/>
  <c r="BQ201" i="28"/>
  <c r="BZ201" i="28" s="1"/>
  <c r="E61" i="14"/>
  <c r="BQ184" i="28"/>
  <c r="BZ184" i="28" s="1"/>
  <c r="BR139" i="28"/>
  <c r="CA139" i="28" s="1"/>
  <c r="BR128" i="28"/>
  <c r="CA128" i="28" s="1"/>
  <c r="BR63" i="28"/>
  <c r="BR238" i="28"/>
  <c r="CA238" i="28" s="1"/>
  <c r="BR179" i="28"/>
  <c r="BT117" i="28"/>
  <c r="CC117" i="28" s="1"/>
  <c r="D61" i="14"/>
  <c r="BT245" i="28"/>
  <c r="CC245" i="28" s="1"/>
  <c r="BR154" i="28"/>
  <c r="CA154" i="28" s="1"/>
  <c r="BU112" i="28"/>
  <c r="BX155" i="28"/>
  <c r="CG155" i="28" s="1"/>
  <c r="BU113" i="28"/>
  <c r="CD113" i="28" s="1"/>
  <c r="BR108" i="28"/>
  <c r="CA108" i="28" s="1"/>
  <c r="BU72" i="28"/>
  <c r="CD72" i="28" s="1"/>
  <c r="BR198" i="28"/>
  <c r="CA198" i="28" s="1"/>
  <c r="BR194" i="28"/>
  <c r="CA194" i="28" s="1"/>
  <c r="BR167" i="28"/>
  <c r="CA167" i="28" s="1"/>
  <c r="BR201" i="28"/>
  <c r="CA201" i="28" s="1"/>
  <c r="BR256" i="28"/>
  <c r="CA256" i="28" s="1"/>
  <c r="BR252" i="28"/>
  <c r="CA252" i="28" s="1"/>
  <c r="BR221" i="28"/>
  <c r="CA221" i="28" s="1"/>
  <c r="BT145" i="28"/>
  <c r="CC145" i="28" s="1"/>
  <c r="BT241" i="28"/>
  <c r="CC241" i="28" s="1"/>
  <c r="BT87" i="28"/>
  <c r="CC87" i="28" s="1"/>
  <c r="BQ84" i="28"/>
  <c r="BZ84" i="28" s="1"/>
  <c r="BU122" i="28"/>
  <c r="CD122" i="28" s="1"/>
  <c r="BR79" i="28"/>
  <c r="CA79" i="28" s="1"/>
  <c r="BU214" i="28"/>
  <c r="CD214" i="28" s="1"/>
  <c r="BR74" i="28"/>
  <c r="BQ156" i="28"/>
  <c r="BT160" i="28"/>
  <c r="CC160" i="28" s="1"/>
  <c r="BQ239" i="28"/>
  <c r="BZ239" i="28" s="1"/>
  <c r="BQ220" i="28"/>
  <c r="BZ220" i="28" s="1"/>
  <c r="BQ106" i="28"/>
  <c r="BZ106" i="28" s="1"/>
  <c r="BU130" i="28"/>
  <c r="CD130" i="28" s="1"/>
  <c r="BU100" i="28"/>
  <c r="CD100" i="28" s="1"/>
  <c r="BR67" i="28"/>
  <c r="CA67" i="28" s="1"/>
  <c r="BX193" i="28"/>
  <c r="CG193" i="28" s="1"/>
  <c r="BQ231" i="28"/>
  <c r="BZ231" i="28" s="1"/>
  <c r="BU233" i="28"/>
  <c r="CD233" i="28" s="1"/>
  <c r="BU243" i="28"/>
  <c r="CD243" i="28" s="1"/>
  <c r="BX219" i="28"/>
  <c r="AS191" i="29" s="1"/>
  <c r="BX135" i="28"/>
  <c r="CG135" i="28" s="1"/>
  <c r="BX170" i="28"/>
  <c r="CG170" i="28" s="1"/>
  <c r="BT153" i="28"/>
  <c r="CC153" i="28" s="1"/>
  <c r="BQ130" i="28"/>
  <c r="BZ130" i="28" s="1"/>
  <c r="BQ113" i="28"/>
  <c r="BZ113" i="28" s="1"/>
  <c r="BQ141" i="28"/>
  <c r="BZ141" i="28" s="1"/>
  <c r="BQ204" i="28"/>
  <c r="BZ204" i="28" s="1"/>
  <c r="BQ176" i="28"/>
  <c r="BW182" i="28"/>
  <c r="CF182" i="28" s="1"/>
  <c r="BW162" i="28"/>
  <c r="CF162" i="28" s="1"/>
  <c r="BW257" i="28"/>
  <c r="AX178" i="29" s="1"/>
  <c r="BW228" i="28"/>
  <c r="AT177" i="29" s="1"/>
  <c r="BQ222" i="28"/>
  <c r="BZ222" i="28" s="1"/>
  <c r="BT209" i="28"/>
  <c r="CC209" i="28" s="1"/>
  <c r="BW85" i="28"/>
  <c r="CF85" i="28" s="1"/>
  <c r="BW93" i="28"/>
  <c r="CF93" i="28" s="1"/>
  <c r="BU144" i="28"/>
  <c r="CD144" i="28" s="1"/>
  <c r="BX127" i="28"/>
  <c r="CG127" i="28" s="1"/>
  <c r="BR123" i="28"/>
  <c r="BX116" i="28"/>
  <c r="X193" i="29" s="1"/>
  <c r="BX63" i="28"/>
  <c r="CG63" i="28" s="1"/>
  <c r="BX105" i="28"/>
  <c r="CG105" i="28" s="1"/>
  <c r="BR80" i="28"/>
  <c r="CA80" i="28" s="1"/>
  <c r="BU62" i="28"/>
  <c r="CD62" i="28" s="1"/>
  <c r="BX189" i="28"/>
  <c r="AL189" i="29" s="1"/>
  <c r="BX206" i="28"/>
  <c r="AN192" i="29" s="1"/>
  <c r="BX173" i="28"/>
  <c r="AI194" i="29" s="1"/>
  <c r="BX223" i="28"/>
  <c r="AT188" i="29" s="1"/>
  <c r="BX218" i="28"/>
  <c r="AS190" i="29" s="1"/>
  <c r="BQ128" i="28"/>
  <c r="BZ128" i="28" s="1"/>
  <c r="BQ121" i="28"/>
  <c r="BZ121" i="28" s="1"/>
  <c r="BW117" i="28"/>
  <c r="CF117" i="28" s="1"/>
  <c r="BQ208" i="28"/>
  <c r="BZ208" i="28" s="1"/>
  <c r="E58" i="14"/>
  <c r="BQ207" i="28"/>
  <c r="BZ207" i="28" s="1"/>
  <c r="BT218" i="28"/>
  <c r="CC218" i="28" s="1"/>
  <c r="BT251" i="28"/>
  <c r="CC251" i="28" s="1"/>
  <c r="BW231" i="28"/>
  <c r="CF231" i="28" s="1"/>
  <c r="BW76" i="28"/>
  <c r="P172" i="29" s="1"/>
  <c r="BQ108" i="28"/>
  <c r="BZ108" i="28" s="1"/>
  <c r="BX151" i="28"/>
  <c r="AC193" i="29" s="1"/>
  <c r="BR118" i="28"/>
  <c r="CA118" i="28" s="1"/>
  <c r="BX97" i="28"/>
  <c r="CG97" i="28" s="1"/>
  <c r="BR89" i="28"/>
  <c r="CA89" i="28" s="1"/>
  <c r="BX67" i="28"/>
  <c r="CG67" i="28" s="1"/>
  <c r="BR186" i="28"/>
  <c r="CA186" i="28" s="1"/>
  <c r="BX178" i="28"/>
  <c r="CG178" i="28" s="1"/>
  <c r="BX182" i="28"/>
  <c r="AK189" i="29" s="1"/>
  <c r="BX162" i="28"/>
  <c r="CG162" i="28" s="1"/>
  <c r="BU220" i="28"/>
  <c r="CD220" i="28" s="1"/>
  <c r="BX209" i="28"/>
  <c r="CG209" i="28" s="1"/>
  <c r="BX216" i="28"/>
  <c r="AS188" i="29" s="1"/>
  <c r="BT122" i="28"/>
  <c r="CC122" i="28" s="1"/>
  <c r="BQ155" i="28"/>
  <c r="BZ155" i="28" s="1"/>
  <c r="BQ144" i="28"/>
  <c r="BZ144" i="28" s="1"/>
  <c r="BQ206" i="28"/>
  <c r="BZ206" i="28" s="1"/>
  <c r="BW166" i="28"/>
  <c r="CF166" i="28" s="1"/>
  <c r="BT195" i="28"/>
  <c r="CC195" i="28" s="1"/>
  <c r="BW247" i="28"/>
  <c r="CF247" i="28" s="1"/>
  <c r="BW220" i="28"/>
  <c r="CF220" i="28" s="1"/>
  <c r="BW223" i="28"/>
  <c r="AT172" i="29" s="1"/>
  <c r="BW77" i="28"/>
  <c r="P173" i="29" s="1"/>
  <c r="BW109" i="28"/>
  <c r="CF109" i="28" s="1"/>
  <c r="BX132" i="28"/>
  <c r="CG132" i="28" s="1"/>
  <c r="BX126" i="28"/>
  <c r="Z189" i="29" s="1"/>
  <c r="BU126" i="28"/>
  <c r="CD126" i="28" s="1"/>
  <c r="BX122" i="28"/>
  <c r="CG122" i="28" s="1"/>
  <c r="BR103" i="28"/>
  <c r="CA103" i="28" s="1"/>
  <c r="BX68" i="28"/>
  <c r="CG68" i="28" s="1"/>
  <c r="BR205" i="28"/>
  <c r="BX177" i="28"/>
  <c r="CG177" i="28" s="1"/>
  <c r="BX174" i="28"/>
  <c r="AJ188" i="29" s="1"/>
  <c r="BX185" i="28"/>
  <c r="AK192" i="29" s="1"/>
  <c r="BU246" i="28"/>
  <c r="CD246" i="28" s="1"/>
  <c r="BX255" i="28"/>
  <c r="AX192" i="29" s="1"/>
  <c r="BX250" i="28"/>
  <c r="AW194" i="29" s="1"/>
  <c r="BR213" i="28"/>
  <c r="BT207" i="28"/>
  <c r="BQ218" i="28"/>
  <c r="BZ218" i="28" s="1"/>
  <c r="BQ251" i="28"/>
  <c r="BZ251" i="28" s="1"/>
  <c r="BT108" i="28"/>
  <c r="CC108" i="28" s="1"/>
  <c r="BU118" i="28"/>
  <c r="CD118" i="28" s="1"/>
  <c r="BU89" i="28"/>
  <c r="CD89" i="28" s="1"/>
  <c r="BU186" i="28"/>
  <c r="CD186" i="28" s="1"/>
  <c r="BR220" i="28"/>
  <c r="F62" i="14"/>
  <c r="BR248" i="28"/>
  <c r="CA248" i="28" s="1"/>
  <c r="BQ122" i="28"/>
  <c r="BZ122" i="28" s="1"/>
  <c r="BT155" i="28"/>
  <c r="CC155" i="28" s="1"/>
  <c r="BT144" i="28"/>
  <c r="CC144" i="28" s="1"/>
  <c r="BT206" i="28"/>
  <c r="CC206" i="28" s="1"/>
  <c r="BQ195" i="28"/>
  <c r="BZ195" i="28" s="1"/>
  <c r="BR126" i="28"/>
  <c r="CA126" i="28" s="1"/>
  <c r="BU103" i="28"/>
  <c r="CD103" i="28" s="1"/>
  <c r="BU205" i="28"/>
  <c r="CD205" i="28" s="1"/>
  <c r="BR246" i="28"/>
  <c r="CA246" i="28" s="1"/>
  <c r="BU213" i="28"/>
  <c r="CD213" i="28" s="1"/>
  <c r="K95" i="29" l="1"/>
  <c r="K97" i="29"/>
  <c r="K65" i="29"/>
  <c r="K79" i="29"/>
  <c r="K190" i="29"/>
  <c r="F99" i="29"/>
  <c r="K81" i="29"/>
  <c r="F179" i="29"/>
  <c r="G67" i="29"/>
  <c r="H83" i="29"/>
  <c r="H99" i="29"/>
  <c r="H179" i="29"/>
  <c r="K173" i="29"/>
  <c r="D179" i="29"/>
  <c r="I83" i="29"/>
  <c r="E99" i="29"/>
  <c r="I163" i="29"/>
  <c r="K177" i="29"/>
  <c r="K78" i="29"/>
  <c r="I67" i="29"/>
  <c r="B91" i="14"/>
  <c r="K63" i="29"/>
  <c r="K64" i="29"/>
  <c r="I179" i="29"/>
  <c r="K188" i="29"/>
  <c r="B90" i="14"/>
  <c r="J67" i="29"/>
  <c r="B93" i="14"/>
  <c r="B94" i="14"/>
  <c r="B89" i="14"/>
  <c r="D163" i="29"/>
  <c r="K172" i="29"/>
  <c r="K93" i="29"/>
  <c r="H67" i="29"/>
  <c r="K157" i="29"/>
  <c r="H163" i="29"/>
  <c r="I99" i="29"/>
  <c r="K77" i="29"/>
  <c r="B92" i="14"/>
  <c r="K193" i="29"/>
  <c r="F195" i="29"/>
  <c r="G99" i="29"/>
  <c r="K61" i="29"/>
  <c r="F67" i="29"/>
  <c r="E67" i="29"/>
  <c r="K66" i="29"/>
  <c r="J83" i="29"/>
  <c r="K82" i="29"/>
  <c r="E83" i="29"/>
  <c r="K62" i="29"/>
  <c r="F83" i="29"/>
  <c r="K80" i="29"/>
  <c r="J99" i="29"/>
  <c r="K94" i="29"/>
  <c r="K158" i="29"/>
  <c r="J163" i="29"/>
  <c r="K156" i="29"/>
  <c r="K174" i="29"/>
  <c r="J179" i="29"/>
  <c r="G83" i="29"/>
  <c r="K98" i="29"/>
  <c r="K96" i="29"/>
  <c r="D195" i="29"/>
  <c r="CG176" i="28"/>
  <c r="CF185" i="28"/>
  <c r="R159" i="29"/>
  <c r="AX162" i="29"/>
  <c r="Q190" i="29"/>
  <c r="AW60" i="29"/>
  <c r="X93" i="29"/>
  <c r="CE167" i="28"/>
  <c r="CG171" i="28"/>
  <c r="CF114" i="28"/>
  <c r="CF116" i="28"/>
  <c r="CF67" i="28"/>
  <c r="CG124" i="28"/>
  <c r="CE100" i="28"/>
  <c r="Q188" i="29"/>
  <c r="CE109" i="28"/>
  <c r="CE90" i="28"/>
  <c r="AC63" i="29"/>
  <c r="AH60" i="29"/>
  <c r="CE117" i="28"/>
  <c r="P161" i="29"/>
  <c r="T98" i="29"/>
  <c r="CG77" i="28"/>
  <c r="AX193" i="29"/>
  <c r="CF150" i="28"/>
  <c r="CE166" i="28"/>
  <c r="CE128" i="28"/>
  <c r="CF222" i="28"/>
  <c r="Y188" i="29"/>
  <c r="AI160" i="29"/>
  <c r="N172" i="29"/>
  <c r="CE131" i="28"/>
  <c r="CE247" i="28"/>
  <c r="AA161" i="29"/>
  <c r="O66" i="29"/>
  <c r="CE141" i="28"/>
  <c r="CG243" i="28"/>
  <c r="CF255" i="28"/>
  <c r="Y157" i="29"/>
  <c r="CE211" i="28"/>
  <c r="CE187" i="28"/>
  <c r="CF227" i="28"/>
  <c r="AV162" i="29"/>
  <c r="AA157" i="29"/>
  <c r="AI162" i="29"/>
  <c r="O161" i="29"/>
  <c r="Y156" i="29"/>
  <c r="R162" i="29"/>
  <c r="AR160" i="29"/>
  <c r="T157" i="29"/>
  <c r="AU161" i="29"/>
  <c r="R158" i="29"/>
  <c r="D83" i="29"/>
  <c r="K76" i="29"/>
  <c r="K92" i="29"/>
  <c r="D99" i="29"/>
  <c r="B78" i="14"/>
  <c r="B79" i="14" s="1"/>
  <c r="B80" i="14" s="1"/>
  <c r="K60" i="29"/>
  <c r="D67" i="29"/>
  <c r="AM158" i="29"/>
  <c r="N157" i="29"/>
  <c r="Z188" i="29"/>
  <c r="AC79" i="29"/>
  <c r="AW193" i="29"/>
  <c r="CE87" i="28"/>
  <c r="Y158" i="29"/>
  <c r="AS76" i="29"/>
  <c r="AX194" i="29"/>
  <c r="CE139" i="28"/>
  <c r="CF205" i="28"/>
  <c r="N162" i="29"/>
  <c r="P193" i="29"/>
  <c r="CG143" i="28"/>
  <c r="AT159" i="29"/>
  <c r="AB63" i="29"/>
  <c r="CG70" i="28"/>
  <c r="CE195" i="28"/>
  <c r="AM92" i="29"/>
  <c r="S158" i="29"/>
  <c r="AV175" i="29"/>
  <c r="S192" i="29"/>
  <c r="AK159" i="29"/>
  <c r="AK163" i="29" s="1"/>
  <c r="CG165" i="28"/>
  <c r="CE250" i="28"/>
  <c r="CF175" i="28"/>
  <c r="AM66" i="29"/>
  <c r="CG120" i="28"/>
  <c r="N188" i="29"/>
  <c r="CG186" i="28"/>
  <c r="R157" i="29"/>
  <c r="CF198" i="28"/>
  <c r="CG91" i="28"/>
  <c r="CE246" i="28"/>
  <c r="AW177" i="29"/>
  <c r="CE202" i="28"/>
  <c r="CF202" i="28"/>
  <c r="CE143" i="28"/>
  <c r="CE198" i="28"/>
  <c r="AR156" i="29"/>
  <c r="CE190" i="28"/>
  <c r="R177" i="29"/>
  <c r="CE186" i="28"/>
  <c r="CE159" i="28"/>
  <c r="AL162" i="29"/>
  <c r="O159" i="29"/>
  <c r="AR78" i="29"/>
  <c r="O188" i="29"/>
  <c r="CG217" i="28"/>
  <c r="AT160" i="29"/>
  <c r="X159" i="29"/>
  <c r="AL159" i="29"/>
  <c r="CE158" i="28"/>
  <c r="N161" i="29"/>
  <c r="AS157" i="29"/>
  <c r="Y189" i="29"/>
  <c r="CF246" i="28"/>
  <c r="Q175" i="29"/>
  <c r="CE222" i="28"/>
  <c r="AH66" i="29"/>
  <c r="O97" i="29"/>
  <c r="Z82" i="29"/>
  <c r="AN61" i="29"/>
  <c r="Z65" i="29"/>
  <c r="P93" i="29"/>
  <c r="X66" i="29"/>
  <c r="CF167" i="28"/>
  <c r="CG194" i="28"/>
  <c r="AH158" i="29"/>
  <c r="CE144" i="28"/>
  <c r="BY203" i="28"/>
  <c r="AN63" i="29"/>
  <c r="AD66" i="29"/>
  <c r="AV63" i="29"/>
  <c r="R161" i="29"/>
  <c r="AJ81" i="29"/>
  <c r="CE208" i="28"/>
  <c r="CE207" i="28"/>
  <c r="AM162" i="29"/>
  <c r="CE71" i="28"/>
  <c r="T159" i="29"/>
  <c r="CE146" i="28"/>
  <c r="R60" i="29"/>
  <c r="CG134" i="28"/>
  <c r="T176" i="29"/>
  <c r="AR61" i="29"/>
  <c r="CE153" i="28"/>
  <c r="AT60" i="29"/>
  <c r="CF168" i="28"/>
  <c r="CF194" i="28"/>
  <c r="CF253" i="28"/>
  <c r="T178" i="29"/>
  <c r="AJ175" i="29"/>
  <c r="CF96" i="28"/>
  <c r="AS92" i="29"/>
  <c r="CE240" i="28"/>
  <c r="Z160" i="29"/>
  <c r="S161" i="29"/>
  <c r="CF161" i="28"/>
  <c r="CF172" i="28"/>
  <c r="R173" i="29"/>
  <c r="CE237" i="28"/>
  <c r="AN65" i="29"/>
  <c r="CE172" i="28"/>
  <c r="AR65" i="29"/>
  <c r="O172" i="29"/>
  <c r="CF151" i="28"/>
  <c r="Y77" i="29"/>
  <c r="AA156" i="29"/>
  <c r="AT64" i="29"/>
  <c r="Q158" i="29"/>
  <c r="P159" i="29"/>
  <c r="AU160" i="29"/>
  <c r="CG191" i="28"/>
  <c r="AW189" i="29"/>
  <c r="AY189" i="29" s="1"/>
  <c r="CE108" i="28"/>
  <c r="AH160" i="29"/>
  <c r="AH163" i="29" s="1"/>
  <c r="CG238" i="28"/>
  <c r="AK98" i="29"/>
  <c r="S193" i="29"/>
  <c r="CB159" i="28"/>
  <c r="Q159" i="29"/>
  <c r="S65" i="29"/>
  <c r="CE239" i="28"/>
  <c r="Y62" i="29"/>
  <c r="CG154" i="28"/>
  <c r="N64" i="29"/>
  <c r="N176" i="29"/>
  <c r="AH65" i="29"/>
  <c r="AB62" i="29"/>
  <c r="CG179" i="28"/>
  <c r="CF130" i="28"/>
  <c r="AR193" i="29"/>
  <c r="CF181" i="28"/>
  <c r="CE228" i="28"/>
  <c r="P157" i="29"/>
  <c r="BY102" i="28"/>
  <c r="S60" i="29"/>
  <c r="Y61" i="29"/>
  <c r="CF174" i="28"/>
  <c r="T63" i="29"/>
  <c r="CG95" i="28"/>
  <c r="CG146" i="28"/>
  <c r="O174" i="29"/>
  <c r="R191" i="29"/>
  <c r="AJ178" i="29"/>
  <c r="CF137" i="28"/>
  <c r="AU192" i="29"/>
  <c r="X60" i="29"/>
  <c r="CE127" i="28"/>
  <c r="CE152" i="28"/>
  <c r="CE215" i="28"/>
  <c r="AX60" i="29"/>
  <c r="CF209" i="28"/>
  <c r="CG103" i="28"/>
  <c r="AX159" i="29"/>
  <c r="CE216" i="28"/>
  <c r="AX175" i="29"/>
  <c r="CG225" i="28"/>
  <c r="CF132" i="28"/>
  <c r="X172" i="29"/>
  <c r="CF206" i="28"/>
  <c r="CG115" i="28"/>
  <c r="CE83" i="28"/>
  <c r="Y64" i="29"/>
  <c r="T156" i="29"/>
  <c r="CE123" i="28"/>
  <c r="O62" i="29"/>
  <c r="CF236" i="28"/>
  <c r="Z62" i="29"/>
  <c r="AM174" i="29"/>
  <c r="AM179" i="29" s="1"/>
  <c r="S174" i="29"/>
  <c r="Q60" i="29"/>
  <c r="AX63" i="29"/>
  <c r="N159" i="29"/>
  <c r="AV66" i="29"/>
  <c r="CE175" i="28"/>
  <c r="AV160" i="29"/>
  <c r="AW66" i="29"/>
  <c r="Q65" i="29"/>
  <c r="AU188" i="29"/>
  <c r="CF129" i="28"/>
  <c r="CF141" i="28"/>
  <c r="CG183" i="28"/>
  <c r="CG229" i="28"/>
  <c r="AT61" i="29"/>
  <c r="CE163" i="28"/>
  <c r="R63" i="29"/>
  <c r="CE212" i="28"/>
  <c r="CE82" i="28"/>
  <c r="CF165" i="28"/>
  <c r="CG133" i="28"/>
  <c r="CF214" i="28"/>
  <c r="CG254" i="28"/>
  <c r="CF208" i="28"/>
  <c r="AC64" i="29"/>
  <c r="AC159" i="29"/>
  <c r="AR157" i="29"/>
  <c r="P61" i="29"/>
  <c r="O61" i="29"/>
  <c r="T66" i="29"/>
  <c r="AX190" i="29"/>
  <c r="CF142" i="28"/>
  <c r="CF225" i="28"/>
  <c r="O194" i="29"/>
  <c r="CF92" i="28"/>
  <c r="Y172" i="29"/>
  <c r="AV79" i="29"/>
  <c r="AS79" i="29"/>
  <c r="CG107" i="28"/>
  <c r="CF164" i="28"/>
  <c r="AS160" i="29"/>
  <c r="CE156" i="28"/>
  <c r="AA66" i="29"/>
  <c r="BY205" i="28"/>
  <c r="CE176" i="28"/>
  <c r="AN64" i="29"/>
  <c r="AS159" i="29"/>
  <c r="AX61" i="29"/>
  <c r="P66" i="29"/>
  <c r="AR66" i="29"/>
  <c r="AM190" i="29"/>
  <c r="O92" i="29"/>
  <c r="CF65" i="28"/>
  <c r="AL63" i="29"/>
  <c r="X63" i="29"/>
  <c r="CE161" i="28"/>
  <c r="AX81" i="29"/>
  <c r="AJ62" i="29"/>
  <c r="BY110" i="28"/>
  <c r="CG87" i="28"/>
  <c r="AW188" i="29"/>
  <c r="AM64" i="29"/>
  <c r="CE182" i="28"/>
  <c r="S160" i="29"/>
  <c r="CE238" i="28"/>
  <c r="T61" i="29"/>
  <c r="AV92" i="29"/>
  <c r="CE64" i="28"/>
  <c r="AB66" i="29"/>
  <c r="CE218" i="28"/>
  <c r="O63" i="29"/>
  <c r="AS62" i="29"/>
  <c r="R92" i="29"/>
  <c r="CG181" i="28"/>
  <c r="S173" i="29"/>
  <c r="CE224" i="28"/>
  <c r="CE151" i="28"/>
  <c r="AA62" i="29"/>
  <c r="CE80" i="28"/>
  <c r="CE183" i="28"/>
  <c r="AV65" i="29"/>
  <c r="P178" i="29"/>
  <c r="CF113" i="28"/>
  <c r="CF157" i="28"/>
  <c r="AS177" i="29"/>
  <c r="R160" i="29"/>
  <c r="O160" i="29"/>
  <c r="AJ60" i="29"/>
  <c r="AL62" i="29"/>
  <c r="BY244" i="28"/>
  <c r="AJ160" i="29"/>
  <c r="S61" i="29"/>
  <c r="CG188" i="28"/>
  <c r="P174" i="29"/>
  <c r="N63" i="29"/>
  <c r="CG187" i="28"/>
  <c r="CG84" i="28"/>
  <c r="CF243" i="28"/>
  <c r="CF248" i="28"/>
  <c r="CG222" i="28"/>
  <c r="AC60" i="29"/>
  <c r="BY160" i="28"/>
  <c r="CE134" i="28"/>
  <c r="CE253" i="28"/>
  <c r="X80" i="29"/>
  <c r="AD96" i="29"/>
  <c r="CF256" i="28"/>
  <c r="CF125" i="28"/>
  <c r="P63" i="29"/>
  <c r="AL61" i="29"/>
  <c r="CE206" i="28"/>
  <c r="CE248" i="28"/>
  <c r="AB61" i="29"/>
  <c r="CE140" i="28"/>
  <c r="AR173" i="29"/>
  <c r="CG137" i="28"/>
  <c r="AK66" i="29"/>
  <c r="AT65" i="29"/>
  <c r="P60" i="29"/>
  <c r="AU65" i="29"/>
  <c r="AV161" i="29"/>
  <c r="AA192" i="29"/>
  <c r="CG158" i="28"/>
  <c r="AB80" i="29"/>
  <c r="CF144" i="28"/>
  <c r="Y176" i="29"/>
  <c r="AE176" i="29" s="1"/>
  <c r="AI175" i="29"/>
  <c r="CF153" i="28"/>
  <c r="CG175" i="28"/>
  <c r="Y63" i="29"/>
  <c r="X62" i="29"/>
  <c r="T62" i="29"/>
  <c r="R66" i="29"/>
  <c r="AH63" i="29"/>
  <c r="CE252" i="28"/>
  <c r="CF232" i="28"/>
  <c r="AU172" i="29"/>
  <c r="N178" i="29"/>
  <c r="T193" i="29"/>
  <c r="CG121" i="28"/>
  <c r="CF173" i="28"/>
  <c r="CG242" i="28"/>
  <c r="CG168" i="28"/>
  <c r="CF203" i="28"/>
  <c r="CE148" i="28"/>
  <c r="BY149" i="28"/>
  <c r="P156" i="29"/>
  <c r="CE112" i="28"/>
  <c r="S62" i="29"/>
  <c r="AA65" i="29"/>
  <c r="AL92" i="29"/>
  <c r="CF199" i="28"/>
  <c r="CG196" i="28"/>
  <c r="AB188" i="29"/>
  <c r="BY240" i="28"/>
  <c r="F67" i="14"/>
  <c r="F74" i="14" s="1"/>
  <c r="AL66" i="29"/>
  <c r="O65" i="29"/>
  <c r="AK62" i="29"/>
  <c r="CE126" i="28"/>
  <c r="AT62" i="29"/>
  <c r="CE157" i="28"/>
  <c r="R62" i="29"/>
  <c r="AU61" i="29"/>
  <c r="AB65" i="29"/>
  <c r="AA61" i="29"/>
  <c r="S66" i="29"/>
  <c r="S178" i="29"/>
  <c r="CG239" i="28"/>
  <c r="CG152" i="28"/>
  <c r="AD62" i="29"/>
  <c r="Y60" i="29"/>
  <c r="AM62" i="29"/>
  <c r="AD60" i="29"/>
  <c r="CE150" i="28"/>
  <c r="AW65" i="29"/>
  <c r="P65" i="29"/>
  <c r="CE214" i="28"/>
  <c r="CE204" i="28"/>
  <c r="N60" i="29"/>
  <c r="AN66" i="29"/>
  <c r="AJ162" i="29"/>
  <c r="CE189" i="28"/>
  <c r="AN60" i="29"/>
  <c r="S162" i="29"/>
  <c r="CE122" i="28"/>
  <c r="AT63" i="29"/>
  <c r="AA159" i="29"/>
  <c r="CE84" i="28"/>
  <c r="AD79" i="29"/>
  <c r="AR175" i="29"/>
  <c r="CG156" i="28"/>
  <c r="AK191" i="29"/>
  <c r="AK195" i="29" s="1"/>
  <c r="O173" i="29"/>
  <c r="N173" i="29"/>
  <c r="AD188" i="29"/>
  <c r="CF127" i="28"/>
  <c r="AY158" i="29"/>
  <c r="Q63" i="29"/>
  <c r="AI62" i="29"/>
  <c r="AB60" i="29"/>
  <c r="AT156" i="29"/>
  <c r="N66" i="29"/>
  <c r="BY83" i="28"/>
  <c r="CE106" i="28"/>
  <c r="AK64" i="29"/>
  <c r="AC65" i="29"/>
  <c r="CE97" i="28"/>
  <c r="AK93" i="29"/>
  <c r="AC97" i="29"/>
  <c r="X189" i="29"/>
  <c r="E64" i="14"/>
  <c r="E71" i="14" s="1"/>
  <c r="T60" i="29"/>
  <c r="AD63" i="29"/>
  <c r="T64" i="29"/>
  <c r="CB228" i="28"/>
  <c r="AJ61" i="29"/>
  <c r="AM61" i="29"/>
  <c r="AS161" i="29"/>
  <c r="AI61" i="29"/>
  <c r="CE179" i="28"/>
  <c r="BY127" i="28"/>
  <c r="S93" i="29"/>
  <c r="CA98" i="28"/>
  <c r="CF79" i="28"/>
  <c r="P175" i="29"/>
  <c r="BZ124" i="28"/>
  <c r="Y82" i="29"/>
  <c r="Z175" i="29"/>
  <c r="CF128" i="28"/>
  <c r="AD173" i="29"/>
  <c r="CF154" i="28"/>
  <c r="O177" i="29"/>
  <c r="CF74" i="28"/>
  <c r="CB257" i="28"/>
  <c r="AX66" i="29"/>
  <c r="BY248" i="28"/>
  <c r="AW64" i="29"/>
  <c r="CB123" i="28"/>
  <c r="Y65" i="29"/>
  <c r="Z161" i="29"/>
  <c r="CE130" i="28"/>
  <c r="CB255" i="28"/>
  <c r="AX64" i="29"/>
  <c r="CB195" i="28"/>
  <c r="AM60" i="29"/>
  <c r="AB173" i="29"/>
  <c r="CF140" i="28"/>
  <c r="CB230" i="28"/>
  <c r="AU60" i="29"/>
  <c r="Y162" i="29"/>
  <c r="CE124" i="28"/>
  <c r="CE62" i="28"/>
  <c r="C67" i="14"/>
  <c r="C74" i="14" s="1"/>
  <c r="N156" i="29"/>
  <c r="Z61" i="29"/>
  <c r="BY126" i="28"/>
  <c r="CB229" i="28"/>
  <c r="AT66" i="29"/>
  <c r="CE88" i="28"/>
  <c r="Q161" i="29"/>
  <c r="CB172" i="28"/>
  <c r="AI65" i="29"/>
  <c r="CB89" i="28"/>
  <c r="Q66" i="29"/>
  <c r="CE188" i="28"/>
  <c r="AL156" i="29"/>
  <c r="D64" i="14"/>
  <c r="D71" i="14" s="1"/>
  <c r="BY241" i="28"/>
  <c r="AV64" i="29"/>
  <c r="CE147" i="28"/>
  <c r="AC157" i="29"/>
  <c r="CB158" i="28"/>
  <c r="AD65" i="29"/>
  <c r="AB159" i="29"/>
  <c r="CE142" i="28"/>
  <c r="AW161" i="29"/>
  <c r="CE249" i="28"/>
  <c r="CB148" i="28"/>
  <c r="AC62" i="29"/>
  <c r="BY232" i="28"/>
  <c r="AU62" i="29"/>
  <c r="CB135" i="28"/>
  <c r="AA63" i="29"/>
  <c r="BY198" i="28"/>
  <c r="AM63" i="29"/>
  <c r="BY94" i="28"/>
  <c r="R64" i="29"/>
  <c r="CF217" i="28"/>
  <c r="AS173" i="29"/>
  <c r="BY131" i="28"/>
  <c r="Z66" i="29"/>
  <c r="BY64" i="28"/>
  <c r="N62" i="29"/>
  <c r="CB211" i="28"/>
  <c r="AR62" i="29"/>
  <c r="AB64" i="29"/>
  <c r="AK61" i="29"/>
  <c r="AU64" i="29"/>
  <c r="AR161" i="29"/>
  <c r="AJ159" i="29"/>
  <c r="BY75" i="28"/>
  <c r="AX161" i="29"/>
  <c r="T65" i="29"/>
  <c r="AV61" i="29"/>
  <c r="AU63" i="29"/>
  <c r="AX160" i="29"/>
  <c r="AU190" i="29"/>
  <c r="Q92" i="29"/>
  <c r="Y76" i="29"/>
  <c r="X194" i="29"/>
  <c r="CG220" i="28"/>
  <c r="AI60" i="29"/>
  <c r="AS65" i="29"/>
  <c r="CE111" i="28"/>
  <c r="D67" i="14"/>
  <c r="D74" i="14" s="1"/>
  <c r="X61" i="29"/>
  <c r="Z60" i="29"/>
  <c r="AI64" i="29"/>
  <c r="AJ65" i="29"/>
  <c r="AS64" i="29"/>
  <c r="P158" i="29"/>
  <c r="S63" i="29"/>
  <c r="N160" i="29"/>
  <c r="AA160" i="29"/>
  <c r="O156" i="29"/>
  <c r="AM65" i="29"/>
  <c r="AU66" i="29"/>
  <c r="AD64" i="29"/>
  <c r="O162" i="29"/>
  <c r="AI66" i="29"/>
  <c r="AC61" i="29"/>
  <c r="R188" i="29"/>
  <c r="O94" i="29"/>
  <c r="R61" i="29"/>
  <c r="N61" i="29"/>
  <c r="AL64" i="29"/>
  <c r="AS66" i="29"/>
  <c r="AW61" i="29"/>
  <c r="BY79" i="28"/>
  <c r="Q62" i="29"/>
  <c r="BY174" i="28"/>
  <c r="AX65" i="29"/>
  <c r="Y66" i="29"/>
  <c r="CE170" i="28"/>
  <c r="AJ64" i="29"/>
  <c r="Q64" i="29"/>
  <c r="AB162" i="29"/>
  <c r="AM161" i="29"/>
  <c r="AO161" i="29" s="1"/>
  <c r="CE244" i="28"/>
  <c r="CE181" i="28"/>
  <c r="AI158" i="29"/>
  <c r="AD158" i="29"/>
  <c r="AD163" i="29" s="1"/>
  <c r="AR63" i="29"/>
  <c r="CE138" i="28"/>
  <c r="S157" i="29"/>
  <c r="X158" i="29"/>
  <c r="Q162" i="29"/>
  <c r="CE160" i="28"/>
  <c r="AD61" i="29"/>
  <c r="CE229" i="28"/>
  <c r="AR60" i="29"/>
  <c r="AV60" i="29"/>
  <c r="Q178" i="29"/>
  <c r="N95" i="29"/>
  <c r="AB96" i="29"/>
  <c r="CG251" i="28"/>
  <c r="CF219" i="28"/>
  <c r="CG204" i="28"/>
  <c r="AU176" i="29"/>
  <c r="CF178" i="28"/>
  <c r="CF200" i="28"/>
  <c r="Z63" i="29"/>
  <c r="N65" i="29"/>
  <c r="AL60" i="29"/>
  <c r="AH62" i="29"/>
  <c r="AK65" i="29"/>
  <c r="AH64" i="29"/>
  <c r="X65" i="29"/>
  <c r="O60" i="29"/>
  <c r="AU157" i="29"/>
  <c r="CE196" i="28"/>
  <c r="CB145" i="28"/>
  <c r="AL65" i="29"/>
  <c r="AN62" i="29"/>
  <c r="O157" i="29"/>
  <c r="AJ63" i="29"/>
  <c r="AS61" i="29"/>
  <c r="AW157" i="29"/>
  <c r="F64" i="14"/>
  <c r="F71" i="14" s="1"/>
  <c r="CE236" i="28"/>
  <c r="CE199" i="28"/>
  <c r="AJ156" i="29"/>
  <c r="P62" i="29"/>
  <c r="BY72" i="28"/>
  <c r="S64" i="29"/>
  <c r="Y159" i="29"/>
  <c r="AS63" i="29"/>
  <c r="CF159" i="28"/>
  <c r="S77" i="29"/>
  <c r="CG199" i="28"/>
  <c r="T173" i="29"/>
  <c r="CG142" i="28"/>
  <c r="CF244" i="28"/>
  <c r="AC173" i="29"/>
  <c r="AC192" i="29"/>
  <c r="AC66" i="29"/>
  <c r="BY161" i="28"/>
  <c r="AA64" i="29"/>
  <c r="X64" i="29"/>
  <c r="R65" i="29"/>
  <c r="P64" i="29"/>
  <c r="AA60" i="29"/>
  <c r="AU156" i="29"/>
  <c r="CE193" i="28"/>
  <c r="AJ66" i="29"/>
  <c r="CE233" i="28"/>
  <c r="CE116" i="28"/>
  <c r="AN159" i="29"/>
  <c r="AN163" i="29" s="1"/>
  <c r="CE203" i="28"/>
  <c r="AK63" i="29"/>
  <c r="Q61" i="29"/>
  <c r="CE192" i="28"/>
  <c r="AX62" i="29"/>
  <c r="T162" i="29"/>
  <c r="CE225" i="28"/>
  <c r="C64" i="14"/>
  <c r="C71" i="14" s="1"/>
  <c r="CE251" i="28"/>
  <c r="AV97" i="29"/>
  <c r="N191" i="29"/>
  <c r="E67" i="14"/>
  <c r="E74" i="14" s="1"/>
  <c r="AJ97" i="29"/>
  <c r="N93" i="29"/>
  <c r="AI98" i="29"/>
  <c r="CG207" i="28"/>
  <c r="AV191" i="29"/>
  <c r="AY191" i="29" s="1"/>
  <c r="CF245" i="28"/>
  <c r="CG195" i="28"/>
  <c r="CF213" i="28"/>
  <c r="CF224" i="28"/>
  <c r="AR64" i="29"/>
  <c r="Z64" i="29"/>
  <c r="AV62" i="29"/>
  <c r="AH61" i="29"/>
  <c r="AI63" i="29"/>
  <c r="AW63" i="29"/>
  <c r="AI157" i="29"/>
  <c r="AO157" i="29" s="1"/>
  <c r="X160" i="29"/>
  <c r="CE154" i="28"/>
  <c r="CE232" i="28"/>
  <c r="AW62" i="29"/>
  <c r="AS60" i="29"/>
  <c r="CE185" i="28"/>
  <c r="AK60" i="29"/>
  <c r="CE125" i="28"/>
  <c r="O64" i="29"/>
  <c r="CG247" i="28"/>
  <c r="S172" i="29"/>
  <c r="AM78" i="29"/>
  <c r="AJ95" i="29"/>
  <c r="T81" i="29"/>
  <c r="AX80" i="29"/>
  <c r="P194" i="29"/>
  <c r="CG211" i="28"/>
  <c r="CG113" i="28"/>
  <c r="AR82" i="29"/>
  <c r="AS77" i="29"/>
  <c r="T192" i="29"/>
  <c r="CF183" i="28"/>
  <c r="N190" i="29"/>
  <c r="CG163" i="28"/>
  <c r="T194" i="29"/>
  <c r="AL94" i="29"/>
  <c r="CF193" i="28"/>
  <c r="O191" i="29"/>
  <c r="CG106" i="28"/>
  <c r="CF119" i="28"/>
  <c r="AT94" i="29"/>
  <c r="T77" i="29"/>
  <c r="AL173" i="29"/>
  <c r="AL179" i="29" s="1"/>
  <c r="Q95" i="29"/>
  <c r="AT98" i="29"/>
  <c r="AH80" i="29"/>
  <c r="AN98" i="29"/>
  <c r="CG164" i="28"/>
  <c r="AS176" i="29"/>
  <c r="Q77" i="29"/>
  <c r="AK177" i="29"/>
  <c r="AW78" i="29"/>
  <c r="AT78" i="29"/>
  <c r="N76" i="29"/>
  <c r="AT96" i="29"/>
  <c r="O77" i="29"/>
  <c r="BZ219" i="28"/>
  <c r="CG79" i="28"/>
  <c r="Z96" i="29"/>
  <c r="N96" i="29"/>
  <c r="AD97" i="29"/>
  <c r="Z92" i="29"/>
  <c r="Q194" i="29"/>
  <c r="AB93" i="29"/>
  <c r="Q82" i="29"/>
  <c r="Z98" i="29"/>
  <c r="AC191" i="29"/>
  <c r="AA92" i="29"/>
  <c r="AC93" i="29"/>
  <c r="P80" i="29"/>
  <c r="CF104" i="28"/>
  <c r="BZ119" i="28"/>
  <c r="X92" i="29"/>
  <c r="CG129" i="28"/>
  <c r="CG226" i="28"/>
  <c r="AK78" i="29"/>
  <c r="BZ216" i="28"/>
  <c r="AS95" i="29"/>
  <c r="R77" i="29"/>
  <c r="CF136" i="28"/>
  <c r="CG123" i="28"/>
  <c r="AT97" i="29"/>
  <c r="AH82" i="29"/>
  <c r="AL93" i="29"/>
  <c r="CA140" i="28"/>
  <c r="AC82" i="29"/>
  <c r="AK81" i="29"/>
  <c r="R96" i="29"/>
  <c r="AI193" i="29"/>
  <c r="AA76" i="29"/>
  <c r="AD95" i="29"/>
  <c r="CF120" i="28"/>
  <c r="S191" i="29"/>
  <c r="CG246" i="28"/>
  <c r="N80" i="29"/>
  <c r="R82" i="29"/>
  <c r="AU93" i="29"/>
  <c r="P98" i="29"/>
  <c r="Q193" i="29"/>
  <c r="AA173" i="29"/>
  <c r="AA179" i="29" s="1"/>
  <c r="AI80" i="29"/>
  <c r="AR79" i="29"/>
  <c r="CF149" i="28"/>
  <c r="AH95" i="29"/>
  <c r="R98" i="29"/>
  <c r="AV177" i="29"/>
  <c r="AH96" i="29"/>
  <c r="AL76" i="29"/>
  <c r="AA98" i="29"/>
  <c r="CA129" i="28"/>
  <c r="AR81" i="29"/>
  <c r="CF226" i="28"/>
  <c r="CA156" i="28"/>
  <c r="AW93" i="29"/>
  <c r="AB95" i="29"/>
  <c r="AM191" i="29"/>
  <c r="AH98" i="29"/>
  <c r="P188" i="29"/>
  <c r="Q79" i="29"/>
  <c r="AX172" i="29"/>
  <c r="P176" i="29"/>
  <c r="AC76" i="29"/>
  <c r="CA110" i="28"/>
  <c r="AK95" i="29"/>
  <c r="CG210" i="28"/>
  <c r="BZ164" i="28"/>
  <c r="AW76" i="29"/>
  <c r="AJ191" i="29"/>
  <c r="AA95" i="29"/>
  <c r="Q177" i="29"/>
  <c r="CF146" i="28"/>
  <c r="AJ92" i="29"/>
  <c r="CA166" i="28"/>
  <c r="Y98" i="29"/>
  <c r="T189" i="29"/>
  <c r="T177" i="29"/>
  <c r="X77" i="29"/>
  <c r="P82" i="29"/>
  <c r="BZ131" i="28"/>
  <c r="AI79" i="29"/>
  <c r="R76" i="29"/>
  <c r="O81" i="29"/>
  <c r="AC96" i="29"/>
  <c r="CG231" i="28"/>
  <c r="CG228" i="28"/>
  <c r="S188" i="29"/>
  <c r="AU194" i="29"/>
  <c r="AV95" i="29"/>
  <c r="S76" i="29"/>
  <c r="AL96" i="29"/>
  <c r="AJ96" i="29"/>
  <c r="AA79" i="29"/>
  <c r="R95" i="29"/>
  <c r="R81" i="29"/>
  <c r="AV76" i="29"/>
  <c r="AN92" i="29"/>
  <c r="AM93" i="29"/>
  <c r="CF228" i="28"/>
  <c r="BZ179" i="28"/>
  <c r="CD71" i="28"/>
  <c r="Q96" i="29"/>
  <c r="O93" i="29"/>
  <c r="AU77" i="29"/>
  <c r="AW96" i="29"/>
  <c r="AX77" i="29"/>
  <c r="Z95" i="29"/>
  <c r="Y178" i="29"/>
  <c r="CF106" i="28"/>
  <c r="CG169" i="28"/>
  <c r="CA158" i="28"/>
  <c r="AD94" i="29"/>
  <c r="O79" i="29"/>
  <c r="Z78" i="29"/>
  <c r="S79" i="29"/>
  <c r="CF171" i="28"/>
  <c r="P192" i="29"/>
  <c r="CF131" i="28"/>
  <c r="N174" i="29"/>
  <c r="O178" i="29"/>
  <c r="Q173" i="29"/>
  <c r="AM77" i="29"/>
  <c r="BZ90" i="28"/>
  <c r="CF155" i="28"/>
  <c r="AR98" i="29"/>
  <c r="AB82" i="29"/>
  <c r="N189" i="29"/>
  <c r="R192" i="29"/>
  <c r="AV96" i="29"/>
  <c r="AH92" i="29"/>
  <c r="AW82" i="29"/>
  <c r="Q97" i="29"/>
  <c r="Z76" i="29"/>
  <c r="AD77" i="29"/>
  <c r="Z80" i="29"/>
  <c r="CG224" i="28"/>
  <c r="CF239" i="28"/>
  <c r="AS94" i="29"/>
  <c r="T76" i="29"/>
  <c r="R79" i="29"/>
  <c r="T78" i="29"/>
  <c r="AI78" i="29"/>
  <c r="CG66" i="28"/>
  <c r="CA74" i="28"/>
  <c r="CG203" i="28"/>
  <c r="CF134" i="28"/>
  <c r="AX78" i="29"/>
  <c r="CG138" i="28"/>
  <c r="AL81" i="29"/>
  <c r="AU92" i="29"/>
  <c r="CG167" i="28"/>
  <c r="CA77" i="28"/>
  <c r="CF195" i="28"/>
  <c r="AC178" i="29"/>
  <c r="CF76" i="28"/>
  <c r="AC98" i="29"/>
  <c r="N193" i="29"/>
  <c r="AD190" i="29"/>
  <c r="N98" i="29"/>
  <c r="S94" i="29"/>
  <c r="AX96" i="29"/>
  <c r="Y95" i="29"/>
  <c r="R172" i="29"/>
  <c r="AI94" i="29"/>
  <c r="AU78" i="29"/>
  <c r="AU96" i="29"/>
  <c r="AS81" i="29"/>
  <c r="P77" i="29"/>
  <c r="Z94" i="29"/>
  <c r="BZ193" i="28"/>
  <c r="AU95" i="29"/>
  <c r="CF252" i="28"/>
  <c r="S97" i="29"/>
  <c r="AJ77" i="29"/>
  <c r="CG252" i="28"/>
  <c r="X98" i="29"/>
  <c r="CD229" i="28"/>
  <c r="CG218" i="28"/>
  <c r="CF235" i="28"/>
  <c r="AN96" i="29"/>
  <c r="S177" i="29"/>
  <c r="S81" i="29"/>
  <c r="O80" i="29"/>
  <c r="AR94" i="29"/>
  <c r="AU80" i="29"/>
  <c r="AK76" i="29"/>
  <c r="CG208" i="28"/>
  <c r="CF207" i="28"/>
  <c r="T92" i="29"/>
  <c r="CF192" i="28"/>
  <c r="AU98" i="29"/>
  <c r="AB194" i="29"/>
  <c r="AR77" i="29"/>
  <c r="AJ80" i="29"/>
  <c r="P81" i="29"/>
  <c r="AN81" i="29"/>
  <c r="AX95" i="29"/>
  <c r="AM194" i="29"/>
  <c r="CG216" i="28"/>
  <c r="AN79" i="29"/>
  <c r="S95" i="29"/>
  <c r="CA187" i="28"/>
  <c r="AU76" i="29"/>
  <c r="AL97" i="29"/>
  <c r="AJ98" i="29"/>
  <c r="AU79" i="29"/>
  <c r="AV188" i="29"/>
  <c r="AW97" i="29"/>
  <c r="X79" i="29"/>
  <c r="AB79" i="29"/>
  <c r="AI81" i="29"/>
  <c r="AJ82" i="29"/>
  <c r="O192" i="29"/>
  <c r="Q81" i="29"/>
  <c r="AN93" i="29"/>
  <c r="X95" i="29"/>
  <c r="AJ79" i="29"/>
  <c r="AT93" i="29"/>
  <c r="N94" i="29"/>
  <c r="CG185" i="28"/>
  <c r="T94" i="29"/>
  <c r="CF187" i="28"/>
  <c r="AV173" i="29"/>
  <c r="CA151" i="28"/>
  <c r="S92" i="29"/>
  <c r="R80" i="29"/>
  <c r="AJ78" i="29"/>
  <c r="O96" i="29"/>
  <c r="BZ156" i="28"/>
  <c r="CG189" i="28"/>
  <c r="AB94" i="29"/>
  <c r="CF229" i="28"/>
  <c r="CF190" i="28"/>
  <c r="Y81" i="29"/>
  <c r="AN174" i="29"/>
  <c r="AN179" i="29" s="1"/>
  <c r="CD237" i="28"/>
  <c r="BZ196" i="28"/>
  <c r="CA188" i="28"/>
  <c r="AA81" i="29"/>
  <c r="CG98" i="28"/>
  <c r="CA87" i="28"/>
  <c r="AD175" i="29"/>
  <c r="CG157" i="28"/>
  <c r="CF115" i="28"/>
  <c r="AX94" i="29"/>
  <c r="CG206" i="28"/>
  <c r="AM79" i="29"/>
  <c r="AL95" i="29"/>
  <c r="AA77" i="29"/>
  <c r="AU173" i="29"/>
  <c r="AV80" i="29"/>
  <c r="Y93" i="29"/>
  <c r="AD81" i="29"/>
  <c r="BZ77" i="28"/>
  <c r="AC95" i="29"/>
  <c r="AA96" i="29"/>
  <c r="AC92" i="29"/>
  <c r="AX98" i="29"/>
  <c r="AI95" i="29"/>
  <c r="AI191" i="29"/>
  <c r="CG227" i="28"/>
  <c r="AR76" i="29"/>
  <c r="AV81" i="29"/>
  <c r="O76" i="29"/>
  <c r="CD195" i="28"/>
  <c r="AK96" i="29"/>
  <c r="CC232" i="28"/>
  <c r="Z173" i="29"/>
  <c r="R190" i="29"/>
  <c r="O175" i="29"/>
  <c r="AJ174" i="29"/>
  <c r="AT77" i="29"/>
  <c r="BZ253" i="28"/>
  <c r="AW92" i="29"/>
  <c r="Q94" i="29"/>
  <c r="E68" i="14"/>
  <c r="E75" i="14" s="1"/>
  <c r="P79" i="29"/>
  <c r="CG235" i="28"/>
  <c r="CC240" i="28"/>
  <c r="AU81" i="29"/>
  <c r="P96" i="29"/>
  <c r="BZ221" i="28"/>
  <c r="O98" i="29"/>
  <c r="AB78" i="29"/>
  <c r="Y94" i="29"/>
  <c r="AI97" i="29"/>
  <c r="N78" i="29"/>
  <c r="AU97" i="29"/>
  <c r="AA80" i="29"/>
  <c r="AA82" i="29"/>
  <c r="Q172" i="29"/>
  <c r="AL79" i="29"/>
  <c r="AR80" i="29"/>
  <c r="CG190" i="28"/>
  <c r="BZ176" i="28"/>
  <c r="P94" i="29"/>
  <c r="AJ194" i="29"/>
  <c r="AH77" i="29"/>
  <c r="CG144" i="28"/>
  <c r="CD127" i="28"/>
  <c r="AM96" i="29"/>
  <c r="S78" i="29"/>
  <c r="Z81" i="29"/>
  <c r="AW79" i="29"/>
  <c r="CF191" i="28"/>
  <c r="AA191" i="29"/>
  <c r="S80" i="29"/>
  <c r="AI76" i="29"/>
  <c r="CF196" i="28"/>
  <c r="CA249" i="28"/>
  <c r="T175" i="29"/>
  <c r="CA245" i="28"/>
  <c r="AL78" i="29"/>
  <c r="CG148" i="28"/>
  <c r="AT79" i="29"/>
  <c r="R97" i="29"/>
  <c r="AK92" i="29"/>
  <c r="CA241" i="28"/>
  <c r="AW81" i="29"/>
  <c r="AD76" i="29"/>
  <c r="D68" i="14"/>
  <c r="D75" i="14" s="1"/>
  <c r="AH93" i="29"/>
  <c r="Q78" i="29"/>
  <c r="CG250" i="28"/>
  <c r="AS96" i="29"/>
  <c r="Y97" i="29"/>
  <c r="AC77" i="29"/>
  <c r="R175" i="29"/>
  <c r="O190" i="29"/>
  <c r="CF216" i="28"/>
  <c r="AS193" i="29"/>
  <c r="AS195" i="29" s="1"/>
  <c r="CG78" i="28"/>
  <c r="CG147" i="28"/>
  <c r="AW178" i="29"/>
  <c r="AY178" i="29" s="1"/>
  <c r="S82" i="29"/>
  <c r="CG182" i="28"/>
  <c r="CG151" i="28"/>
  <c r="CA179" i="28"/>
  <c r="AN95" i="29"/>
  <c r="Y96" i="29"/>
  <c r="AS97" i="29"/>
  <c r="CG215" i="28"/>
  <c r="CF160" i="28"/>
  <c r="CF233" i="28"/>
  <c r="AC174" i="29"/>
  <c r="AE174" i="29" s="1"/>
  <c r="AW192" i="29"/>
  <c r="AK80" i="29"/>
  <c r="AI174" i="29"/>
  <c r="AB77" i="29"/>
  <c r="AR192" i="29"/>
  <c r="CG141" i="28"/>
  <c r="CF215" i="28"/>
  <c r="AC94" i="29"/>
  <c r="N81" i="29"/>
  <c r="AD92" i="29"/>
  <c r="AL82" i="29"/>
  <c r="CF112" i="28"/>
  <c r="BZ153" i="28"/>
  <c r="T97" i="29"/>
  <c r="AV77" i="29"/>
  <c r="AM97" i="29"/>
  <c r="CF121" i="28"/>
  <c r="AJ177" i="29"/>
  <c r="T188" i="29"/>
  <c r="CG114" i="28"/>
  <c r="CF211" i="28"/>
  <c r="AR93" i="29"/>
  <c r="CF135" i="28"/>
  <c r="CA234" i="28"/>
  <c r="AT95" i="29"/>
  <c r="X178" i="29"/>
  <c r="N82" i="29"/>
  <c r="CG241" i="28"/>
  <c r="AK173" i="29"/>
  <c r="AW95" i="29"/>
  <c r="O78" i="29"/>
  <c r="Q80" i="29"/>
  <c r="CG255" i="28"/>
  <c r="CF223" i="28"/>
  <c r="AS80" i="29"/>
  <c r="AR96" i="29"/>
  <c r="CA63" i="28"/>
  <c r="AR92" i="29"/>
  <c r="CG131" i="28"/>
  <c r="CG233" i="28"/>
  <c r="CF94" i="28"/>
  <c r="AN77" i="29"/>
  <c r="X97" i="29"/>
  <c r="AX82" i="29"/>
  <c r="AH81" i="29"/>
  <c r="N77" i="29"/>
  <c r="AM80" i="29"/>
  <c r="Z77" i="29"/>
  <c r="CG161" i="28"/>
  <c r="AD98" i="29"/>
  <c r="X76" i="29"/>
  <c r="AI93" i="29"/>
  <c r="AW94" i="29"/>
  <c r="Q98" i="29"/>
  <c r="AA97" i="29"/>
  <c r="AO189" i="29"/>
  <c r="AY174" i="29"/>
  <c r="E69" i="14"/>
  <c r="E76" i="14" s="1"/>
  <c r="CD112" i="28"/>
  <c r="C68" i="14"/>
  <c r="C75" i="14" s="1"/>
  <c r="P76" i="29"/>
  <c r="AC78" i="29"/>
  <c r="N79" i="29"/>
  <c r="AK94" i="29"/>
  <c r="AN195" i="29"/>
  <c r="P177" i="29"/>
  <c r="CA97" i="28"/>
  <c r="T82" i="29"/>
  <c r="AC80" i="29"/>
  <c r="BZ123" i="28"/>
  <c r="CC211" i="28"/>
  <c r="P78" i="29"/>
  <c r="AR95" i="29"/>
  <c r="CA69" i="28"/>
  <c r="CG130" i="28"/>
  <c r="CF218" i="28"/>
  <c r="E66" i="14"/>
  <c r="E73" i="14" s="1"/>
  <c r="CF188" i="28"/>
  <c r="X78" i="29"/>
  <c r="AD80" i="29"/>
  <c r="AH94" i="29"/>
  <c r="CA213" i="28"/>
  <c r="CA220" i="28"/>
  <c r="CC207" i="28"/>
  <c r="D65" i="14"/>
  <c r="D72" i="14" s="1"/>
  <c r="AV94" i="29"/>
  <c r="O82" i="29"/>
  <c r="AX76" i="29"/>
  <c r="CA153" i="28"/>
  <c r="E65" i="14"/>
  <c r="E72" i="14" s="1"/>
  <c r="AS78" i="29"/>
  <c r="Z79" i="29"/>
  <c r="Y192" i="29"/>
  <c r="CG223" i="28"/>
  <c r="P95" i="29"/>
  <c r="CG160" i="28"/>
  <c r="CF241" i="28"/>
  <c r="AB178" i="29"/>
  <c r="CF184" i="28"/>
  <c r="O95" i="29"/>
  <c r="CG174" i="28"/>
  <c r="AH190" i="29"/>
  <c r="N97" i="29"/>
  <c r="AV78" i="29"/>
  <c r="AH76" i="29"/>
  <c r="AR97" i="29"/>
  <c r="AT76" i="29"/>
  <c r="AV93" i="29"/>
  <c r="AB92" i="29"/>
  <c r="CG128" i="28"/>
  <c r="AB172" i="29"/>
  <c r="CG173" i="28"/>
  <c r="CG219" i="28"/>
  <c r="AH188" i="29"/>
  <c r="AW77" i="29"/>
  <c r="AL77" i="29"/>
  <c r="AU94" i="29"/>
  <c r="AI77" i="29"/>
  <c r="AX97" i="29"/>
  <c r="AJ93" i="29"/>
  <c r="CG111" i="28"/>
  <c r="D69" i="14"/>
  <c r="D76" i="14" s="1"/>
  <c r="CC149" i="28"/>
  <c r="AA78" i="29"/>
  <c r="AK79" i="29"/>
  <c r="CA157" i="28"/>
  <c r="AN78" i="29"/>
  <c r="AD194" i="29"/>
  <c r="AD177" i="29"/>
  <c r="CF138" i="28"/>
  <c r="O176" i="29"/>
  <c r="AI82" i="29"/>
  <c r="AB97" i="29"/>
  <c r="AT92" i="29"/>
  <c r="AT81" i="29"/>
  <c r="AC81" i="29"/>
  <c r="Q93" i="29"/>
  <c r="AO176" i="29"/>
  <c r="AB76" i="29"/>
  <c r="CA123" i="28"/>
  <c r="C66" i="14"/>
  <c r="C73" i="14" s="1"/>
  <c r="C65" i="14"/>
  <c r="C72" i="14" s="1"/>
  <c r="Y80" i="29"/>
  <c r="C69" i="14"/>
  <c r="C76" i="14" s="1"/>
  <c r="AR188" i="29"/>
  <c r="F69" i="14"/>
  <c r="F76" i="14" s="1"/>
  <c r="P92" i="29"/>
  <c r="AB81" i="29"/>
  <c r="AM98" i="29"/>
  <c r="AN97" i="29"/>
  <c r="Q76" i="29"/>
  <c r="AB98" i="29"/>
  <c r="AH97" i="29"/>
  <c r="CA184" i="28"/>
  <c r="Y78" i="29"/>
  <c r="AD78" i="29"/>
  <c r="AN82" i="29"/>
  <c r="S96" i="29"/>
  <c r="BZ67" i="28"/>
  <c r="T95" i="29"/>
  <c r="T93" i="29"/>
  <c r="AT179" i="29"/>
  <c r="AM81" i="29"/>
  <c r="CD182" i="28"/>
  <c r="Q174" i="29"/>
  <c r="CF257" i="28"/>
  <c r="CG86" i="28"/>
  <c r="AK97" i="29"/>
  <c r="AH78" i="29"/>
  <c r="T96" i="29"/>
  <c r="AW80" i="29"/>
  <c r="F68" i="14"/>
  <c r="F75" i="14" s="1"/>
  <c r="AM82" i="29"/>
  <c r="F66" i="14"/>
  <c r="F73" i="14" s="1"/>
  <c r="BZ85" i="28"/>
  <c r="CG140" i="28"/>
  <c r="AJ76" i="29"/>
  <c r="CA205" i="28"/>
  <c r="Y92" i="29"/>
  <c r="N92" i="29"/>
  <c r="AV98" i="29"/>
  <c r="S98" i="29"/>
  <c r="AS82" i="29"/>
  <c r="D66" i="14"/>
  <c r="D73" i="14" s="1"/>
  <c r="R94" i="29"/>
  <c r="AH172" i="29"/>
  <c r="X82" i="29"/>
  <c r="AJ192" i="29"/>
  <c r="CG126" i="28"/>
  <c r="CF77" i="28"/>
  <c r="AM95" i="29"/>
  <c r="CG74" i="28"/>
  <c r="R194" i="29"/>
  <c r="BZ95" i="28"/>
  <c r="P97" i="29"/>
  <c r="CA216" i="28"/>
  <c r="AA93" i="29"/>
  <c r="AM76" i="29"/>
  <c r="AJ94" i="29"/>
  <c r="Q176" i="29"/>
  <c r="AT195" i="29"/>
  <c r="CF201" i="28"/>
  <c r="S175" i="29"/>
  <c r="CG205" i="28"/>
  <c r="AD82" i="29"/>
  <c r="AX92" i="29"/>
  <c r="AW98" i="29"/>
  <c r="CA62" i="28"/>
  <c r="AH79" i="29"/>
  <c r="R93" i="29"/>
  <c r="R78" i="29"/>
  <c r="BZ203" i="28"/>
  <c r="AK77" i="29"/>
  <c r="AT80" i="29"/>
  <c r="AN80" i="29"/>
  <c r="AM94" i="29"/>
  <c r="Z190" i="29"/>
  <c r="AD93" i="29"/>
  <c r="Z93" i="29"/>
  <c r="AE193" i="29"/>
  <c r="AI92" i="29"/>
  <c r="AW175" i="29"/>
  <c r="AL98" i="29"/>
  <c r="CF237" i="28"/>
  <c r="AN94" i="29"/>
  <c r="CG99" i="28"/>
  <c r="AL192" i="29"/>
  <c r="AH174" i="29"/>
  <c r="X94" i="29"/>
  <c r="AH194" i="29"/>
  <c r="AS93" i="29"/>
  <c r="AX79" i="29"/>
  <c r="AI96" i="29"/>
  <c r="T79" i="29"/>
  <c r="AA94" i="29"/>
  <c r="N194" i="29"/>
  <c r="AA188" i="29"/>
  <c r="AH178" i="29"/>
  <c r="Z97" i="29"/>
  <c r="X81" i="29"/>
  <c r="AL193" i="29"/>
  <c r="Y177" i="29"/>
  <c r="CG116" i="28"/>
  <c r="BZ209" i="28"/>
  <c r="F65" i="14"/>
  <c r="F72" i="14" s="1"/>
  <c r="AX93" i="29"/>
  <c r="AH175" i="29"/>
  <c r="AV82" i="29"/>
  <c r="AS98" i="29"/>
  <c r="X96" i="29"/>
  <c r="AN76" i="29"/>
  <c r="AT82" i="29"/>
  <c r="CG212" i="28"/>
  <c r="X173" i="29"/>
  <c r="CF143" i="28"/>
  <c r="CG200" i="28"/>
  <c r="CG202" i="28"/>
  <c r="S176" i="29"/>
  <c r="T80" i="29"/>
  <c r="Y79" i="29"/>
  <c r="AU82" i="29"/>
  <c r="AL80" i="29"/>
  <c r="AK82" i="29"/>
  <c r="K67" i="29" l="1"/>
  <c r="K83" i="29"/>
  <c r="K195" i="29"/>
  <c r="K99" i="29"/>
  <c r="K179" i="29"/>
  <c r="B95" i="14"/>
  <c r="B96" i="14" s="1"/>
  <c r="K163" i="29"/>
  <c r="AY162" i="29"/>
  <c r="B97" i="14"/>
  <c r="AE161" i="29"/>
  <c r="AE156" i="29"/>
  <c r="AX195" i="29"/>
  <c r="Z195" i="29"/>
  <c r="AY194" i="29"/>
  <c r="AE189" i="29"/>
  <c r="AO160" i="29"/>
  <c r="U158" i="29"/>
  <c r="AO158" i="29"/>
  <c r="AB195" i="29"/>
  <c r="AO162" i="29"/>
  <c r="AL163" i="29"/>
  <c r="R163" i="29"/>
  <c r="Z163" i="29"/>
  <c r="AY177" i="29"/>
  <c r="AC163" i="29"/>
  <c r="U159" i="29"/>
  <c r="AW195" i="29"/>
  <c r="U161" i="29"/>
  <c r="AE172" i="29"/>
  <c r="AY159" i="29"/>
  <c r="P163" i="29"/>
  <c r="AO178" i="29"/>
  <c r="AS163" i="29"/>
  <c r="AO190" i="29"/>
  <c r="T163" i="29"/>
  <c r="AV163" i="29"/>
  <c r="AX179" i="29"/>
  <c r="AY190" i="29"/>
  <c r="AY160" i="29"/>
  <c r="D89" i="14"/>
  <c r="X195" i="29"/>
  <c r="AA163" i="29"/>
  <c r="AM163" i="29"/>
  <c r="U160" i="29"/>
  <c r="AR163" i="29"/>
  <c r="AB67" i="29"/>
  <c r="AE62" i="29"/>
  <c r="AR179" i="29"/>
  <c r="U66" i="29"/>
  <c r="U60" i="29"/>
  <c r="AW67" i="29"/>
  <c r="U191" i="29"/>
  <c r="AE157" i="29"/>
  <c r="AY156" i="29"/>
  <c r="AW163" i="29"/>
  <c r="Z179" i="29"/>
  <c r="AE159" i="29"/>
  <c r="AY157" i="29"/>
  <c r="AE64" i="29"/>
  <c r="AY61" i="29"/>
  <c r="AE66" i="29"/>
  <c r="N67" i="29"/>
  <c r="AI179" i="29"/>
  <c r="AO175" i="29"/>
  <c r="AE175" i="29"/>
  <c r="R67" i="29"/>
  <c r="AE192" i="29"/>
  <c r="E89" i="14"/>
  <c r="AV195" i="29"/>
  <c r="N179" i="29"/>
  <c r="AY176" i="29"/>
  <c r="AT163" i="29"/>
  <c r="S163" i="29"/>
  <c r="D92" i="14"/>
  <c r="C89" i="14"/>
  <c r="AO65" i="29"/>
  <c r="AT67" i="29"/>
  <c r="AC195" i="29"/>
  <c r="AV67" i="29"/>
  <c r="AY65" i="29"/>
  <c r="U162" i="29"/>
  <c r="AY175" i="29"/>
  <c r="F92" i="14"/>
  <c r="AL67" i="29"/>
  <c r="AO66" i="29"/>
  <c r="Q67" i="29"/>
  <c r="AU163" i="29"/>
  <c r="AC67" i="29"/>
  <c r="P67" i="29"/>
  <c r="U157" i="29"/>
  <c r="T67" i="29"/>
  <c r="AX67" i="29"/>
  <c r="AX163" i="29"/>
  <c r="Y163" i="29"/>
  <c r="U64" i="29"/>
  <c r="AE160" i="29"/>
  <c r="AJ163" i="29"/>
  <c r="AN67" i="29"/>
  <c r="AB163" i="29"/>
  <c r="S67" i="29"/>
  <c r="F89" i="14"/>
  <c r="AE63" i="29"/>
  <c r="AD67" i="29"/>
  <c r="AO159" i="29"/>
  <c r="AO63" i="29"/>
  <c r="AE162" i="29"/>
  <c r="AY66" i="29"/>
  <c r="AJ67" i="29"/>
  <c r="Y67" i="29"/>
  <c r="U173" i="29"/>
  <c r="AA67" i="29"/>
  <c r="AO64" i="29"/>
  <c r="Q163" i="29"/>
  <c r="AY60" i="29"/>
  <c r="AR67" i="29"/>
  <c r="AE158" i="29"/>
  <c r="AY161" i="29"/>
  <c r="AY62" i="29"/>
  <c r="U178" i="29"/>
  <c r="AI67" i="29"/>
  <c r="AU67" i="29"/>
  <c r="X67" i="29"/>
  <c r="X163" i="29"/>
  <c r="AE61" i="29"/>
  <c r="AO156" i="29"/>
  <c r="AI163" i="29"/>
  <c r="AS179" i="29"/>
  <c r="AK67" i="29"/>
  <c r="AE60" i="29"/>
  <c r="AO62" i="29"/>
  <c r="AY63" i="29"/>
  <c r="U61" i="29"/>
  <c r="U156" i="29"/>
  <c r="N163" i="29"/>
  <c r="AS67" i="29"/>
  <c r="AO61" i="29"/>
  <c r="AO60" i="29"/>
  <c r="O67" i="29"/>
  <c r="O163" i="29"/>
  <c r="U63" i="29"/>
  <c r="U62" i="29"/>
  <c r="AM67" i="29"/>
  <c r="AU179" i="29"/>
  <c r="AY64" i="29"/>
  <c r="AH67" i="29"/>
  <c r="AE65" i="29"/>
  <c r="U65" i="29"/>
  <c r="E92" i="14"/>
  <c r="Z67" i="29"/>
  <c r="C92" i="14"/>
  <c r="AO177" i="29"/>
  <c r="AK179" i="29"/>
  <c r="Q195" i="29"/>
  <c r="AV179" i="29"/>
  <c r="S195" i="29"/>
  <c r="AU195" i="29"/>
  <c r="U193" i="29"/>
  <c r="AE191" i="29"/>
  <c r="P195" i="29"/>
  <c r="O195" i="29"/>
  <c r="T179" i="29"/>
  <c r="T195" i="29"/>
  <c r="AM195" i="29"/>
  <c r="U189" i="29"/>
  <c r="U172" i="29"/>
  <c r="U177" i="29"/>
  <c r="R179" i="29"/>
  <c r="D90" i="14"/>
  <c r="E90" i="14"/>
  <c r="AD179" i="29"/>
  <c r="AE92" i="29"/>
  <c r="AO81" i="29"/>
  <c r="AE81" i="29"/>
  <c r="AO92" i="29"/>
  <c r="AO191" i="29"/>
  <c r="AD195" i="29"/>
  <c r="E91" i="14"/>
  <c r="U192" i="29"/>
  <c r="U190" i="29"/>
  <c r="AO194" i="29"/>
  <c r="AE76" i="29"/>
  <c r="AA195" i="29"/>
  <c r="AY172" i="29"/>
  <c r="AC179" i="29"/>
  <c r="AI195" i="29"/>
  <c r="Z83" i="29"/>
  <c r="U81" i="29"/>
  <c r="AE98" i="29"/>
  <c r="P179" i="29"/>
  <c r="R99" i="29"/>
  <c r="T83" i="29"/>
  <c r="C94" i="14"/>
  <c r="U174" i="29"/>
  <c r="AO96" i="29"/>
  <c r="AE95" i="29"/>
  <c r="AL99" i="29"/>
  <c r="AW99" i="29"/>
  <c r="R195" i="29"/>
  <c r="AU99" i="29"/>
  <c r="AY173" i="29"/>
  <c r="AA83" i="29"/>
  <c r="U77" i="29"/>
  <c r="R83" i="29"/>
  <c r="AY95" i="29"/>
  <c r="AR83" i="29"/>
  <c r="AK83" i="29"/>
  <c r="AY81" i="29"/>
  <c r="AE96" i="29"/>
  <c r="AO174" i="29"/>
  <c r="AV99" i="29"/>
  <c r="AO97" i="29"/>
  <c r="AE194" i="29"/>
  <c r="AE97" i="29"/>
  <c r="AU83" i="29"/>
  <c r="AY98" i="29"/>
  <c r="U94" i="29"/>
  <c r="AT99" i="29"/>
  <c r="AO173" i="29"/>
  <c r="AL195" i="29"/>
  <c r="AJ83" i="29"/>
  <c r="AD83" i="29"/>
  <c r="AY82" i="29"/>
  <c r="O99" i="29"/>
  <c r="AE79" i="29"/>
  <c r="AE93" i="29"/>
  <c r="U188" i="29"/>
  <c r="E93" i="14"/>
  <c r="AY78" i="29"/>
  <c r="S83" i="29"/>
  <c r="AK99" i="29"/>
  <c r="AY97" i="29"/>
  <c r="U76" i="29"/>
  <c r="F94" i="14"/>
  <c r="F78" i="14"/>
  <c r="F79" i="14" s="1"/>
  <c r="F80" i="14" s="1"/>
  <c r="F97" i="14" s="1"/>
  <c r="AE178" i="29"/>
  <c r="AY96" i="29"/>
  <c r="AY192" i="29"/>
  <c r="AO82" i="29"/>
  <c r="C91" i="14"/>
  <c r="AE77" i="29"/>
  <c r="AY77" i="29"/>
  <c r="T99" i="29"/>
  <c r="F91" i="14"/>
  <c r="U175" i="29"/>
  <c r="C93" i="14"/>
  <c r="O179" i="29"/>
  <c r="AO80" i="29"/>
  <c r="U176" i="29"/>
  <c r="AE177" i="29"/>
  <c r="AY80" i="29"/>
  <c r="Y99" i="29"/>
  <c r="AW83" i="29"/>
  <c r="U96" i="29"/>
  <c r="O83" i="29"/>
  <c r="AN99" i="29"/>
  <c r="AI83" i="29"/>
  <c r="AJ179" i="29"/>
  <c r="Q99" i="29"/>
  <c r="AV83" i="29"/>
  <c r="AO77" i="29"/>
  <c r="AY93" i="29"/>
  <c r="AO95" i="29"/>
  <c r="Y83" i="29"/>
  <c r="AE94" i="29"/>
  <c r="AM99" i="29"/>
  <c r="AA99" i="29"/>
  <c r="AY193" i="29"/>
  <c r="D93" i="14"/>
  <c r="AY94" i="29"/>
  <c r="X83" i="29"/>
  <c r="AY79" i="29"/>
  <c r="U80" i="29"/>
  <c r="AM83" i="29"/>
  <c r="C90" i="14"/>
  <c r="N83" i="29"/>
  <c r="AD99" i="29"/>
  <c r="AE173" i="29"/>
  <c r="U98" i="29"/>
  <c r="AL83" i="29"/>
  <c r="U95" i="29"/>
  <c r="AE80" i="29"/>
  <c r="S179" i="29"/>
  <c r="AO78" i="29"/>
  <c r="AT83" i="29"/>
  <c r="AC83" i="29"/>
  <c r="F90" i="14"/>
  <c r="AB83" i="29"/>
  <c r="D91" i="14"/>
  <c r="Y195" i="29"/>
  <c r="AC99" i="29"/>
  <c r="AO192" i="29"/>
  <c r="Q83" i="29"/>
  <c r="AJ99" i="29"/>
  <c r="F93" i="14"/>
  <c r="C78" i="14"/>
  <c r="C79" i="14" s="1"/>
  <c r="C80" i="14" s="1"/>
  <c r="C97" i="14" s="1"/>
  <c r="AS99" i="29"/>
  <c r="Q179" i="29"/>
  <c r="Z99" i="29"/>
  <c r="AB99" i="29"/>
  <c r="U97" i="29"/>
  <c r="AO93" i="29"/>
  <c r="AH179" i="29"/>
  <c r="AO172" i="29"/>
  <c r="AY92" i="29"/>
  <c r="AX99" i="29"/>
  <c r="AR195" i="29"/>
  <c r="AY188" i="29"/>
  <c r="AO94" i="29"/>
  <c r="P83" i="29"/>
  <c r="S99" i="29"/>
  <c r="AS83" i="29"/>
  <c r="AO193" i="29"/>
  <c r="AJ195" i="29"/>
  <c r="AE188" i="29"/>
  <c r="AR99" i="29"/>
  <c r="U82" i="29"/>
  <c r="D78" i="14"/>
  <c r="D79" i="14" s="1"/>
  <c r="D80" i="14" s="1"/>
  <c r="D97" i="14" s="1"/>
  <c r="AO79" i="29"/>
  <c r="U78" i="29"/>
  <c r="Y179" i="29"/>
  <c r="AH99" i="29"/>
  <c r="AW179" i="29"/>
  <c r="D94" i="14"/>
  <c r="AO188" i="29"/>
  <c r="AH195" i="29"/>
  <c r="E94" i="14"/>
  <c r="AO98" i="29"/>
  <c r="U79" i="29"/>
  <c r="AE190" i="29"/>
  <c r="U194" i="29"/>
  <c r="AI99" i="29"/>
  <c r="N195" i="29"/>
  <c r="X99" i="29"/>
  <c r="P99" i="29"/>
  <c r="AE78" i="29"/>
  <c r="U92" i="29"/>
  <c r="N99" i="29"/>
  <c r="X179" i="29"/>
  <c r="AE82" i="29"/>
  <c r="AB179" i="29"/>
  <c r="U93" i="29"/>
  <c r="AN83" i="29"/>
  <c r="E78" i="14"/>
  <c r="E79" i="14" s="1"/>
  <c r="E80" i="14" s="1"/>
  <c r="E97" i="14" s="1"/>
  <c r="AY76" i="29"/>
  <c r="AO76" i="29"/>
  <c r="AH83" i="29"/>
  <c r="AX83" i="29"/>
  <c r="C95" i="14" l="1"/>
  <c r="C96" i="14" s="1"/>
  <c r="C99" i="14" s="1"/>
  <c r="C100" i="14" s="1"/>
  <c r="C101" i="14" s="1"/>
  <c r="B99" i="14"/>
  <c r="B100" i="14" s="1"/>
  <c r="B101" i="14" s="1"/>
  <c r="U163" i="29"/>
  <c r="AO163" i="29"/>
  <c r="AY163" i="29"/>
  <c r="AE163" i="29"/>
  <c r="U67" i="29"/>
  <c r="AO67" i="29"/>
  <c r="AE67" i="29"/>
  <c r="AY67" i="29"/>
  <c r="AY179" i="29"/>
  <c r="E95" i="14"/>
  <c r="E96" i="14" s="1"/>
  <c r="E99" i="14" s="1"/>
  <c r="E100" i="14" s="1"/>
  <c r="E101" i="14" s="1"/>
  <c r="U195" i="29"/>
  <c r="AO179" i="29"/>
  <c r="U83" i="29"/>
  <c r="U179" i="29"/>
  <c r="AE99" i="29"/>
  <c r="F95" i="14"/>
  <c r="F96" i="14" s="1"/>
  <c r="F99" i="14" s="1"/>
  <c r="F100" i="14" s="1"/>
  <c r="F101" i="14" s="1"/>
  <c r="AY83" i="29"/>
  <c r="AE179" i="29"/>
  <c r="AE83" i="29"/>
  <c r="AY99" i="29"/>
  <c r="AO83" i="29"/>
  <c r="AO195" i="29"/>
  <c r="D95" i="14"/>
  <c r="D96" i="14" s="1"/>
  <c r="D99" i="14" s="1"/>
  <c r="D100" i="14" s="1"/>
  <c r="D101" i="14" s="1"/>
  <c r="AO99" i="29"/>
  <c r="AY195" i="29"/>
  <c r="AE195" i="29"/>
  <c r="U99" i="29"/>
</calcChain>
</file>

<file path=xl/sharedStrings.xml><?xml version="1.0" encoding="utf-8"?>
<sst xmlns="http://schemas.openxmlformats.org/spreadsheetml/2006/main" count="25748" uniqueCount="352">
  <si>
    <t>Notes</t>
  </si>
  <si>
    <t>Variable</t>
  </si>
  <si>
    <t>Central</t>
  </si>
  <si>
    <t>North City</t>
  </si>
  <si>
    <t>South Suburban</t>
  </si>
  <si>
    <t>East Suburban</t>
  </si>
  <si>
    <t>North County West</t>
  </si>
  <si>
    <t>North County East</t>
  </si>
  <si>
    <t>East County</t>
  </si>
  <si>
    <t>CENTRAL</t>
  </si>
  <si>
    <t>NORTH CITY</t>
  </si>
  <si>
    <t>SOUTH SUBURBAN</t>
  </si>
  <si>
    <t>EAST SUBURBAN</t>
  </si>
  <si>
    <t>NORTH COUNTY WEST</t>
  </si>
  <si>
    <t>NORTH COUNTY EAST</t>
  </si>
  <si>
    <t>EAST COUNTY</t>
  </si>
  <si>
    <t>year</t>
  </si>
  <si>
    <t>orig_msa</t>
  </si>
  <si>
    <t>dest_msa</t>
  </si>
  <si>
    <t>VMT and GHG Reduction Calculations</t>
  </si>
  <si>
    <t>Inputs / Assumptions</t>
  </si>
  <si>
    <t>Ref. No.</t>
  </si>
  <si>
    <t>Citation / Source</t>
  </si>
  <si>
    <t>Location</t>
  </si>
  <si>
    <t>Description</t>
  </si>
  <si>
    <t>VMT and GHG Reduction Results</t>
  </si>
  <si>
    <t>EMFAC CO2 Emission Factors</t>
  </si>
  <si>
    <t>Year</t>
  </si>
  <si>
    <t>Scenario ID</t>
  </si>
  <si>
    <t>SB375 CO2 Total Running Emissions (RunEx) (short tons)</t>
  </si>
  <si>
    <t>Countywide VMT</t>
  </si>
  <si>
    <t>SB375 CO2 RunEx Emission Factor (EF) (tons/mile)</t>
  </si>
  <si>
    <t>SB375 CO2 Trip Start Emissions (StartEx) (tons)</t>
  </si>
  <si>
    <t>Countywide Vehicle Trips</t>
  </si>
  <si>
    <t>SB375 CO2 StartEx Emission Factor (EF) (tons/trip)</t>
  </si>
  <si>
    <t>Data Item</t>
  </si>
  <si>
    <t>Total daily GHG reductions (short tons)</t>
  </si>
  <si>
    <t>= vehicle trip reductions * trip start emission factor + VMT reduction * running emission factor</t>
  </si>
  <si>
    <t>Regional population</t>
  </si>
  <si>
    <t xml:space="preserve">= per capita GHG emission reductions </t>
  </si>
  <si>
    <t>GHG reductions</t>
  </si>
  <si>
    <t>CALCULATOR DATA and PLAN/POLICY INPUTS</t>
  </si>
  <si>
    <t>Source</t>
  </si>
  <si>
    <t>Required Input Data</t>
  </si>
  <si>
    <t>For each scenario year and Master Geography Reference Area (MGRA):</t>
  </si>
  <si>
    <t>Strategy year</t>
  </si>
  <si>
    <t>Total population</t>
  </si>
  <si>
    <t>Main Sheet</t>
  </si>
  <si>
    <t>For each scenario year:</t>
  </si>
  <si>
    <t>Emission factors</t>
  </si>
  <si>
    <t>Emission Factors</t>
  </si>
  <si>
    <t>Running CO2 regional emissions (short tons)</t>
  </si>
  <si>
    <t>Regional vehicle-miles traveled (VMT)</t>
  </si>
  <si>
    <t>Regional vehicle trip starts</t>
  </si>
  <si>
    <t>Trip start CO2 regional emissions (short tons)</t>
  </si>
  <si>
    <t>PLAN/POLICY INPUTS</t>
  </si>
  <si>
    <t>CALCULATOR PARAMETERS AND PRINCIPAL ASSUMPTIONS</t>
  </si>
  <si>
    <t>Parameter</t>
  </si>
  <si>
    <t>Details</t>
  </si>
  <si>
    <t>indivTripData_3.csv (SANDAG ABM output)</t>
  </si>
  <si>
    <t>Destination MSA</t>
  </si>
  <si>
    <t>Origin Metropolitan Statistical Area (MSA)</t>
  </si>
  <si>
    <t>SANDAG Activity-Based Model</t>
  </si>
  <si>
    <t>Individual trip-making predictions of the SANDAG ABM for each Plan year.</t>
  </si>
  <si>
    <t>STRATEGY YEAR 2016</t>
  </si>
  <si>
    <t>period</t>
  </si>
  <si>
    <t>mode</t>
  </si>
  <si>
    <t>purpose</t>
  </si>
  <si>
    <t>trips</t>
  </si>
  <si>
    <t>EA</t>
  </si>
  <si>
    <t>DA</t>
  </si>
  <si>
    <t>Other</t>
  </si>
  <si>
    <t>Work</t>
  </si>
  <si>
    <t>SR</t>
  </si>
  <si>
    <t>NM</t>
  </si>
  <si>
    <t>AM</t>
  </si>
  <si>
    <t>TRN</t>
  </si>
  <si>
    <t>MD</t>
  </si>
  <si>
    <t>PM</t>
  </si>
  <si>
    <t>NT</t>
  </si>
  <si>
    <t>TOTAL</t>
  </si>
  <si>
    <t xml:space="preserve">TOTAL </t>
  </si>
  <si>
    <t>TRIP DESTINATION MSA</t>
  </si>
  <si>
    <t>TRIP ORIGIN MSA</t>
  </si>
  <si>
    <t>Zero cars</t>
  </si>
  <si>
    <t>One car</t>
  </si>
  <si>
    <t>Two or more cars</t>
  </si>
  <si>
    <t>avg_datime</t>
  </si>
  <si>
    <t>avg_srtime</t>
  </si>
  <si>
    <t xml:space="preserve">Utilization statistics on ride-sharing users based on a self-administered internet-based survey conducted in Boston, Chicago, Los Angeles, New York, San Francisco Bay Area, Seattle, Washington D.C. The survey was conducted in August 2015 and January 2016.  Approximately 4,000 completed surveys, with respondents evenly split between urban and suburban areas.  </t>
  </si>
  <si>
    <t xml:space="preserve">R. Clewlow and G.S. Mishra (2017). Disruptive Transportation:  The Adoption, Utilization, and Impacts of Ride-Hailing in the United States.  Institute of Transportation Studies, University of California, Davis. Research Report – UCD-ITS-RR-17-07.  </t>
  </si>
  <si>
    <t>R. Clewlow and G.S. Mishra (2017). Shared Mobility: current adoption, use and potential impacts on travel behavior.  Presented at 96th Annual Meeting of the Transportation Research Board, Washington D.C.  Paper No. 17-05729.</t>
  </si>
  <si>
    <t>Based on the same survey data as [2].  The three most common trip purposes reported by ride-hailing users are for social, visiting family/friends and eating out activities.</t>
  </si>
  <si>
    <t>lookup_key</t>
  </si>
  <si>
    <t>Train, K. Qualitative Choice Analysis.  Theory, Econometrics, and an Application to Automobile Demand.  The MIT Press:  Cambridge, MA, 1993.</t>
  </si>
  <si>
    <t>Derivation of demand elasticity for logit mode choice models</t>
  </si>
  <si>
    <t>nautos</t>
  </si>
  <si>
    <t>Average pooled ride vehicle occupancy</t>
  </si>
  <si>
    <t>Work trips, two+ car households</t>
  </si>
  <si>
    <t>Non-work trips, two+ car households</t>
  </si>
  <si>
    <t>avg_distance</t>
  </si>
  <si>
    <t>Work trips, zero car households</t>
  </si>
  <si>
    <t>Work trips, one car households</t>
  </si>
  <si>
    <t>Non-work trips, zero car households</t>
  </si>
  <si>
    <t>Origin MSA</t>
  </si>
  <si>
    <t>Origin MSA Name</t>
  </si>
  <si>
    <t>Destination MSA Name</t>
  </si>
  <si>
    <t>Drive alone person work trips
Zero car households
AM Peak</t>
  </si>
  <si>
    <t>Drive alone person work trips
One car households
AM Peak</t>
  </si>
  <si>
    <t>Drive alone person work trips
Two car households
AM Peak</t>
  </si>
  <si>
    <t>Average trip distance, mixed flow lanes, AM peak</t>
  </si>
  <si>
    <t>Average trip distance, mixed flow lanes, Midday</t>
  </si>
  <si>
    <t>Pooled ride work trip mode share
Zero car households</t>
  </si>
  <si>
    <t>Pooled ride work trip mode share
One car households</t>
  </si>
  <si>
    <t>Pooled ride work trip mode share
Two car households</t>
  </si>
  <si>
    <t>Pooled ride non-work trip mode share
Zero car households</t>
  </si>
  <si>
    <t>Pooled ride non-work trip mode share
One car households</t>
  </si>
  <si>
    <t>Pooled ride non-work trip mode share
Two car households</t>
  </si>
  <si>
    <t>Marginal disutility of travel time (utils/min)</t>
  </si>
  <si>
    <t>Pooled ride demand factor, work trips
Zero car households
AM Peak</t>
  </si>
  <si>
    <t>Pooled ride demand elasticity work trips
Zero car households
AM peak period</t>
  </si>
  <si>
    <t>Pooled ride demand elasticity work trips
One car households
AM peak period</t>
  </si>
  <si>
    <t>Pooled ride demand elasticity work trips
Two car households
AM peak period</t>
  </si>
  <si>
    <t>Pooled ride demand elasticity non-work trips
Zero car households
Midday period</t>
  </si>
  <si>
    <t>Pooled ride demand elasticity non-work trips
One car households
Midday period</t>
  </si>
  <si>
    <t>Pooled ride demand elasticity non-work trips
Two car households
Midday period</t>
  </si>
  <si>
    <t>Pooled ride demand factor, work trips
One car households
AM Peak</t>
  </si>
  <si>
    <t>Pooled ride demand factor, work trips
Two car households
AM Peak</t>
  </si>
  <si>
    <t>Pooled ride demand factor, non-work trips
Zero car households
Midday period</t>
  </si>
  <si>
    <t>Pooled ride demand factor, non-work trips
One car households
Midday period</t>
  </si>
  <si>
    <t>Pooled ride demand factor, non-work trips
Two car households
Midday period</t>
  </si>
  <si>
    <t>Non-work trips, one car households</t>
  </si>
  <si>
    <t xml:space="preserve">base pooled ride trips = drive alone trips * pooled ride mode share </t>
  </si>
  <si>
    <t>Base pooled ride demand, work trips
Zero car households
AM Peak</t>
  </si>
  <si>
    <t>Base pooled ride demand, work trips
One car households
AM Peak</t>
  </si>
  <si>
    <t>Base pooled ride demand, work trips
Two car households
AM Peak</t>
  </si>
  <si>
    <t>Base pooled ride demand, non-work trips
Zero car households
Midday period</t>
  </si>
  <si>
    <t>Base pooled ride demand, non-work trips
One car households
Midday period</t>
  </si>
  <si>
    <t>Base pooled ride demand, non-work trips
Two car households
Midday period</t>
  </si>
  <si>
    <t>pooled trips induced by managed lanes = base pooled ride trips * demand elasticity factor</t>
  </si>
  <si>
    <t>% change in demand = elasticity * % change in travel time</t>
  </si>
  <si>
    <t>Pooled ride ML induced demand, work trips
Zero car households
AM Peak</t>
  </si>
  <si>
    <t>Pooled ride ML induced demand, work trips
One car households
AM Peak</t>
  </si>
  <si>
    <t>Pooled ride ML induced demand, work trips
Two car households
AM Peak</t>
  </si>
  <si>
    <t>Pooled ride ML induced demand, non-work trips
Zero car households
Midday period</t>
  </si>
  <si>
    <t>Pooled ride ML induced demand, non-work trips
One car households
Midday period</t>
  </si>
  <si>
    <t>Pooled ride ML induced demand, non-work trips
Two car households
Midday period</t>
  </si>
  <si>
    <t>Lookup of SANDAG ABM trip output, by scenario year, origin MSA, destination MSA, mode, purpose, time period and household auto ownership</t>
  </si>
  <si>
    <t>Lookup of SANDAG ABM highway travel time, by scenario year, auto mode, and time period</t>
  </si>
  <si>
    <t>Lookup of SANDAG ABM drive alone no toll distance, by scenario year and time period</t>
  </si>
  <si>
    <t>Daily drive alone person trips</t>
  </si>
  <si>
    <t xml:space="preserve">Based on the SANDAG ABM.  To estimate demand for pooled rides, only drive-alone trips are considered as candidates to switch to a pooled ride option.  </t>
  </si>
  <si>
    <t>Drive alone person non-work trips
Zero car households
All time periods</t>
  </si>
  <si>
    <t>Drive alone person non-work trips
One car households
All time periods</t>
  </si>
  <si>
    <t>Drive alone person non-work trips
Two car households
All time periods</t>
  </si>
  <si>
    <t>Drive alone person work trips
Zero car households
PM Peak</t>
  </si>
  <si>
    <t>Drive alone person work trips
One car households
PM Peak</t>
  </si>
  <si>
    <t>Drive alone person work trips
Two car households
PM Peak</t>
  </si>
  <si>
    <t>Average trip distance, mixed flow lanes, PM peak</t>
  </si>
  <si>
    <t>Pooled ride demand elasticity work trips
Zero car households
PM peak period</t>
  </si>
  <si>
    <t>Pooled ride demand elasticity work trips
One car households
PM peak period</t>
  </si>
  <si>
    <t>Pooled ride demand elasticity work trips
Two car households
PM peak period</t>
  </si>
  <si>
    <t>Base pooled ride demand, work trips
Zero car households
PM Peak</t>
  </si>
  <si>
    <t>Base pooled ride demand, work trips
One car households
PM Peak</t>
  </si>
  <si>
    <t>Base pooled ride demand, work trips
Two car households
PM Peak</t>
  </si>
  <si>
    <t>Pooled ride ML induced demand, work trips
Zero car households
PM Peak</t>
  </si>
  <si>
    <t>Pooled ride ML induced demand, work trips
One car households
PM Peak</t>
  </si>
  <si>
    <t>Pooled ride ML induced demand, work trips
Two car households
PM Peak</t>
  </si>
  <si>
    <t>Pooled ride demand factor, work trips
Zero car households
PM Peak</t>
  </si>
  <si>
    <t>Pooled ride demand factor, work trips
One car households
PM Peak</t>
  </si>
  <si>
    <t>Pooled ride demand factor, work trips
Two car households
PM Peak</t>
  </si>
  <si>
    <t>elasticity = (marginal disutility wrt travel time)  * (travel time) / (1 - probability of pool riding)  [4]</t>
  </si>
  <si>
    <t>Pooled ride person trips, base demand</t>
  </si>
  <si>
    <t>Pooled ride person trips, base and induced</t>
  </si>
  <si>
    <t>Total pooled ride trips</t>
  </si>
  <si>
    <t>Total pooled ride trips = base trips + trips induced by managed lane time savings</t>
  </si>
  <si>
    <t>Total person trips</t>
  </si>
  <si>
    <t>Vehicle trips required to serve the person trips</t>
  </si>
  <si>
    <t>Vehicles replaced by pooled ride service</t>
  </si>
  <si>
    <t>= sum of all pooled ride trips</t>
  </si>
  <si>
    <t>= pooled ride trips / average vehicle occupancy</t>
  </si>
  <si>
    <t>Since the shift is from drive alone to pooled ride, the difference between the total person trips and the vehicle trips used for pooled-riding is equal to the vehicles removed from highways by the availability of ride-pooling.</t>
  </si>
  <si>
    <t>From SANDAG ABM trip mode choice model</t>
  </si>
  <si>
    <t>Daily person miles traveled, pooled ride trips</t>
  </si>
  <si>
    <t>Pool ride PMT, work trips
Zero car households
AM Peak</t>
  </si>
  <si>
    <t>Pool ride PMT, work trips
One car households
AM Peak</t>
  </si>
  <si>
    <t>Pool ride PMT, work trips
Two car households
AM Peak</t>
  </si>
  <si>
    <t>Pool ride PMT, work trips
Zero car households
PM Peak</t>
  </si>
  <si>
    <t>Pool ride PMT, work trips
One car households
PM Peak</t>
  </si>
  <si>
    <t>Pool ride PMT, work trips
Two car households
PM Peak</t>
  </si>
  <si>
    <t>Pool ride PMT, non-work trips
Zero car households
Midday period</t>
  </si>
  <si>
    <t>Pool ride PMT, non-work trips
One car households
Midday period</t>
  </si>
  <si>
    <t>Pool ride PMT, non-work trips
Two car households
Midday period</t>
  </si>
  <si>
    <t>person miles traveled (PMT) = total pooled ride trips * trip distance</t>
  </si>
  <si>
    <t>Total person miles traveled, pooled ride trips</t>
  </si>
  <si>
    <t>Total vehicle miles reduced by pooled rides</t>
  </si>
  <si>
    <t>Total vehicle trips reduced by pooled rides</t>
  </si>
  <si>
    <t>= total person miles * proportion of vehicles eliminated by pooled-riding</t>
  </si>
  <si>
    <t>Summary of Drive Alone and Pooled Ride Trips by Origin-Destination Market</t>
  </si>
  <si>
    <t>STRATEGY YEAR 2020</t>
  </si>
  <si>
    <t>STRATEGY YEAR 2025</t>
  </si>
  <si>
    <t>STRATEGY YEAR 2035</t>
  </si>
  <si>
    <t>STRATEGY YEAR 2050</t>
  </si>
  <si>
    <t>Population data</t>
  </si>
  <si>
    <t>Regional trips</t>
  </si>
  <si>
    <t>Model Trip Data</t>
  </si>
  <si>
    <t>Trip purpose (Work, School, Other)</t>
  </si>
  <si>
    <t>Trip mode (DA for drive alone, SR for carpool, NM for non motorized, TRN for transit)</t>
  </si>
  <si>
    <t>Household auto ownership (0 cars, 1 car, 2 if 2 or more cars)</t>
  </si>
  <si>
    <t>Sum of person trips</t>
  </si>
  <si>
    <t>Travel time and distance</t>
  </si>
  <si>
    <t>Model Skims Data</t>
  </si>
  <si>
    <t>n/a</t>
  </si>
  <si>
    <t>Pooled ride mode shares</t>
  </si>
  <si>
    <t>Pooled ride average vehicle occupancy</t>
  </si>
  <si>
    <t>Marginal disutility of travel time</t>
  </si>
  <si>
    <t>The likelihood of using a pooled ride service is based on the observed proportions of pooled ride use reported in the 2018 survey.</t>
  </si>
  <si>
    <t>Used in the calculation of demand elasticity</t>
  </si>
  <si>
    <t>cost per mile of fuel</t>
  </si>
  <si>
    <t>cost per mile of maintenance</t>
  </si>
  <si>
    <t>cost per mile, total</t>
  </si>
  <si>
    <t>Drive-alone auto operating cost (cents/mile)</t>
  </si>
  <si>
    <t>Pooled ride cost per mile (cents/mile)</t>
  </si>
  <si>
    <t>Average value of time ($/hr)</t>
  </si>
  <si>
    <t>Derived from the definition of value of time (marginal disutility of time / marginal disutility of cost); 0.6 is a unit conversion factor required because VOT is in $/hr, civt is in minutes, and ccost should be expressed in cents</t>
  </si>
  <si>
    <t>Pooled rides alternative-specific constant, work trips</t>
  </si>
  <si>
    <t>Pooled rides alternative-specific constant, non-work trips</t>
  </si>
  <si>
    <t>Drive alone auto operating cost (cents/mile)</t>
  </si>
  <si>
    <t>cost coefficient (utils/min)</t>
  </si>
  <si>
    <t>Pooled ride work trip mode-specific constant
Zero car households</t>
  </si>
  <si>
    <t>Pooled ride work trip mode-specific constant
One car households</t>
  </si>
  <si>
    <t>Pooled ride work trip mode-specific constant
Two+ car households</t>
  </si>
  <si>
    <t>pooled ride mode share = 1/(1+EXP(Drive alone utility - Pooled ride utility))</t>
  </si>
  <si>
    <t>Pooled ride non-work trip mode-specific constant
Zero car households</t>
  </si>
  <si>
    <t>Pooled ride non-work trip mode-specific constant
One car households</t>
  </si>
  <si>
    <t>Pooled ride non-work trip mode-specific constant
Two+ car households</t>
  </si>
  <si>
    <t>cost for work trips</t>
  </si>
  <si>
    <t>cost for non-work trips</t>
  </si>
  <si>
    <t>Pooled ride work trip fare (cents/mile)</t>
  </si>
  <si>
    <t>Pooled ride non-work trip fare (cents/mile)</t>
  </si>
  <si>
    <t>Pooled ride mode-specific constant</t>
  </si>
  <si>
    <t>Auto operating cost</t>
  </si>
  <si>
    <t>Pooled rides cost per mile</t>
  </si>
  <si>
    <t>Expected pooled ride service fare, in cents per mile, including subsidies.  Separate values for work and non-work trips, to reflect work-trip subsidies.</t>
  </si>
  <si>
    <t>2018 SANDAG Commute Behavior Survey</t>
  </si>
  <si>
    <t>Used to calculate the cost of driving-alone; accounts for fuel and vehicle maintenance.  Expressed in cents per mile in(2010 $).</t>
  </si>
  <si>
    <t>2018 SANDAG Commute Behavior Survey [1]</t>
  </si>
  <si>
    <t>Demand for app-based pooled rides due to subsidy and managed lane infrastructure investments</t>
  </si>
  <si>
    <t>Catrans Mileage Reimbursement Rates, Division of Accounting</t>
  </si>
  <si>
    <t>http://www.dot.ca.gov/hq/asc/travel/ch11/9priv_car.htm</t>
  </si>
  <si>
    <t>Pooled Rides Trip Demand</t>
  </si>
  <si>
    <r>
      <rPr>
        <i/>
        <sz val="10"/>
        <color theme="1"/>
        <rFont val="Calibri"/>
        <family val="2"/>
        <scheme val="minor"/>
      </rPr>
      <t>= pooled ride person trips * distance traveled</t>
    </r>
    <r>
      <rPr>
        <sz val="10"/>
        <color theme="1"/>
        <rFont val="Calibri"/>
        <family val="2"/>
        <scheme val="minor"/>
      </rPr>
      <t xml:space="preserve">
calculated over origin-destination Metropolitan Statistical Areas (MSA)</t>
    </r>
  </si>
  <si>
    <t>= percent change in per capita GHG reduction</t>
  </si>
  <si>
    <t>Drive alone trips * app-enabled rideshare mode share * Share of app-enabled rideshare trips that choose a pool option</t>
  </si>
  <si>
    <t>Mode-specific constants asserted to reflect the county-wide pooled app-enabled rideshare utilization (mode share) reported by the 2018 SANDAG Commute Behavior Survey.</t>
  </si>
  <si>
    <t>They survey was administered to a random sample of approximately 2,950 commuters that live in San Diego.  The on-demand rideshare mode shares are based on weighted responses to questions about most common mode used to commute to work.  In the case of respondents who chose an on-demand rideshare service to commute to work, a follow up question asked whether they typically choose a pooled modality.</t>
  </si>
  <si>
    <t>Pooled ride person trips, demand due to managed lane investments</t>
  </si>
  <si>
    <t xml:space="preserve">The emergence of app-enabled on-demand rideshare services has facilitated use of these services to fulfill daily trips. This calculator assumes that on-demand rideshare technology can be leveraged to facilitate a trip subsidy that reimburses commuters for their morning and evening commutes when a pooled rideshare service is utilized. The SANDAG trip subsidy is based on current Caltrans mileage reimbursement rates [8].
Carpools in the San Diego region can leverage the exclusive use of managed lanes (HOV, toll lanes) to shorten their commute time during peak travel periods. This assumes that the demand for using app-enabled pooled services will increase in response to the travel time savings associated with the proposed managed lane network in the region. The app-enabled pooled rideshare demand response is calculated via the elasticity of choice probabilities in which the elasticity is the percent change in demand associated with a percent change in travel time: 
       % change in app-enabled pooled ride trips = elasticity wrt travel time * % change in travel time
The total demand for app-enabled pooled rides = base app-enabled pooled ride trips * (1 +  % change in app-enabled pooled ride trips due to time savings)
This calculator uses a logit discrete choice model to model app-enabled pooled mode shifts. The formula for logit elasticity with respect to travel time:
            elasticity = (marginal disutility wrt travel time)  * (travel time) / (1 - probability of app-enabled pooling)  [4]
</t>
  </si>
  <si>
    <t>Average one-way weekday travel time, mixed flow lanes, AM peak</t>
  </si>
  <si>
    <t>Average one-way weekday travel time, managed lanes, 
AM peak</t>
  </si>
  <si>
    <t>Average one-way weekday travel time, mixed flow lanes, PM peak</t>
  </si>
  <si>
    <t>Average one-way weekday travel time, managed lanes, 
PM peak</t>
  </si>
  <si>
    <t>Average one-way weekday travel time, mixed flow lanes, Midday period</t>
  </si>
  <si>
    <t>Average one-way weekday travel time, managed lanes, 
Midday period</t>
  </si>
  <si>
    <t>EMFAC</t>
  </si>
  <si>
    <t>2035 Scenario Name</t>
  </si>
  <si>
    <t>2035nb</t>
  </si>
  <si>
    <t>2025nb</t>
  </si>
  <si>
    <t>EMFAC Values Lookup Table</t>
  </si>
  <si>
    <t>SB375 CO2 RunEx</t>
  </si>
  <si>
    <t>SB375 VMT</t>
  </si>
  <si>
    <t>SB375 CO2 RunEx EF
(tons per mile)</t>
  </si>
  <si>
    <t>SB375 CO2 StartEx</t>
  </si>
  <si>
    <t>SB375 Vehicle Trips</t>
  </si>
  <si>
    <t>SB375 CO2 StartEx EF
(tons per trip)</t>
  </si>
  <si>
    <t>Per ABM 14.0.0</t>
  </si>
  <si>
    <t xml:space="preserve">EMFAC 2014 </t>
  </si>
  <si>
    <t>Derived value ($9.80/hr), estimated as one-third median household income for San Diego region ($61,400), expressed as an hourly wage rate ($29.52/hr).   The value of time is used to calculate an average coefficient of cost, for the demand elasticity formula.</t>
  </si>
  <si>
    <t>Assumes that SANDAG will reimburse pooled work trips at 54 cents per mile. Based on Caltrans personal vehicle mileage reimbursement rates [6]</t>
  </si>
  <si>
    <t>Assumes that SANDAG will not subsidize non-work pooled trips. Based on Caltrans personal vehicle mileage reimbursement rates [6]</t>
  </si>
  <si>
    <t>Marginal disutility of travel cost (utils/cent)</t>
  </si>
  <si>
    <t>Estimated as 1/3 of the median hourly  wage for San Diego County; annual median household income in San Diego in 2016 was $61,400 per Preliminary Series 14 Forecast.</t>
  </si>
  <si>
    <t>Value</t>
  </si>
  <si>
    <t>Will be specified by SANDAG. Can only take 2014 or 2017.</t>
  </si>
  <si>
    <t>Only 1 scenario for each model year can be specified per worksheet. Scenario names can be specified as any string, assuming that same name is applied to the Emissions Factors tab.</t>
  </si>
  <si>
    <t>San Diego Regional Transportation Study (2018).</t>
  </si>
  <si>
    <t>Regional travel survey, conducted in 2016 and 2017.  The survey was administered to over 6,000 households, and asked for travel diaries from all household members.  This survey is the source of information about the TNC mode shares for non-work trips.</t>
  </si>
  <si>
    <t>https://www.sandag.org/index.asp?classid=13&amp;projectid=540&amp;fuseaction=projects.detail</t>
  </si>
  <si>
    <t>Observed app-enabled rideshare mode share, by household auto ownership [7], non-work trips</t>
  </si>
  <si>
    <t>Proportion of app-enabled rideshare users that use a pooled ride option [1], non-work trips</t>
  </si>
  <si>
    <t>The demand for pooled rides is estimated by applying a mode shift model to the base drive alone trips.  The mode shift model was calibrated to observed mode shares [1,7].  This model is segmented by household auto ownership, consistent with the differences in aggregate mode shares in the observed data.</t>
  </si>
  <si>
    <t>Observed app-enabled rideshare mode share, by household auto ownership [7], work trips</t>
  </si>
  <si>
    <t>Proportion of app-enabled rideshare users that use a pooled ride option [1], work trips</t>
  </si>
  <si>
    <t xml:space="preserve">Based on responses to the 2016/17 SANDAG Regional Transportation Study [7].  The RTS gathered does not distinguish between pooled and non-pooled TNC use.
Research conducted on several U.S. cities shows a negative correlation between auto ownership and use of ride-hailing services [2], [3].
</t>
  </si>
  <si>
    <t>Based on responses to the 2018 SANDAG Commute Behavior Survey [1].  This survey reports both total TNC use, and also the share of these trips that were pooled.</t>
  </si>
  <si>
    <t>2035_D</t>
  </si>
  <si>
    <t>2035_E_minus</t>
  </si>
  <si>
    <t>2035_F</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</si>
  <si>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</si>
  <si>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</si>
  <si>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</si>
  <si>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</si>
  <si>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Mode-specific constants asserted to reflect the county-wide pooled app-enabled rideshare utilization (mode share) reported by the 2018 SANDAG Commute Behavior Survey and the 2016/17 SANDAG Regional Transportation Study. Mode constants are reflected in SANDAG ABM 14.0.0</t>
  </si>
  <si>
    <t>Mode-specific constants asserted to reflect the county-wide pooled app-enabled rideshare utilization (mode share) reported by the 2018 SANDAG Commute Behavior Survey and the 2016/17 SANDAG Regional Transportation Study. Mode constants are reflected in SANDAG ABM 14.0.0.</t>
  </si>
  <si>
    <t>Median value of time</t>
  </si>
  <si>
    <t>SANDAG ABM 14.0.0</t>
  </si>
  <si>
    <t>Draft Series 14: 2050 Regional Growth Forecast/San Diego Forward: The Regional Plan in ABM 14.0.0</t>
  </si>
  <si>
    <t>Per SANDAG ABM 14.0.0</t>
  </si>
  <si>
    <t>EMFAC Version</t>
  </si>
  <si>
    <t>m:\RES\TransModel\2019RTP\off_model\sql_script\pop_by_mgra_sr14_preliminary.sql</t>
  </si>
  <si>
    <t>aoResults_3.csv (SANDAG ABM output)</t>
  </si>
  <si>
    <t>Manual input</t>
  </si>
  <si>
    <t>Derived input based on formula</t>
  </si>
  <si>
    <t>In lieu of observed data, the calculator assumes the minimum occupancy to qualify as a pooled ride trip (3 persons per car)</t>
  </si>
  <si>
    <t>Drive alone work trips AM peak and PM peak, zero car households</t>
  </si>
  <si>
    <t>Drive alone work trips AM peak and PM peak, one car households</t>
  </si>
  <si>
    <t>Drive alone work trips AM peak and PM peak, two+ car households</t>
  </si>
  <si>
    <t>Pooled ride work trips AM peak and PM peak, zero car households</t>
  </si>
  <si>
    <t>Pooled ride work trips AM peak and PM peak, one car households</t>
  </si>
  <si>
    <t>Pooled ride work trips AM peak and PM peak, two+ car households</t>
  </si>
  <si>
    <t>Drive alone non-work trips all time periods, zero car households</t>
  </si>
  <si>
    <t>Drive alone non-work trips all time periods, one car households</t>
  </si>
  <si>
    <t>Drive alone non-work trips all time periods, two+ car households</t>
  </si>
  <si>
    <t>Pooled ride non-work trips all time periods, zero car households</t>
  </si>
  <si>
    <t>Pooled ride non-work trips all time periods, one car households</t>
  </si>
  <si>
    <t>Pooled ride non-work trips all time periods, two+ car households</t>
  </si>
  <si>
    <t>Work trips (AM and PM Periods), zero car households</t>
  </si>
  <si>
    <t>Work trips (AM and PM Periods), one car households</t>
  </si>
  <si>
    <t>Work trips (AM and PM Periods), two+ car households</t>
  </si>
  <si>
    <t>Non-work trips (all time periods), zero car households</t>
  </si>
  <si>
    <t>Non-work trips (all time periods), one car households</t>
  </si>
  <si>
    <t>Non-work trips (all time periods), two+ car households</t>
  </si>
  <si>
    <t>Based on minimum carpool occupancy of one driver and two passengers</t>
  </si>
  <si>
    <t>Caltrans defines the mileage reimbursement for a personal vehicle as 54.5 cents per mile as of 1/1/18. This rate was previously 53.5 cents per mile.</t>
  </si>
  <si>
    <t>Investments in managed lanes that reduce travel time for carpoolers can further incentivize pooled ride transpiration options.  The percent change in demand as a function of travel time savings is estimated based on the elasticity of demand for pooled rides with respect to travel time.
The elasticity of demand varies by origin-destination market and by time period.</t>
  </si>
  <si>
    <t>Plan CO2 Emissions</t>
  </si>
  <si>
    <t>Mode shares for non-work trips are based on responses to the 2016/17 San Diego Regional Transportation Study [7].  This study did not specifically asked respondents to report separately pooled and non-pooled ridehail utilization.  The pooled ride proportion of TNC trips reported by the Commute Behavior Survey are used in lieu of non-work specific data.</t>
  </si>
  <si>
    <t>Auto operating costs in 2010 $, SANDAG ABM 14.0.0 (need to be updated and 2035 hard coded to specific year)</t>
  </si>
  <si>
    <t>Summarizes drive alone model trip data and app-enabled pooled ride trip estimates. The pooled ride trip estimates account for an increase in demand for pooling based on a SANDAG subsidy of 54 cents per mile for pooled work trips and time savings associated with managed lane infrastructure investments. Summary data is based on outputs from the Demand for Pooling worksheet.</t>
  </si>
  <si>
    <t>Daily per capita GHG reductions (lbs/person)</t>
  </si>
  <si>
    <t>Daily per capita GHG reduction</t>
  </si>
  <si>
    <t>Time period (EA, AM, MD, PM, NT)</t>
  </si>
  <si>
    <t>Average one-way weekday travel time, drive alone, general purpose lanes (mins)</t>
  </si>
  <si>
    <t>Average one-way weekday travel time, drive alone, managed lanes (mins)</t>
  </si>
  <si>
    <t>Average one-way weekday trip distance, drive alone, general purpose lanes (miles)</t>
  </si>
  <si>
    <t>DRAFT</t>
  </si>
  <si>
    <t>Process skim data files with [SANDAG_PooledrideCalculatorTables.R] to produce this summary of average one-way weekday travel times and distances</t>
  </si>
  <si>
    <t>Process trip data file with [SANDAG_PooledrideCalculatorTables.R] to produce this summary of trips</t>
  </si>
  <si>
    <t>TAZ-to-TAZ drive alone distance, general purpose lanes, median VOT (SANDAG ABM 14.0.0 output)</t>
  </si>
  <si>
    <t>TAZ-to-TAZ drive alone travel time, general purpose lanes, median VOT (SANDAG ABM 14.0.0 output)</t>
  </si>
  <si>
    <t>TAZ-to-TAZ share ride travel time, managed lanes, median VOT (SANDAG ABM 14.0.0 output)</t>
  </si>
  <si>
    <t>Draft SANDAG Series 14 Regional Growth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</si>
</sst>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_);_(* \(#,##0\);_(* &quot;-&quot;??_);_(@_)"/>
    <numFmt numFmtId="165" formatCode="_(* #,##0.0_);_(* \(#,##0.0\);_(* &quot;-&quot;??_);_(@_)"/>
    <numFmt numFmtId="166" formatCode="#,##0.0"/>
    <numFmt numFmtId="167" formatCode="0.0%"/>
    <numFmt numFmtId="168" formatCode="0.00000"/>
    <numFmt numFmtId="169" formatCode="0.0000"/>
    <numFmt numFmtId="170" formatCode="0.000"/>
    <numFmt numFmtId="171"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b/>
      <sz val="10"/>
      <color theme="1"/>
      <name val="Calibri"/>
      <family val="2"/>
      <scheme val="minor"/>
    </font>
    <font>
      <b/>
      <sz val="10"/>
      <name val="Calibri"/>
      <family val="2"/>
      <scheme val="minor"/>
    </font>
    <font>
      <b/>
      <sz val="12"/>
      <color theme="1"/>
      <name val="Calibri"/>
      <family val="2"/>
      <scheme val="minor"/>
    </font>
    <font>
      <b/>
      <sz val="14"/>
      <color theme="1"/>
      <name val="Calibri"/>
      <family val="2"/>
      <scheme val="minor"/>
    </font>
    <font>
      <b/>
      <sz val="10"/>
      <color theme="0"/>
      <name val="Calibri"/>
      <family val="2"/>
      <scheme val="minor"/>
    </font>
    <font>
      <u/>
      <sz val="11"/>
      <color theme="10"/>
      <name val="Calibri"/>
      <family val="2"/>
      <scheme val="minor"/>
    </font>
    <font>
      <i/>
      <sz val="11"/>
      <color theme="2" tint="-0.249977111117893"/>
      <name val="Calibri"/>
      <family val="2"/>
      <scheme val="minor"/>
    </font>
    <font>
      <sz val="10"/>
      <color rgb="FF000000"/>
      <name val="Arial"/>
      <family val="2"/>
    </font>
    <font>
      <sz val="11"/>
      <color rgb="FF000000"/>
      <name val="Calibri"/>
      <family val="2"/>
    </font>
    <font>
      <i/>
      <sz val="11"/>
      <color theme="1"/>
      <name val="Calibri"/>
      <family val="2"/>
      <scheme val="minor"/>
    </font>
    <font>
      <sz val="11"/>
      <name val="Calibri"/>
      <family val="2"/>
    </font>
    <font>
      <i/>
      <sz val="9"/>
      <color theme="1"/>
      <name val="Calibri"/>
      <family val="2"/>
      <scheme val="minor"/>
    </font>
    <font>
      <sz val="10"/>
      <name val="Calibri"/>
      <family val="2"/>
      <scheme val="minor"/>
    </font>
    <font>
      <i/>
      <sz val="1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EA98A0"/>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s>
  <borders count="3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indexed="64"/>
      </right>
      <top/>
      <bottom style="thin">
        <color theme="0"/>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dashed">
        <color theme="8"/>
      </bottom>
      <diagonal/>
    </border>
    <border>
      <left/>
      <right/>
      <top style="dashed">
        <color theme="8"/>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top style="dashed">
        <color theme="8"/>
      </top>
      <bottom style="dashed">
        <color theme="8"/>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0" fillId="0" borderId="0" applyNumberFormat="0" applyFill="0" applyBorder="0" applyAlignment="0" applyProtection="0"/>
  </cellStyleXfs>
  <cellXfs count="285">
    <xf numFmtId="0" fontId="0" fillId="0" borderId="0" xfId="0"/>
    <xf numFmtId="0" fontId="3" fillId="0" borderId="0" xfId="0" applyFont="1"/>
    <xf numFmtId="0" fontId="5" fillId="0" borderId="0" xfId="0" applyFont="1"/>
    <xf numFmtId="0" fontId="3" fillId="0" borderId="0" xfId="0" applyFont="1" applyFill="1"/>
    <xf numFmtId="0" fontId="3" fillId="0" borderId="0" xfId="0" applyFont="1" applyBorder="1"/>
    <xf numFmtId="164" fontId="3" fillId="0" borderId="0" xfId="1" applyNumberFormat="1" applyFont="1" applyBorder="1"/>
    <xf numFmtId="0" fontId="3" fillId="0" borderId="0" xfId="0" quotePrefix="1" applyFont="1"/>
    <xf numFmtId="0" fontId="7" fillId="0" borderId="0" xfId="0" applyFont="1" applyBorder="1" applyAlignment="1">
      <alignment horizontal="left"/>
    </xf>
    <xf numFmtId="0" fontId="5" fillId="0" borderId="0" xfId="0" applyFont="1" applyFill="1" applyBorder="1" applyAlignment="1">
      <alignment wrapText="1"/>
    </xf>
    <xf numFmtId="3" fontId="3" fillId="0" borderId="0" xfId="0" applyNumberFormat="1" applyFont="1" applyFill="1" applyBorder="1"/>
    <xf numFmtId="0" fontId="3" fillId="0" borderId="0" xfId="0" applyFont="1" applyBorder="1" applyAlignment="1">
      <alignment horizontal="left" wrapText="1"/>
    </xf>
    <xf numFmtId="0" fontId="3" fillId="0" borderId="0" xfId="0" applyFont="1" applyFill="1" applyBorder="1" applyAlignment="1">
      <alignment horizontal="left" wrapText="1" indent="1"/>
    </xf>
    <xf numFmtId="164" fontId="3" fillId="0" borderId="0" xfId="1" applyNumberFormat="1" applyFont="1" applyFill="1" applyBorder="1"/>
    <xf numFmtId="0" fontId="9" fillId="5" borderId="0" xfId="0" applyFont="1" applyFill="1" applyBorder="1" applyAlignment="1">
      <alignment horizontal="center" wrapText="1"/>
    </xf>
    <xf numFmtId="0" fontId="9" fillId="5" borderId="0" xfId="0" applyFont="1" applyFill="1" applyBorder="1" applyAlignment="1">
      <alignment horizontal="center"/>
    </xf>
    <xf numFmtId="164" fontId="5" fillId="0" borderId="12" xfId="0" applyNumberFormat="1" applyFont="1" applyBorder="1"/>
    <xf numFmtId="164" fontId="3" fillId="4" borderId="0" xfId="1" applyNumberFormat="1" applyFont="1" applyFill="1" applyBorder="1"/>
    <xf numFmtId="0" fontId="9" fillId="0" borderId="0" xfId="0" applyFont="1" applyFill="1" applyBorder="1" applyAlignment="1">
      <alignment horizontal="center" wrapText="1"/>
    </xf>
    <xf numFmtId="0" fontId="0" fillId="0" borderId="0" xfId="0" applyFill="1"/>
    <xf numFmtId="0" fontId="6" fillId="0" borderId="0" xfId="0" applyFont="1" applyFill="1" applyBorder="1" applyAlignment="1">
      <alignment horizontal="left"/>
    </xf>
    <xf numFmtId="0" fontId="3" fillId="0" borderId="0" xfId="0" applyFont="1" applyFill="1" applyAlignment="1">
      <alignment horizontal="left" indent="2"/>
    </xf>
    <xf numFmtId="0" fontId="0" fillId="0" borderId="0" xfId="0"/>
    <xf numFmtId="0" fontId="2" fillId="0" borderId="0" xfId="0" applyFont="1"/>
    <xf numFmtId="167" fontId="3" fillId="4" borderId="0" xfId="2" applyNumberFormat="1" applyFont="1" applyFill="1" applyBorder="1"/>
    <xf numFmtId="10" fontId="3" fillId="0" borderId="0" xfId="2" applyNumberFormat="1" applyFont="1" applyFill="1" applyBorder="1"/>
    <xf numFmtId="0" fontId="5" fillId="0" borderId="0" xfId="0" applyFont="1" applyBorder="1"/>
    <xf numFmtId="164" fontId="5" fillId="0" borderId="0" xfId="0" applyNumberFormat="1" applyFont="1" applyBorder="1"/>
    <xf numFmtId="0" fontId="8" fillId="0" borderId="0" xfId="0" applyFont="1" applyAlignment="1">
      <alignment horizontal="center"/>
    </xf>
    <xf numFmtId="0" fontId="8" fillId="0" borderId="0" xfId="0" applyFont="1" applyBorder="1" applyAlignment="1">
      <alignment horizontal="left"/>
    </xf>
    <xf numFmtId="0" fontId="9" fillId="5" borderId="0" xfId="0" applyFont="1" applyFill="1"/>
    <xf numFmtId="0" fontId="8"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10" fillId="0" borderId="0" xfId="4" applyAlignment="1">
      <alignment vertical="top" wrapText="1"/>
    </xf>
    <xf numFmtId="0" fontId="0" fillId="0" borderId="0" xfId="0" applyAlignment="1">
      <alignment wrapText="1"/>
    </xf>
    <xf numFmtId="0" fontId="10" fillId="0" borderId="0" xfId="4" applyAlignment="1">
      <alignment vertical="center" wrapText="1"/>
    </xf>
    <xf numFmtId="0" fontId="10" fillId="0" borderId="0" xfId="4" applyAlignment="1">
      <alignment wrapText="1"/>
    </xf>
    <xf numFmtId="0" fontId="0" fillId="0" borderId="0" xfId="0" applyAlignment="1">
      <alignment horizontal="center"/>
    </xf>
    <xf numFmtId="0" fontId="0" fillId="0" borderId="0" xfId="0" applyFont="1" applyAlignment="1">
      <alignment vertical="center" wrapText="1"/>
    </xf>
    <xf numFmtId="0" fontId="3" fillId="0" borderId="0" xfId="0" applyFont="1" applyBorder="1" applyAlignment="1">
      <alignment horizontal="left" wrapText="1" indent="3"/>
    </xf>
    <xf numFmtId="0" fontId="4" fillId="0" borderId="0" xfId="0" quotePrefix="1" applyFont="1"/>
    <xf numFmtId="0" fontId="8" fillId="0" borderId="0" xfId="0" applyFont="1"/>
    <xf numFmtId="0" fontId="0" fillId="0" borderId="5" xfId="0" applyBorder="1"/>
    <xf numFmtId="0" fontId="2" fillId="0" borderId="5" xfId="0" applyFont="1" applyBorder="1"/>
    <xf numFmtId="0" fontId="11" fillId="0" borderId="5" xfId="0" applyFont="1" applyBorder="1"/>
    <xf numFmtId="166" fontId="12" fillId="4" borderId="13" xfId="0" applyNumberFormat="1" applyFont="1" applyFill="1" applyBorder="1"/>
    <xf numFmtId="0" fontId="2" fillId="0" borderId="5" xfId="0" applyFont="1" applyFill="1" applyBorder="1"/>
    <xf numFmtId="3" fontId="15" fillId="0" borderId="0" xfId="0" applyNumberFormat="1" applyFont="1" applyFill="1" applyBorder="1" applyAlignment="1">
      <alignment horizontal="right" vertical="center"/>
    </xf>
    <xf numFmtId="2" fontId="13" fillId="0" borderId="0" xfId="0" applyNumberFormat="1" applyFont="1" applyBorder="1" applyAlignment="1">
      <alignment horizontal="right" vertical="center"/>
    </xf>
    <xf numFmtId="2" fontId="3" fillId="0" borderId="0" xfId="2" applyNumberFormat="1" applyFont="1"/>
    <xf numFmtId="167" fontId="3" fillId="0" borderId="0" xfId="2" applyNumberFormat="1" applyFont="1"/>
    <xf numFmtId="0" fontId="3" fillId="0" borderId="0" xfId="0" applyFont="1" applyAlignment="1">
      <alignment horizontal="left" indent="2"/>
    </xf>
    <xf numFmtId="0" fontId="7" fillId="0" borderId="0" xfId="0" applyFont="1"/>
    <xf numFmtId="0" fontId="2" fillId="8" borderId="1" xfId="0" applyFont="1" applyFill="1" applyBorder="1" applyAlignment="1">
      <alignment vertical="center"/>
    </xf>
    <xf numFmtId="0" fontId="2" fillId="8" borderId="2" xfId="0" applyFont="1" applyFill="1" applyBorder="1" applyAlignment="1">
      <alignment vertical="center"/>
    </xf>
    <xf numFmtId="0" fontId="2" fillId="8" borderId="3" xfId="0" applyFont="1" applyFill="1" applyBorder="1" applyAlignment="1">
      <alignment vertical="center"/>
    </xf>
    <xf numFmtId="0" fontId="0" fillId="8" borderId="6" xfId="0" applyFill="1" applyBorder="1" applyAlignment="1">
      <alignment vertical="top" wrapText="1"/>
    </xf>
    <xf numFmtId="0" fontId="0" fillId="8" borderId="7" xfId="0" applyFill="1" applyBorder="1" applyAlignment="1">
      <alignment vertical="top"/>
    </xf>
    <xf numFmtId="0" fontId="10" fillId="8" borderId="7" xfId="4" applyFill="1" applyBorder="1" applyAlignment="1">
      <alignment vertical="top"/>
    </xf>
    <xf numFmtId="0" fontId="0" fillId="8" borderId="8" xfId="0" applyFill="1" applyBorder="1" applyAlignment="1">
      <alignment vertical="top" wrapText="1"/>
    </xf>
    <xf numFmtId="0" fontId="0" fillId="8" borderId="9" xfId="0" applyFill="1" applyBorder="1" applyAlignment="1">
      <alignment vertical="top" wrapText="1"/>
    </xf>
    <xf numFmtId="0" fontId="0" fillId="8" borderId="0" xfId="0" applyFill="1" applyBorder="1" applyAlignment="1">
      <alignment vertical="top"/>
    </xf>
    <xf numFmtId="0" fontId="10" fillId="8" borderId="0" xfId="4" applyFill="1" applyBorder="1" applyAlignment="1">
      <alignment vertical="top"/>
    </xf>
    <xf numFmtId="0" fontId="0" fillId="8" borderId="10" xfId="0" applyFill="1" applyBorder="1" applyAlignment="1">
      <alignment horizontal="left" vertical="top" wrapText="1" indent="2"/>
    </xf>
    <xf numFmtId="0" fontId="0" fillId="8" borderId="9" xfId="0" applyFill="1" applyBorder="1" applyAlignment="1">
      <alignment vertical="top"/>
    </xf>
    <xf numFmtId="0" fontId="0" fillId="8" borderId="11" xfId="0" applyFill="1" applyBorder="1" applyAlignment="1">
      <alignment vertical="top"/>
    </xf>
    <xf numFmtId="0" fontId="0" fillId="8" borderId="4" xfId="0" applyFill="1" applyBorder="1" applyAlignment="1">
      <alignment vertical="top"/>
    </xf>
    <xf numFmtId="0" fontId="0" fillId="8" borderId="12" xfId="0" applyFill="1" applyBorder="1" applyAlignment="1">
      <alignment horizontal="left" vertical="top" wrapText="1" indent="2"/>
    </xf>
    <xf numFmtId="0" fontId="0" fillId="8" borderId="6" xfId="0" applyFill="1" applyBorder="1" applyAlignment="1">
      <alignment vertical="top"/>
    </xf>
    <xf numFmtId="0" fontId="10" fillId="8" borderId="4" xfId="4" applyFill="1" applyBorder="1" applyAlignment="1">
      <alignment vertical="top"/>
    </xf>
    <xf numFmtId="0" fontId="0" fillId="8" borderId="12" xfId="0" applyFill="1" applyBorder="1" applyAlignment="1">
      <alignment horizontal="left" vertical="top" indent="2"/>
    </xf>
    <xf numFmtId="0" fontId="0" fillId="8" borderId="8" xfId="0" applyFill="1" applyBorder="1" applyAlignment="1">
      <alignment horizontal="left" vertical="top"/>
    </xf>
    <xf numFmtId="0" fontId="0" fillId="8" borderId="10" xfId="0" applyFill="1" applyBorder="1" applyAlignment="1">
      <alignment horizontal="left" vertical="top" indent="2"/>
    </xf>
    <xf numFmtId="0" fontId="0" fillId="8" borderId="10" xfId="0" applyFill="1" applyBorder="1" applyAlignment="1">
      <alignment horizontal="left" vertical="top" wrapText="1"/>
    </xf>
    <xf numFmtId="0" fontId="2" fillId="0" borderId="6" xfId="0" applyFont="1" applyBorder="1"/>
    <xf numFmtId="0" fontId="2" fillId="0" borderId="7" xfId="0" applyFont="1" applyBorder="1"/>
    <xf numFmtId="0" fontId="2" fillId="0" borderId="8" xfId="0" applyFont="1" applyBorder="1"/>
    <xf numFmtId="0" fontId="0" fillId="0" borderId="14" xfId="0" applyBorder="1"/>
    <xf numFmtId="0" fontId="0" fillId="0" borderId="15" xfId="0" applyBorder="1"/>
    <xf numFmtId="0" fontId="0" fillId="0" borderId="16" xfId="0" applyFill="1" applyBorder="1" applyAlignment="1">
      <alignment horizontal="left" indent="2"/>
    </xf>
    <xf numFmtId="0" fontId="0" fillId="0" borderId="17" xfId="0" applyBorder="1" applyAlignment="1">
      <alignment vertical="top" wrapText="1"/>
    </xf>
    <xf numFmtId="0" fontId="10" fillId="0" borderId="18" xfId="4" applyBorder="1" applyAlignment="1">
      <alignment vertical="top"/>
    </xf>
    <xf numFmtId="165" fontId="3" fillId="0" borderId="0" xfId="1" applyNumberFormat="1" applyFont="1" applyBorder="1" applyAlignment="1">
      <alignment horizontal="center" textRotation="90"/>
    </xf>
    <xf numFmtId="0" fontId="8" fillId="0" borderId="9" xfId="0" applyFont="1" applyBorder="1" applyAlignment="1">
      <alignment horizontal="center"/>
    </xf>
    <xf numFmtId="0" fontId="8" fillId="0" borderId="0" xfId="0" applyFont="1" applyBorder="1" applyAlignment="1">
      <alignment horizontal="center"/>
    </xf>
    <xf numFmtId="0" fontId="8" fillId="0" borderId="10" xfId="0" applyFont="1" applyBorder="1" applyAlignment="1">
      <alignment horizontal="center"/>
    </xf>
    <xf numFmtId="0" fontId="3" fillId="0" borderId="9" xfId="0" applyFont="1" applyBorder="1"/>
    <xf numFmtId="0" fontId="5" fillId="0" borderId="10" xfId="0" applyFont="1" applyBorder="1" applyAlignment="1">
      <alignment horizontal="center"/>
    </xf>
    <xf numFmtId="0" fontId="3" fillId="0" borderId="10" xfId="0" applyFont="1" applyBorder="1"/>
    <xf numFmtId="0" fontId="5" fillId="0" borderId="9" xfId="0" applyFont="1" applyBorder="1"/>
    <xf numFmtId="165" fontId="3" fillId="0" borderId="10" xfId="1" applyNumberFormat="1" applyFont="1" applyBorder="1" applyAlignment="1">
      <alignment horizontal="center" textRotation="90"/>
    </xf>
    <xf numFmtId="164" fontId="3" fillId="0" borderId="10" xfId="1" applyNumberFormat="1" applyFont="1" applyFill="1" applyBorder="1"/>
    <xf numFmtId="164" fontId="3" fillId="0" borderId="4" xfId="0" applyNumberFormat="1" applyFont="1" applyBorder="1"/>
    <xf numFmtId="164" fontId="3" fillId="4" borderId="20" xfId="1" applyNumberFormat="1" applyFont="1" applyFill="1" applyBorder="1"/>
    <xf numFmtId="164" fontId="3" fillId="4" borderId="21" xfId="1" applyNumberFormat="1" applyFont="1" applyFill="1" applyBorder="1"/>
    <xf numFmtId="164" fontId="3" fillId="4" borderId="22" xfId="1" applyNumberFormat="1" applyFont="1" applyFill="1" applyBorder="1"/>
    <xf numFmtId="164" fontId="3" fillId="4" borderId="23" xfId="1" applyNumberFormat="1" applyFont="1" applyFill="1" applyBorder="1"/>
    <xf numFmtId="164" fontId="3" fillId="4" borderId="24" xfId="1" applyNumberFormat="1" applyFont="1" applyFill="1" applyBorder="1"/>
    <xf numFmtId="164" fontId="3" fillId="4" borderId="25" xfId="1" applyNumberFormat="1" applyFont="1" applyFill="1" applyBorder="1"/>
    <xf numFmtId="164" fontId="3" fillId="4" borderId="26" xfId="1" applyNumberFormat="1" applyFont="1" applyFill="1" applyBorder="1"/>
    <xf numFmtId="164" fontId="3" fillId="4" borderId="27" xfId="1" applyNumberFormat="1" applyFont="1" applyFill="1" applyBorder="1"/>
    <xf numFmtId="0" fontId="3" fillId="0" borderId="11" xfId="0" applyFont="1" applyBorder="1" applyAlignment="1">
      <alignment horizontal="right" indent="3"/>
    </xf>
    <xf numFmtId="164" fontId="3" fillId="0" borderId="0" xfId="0" applyNumberFormat="1" applyFont="1" applyBorder="1"/>
    <xf numFmtId="0" fontId="3" fillId="0" borderId="0" xfId="0" applyFont="1" applyBorder="1" applyAlignment="1">
      <alignment horizontal="left"/>
    </xf>
    <xf numFmtId="4" fontId="3" fillId="0" borderId="0" xfId="0" applyNumberFormat="1" applyFont="1" applyFill="1" applyBorder="1"/>
    <xf numFmtId="167" fontId="3" fillId="0" borderId="0" xfId="2" applyNumberFormat="1" applyFont="1" applyFill="1" applyBorder="1"/>
    <xf numFmtId="0" fontId="3" fillId="0" borderId="0" xfId="0" applyFont="1" applyBorder="1" applyAlignment="1">
      <alignment wrapText="1"/>
    </xf>
    <xf numFmtId="0" fontId="3" fillId="0" borderId="0" xfId="0" applyFont="1" applyAlignment="1">
      <alignment horizontal="left"/>
    </xf>
    <xf numFmtId="10" fontId="3" fillId="0" borderId="0" xfId="2" applyNumberFormat="1" applyFont="1"/>
    <xf numFmtId="0" fontId="3" fillId="0" borderId="9" xfId="0" applyFont="1" applyFill="1" applyBorder="1"/>
    <xf numFmtId="164" fontId="3" fillId="0" borderId="4" xfId="0" applyNumberFormat="1" applyFont="1" applyFill="1" applyBorder="1"/>
    <xf numFmtId="164" fontId="3" fillId="0" borderId="20" xfId="1" applyNumberFormat="1" applyFont="1" applyFill="1" applyBorder="1"/>
    <xf numFmtId="164" fontId="3" fillId="0" borderId="21" xfId="1" applyNumberFormat="1" applyFont="1" applyFill="1" applyBorder="1"/>
    <xf numFmtId="164" fontId="3" fillId="0" borderId="22" xfId="1" applyNumberFormat="1" applyFont="1" applyFill="1" applyBorder="1"/>
    <xf numFmtId="164" fontId="3" fillId="0" borderId="23" xfId="1" applyNumberFormat="1" applyFont="1" applyFill="1" applyBorder="1"/>
    <xf numFmtId="164" fontId="3" fillId="0" borderId="24" xfId="1" applyNumberFormat="1" applyFont="1" applyFill="1" applyBorder="1"/>
    <xf numFmtId="164" fontId="3" fillId="0" borderId="25" xfId="1" applyNumberFormat="1" applyFont="1" applyFill="1" applyBorder="1"/>
    <xf numFmtId="164" fontId="3" fillId="0" borderId="26" xfId="1" applyNumberFormat="1" applyFont="1" applyFill="1" applyBorder="1"/>
    <xf numFmtId="164" fontId="3" fillId="0" borderId="27" xfId="1" applyNumberFormat="1" applyFont="1" applyFill="1" applyBorder="1"/>
    <xf numFmtId="167" fontId="3" fillId="4" borderId="0" xfId="2" applyNumberFormat="1" applyFont="1" applyFill="1" applyBorder="1" applyAlignment="1">
      <alignment horizontal="right"/>
    </xf>
    <xf numFmtId="0" fontId="3" fillId="0" borderId="11" xfId="0" applyFont="1" applyFill="1" applyBorder="1" applyAlignment="1">
      <alignment horizontal="right" indent="3"/>
    </xf>
    <xf numFmtId="164" fontId="5" fillId="0" borderId="12" xfId="0" applyNumberFormat="1" applyFont="1" applyFill="1" applyBorder="1"/>
    <xf numFmtId="0" fontId="5" fillId="0" borderId="10" xfId="0" applyFont="1" applyFill="1" applyBorder="1" applyAlignment="1">
      <alignment horizontal="center"/>
    </xf>
    <xf numFmtId="0" fontId="3" fillId="0" borderId="0" xfId="0" applyFont="1" applyFill="1" applyBorder="1"/>
    <xf numFmtId="0" fontId="3" fillId="0" borderId="10" xfId="0" applyFont="1" applyFill="1" applyBorder="1"/>
    <xf numFmtId="0" fontId="5" fillId="0" borderId="9" xfId="0" applyFont="1" applyFill="1" applyBorder="1"/>
    <xf numFmtId="165" fontId="3" fillId="0" borderId="0" xfId="1" applyNumberFormat="1" applyFont="1" applyFill="1" applyBorder="1" applyAlignment="1">
      <alignment horizontal="center" textRotation="90"/>
    </xf>
    <xf numFmtId="165" fontId="3" fillId="0" borderId="10" xfId="1" applyNumberFormat="1" applyFont="1" applyFill="1" applyBorder="1" applyAlignment="1">
      <alignment horizontal="center" textRotation="90"/>
    </xf>
    <xf numFmtId="169" fontId="3" fillId="0" borderId="0" xfId="0" applyNumberFormat="1" applyFont="1"/>
    <xf numFmtId="2" fontId="3" fillId="0" borderId="0" xfId="0" applyNumberFormat="1" applyFont="1"/>
    <xf numFmtId="0" fontId="0" fillId="10" borderId="0" xfId="0" applyFill="1"/>
    <xf numFmtId="171" fontId="3" fillId="0" borderId="0" xfId="0" applyNumberFormat="1" applyFont="1"/>
    <xf numFmtId="1" fontId="3" fillId="0" borderId="0" xfId="0" applyNumberFormat="1" applyFont="1"/>
    <xf numFmtId="0" fontId="3" fillId="9" borderId="0" xfId="0" applyFont="1" applyFill="1"/>
    <xf numFmtId="2" fontId="3" fillId="9" borderId="0" xfId="0" applyNumberFormat="1" applyFont="1" applyFill="1"/>
    <xf numFmtId="0" fontId="5" fillId="0" borderId="0" xfId="0" applyFont="1" applyAlignment="1">
      <alignment wrapText="1"/>
    </xf>
    <xf numFmtId="0" fontId="3" fillId="0" borderId="28" xfId="0" applyFont="1" applyBorder="1" applyAlignment="1">
      <alignment horizontal="left" wrapText="1" indent="3"/>
    </xf>
    <xf numFmtId="167" fontId="3" fillId="4" borderId="28" xfId="2" applyNumberFormat="1" applyFont="1" applyFill="1" applyBorder="1"/>
    <xf numFmtId="167" fontId="3" fillId="4" borderId="28" xfId="2" applyNumberFormat="1" applyFont="1" applyFill="1" applyBorder="1" applyAlignment="1">
      <alignment horizontal="right"/>
    </xf>
    <xf numFmtId="167" fontId="3" fillId="0" borderId="29" xfId="2" applyNumberFormat="1" applyFont="1" applyFill="1" applyBorder="1"/>
    <xf numFmtId="167" fontId="3" fillId="0" borderId="29" xfId="2" applyNumberFormat="1" applyFont="1" applyFill="1" applyBorder="1" applyAlignment="1">
      <alignment horizontal="right"/>
    </xf>
    <xf numFmtId="0" fontId="3" fillId="0" borderId="29" xfId="0" applyFont="1" applyBorder="1" applyAlignment="1">
      <alignment horizontal="left" vertical="top" wrapText="1"/>
    </xf>
    <xf numFmtId="0" fontId="5" fillId="0" borderId="0" xfId="0" applyFont="1" applyAlignment="1">
      <alignment horizontal="left"/>
    </xf>
    <xf numFmtId="0" fontId="3" fillId="0" borderId="0" xfId="0" applyFont="1" applyAlignment="1">
      <alignment horizontal="left" indent="3"/>
    </xf>
    <xf numFmtId="164" fontId="3" fillId="0" borderId="0" xfId="0" applyNumberFormat="1" applyFont="1"/>
    <xf numFmtId="164" fontId="3" fillId="0" borderId="28" xfId="1" applyNumberFormat="1" applyFont="1" applyBorder="1"/>
    <xf numFmtId="0" fontId="5" fillId="0" borderId="29" xfId="0" applyFont="1" applyBorder="1"/>
    <xf numFmtId="0" fontId="3" fillId="0" borderId="29" xfId="0" applyFont="1" applyBorder="1"/>
    <xf numFmtId="164" fontId="3" fillId="0" borderId="28" xfId="0" applyNumberFormat="1" applyFont="1" applyBorder="1"/>
    <xf numFmtId="0" fontId="3" fillId="0" borderId="28" xfId="0" applyFont="1" applyBorder="1"/>
    <xf numFmtId="0" fontId="3" fillId="0" borderId="0" xfId="0" applyFont="1" applyAlignment="1">
      <alignment vertical="center"/>
    </xf>
    <xf numFmtId="164" fontId="3" fillId="0" borderId="28" xfId="0" applyNumberFormat="1" applyFont="1" applyBorder="1" applyAlignment="1">
      <alignment vertical="center"/>
    </xf>
    <xf numFmtId="0" fontId="3" fillId="0" borderId="28" xfId="0" applyFont="1" applyBorder="1" applyAlignment="1">
      <alignment vertical="center" wrapText="1"/>
    </xf>
    <xf numFmtId="0" fontId="3" fillId="0" borderId="28" xfId="0" applyFont="1" applyBorder="1" applyAlignment="1">
      <alignment horizontal="left" vertical="center" indent="3"/>
    </xf>
    <xf numFmtId="0" fontId="3" fillId="0" borderId="0" xfId="0" applyFont="1" applyFill="1" applyBorder="1" applyAlignment="1">
      <alignment horizontal="left" indent="3"/>
    </xf>
    <xf numFmtId="0" fontId="3" fillId="0" borderId="28" xfId="0" applyFont="1" applyFill="1" applyBorder="1" applyAlignment="1">
      <alignment horizontal="left" indent="3"/>
    </xf>
    <xf numFmtId="0" fontId="5" fillId="0" borderId="0" xfId="0" applyFont="1" applyFill="1" applyAlignment="1">
      <alignment horizontal="left"/>
    </xf>
    <xf numFmtId="0" fontId="5" fillId="0" borderId="28" xfId="0" applyFont="1" applyFill="1" applyBorder="1" applyAlignment="1">
      <alignment horizontal="left"/>
    </xf>
    <xf numFmtId="0" fontId="3" fillId="0" borderId="0" xfId="0" applyFont="1" applyAlignment="1">
      <alignment horizontal="left" vertical="center" wrapText="1"/>
    </xf>
    <xf numFmtId="0" fontId="5" fillId="0" borderId="0" xfId="0" applyFont="1" applyBorder="1" applyAlignment="1">
      <alignment horizontal="left" wrapText="1"/>
    </xf>
    <xf numFmtId="0" fontId="5" fillId="0" borderId="29" xfId="0" applyFont="1" applyBorder="1" applyAlignment="1">
      <alignment horizontal="left" wrapText="1"/>
    </xf>
    <xf numFmtId="0" fontId="5" fillId="0" borderId="28" xfId="0" applyFont="1" applyBorder="1" applyAlignment="1">
      <alignment horizontal="left" wrapText="1"/>
    </xf>
    <xf numFmtId="0" fontId="10" fillId="8" borderId="7" xfId="4" applyFill="1" applyBorder="1" applyAlignment="1">
      <alignment vertical="top" wrapText="1"/>
    </xf>
    <xf numFmtId="0" fontId="0" fillId="8" borderId="10" xfId="0" applyFill="1" applyBorder="1" applyAlignment="1">
      <alignment vertical="top" wrapText="1"/>
    </xf>
    <xf numFmtId="0" fontId="0" fillId="8" borderId="8" xfId="0" applyFill="1" applyBorder="1" applyAlignment="1"/>
    <xf numFmtId="0" fontId="0" fillId="0" borderId="30" xfId="0" applyBorder="1" applyAlignment="1">
      <alignment vertical="top" wrapText="1"/>
    </xf>
    <xf numFmtId="0" fontId="0" fillId="0" borderId="31" xfId="0" applyFill="1" applyBorder="1" applyAlignment="1">
      <alignment vertical="top" wrapText="1"/>
    </xf>
    <xf numFmtId="0" fontId="10" fillId="0" borderId="31" xfId="4" applyBorder="1" applyAlignment="1">
      <alignment vertical="top"/>
    </xf>
    <xf numFmtId="0" fontId="0" fillId="0" borderId="32" xfId="0" applyBorder="1" applyAlignment="1">
      <alignment vertical="top" wrapText="1"/>
    </xf>
    <xf numFmtId="0" fontId="0" fillId="0" borderId="18" xfId="0" applyBorder="1" applyAlignment="1">
      <alignment vertical="top"/>
    </xf>
    <xf numFmtId="0" fontId="0" fillId="0" borderId="19" xfId="0" applyFill="1" applyBorder="1" applyAlignment="1">
      <alignment vertical="top"/>
    </xf>
    <xf numFmtId="0" fontId="0" fillId="0" borderId="31" xfId="0" applyFill="1" applyBorder="1" applyAlignment="1">
      <alignment vertical="top"/>
    </xf>
    <xf numFmtId="0" fontId="3" fillId="0" borderId="0" xfId="0" applyFont="1" applyBorder="1" applyAlignment="1">
      <alignment horizontal="left" vertical="center" wrapText="1"/>
    </xf>
    <xf numFmtId="0" fontId="4" fillId="0" borderId="0" xfId="0" applyFont="1" applyAlignment="1">
      <alignment horizontal="center" vertical="center" wrapText="1"/>
    </xf>
    <xf numFmtId="167" fontId="3" fillId="0" borderId="0" xfId="2" applyNumberFormat="1" applyFont="1" applyFill="1" applyBorder="1" applyAlignment="1">
      <alignment horizontal="right"/>
    </xf>
    <xf numFmtId="2" fontId="3" fillId="4" borderId="0" xfId="2" applyNumberFormat="1" applyFont="1" applyFill="1" applyBorder="1"/>
    <xf numFmtId="1" fontId="3" fillId="4" borderId="0" xfId="2" applyNumberFormat="1" applyFont="1" applyFill="1" applyBorder="1"/>
    <xf numFmtId="1" fontId="3" fillId="4" borderId="0" xfId="2" applyNumberFormat="1" applyFont="1" applyFill="1" applyBorder="1" applyAlignment="1">
      <alignment horizontal="right"/>
    </xf>
    <xf numFmtId="0" fontId="3" fillId="0" borderId="0" xfId="0" quotePrefix="1" applyFont="1" applyBorder="1" applyAlignment="1">
      <alignment horizontal="left" vertical="top" wrapText="1"/>
    </xf>
    <xf numFmtId="168" fontId="3" fillId="9" borderId="0" xfId="0" applyNumberFormat="1" applyFont="1" applyFill="1"/>
    <xf numFmtId="171" fontId="3" fillId="9" borderId="0" xfId="0" applyNumberFormat="1" applyFont="1" applyFill="1"/>
    <xf numFmtId="1" fontId="3" fillId="0" borderId="0" xfId="2" applyNumberFormat="1" applyFont="1" applyFill="1" applyBorder="1"/>
    <xf numFmtId="1" fontId="3" fillId="0" borderId="0" xfId="2" applyNumberFormat="1" applyFont="1" applyFill="1" applyBorder="1" applyAlignment="1">
      <alignment horizontal="right"/>
    </xf>
    <xf numFmtId="168" fontId="3" fillId="0" borderId="28" xfId="2" applyNumberFormat="1" applyFont="1" applyFill="1" applyBorder="1"/>
    <xf numFmtId="0" fontId="3" fillId="0" borderId="28" xfId="0" quotePrefix="1" applyFont="1" applyBorder="1" applyAlignment="1">
      <alignment horizontal="left" vertical="top" wrapText="1"/>
    </xf>
    <xf numFmtId="0" fontId="5" fillId="0" borderId="33" xfId="0" applyFont="1" applyBorder="1" applyAlignment="1">
      <alignment horizontal="left" wrapText="1"/>
    </xf>
    <xf numFmtId="171" fontId="3" fillId="4" borderId="33" xfId="2" applyNumberFormat="1" applyFont="1" applyFill="1" applyBorder="1"/>
    <xf numFmtId="171" fontId="3" fillId="4" borderId="33" xfId="2" applyNumberFormat="1" applyFont="1" applyFill="1" applyBorder="1" applyAlignment="1">
      <alignment horizontal="right"/>
    </xf>
    <xf numFmtId="0" fontId="3" fillId="0" borderId="33" xfId="0" applyFont="1" applyBorder="1" applyAlignment="1">
      <alignment horizontal="left" vertical="top" wrapText="1"/>
    </xf>
    <xf numFmtId="0" fontId="0" fillId="0" borderId="3" xfId="0" applyBorder="1" applyAlignment="1">
      <alignment vertical="top" wrapText="1"/>
    </xf>
    <xf numFmtId="0" fontId="10" fillId="0" borderId="2" xfId="4" applyBorder="1" applyAlignment="1">
      <alignment vertical="top" wrapText="1"/>
    </xf>
    <xf numFmtId="0" fontId="0" fillId="0" borderId="1" xfId="0" applyFill="1" applyBorder="1" applyAlignment="1">
      <alignment vertical="top" wrapText="1"/>
    </xf>
    <xf numFmtId="0" fontId="0" fillId="8" borderId="2" xfId="0" applyFill="1" applyBorder="1" applyAlignment="1">
      <alignment vertical="top"/>
    </xf>
    <xf numFmtId="0" fontId="10" fillId="8" borderId="2" xfId="4" applyFill="1" applyBorder="1" applyAlignment="1">
      <alignment vertical="top"/>
    </xf>
    <xf numFmtId="0" fontId="0" fillId="8" borderId="3" xfId="0" applyFill="1" applyBorder="1" applyAlignment="1">
      <alignment horizontal="left" vertical="top" wrapText="1"/>
    </xf>
    <xf numFmtId="0" fontId="10" fillId="0" borderId="2" xfId="4" applyBorder="1" applyAlignment="1">
      <alignment vertical="top"/>
    </xf>
    <xf numFmtId="0" fontId="0" fillId="0" borderId="3" xfId="0" applyFill="1" applyBorder="1" applyAlignment="1">
      <alignment vertical="top" wrapText="1"/>
    </xf>
    <xf numFmtId="0" fontId="0" fillId="0" borderId="2" xfId="0" applyBorder="1" applyAlignment="1">
      <alignment vertical="top"/>
    </xf>
    <xf numFmtId="0" fontId="8" fillId="0" borderId="0" xfId="0" applyFont="1" applyAlignment="1"/>
    <xf numFmtId="0" fontId="0" fillId="0" borderId="0" xfId="0" applyAlignment="1"/>
    <xf numFmtId="43" fontId="3" fillId="0" borderId="0" xfId="1" applyNumberFormat="1" applyFont="1" applyFill="1" applyBorder="1"/>
    <xf numFmtId="0" fontId="3" fillId="0" borderId="0" xfId="0" applyFont="1" applyBorder="1" applyAlignment="1">
      <alignment horizontal="left" vertical="center" wrapText="1"/>
    </xf>
    <xf numFmtId="0" fontId="3" fillId="0" borderId="0" xfId="0" applyFont="1" applyAlignment="1">
      <alignment horizontal="right"/>
    </xf>
    <xf numFmtId="0" fontId="0" fillId="0" borderId="4" xfId="0" applyBorder="1"/>
    <xf numFmtId="0" fontId="2" fillId="0" borderId="5" xfId="0" applyFont="1" applyBorder="1" applyAlignment="1">
      <alignment wrapText="1"/>
    </xf>
    <xf numFmtId="0" fontId="3" fillId="0" borderId="0" xfId="0" applyFont="1" applyAlignment="1">
      <alignment wrapText="1"/>
    </xf>
    <xf numFmtId="0" fontId="0" fillId="0" borderId="0" xfId="0" applyAlignment="1">
      <alignment horizontal="left" vertical="center" wrapText="1"/>
    </xf>
    <xf numFmtId="0" fontId="3" fillId="0" borderId="0" xfId="0" applyFont="1" applyBorder="1" applyAlignment="1">
      <alignment vertical="center" wrapText="1"/>
    </xf>
    <xf numFmtId="0" fontId="3" fillId="0" borderId="0" xfId="0" applyFont="1" applyBorder="1" applyAlignment="1">
      <alignment horizontal="left" vertical="center" wrapText="1"/>
    </xf>
    <xf numFmtId="0" fontId="9" fillId="0" borderId="0" xfId="0" applyFont="1" applyFill="1"/>
    <xf numFmtId="0" fontId="6" fillId="0" borderId="0" xfId="0" applyFont="1" applyFill="1" applyBorder="1" applyAlignment="1">
      <alignment horizontal="left" vertical="top"/>
    </xf>
    <xf numFmtId="0" fontId="17" fillId="0" borderId="9" xfId="0" applyFont="1" applyBorder="1" applyAlignment="1">
      <alignment wrapText="1"/>
    </xf>
    <xf numFmtId="0" fontId="18" fillId="0" borderId="0" xfId="0" quotePrefix="1" applyFont="1" applyFill="1" applyAlignment="1">
      <alignment vertical="top"/>
    </xf>
    <xf numFmtId="0" fontId="18" fillId="0" borderId="0" xfId="0" quotePrefix="1" applyFont="1" applyFill="1" applyAlignment="1">
      <alignment wrapText="1"/>
    </xf>
    <xf numFmtId="0" fontId="0" fillId="0" borderId="15" xfId="0" applyBorder="1" applyAlignment="1">
      <alignment vertical="top"/>
    </xf>
    <xf numFmtId="0" fontId="0" fillId="0" borderId="7" xfId="0" applyBorder="1" applyAlignment="1">
      <alignment wrapText="1"/>
    </xf>
    <xf numFmtId="0" fontId="5" fillId="0" borderId="0" xfId="0" applyFont="1" applyFill="1" applyAlignment="1">
      <alignment horizontal="left" indent="2"/>
    </xf>
    <xf numFmtId="0" fontId="3" fillId="4" borderId="0" xfId="0" applyFont="1" applyFill="1"/>
    <xf numFmtId="0" fontId="3" fillId="4" borderId="0" xfId="0" applyFont="1" applyFill="1" applyAlignment="1">
      <alignment horizontal="right"/>
    </xf>
    <xf numFmtId="10" fontId="3" fillId="0" borderId="0" xfId="2" applyNumberFormat="1" applyFont="1" applyFill="1" applyBorder="1" applyAlignment="1">
      <alignment horizontal="right"/>
    </xf>
    <xf numFmtId="164" fontId="3" fillId="9" borderId="20" xfId="1" applyNumberFormat="1" applyFont="1" applyFill="1" applyBorder="1"/>
    <xf numFmtId="164" fontId="3" fillId="9" borderId="21" xfId="1" applyNumberFormat="1" applyFont="1" applyFill="1" applyBorder="1"/>
    <xf numFmtId="164" fontId="3" fillId="9" borderId="22" xfId="1" applyNumberFormat="1" applyFont="1" applyFill="1" applyBorder="1"/>
    <xf numFmtId="164" fontId="3" fillId="9" borderId="23" xfId="1" applyNumberFormat="1" applyFont="1" applyFill="1" applyBorder="1"/>
    <xf numFmtId="164" fontId="3" fillId="9" borderId="0" xfId="1" applyNumberFormat="1" applyFont="1" applyFill="1" applyBorder="1"/>
    <xf numFmtId="164" fontId="3" fillId="9" borderId="24" xfId="1" applyNumberFormat="1" applyFont="1" applyFill="1" applyBorder="1"/>
    <xf numFmtId="164" fontId="3" fillId="9" borderId="25" xfId="1" applyNumberFormat="1" applyFont="1" applyFill="1" applyBorder="1"/>
    <xf numFmtId="164" fontId="3" fillId="9" borderId="26" xfId="1" applyNumberFormat="1" applyFont="1" applyFill="1" applyBorder="1"/>
    <xf numFmtId="164" fontId="3" fillId="9" borderId="27" xfId="1" applyNumberFormat="1" applyFont="1" applyFill="1" applyBorder="1"/>
    <xf numFmtId="170" fontId="3" fillId="4" borderId="29" xfId="2" applyNumberFormat="1" applyFont="1" applyFill="1" applyBorder="1"/>
    <xf numFmtId="170" fontId="3" fillId="4" borderId="29" xfId="2" applyNumberFormat="1" applyFont="1" applyFill="1" applyBorder="1" applyAlignment="1">
      <alignment horizontal="right"/>
    </xf>
    <xf numFmtId="171" fontId="3" fillId="4" borderId="0" xfId="2" applyNumberFormat="1" applyFont="1" applyFill="1" applyBorder="1"/>
    <xf numFmtId="171" fontId="3" fillId="4" borderId="0" xfId="2" applyNumberFormat="1" applyFont="1" applyFill="1" applyBorder="1" applyAlignment="1">
      <alignment horizontal="right"/>
    </xf>
    <xf numFmtId="2" fontId="3" fillId="4" borderId="28" xfId="2" applyNumberFormat="1" applyFont="1" applyFill="1" applyBorder="1"/>
    <xf numFmtId="0" fontId="0" fillId="4" borderId="0" xfId="0" applyFill="1"/>
    <xf numFmtId="0" fontId="0" fillId="9" borderId="0" xfId="0" applyFill="1"/>
    <xf numFmtId="0" fontId="2" fillId="4" borderId="5" xfId="0" applyFont="1" applyFill="1" applyBorder="1"/>
    <xf numFmtId="0" fontId="11" fillId="4" borderId="5" xfId="0" applyFont="1" applyFill="1" applyBorder="1"/>
    <xf numFmtId="1" fontId="11" fillId="0" borderId="5" xfId="0" applyNumberFormat="1" applyFont="1" applyFill="1" applyBorder="1"/>
    <xf numFmtId="1" fontId="12" fillId="0" borderId="13" xfId="0" applyNumberFormat="1" applyFont="1" applyFill="1" applyBorder="1"/>
    <xf numFmtId="1" fontId="2" fillId="0" borderId="5" xfId="0" applyNumberFormat="1" applyFont="1" applyFill="1" applyBorder="1"/>
    <xf numFmtId="0" fontId="2" fillId="9" borderId="5" xfId="0" applyFont="1" applyFill="1" applyBorder="1"/>
    <xf numFmtId="0" fontId="2" fillId="9" borderId="5" xfId="0" applyFont="1" applyFill="1" applyBorder="1" applyAlignment="1">
      <alignment horizontal="right"/>
    </xf>
    <xf numFmtId="0" fontId="11" fillId="9" borderId="5" xfId="0" applyFont="1" applyFill="1" applyBorder="1"/>
    <xf numFmtId="166" fontId="12" fillId="9" borderId="13" xfId="0" applyNumberFormat="1" applyFont="1" applyFill="1" applyBorder="1"/>
    <xf numFmtId="0" fontId="19" fillId="0" borderId="0" xfId="0" applyFont="1" applyBorder="1" applyAlignment="1">
      <alignment horizontal="left"/>
    </xf>
    <xf numFmtId="0" fontId="0" fillId="8" borderId="0" xfId="0" applyFill="1" applyBorder="1" applyAlignment="1">
      <alignment horizontal="left" vertical="top" wrapText="1"/>
    </xf>
    <xf numFmtId="0" fontId="0" fillId="8" borderId="4" xfId="0" applyFill="1" applyBorder="1" applyAlignment="1">
      <alignment horizontal="left" vertical="top" wrapText="1"/>
    </xf>
    <xf numFmtId="0" fontId="3" fillId="0" borderId="0" xfId="0" applyFont="1" applyBorder="1" applyAlignment="1">
      <alignment horizontal="left" vertical="top" wrapText="1"/>
    </xf>
    <xf numFmtId="0" fontId="3" fillId="0" borderId="28" xfId="0" applyFont="1" applyBorder="1" applyAlignment="1">
      <alignment horizontal="left" vertical="top" wrapText="1"/>
    </xf>
    <xf numFmtId="0" fontId="3" fillId="0" borderId="0" xfId="0" applyFont="1" applyBorder="1" applyAlignment="1">
      <alignment horizontal="left" vertical="center"/>
    </xf>
    <xf numFmtId="0" fontId="3" fillId="0" borderId="28" xfId="0" applyFont="1" applyBorder="1" applyAlignment="1">
      <alignment horizontal="left" vertical="center"/>
    </xf>
    <xf numFmtId="0" fontId="3" fillId="0" borderId="0" xfId="0" quotePrefix="1"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Border="1" applyAlignment="1">
      <alignment horizontal="left" vertical="center" wrapText="1"/>
    </xf>
    <xf numFmtId="0" fontId="3" fillId="0" borderId="0" xfId="0" applyFont="1" applyBorder="1" applyAlignment="1">
      <alignment horizontal="left" vertical="center" wrapText="1"/>
    </xf>
    <xf numFmtId="0" fontId="3" fillId="0" borderId="28" xfId="0" applyFont="1" applyBorder="1" applyAlignment="1">
      <alignment horizontal="left" vertical="center" wrapText="1"/>
    </xf>
    <xf numFmtId="0" fontId="3" fillId="0" borderId="0" xfId="0" quotePrefix="1" applyFont="1" applyBorder="1" applyAlignment="1">
      <alignment horizontal="left" vertical="center" wrapText="1"/>
    </xf>
    <xf numFmtId="0" fontId="3" fillId="0" borderId="28" xfId="0" quotePrefix="1" applyFont="1" applyBorder="1" applyAlignment="1">
      <alignment horizontal="left" vertical="center" wrapText="1"/>
    </xf>
    <xf numFmtId="0" fontId="14" fillId="0" borderId="0" xfId="0" applyFont="1" applyAlignment="1">
      <alignment horizontal="left" wrapText="1"/>
    </xf>
    <xf numFmtId="0" fontId="8" fillId="4" borderId="0" xfId="0" applyFont="1" applyFill="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5" fillId="0" borderId="0" xfId="0" applyFont="1" applyBorder="1" applyAlignment="1">
      <alignment horizontal="center"/>
    </xf>
    <xf numFmtId="0" fontId="16" fillId="0" borderId="9" xfId="0" applyFont="1" applyBorder="1" applyAlignment="1">
      <alignment horizontal="center"/>
    </xf>
    <xf numFmtId="0" fontId="16" fillId="0" borderId="0" xfId="0" applyFont="1" applyBorder="1" applyAlignment="1">
      <alignment horizontal="center"/>
    </xf>
    <xf numFmtId="0" fontId="16" fillId="0" borderId="10" xfId="0" applyFont="1" applyBorder="1" applyAlignment="1">
      <alignment horizontal="center"/>
    </xf>
    <xf numFmtId="0" fontId="5" fillId="0" borderId="0" xfId="0" applyFont="1" applyFill="1" applyBorder="1" applyAlignment="1">
      <alignment horizontal="center"/>
    </xf>
    <xf numFmtId="0" fontId="8" fillId="3" borderId="0" xfId="0" applyFont="1" applyFill="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8" fillId="7" borderId="0" xfId="0" applyFont="1" applyFill="1" applyAlignment="1">
      <alignment horizontal="center"/>
    </xf>
    <xf numFmtId="0" fontId="14" fillId="0" borderId="0" xfId="0" applyFont="1" applyAlignment="1">
      <alignment horizontal="left"/>
    </xf>
    <xf numFmtId="0" fontId="4"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2" fillId="9" borderId="1" xfId="0" applyFont="1" applyFill="1" applyBorder="1" applyAlignment="1">
      <alignment horizontal="center"/>
    </xf>
    <xf numFmtId="0" fontId="2" fillId="9" borderId="2" xfId="0" applyFont="1" applyFill="1" applyBorder="1" applyAlignment="1">
      <alignment horizontal="center"/>
    </xf>
    <xf numFmtId="0" fontId="2" fillId="9" borderId="3" xfId="0" applyFont="1" applyFill="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164" fontId="3" fillId="9" borderId="0" xfId="1" applyNumberFormat="1" applyFont="1" applyFill="1"/>
  </cellXfs>
  <cellStyles count="5">
    <cellStyle name="Comma" xfId="1" builtinId="3"/>
    <cellStyle name="Hyperlink" xfId="4" builtinId="8"/>
    <cellStyle name="Normal" xfId="0" builtinId="0"/>
    <cellStyle name="Normal 3" xfId="3" xr:uid="{00000000-0005-0000-0000-000003000000}"/>
    <cellStyle name="Percent" xfId="2" builtinId="5"/>
  </cellStyles>
  <dxfs count="0"/>
  <tableStyles count="0" defaultTableStyle="TableStyleMedium2" defaultPivotStyle="PivotStyleLight16"/>
  <colors>
    <mruColors>
      <color rgb="FFEA9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sandag.org/index.asp?classid=13&amp;projectid=540&amp;fuseaction=projects.detai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58"/>
  <sheetViews>
    <sheetView topLeftCell="A7" zoomScaleNormal="100" workbookViewId="0">
      <selection activeCell="D18" sqref="D18"/>
    </sheetView>
  </sheetViews>
  <sheetFormatPr defaultColWidth="9.140625" defaultRowHeight="15" x14ac:dyDescent="0.25"/>
  <cols>
    <col min="1" max="1" width="9.140625" style="21"/>
    <col min="2" max="2" width="20.7109375" style="21" customWidth="1"/>
    <col min="3" max="3" width="43.85546875" style="21" bestFit="1" customWidth="1"/>
    <col min="4" max="4" width="18" style="21" customWidth="1"/>
    <col min="5" max="5" width="79.28515625" style="21" customWidth="1"/>
    <col min="6" max="16384" width="9.140625" style="21"/>
  </cols>
  <sheetData>
    <row r="4" spans="2:8" ht="15.75" x14ac:dyDescent="0.25">
      <c r="B4" s="52" t="s">
        <v>41</v>
      </c>
    </row>
    <row r="6" spans="2:8" ht="32.25" customHeight="1" x14ac:dyDescent="0.25">
      <c r="B6" s="53" t="s">
        <v>35</v>
      </c>
      <c r="C6" s="54" t="s">
        <v>42</v>
      </c>
      <c r="D6" s="54" t="s">
        <v>23</v>
      </c>
      <c r="E6" s="55" t="s">
        <v>43</v>
      </c>
    </row>
    <row r="7" spans="2:8" ht="30" customHeight="1" x14ac:dyDescent="0.25">
      <c r="B7" s="56" t="s">
        <v>203</v>
      </c>
      <c r="C7" s="215" t="s">
        <v>306</v>
      </c>
      <c r="D7" s="162" t="s">
        <v>47</v>
      </c>
      <c r="E7" s="59" t="s">
        <v>44</v>
      </c>
      <c r="G7" s="234"/>
      <c r="H7" s="21" t="s">
        <v>311</v>
      </c>
    </row>
    <row r="8" spans="2:8" ht="15" customHeight="1" x14ac:dyDescent="0.25">
      <c r="B8" s="60"/>
      <c r="C8" s="246" t="s">
        <v>309</v>
      </c>
      <c r="D8" s="62"/>
      <c r="E8" s="63" t="s">
        <v>45</v>
      </c>
      <c r="G8" s="235"/>
      <c r="H8" s="21" t="s">
        <v>312</v>
      </c>
    </row>
    <row r="9" spans="2:8" x14ac:dyDescent="0.25">
      <c r="B9" s="65"/>
      <c r="C9" s="247"/>
      <c r="D9" s="66"/>
      <c r="E9" s="67" t="s">
        <v>46</v>
      </c>
    </row>
    <row r="10" spans="2:8" x14ac:dyDescent="0.25">
      <c r="B10" s="64" t="s">
        <v>204</v>
      </c>
      <c r="C10" s="61" t="s">
        <v>305</v>
      </c>
      <c r="D10" s="62" t="s">
        <v>205</v>
      </c>
      <c r="E10" s="73" t="s">
        <v>48</v>
      </c>
    </row>
    <row r="11" spans="2:8" x14ac:dyDescent="0.25">
      <c r="B11" s="64"/>
      <c r="C11" s="61"/>
      <c r="D11" s="62"/>
      <c r="E11" s="63" t="s">
        <v>59</v>
      </c>
    </row>
    <row r="12" spans="2:8" x14ac:dyDescent="0.25">
      <c r="B12" s="64"/>
      <c r="C12" s="61"/>
      <c r="D12" s="62"/>
      <c r="E12" s="63" t="s">
        <v>310</v>
      </c>
    </row>
    <row r="13" spans="2:8" ht="30" x14ac:dyDescent="0.25">
      <c r="B13" s="64"/>
      <c r="C13" s="61"/>
      <c r="D13" s="62"/>
      <c r="E13" s="73" t="s">
        <v>347</v>
      </c>
    </row>
    <row r="14" spans="2:8" x14ac:dyDescent="0.25">
      <c r="B14" s="64"/>
      <c r="C14" s="61"/>
      <c r="D14" s="62"/>
      <c r="E14" s="63" t="s">
        <v>45</v>
      </c>
    </row>
    <row r="15" spans="2:8" x14ac:dyDescent="0.25">
      <c r="B15" s="64"/>
      <c r="C15" s="61"/>
      <c r="D15" s="62"/>
      <c r="E15" s="63" t="s">
        <v>61</v>
      </c>
    </row>
    <row r="16" spans="2:8" x14ac:dyDescent="0.25">
      <c r="B16" s="64"/>
      <c r="C16" s="61"/>
      <c r="D16" s="62"/>
      <c r="E16" s="63" t="s">
        <v>60</v>
      </c>
    </row>
    <row r="17" spans="2:5" x14ac:dyDescent="0.25">
      <c r="B17" s="64"/>
      <c r="C17" s="61"/>
      <c r="D17" s="62"/>
      <c r="E17" s="63" t="s">
        <v>341</v>
      </c>
    </row>
    <row r="18" spans="2:5" ht="30" x14ac:dyDescent="0.25">
      <c r="B18" s="64"/>
      <c r="C18" s="61"/>
      <c r="D18" s="62"/>
      <c r="E18" s="63" t="s">
        <v>207</v>
      </c>
    </row>
    <row r="19" spans="2:5" x14ac:dyDescent="0.25">
      <c r="B19" s="64"/>
      <c r="C19" s="61"/>
      <c r="D19" s="62"/>
      <c r="E19" s="63" t="s">
        <v>206</v>
      </c>
    </row>
    <row r="20" spans="2:5" ht="30" x14ac:dyDescent="0.25">
      <c r="B20" s="64"/>
      <c r="C20" s="61"/>
      <c r="D20" s="62"/>
      <c r="E20" s="63" t="s">
        <v>208</v>
      </c>
    </row>
    <row r="21" spans="2:5" x14ac:dyDescent="0.25">
      <c r="B21" s="64"/>
      <c r="C21" s="61"/>
      <c r="D21" s="62"/>
      <c r="E21" s="63" t="s">
        <v>209</v>
      </c>
    </row>
    <row r="22" spans="2:5" ht="30" x14ac:dyDescent="0.25">
      <c r="B22" s="56" t="s">
        <v>210</v>
      </c>
      <c r="C22" s="57" t="s">
        <v>305</v>
      </c>
      <c r="D22" s="58" t="s">
        <v>211</v>
      </c>
      <c r="E22" s="164" t="s">
        <v>48</v>
      </c>
    </row>
    <row r="23" spans="2:5" ht="30" x14ac:dyDescent="0.25">
      <c r="B23" s="60"/>
      <c r="C23" s="61"/>
      <c r="D23" s="62"/>
      <c r="E23" s="63" t="s">
        <v>348</v>
      </c>
    </row>
    <row r="24" spans="2:5" ht="30" x14ac:dyDescent="0.25">
      <c r="B24" s="60"/>
      <c r="C24" s="61"/>
      <c r="D24" s="62"/>
      <c r="E24" s="63" t="s">
        <v>349</v>
      </c>
    </row>
    <row r="25" spans="2:5" ht="30" x14ac:dyDescent="0.25">
      <c r="B25" s="60"/>
      <c r="C25" s="61"/>
      <c r="D25" s="62"/>
      <c r="E25" s="63" t="s">
        <v>350</v>
      </c>
    </row>
    <row r="26" spans="2:5" ht="30" x14ac:dyDescent="0.25">
      <c r="B26" s="64"/>
      <c r="C26" s="61"/>
      <c r="D26" s="62"/>
      <c r="E26" s="163" t="s">
        <v>346</v>
      </c>
    </row>
    <row r="27" spans="2:5" x14ac:dyDescent="0.25">
      <c r="B27" s="64"/>
      <c r="C27" s="61"/>
      <c r="D27" s="62"/>
      <c r="E27" s="63" t="s">
        <v>45</v>
      </c>
    </row>
    <row r="28" spans="2:5" x14ac:dyDescent="0.25">
      <c r="B28" s="64"/>
      <c r="C28" s="61"/>
      <c r="D28" s="62"/>
      <c r="E28" s="63" t="s">
        <v>104</v>
      </c>
    </row>
    <row r="29" spans="2:5" x14ac:dyDescent="0.25">
      <c r="B29" s="64"/>
      <c r="C29" s="61"/>
      <c r="D29" s="62"/>
      <c r="E29" s="63" t="s">
        <v>60</v>
      </c>
    </row>
    <row r="30" spans="2:5" x14ac:dyDescent="0.25">
      <c r="B30" s="64"/>
      <c r="C30" s="61"/>
      <c r="D30" s="62"/>
      <c r="E30" s="63" t="s">
        <v>341</v>
      </c>
    </row>
    <row r="31" spans="2:5" x14ac:dyDescent="0.25">
      <c r="B31" s="64"/>
      <c r="C31" s="61"/>
      <c r="D31" s="62"/>
      <c r="E31" s="72" t="s">
        <v>342</v>
      </c>
    </row>
    <row r="32" spans="2:5" x14ac:dyDescent="0.25">
      <c r="B32" s="64"/>
      <c r="C32" s="61"/>
      <c r="D32" s="62"/>
      <c r="E32" s="72" t="s">
        <v>343</v>
      </c>
    </row>
    <row r="33" spans="2:5" x14ac:dyDescent="0.25">
      <c r="B33" s="65"/>
      <c r="C33" s="66"/>
      <c r="D33" s="69"/>
      <c r="E33" s="70" t="s">
        <v>344</v>
      </c>
    </row>
    <row r="34" spans="2:5" x14ac:dyDescent="0.25">
      <c r="B34" s="68" t="s">
        <v>49</v>
      </c>
      <c r="C34" s="57" t="s">
        <v>276</v>
      </c>
      <c r="D34" s="58" t="s">
        <v>50</v>
      </c>
      <c r="E34" s="71" t="s">
        <v>48</v>
      </c>
    </row>
    <row r="35" spans="2:5" x14ac:dyDescent="0.25">
      <c r="B35" s="64"/>
      <c r="C35" s="61" t="s">
        <v>307</v>
      </c>
      <c r="D35" s="61"/>
      <c r="E35" s="72" t="s">
        <v>51</v>
      </c>
    </row>
    <row r="36" spans="2:5" x14ac:dyDescent="0.25">
      <c r="B36" s="64"/>
      <c r="C36" s="61"/>
      <c r="D36" s="61"/>
      <c r="E36" s="72" t="s">
        <v>52</v>
      </c>
    </row>
    <row r="37" spans="2:5" x14ac:dyDescent="0.25">
      <c r="B37" s="64"/>
      <c r="C37" s="61"/>
      <c r="D37" s="61"/>
      <c r="E37" s="72" t="s">
        <v>53</v>
      </c>
    </row>
    <row r="38" spans="2:5" x14ac:dyDescent="0.25">
      <c r="B38" s="65"/>
      <c r="C38" s="66"/>
      <c r="D38" s="66"/>
      <c r="E38" s="70" t="s">
        <v>54</v>
      </c>
    </row>
    <row r="42" spans="2:5" ht="15.75" x14ac:dyDescent="0.25">
      <c r="B42" s="52" t="s">
        <v>55</v>
      </c>
    </row>
    <row r="44" spans="2:5" x14ac:dyDescent="0.25">
      <c r="B44" s="53" t="s">
        <v>35</v>
      </c>
      <c r="C44" s="54" t="s">
        <v>42</v>
      </c>
      <c r="D44" s="54" t="s">
        <v>23</v>
      </c>
      <c r="E44" s="55" t="s">
        <v>43</v>
      </c>
    </row>
    <row r="45" spans="2:5" ht="30" x14ac:dyDescent="0.25">
      <c r="B45" s="191" t="s">
        <v>242</v>
      </c>
      <c r="C45" s="192"/>
      <c r="D45" s="193" t="s">
        <v>47</v>
      </c>
      <c r="E45" s="194" t="s">
        <v>243</v>
      </c>
    </row>
    <row r="49" spans="2:5" x14ac:dyDescent="0.25">
      <c r="B49" s="22" t="s">
        <v>56</v>
      </c>
    </row>
    <row r="51" spans="2:5" ht="20.100000000000001" customHeight="1" x14ac:dyDescent="0.25">
      <c r="B51" s="74" t="s">
        <v>57</v>
      </c>
      <c r="C51" s="75" t="s">
        <v>42</v>
      </c>
      <c r="D51" s="75" t="s">
        <v>23</v>
      </c>
      <c r="E51" s="76" t="s">
        <v>58</v>
      </c>
    </row>
    <row r="52" spans="2:5" ht="60" customHeight="1" x14ac:dyDescent="0.25">
      <c r="B52" s="165" t="s">
        <v>213</v>
      </c>
      <c r="C52" s="166" t="s">
        <v>246</v>
      </c>
      <c r="D52" s="167" t="s">
        <v>47</v>
      </c>
      <c r="E52" s="168" t="s">
        <v>216</v>
      </c>
    </row>
    <row r="53" spans="2:5" ht="47.25" customHeight="1" x14ac:dyDescent="0.25">
      <c r="B53" s="165" t="s">
        <v>214</v>
      </c>
      <c r="C53" s="171" t="s">
        <v>212</v>
      </c>
      <c r="D53" s="167" t="s">
        <v>47</v>
      </c>
      <c r="E53" s="168" t="s">
        <v>313</v>
      </c>
    </row>
    <row r="54" spans="2:5" ht="30" x14ac:dyDescent="0.25">
      <c r="B54" s="80" t="s">
        <v>215</v>
      </c>
      <c r="C54" s="169" t="s">
        <v>305</v>
      </c>
      <c r="D54" s="81" t="s">
        <v>47</v>
      </c>
      <c r="E54" s="170" t="s">
        <v>217</v>
      </c>
    </row>
    <row r="55" spans="2:5" x14ac:dyDescent="0.25">
      <c r="B55" s="77"/>
      <c r="C55" s="214"/>
      <c r="D55" s="78"/>
      <c r="E55" s="79"/>
    </row>
    <row r="56" spans="2:5" ht="60" x14ac:dyDescent="0.25">
      <c r="B56" s="191" t="s">
        <v>304</v>
      </c>
      <c r="C56" s="197"/>
      <c r="D56" s="190" t="s">
        <v>47</v>
      </c>
      <c r="E56" s="189" t="s">
        <v>277</v>
      </c>
    </row>
    <row r="57" spans="2:5" ht="45" x14ac:dyDescent="0.25">
      <c r="B57" s="191" t="s">
        <v>240</v>
      </c>
      <c r="C57" s="197" t="s">
        <v>305</v>
      </c>
      <c r="D57" s="195" t="s">
        <v>47</v>
      </c>
      <c r="E57" s="196" t="s">
        <v>254</v>
      </c>
    </row>
    <row r="58" spans="2:5" ht="30" x14ac:dyDescent="0.25">
      <c r="B58" s="191" t="s">
        <v>241</v>
      </c>
      <c r="C58" s="197" t="s">
        <v>305</v>
      </c>
      <c r="D58" s="195" t="s">
        <v>47</v>
      </c>
      <c r="E58" s="196" t="s">
        <v>245</v>
      </c>
    </row>
  </sheetData>
  <mergeCells count="1">
    <mergeCell ref="C8:C9"/>
  </mergeCells>
  <hyperlinks>
    <hyperlink ref="D7" location="'Main Sheet'!A1" display="Main Sheet" xr:uid="{00000000-0004-0000-0000-000000000000}"/>
    <hyperlink ref="D34" location="'Emission Factors'!A1" display="Emission Factors" xr:uid="{00000000-0004-0000-0000-000001000000}"/>
    <hyperlink ref="D52" location="'Main Sheet'!A6" display="Main Sheet" xr:uid="{00000000-0004-0000-0000-000002000000}"/>
    <hyperlink ref="D22" location="'Model Skims Data'!A1" display="Model Skims Data" xr:uid="{00000000-0004-0000-0000-000003000000}"/>
    <hyperlink ref="D10" location="'Model Trip Data'!A1" display="Model Trip Data" xr:uid="{00000000-0004-0000-0000-000004000000}"/>
    <hyperlink ref="D53" location="'Main Sheet'!A22" display="Main Sheet" xr:uid="{00000000-0004-0000-0000-000005000000}"/>
    <hyperlink ref="D54" location="'Main Sheet'!A23" display="Main Sheet" xr:uid="{00000000-0004-0000-0000-000006000000}"/>
    <hyperlink ref="D56" location="'Main Sheet'!A31" display="Main Sheet" xr:uid="{00000000-0004-0000-0000-000007000000}"/>
    <hyperlink ref="D57" location="'Main Sheet'!A33" display="Main Sheet" xr:uid="{00000000-0004-0000-0000-000008000000}"/>
    <hyperlink ref="D58" location="'Main Sheet'!A22" display="Main Sheet" xr:uid="{00000000-0004-0000-0000-000009000000}"/>
    <hyperlink ref="D45" location="'Use Notes'!A26" display="Main Sheet" xr:uid="{00000000-0004-0000-0000-00000A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19"/>
  <sheetViews>
    <sheetView zoomScaleNormal="100" workbookViewId="0">
      <selection activeCell="D6" sqref="D6"/>
    </sheetView>
  </sheetViews>
  <sheetFormatPr defaultColWidth="9.140625" defaultRowHeight="15" x14ac:dyDescent="0.25"/>
  <cols>
    <col min="1" max="1" width="9.140625" style="21"/>
    <col min="2" max="2" width="15.7109375" style="37" customWidth="1"/>
    <col min="3" max="4" width="50.7109375" style="34" customWidth="1"/>
    <col min="5" max="5" width="100.7109375" style="34" customWidth="1"/>
    <col min="6" max="16384" width="9.140625" style="21"/>
  </cols>
  <sheetData>
    <row r="3" spans="2:5" ht="18.75" x14ac:dyDescent="0.3">
      <c r="B3" s="27" t="s">
        <v>21</v>
      </c>
      <c r="C3" s="30" t="s">
        <v>22</v>
      </c>
      <c r="D3" s="30" t="s">
        <v>23</v>
      </c>
      <c r="E3" s="30" t="s">
        <v>24</v>
      </c>
    </row>
    <row r="4" spans="2:5" ht="60" x14ac:dyDescent="0.25">
      <c r="B4" s="31">
        <v>1</v>
      </c>
      <c r="C4" s="32" t="s">
        <v>244</v>
      </c>
      <c r="D4" s="35"/>
      <c r="E4" s="38" t="s">
        <v>255</v>
      </c>
    </row>
    <row r="5" spans="2:5" ht="75" x14ac:dyDescent="0.25">
      <c r="B5" s="31">
        <v>2</v>
      </c>
      <c r="C5" s="32" t="s">
        <v>91</v>
      </c>
      <c r="D5" s="32"/>
      <c r="E5" s="32" t="s">
        <v>89</v>
      </c>
    </row>
    <row r="6" spans="2:5" ht="75" x14ac:dyDescent="0.25">
      <c r="B6" s="31">
        <v>3</v>
      </c>
      <c r="C6" s="34" t="s">
        <v>90</v>
      </c>
      <c r="E6" s="32" t="s">
        <v>92</v>
      </c>
    </row>
    <row r="7" spans="2:5" ht="45" x14ac:dyDescent="0.25">
      <c r="B7" s="31">
        <v>4</v>
      </c>
      <c r="C7" s="32" t="s">
        <v>94</v>
      </c>
      <c r="D7" s="33"/>
      <c r="E7" s="32" t="s">
        <v>95</v>
      </c>
    </row>
    <row r="8" spans="2:5" x14ac:dyDescent="0.25">
      <c r="B8" s="31">
        <v>5</v>
      </c>
      <c r="C8" s="32" t="s">
        <v>62</v>
      </c>
      <c r="D8" s="32"/>
      <c r="E8" s="32" t="s">
        <v>63</v>
      </c>
    </row>
    <row r="9" spans="2:5" ht="30" x14ac:dyDescent="0.25">
      <c r="B9" s="31">
        <v>6</v>
      </c>
      <c r="C9" s="32" t="s">
        <v>248</v>
      </c>
      <c r="D9" s="33" t="s">
        <v>249</v>
      </c>
      <c r="E9" s="32" t="s">
        <v>333</v>
      </c>
    </row>
    <row r="10" spans="2:5" ht="45" x14ac:dyDescent="0.25">
      <c r="B10" s="31">
        <v>7</v>
      </c>
      <c r="C10" s="206" t="s">
        <v>285</v>
      </c>
      <c r="D10" s="36" t="s">
        <v>287</v>
      </c>
      <c r="E10" s="34" t="s">
        <v>286</v>
      </c>
    </row>
    <row r="11" spans="2:5" x14ac:dyDescent="0.25">
      <c r="B11" s="31"/>
      <c r="C11" s="32"/>
      <c r="D11" s="33"/>
      <c r="E11" s="32"/>
    </row>
    <row r="12" spans="2:5" x14ac:dyDescent="0.25">
      <c r="B12" s="31"/>
      <c r="C12" s="32"/>
      <c r="D12" s="33"/>
      <c r="E12" s="32"/>
    </row>
    <row r="13" spans="2:5" x14ac:dyDescent="0.25">
      <c r="B13" s="31"/>
      <c r="C13" s="32"/>
      <c r="D13" s="33"/>
      <c r="E13" s="32"/>
    </row>
    <row r="14" spans="2:5" x14ac:dyDescent="0.25">
      <c r="B14" s="31"/>
      <c r="E14" s="32"/>
    </row>
    <row r="15" spans="2:5" x14ac:dyDescent="0.25">
      <c r="B15" s="31"/>
      <c r="E15" s="32"/>
    </row>
    <row r="16" spans="2:5" x14ac:dyDescent="0.25">
      <c r="B16" s="31"/>
      <c r="E16" s="32"/>
    </row>
    <row r="17" spans="2:4" x14ac:dyDescent="0.25">
      <c r="B17" s="31"/>
    </row>
    <row r="18" spans="2:4" x14ac:dyDescent="0.25">
      <c r="B18" s="31"/>
      <c r="D18" s="35"/>
    </row>
    <row r="19" spans="2:4" x14ac:dyDescent="0.25">
      <c r="B19" s="31"/>
      <c r="D19" s="36"/>
    </row>
  </sheetData>
  <hyperlinks>
    <hyperlink ref="D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XFD105"/>
  <sheetViews>
    <sheetView tabSelected="1" zoomScaleNormal="100" workbookViewId="0">
      <selection activeCell="G45" sqref="G45:G51"/>
    </sheetView>
  </sheetViews>
  <sheetFormatPr defaultRowHeight="15" x14ac:dyDescent="0.25"/>
  <cols>
    <col min="1" max="1" width="47.85546875" style="1" customWidth="1"/>
    <col min="2" max="6" width="13.42578125" style="1" customWidth="1"/>
    <col min="7" max="7" width="78.85546875" style="1" customWidth="1"/>
  </cols>
  <sheetData>
    <row r="1" spans="1:16384" ht="18.75" x14ac:dyDescent="0.3">
      <c r="A1" s="245" t="s">
        <v>345</v>
      </c>
    </row>
    <row r="2" spans="1:16384" s="21" customFormat="1" ht="18.75" x14ac:dyDescent="0.3">
      <c r="A2" s="28" t="s">
        <v>19</v>
      </c>
      <c r="B2" s="1"/>
      <c r="C2" s="1"/>
      <c r="D2" s="1"/>
      <c r="E2" s="8"/>
      <c r="F2" s="8"/>
      <c r="G2" s="1"/>
    </row>
    <row r="3" spans="1:16384" s="21" customFormat="1" ht="18.75" x14ac:dyDescent="0.3">
      <c r="A3" s="28"/>
      <c r="B3" s="1"/>
      <c r="C3" s="1"/>
      <c r="D3" s="1"/>
      <c r="E3" s="8"/>
      <c r="F3" s="8"/>
      <c r="G3" s="1"/>
    </row>
    <row r="4" spans="1:16384" ht="15.75" x14ac:dyDescent="0.25">
      <c r="A4" s="7" t="s">
        <v>20</v>
      </c>
      <c r="E4" s="8"/>
      <c r="F4" s="8"/>
    </row>
    <row r="5" spans="1:16384" s="21" customFormat="1" x14ac:dyDescent="0.25">
      <c r="A5" s="14" t="s">
        <v>1</v>
      </c>
      <c r="B5" s="14" t="s">
        <v>282</v>
      </c>
      <c r="C5" s="14"/>
      <c r="D5" s="14"/>
      <c r="E5" s="14"/>
      <c r="F5" s="14"/>
      <c r="G5" s="29" t="s">
        <v>0</v>
      </c>
    </row>
    <row r="6" spans="1:16384" s="21" customFormat="1" ht="15.75" x14ac:dyDescent="0.25">
      <c r="A6" s="7" t="s">
        <v>308</v>
      </c>
      <c r="B6" s="217">
        <v>2014</v>
      </c>
      <c r="C6" s="1"/>
      <c r="D6" s="1"/>
      <c r="E6" s="8"/>
      <c r="F6" s="8"/>
      <c r="G6" s="1" t="s">
        <v>283</v>
      </c>
      <c r="H6" s="1"/>
      <c r="I6" s="7"/>
      <c r="J6" s="1"/>
      <c r="K6" s="7"/>
      <c r="L6" s="1"/>
      <c r="M6" s="7"/>
      <c r="N6" s="1"/>
      <c r="O6" s="7"/>
      <c r="P6" s="1"/>
      <c r="Q6" s="7"/>
      <c r="R6" s="1"/>
      <c r="S6" s="7"/>
      <c r="T6" s="1"/>
      <c r="U6" s="7"/>
      <c r="V6" s="1"/>
      <c r="W6" s="7"/>
      <c r="X6" s="1"/>
      <c r="Y6" s="7"/>
      <c r="Z6" s="1"/>
      <c r="AA6" s="7"/>
      <c r="AB6" s="1"/>
      <c r="AC6" s="7"/>
      <c r="AD6" s="1"/>
      <c r="AE6" s="7"/>
      <c r="AF6" s="1"/>
      <c r="AG6" s="7"/>
      <c r="AH6" s="1"/>
      <c r="AI6" s="7"/>
      <c r="AJ6" s="1"/>
      <c r="AK6" s="7"/>
      <c r="AL6" s="1"/>
      <c r="AM6" s="7"/>
      <c r="AN6" s="1"/>
      <c r="AO6" s="7"/>
      <c r="AP6" s="1"/>
      <c r="AQ6" s="7"/>
      <c r="AR6" s="1"/>
      <c r="AS6" s="7"/>
      <c r="AT6" s="1"/>
      <c r="AU6" s="7"/>
      <c r="AV6" s="1"/>
      <c r="AW6" s="7"/>
      <c r="AX6" s="1"/>
      <c r="AY6" s="7"/>
      <c r="AZ6" s="1"/>
      <c r="BA6" s="7"/>
      <c r="BB6" s="1"/>
      <c r="BC6" s="7"/>
      <c r="BD6" s="1"/>
      <c r="BE6" s="7"/>
      <c r="BF6" s="1"/>
      <c r="BG6" s="7"/>
      <c r="BH6" s="1"/>
      <c r="BI6" s="7"/>
      <c r="BJ6" s="1"/>
      <c r="BK6" s="7"/>
      <c r="BL6" s="1"/>
      <c r="BM6" s="7"/>
      <c r="BN6" s="1"/>
      <c r="BO6" s="7"/>
      <c r="BP6" s="1"/>
      <c r="BQ6" s="7"/>
      <c r="BR6" s="1"/>
      <c r="BS6" s="7"/>
      <c r="BT6" s="1"/>
      <c r="BU6" s="7"/>
      <c r="BV6" s="1"/>
      <c r="BW6" s="7"/>
      <c r="BX6" s="1"/>
      <c r="BY6" s="7"/>
      <c r="BZ6" s="1"/>
      <c r="CA6" s="7"/>
      <c r="CB6" s="1"/>
      <c r="CC6" s="7"/>
      <c r="CD6" s="1"/>
      <c r="CE6" s="7"/>
      <c r="CF6" s="1"/>
      <c r="CG6" s="7"/>
      <c r="CH6" s="1"/>
      <c r="CI6" s="7"/>
      <c r="CJ6" s="1"/>
      <c r="CK6" s="7"/>
      <c r="CL6" s="1"/>
      <c r="CM6" s="7"/>
      <c r="CN6" s="1"/>
      <c r="CO6" s="7"/>
      <c r="CP6" s="1"/>
      <c r="CQ6" s="7"/>
      <c r="CR6" s="1"/>
      <c r="CS6" s="7"/>
      <c r="CT6" s="1"/>
      <c r="CU6" s="7"/>
      <c r="CV6" s="1"/>
      <c r="CW6" s="7"/>
      <c r="CX6" s="1"/>
      <c r="CY6" s="7"/>
      <c r="CZ6" s="1"/>
      <c r="DA6" s="7"/>
      <c r="DB6" s="1"/>
      <c r="DC6" s="7"/>
      <c r="DD6" s="1"/>
      <c r="DE6" s="7"/>
      <c r="DF6" s="1"/>
      <c r="DG6" s="7"/>
      <c r="DH6" s="1"/>
      <c r="DI6" s="7"/>
      <c r="DJ6" s="1"/>
      <c r="DK6" s="7"/>
      <c r="DL6" s="1"/>
      <c r="DM6" s="7"/>
      <c r="DN6" s="1"/>
      <c r="DO6" s="7"/>
      <c r="DP6" s="1"/>
      <c r="DQ6" s="7"/>
      <c r="DR6" s="1"/>
      <c r="DS6" s="7"/>
      <c r="DT6" s="1"/>
      <c r="DU6" s="7"/>
      <c r="DV6" s="1"/>
      <c r="DW6" s="7"/>
      <c r="DX6" s="1"/>
      <c r="DY6" s="7"/>
      <c r="DZ6" s="1"/>
      <c r="EA6" s="7"/>
      <c r="EB6" s="1"/>
      <c r="EC6" s="7"/>
      <c r="ED6" s="1"/>
      <c r="EE6" s="7"/>
      <c r="EF6" s="1"/>
      <c r="EG6" s="7"/>
      <c r="EH6" s="1"/>
      <c r="EI6" s="7"/>
      <c r="EJ6" s="1"/>
      <c r="EK6" s="7"/>
      <c r="EL6" s="1"/>
      <c r="EM6" s="7"/>
      <c r="EN6" s="1"/>
      <c r="EO6" s="7"/>
      <c r="EP6" s="1"/>
      <c r="EQ6" s="7"/>
      <c r="ER6" s="1"/>
      <c r="ES6" s="7"/>
      <c r="ET6" s="1"/>
      <c r="EU6" s="7"/>
      <c r="EV6" s="1"/>
      <c r="EW6" s="7"/>
      <c r="EX6" s="1"/>
      <c r="EY6" s="7"/>
      <c r="EZ6" s="1"/>
      <c r="FA6" s="7"/>
      <c r="FB6" s="1"/>
      <c r="FC6" s="7"/>
      <c r="FD6" s="1"/>
      <c r="FE6" s="7"/>
      <c r="FF6" s="1"/>
      <c r="FG6" s="7"/>
      <c r="FH6" s="1"/>
      <c r="FI6" s="7"/>
      <c r="FJ6" s="1"/>
      <c r="FK6" s="7"/>
      <c r="FL6" s="1"/>
      <c r="FM6" s="7"/>
      <c r="FN6" s="1"/>
      <c r="FO6" s="7"/>
      <c r="FP6" s="1"/>
      <c r="FQ6" s="7"/>
      <c r="FR6" s="1"/>
      <c r="FS6" s="7"/>
      <c r="FT6" s="1"/>
      <c r="FU6" s="7"/>
      <c r="FV6" s="1"/>
      <c r="FW6" s="7"/>
      <c r="FX6" s="1"/>
      <c r="FY6" s="7"/>
      <c r="FZ6" s="1"/>
      <c r="GA6" s="7"/>
      <c r="GB6" s="1"/>
      <c r="GC6" s="7"/>
      <c r="GD6" s="1"/>
      <c r="GE6" s="7"/>
      <c r="GF6" s="1"/>
      <c r="GG6" s="7"/>
      <c r="GH6" s="1"/>
      <c r="GI6" s="7"/>
      <c r="GJ6" s="1"/>
      <c r="GK6" s="7"/>
      <c r="GL6" s="1"/>
      <c r="GM6" s="7"/>
      <c r="GN6" s="1"/>
      <c r="GO6" s="7"/>
      <c r="GP6" s="1"/>
      <c r="GQ6" s="7"/>
      <c r="GR6" s="1"/>
      <c r="GS6" s="7"/>
      <c r="GT6" s="1"/>
      <c r="GU6" s="7"/>
      <c r="GV6" s="1"/>
      <c r="GW6" s="7"/>
      <c r="GX6" s="1"/>
      <c r="GY6" s="7"/>
      <c r="GZ6" s="1"/>
      <c r="HA6" s="7"/>
      <c r="HB6" s="1"/>
      <c r="HC6" s="7"/>
      <c r="HD6" s="1"/>
      <c r="HE6" s="7"/>
      <c r="HF6" s="1"/>
      <c r="HG6" s="7"/>
      <c r="HH6" s="1"/>
      <c r="HI6" s="7"/>
      <c r="HJ6" s="1"/>
      <c r="HK6" s="7"/>
      <c r="HL6" s="1"/>
      <c r="HM6" s="7"/>
      <c r="HN6" s="1"/>
      <c r="HO6" s="7"/>
      <c r="HP6" s="1"/>
      <c r="HQ6" s="7"/>
      <c r="HR6" s="1"/>
      <c r="HS6" s="7"/>
      <c r="HT6" s="1"/>
      <c r="HU6" s="7"/>
      <c r="HV6" s="1"/>
      <c r="HW6" s="7"/>
      <c r="HX6" s="1"/>
      <c r="HY6" s="7"/>
      <c r="HZ6" s="1"/>
      <c r="IA6" s="7"/>
      <c r="IB6" s="1"/>
      <c r="IC6" s="7"/>
      <c r="ID6" s="1"/>
      <c r="IE6" s="7"/>
      <c r="IF6" s="1"/>
      <c r="IG6" s="7"/>
      <c r="IH6" s="1"/>
      <c r="II6" s="7"/>
      <c r="IJ6" s="1"/>
      <c r="IK6" s="7"/>
      <c r="IL6" s="1"/>
      <c r="IM6" s="7"/>
      <c r="IN6" s="1"/>
      <c r="IO6" s="7"/>
      <c r="IP6" s="1"/>
      <c r="IQ6" s="7"/>
      <c r="IR6" s="1"/>
      <c r="IS6" s="7"/>
      <c r="IT6" s="1"/>
      <c r="IU6" s="7"/>
      <c r="IV6" s="1"/>
      <c r="IW6" s="7"/>
      <c r="IX6" s="1"/>
      <c r="IY6" s="7"/>
      <c r="IZ6" s="1"/>
      <c r="JA6" s="7"/>
      <c r="JB6" s="1"/>
      <c r="JC6" s="7"/>
      <c r="JD6" s="1"/>
      <c r="JE6" s="7"/>
      <c r="JF6" s="1"/>
      <c r="JG6" s="7"/>
      <c r="JH6" s="1"/>
      <c r="JI6" s="7"/>
      <c r="JJ6" s="1"/>
      <c r="JK6" s="7"/>
      <c r="JL6" s="1"/>
      <c r="JM6" s="7"/>
      <c r="JN6" s="1"/>
      <c r="JO6" s="7"/>
      <c r="JP6" s="1"/>
      <c r="JQ6" s="7"/>
      <c r="JR6" s="1"/>
      <c r="JS6" s="7"/>
      <c r="JT6" s="1"/>
      <c r="JU6" s="7"/>
      <c r="JV6" s="1"/>
      <c r="JW6" s="7"/>
      <c r="JX6" s="1"/>
      <c r="JY6" s="7"/>
      <c r="JZ6" s="1"/>
      <c r="KA6" s="7"/>
      <c r="KB6" s="1"/>
      <c r="KC6" s="7"/>
      <c r="KD6" s="1"/>
      <c r="KE6" s="7"/>
      <c r="KF6" s="1"/>
      <c r="KG6" s="7"/>
      <c r="KH6" s="1"/>
      <c r="KI6" s="7"/>
      <c r="KJ6" s="1"/>
      <c r="KK6" s="7"/>
      <c r="KL6" s="1"/>
      <c r="KM6" s="7"/>
      <c r="KN6" s="1"/>
      <c r="KO6" s="7"/>
      <c r="KP6" s="1"/>
      <c r="KQ6" s="7"/>
      <c r="KR6" s="1"/>
      <c r="KS6" s="7"/>
      <c r="KT6" s="1"/>
      <c r="KU6" s="7"/>
      <c r="KV6" s="1"/>
      <c r="KW6" s="7"/>
      <c r="KX6" s="1"/>
      <c r="KY6" s="7"/>
      <c r="KZ6" s="1"/>
      <c r="LA6" s="7"/>
      <c r="LB6" s="1"/>
      <c r="LC6" s="7"/>
      <c r="LD6" s="1"/>
      <c r="LE6" s="7"/>
      <c r="LF6" s="1"/>
      <c r="LG6" s="7"/>
      <c r="LH6" s="1"/>
      <c r="LI6" s="7"/>
      <c r="LJ6" s="1"/>
      <c r="LK6" s="7"/>
      <c r="LL6" s="1"/>
      <c r="LM6" s="7"/>
      <c r="LN6" s="1"/>
      <c r="LO6" s="7"/>
      <c r="LP6" s="1"/>
      <c r="LQ6" s="7"/>
      <c r="LR6" s="1"/>
      <c r="LS6" s="7"/>
      <c r="LT6" s="1"/>
      <c r="LU6" s="7"/>
      <c r="LV6" s="1"/>
      <c r="LW6" s="7"/>
      <c r="LX6" s="1"/>
      <c r="LY6" s="7"/>
      <c r="LZ6" s="1"/>
      <c r="MA6" s="7"/>
      <c r="MB6" s="1"/>
      <c r="MC6" s="7"/>
      <c r="MD6" s="1"/>
      <c r="ME6" s="7"/>
      <c r="MF6" s="1"/>
      <c r="MG6" s="7"/>
      <c r="MH6" s="1"/>
      <c r="MI6" s="7"/>
      <c r="MJ6" s="1"/>
      <c r="MK6" s="7"/>
      <c r="ML6" s="1"/>
      <c r="MM6" s="7"/>
      <c r="MN6" s="1"/>
      <c r="MO6" s="7"/>
      <c r="MP6" s="1"/>
      <c r="MQ6" s="7"/>
      <c r="MR6" s="1"/>
      <c r="MS6" s="7"/>
      <c r="MT6" s="1"/>
      <c r="MU6" s="7"/>
      <c r="MV6" s="1"/>
      <c r="MW6" s="7"/>
      <c r="MX6" s="1"/>
      <c r="MY6" s="7"/>
      <c r="MZ6" s="1"/>
      <c r="NA6" s="7"/>
      <c r="NB6" s="1"/>
      <c r="NC6" s="7"/>
      <c r="ND6" s="1"/>
      <c r="NE6" s="7"/>
      <c r="NF6" s="1"/>
      <c r="NG6" s="7"/>
      <c r="NH6" s="1"/>
      <c r="NI6" s="7"/>
      <c r="NJ6" s="1"/>
      <c r="NK6" s="7"/>
      <c r="NL6" s="1"/>
      <c r="NM6" s="7"/>
      <c r="NN6" s="1"/>
      <c r="NO6" s="7"/>
      <c r="NP6" s="1"/>
      <c r="NQ6" s="7"/>
      <c r="NR6" s="1"/>
      <c r="NS6" s="7"/>
      <c r="NT6" s="1"/>
      <c r="NU6" s="7"/>
      <c r="NV6" s="1"/>
      <c r="NW6" s="7"/>
      <c r="NX6" s="1"/>
      <c r="NY6" s="7"/>
      <c r="NZ6" s="1"/>
      <c r="OA6" s="7"/>
      <c r="OB6" s="1"/>
      <c r="OC6" s="7"/>
      <c r="OD6" s="1"/>
      <c r="OE6" s="7"/>
      <c r="OF6" s="1"/>
      <c r="OG6" s="7"/>
      <c r="OH6" s="1"/>
      <c r="OI6" s="7"/>
      <c r="OJ6" s="1"/>
      <c r="OK6" s="7"/>
      <c r="OL6" s="1"/>
      <c r="OM6" s="7"/>
      <c r="ON6" s="1"/>
      <c r="OO6" s="7"/>
      <c r="OP6" s="1"/>
      <c r="OQ6" s="7"/>
      <c r="OR6" s="1"/>
      <c r="OS6" s="7"/>
      <c r="OT6" s="1"/>
      <c r="OU6" s="7"/>
      <c r="OV6" s="1"/>
      <c r="OW6" s="7"/>
      <c r="OX6" s="1"/>
      <c r="OY6" s="7"/>
      <c r="OZ6" s="1"/>
      <c r="PA6" s="7"/>
      <c r="PB6" s="1"/>
      <c r="PC6" s="7"/>
      <c r="PD6" s="1"/>
      <c r="PE6" s="7"/>
      <c r="PF6" s="1"/>
      <c r="PG6" s="7"/>
      <c r="PH6" s="1"/>
      <c r="PI6" s="7"/>
      <c r="PJ6" s="1"/>
      <c r="PK6" s="7"/>
      <c r="PL6" s="1"/>
      <c r="PM6" s="7"/>
      <c r="PN6" s="1"/>
      <c r="PO6" s="7"/>
      <c r="PP6" s="1"/>
      <c r="PQ6" s="7"/>
      <c r="PR6" s="1"/>
      <c r="PS6" s="7"/>
      <c r="PT6" s="1"/>
      <c r="PU6" s="7"/>
      <c r="PV6" s="1"/>
      <c r="PW6" s="7"/>
      <c r="PX6" s="1"/>
      <c r="PY6" s="7"/>
      <c r="PZ6" s="1"/>
      <c r="QA6" s="7"/>
      <c r="QB6" s="1"/>
      <c r="QC6" s="7"/>
      <c r="QD6" s="1"/>
      <c r="QE6" s="7"/>
      <c r="QF6" s="1"/>
      <c r="QG6" s="7"/>
      <c r="QH6" s="1"/>
      <c r="QI6" s="7"/>
      <c r="QJ6" s="1"/>
      <c r="QK6" s="7"/>
      <c r="QL6" s="1"/>
      <c r="QM6" s="7"/>
      <c r="QN6" s="1"/>
      <c r="QO6" s="7"/>
      <c r="QP6" s="1"/>
      <c r="QQ6" s="7"/>
      <c r="QR6" s="1"/>
      <c r="QS6" s="7"/>
      <c r="QT6" s="1"/>
      <c r="QU6" s="7"/>
      <c r="QV6" s="1"/>
      <c r="QW6" s="7"/>
      <c r="QX6" s="1"/>
      <c r="QY6" s="7"/>
      <c r="QZ6" s="1"/>
      <c r="RA6" s="7"/>
      <c r="RB6" s="1"/>
      <c r="RC6" s="7"/>
      <c r="RD6" s="1"/>
      <c r="RE6" s="7"/>
      <c r="RF6" s="1"/>
      <c r="RG6" s="7"/>
      <c r="RH6" s="1"/>
      <c r="RI6" s="7"/>
      <c r="RJ6" s="1"/>
      <c r="RK6" s="7"/>
      <c r="RL6" s="1"/>
      <c r="RM6" s="7"/>
      <c r="RN6" s="1"/>
      <c r="RO6" s="7"/>
      <c r="RP6" s="1"/>
      <c r="RQ6" s="7"/>
      <c r="RR6" s="1"/>
      <c r="RS6" s="7"/>
      <c r="RT6" s="1"/>
      <c r="RU6" s="7"/>
      <c r="RV6" s="1"/>
      <c r="RW6" s="7"/>
      <c r="RX6" s="1"/>
      <c r="RY6" s="7"/>
      <c r="RZ6" s="1"/>
      <c r="SA6" s="7"/>
      <c r="SB6" s="1"/>
      <c r="SC6" s="7"/>
      <c r="SD6" s="1"/>
      <c r="SE6" s="7"/>
      <c r="SF6" s="1"/>
      <c r="SG6" s="7"/>
      <c r="SH6" s="1"/>
      <c r="SI6" s="7"/>
      <c r="SJ6" s="1"/>
      <c r="SK6" s="7"/>
      <c r="SL6" s="1"/>
      <c r="SM6" s="7"/>
      <c r="SN6" s="1"/>
      <c r="SO6" s="7"/>
      <c r="SP6" s="1"/>
      <c r="SQ6" s="7"/>
      <c r="SR6" s="1"/>
      <c r="SS6" s="7"/>
      <c r="ST6" s="1"/>
      <c r="SU6" s="7"/>
      <c r="SV6" s="1"/>
      <c r="SW6" s="7"/>
      <c r="SX6" s="1"/>
      <c r="SY6" s="7"/>
      <c r="SZ6" s="1"/>
      <c r="TA6" s="7"/>
      <c r="TB6" s="1"/>
      <c r="TC6" s="7"/>
      <c r="TD6" s="1"/>
      <c r="TE6" s="7"/>
      <c r="TF6" s="1"/>
      <c r="TG6" s="7"/>
      <c r="TH6" s="1"/>
      <c r="TI6" s="7"/>
      <c r="TJ6" s="1"/>
      <c r="TK6" s="7"/>
      <c r="TL6" s="1"/>
      <c r="TM6" s="7"/>
      <c r="TN6" s="1"/>
      <c r="TO6" s="7"/>
      <c r="TP6" s="1"/>
      <c r="TQ6" s="7"/>
      <c r="TR6" s="1"/>
      <c r="TS6" s="7"/>
      <c r="TT6" s="1"/>
      <c r="TU6" s="7"/>
      <c r="TV6" s="1"/>
      <c r="TW6" s="7"/>
      <c r="TX6" s="1"/>
      <c r="TY6" s="7"/>
      <c r="TZ6" s="1"/>
      <c r="UA6" s="7"/>
      <c r="UB6" s="1"/>
      <c r="UC6" s="7"/>
      <c r="UD6" s="1"/>
      <c r="UE6" s="7"/>
      <c r="UF6" s="1"/>
      <c r="UG6" s="7"/>
      <c r="UH6" s="1"/>
      <c r="UI6" s="7"/>
      <c r="UJ6" s="1"/>
      <c r="UK6" s="7"/>
      <c r="UL6" s="1"/>
      <c r="UM6" s="7"/>
      <c r="UN6" s="1"/>
      <c r="UO6" s="7"/>
      <c r="UP6" s="1"/>
      <c r="UQ6" s="7"/>
      <c r="UR6" s="1"/>
      <c r="US6" s="7"/>
      <c r="UT6" s="1"/>
      <c r="UU6" s="7"/>
      <c r="UV6" s="1"/>
      <c r="UW6" s="7"/>
      <c r="UX6" s="1"/>
      <c r="UY6" s="7"/>
      <c r="UZ6" s="1"/>
      <c r="VA6" s="7"/>
      <c r="VB6" s="1"/>
      <c r="VC6" s="7"/>
      <c r="VD6" s="1"/>
      <c r="VE6" s="7"/>
      <c r="VF6" s="1"/>
      <c r="VG6" s="7"/>
      <c r="VH6" s="1"/>
      <c r="VI6" s="7"/>
      <c r="VJ6" s="1"/>
      <c r="VK6" s="7"/>
      <c r="VL6" s="1"/>
      <c r="VM6" s="7"/>
      <c r="VN6" s="1"/>
      <c r="VO6" s="7"/>
      <c r="VP6" s="1"/>
      <c r="VQ6" s="7"/>
      <c r="VR6" s="1"/>
      <c r="VS6" s="7"/>
      <c r="VT6" s="1"/>
      <c r="VU6" s="7"/>
      <c r="VV6" s="1"/>
      <c r="VW6" s="7"/>
      <c r="VX6" s="1"/>
      <c r="VY6" s="7"/>
      <c r="VZ6" s="1"/>
      <c r="WA6" s="7"/>
      <c r="WB6" s="1"/>
      <c r="WC6" s="7"/>
      <c r="WD6" s="1"/>
      <c r="WE6" s="7"/>
      <c r="WF6" s="1"/>
      <c r="WG6" s="7"/>
      <c r="WH6" s="1"/>
      <c r="WI6" s="7"/>
      <c r="WJ6" s="1"/>
      <c r="WK6" s="7"/>
      <c r="WL6" s="1"/>
      <c r="WM6" s="7"/>
      <c r="WN6" s="1"/>
      <c r="WO6" s="7"/>
      <c r="WP6" s="1"/>
      <c r="WQ6" s="7"/>
      <c r="WR6" s="1"/>
      <c r="WS6" s="7"/>
      <c r="WT6" s="1"/>
      <c r="WU6" s="7"/>
      <c r="WV6" s="1"/>
      <c r="WW6" s="7"/>
      <c r="WX6" s="1"/>
      <c r="WY6" s="7"/>
      <c r="WZ6" s="1"/>
      <c r="XA6" s="7"/>
      <c r="XB6" s="1"/>
      <c r="XC6" s="7"/>
      <c r="XD6" s="1"/>
      <c r="XE6" s="7"/>
      <c r="XF6" s="1"/>
      <c r="XG6" s="7"/>
      <c r="XH6" s="1"/>
      <c r="XI6" s="7"/>
      <c r="XJ6" s="1"/>
      <c r="XK6" s="7"/>
      <c r="XL6" s="1"/>
      <c r="XM6" s="7"/>
      <c r="XN6" s="1"/>
      <c r="XO6" s="7"/>
      <c r="XP6" s="1"/>
      <c r="XQ6" s="7"/>
      <c r="XR6" s="1"/>
      <c r="XS6" s="7"/>
      <c r="XT6" s="1"/>
      <c r="XU6" s="7"/>
      <c r="XV6" s="1"/>
      <c r="XW6" s="7"/>
      <c r="XX6" s="1"/>
      <c r="XY6" s="7"/>
      <c r="XZ6" s="1"/>
      <c r="YA6" s="7"/>
      <c r="YB6" s="1"/>
      <c r="YC6" s="7"/>
      <c r="YD6" s="1"/>
      <c r="YE6" s="7"/>
      <c r="YF6" s="1"/>
      <c r="YG6" s="7"/>
      <c r="YH6" s="1"/>
      <c r="YI6" s="7"/>
      <c r="YJ6" s="1"/>
      <c r="YK6" s="7"/>
      <c r="YL6" s="1"/>
      <c r="YM6" s="7"/>
      <c r="YN6" s="1"/>
      <c r="YO6" s="7"/>
      <c r="YP6" s="1"/>
      <c r="YQ6" s="7"/>
      <c r="YR6" s="1"/>
      <c r="YS6" s="7"/>
      <c r="YT6" s="1"/>
      <c r="YU6" s="7"/>
      <c r="YV6" s="1"/>
      <c r="YW6" s="7"/>
      <c r="YX6" s="1"/>
      <c r="YY6" s="7"/>
      <c r="YZ6" s="1"/>
      <c r="ZA6" s="7"/>
      <c r="ZB6" s="1"/>
      <c r="ZC6" s="7"/>
      <c r="ZD6" s="1"/>
      <c r="ZE6" s="7"/>
      <c r="ZF6" s="1"/>
      <c r="ZG6" s="7"/>
      <c r="ZH6" s="1"/>
      <c r="ZI6" s="7"/>
      <c r="ZJ6" s="1"/>
      <c r="ZK6" s="7"/>
      <c r="ZL6" s="1"/>
      <c r="ZM6" s="7"/>
      <c r="ZN6" s="1"/>
      <c r="ZO6" s="7"/>
      <c r="ZP6" s="1"/>
      <c r="ZQ6" s="7"/>
      <c r="ZR6" s="1"/>
      <c r="ZS6" s="7"/>
      <c r="ZT6" s="1"/>
      <c r="ZU6" s="7"/>
      <c r="ZV6" s="1"/>
      <c r="ZW6" s="7"/>
      <c r="ZX6" s="1"/>
      <c r="ZY6" s="7"/>
      <c r="ZZ6" s="1"/>
      <c r="AAA6" s="7"/>
      <c r="AAB6" s="1"/>
      <c r="AAC6" s="7"/>
      <c r="AAD6" s="1"/>
      <c r="AAE6" s="7"/>
      <c r="AAF6" s="1"/>
      <c r="AAG6" s="7"/>
      <c r="AAH6" s="1"/>
      <c r="AAI6" s="7"/>
      <c r="AAJ6" s="1"/>
      <c r="AAK6" s="7"/>
      <c r="AAL6" s="1"/>
      <c r="AAM6" s="7"/>
      <c r="AAN6" s="1"/>
      <c r="AAO6" s="7"/>
      <c r="AAP6" s="1"/>
      <c r="AAQ6" s="7"/>
      <c r="AAR6" s="1"/>
      <c r="AAS6" s="7"/>
      <c r="AAT6" s="1"/>
      <c r="AAU6" s="7"/>
      <c r="AAV6" s="1"/>
      <c r="AAW6" s="7"/>
      <c r="AAX6" s="1"/>
      <c r="AAY6" s="7"/>
      <c r="AAZ6" s="1"/>
      <c r="ABA6" s="7"/>
      <c r="ABB6" s="1"/>
      <c r="ABC6" s="7"/>
      <c r="ABD6" s="1"/>
      <c r="ABE6" s="7"/>
      <c r="ABF6" s="1"/>
      <c r="ABG6" s="7"/>
      <c r="ABH6" s="1"/>
      <c r="ABI6" s="7"/>
      <c r="ABJ6" s="1"/>
      <c r="ABK6" s="7"/>
      <c r="ABL6" s="1"/>
      <c r="ABM6" s="7"/>
      <c r="ABN6" s="1"/>
      <c r="ABO6" s="7"/>
      <c r="ABP6" s="1"/>
      <c r="ABQ6" s="7"/>
      <c r="ABR6" s="1"/>
      <c r="ABS6" s="7"/>
      <c r="ABT6" s="1"/>
      <c r="ABU6" s="7"/>
      <c r="ABV6" s="1"/>
      <c r="ABW6" s="7"/>
      <c r="ABX6" s="1"/>
      <c r="ABY6" s="7"/>
      <c r="ABZ6" s="1"/>
      <c r="ACA6" s="7"/>
      <c r="ACB6" s="1"/>
      <c r="ACC6" s="7"/>
      <c r="ACD6" s="1"/>
      <c r="ACE6" s="7"/>
      <c r="ACF6" s="1"/>
      <c r="ACG6" s="7"/>
      <c r="ACH6" s="1"/>
      <c r="ACI6" s="7"/>
      <c r="ACJ6" s="1"/>
      <c r="ACK6" s="7"/>
      <c r="ACL6" s="1"/>
      <c r="ACM6" s="7"/>
      <c r="ACN6" s="1"/>
      <c r="ACO6" s="7"/>
      <c r="ACP6" s="1"/>
      <c r="ACQ6" s="7"/>
      <c r="ACR6" s="1"/>
      <c r="ACS6" s="7"/>
      <c r="ACT6" s="1"/>
      <c r="ACU6" s="7"/>
      <c r="ACV6" s="1"/>
      <c r="ACW6" s="7"/>
      <c r="ACX6" s="1"/>
      <c r="ACY6" s="7"/>
      <c r="ACZ6" s="1"/>
      <c r="ADA6" s="7"/>
      <c r="ADB6" s="1"/>
      <c r="ADC6" s="7"/>
      <c r="ADD6" s="1"/>
      <c r="ADE6" s="7"/>
      <c r="ADF6" s="1"/>
      <c r="ADG6" s="7"/>
      <c r="ADH6" s="1"/>
      <c r="ADI6" s="7"/>
      <c r="ADJ6" s="1"/>
      <c r="ADK6" s="7"/>
      <c r="ADL6" s="1"/>
      <c r="ADM6" s="7"/>
      <c r="ADN6" s="1"/>
      <c r="ADO6" s="7"/>
      <c r="ADP6" s="1"/>
      <c r="ADQ6" s="7"/>
      <c r="ADR6" s="1"/>
      <c r="ADS6" s="7"/>
      <c r="ADT6" s="1"/>
      <c r="ADU6" s="7"/>
      <c r="ADV6" s="1"/>
      <c r="ADW6" s="7"/>
      <c r="ADX6" s="1"/>
      <c r="ADY6" s="7"/>
      <c r="ADZ6" s="1"/>
      <c r="AEA6" s="7"/>
      <c r="AEB6" s="1"/>
      <c r="AEC6" s="7"/>
      <c r="AED6" s="1"/>
      <c r="AEE6" s="7"/>
      <c r="AEF6" s="1"/>
      <c r="AEG6" s="7"/>
      <c r="AEH6" s="1"/>
      <c r="AEI6" s="7"/>
      <c r="AEJ6" s="1"/>
      <c r="AEK6" s="7"/>
      <c r="AEL6" s="1"/>
      <c r="AEM6" s="7"/>
      <c r="AEN6" s="1"/>
      <c r="AEO6" s="7"/>
      <c r="AEP6" s="1"/>
      <c r="AEQ6" s="7"/>
      <c r="AER6" s="1"/>
      <c r="AES6" s="7"/>
      <c r="AET6" s="1"/>
      <c r="AEU6" s="7"/>
      <c r="AEV6" s="1"/>
      <c r="AEW6" s="7"/>
      <c r="AEX6" s="1"/>
      <c r="AEY6" s="7"/>
      <c r="AEZ6" s="1"/>
      <c r="AFA6" s="7"/>
      <c r="AFB6" s="1"/>
      <c r="AFC6" s="7"/>
      <c r="AFD6" s="1"/>
      <c r="AFE6" s="7"/>
      <c r="AFF6" s="1"/>
      <c r="AFG6" s="7"/>
      <c r="AFH6" s="1"/>
      <c r="AFI6" s="7"/>
      <c r="AFJ6" s="1"/>
      <c r="AFK6" s="7"/>
      <c r="AFL6" s="1"/>
      <c r="AFM6" s="7"/>
      <c r="AFN6" s="1"/>
      <c r="AFO6" s="7"/>
      <c r="AFP6" s="1"/>
      <c r="AFQ6" s="7"/>
      <c r="AFR6" s="1"/>
      <c r="AFS6" s="7"/>
      <c r="AFT6" s="1"/>
      <c r="AFU6" s="7"/>
      <c r="AFV6" s="1"/>
      <c r="AFW6" s="7"/>
      <c r="AFX6" s="1"/>
      <c r="AFY6" s="7"/>
      <c r="AFZ6" s="1"/>
      <c r="AGA6" s="7"/>
      <c r="AGB6" s="1"/>
      <c r="AGC6" s="7"/>
      <c r="AGD6" s="1"/>
      <c r="AGE6" s="7"/>
      <c r="AGF6" s="1"/>
      <c r="AGG6" s="7"/>
      <c r="AGH6" s="1"/>
      <c r="AGI6" s="7"/>
      <c r="AGJ6" s="1"/>
      <c r="AGK6" s="7"/>
      <c r="AGL6" s="1"/>
      <c r="AGM6" s="7"/>
      <c r="AGN6" s="1"/>
      <c r="AGO6" s="7"/>
      <c r="AGP6" s="1"/>
      <c r="AGQ6" s="7"/>
      <c r="AGR6" s="1"/>
      <c r="AGS6" s="7"/>
      <c r="AGT6" s="1"/>
      <c r="AGU6" s="7"/>
      <c r="AGV6" s="1"/>
      <c r="AGW6" s="7"/>
      <c r="AGX6" s="1"/>
      <c r="AGY6" s="7"/>
      <c r="AGZ6" s="1"/>
      <c r="AHA6" s="7"/>
      <c r="AHB6" s="1"/>
      <c r="AHC6" s="7"/>
      <c r="AHD6" s="1"/>
      <c r="AHE6" s="7"/>
      <c r="AHF6" s="1"/>
      <c r="AHG6" s="7"/>
      <c r="AHH6" s="1"/>
      <c r="AHI6" s="7"/>
      <c r="AHJ6" s="1"/>
      <c r="AHK6" s="7"/>
      <c r="AHL6" s="1"/>
      <c r="AHM6" s="7"/>
      <c r="AHN6" s="1"/>
      <c r="AHO6" s="7"/>
      <c r="AHP6" s="1"/>
      <c r="AHQ6" s="7"/>
      <c r="AHR6" s="1"/>
      <c r="AHS6" s="7"/>
      <c r="AHT6" s="1"/>
      <c r="AHU6" s="7"/>
      <c r="AHV6" s="1"/>
      <c r="AHW6" s="7"/>
      <c r="AHX6" s="1"/>
      <c r="AHY6" s="7"/>
      <c r="AHZ6" s="1"/>
      <c r="AIA6" s="7"/>
      <c r="AIB6" s="1"/>
      <c r="AIC6" s="7"/>
      <c r="AID6" s="1"/>
      <c r="AIE6" s="7"/>
      <c r="AIF6" s="1"/>
      <c r="AIG6" s="7"/>
      <c r="AIH6" s="1"/>
      <c r="AII6" s="7"/>
      <c r="AIJ6" s="1"/>
      <c r="AIK6" s="7"/>
      <c r="AIL6" s="1"/>
      <c r="AIM6" s="7"/>
      <c r="AIN6" s="1"/>
      <c r="AIO6" s="7"/>
      <c r="AIP6" s="1"/>
      <c r="AIQ6" s="7"/>
      <c r="AIR6" s="1"/>
      <c r="AIS6" s="7"/>
      <c r="AIT6" s="1"/>
      <c r="AIU6" s="7"/>
      <c r="AIV6" s="1"/>
      <c r="AIW6" s="7"/>
      <c r="AIX6" s="1"/>
      <c r="AIY6" s="7"/>
      <c r="AIZ6" s="1"/>
      <c r="AJA6" s="7"/>
      <c r="AJB6" s="1"/>
      <c r="AJC6" s="7"/>
      <c r="AJD6" s="1"/>
      <c r="AJE6" s="7"/>
      <c r="AJF6" s="1"/>
      <c r="AJG6" s="7"/>
      <c r="AJH6" s="1"/>
      <c r="AJI6" s="7"/>
      <c r="AJJ6" s="1"/>
      <c r="AJK6" s="7"/>
      <c r="AJL6" s="1"/>
      <c r="AJM6" s="7"/>
      <c r="AJN6" s="1"/>
      <c r="AJO6" s="7"/>
      <c r="AJP6" s="1"/>
      <c r="AJQ6" s="7"/>
      <c r="AJR6" s="1"/>
      <c r="AJS6" s="7"/>
      <c r="AJT6" s="1"/>
      <c r="AJU6" s="7"/>
      <c r="AJV6" s="1"/>
      <c r="AJW6" s="7"/>
      <c r="AJX6" s="1"/>
      <c r="AJY6" s="7"/>
      <c r="AJZ6" s="1"/>
      <c r="AKA6" s="7"/>
      <c r="AKB6" s="1"/>
      <c r="AKC6" s="7"/>
      <c r="AKD6" s="1"/>
      <c r="AKE6" s="7"/>
      <c r="AKF6" s="1"/>
      <c r="AKG6" s="7"/>
      <c r="AKH6" s="1"/>
      <c r="AKI6" s="7"/>
      <c r="AKJ6" s="1"/>
      <c r="AKK6" s="7"/>
      <c r="AKL6" s="1"/>
      <c r="AKM6" s="7"/>
      <c r="AKN6" s="1"/>
      <c r="AKO6" s="7"/>
      <c r="AKP6" s="1"/>
      <c r="AKQ6" s="7"/>
      <c r="AKR6" s="1"/>
      <c r="AKS6" s="7"/>
      <c r="AKT6" s="1"/>
      <c r="AKU6" s="7"/>
      <c r="AKV6" s="1"/>
      <c r="AKW6" s="7"/>
      <c r="AKX6" s="1"/>
      <c r="AKY6" s="7"/>
      <c r="AKZ6" s="1"/>
      <c r="ALA6" s="7"/>
      <c r="ALB6" s="1"/>
      <c r="ALC6" s="7"/>
      <c r="ALD6" s="1"/>
      <c r="ALE6" s="7"/>
      <c r="ALF6" s="1"/>
      <c r="ALG6" s="7"/>
      <c r="ALH6" s="1"/>
      <c r="ALI6" s="7"/>
      <c r="ALJ6" s="1"/>
      <c r="ALK6" s="7"/>
      <c r="ALL6" s="1"/>
      <c r="ALM6" s="7"/>
      <c r="ALN6" s="1"/>
      <c r="ALO6" s="7"/>
      <c r="ALP6" s="1"/>
      <c r="ALQ6" s="7"/>
      <c r="ALR6" s="1"/>
      <c r="ALS6" s="7"/>
      <c r="ALT6" s="1"/>
      <c r="ALU6" s="7"/>
      <c r="ALV6" s="1"/>
      <c r="ALW6" s="7"/>
      <c r="ALX6" s="1"/>
      <c r="ALY6" s="7"/>
      <c r="ALZ6" s="1"/>
      <c r="AMA6" s="7"/>
      <c r="AMB6" s="1"/>
      <c r="AMC6" s="7"/>
      <c r="AMD6" s="1"/>
      <c r="AME6" s="7"/>
      <c r="AMF6" s="1"/>
      <c r="AMG6" s="7"/>
      <c r="AMH6" s="1"/>
      <c r="AMI6" s="7"/>
      <c r="AMJ6" s="1"/>
      <c r="AMK6" s="7"/>
      <c r="AML6" s="1"/>
      <c r="AMM6" s="7"/>
      <c r="AMN6" s="1"/>
      <c r="AMO6" s="7"/>
      <c r="AMP6" s="1"/>
      <c r="AMQ6" s="7"/>
      <c r="AMR6" s="1"/>
      <c r="AMS6" s="7"/>
      <c r="AMT6" s="1"/>
      <c r="AMU6" s="7"/>
      <c r="AMV6" s="1"/>
      <c r="AMW6" s="7"/>
      <c r="AMX6" s="1"/>
      <c r="AMY6" s="7"/>
      <c r="AMZ6" s="1"/>
      <c r="ANA6" s="7"/>
      <c r="ANB6" s="1"/>
      <c r="ANC6" s="7"/>
      <c r="AND6" s="1"/>
      <c r="ANE6" s="7"/>
      <c r="ANF6" s="1"/>
      <c r="ANG6" s="7"/>
      <c r="ANH6" s="1"/>
      <c r="ANI6" s="7"/>
      <c r="ANJ6" s="1"/>
      <c r="ANK6" s="7"/>
      <c r="ANL6" s="1"/>
      <c r="ANM6" s="7"/>
      <c r="ANN6" s="1"/>
      <c r="ANO6" s="7"/>
      <c r="ANP6" s="1"/>
      <c r="ANQ6" s="7"/>
      <c r="ANR6" s="1"/>
      <c r="ANS6" s="7"/>
      <c r="ANT6" s="1"/>
      <c r="ANU6" s="7"/>
      <c r="ANV6" s="1"/>
      <c r="ANW6" s="7"/>
      <c r="ANX6" s="1"/>
      <c r="ANY6" s="7"/>
      <c r="ANZ6" s="1"/>
      <c r="AOA6" s="7"/>
      <c r="AOB6" s="1"/>
      <c r="AOC6" s="7"/>
      <c r="AOD6" s="1"/>
      <c r="AOE6" s="7"/>
      <c r="AOF6" s="1"/>
      <c r="AOG6" s="7"/>
      <c r="AOH6" s="1"/>
      <c r="AOI6" s="7"/>
      <c r="AOJ6" s="1"/>
      <c r="AOK6" s="7"/>
      <c r="AOL6" s="1"/>
      <c r="AOM6" s="7"/>
      <c r="AON6" s="1"/>
      <c r="AOO6" s="7"/>
      <c r="AOP6" s="1"/>
      <c r="AOQ6" s="7"/>
      <c r="AOR6" s="1"/>
      <c r="AOS6" s="7"/>
      <c r="AOT6" s="1"/>
      <c r="AOU6" s="7"/>
      <c r="AOV6" s="1"/>
      <c r="AOW6" s="7"/>
      <c r="AOX6" s="1"/>
      <c r="AOY6" s="7"/>
      <c r="AOZ6" s="1"/>
      <c r="APA6" s="7"/>
      <c r="APB6" s="1"/>
      <c r="APC6" s="7"/>
      <c r="APD6" s="1"/>
      <c r="APE6" s="7"/>
      <c r="APF6" s="1"/>
      <c r="APG6" s="7"/>
      <c r="APH6" s="1"/>
      <c r="API6" s="7"/>
      <c r="APJ6" s="1"/>
      <c r="APK6" s="7"/>
      <c r="APL6" s="1"/>
      <c r="APM6" s="7"/>
      <c r="APN6" s="1"/>
      <c r="APO6" s="7"/>
      <c r="APP6" s="1"/>
      <c r="APQ6" s="7"/>
      <c r="APR6" s="1"/>
      <c r="APS6" s="7"/>
      <c r="APT6" s="1"/>
      <c r="APU6" s="7"/>
      <c r="APV6" s="1"/>
      <c r="APW6" s="7"/>
      <c r="APX6" s="1"/>
      <c r="APY6" s="7"/>
      <c r="APZ6" s="1"/>
      <c r="AQA6" s="7"/>
      <c r="AQB6" s="1"/>
      <c r="AQC6" s="7"/>
      <c r="AQD6" s="1"/>
      <c r="AQE6" s="7"/>
      <c r="AQF6" s="1"/>
      <c r="AQG6" s="7"/>
      <c r="AQH6" s="1"/>
      <c r="AQI6" s="7"/>
      <c r="AQJ6" s="1"/>
      <c r="AQK6" s="7"/>
      <c r="AQL6" s="1"/>
      <c r="AQM6" s="7"/>
      <c r="AQN6" s="1"/>
      <c r="AQO6" s="7"/>
      <c r="AQP6" s="1"/>
      <c r="AQQ6" s="7"/>
      <c r="AQR6" s="1"/>
      <c r="AQS6" s="7"/>
      <c r="AQT6" s="1"/>
      <c r="AQU6" s="7"/>
      <c r="AQV6" s="1"/>
      <c r="AQW6" s="7"/>
      <c r="AQX6" s="1"/>
      <c r="AQY6" s="7"/>
      <c r="AQZ6" s="1"/>
      <c r="ARA6" s="7"/>
      <c r="ARB6" s="1"/>
      <c r="ARC6" s="7"/>
      <c r="ARD6" s="1"/>
      <c r="ARE6" s="7"/>
      <c r="ARF6" s="1"/>
      <c r="ARG6" s="7"/>
      <c r="ARH6" s="1"/>
      <c r="ARI6" s="7"/>
      <c r="ARJ6" s="1"/>
      <c r="ARK6" s="7"/>
      <c r="ARL6" s="1"/>
      <c r="ARM6" s="7"/>
      <c r="ARN6" s="1"/>
      <c r="ARO6" s="7"/>
      <c r="ARP6" s="1"/>
      <c r="ARQ6" s="7"/>
      <c r="ARR6" s="1"/>
      <c r="ARS6" s="7"/>
      <c r="ART6" s="1"/>
      <c r="ARU6" s="7"/>
      <c r="ARV6" s="1"/>
      <c r="ARW6" s="7"/>
      <c r="ARX6" s="1"/>
      <c r="ARY6" s="7"/>
      <c r="ARZ6" s="1"/>
      <c r="ASA6" s="7"/>
      <c r="ASB6" s="1"/>
      <c r="ASC6" s="7"/>
      <c r="ASD6" s="1"/>
      <c r="ASE6" s="7"/>
      <c r="ASF6" s="1"/>
      <c r="ASG6" s="7"/>
      <c r="ASH6" s="1"/>
      <c r="ASI6" s="7"/>
      <c r="ASJ6" s="1"/>
      <c r="ASK6" s="7"/>
      <c r="ASL6" s="1"/>
      <c r="ASM6" s="7"/>
      <c r="ASN6" s="1"/>
      <c r="ASO6" s="7"/>
      <c r="ASP6" s="1"/>
      <c r="ASQ6" s="7"/>
      <c r="ASR6" s="1"/>
      <c r="ASS6" s="7"/>
      <c r="AST6" s="1"/>
      <c r="ASU6" s="7"/>
      <c r="ASV6" s="1"/>
      <c r="ASW6" s="7"/>
      <c r="ASX6" s="1"/>
      <c r="ASY6" s="7"/>
      <c r="ASZ6" s="1"/>
      <c r="ATA6" s="7"/>
      <c r="ATB6" s="1"/>
      <c r="ATC6" s="7"/>
      <c r="ATD6" s="1"/>
      <c r="ATE6" s="7"/>
      <c r="ATF6" s="1"/>
      <c r="ATG6" s="7"/>
      <c r="ATH6" s="1"/>
      <c r="ATI6" s="7"/>
      <c r="ATJ6" s="1"/>
      <c r="ATK6" s="7"/>
      <c r="ATL6" s="1"/>
      <c r="ATM6" s="7"/>
      <c r="ATN6" s="1"/>
      <c r="ATO6" s="7"/>
      <c r="ATP6" s="1"/>
      <c r="ATQ6" s="7"/>
      <c r="ATR6" s="1"/>
      <c r="ATS6" s="7"/>
      <c r="ATT6" s="1"/>
      <c r="ATU6" s="7"/>
      <c r="ATV6" s="1"/>
      <c r="ATW6" s="7"/>
      <c r="ATX6" s="1"/>
      <c r="ATY6" s="7"/>
      <c r="ATZ6" s="1"/>
      <c r="AUA6" s="7"/>
      <c r="AUB6" s="1"/>
      <c r="AUC6" s="7"/>
      <c r="AUD6" s="1"/>
      <c r="AUE6" s="7"/>
      <c r="AUF6" s="1"/>
      <c r="AUG6" s="7"/>
      <c r="AUH6" s="1"/>
      <c r="AUI6" s="7"/>
      <c r="AUJ6" s="1"/>
      <c r="AUK6" s="7"/>
      <c r="AUL6" s="1"/>
      <c r="AUM6" s="7"/>
      <c r="AUN6" s="1"/>
      <c r="AUO6" s="7"/>
      <c r="AUP6" s="1"/>
      <c r="AUQ6" s="7"/>
      <c r="AUR6" s="1"/>
      <c r="AUS6" s="7"/>
      <c r="AUT6" s="1"/>
      <c r="AUU6" s="7"/>
      <c r="AUV6" s="1"/>
      <c r="AUW6" s="7"/>
      <c r="AUX6" s="1"/>
      <c r="AUY6" s="7"/>
      <c r="AUZ6" s="1"/>
      <c r="AVA6" s="7"/>
      <c r="AVB6" s="1"/>
      <c r="AVC6" s="7"/>
      <c r="AVD6" s="1"/>
      <c r="AVE6" s="7"/>
      <c r="AVF6" s="1"/>
      <c r="AVG6" s="7"/>
      <c r="AVH6" s="1"/>
      <c r="AVI6" s="7"/>
      <c r="AVJ6" s="1"/>
      <c r="AVK6" s="7"/>
      <c r="AVL6" s="1"/>
      <c r="AVM6" s="7"/>
      <c r="AVN6" s="1"/>
      <c r="AVO6" s="7"/>
      <c r="AVP6" s="1"/>
      <c r="AVQ6" s="7"/>
      <c r="AVR6" s="1"/>
      <c r="AVS6" s="7"/>
      <c r="AVT6" s="1"/>
      <c r="AVU6" s="7"/>
      <c r="AVV6" s="1"/>
      <c r="AVW6" s="7"/>
      <c r="AVX6" s="1"/>
      <c r="AVY6" s="7"/>
      <c r="AVZ6" s="1"/>
      <c r="AWA6" s="7"/>
      <c r="AWB6" s="1"/>
      <c r="AWC6" s="7"/>
      <c r="AWD6" s="1"/>
      <c r="AWE6" s="7"/>
      <c r="AWF6" s="1"/>
      <c r="AWG6" s="7"/>
      <c r="AWH6" s="1"/>
      <c r="AWI6" s="7"/>
      <c r="AWJ6" s="1"/>
      <c r="AWK6" s="7"/>
      <c r="AWL6" s="1"/>
      <c r="AWM6" s="7"/>
      <c r="AWN6" s="1"/>
      <c r="AWO6" s="7"/>
      <c r="AWP6" s="1"/>
      <c r="AWQ6" s="7"/>
      <c r="AWR6" s="1"/>
      <c r="AWS6" s="7"/>
      <c r="AWT6" s="1"/>
      <c r="AWU6" s="7"/>
      <c r="AWV6" s="1"/>
      <c r="AWW6" s="7"/>
      <c r="AWX6" s="1"/>
      <c r="AWY6" s="7"/>
      <c r="AWZ6" s="1"/>
      <c r="AXA6" s="7"/>
      <c r="AXB6" s="1"/>
      <c r="AXC6" s="7"/>
      <c r="AXD6" s="1"/>
      <c r="AXE6" s="7"/>
      <c r="AXF6" s="1"/>
      <c r="AXG6" s="7"/>
      <c r="AXH6" s="1"/>
      <c r="AXI6" s="7"/>
      <c r="AXJ6" s="1"/>
      <c r="AXK6" s="7"/>
      <c r="AXL6" s="1"/>
      <c r="AXM6" s="7"/>
      <c r="AXN6" s="1"/>
      <c r="AXO6" s="7"/>
      <c r="AXP6" s="1"/>
      <c r="AXQ6" s="7"/>
      <c r="AXR6" s="1"/>
      <c r="AXS6" s="7"/>
      <c r="AXT6" s="1"/>
      <c r="AXU6" s="7"/>
      <c r="AXV6" s="1"/>
      <c r="AXW6" s="7"/>
      <c r="AXX6" s="1"/>
      <c r="AXY6" s="7"/>
      <c r="AXZ6" s="1"/>
      <c r="AYA6" s="7"/>
      <c r="AYB6" s="1"/>
      <c r="AYC6" s="7"/>
      <c r="AYD6" s="1"/>
      <c r="AYE6" s="7"/>
      <c r="AYF6" s="1"/>
      <c r="AYG6" s="7"/>
      <c r="AYH6" s="1"/>
      <c r="AYI6" s="7"/>
      <c r="AYJ6" s="1"/>
      <c r="AYK6" s="7"/>
      <c r="AYL6" s="1"/>
      <c r="AYM6" s="7"/>
      <c r="AYN6" s="1"/>
      <c r="AYO6" s="7"/>
      <c r="AYP6" s="1"/>
      <c r="AYQ6" s="7"/>
      <c r="AYR6" s="1"/>
      <c r="AYS6" s="7"/>
      <c r="AYT6" s="1"/>
      <c r="AYU6" s="7"/>
      <c r="AYV6" s="1"/>
      <c r="AYW6" s="7"/>
      <c r="AYX6" s="1"/>
      <c r="AYY6" s="7"/>
      <c r="AYZ6" s="1"/>
      <c r="AZA6" s="7"/>
      <c r="AZB6" s="1"/>
      <c r="AZC6" s="7"/>
      <c r="AZD6" s="1"/>
      <c r="AZE6" s="7"/>
      <c r="AZF6" s="1"/>
      <c r="AZG6" s="7"/>
      <c r="AZH6" s="1"/>
      <c r="AZI6" s="7"/>
      <c r="AZJ6" s="1"/>
      <c r="AZK6" s="7"/>
      <c r="AZL6" s="1"/>
      <c r="AZM6" s="7"/>
      <c r="AZN6" s="1"/>
      <c r="AZO6" s="7"/>
      <c r="AZP6" s="1"/>
      <c r="AZQ6" s="7"/>
      <c r="AZR6" s="1"/>
      <c r="AZS6" s="7"/>
      <c r="AZT6" s="1"/>
      <c r="AZU6" s="7"/>
      <c r="AZV6" s="1"/>
      <c r="AZW6" s="7"/>
      <c r="AZX6" s="1"/>
      <c r="AZY6" s="7"/>
      <c r="AZZ6" s="1"/>
      <c r="BAA6" s="7"/>
      <c r="BAB6" s="1"/>
      <c r="BAC6" s="7"/>
      <c r="BAD6" s="1"/>
      <c r="BAE6" s="7"/>
      <c r="BAF6" s="1"/>
      <c r="BAG6" s="7"/>
      <c r="BAH6" s="1"/>
      <c r="BAI6" s="7"/>
      <c r="BAJ6" s="1"/>
      <c r="BAK6" s="7"/>
      <c r="BAL6" s="1"/>
      <c r="BAM6" s="7"/>
      <c r="BAN6" s="1"/>
      <c r="BAO6" s="7"/>
      <c r="BAP6" s="1"/>
      <c r="BAQ6" s="7"/>
      <c r="BAR6" s="1"/>
      <c r="BAS6" s="7"/>
      <c r="BAT6" s="1"/>
      <c r="BAU6" s="7"/>
      <c r="BAV6" s="1"/>
      <c r="BAW6" s="7"/>
      <c r="BAX6" s="1"/>
      <c r="BAY6" s="7"/>
      <c r="BAZ6" s="1"/>
      <c r="BBA6" s="7"/>
      <c r="BBB6" s="1"/>
      <c r="BBC6" s="7"/>
      <c r="BBD6" s="1"/>
      <c r="BBE6" s="7"/>
      <c r="BBF6" s="1"/>
      <c r="BBG6" s="7"/>
      <c r="BBH6" s="1"/>
      <c r="BBI6" s="7"/>
      <c r="BBJ6" s="1"/>
      <c r="BBK6" s="7"/>
      <c r="BBL6" s="1"/>
      <c r="BBM6" s="7"/>
      <c r="BBN6" s="1"/>
      <c r="BBO6" s="7"/>
      <c r="BBP6" s="1"/>
      <c r="BBQ6" s="7"/>
      <c r="BBR6" s="1"/>
      <c r="BBS6" s="7"/>
      <c r="BBT6" s="1"/>
      <c r="BBU6" s="7"/>
      <c r="BBV6" s="1"/>
      <c r="BBW6" s="7"/>
      <c r="BBX6" s="1"/>
      <c r="BBY6" s="7"/>
      <c r="BBZ6" s="1"/>
      <c r="BCA6" s="7"/>
      <c r="BCB6" s="1"/>
      <c r="BCC6" s="7"/>
      <c r="BCD6" s="1"/>
      <c r="BCE6" s="7"/>
      <c r="BCF6" s="1"/>
      <c r="BCG6" s="7"/>
      <c r="BCH6" s="1"/>
      <c r="BCI6" s="7"/>
      <c r="BCJ6" s="1"/>
      <c r="BCK6" s="7"/>
      <c r="BCL6" s="1"/>
      <c r="BCM6" s="7"/>
      <c r="BCN6" s="1"/>
      <c r="BCO6" s="7"/>
      <c r="BCP6" s="1"/>
      <c r="BCQ6" s="7"/>
      <c r="BCR6" s="1"/>
      <c r="BCS6" s="7"/>
      <c r="BCT6" s="1"/>
      <c r="BCU6" s="7"/>
      <c r="BCV6" s="1"/>
      <c r="BCW6" s="7"/>
      <c r="BCX6" s="1"/>
      <c r="BCY6" s="7"/>
      <c r="BCZ6" s="1"/>
      <c r="BDA6" s="7"/>
      <c r="BDB6" s="1"/>
      <c r="BDC6" s="7"/>
      <c r="BDD6" s="1"/>
      <c r="BDE6" s="7"/>
      <c r="BDF6" s="1"/>
      <c r="BDG6" s="7"/>
      <c r="BDH6" s="1"/>
      <c r="BDI6" s="7"/>
      <c r="BDJ6" s="1"/>
      <c r="BDK6" s="7"/>
      <c r="BDL6" s="1"/>
      <c r="BDM6" s="7"/>
      <c r="BDN6" s="1"/>
      <c r="BDO6" s="7"/>
      <c r="BDP6" s="1"/>
      <c r="BDQ6" s="7"/>
      <c r="BDR6" s="1"/>
      <c r="BDS6" s="7"/>
      <c r="BDT6" s="1"/>
      <c r="BDU6" s="7"/>
      <c r="BDV6" s="1"/>
      <c r="BDW6" s="7"/>
      <c r="BDX6" s="1"/>
      <c r="BDY6" s="7"/>
      <c r="BDZ6" s="1"/>
      <c r="BEA6" s="7"/>
      <c r="BEB6" s="1"/>
      <c r="BEC6" s="7"/>
      <c r="BED6" s="1"/>
      <c r="BEE6" s="7"/>
      <c r="BEF6" s="1"/>
      <c r="BEG6" s="7"/>
      <c r="BEH6" s="1"/>
      <c r="BEI6" s="7"/>
      <c r="BEJ6" s="1"/>
      <c r="BEK6" s="7"/>
      <c r="BEL6" s="1"/>
      <c r="BEM6" s="7"/>
      <c r="BEN6" s="1"/>
      <c r="BEO6" s="7"/>
      <c r="BEP6" s="1"/>
      <c r="BEQ6" s="7"/>
      <c r="BER6" s="1"/>
      <c r="BES6" s="7"/>
      <c r="BET6" s="1"/>
      <c r="BEU6" s="7"/>
      <c r="BEV6" s="1"/>
      <c r="BEW6" s="7"/>
      <c r="BEX6" s="1"/>
      <c r="BEY6" s="7"/>
      <c r="BEZ6" s="1"/>
      <c r="BFA6" s="7"/>
      <c r="BFB6" s="1"/>
      <c r="BFC6" s="7"/>
      <c r="BFD6" s="1"/>
      <c r="BFE6" s="7"/>
      <c r="BFF6" s="1"/>
      <c r="BFG6" s="7"/>
      <c r="BFH6" s="1"/>
      <c r="BFI6" s="7"/>
      <c r="BFJ6" s="1"/>
      <c r="BFK6" s="7"/>
      <c r="BFL6" s="1"/>
      <c r="BFM6" s="7"/>
      <c r="BFN6" s="1"/>
      <c r="BFO6" s="7"/>
      <c r="BFP6" s="1"/>
      <c r="BFQ6" s="7"/>
      <c r="BFR6" s="1"/>
      <c r="BFS6" s="7"/>
      <c r="BFT6" s="1"/>
      <c r="BFU6" s="7"/>
      <c r="BFV6" s="1"/>
      <c r="BFW6" s="7"/>
      <c r="BFX6" s="1"/>
      <c r="BFY6" s="7"/>
      <c r="BFZ6" s="1"/>
      <c r="BGA6" s="7"/>
      <c r="BGB6" s="1"/>
      <c r="BGC6" s="7"/>
      <c r="BGD6" s="1"/>
      <c r="BGE6" s="7"/>
      <c r="BGF6" s="1"/>
      <c r="BGG6" s="7"/>
      <c r="BGH6" s="1"/>
      <c r="BGI6" s="7"/>
      <c r="BGJ6" s="1"/>
      <c r="BGK6" s="7"/>
      <c r="BGL6" s="1"/>
      <c r="BGM6" s="7"/>
      <c r="BGN6" s="1"/>
      <c r="BGO6" s="7"/>
      <c r="BGP6" s="1"/>
      <c r="BGQ6" s="7"/>
      <c r="BGR6" s="1"/>
      <c r="BGS6" s="7"/>
      <c r="BGT6" s="1"/>
      <c r="BGU6" s="7"/>
      <c r="BGV6" s="1"/>
      <c r="BGW6" s="7"/>
      <c r="BGX6" s="1"/>
      <c r="BGY6" s="7"/>
      <c r="BGZ6" s="1"/>
      <c r="BHA6" s="7"/>
      <c r="BHB6" s="1"/>
      <c r="BHC6" s="7"/>
      <c r="BHD6" s="1"/>
      <c r="BHE6" s="7"/>
      <c r="BHF6" s="1"/>
      <c r="BHG6" s="7"/>
      <c r="BHH6" s="1"/>
      <c r="BHI6" s="7"/>
      <c r="BHJ6" s="1"/>
      <c r="BHK6" s="7"/>
      <c r="BHL6" s="1"/>
      <c r="BHM6" s="7"/>
      <c r="BHN6" s="1"/>
      <c r="BHO6" s="7"/>
      <c r="BHP6" s="1"/>
      <c r="BHQ6" s="7"/>
      <c r="BHR6" s="1"/>
      <c r="BHS6" s="7"/>
      <c r="BHT6" s="1"/>
      <c r="BHU6" s="7"/>
      <c r="BHV6" s="1"/>
      <c r="BHW6" s="7"/>
      <c r="BHX6" s="1"/>
      <c r="BHY6" s="7"/>
      <c r="BHZ6" s="1"/>
      <c r="BIA6" s="7"/>
      <c r="BIB6" s="1"/>
      <c r="BIC6" s="7"/>
      <c r="BID6" s="1"/>
      <c r="BIE6" s="7"/>
      <c r="BIF6" s="1"/>
      <c r="BIG6" s="7"/>
      <c r="BIH6" s="1"/>
      <c r="BII6" s="7"/>
      <c r="BIJ6" s="1"/>
      <c r="BIK6" s="7"/>
      <c r="BIL6" s="1"/>
      <c r="BIM6" s="7"/>
      <c r="BIN6" s="1"/>
      <c r="BIO6" s="7"/>
      <c r="BIP6" s="1"/>
      <c r="BIQ6" s="7"/>
      <c r="BIR6" s="1"/>
      <c r="BIS6" s="7"/>
      <c r="BIT6" s="1"/>
      <c r="BIU6" s="7"/>
      <c r="BIV6" s="1"/>
      <c r="BIW6" s="7"/>
      <c r="BIX6" s="1"/>
      <c r="BIY6" s="7"/>
      <c r="BIZ6" s="1"/>
      <c r="BJA6" s="7"/>
      <c r="BJB6" s="1"/>
      <c r="BJC6" s="7"/>
      <c r="BJD6" s="1"/>
      <c r="BJE6" s="7"/>
      <c r="BJF6" s="1"/>
      <c r="BJG6" s="7"/>
      <c r="BJH6" s="1"/>
      <c r="BJI6" s="7"/>
      <c r="BJJ6" s="1"/>
      <c r="BJK6" s="7"/>
      <c r="BJL6" s="1"/>
      <c r="BJM6" s="7"/>
      <c r="BJN6" s="1"/>
      <c r="BJO6" s="7"/>
      <c r="BJP6" s="1"/>
      <c r="BJQ6" s="7"/>
      <c r="BJR6" s="1"/>
      <c r="BJS6" s="7"/>
      <c r="BJT6" s="1"/>
      <c r="BJU6" s="7"/>
      <c r="BJV6" s="1"/>
      <c r="BJW6" s="7"/>
      <c r="BJX6" s="1"/>
      <c r="BJY6" s="7"/>
      <c r="BJZ6" s="1"/>
      <c r="BKA6" s="7"/>
      <c r="BKB6" s="1"/>
      <c r="BKC6" s="7"/>
      <c r="BKD6" s="1"/>
      <c r="BKE6" s="7"/>
      <c r="BKF6" s="1"/>
      <c r="BKG6" s="7"/>
      <c r="BKH6" s="1"/>
      <c r="BKI6" s="7"/>
      <c r="BKJ6" s="1"/>
      <c r="BKK6" s="7"/>
      <c r="BKL6" s="1"/>
      <c r="BKM6" s="7"/>
      <c r="BKN6" s="1"/>
      <c r="BKO6" s="7"/>
      <c r="BKP6" s="1"/>
      <c r="BKQ6" s="7"/>
      <c r="BKR6" s="1"/>
      <c r="BKS6" s="7"/>
      <c r="BKT6" s="1"/>
      <c r="BKU6" s="7"/>
      <c r="BKV6" s="1"/>
      <c r="BKW6" s="7"/>
      <c r="BKX6" s="1"/>
      <c r="BKY6" s="7"/>
      <c r="BKZ6" s="1"/>
      <c r="BLA6" s="7"/>
      <c r="BLB6" s="1"/>
      <c r="BLC6" s="7"/>
      <c r="BLD6" s="1"/>
      <c r="BLE6" s="7"/>
      <c r="BLF6" s="1"/>
      <c r="BLG6" s="7"/>
      <c r="BLH6" s="1"/>
      <c r="BLI6" s="7"/>
      <c r="BLJ6" s="1"/>
      <c r="BLK6" s="7"/>
      <c r="BLL6" s="1"/>
      <c r="BLM6" s="7"/>
      <c r="BLN6" s="1"/>
      <c r="BLO6" s="7"/>
      <c r="BLP6" s="1"/>
      <c r="BLQ6" s="7"/>
      <c r="BLR6" s="1"/>
      <c r="BLS6" s="7"/>
      <c r="BLT6" s="1"/>
      <c r="BLU6" s="7"/>
      <c r="BLV6" s="1"/>
      <c r="BLW6" s="7"/>
      <c r="BLX6" s="1"/>
      <c r="BLY6" s="7"/>
      <c r="BLZ6" s="1"/>
      <c r="BMA6" s="7"/>
      <c r="BMB6" s="1"/>
      <c r="BMC6" s="7"/>
      <c r="BMD6" s="1"/>
      <c r="BME6" s="7"/>
      <c r="BMF6" s="1"/>
      <c r="BMG6" s="7"/>
      <c r="BMH6" s="1"/>
      <c r="BMI6" s="7"/>
      <c r="BMJ6" s="1"/>
      <c r="BMK6" s="7"/>
      <c r="BML6" s="1"/>
      <c r="BMM6" s="7"/>
      <c r="BMN6" s="1"/>
      <c r="BMO6" s="7"/>
      <c r="BMP6" s="1"/>
      <c r="BMQ6" s="7"/>
      <c r="BMR6" s="1"/>
      <c r="BMS6" s="7"/>
      <c r="BMT6" s="1"/>
      <c r="BMU6" s="7"/>
      <c r="BMV6" s="1"/>
      <c r="BMW6" s="7"/>
      <c r="BMX6" s="1"/>
      <c r="BMY6" s="7"/>
      <c r="BMZ6" s="1"/>
      <c r="BNA6" s="7"/>
      <c r="BNB6" s="1"/>
      <c r="BNC6" s="7"/>
      <c r="BND6" s="1"/>
      <c r="BNE6" s="7"/>
      <c r="BNF6" s="1"/>
      <c r="BNG6" s="7"/>
      <c r="BNH6" s="1"/>
      <c r="BNI6" s="7"/>
      <c r="BNJ6" s="1"/>
      <c r="BNK6" s="7"/>
      <c r="BNL6" s="1"/>
      <c r="BNM6" s="7"/>
      <c r="BNN6" s="1"/>
      <c r="BNO6" s="7"/>
      <c r="BNP6" s="1"/>
      <c r="BNQ6" s="7"/>
      <c r="BNR6" s="1"/>
      <c r="BNS6" s="7"/>
      <c r="BNT6" s="1"/>
      <c r="BNU6" s="7"/>
      <c r="BNV6" s="1"/>
      <c r="BNW6" s="7"/>
      <c r="BNX6" s="1"/>
      <c r="BNY6" s="7"/>
      <c r="BNZ6" s="1"/>
      <c r="BOA6" s="7"/>
      <c r="BOB6" s="1"/>
      <c r="BOC6" s="7"/>
      <c r="BOD6" s="1"/>
      <c r="BOE6" s="7"/>
      <c r="BOF6" s="1"/>
      <c r="BOG6" s="7"/>
      <c r="BOH6" s="1"/>
      <c r="BOI6" s="7"/>
      <c r="BOJ6" s="1"/>
      <c r="BOK6" s="7"/>
      <c r="BOL6" s="1"/>
      <c r="BOM6" s="7"/>
      <c r="BON6" s="1"/>
      <c r="BOO6" s="7"/>
      <c r="BOP6" s="1"/>
      <c r="BOQ6" s="7"/>
      <c r="BOR6" s="1"/>
      <c r="BOS6" s="7"/>
      <c r="BOT6" s="1"/>
      <c r="BOU6" s="7"/>
      <c r="BOV6" s="1"/>
      <c r="BOW6" s="7"/>
      <c r="BOX6" s="1"/>
      <c r="BOY6" s="7"/>
      <c r="BOZ6" s="1"/>
      <c r="BPA6" s="7"/>
      <c r="BPB6" s="1"/>
      <c r="BPC6" s="7"/>
      <c r="BPD6" s="1"/>
      <c r="BPE6" s="7"/>
      <c r="BPF6" s="1"/>
      <c r="BPG6" s="7"/>
      <c r="BPH6" s="1"/>
      <c r="BPI6" s="7"/>
      <c r="BPJ6" s="1"/>
      <c r="BPK6" s="7"/>
      <c r="BPL6" s="1"/>
      <c r="BPM6" s="7"/>
      <c r="BPN6" s="1"/>
      <c r="BPO6" s="7"/>
      <c r="BPP6" s="1"/>
      <c r="BPQ6" s="7"/>
      <c r="BPR6" s="1"/>
      <c r="BPS6" s="7"/>
      <c r="BPT6" s="1"/>
      <c r="BPU6" s="7"/>
      <c r="BPV6" s="1"/>
      <c r="BPW6" s="7"/>
      <c r="BPX6" s="1"/>
      <c r="BPY6" s="7"/>
      <c r="BPZ6" s="1"/>
      <c r="BQA6" s="7"/>
      <c r="BQB6" s="1"/>
      <c r="BQC6" s="7"/>
      <c r="BQD6" s="1"/>
      <c r="BQE6" s="7"/>
      <c r="BQF6" s="1"/>
      <c r="BQG6" s="7"/>
      <c r="BQH6" s="1"/>
      <c r="BQI6" s="7"/>
      <c r="BQJ6" s="1"/>
      <c r="BQK6" s="7"/>
      <c r="BQL6" s="1"/>
      <c r="BQM6" s="7"/>
      <c r="BQN6" s="1"/>
      <c r="BQO6" s="7"/>
      <c r="BQP6" s="1"/>
      <c r="BQQ6" s="7"/>
      <c r="BQR6" s="1"/>
      <c r="BQS6" s="7"/>
      <c r="BQT6" s="1"/>
      <c r="BQU6" s="7"/>
      <c r="BQV6" s="1"/>
      <c r="BQW6" s="7"/>
      <c r="BQX6" s="1"/>
      <c r="BQY6" s="7"/>
      <c r="BQZ6" s="1"/>
      <c r="BRA6" s="7"/>
      <c r="BRB6" s="1"/>
      <c r="BRC6" s="7"/>
      <c r="BRD6" s="1"/>
      <c r="BRE6" s="7"/>
      <c r="BRF6" s="1"/>
      <c r="BRG6" s="7"/>
      <c r="BRH6" s="1"/>
      <c r="BRI6" s="7"/>
      <c r="BRJ6" s="1"/>
      <c r="BRK6" s="7"/>
      <c r="BRL6" s="1"/>
      <c r="BRM6" s="7"/>
      <c r="BRN6" s="1"/>
      <c r="BRO6" s="7"/>
      <c r="BRP6" s="1"/>
      <c r="BRQ6" s="7"/>
      <c r="BRR6" s="1"/>
      <c r="BRS6" s="7"/>
      <c r="BRT6" s="1"/>
      <c r="BRU6" s="7"/>
      <c r="BRV6" s="1"/>
      <c r="BRW6" s="7"/>
      <c r="BRX6" s="1"/>
      <c r="BRY6" s="7"/>
      <c r="BRZ6" s="1"/>
      <c r="BSA6" s="7"/>
      <c r="BSB6" s="1"/>
      <c r="BSC6" s="7"/>
      <c r="BSD6" s="1"/>
      <c r="BSE6" s="7"/>
      <c r="BSF6" s="1"/>
      <c r="BSG6" s="7"/>
      <c r="BSH6" s="1"/>
      <c r="BSI6" s="7"/>
      <c r="BSJ6" s="1"/>
      <c r="BSK6" s="7"/>
      <c r="BSL6" s="1"/>
      <c r="BSM6" s="7"/>
      <c r="BSN6" s="1"/>
      <c r="BSO6" s="7"/>
      <c r="BSP6" s="1"/>
      <c r="BSQ6" s="7"/>
      <c r="BSR6" s="1"/>
      <c r="BSS6" s="7"/>
      <c r="BST6" s="1"/>
      <c r="BSU6" s="7"/>
      <c r="BSV6" s="1"/>
      <c r="BSW6" s="7"/>
      <c r="BSX6" s="1"/>
      <c r="BSY6" s="7"/>
      <c r="BSZ6" s="1"/>
      <c r="BTA6" s="7"/>
      <c r="BTB6" s="1"/>
      <c r="BTC6" s="7"/>
      <c r="BTD6" s="1"/>
      <c r="BTE6" s="7"/>
      <c r="BTF6" s="1"/>
      <c r="BTG6" s="7"/>
      <c r="BTH6" s="1"/>
      <c r="BTI6" s="7"/>
      <c r="BTJ6" s="1"/>
      <c r="BTK6" s="7"/>
      <c r="BTL6" s="1"/>
      <c r="BTM6" s="7"/>
      <c r="BTN6" s="1"/>
      <c r="BTO6" s="7"/>
      <c r="BTP6" s="1"/>
      <c r="BTQ6" s="7"/>
      <c r="BTR6" s="1"/>
      <c r="BTS6" s="7"/>
      <c r="BTT6" s="1"/>
      <c r="BTU6" s="7"/>
      <c r="BTV6" s="1"/>
      <c r="BTW6" s="7"/>
      <c r="BTX6" s="1"/>
      <c r="BTY6" s="7"/>
      <c r="BTZ6" s="1"/>
      <c r="BUA6" s="7"/>
      <c r="BUB6" s="1"/>
      <c r="BUC6" s="7"/>
      <c r="BUD6" s="1"/>
      <c r="BUE6" s="7"/>
      <c r="BUF6" s="1"/>
      <c r="BUG6" s="7"/>
      <c r="BUH6" s="1"/>
      <c r="BUI6" s="7"/>
      <c r="BUJ6" s="1"/>
      <c r="BUK6" s="7"/>
      <c r="BUL6" s="1"/>
      <c r="BUM6" s="7"/>
      <c r="BUN6" s="1"/>
      <c r="BUO6" s="7"/>
      <c r="BUP6" s="1"/>
      <c r="BUQ6" s="7"/>
      <c r="BUR6" s="1"/>
      <c r="BUS6" s="7"/>
      <c r="BUT6" s="1"/>
      <c r="BUU6" s="7"/>
      <c r="BUV6" s="1"/>
      <c r="BUW6" s="7"/>
      <c r="BUX6" s="1"/>
      <c r="BUY6" s="7"/>
      <c r="BUZ6" s="1"/>
      <c r="BVA6" s="7"/>
      <c r="BVB6" s="1"/>
      <c r="BVC6" s="7"/>
      <c r="BVD6" s="1"/>
      <c r="BVE6" s="7"/>
      <c r="BVF6" s="1"/>
      <c r="BVG6" s="7"/>
      <c r="BVH6" s="1"/>
      <c r="BVI6" s="7"/>
      <c r="BVJ6" s="1"/>
      <c r="BVK6" s="7"/>
      <c r="BVL6" s="1"/>
      <c r="BVM6" s="7"/>
      <c r="BVN6" s="1"/>
      <c r="BVO6" s="7"/>
      <c r="BVP6" s="1"/>
      <c r="BVQ6" s="7"/>
      <c r="BVR6" s="1"/>
      <c r="BVS6" s="7"/>
      <c r="BVT6" s="1"/>
      <c r="BVU6" s="7"/>
      <c r="BVV6" s="1"/>
      <c r="BVW6" s="7"/>
      <c r="BVX6" s="1"/>
      <c r="BVY6" s="7"/>
      <c r="BVZ6" s="1"/>
      <c r="BWA6" s="7"/>
      <c r="BWB6" s="1"/>
      <c r="BWC6" s="7"/>
      <c r="BWD6" s="1"/>
      <c r="BWE6" s="7"/>
      <c r="BWF6" s="1"/>
      <c r="BWG6" s="7"/>
      <c r="BWH6" s="1"/>
      <c r="BWI6" s="7"/>
      <c r="BWJ6" s="1"/>
      <c r="BWK6" s="7"/>
      <c r="BWL6" s="1"/>
      <c r="BWM6" s="7"/>
      <c r="BWN6" s="1"/>
      <c r="BWO6" s="7"/>
      <c r="BWP6" s="1"/>
      <c r="BWQ6" s="7"/>
      <c r="BWR6" s="1"/>
      <c r="BWS6" s="7"/>
      <c r="BWT6" s="1"/>
      <c r="BWU6" s="7"/>
      <c r="BWV6" s="1"/>
      <c r="BWW6" s="7"/>
      <c r="BWX6" s="1"/>
      <c r="BWY6" s="7"/>
      <c r="BWZ6" s="1"/>
      <c r="BXA6" s="7"/>
      <c r="BXB6" s="1"/>
      <c r="BXC6" s="7"/>
      <c r="BXD6" s="1"/>
      <c r="BXE6" s="7"/>
      <c r="BXF6" s="1"/>
      <c r="BXG6" s="7"/>
      <c r="BXH6" s="1"/>
      <c r="BXI6" s="7"/>
      <c r="BXJ6" s="1"/>
      <c r="BXK6" s="7"/>
      <c r="BXL6" s="1"/>
      <c r="BXM6" s="7"/>
      <c r="BXN6" s="1"/>
      <c r="BXO6" s="7"/>
      <c r="BXP6" s="1"/>
      <c r="BXQ6" s="7"/>
      <c r="BXR6" s="1"/>
      <c r="BXS6" s="7"/>
      <c r="BXT6" s="1"/>
      <c r="BXU6" s="7"/>
      <c r="BXV6" s="1"/>
      <c r="BXW6" s="7"/>
      <c r="BXX6" s="1"/>
      <c r="BXY6" s="7"/>
      <c r="BXZ6" s="1"/>
      <c r="BYA6" s="7"/>
      <c r="BYB6" s="1"/>
      <c r="BYC6" s="7"/>
      <c r="BYD6" s="1"/>
      <c r="BYE6" s="7"/>
      <c r="BYF6" s="1"/>
      <c r="BYG6" s="7"/>
      <c r="BYH6" s="1"/>
      <c r="BYI6" s="7"/>
      <c r="BYJ6" s="1"/>
      <c r="BYK6" s="7"/>
      <c r="BYL6" s="1"/>
      <c r="BYM6" s="7"/>
      <c r="BYN6" s="1"/>
      <c r="BYO6" s="7"/>
      <c r="BYP6" s="1"/>
      <c r="BYQ6" s="7"/>
      <c r="BYR6" s="1"/>
      <c r="BYS6" s="7"/>
      <c r="BYT6" s="1"/>
      <c r="BYU6" s="7"/>
      <c r="BYV6" s="1"/>
      <c r="BYW6" s="7"/>
      <c r="BYX6" s="1"/>
      <c r="BYY6" s="7"/>
      <c r="BYZ6" s="1"/>
      <c r="BZA6" s="7"/>
      <c r="BZB6" s="1"/>
      <c r="BZC6" s="7"/>
      <c r="BZD6" s="1"/>
      <c r="BZE6" s="7"/>
      <c r="BZF6" s="1"/>
      <c r="BZG6" s="7"/>
      <c r="BZH6" s="1"/>
      <c r="BZI6" s="7"/>
      <c r="BZJ6" s="1"/>
      <c r="BZK6" s="7"/>
      <c r="BZL6" s="1"/>
      <c r="BZM6" s="7"/>
      <c r="BZN6" s="1"/>
      <c r="BZO6" s="7"/>
      <c r="BZP6" s="1"/>
      <c r="BZQ6" s="7"/>
      <c r="BZR6" s="1"/>
      <c r="BZS6" s="7"/>
      <c r="BZT6" s="1"/>
      <c r="BZU6" s="7"/>
      <c r="BZV6" s="1"/>
      <c r="BZW6" s="7"/>
      <c r="BZX6" s="1"/>
      <c r="BZY6" s="7"/>
      <c r="BZZ6" s="1"/>
      <c r="CAA6" s="7"/>
      <c r="CAB6" s="1"/>
      <c r="CAC6" s="7"/>
      <c r="CAD6" s="1"/>
      <c r="CAE6" s="7"/>
      <c r="CAF6" s="1"/>
      <c r="CAG6" s="7"/>
      <c r="CAH6" s="1"/>
      <c r="CAI6" s="7"/>
      <c r="CAJ6" s="1"/>
      <c r="CAK6" s="7"/>
      <c r="CAL6" s="1"/>
      <c r="CAM6" s="7"/>
      <c r="CAN6" s="1"/>
      <c r="CAO6" s="7"/>
      <c r="CAP6" s="1"/>
      <c r="CAQ6" s="7"/>
      <c r="CAR6" s="1"/>
      <c r="CAS6" s="7"/>
      <c r="CAT6" s="1"/>
      <c r="CAU6" s="7"/>
      <c r="CAV6" s="1"/>
      <c r="CAW6" s="7"/>
      <c r="CAX6" s="1"/>
      <c r="CAY6" s="7"/>
      <c r="CAZ6" s="1"/>
      <c r="CBA6" s="7"/>
      <c r="CBB6" s="1"/>
      <c r="CBC6" s="7"/>
      <c r="CBD6" s="1"/>
      <c r="CBE6" s="7"/>
      <c r="CBF6" s="1"/>
      <c r="CBG6" s="7"/>
      <c r="CBH6" s="1"/>
      <c r="CBI6" s="7"/>
      <c r="CBJ6" s="1"/>
      <c r="CBK6" s="7"/>
      <c r="CBL6" s="1"/>
      <c r="CBM6" s="7"/>
      <c r="CBN6" s="1"/>
      <c r="CBO6" s="7"/>
      <c r="CBP6" s="1"/>
      <c r="CBQ6" s="7"/>
      <c r="CBR6" s="1"/>
      <c r="CBS6" s="7"/>
      <c r="CBT6" s="1"/>
      <c r="CBU6" s="7"/>
      <c r="CBV6" s="1"/>
      <c r="CBW6" s="7"/>
      <c r="CBX6" s="1"/>
      <c r="CBY6" s="7"/>
      <c r="CBZ6" s="1"/>
      <c r="CCA6" s="7"/>
      <c r="CCB6" s="1"/>
      <c r="CCC6" s="7"/>
      <c r="CCD6" s="1"/>
      <c r="CCE6" s="7"/>
      <c r="CCF6" s="1"/>
      <c r="CCG6" s="7"/>
      <c r="CCH6" s="1"/>
      <c r="CCI6" s="7"/>
      <c r="CCJ6" s="1"/>
      <c r="CCK6" s="7"/>
      <c r="CCL6" s="1"/>
      <c r="CCM6" s="7"/>
      <c r="CCN6" s="1"/>
      <c r="CCO6" s="7"/>
      <c r="CCP6" s="1"/>
      <c r="CCQ6" s="7"/>
      <c r="CCR6" s="1"/>
      <c r="CCS6" s="7"/>
      <c r="CCT6" s="1"/>
      <c r="CCU6" s="7"/>
      <c r="CCV6" s="1"/>
      <c r="CCW6" s="7"/>
      <c r="CCX6" s="1"/>
      <c r="CCY6" s="7"/>
      <c r="CCZ6" s="1"/>
      <c r="CDA6" s="7"/>
      <c r="CDB6" s="1"/>
      <c r="CDC6" s="7"/>
      <c r="CDD6" s="1"/>
      <c r="CDE6" s="7"/>
      <c r="CDF6" s="1"/>
      <c r="CDG6" s="7"/>
      <c r="CDH6" s="1"/>
      <c r="CDI6" s="7"/>
      <c r="CDJ6" s="1"/>
      <c r="CDK6" s="7"/>
      <c r="CDL6" s="1"/>
      <c r="CDM6" s="7"/>
      <c r="CDN6" s="1"/>
      <c r="CDO6" s="7"/>
      <c r="CDP6" s="1"/>
      <c r="CDQ6" s="7"/>
      <c r="CDR6" s="1"/>
      <c r="CDS6" s="7"/>
      <c r="CDT6" s="1"/>
      <c r="CDU6" s="7"/>
      <c r="CDV6" s="1"/>
      <c r="CDW6" s="7"/>
      <c r="CDX6" s="1"/>
      <c r="CDY6" s="7"/>
      <c r="CDZ6" s="1"/>
      <c r="CEA6" s="7"/>
      <c r="CEB6" s="1"/>
      <c r="CEC6" s="7"/>
      <c r="CED6" s="1"/>
      <c r="CEE6" s="7"/>
      <c r="CEF6" s="1"/>
      <c r="CEG6" s="7"/>
      <c r="CEH6" s="1"/>
      <c r="CEI6" s="7"/>
      <c r="CEJ6" s="1"/>
      <c r="CEK6" s="7"/>
      <c r="CEL6" s="1"/>
      <c r="CEM6" s="7"/>
      <c r="CEN6" s="1"/>
      <c r="CEO6" s="7"/>
      <c r="CEP6" s="1"/>
      <c r="CEQ6" s="7"/>
      <c r="CER6" s="1"/>
      <c r="CES6" s="7"/>
      <c r="CET6" s="1"/>
      <c r="CEU6" s="7"/>
      <c r="CEV6" s="1"/>
      <c r="CEW6" s="7"/>
      <c r="CEX6" s="1"/>
      <c r="CEY6" s="7"/>
      <c r="CEZ6" s="1"/>
      <c r="CFA6" s="7"/>
      <c r="CFB6" s="1"/>
      <c r="CFC6" s="7"/>
      <c r="CFD6" s="1"/>
      <c r="CFE6" s="7"/>
      <c r="CFF6" s="1"/>
      <c r="CFG6" s="7"/>
      <c r="CFH6" s="1"/>
      <c r="CFI6" s="7"/>
      <c r="CFJ6" s="1"/>
      <c r="CFK6" s="7"/>
      <c r="CFL6" s="1"/>
      <c r="CFM6" s="7"/>
      <c r="CFN6" s="1"/>
      <c r="CFO6" s="7"/>
      <c r="CFP6" s="1"/>
      <c r="CFQ6" s="7"/>
      <c r="CFR6" s="1"/>
      <c r="CFS6" s="7"/>
      <c r="CFT6" s="1"/>
      <c r="CFU6" s="7"/>
      <c r="CFV6" s="1"/>
      <c r="CFW6" s="7"/>
      <c r="CFX6" s="1"/>
      <c r="CFY6" s="7"/>
      <c r="CFZ6" s="1"/>
      <c r="CGA6" s="7"/>
      <c r="CGB6" s="1"/>
      <c r="CGC6" s="7"/>
      <c r="CGD6" s="1"/>
      <c r="CGE6" s="7"/>
      <c r="CGF6" s="1"/>
      <c r="CGG6" s="7"/>
      <c r="CGH6" s="1"/>
      <c r="CGI6" s="7"/>
      <c r="CGJ6" s="1"/>
      <c r="CGK6" s="7"/>
      <c r="CGL6" s="1"/>
      <c r="CGM6" s="7"/>
      <c r="CGN6" s="1"/>
      <c r="CGO6" s="7"/>
      <c r="CGP6" s="1"/>
      <c r="CGQ6" s="7"/>
      <c r="CGR6" s="1"/>
      <c r="CGS6" s="7"/>
      <c r="CGT6" s="1"/>
      <c r="CGU6" s="7"/>
      <c r="CGV6" s="1"/>
      <c r="CGW6" s="7"/>
      <c r="CGX6" s="1"/>
      <c r="CGY6" s="7"/>
      <c r="CGZ6" s="1"/>
      <c r="CHA6" s="7"/>
      <c r="CHB6" s="1"/>
      <c r="CHC6" s="7"/>
      <c r="CHD6" s="1"/>
      <c r="CHE6" s="7"/>
      <c r="CHF6" s="1"/>
      <c r="CHG6" s="7"/>
      <c r="CHH6" s="1"/>
      <c r="CHI6" s="7"/>
      <c r="CHJ6" s="1"/>
      <c r="CHK6" s="7"/>
      <c r="CHL6" s="1"/>
      <c r="CHM6" s="7"/>
      <c r="CHN6" s="1"/>
      <c r="CHO6" s="7"/>
      <c r="CHP6" s="1"/>
      <c r="CHQ6" s="7"/>
      <c r="CHR6" s="1"/>
      <c r="CHS6" s="7"/>
      <c r="CHT6" s="1"/>
      <c r="CHU6" s="7"/>
      <c r="CHV6" s="1"/>
      <c r="CHW6" s="7"/>
      <c r="CHX6" s="1"/>
      <c r="CHY6" s="7"/>
      <c r="CHZ6" s="1"/>
      <c r="CIA6" s="7"/>
      <c r="CIB6" s="1"/>
      <c r="CIC6" s="7"/>
      <c r="CID6" s="1"/>
      <c r="CIE6" s="7"/>
      <c r="CIF6" s="1"/>
      <c r="CIG6" s="7"/>
      <c r="CIH6" s="1"/>
      <c r="CII6" s="7"/>
      <c r="CIJ6" s="1"/>
      <c r="CIK6" s="7"/>
      <c r="CIL6" s="1"/>
      <c r="CIM6" s="7"/>
      <c r="CIN6" s="1"/>
      <c r="CIO6" s="7"/>
      <c r="CIP6" s="1"/>
      <c r="CIQ6" s="7"/>
      <c r="CIR6" s="1"/>
      <c r="CIS6" s="7"/>
      <c r="CIT6" s="1"/>
      <c r="CIU6" s="7"/>
      <c r="CIV6" s="1"/>
      <c r="CIW6" s="7"/>
      <c r="CIX6" s="1"/>
      <c r="CIY6" s="7"/>
      <c r="CIZ6" s="1"/>
      <c r="CJA6" s="7"/>
      <c r="CJB6" s="1"/>
      <c r="CJC6" s="7"/>
      <c r="CJD6" s="1"/>
      <c r="CJE6" s="7"/>
      <c r="CJF6" s="1"/>
      <c r="CJG6" s="7"/>
      <c r="CJH6" s="1"/>
      <c r="CJI6" s="7"/>
      <c r="CJJ6" s="1"/>
      <c r="CJK6" s="7"/>
      <c r="CJL6" s="1"/>
      <c r="CJM6" s="7"/>
      <c r="CJN6" s="1"/>
      <c r="CJO6" s="7"/>
      <c r="CJP6" s="1"/>
      <c r="CJQ6" s="7"/>
      <c r="CJR6" s="1"/>
      <c r="CJS6" s="7"/>
      <c r="CJT6" s="1"/>
      <c r="CJU6" s="7"/>
      <c r="CJV6" s="1"/>
      <c r="CJW6" s="7"/>
      <c r="CJX6" s="1"/>
      <c r="CJY6" s="7"/>
      <c r="CJZ6" s="1"/>
      <c r="CKA6" s="7"/>
      <c r="CKB6" s="1"/>
      <c r="CKC6" s="7"/>
      <c r="CKD6" s="1"/>
      <c r="CKE6" s="7"/>
      <c r="CKF6" s="1"/>
      <c r="CKG6" s="7"/>
      <c r="CKH6" s="1"/>
      <c r="CKI6" s="7"/>
      <c r="CKJ6" s="1"/>
      <c r="CKK6" s="7"/>
      <c r="CKL6" s="1"/>
      <c r="CKM6" s="7"/>
      <c r="CKN6" s="1"/>
      <c r="CKO6" s="7"/>
      <c r="CKP6" s="1"/>
      <c r="CKQ6" s="7"/>
      <c r="CKR6" s="1"/>
      <c r="CKS6" s="7"/>
      <c r="CKT6" s="1"/>
      <c r="CKU6" s="7"/>
      <c r="CKV6" s="1"/>
      <c r="CKW6" s="7"/>
      <c r="CKX6" s="1"/>
      <c r="CKY6" s="7"/>
      <c r="CKZ6" s="1"/>
      <c r="CLA6" s="7"/>
      <c r="CLB6" s="1"/>
      <c r="CLC6" s="7"/>
      <c r="CLD6" s="1"/>
      <c r="CLE6" s="7"/>
      <c r="CLF6" s="1"/>
      <c r="CLG6" s="7"/>
      <c r="CLH6" s="1"/>
      <c r="CLI6" s="7"/>
      <c r="CLJ6" s="1"/>
      <c r="CLK6" s="7"/>
      <c r="CLL6" s="1"/>
      <c r="CLM6" s="7"/>
      <c r="CLN6" s="1"/>
      <c r="CLO6" s="7"/>
      <c r="CLP6" s="1"/>
      <c r="CLQ6" s="7"/>
      <c r="CLR6" s="1"/>
      <c r="CLS6" s="7"/>
      <c r="CLT6" s="1"/>
      <c r="CLU6" s="7"/>
      <c r="CLV6" s="1"/>
      <c r="CLW6" s="7"/>
      <c r="CLX6" s="1"/>
      <c r="CLY6" s="7"/>
      <c r="CLZ6" s="1"/>
      <c r="CMA6" s="7"/>
      <c r="CMB6" s="1"/>
      <c r="CMC6" s="7"/>
      <c r="CMD6" s="1"/>
      <c r="CME6" s="7"/>
      <c r="CMF6" s="1"/>
      <c r="CMG6" s="7"/>
      <c r="CMH6" s="1"/>
      <c r="CMI6" s="7"/>
      <c r="CMJ6" s="1"/>
      <c r="CMK6" s="7"/>
      <c r="CML6" s="1"/>
      <c r="CMM6" s="7"/>
      <c r="CMN6" s="1"/>
      <c r="CMO6" s="7"/>
      <c r="CMP6" s="1"/>
      <c r="CMQ6" s="7"/>
      <c r="CMR6" s="1"/>
      <c r="CMS6" s="7"/>
      <c r="CMT6" s="1"/>
      <c r="CMU6" s="7"/>
      <c r="CMV6" s="1"/>
      <c r="CMW6" s="7"/>
      <c r="CMX6" s="1"/>
      <c r="CMY6" s="7"/>
      <c r="CMZ6" s="1"/>
      <c r="CNA6" s="7"/>
      <c r="CNB6" s="1"/>
      <c r="CNC6" s="7"/>
      <c r="CND6" s="1"/>
      <c r="CNE6" s="7"/>
      <c r="CNF6" s="1"/>
      <c r="CNG6" s="7"/>
      <c r="CNH6" s="1"/>
      <c r="CNI6" s="7"/>
      <c r="CNJ6" s="1"/>
      <c r="CNK6" s="7"/>
      <c r="CNL6" s="1"/>
      <c r="CNM6" s="7"/>
      <c r="CNN6" s="1"/>
      <c r="CNO6" s="7"/>
      <c r="CNP6" s="1"/>
      <c r="CNQ6" s="7"/>
      <c r="CNR6" s="1"/>
      <c r="CNS6" s="7"/>
      <c r="CNT6" s="1"/>
      <c r="CNU6" s="7"/>
      <c r="CNV6" s="1"/>
      <c r="CNW6" s="7"/>
      <c r="CNX6" s="1"/>
      <c r="CNY6" s="7"/>
      <c r="CNZ6" s="1"/>
      <c r="COA6" s="7"/>
      <c r="COB6" s="1"/>
      <c r="COC6" s="7"/>
      <c r="COD6" s="1"/>
      <c r="COE6" s="7"/>
      <c r="COF6" s="1"/>
      <c r="COG6" s="7"/>
      <c r="COH6" s="1"/>
      <c r="COI6" s="7"/>
      <c r="COJ6" s="1"/>
      <c r="COK6" s="7"/>
      <c r="COL6" s="1"/>
      <c r="COM6" s="7"/>
      <c r="CON6" s="1"/>
      <c r="COO6" s="7"/>
      <c r="COP6" s="1"/>
      <c r="COQ6" s="7"/>
      <c r="COR6" s="1"/>
      <c r="COS6" s="7"/>
      <c r="COT6" s="1"/>
      <c r="COU6" s="7"/>
      <c r="COV6" s="1"/>
      <c r="COW6" s="7"/>
      <c r="COX6" s="1"/>
      <c r="COY6" s="7"/>
      <c r="COZ6" s="1"/>
      <c r="CPA6" s="7"/>
      <c r="CPB6" s="1"/>
      <c r="CPC6" s="7"/>
      <c r="CPD6" s="1"/>
      <c r="CPE6" s="7"/>
      <c r="CPF6" s="1"/>
      <c r="CPG6" s="7"/>
      <c r="CPH6" s="1"/>
      <c r="CPI6" s="7"/>
      <c r="CPJ6" s="1"/>
      <c r="CPK6" s="7"/>
      <c r="CPL6" s="1"/>
      <c r="CPM6" s="7"/>
      <c r="CPN6" s="1"/>
      <c r="CPO6" s="7"/>
      <c r="CPP6" s="1"/>
      <c r="CPQ6" s="7"/>
      <c r="CPR6" s="1"/>
      <c r="CPS6" s="7"/>
      <c r="CPT6" s="1"/>
      <c r="CPU6" s="7"/>
      <c r="CPV6" s="1"/>
      <c r="CPW6" s="7"/>
      <c r="CPX6" s="1"/>
      <c r="CPY6" s="7"/>
      <c r="CPZ6" s="1"/>
      <c r="CQA6" s="7"/>
      <c r="CQB6" s="1"/>
      <c r="CQC6" s="7"/>
      <c r="CQD6" s="1"/>
      <c r="CQE6" s="7"/>
      <c r="CQF6" s="1"/>
      <c r="CQG6" s="7"/>
      <c r="CQH6" s="1"/>
      <c r="CQI6" s="7"/>
      <c r="CQJ6" s="1"/>
      <c r="CQK6" s="7"/>
      <c r="CQL6" s="1"/>
      <c r="CQM6" s="7"/>
      <c r="CQN6" s="1"/>
      <c r="CQO6" s="7"/>
      <c r="CQP6" s="1"/>
      <c r="CQQ6" s="7"/>
      <c r="CQR6" s="1"/>
      <c r="CQS6" s="7"/>
      <c r="CQT6" s="1"/>
      <c r="CQU6" s="7"/>
      <c r="CQV6" s="1"/>
      <c r="CQW6" s="7"/>
      <c r="CQX6" s="1"/>
      <c r="CQY6" s="7"/>
      <c r="CQZ6" s="1"/>
      <c r="CRA6" s="7"/>
      <c r="CRB6" s="1"/>
      <c r="CRC6" s="7"/>
      <c r="CRD6" s="1"/>
      <c r="CRE6" s="7"/>
      <c r="CRF6" s="1"/>
      <c r="CRG6" s="7"/>
      <c r="CRH6" s="1"/>
      <c r="CRI6" s="7"/>
      <c r="CRJ6" s="1"/>
      <c r="CRK6" s="7"/>
      <c r="CRL6" s="1"/>
      <c r="CRM6" s="7"/>
      <c r="CRN6" s="1"/>
      <c r="CRO6" s="7"/>
      <c r="CRP6" s="1"/>
      <c r="CRQ6" s="7"/>
      <c r="CRR6" s="1"/>
      <c r="CRS6" s="7"/>
      <c r="CRT6" s="1"/>
      <c r="CRU6" s="7"/>
      <c r="CRV6" s="1"/>
      <c r="CRW6" s="7"/>
      <c r="CRX6" s="1"/>
      <c r="CRY6" s="7"/>
      <c r="CRZ6" s="1"/>
      <c r="CSA6" s="7"/>
      <c r="CSB6" s="1"/>
      <c r="CSC6" s="7"/>
      <c r="CSD6" s="1"/>
      <c r="CSE6" s="7"/>
      <c r="CSF6" s="1"/>
      <c r="CSG6" s="7"/>
      <c r="CSH6" s="1"/>
      <c r="CSI6" s="7"/>
      <c r="CSJ6" s="1"/>
      <c r="CSK6" s="7"/>
      <c r="CSL6" s="1"/>
      <c r="CSM6" s="7"/>
      <c r="CSN6" s="1"/>
      <c r="CSO6" s="7"/>
      <c r="CSP6" s="1"/>
      <c r="CSQ6" s="7"/>
      <c r="CSR6" s="1"/>
      <c r="CSS6" s="7"/>
      <c r="CST6" s="1"/>
      <c r="CSU6" s="7"/>
      <c r="CSV6" s="1"/>
      <c r="CSW6" s="7"/>
      <c r="CSX6" s="1"/>
      <c r="CSY6" s="7"/>
      <c r="CSZ6" s="1"/>
      <c r="CTA6" s="7"/>
      <c r="CTB6" s="1"/>
      <c r="CTC6" s="7"/>
      <c r="CTD6" s="1"/>
      <c r="CTE6" s="7"/>
      <c r="CTF6" s="1"/>
      <c r="CTG6" s="7"/>
      <c r="CTH6" s="1"/>
      <c r="CTI6" s="7"/>
      <c r="CTJ6" s="1"/>
      <c r="CTK6" s="7"/>
      <c r="CTL6" s="1"/>
      <c r="CTM6" s="7"/>
      <c r="CTN6" s="1"/>
      <c r="CTO6" s="7"/>
      <c r="CTP6" s="1"/>
      <c r="CTQ6" s="7"/>
      <c r="CTR6" s="1"/>
      <c r="CTS6" s="7"/>
      <c r="CTT6" s="1"/>
      <c r="CTU6" s="7"/>
      <c r="CTV6" s="1"/>
      <c r="CTW6" s="7"/>
      <c r="CTX6" s="1"/>
      <c r="CTY6" s="7"/>
      <c r="CTZ6" s="1"/>
      <c r="CUA6" s="7"/>
      <c r="CUB6" s="1"/>
      <c r="CUC6" s="7"/>
      <c r="CUD6" s="1"/>
      <c r="CUE6" s="7"/>
      <c r="CUF6" s="1"/>
      <c r="CUG6" s="7"/>
      <c r="CUH6" s="1"/>
      <c r="CUI6" s="7"/>
      <c r="CUJ6" s="1"/>
      <c r="CUK6" s="7"/>
      <c r="CUL6" s="1"/>
      <c r="CUM6" s="7"/>
      <c r="CUN6" s="1"/>
      <c r="CUO6" s="7"/>
      <c r="CUP6" s="1"/>
      <c r="CUQ6" s="7"/>
      <c r="CUR6" s="1"/>
      <c r="CUS6" s="7"/>
      <c r="CUT6" s="1"/>
      <c r="CUU6" s="7"/>
      <c r="CUV6" s="1"/>
      <c r="CUW6" s="7"/>
      <c r="CUX6" s="1"/>
      <c r="CUY6" s="7"/>
      <c r="CUZ6" s="1"/>
      <c r="CVA6" s="7"/>
      <c r="CVB6" s="1"/>
      <c r="CVC6" s="7"/>
      <c r="CVD6" s="1"/>
      <c r="CVE6" s="7"/>
      <c r="CVF6" s="1"/>
      <c r="CVG6" s="7"/>
      <c r="CVH6" s="1"/>
      <c r="CVI6" s="7"/>
      <c r="CVJ6" s="1"/>
      <c r="CVK6" s="7"/>
      <c r="CVL6" s="1"/>
      <c r="CVM6" s="7"/>
      <c r="CVN6" s="1"/>
      <c r="CVO6" s="7"/>
      <c r="CVP6" s="1"/>
      <c r="CVQ6" s="7"/>
      <c r="CVR6" s="1"/>
      <c r="CVS6" s="7"/>
      <c r="CVT6" s="1"/>
      <c r="CVU6" s="7"/>
      <c r="CVV6" s="1"/>
      <c r="CVW6" s="7"/>
      <c r="CVX6" s="1"/>
      <c r="CVY6" s="7"/>
      <c r="CVZ6" s="1"/>
      <c r="CWA6" s="7"/>
      <c r="CWB6" s="1"/>
      <c r="CWC6" s="7"/>
      <c r="CWD6" s="1"/>
      <c r="CWE6" s="7"/>
      <c r="CWF6" s="1"/>
      <c r="CWG6" s="7"/>
      <c r="CWH6" s="1"/>
      <c r="CWI6" s="7"/>
      <c r="CWJ6" s="1"/>
      <c r="CWK6" s="7"/>
      <c r="CWL6" s="1"/>
      <c r="CWM6" s="7"/>
      <c r="CWN6" s="1"/>
      <c r="CWO6" s="7"/>
      <c r="CWP6" s="1"/>
      <c r="CWQ6" s="7"/>
      <c r="CWR6" s="1"/>
      <c r="CWS6" s="7"/>
      <c r="CWT6" s="1"/>
      <c r="CWU6" s="7"/>
      <c r="CWV6" s="1"/>
      <c r="CWW6" s="7"/>
      <c r="CWX6" s="1"/>
      <c r="CWY6" s="7"/>
      <c r="CWZ6" s="1"/>
      <c r="CXA6" s="7"/>
      <c r="CXB6" s="1"/>
      <c r="CXC6" s="7"/>
      <c r="CXD6" s="1"/>
      <c r="CXE6" s="7"/>
      <c r="CXF6" s="1"/>
      <c r="CXG6" s="7"/>
      <c r="CXH6" s="1"/>
      <c r="CXI6" s="7"/>
      <c r="CXJ6" s="1"/>
      <c r="CXK6" s="7"/>
      <c r="CXL6" s="1"/>
      <c r="CXM6" s="7"/>
      <c r="CXN6" s="1"/>
      <c r="CXO6" s="7"/>
      <c r="CXP6" s="1"/>
      <c r="CXQ6" s="7"/>
      <c r="CXR6" s="1"/>
      <c r="CXS6" s="7"/>
      <c r="CXT6" s="1"/>
      <c r="CXU6" s="7"/>
      <c r="CXV6" s="1"/>
      <c r="CXW6" s="7"/>
      <c r="CXX6" s="1"/>
      <c r="CXY6" s="7"/>
      <c r="CXZ6" s="1"/>
      <c r="CYA6" s="7"/>
      <c r="CYB6" s="1"/>
      <c r="CYC6" s="7"/>
      <c r="CYD6" s="1"/>
      <c r="CYE6" s="7"/>
      <c r="CYF6" s="1"/>
      <c r="CYG6" s="7"/>
      <c r="CYH6" s="1"/>
      <c r="CYI6" s="7"/>
      <c r="CYJ6" s="1"/>
      <c r="CYK6" s="7"/>
      <c r="CYL6" s="1"/>
      <c r="CYM6" s="7"/>
      <c r="CYN6" s="1"/>
      <c r="CYO6" s="7"/>
      <c r="CYP6" s="1"/>
      <c r="CYQ6" s="7"/>
      <c r="CYR6" s="1"/>
      <c r="CYS6" s="7"/>
      <c r="CYT6" s="1"/>
      <c r="CYU6" s="7"/>
      <c r="CYV6" s="1"/>
      <c r="CYW6" s="7"/>
      <c r="CYX6" s="1"/>
      <c r="CYY6" s="7"/>
      <c r="CYZ6" s="1"/>
      <c r="CZA6" s="7"/>
      <c r="CZB6" s="1"/>
      <c r="CZC6" s="7"/>
      <c r="CZD6" s="1"/>
      <c r="CZE6" s="7"/>
      <c r="CZF6" s="1"/>
      <c r="CZG6" s="7"/>
      <c r="CZH6" s="1"/>
      <c r="CZI6" s="7"/>
      <c r="CZJ6" s="1"/>
      <c r="CZK6" s="7"/>
      <c r="CZL6" s="1"/>
      <c r="CZM6" s="7"/>
      <c r="CZN6" s="1"/>
      <c r="CZO6" s="7"/>
      <c r="CZP6" s="1"/>
      <c r="CZQ6" s="7"/>
      <c r="CZR6" s="1"/>
      <c r="CZS6" s="7"/>
      <c r="CZT6" s="1"/>
      <c r="CZU6" s="7"/>
      <c r="CZV6" s="1"/>
      <c r="CZW6" s="7"/>
      <c r="CZX6" s="1"/>
      <c r="CZY6" s="7"/>
      <c r="CZZ6" s="1"/>
      <c r="DAA6" s="7"/>
      <c r="DAB6" s="1"/>
      <c r="DAC6" s="7"/>
      <c r="DAD6" s="1"/>
      <c r="DAE6" s="7"/>
      <c r="DAF6" s="1"/>
      <c r="DAG6" s="7"/>
      <c r="DAH6" s="1"/>
      <c r="DAI6" s="7"/>
      <c r="DAJ6" s="1"/>
      <c r="DAK6" s="7"/>
      <c r="DAL6" s="1"/>
      <c r="DAM6" s="7"/>
      <c r="DAN6" s="1"/>
      <c r="DAO6" s="7"/>
      <c r="DAP6" s="1"/>
      <c r="DAQ6" s="7"/>
      <c r="DAR6" s="1"/>
      <c r="DAS6" s="7"/>
      <c r="DAT6" s="1"/>
      <c r="DAU6" s="7"/>
      <c r="DAV6" s="1"/>
      <c r="DAW6" s="7"/>
      <c r="DAX6" s="1"/>
      <c r="DAY6" s="7"/>
      <c r="DAZ6" s="1"/>
      <c r="DBA6" s="7"/>
      <c r="DBB6" s="1"/>
      <c r="DBC6" s="7"/>
      <c r="DBD6" s="1"/>
      <c r="DBE6" s="7"/>
      <c r="DBF6" s="1"/>
      <c r="DBG6" s="7"/>
      <c r="DBH6" s="1"/>
      <c r="DBI6" s="7"/>
      <c r="DBJ6" s="1"/>
      <c r="DBK6" s="7"/>
      <c r="DBL6" s="1"/>
      <c r="DBM6" s="7"/>
      <c r="DBN6" s="1"/>
      <c r="DBO6" s="7"/>
      <c r="DBP6" s="1"/>
      <c r="DBQ6" s="7"/>
      <c r="DBR6" s="1"/>
      <c r="DBS6" s="7"/>
      <c r="DBT6" s="1"/>
      <c r="DBU6" s="7"/>
      <c r="DBV6" s="1"/>
      <c r="DBW6" s="7"/>
      <c r="DBX6" s="1"/>
      <c r="DBY6" s="7"/>
      <c r="DBZ6" s="1"/>
      <c r="DCA6" s="7"/>
      <c r="DCB6" s="1"/>
      <c r="DCC6" s="7"/>
      <c r="DCD6" s="1"/>
      <c r="DCE6" s="7"/>
      <c r="DCF6" s="1"/>
      <c r="DCG6" s="7"/>
      <c r="DCH6" s="1"/>
      <c r="DCI6" s="7"/>
      <c r="DCJ6" s="1"/>
      <c r="DCK6" s="7"/>
      <c r="DCL6" s="1"/>
      <c r="DCM6" s="7"/>
      <c r="DCN6" s="1"/>
      <c r="DCO6" s="7"/>
      <c r="DCP6" s="1"/>
      <c r="DCQ6" s="7"/>
      <c r="DCR6" s="1"/>
      <c r="DCS6" s="7"/>
      <c r="DCT6" s="1"/>
      <c r="DCU6" s="7"/>
      <c r="DCV6" s="1"/>
      <c r="DCW6" s="7"/>
      <c r="DCX6" s="1"/>
      <c r="DCY6" s="7"/>
      <c r="DCZ6" s="1"/>
      <c r="DDA6" s="7"/>
      <c r="DDB6" s="1"/>
      <c r="DDC6" s="7"/>
      <c r="DDD6" s="1"/>
      <c r="DDE6" s="7"/>
      <c r="DDF6" s="1"/>
      <c r="DDG6" s="7"/>
      <c r="DDH6" s="1"/>
      <c r="DDI6" s="7"/>
      <c r="DDJ6" s="1"/>
      <c r="DDK6" s="7"/>
      <c r="DDL6" s="1"/>
      <c r="DDM6" s="7"/>
      <c r="DDN6" s="1"/>
      <c r="DDO6" s="7"/>
      <c r="DDP6" s="1"/>
      <c r="DDQ6" s="7"/>
      <c r="DDR6" s="1"/>
      <c r="DDS6" s="7"/>
      <c r="DDT6" s="1"/>
      <c r="DDU6" s="7"/>
      <c r="DDV6" s="1"/>
      <c r="DDW6" s="7"/>
      <c r="DDX6" s="1"/>
      <c r="DDY6" s="7"/>
      <c r="DDZ6" s="1"/>
      <c r="DEA6" s="7"/>
      <c r="DEB6" s="1"/>
      <c r="DEC6" s="7"/>
      <c r="DED6" s="1"/>
      <c r="DEE6" s="7"/>
      <c r="DEF6" s="1"/>
      <c r="DEG6" s="7"/>
      <c r="DEH6" s="1"/>
      <c r="DEI6" s="7"/>
      <c r="DEJ6" s="1"/>
      <c r="DEK6" s="7"/>
      <c r="DEL6" s="1"/>
      <c r="DEM6" s="7"/>
      <c r="DEN6" s="1"/>
      <c r="DEO6" s="7"/>
      <c r="DEP6" s="1"/>
      <c r="DEQ6" s="7"/>
      <c r="DER6" s="1"/>
      <c r="DES6" s="7"/>
      <c r="DET6" s="1"/>
      <c r="DEU6" s="7"/>
      <c r="DEV6" s="1"/>
      <c r="DEW6" s="7"/>
      <c r="DEX6" s="1"/>
      <c r="DEY6" s="7"/>
      <c r="DEZ6" s="1"/>
      <c r="DFA6" s="7"/>
      <c r="DFB6" s="1"/>
      <c r="DFC6" s="7"/>
      <c r="DFD6" s="1"/>
      <c r="DFE6" s="7"/>
      <c r="DFF6" s="1"/>
      <c r="DFG6" s="7"/>
      <c r="DFH6" s="1"/>
      <c r="DFI6" s="7"/>
      <c r="DFJ6" s="1"/>
      <c r="DFK6" s="7"/>
      <c r="DFL6" s="1"/>
      <c r="DFM6" s="7"/>
      <c r="DFN6" s="1"/>
      <c r="DFO6" s="7"/>
      <c r="DFP6" s="1"/>
      <c r="DFQ6" s="7"/>
      <c r="DFR6" s="1"/>
      <c r="DFS6" s="7"/>
      <c r="DFT6" s="1"/>
      <c r="DFU6" s="7"/>
      <c r="DFV6" s="1"/>
      <c r="DFW6" s="7"/>
      <c r="DFX6" s="1"/>
      <c r="DFY6" s="7"/>
      <c r="DFZ6" s="1"/>
      <c r="DGA6" s="7"/>
      <c r="DGB6" s="1"/>
      <c r="DGC6" s="7"/>
      <c r="DGD6" s="1"/>
      <c r="DGE6" s="7"/>
      <c r="DGF6" s="1"/>
      <c r="DGG6" s="7"/>
      <c r="DGH6" s="1"/>
      <c r="DGI6" s="7"/>
      <c r="DGJ6" s="1"/>
      <c r="DGK6" s="7"/>
      <c r="DGL6" s="1"/>
      <c r="DGM6" s="7"/>
      <c r="DGN6" s="1"/>
      <c r="DGO6" s="7"/>
      <c r="DGP6" s="1"/>
      <c r="DGQ6" s="7"/>
      <c r="DGR6" s="1"/>
      <c r="DGS6" s="7"/>
      <c r="DGT6" s="1"/>
      <c r="DGU6" s="7"/>
      <c r="DGV6" s="1"/>
      <c r="DGW6" s="7"/>
      <c r="DGX6" s="1"/>
      <c r="DGY6" s="7"/>
      <c r="DGZ6" s="1"/>
      <c r="DHA6" s="7"/>
      <c r="DHB6" s="1"/>
      <c r="DHC6" s="7"/>
      <c r="DHD6" s="1"/>
      <c r="DHE6" s="7"/>
      <c r="DHF6" s="1"/>
      <c r="DHG6" s="7"/>
      <c r="DHH6" s="1"/>
      <c r="DHI6" s="7"/>
      <c r="DHJ6" s="1"/>
      <c r="DHK6" s="7"/>
      <c r="DHL6" s="1"/>
      <c r="DHM6" s="7"/>
      <c r="DHN6" s="1"/>
      <c r="DHO6" s="7"/>
      <c r="DHP6" s="1"/>
      <c r="DHQ6" s="7"/>
      <c r="DHR6" s="1"/>
      <c r="DHS6" s="7"/>
      <c r="DHT6" s="1"/>
      <c r="DHU6" s="7"/>
      <c r="DHV6" s="1"/>
      <c r="DHW6" s="7"/>
      <c r="DHX6" s="1"/>
      <c r="DHY6" s="7"/>
      <c r="DHZ6" s="1"/>
      <c r="DIA6" s="7"/>
      <c r="DIB6" s="1"/>
      <c r="DIC6" s="7"/>
      <c r="DID6" s="1"/>
      <c r="DIE6" s="7"/>
      <c r="DIF6" s="1"/>
      <c r="DIG6" s="7"/>
      <c r="DIH6" s="1"/>
      <c r="DII6" s="7"/>
      <c r="DIJ6" s="1"/>
      <c r="DIK6" s="7"/>
      <c r="DIL6" s="1"/>
      <c r="DIM6" s="7"/>
      <c r="DIN6" s="1"/>
      <c r="DIO6" s="7"/>
      <c r="DIP6" s="1"/>
      <c r="DIQ6" s="7"/>
      <c r="DIR6" s="1"/>
      <c r="DIS6" s="7"/>
      <c r="DIT6" s="1"/>
      <c r="DIU6" s="7"/>
      <c r="DIV6" s="1"/>
      <c r="DIW6" s="7"/>
      <c r="DIX6" s="1"/>
      <c r="DIY6" s="7"/>
      <c r="DIZ6" s="1"/>
      <c r="DJA6" s="7"/>
      <c r="DJB6" s="1"/>
      <c r="DJC6" s="7"/>
      <c r="DJD6" s="1"/>
      <c r="DJE6" s="7"/>
      <c r="DJF6" s="1"/>
      <c r="DJG6" s="7"/>
      <c r="DJH6" s="1"/>
      <c r="DJI6" s="7"/>
      <c r="DJJ6" s="1"/>
      <c r="DJK6" s="7"/>
      <c r="DJL6" s="1"/>
      <c r="DJM6" s="7"/>
      <c r="DJN6" s="1"/>
      <c r="DJO6" s="7"/>
      <c r="DJP6" s="1"/>
      <c r="DJQ6" s="7"/>
      <c r="DJR6" s="1"/>
      <c r="DJS6" s="7"/>
      <c r="DJT6" s="1"/>
      <c r="DJU6" s="7"/>
      <c r="DJV6" s="1"/>
      <c r="DJW6" s="7"/>
      <c r="DJX6" s="1"/>
      <c r="DJY6" s="7"/>
      <c r="DJZ6" s="1"/>
      <c r="DKA6" s="7"/>
      <c r="DKB6" s="1"/>
      <c r="DKC6" s="7"/>
      <c r="DKD6" s="1"/>
      <c r="DKE6" s="7"/>
      <c r="DKF6" s="1"/>
      <c r="DKG6" s="7"/>
      <c r="DKH6" s="1"/>
      <c r="DKI6" s="7"/>
      <c r="DKJ6" s="1"/>
      <c r="DKK6" s="7"/>
      <c r="DKL6" s="1"/>
      <c r="DKM6" s="7"/>
      <c r="DKN6" s="1"/>
      <c r="DKO6" s="7"/>
      <c r="DKP6" s="1"/>
      <c r="DKQ6" s="7"/>
      <c r="DKR6" s="1"/>
      <c r="DKS6" s="7"/>
      <c r="DKT6" s="1"/>
      <c r="DKU6" s="7"/>
      <c r="DKV6" s="1"/>
      <c r="DKW6" s="7"/>
      <c r="DKX6" s="1"/>
      <c r="DKY6" s="7"/>
      <c r="DKZ6" s="1"/>
      <c r="DLA6" s="7"/>
      <c r="DLB6" s="1"/>
      <c r="DLC6" s="7"/>
      <c r="DLD6" s="1"/>
      <c r="DLE6" s="7"/>
      <c r="DLF6" s="1"/>
      <c r="DLG6" s="7"/>
      <c r="DLH6" s="1"/>
      <c r="DLI6" s="7"/>
      <c r="DLJ6" s="1"/>
      <c r="DLK6" s="7"/>
      <c r="DLL6" s="1"/>
      <c r="DLM6" s="7"/>
      <c r="DLN6" s="1"/>
      <c r="DLO6" s="7"/>
      <c r="DLP6" s="1"/>
      <c r="DLQ6" s="7"/>
      <c r="DLR6" s="1"/>
      <c r="DLS6" s="7"/>
      <c r="DLT6" s="1"/>
      <c r="DLU6" s="7"/>
      <c r="DLV6" s="1"/>
      <c r="DLW6" s="7"/>
      <c r="DLX6" s="1"/>
      <c r="DLY6" s="7"/>
      <c r="DLZ6" s="1"/>
      <c r="DMA6" s="7"/>
      <c r="DMB6" s="1"/>
      <c r="DMC6" s="7"/>
      <c r="DMD6" s="1"/>
      <c r="DME6" s="7"/>
      <c r="DMF6" s="1"/>
      <c r="DMG6" s="7"/>
      <c r="DMH6" s="1"/>
      <c r="DMI6" s="7"/>
      <c r="DMJ6" s="1"/>
      <c r="DMK6" s="7"/>
      <c r="DML6" s="1"/>
      <c r="DMM6" s="7"/>
      <c r="DMN6" s="1"/>
      <c r="DMO6" s="7"/>
      <c r="DMP6" s="1"/>
      <c r="DMQ6" s="7"/>
      <c r="DMR6" s="1"/>
      <c r="DMS6" s="7"/>
      <c r="DMT6" s="1"/>
      <c r="DMU6" s="7"/>
      <c r="DMV6" s="1"/>
      <c r="DMW6" s="7"/>
      <c r="DMX6" s="1"/>
      <c r="DMY6" s="7"/>
      <c r="DMZ6" s="1"/>
      <c r="DNA6" s="7"/>
      <c r="DNB6" s="1"/>
      <c r="DNC6" s="7"/>
      <c r="DND6" s="1"/>
      <c r="DNE6" s="7"/>
      <c r="DNF6" s="1"/>
      <c r="DNG6" s="7"/>
      <c r="DNH6" s="1"/>
      <c r="DNI6" s="7"/>
      <c r="DNJ6" s="1"/>
      <c r="DNK6" s="7"/>
      <c r="DNL6" s="1"/>
      <c r="DNM6" s="7"/>
      <c r="DNN6" s="1"/>
      <c r="DNO6" s="7"/>
      <c r="DNP6" s="1"/>
      <c r="DNQ6" s="7"/>
      <c r="DNR6" s="1"/>
      <c r="DNS6" s="7"/>
      <c r="DNT6" s="1"/>
      <c r="DNU6" s="7"/>
      <c r="DNV6" s="1"/>
      <c r="DNW6" s="7"/>
      <c r="DNX6" s="1"/>
      <c r="DNY6" s="7"/>
      <c r="DNZ6" s="1"/>
      <c r="DOA6" s="7"/>
      <c r="DOB6" s="1"/>
      <c r="DOC6" s="7"/>
      <c r="DOD6" s="1"/>
      <c r="DOE6" s="7"/>
      <c r="DOF6" s="1"/>
      <c r="DOG6" s="7"/>
      <c r="DOH6" s="1"/>
      <c r="DOI6" s="7"/>
      <c r="DOJ6" s="1"/>
      <c r="DOK6" s="7"/>
      <c r="DOL6" s="1"/>
      <c r="DOM6" s="7"/>
      <c r="DON6" s="1"/>
      <c r="DOO6" s="7"/>
      <c r="DOP6" s="1"/>
      <c r="DOQ6" s="7"/>
      <c r="DOR6" s="1"/>
      <c r="DOS6" s="7"/>
      <c r="DOT6" s="1"/>
      <c r="DOU6" s="7"/>
      <c r="DOV6" s="1"/>
      <c r="DOW6" s="7"/>
      <c r="DOX6" s="1"/>
      <c r="DOY6" s="7"/>
      <c r="DOZ6" s="1"/>
      <c r="DPA6" s="7"/>
      <c r="DPB6" s="1"/>
      <c r="DPC6" s="7"/>
      <c r="DPD6" s="1"/>
      <c r="DPE6" s="7"/>
      <c r="DPF6" s="1"/>
      <c r="DPG6" s="7"/>
      <c r="DPH6" s="1"/>
      <c r="DPI6" s="7"/>
      <c r="DPJ6" s="1"/>
      <c r="DPK6" s="7"/>
      <c r="DPL6" s="1"/>
      <c r="DPM6" s="7"/>
      <c r="DPN6" s="1"/>
      <c r="DPO6" s="7"/>
      <c r="DPP6" s="1"/>
      <c r="DPQ6" s="7"/>
      <c r="DPR6" s="1"/>
      <c r="DPS6" s="7"/>
      <c r="DPT6" s="1"/>
      <c r="DPU6" s="7"/>
      <c r="DPV6" s="1"/>
      <c r="DPW6" s="7"/>
      <c r="DPX6" s="1"/>
      <c r="DPY6" s="7"/>
      <c r="DPZ6" s="1"/>
      <c r="DQA6" s="7"/>
      <c r="DQB6" s="1"/>
      <c r="DQC6" s="7"/>
      <c r="DQD6" s="1"/>
      <c r="DQE6" s="7"/>
      <c r="DQF6" s="1"/>
      <c r="DQG6" s="7"/>
      <c r="DQH6" s="1"/>
      <c r="DQI6" s="7"/>
      <c r="DQJ6" s="1"/>
      <c r="DQK6" s="7"/>
      <c r="DQL6" s="1"/>
      <c r="DQM6" s="7"/>
      <c r="DQN6" s="1"/>
      <c r="DQO6" s="7"/>
      <c r="DQP6" s="1"/>
      <c r="DQQ6" s="7"/>
      <c r="DQR6" s="1"/>
      <c r="DQS6" s="7"/>
      <c r="DQT6" s="1"/>
      <c r="DQU6" s="7"/>
      <c r="DQV6" s="1"/>
      <c r="DQW6" s="7"/>
      <c r="DQX6" s="1"/>
      <c r="DQY6" s="7"/>
      <c r="DQZ6" s="1"/>
      <c r="DRA6" s="7"/>
      <c r="DRB6" s="1"/>
      <c r="DRC6" s="7"/>
      <c r="DRD6" s="1"/>
      <c r="DRE6" s="7"/>
      <c r="DRF6" s="1"/>
      <c r="DRG6" s="7"/>
      <c r="DRH6" s="1"/>
      <c r="DRI6" s="7"/>
      <c r="DRJ6" s="1"/>
      <c r="DRK6" s="7"/>
      <c r="DRL6" s="1"/>
      <c r="DRM6" s="7"/>
      <c r="DRN6" s="1"/>
      <c r="DRO6" s="7"/>
      <c r="DRP6" s="1"/>
      <c r="DRQ6" s="7"/>
      <c r="DRR6" s="1"/>
      <c r="DRS6" s="7"/>
      <c r="DRT6" s="1"/>
      <c r="DRU6" s="7"/>
      <c r="DRV6" s="1"/>
      <c r="DRW6" s="7"/>
      <c r="DRX6" s="1"/>
      <c r="DRY6" s="7"/>
      <c r="DRZ6" s="1"/>
      <c r="DSA6" s="7"/>
      <c r="DSB6" s="1"/>
      <c r="DSC6" s="7"/>
      <c r="DSD6" s="1"/>
      <c r="DSE6" s="7"/>
      <c r="DSF6" s="1"/>
      <c r="DSG6" s="7"/>
      <c r="DSH6" s="1"/>
      <c r="DSI6" s="7"/>
      <c r="DSJ6" s="1"/>
      <c r="DSK6" s="7"/>
      <c r="DSL6" s="1"/>
      <c r="DSM6" s="7"/>
      <c r="DSN6" s="1"/>
      <c r="DSO6" s="7"/>
      <c r="DSP6" s="1"/>
      <c r="DSQ6" s="7"/>
      <c r="DSR6" s="1"/>
      <c r="DSS6" s="7"/>
      <c r="DST6" s="1"/>
      <c r="DSU6" s="7"/>
      <c r="DSV6" s="1"/>
      <c r="DSW6" s="7"/>
      <c r="DSX6" s="1"/>
      <c r="DSY6" s="7"/>
      <c r="DSZ6" s="1"/>
      <c r="DTA6" s="7"/>
      <c r="DTB6" s="1"/>
      <c r="DTC6" s="7"/>
      <c r="DTD6" s="1"/>
      <c r="DTE6" s="7"/>
      <c r="DTF6" s="1"/>
      <c r="DTG6" s="7"/>
      <c r="DTH6" s="1"/>
      <c r="DTI6" s="7"/>
      <c r="DTJ6" s="1"/>
      <c r="DTK6" s="7"/>
      <c r="DTL6" s="1"/>
      <c r="DTM6" s="7"/>
      <c r="DTN6" s="1"/>
      <c r="DTO6" s="7"/>
      <c r="DTP6" s="1"/>
      <c r="DTQ6" s="7"/>
      <c r="DTR6" s="1"/>
      <c r="DTS6" s="7"/>
      <c r="DTT6" s="1"/>
      <c r="DTU6" s="7"/>
      <c r="DTV6" s="1"/>
      <c r="DTW6" s="7"/>
      <c r="DTX6" s="1"/>
      <c r="DTY6" s="7"/>
      <c r="DTZ6" s="1"/>
      <c r="DUA6" s="7"/>
      <c r="DUB6" s="1"/>
      <c r="DUC6" s="7"/>
      <c r="DUD6" s="1"/>
      <c r="DUE6" s="7"/>
      <c r="DUF6" s="1"/>
      <c r="DUG6" s="7"/>
      <c r="DUH6" s="1"/>
      <c r="DUI6" s="7"/>
      <c r="DUJ6" s="1"/>
      <c r="DUK6" s="7"/>
      <c r="DUL6" s="1"/>
      <c r="DUM6" s="7"/>
      <c r="DUN6" s="1"/>
      <c r="DUO6" s="7"/>
      <c r="DUP6" s="1"/>
      <c r="DUQ6" s="7"/>
      <c r="DUR6" s="1"/>
      <c r="DUS6" s="7"/>
      <c r="DUT6" s="1"/>
      <c r="DUU6" s="7"/>
      <c r="DUV6" s="1"/>
      <c r="DUW6" s="7"/>
      <c r="DUX6" s="1"/>
      <c r="DUY6" s="7"/>
      <c r="DUZ6" s="1"/>
      <c r="DVA6" s="7"/>
      <c r="DVB6" s="1"/>
      <c r="DVC6" s="7"/>
      <c r="DVD6" s="1"/>
      <c r="DVE6" s="7"/>
      <c r="DVF6" s="1"/>
      <c r="DVG6" s="7"/>
      <c r="DVH6" s="1"/>
      <c r="DVI6" s="7"/>
      <c r="DVJ6" s="1"/>
      <c r="DVK6" s="7"/>
      <c r="DVL6" s="1"/>
      <c r="DVM6" s="7"/>
      <c r="DVN6" s="1"/>
      <c r="DVO6" s="7"/>
      <c r="DVP6" s="1"/>
      <c r="DVQ6" s="7"/>
      <c r="DVR6" s="1"/>
      <c r="DVS6" s="7"/>
      <c r="DVT6" s="1"/>
      <c r="DVU6" s="7"/>
      <c r="DVV6" s="1"/>
      <c r="DVW6" s="7"/>
      <c r="DVX6" s="1"/>
      <c r="DVY6" s="7"/>
      <c r="DVZ6" s="1"/>
      <c r="DWA6" s="7"/>
      <c r="DWB6" s="1"/>
      <c r="DWC6" s="7"/>
      <c r="DWD6" s="1"/>
      <c r="DWE6" s="7"/>
      <c r="DWF6" s="1"/>
      <c r="DWG6" s="7"/>
      <c r="DWH6" s="1"/>
      <c r="DWI6" s="7"/>
      <c r="DWJ6" s="1"/>
      <c r="DWK6" s="7"/>
      <c r="DWL6" s="1"/>
      <c r="DWM6" s="7"/>
      <c r="DWN6" s="1"/>
      <c r="DWO6" s="7"/>
      <c r="DWP6" s="1"/>
      <c r="DWQ6" s="7"/>
      <c r="DWR6" s="1"/>
      <c r="DWS6" s="7"/>
      <c r="DWT6" s="1"/>
      <c r="DWU6" s="7"/>
      <c r="DWV6" s="1"/>
      <c r="DWW6" s="7"/>
      <c r="DWX6" s="1"/>
      <c r="DWY6" s="7"/>
      <c r="DWZ6" s="1"/>
      <c r="DXA6" s="7"/>
      <c r="DXB6" s="1"/>
      <c r="DXC6" s="7"/>
      <c r="DXD6" s="1"/>
      <c r="DXE6" s="7"/>
      <c r="DXF6" s="1"/>
      <c r="DXG6" s="7"/>
      <c r="DXH6" s="1"/>
      <c r="DXI6" s="7"/>
      <c r="DXJ6" s="1"/>
      <c r="DXK6" s="7"/>
      <c r="DXL6" s="1"/>
      <c r="DXM6" s="7"/>
      <c r="DXN6" s="1"/>
      <c r="DXO6" s="7"/>
      <c r="DXP6" s="1"/>
      <c r="DXQ6" s="7"/>
      <c r="DXR6" s="1"/>
      <c r="DXS6" s="7"/>
      <c r="DXT6" s="1"/>
      <c r="DXU6" s="7"/>
      <c r="DXV6" s="1"/>
      <c r="DXW6" s="7"/>
      <c r="DXX6" s="1"/>
      <c r="DXY6" s="7"/>
      <c r="DXZ6" s="1"/>
      <c r="DYA6" s="7"/>
      <c r="DYB6" s="1"/>
      <c r="DYC6" s="7"/>
      <c r="DYD6" s="1"/>
      <c r="DYE6" s="7"/>
      <c r="DYF6" s="1"/>
      <c r="DYG6" s="7"/>
      <c r="DYH6" s="1"/>
      <c r="DYI6" s="7"/>
      <c r="DYJ6" s="1"/>
      <c r="DYK6" s="7"/>
      <c r="DYL6" s="1"/>
      <c r="DYM6" s="7"/>
      <c r="DYN6" s="1"/>
      <c r="DYO6" s="7"/>
      <c r="DYP6" s="1"/>
      <c r="DYQ6" s="7"/>
      <c r="DYR6" s="1"/>
      <c r="DYS6" s="7"/>
      <c r="DYT6" s="1"/>
      <c r="DYU6" s="7"/>
      <c r="DYV6" s="1"/>
      <c r="DYW6" s="7"/>
      <c r="DYX6" s="1"/>
      <c r="DYY6" s="7"/>
      <c r="DYZ6" s="1"/>
      <c r="DZA6" s="7"/>
      <c r="DZB6" s="1"/>
      <c r="DZC6" s="7"/>
      <c r="DZD6" s="1"/>
      <c r="DZE6" s="7"/>
      <c r="DZF6" s="1"/>
      <c r="DZG6" s="7"/>
      <c r="DZH6" s="1"/>
      <c r="DZI6" s="7"/>
      <c r="DZJ6" s="1"/>
      <c r="DZK6" s="7"/>
      <c r="DZL6" s="1"/>
      <c r="DZM6" s="7"/>
      <c r="DZN6" s="1"/>
      <c r="DZO6" s="7"/>
      <c r="DZP6" s="1"/>
      <c r="DZQ6" s="7"/>
      <c r="DZR6" s="1"/>
      <c r="DZS6" s="7"/>
      <c r="DZT6" s="1"/>
      <c r="DZU6" s="7"/>
      <c r="DZV6" s="1"/>
      <c r="DZW6" s="7"/>
      <c r="DZX6" s="1"/>
      <c r="DZY6" s="7"/>
      <c r="DZZ6" s="1"/>
      <c r="EAA6" s="7"/>
      <c r="EAB6" s="1"/>
      <c r="EAC6" s="7"/>
      <c r="EAD6" s="1"/>
      <c r="EAE6" s="7"/>
      <c r="EAF6" s="1"/>
      <c r="EAG6" s="7"/>
      <c r="EAH6" s="1"/>
      <c r="EAI6" s="7"/>
      <c r="EAJ6" s="1"/>
      <c r="EAK6" s="7"/>
      <c r="EAL6" s="1"/>
      <c r="EAM6" s="7"/>
      <c r="EAN6" s="1"/>
      <c r="EAO6" s="7"/>
      <c r="EAP6" s="1"/>
      <c r="EAQ6" s="7"/>
      <c r="EAR6" s="1"/>
      <c r="EAS6" s="7"/>
      <c r="EAT6" s="1"/>
      <c r="EAU6" s="7"/>
      <c r="EAV6" s="1"/>
      <c r="EAW6" s="7"/>
      <c r="EAX6" s="1"/>
      <c r="EAY6" s="7"/>
      <c r="EAZ6" s="1"/>
      <c r="EBA6" s="7"/>
      <c r="EBB6" s="1"/>
      <c r="EBC6" s="7"/>
      <c r="EBD6" s="1"/>
      <c r="EBE6" s="7"/>
      <c r="EBF6" s="1"/>
      <c r="EBG6" s="7"/>
      <c r="EBH6" s="1"/>
      <c r="EBI6" s="7"/>
      <c r="EBJ6" s="1"/>
      <c r="EBK6" s="7"/>
      <c r="EBL6" s="1"/>
      <c r="EBM6" s="7"/>
      <c r="EBN6" s="1"/>
      <c r="EBO6" s="7"/>
      <c r="EBP6" s="1"/>
      <c r="EBQ6" s="7"/>
      <c r="EBR6" s="1"/>
      <c r="EBS6" s="7"/>
      <c r="EBT6" s="1"/>
      <c r="EBU6" s="7"/>
      <c r="EBV6" s="1"/>
      <c r="EBW6" s="7"/>
      <c r="EBX6" s="1"/>
      <c r="EBY6" s="7"/>
      <c r="EBZ6" s="1"/>
      <c r="ECA6" s="7"/>
      <c r="ECB6" s="1"/>
      <c r="ECC6" s="7"/>
      <c r="ECD6" s="1"/>
      <c r="ECE6" s="7"/>
      <c r="ECF6" s="1"/>
      <c r="ECG6" s="7"/>
      <c r="ECH6" s="1"/>
      <c r="ECI6" s="7"/>
      <c r="ECJ6" s="1"/>
      <c r="ECK6" s="7"/>
      <c r="ECL6" s="1"/>
      <c r="ECM6" s="7"/>
      <c r="ECN6" s="1"/>
      <c r="ECO6" s="7"/>
      <c r="ECP6" s="1"/>
      <c r="ECQ6" s="7"/>
      <c r="ECR6" s="1"/>
      <c r="ECS6" s="7"/>
      <c r="ECT6" s="1"/>
      <c r="ECU6" s="7"/>
      <c r="ECV6" s="1"/>
      <c r="ECW6" s="7"/>
      <c r="ECX6" s="1"/>
      <c r="ECY6" s="7"/>
      <c r="ECZ6" s="1"/>
      <c r="EDA6" s="7"/>
      <c r="EDB6" s="1"/>
      <c r="EDC6" s="7"/>
      <c r="EDD6" s="1"/>
      <c r="EDE6" s="7"/>
      <c r="EDF6" s="1"/>
      <c r="EDG6" s="7"/>
      <c r="EDH6" s="1"/>
      <c r="EDI6" s="7"/>
      <c r="EDJ6" s="1"/>
      <c r="EDK6" s="7"/>
      <c r="EDL6" s="1"/>
      <c r="EDM6" s="7"/>
      <c r="EDN6" s="1"/>
      <c r="EDO6" s="7"/>
      <c r="EDP6" s="1"/>
      <c r="EDQ6" s="7"/>
      <c r="EDR6" s="1"/>
      <c r="EDS6" s="7"/>
      <c r="EDT6" s="1"/>
      <c r="EDU6" s="7"/>
      <c r="EDV6" s="1"/>
      <c r="EDW6" s="7"/>
      <c r="EDX6" s="1"/>
      <c r="EDY6" s="7"/>
      <c r="EDZ6" s="1"/>
      <c r="EEA6" s="7"/>
      <c r="EEB6" s="1"/>
      <c r="EEC6" s="7"/>
      <c r="EED6" s="1"/>
      <c r="EEE6" s="7"/>
      <c r="EEF6" s="1"/>
      <c r="EEG6" s="7"/>
      <c r="EEH6" s="1"/>
      <c r="EEI6" s="7"/>
      <c r="EEJ6" s="1"/>
      <c r="EEK6" s="7"/>
      <c r="EEL6" s="1"/>
      <c r="EEM6" s="7"/>
      <c r="EEN6" s="1"/>
      <c r="EEO6" s="7"/>
      <c r="EEP6" s="1"/>
      <c r="EEQ6" s="7"/>
      <c r="EER6" s="1"/>
      <c r="EES6" s="7"/>
      <c r="EET6" s="1"/>
      <c r="EEU6" s="7"/>
      <c r="EEV6" s="1"/>
      <c r="EEW6" s="7"/>
      <c r="EEX6" s="1"/>
      <c r="EEY6" s="7"/>
      <c r="EEZ6" s="1"/>
      <c r="EFA6" s="7"/>
      <c r="EFB6" s="1"/>
      <c r="EFC6" s="7"/>
      <c r="EFD6" s="1"/>
      <c r="EFE6" s="7"/>
      <c r="EFF6" s="1"/>
      <c r="EFG6" s="7"/>
      <c r="EFH6" s="1"/>
      <c r="EFI6" s="7"/>
      <c r="EFJ6" s="1"/>
      <c r="EFK6" s="7"/>
      <c r="EFL6" s="1"/>
      <c r="EFM6" s="7"/>
      <c r="EFN6" s="1"/>
      <c r="EFO6" s="7"/>
      <c r="EFP6" s="1"/>
      <c r="EFQ6" s="7"/>
      <c r="EFR6" s="1"/>
      <c r="EFS6" s="7"/>
      <c r="EFT6" s="1"/>
      <c r="EFU6" s="7"/>
      <c r="EFV6" s="1"/>
      <c r="EFW6" s="7"/>
      <c r="EFX6" s="1"/>
      <c r="EFY6" s="7"/>
      <c r="EFZ6" s="1"/>
      <c r="EGA6" s="7"/>
      <c r="EGB6" s="1"/>
      <c r="EGC6" s="7"/>
      <c r="EGD6" s="1"/>
      <c r="EGE6" s="7"/>
      <c r="EGF6" s="1"/>
      <c r="EGG6" s="7"/>
      <c r="EGH6" s="1"/>
      <c r="EGI6" s="7"/>
      <c r="EGJ6" s="1"/>
      <c r="EGK6" s="7"/>
      <c r="EGL6" s="1"/>
      <c r="EGM6" s="7"/>
      <c r="EGN6" s="1"/>
      <c r="EGO6" s="7"/>
      <c r="EGP6" s="1"/>
      <c r="EGQ6" s="7"/>
      <c r="EGR6" s="1"/>
      <c r="EGS6" s="7"/>
      <c r="EGT6" s="1"/>
      <c r="EGU6" s="7"/>
      <c r="EGV6" s="1"/>
      <c r="EGW6" s="7"/>
      <c r="EGX6" s="1"/>
      <c r="EGY6" s="7"/>
      <c r="EGZ6" s="1"/>
      <c r="EHA6" s="7"/>
      <c r="EHB6" s="1"/>
      <c r="EHC6" s="7"/>
      <c r="EHD6" s="1"/>
      <c r="EHE6" s="7"/>
      <c r="EHF6" s="1"/>
      <c r="EHG6" s="7"/>
      <c r="EHH6" s="1"/>
      <c r="EHI6" s="7"/>
      <c r="EHJ6" s="1"/>
      <c r="EHK6" s="7"/>
      <c r="EHL6" s="1"/>
      <c r="EHM6" s="7"/>
      <c r="EHN6" s="1"/>
      <c r="EHO6" s="7"/>
      <c r="EHP6" s="1"/>
      <c r="EHQ6" s="7"/>
      <c r="EHR6" s="1"/>
      <c r="EHS6" s="7"/>
      <c r="EHT6" s="1"/>
      <c r="EHU6" s="7"/>
      <c r="EHV6" s="1"/>
      <c r="EHW6" s="7"/>
      <c r="EHX6" s="1"/>
      <c r="EHY6" s="7"/>
      <c r="EHZ6" s="1"/>
      <c r="EIA6" s="7"/>
      <c r="EIB6" s="1"/>
      <c r="EIC6" s="7"/>
      <c r="EID6" s="1"/>
      <c r="EIE6" s="7"/>
      <c r="EIF6" s="1"/>
      <c r="EIG6" s="7"/>
      <c r="EIH6" s="1"/>
      <c r="EII6" s="7"/>
      <c r="EIJ6" s="1"/>
      <c r="EIK6" s="7"/>
      <c r="EIL6" s="1"/>
      <c r="EIM6" s="7"/>
      <c r="EIN6" s="1"/>
      <c r="EIO6" s="7"/>
      <c r="EIP6" s="1"/>
      <c r="EIQ6" s="7"/>
      <c r="EIR6" s="1"/>
      <c r="EIS6" s="7"/>
      <c r="EIT6" s="1"/>
      <c r="EIU6" s="7"/>
      <c r="EIV6" s="1"/>
      <c r="EIW6" s="7"/>
      <c r="EIX6" s="1"/>
      <c r="EIY6" s="7"/>
      <c r="EIZ6" s="1"/>
      <c r="EJA6" s="7"/>
      <c r="EJB6" s="1"/>
      <c r="EJC6" s="7"/>
      <c r="EJD6" s="1"/>
      <c r="EJE6" s="7"/>
      <c r="EJF6" s="1"/>
      <c r="EJG6" s="7"/>
      <c r="EJH6" s="1"/>
      <c r="EJI6" s="7"/>
      <c r="EJJ6" s="1"/>
      <c r="EJK6" s="7"/>
      <c r="EJL6" s="1"/>
      <c r="EJM6" s="7"/>
      <c r="EJN6" s="1"/>
      <c r="EJO6" s="7"/>
      <c r="EJP6" s="1"/>
      <c r="EJQ6" s="7"/>
      <c r="EJR6" s="1"/>
      <c r="EJS6" s="7"/>
      <c r="EJT6" s="1"/>
      <c r="EJU6" s="7"/>
      <c r="EJV6" s="1"/>
      <c r="EJW6" s="7"/>
      <c r="EJX6" s="1"/>
      <c r="EJY6" s="7"/>
      <c r="EJZ6" s="1"/>
      <c r="EKA6" s="7"/>
      <c r="EKB6" s="1"/>
      <c r="EKC6" s="7"/>
      <c r="EKD6" s="1"/>
      <c r="EKE6" s="7"/>
      <c r="EKF6" s="1"/>
      <c r="EKG6" s="7"/>
      <c r="EKH6" s="1"/>
      <c r="EKI6" s="7"/>
      <c r="EKJ6" s="1"/>
      <c r="EKK6" s="7"/>
      <c r="EKL6" s="1"/>
      <c r="EKM6" s="7"/>
      <c r="EKN6" s="1"/>
      <c r="EKO6" s="7"/>
      <c r="EKP6" s="1"/>
      <c r="EKQ6" s="7"/>
      <c r="EKR6" s="1"/>
      <c r="EKS6" s="7"/>
      <c r="EKT6" s="1"/>
      <c r="EKU6" s="7"/>
      <c r="EKV6" s="1"/>
      <c r="EKW6" s="7"/>
      <c r="EKX6" s="1"/>
      <c r="EKY6" s="7"/>
      <c r="EKZ6" s="1"/>
      <c r="ELA6" s="7"/>
      <c r="ELB6" s="1"/>
      <c r="ELC6" s="7"/>
      <c r="ELD6" s="1"/>
      <c r="ELE6" s="7"/>
      <c r="ELF6" s="1"/>
      <c r="ELG6" s="7"/>
      <c r="ELH6" s="1"/>
      <c r="ELI6" s="7"/>
      <c r="ELJ6" s="1"/>
      <c r="ELK6" s="7"/>
      <c r="ELL6" s="1"/>
      <c r="ELM6" s="7"/>
      <c r="ELN6" s="1"/>
      <c r="ELO6" s="7"/>
      <c r="ELP6" s="1"/>
      <c r="ELQ6" s="7"/>
      <c r="ELR6" s="1"/>
      <c r="ELS6" s="7"/>
      <c r="ELT6" s="1"/>
      <c r="ELU6" s="7"/>
      <c r="ELV6" s="1"/>
      <c r="ELW6" s="7"/>
      <c r="ELX6" s="1"/>
      <c r="ELY6" s="7"/>
      <c r="ELZ6" s="1"/>
      <c r="EMA6" s="7"/>
      <c r="EMB6" s="1"/>
      <c r="EMC6" s="7"/>
      <c r="EMD6" s="1"/>
      <c r="EME6" s="7"/>
      <c r="EMF6" s="1"/>
      <c r="EMG6" s="7"/>
      <c r="EMH6" s="1"/>
      <c r="EMI6" s="7"/>
      <c r="EMJ6" s="1"/>
      <c r="EMK6" s="7"/>
      <c r="EML6" s="1"/>
      <c r="EMM6" s="7"/>
      <c r="EMN6" s="1"/>
      <c r="EMO6" s="7"/>
      <c r="EMP6" s="1"/>
      <c r="EMQ6" s="7"/>
      <c r="EMR6" s="1"/>
      <c r="EMS6" s="7"/>
      <c r="EMT6" s="1"/>
      <c r="EMU6" s="7"/>
      <c r="EMV6" s="1"/>
      <c r="EMW6" s="7"/>
      <c r="EMX6" s="1"/>
      <c r="EMY6" s="7"/>
      <c r="EMZ6" s="1"/>
      <c r="ENA6" s="7"/>
      <c r="ENB6" s="1"/>
      <c r="ENC6" s="7"/>
      <c r="END6" s="1"/>
      <c r="ENE6" s="7"/>
      <c r="ENF6" s="1"/>
      <c r="ENG6" s="7"/>
      <c r="ENH6" s="1"/>
      <c r="ENI6" s="7"/>
      <c r="ENJ6" s="1"/>
      <c r="ENK6" s="7"/>
      <c r="ENL6" s="1"/>
      <c r="ENM6" s="7"/>
      <c r="ENN6" s="1"/>
      <c r="ENO6" s="7"/>
      <c r="ENP6" s="1"/>
      <c r="ENQ6" s="7"/>
      <c r="ENR6" s="1"/>
      <c r="ENS6" s="7"/>
      <c r="ENT6" s="1"/>
      <c r="ENU6" s="7"/>
      <c r="ENV6" s="1"/>
      <c r="ENW6" s="7"/>
      <c r="ENX6" s="1"/>
      <c r="ENY6" s="7"/>
      <c r="ENZ6" s="1"/>
      <c r="EOA6" s="7"/>
      <c r="EOB6" s="1"/>
      <c r="EOC6" s="7"/>
      <c r="EOD6" s="1"/>
      <c r="EOE6" s="7"/>
      <c r="EOF6" s="1"/>
      <c r="EOG6" s="7"/>
      <c r="EOH6" s="1"/>
      <c r="EOI6" s="7"/>
      <c r="EOJ6" s="1"/>
      <c r="EOK6" s="7"/>
      <c r="EOL6" s="1"/>
      <c r="EOM6" s="7"/>
      <c r="EON6" s="1"/>
      <c r="EOO6" s="7"/>
      <c r="EOP6" s="1"/>
      <c r="EOQ6" s="7"/>
      <c r="EOR6" s="1"/>
      <c r="EOS6" s="7"/>
      <c r="EOT6" s="1"/>
      <c r="EOU6" s="7"/>
      <c r="EOV6" s="1"/>
      <c r="EOW6" s="7"/>
      <c r="EOX6" s="1"/>
      <c r="EOY6" s="7"/>
      <c r="EOZ6" s="1"/>
      <c r="EPA6" s="7"/>
      <c r="EPB6" s="1"/>
      <c r="EPC6" s="7"/>
      <c r="EPD6" s="1"/>
      <c r="EPE6" s="7"/>
      <c r="EPF6" s="1"/>
      <c r="EPG6" s="7"/>
      <c r="EPH6" s="1"/>
      <c r="EPI6" s="7"/>
      <c r="EPJ6" s="1"/>
      <c r="EPK6" s="7"/>
      <c r="EPL6" s="1"/>
      <c r="EPM6" s="7"/>
      <c r="EPN6" s="1"/>
      <c r="EPO6" s="7"/>
      <c r="EPP6" s="1"/>
      <c r="EPQ6" s="7"/>
      <c r="EPR6" s="1"/>
      <c r="EPS6" s="7"/>
      <c r="EPT6" s="1"/>
      <c r="EPU6" s="7"/>
      <c r="EPV6" s="1"/>
      <c r="EPW6" s="7"/>
      <c r="EPX6" s="1"/>
      <c r="EPY6" s="7"/>
      <c r="EPZ6" s="1"/>
      <c r="EQA6" s="7"/>
      <c r="EQB6" s="1"/>
      <c r="EQC6" s="7"/>
      <c r="EQD6" s="1"/>
      <c r="EQE6" s="7"/>
      <c r="EQF6" s="1"/>
      <c r="EQG6" s="7"/>
      <c r="EQH6" s="1"/>
      <c r="EQI6" s="7"/>
      <c r="EQJ6" s="1"/>
      <c r="EQK6" s="7"/>
      <c r="EQL6" s="1"/>
      <c r="EQM6" s="7"/>
      <c r="EQN6" s="1"/>
      <c r="EQO6" s="7"/>
      <c r="EQP6" s="1"/>
      <c r="EQQ6" s="7"/>
      <c r="EQR6" s="1"/>
      <c r="EQS6" s="7"/>
      <c r="EQT6" s="1"/>
      <c r="EQU6" s="7"/>
      <c r="EQV6" s="1"/>
      <c r="EQW6" s="7"/>
      <c r="EQX6" s="1"/>
      <c r="EQY6" s="7"/>
      <c r="EQZ6" s="1"/>
      <c r="ERA6" s="7"/>
      <c r="ERB6" s="1"/>
      <c r="ERC6" s="7"/>
      <c r="ERD6" s="1"/>
      <c r="ERE6" s="7"/>
      <c r="ERF6" s="1"/>
      <c r="ERG6" s="7"/>
      <c r="ERH6" s="1"/>
      <c r="ERI6" s="7"/>
      <c r="ERJ6" s="1"/>
      <c r="ERK6" s="7"/>
      <c r="ERL6" s="1"/>
      <c r="ERM6" s="7"/>
      <c r="ERN6" s="1"/>
      <c r="ERO6" s="7"/>
      <c r="ERP6" s="1"/>
      <c r="ERQ6" s="7"/>
      <c r="ERR6" s="1"/>
      <c r="ERS6" s="7"/>
      <c r="ERT6" s="1"/>
      <c r="ERU6" s="7"/>
      <c r="ERV6" s="1"/>
      <c r="ERW6" s="7"/>
      <c r="ERX6" s="1"/>
      <c r="ERY6" s="7"/>
      <c r="ERZ6" s="1"/>
      <c r="ESA6" s="7"/>
      <c r="ESB6" s="1"/>
      <c r="ESC6" s="7"/>
      <c r="ESD6" s="1"/>
      <c r="ESE6" s="7"/>
      <c r="ESF6" s="1"/>
      <c r="ESG6" s="7"/>
      <c r="ESH6" s="1"/>
      <c r="ESI6" s="7"/>
      <c r="ESJ6" s="1"/>
      <c r="ESK6" s="7"/>
      <c r="ESL6" s="1"/>
      <c r="ESM6" s="7"/>
      <c r="ESN6" s="1"/>
      <c r="ESO6" s="7"/>
      <c r="ESP6" s="1"/>
      <c r="ESQ6" s="7"/>
      <c r="ESR6" s="1"/>
      <c r="ESS6" s="7"/>
      <c r="EST6" s="1"/>
      <c r="ESU6" s="7"/>
      <c r="ESV6" s="1"/>
      <c r="ESW6" s="7"/>
      <c r="ESX6" s="1"/>
      <c r="ESY6" s="7"/>
      <c r="ESZ6" s="1"/>
      <c r="ETA6" s="7"/>
      <c r="ETB6" s="1"/>
      <c r="ETC6" s="7"/>
      <c r="ETD6" s="1"/>
      <c r="ETE6" s="7"/>
      <c r="ETF6" s="1"/>
      <c r="ETG6" s="7"/>
      <c r="ETH6" s="1"/>
      <c r="ETI6" s="7"/>
      <c r="ETJ6" s="1"/>
      <c r="ETK6" s="7"/>
      <c r="ETL6" s="1"/>
      <c r="ETM6" s="7"/>
      <c r="ETN6" s="1"/>
      <c r="ETO6" s="7"/>
      <c r="ETP6" s="1"/>
      <c r="ETQ6" s="7"/>
      <c r="ETR6" s="1"/>
      <c r="ETS6" s="7"/>
      <c r="ETT6" s="1"/>
      <c r="ETU6" s="7"/>
      <c r="ETV6" s="1"/>
      <c r="ETW6" s="7"/>
      <c r="ETX6" s="1"/>
      <c r="ETY6" s="7"/>
      <c r="ETZ6" s="1"/>
      <c r="EUA6" s="7"/>
      <c r="EUB6" s="1"/>
      <c r="EUC6" s="7"/>
      <c r="EUD6" s="1"/>
      <c r="EUE6" s="7"/>
      <c r="EUF6" s="1"/>
      <c r="EUG6" s="7"/>
      <c r="EUH6" s="1"/>
      <c r="EUI6" s="7"/>
      <c r="EUJ6" s="1"/>
      <c r="EUK6" s="7"/>
      <c r="EUL6" s="1"/>
      <c r="EUM6" s="7"/>
      <c r="EUN6" s="1"/>
      <c r="EUO6" s="7"/>
      <c r="EUP6" s="1"/>
      <c r="EUQ6" s="7"/>
      <c r="EUR6" s="1"/>
      <c r="EUS6" s="7"/>
      <c r="EUT6" s="1"/>
      <c r="EUU6" s="7"/>
      <c r="EUV6" s="1"/>
      <c r="EUW6" s="7"/>
      <c r="EUX6" s="1"/>
      <c r="EUY6" s="7"/>
      <c r="EUZ6" s="1"/>
      <c r="EVA6" s="7"/>
      <c r="EVB6" s="1"/>
      <c r="EVC6" s="7"/>
      <c r="EVD6" s="1"/>
      <c r="EVE6" s="7"/>
      <c r="EVF6" s="1"/>
      <c r="EVG6" s="7"/>
      <c r="EVH6" s="1"/>
      <c r="EVI6" s="7"/>
      <c r="EVJ6" s="1"/>
      <c r="EVK6" s="7"/>
      <c r="EVL6" s="1"/>
      <c r="EVM6" s="7"/>
      <c r="EVN6" s="1"/>
      <c r="EVO6" s="7"/>
      <c r="EVP6" s="1"/>
      <c r="EVQ6" s="7"/>
      <c r="EVR6" s="1"/>
      <c r="EVS6" s="7"/>
      <c r="EVT6" s="1"/>
      <c r="EVU6" s="7"/>
      <c r="EVV6" s="1"/>
      <c r="EVW6" s="7"/>
      <c r="EVX6" s="1"/>
      <c r="EVY6" s="7"/>
      <c r="EVZ6" s="1"/>
      <c r="EWA6" s="7"/>
      <c r="EWB6" s="1"/>
      <c r="EWC6" s="7"/>
      <c r="EWD6" s="1"/>
      <c r="EWE6" s="7"/>
      <c r="EWF6" s="1"/>
      <c r="EWG6" s="7"/>
      <c r="EWH6" s="1"/>
      <c r="EWI6" s="7"/>
      <c r="EWJ6" s="1"/>
      <c r="EWK6" s="7"/>
      <c r="EWL6" s="1"/>
      <c r="EWM6" s="7"/>
      <c r="EWN6" s="1"/>
      <c r="EWO6" s="7"/>
      <c r="EWP6" s="1"/>
      <c r="EWQ6" s="7"/>
      <c r="EWR6" s="1"/>
      <c r="EWS6" s="7"/>
      <c r="EWT6" s="1"/>
      <c r="EWU6" s="7"/>
      <c r="EWV6" s="1"/>
      <c r="EWW6" s="7"/>
      <c r="EWX6" s="1"/>
      <c r="EWY6" s="7"/>
      <c r="EWZ6" s="1"/>
      <c r="EXA6" s="7"/>
      <c r="EXB6" s="1"/>
      <c r="EXC6" s="7"/>
      <c r="EXD6" s="1"/>
      <c r="EXE6" s="7"/>
      <c r="EXF6" s="1"/>
      <c r="EXG6" s="7"/>
      <c r="EXH6" s="1"/>
      <c r="EXI6" s="7"/>
      <c r="EXJ6" s="1"/>
      <c r="EXK6" s="7"/>
      <c r="EXL6" s="1"/>
      <c r="EXM6" s="7"/>
      <c r="EXN6" s="1"/>
      <c r="EXO6" s="7"/>
      <c r="EXP6" s="1"/>
      <c r="EXQ6" s="7"/>
      <c r="EXR6" s="1"/>
      <c r="EXS6" s="7"/>
      <c r="EXT6" s="1"/>
      <c r="EXU6" s="7"/>
      <c r="EXV6" s="1"/>
      <c r="EXW6" s="7"/>
      <c r="EXX6" s="1"/>
      <c r="EXY6" s="7"/>
      <c r="EXZ6" s="1"/>
      <c r="EYA6" s="7"/>
      <c r="EYB6" s="1"/>
      <c r="EYC6" s="7"/>
      <c r="EYD6" s="1"/>
      <c r="EYE6" s="7"/>
      <c r="EYF6" s="1"/>
      <c r="EYG6" s="7"/>
      <c r="EYH6" s="1"/>
      <c r="EYI6" s="7"/>
      <c r="EYJ6" s="1"/>
      <c r="EYK6" s="7"/>
      <c r="EYL6" s="1"/>
      <c r="EYM6" s="7"/>
      <c r="EYN6" s="1"/>
      <c r="EYO6" s="7"/>
      <c r="EYP6" s="1"/>
      <c r="EYQ6" s="7"/>
      <c r="EYR6" s="1"/>
      <c r="EYS6" s="7"/>
      <c r="EYT6" s="1"/>
      <c r="EYU6" s="7"/>
      <c r="EYV6" s="1"/>
      <c r="EYW6" s="7"/>
      <c r="EYX6" s="1"/>
      <c r="EYY6" s="7"/>
      <c r="EYZ6" s="1"/>
      <c r="EZA6" s="7"/>
      <c r="EZB6" s="1"/>
      <c r="EZC6" s="7"/>
      <c r="EZD6" s="1"/>
      <c r="EZE6" s="7"/>
      <c r="EZF6" s="1"/>
      <c r="EZG6" s="7"/>
      <c r="EZH6" s="1"/>
      <c r="EZI6" s="7"/>
      <c r="EZJ6" s="1"/>
      <c r="EZK6" s="7"/>
      <c r="EZL6" s="1"/>
      <c r="EZM6" s="7"/>
      <c r="EZN6" s="1"/>
      <c r="EZO6" s="7"/>
      <c r="EZP6" s="1"/>
      <c r="EZQ6" s="7"/>
      <c r="EZR6" s="1"/>
      <c r="EZS6" s="7"/>
      <c r="EZT6" s="1"/>
      <c r="EZU6" s="7"/>
      <c r="EZV6" s="1"/>
      <c r="EZW6" s="7"/>
      <c r="EZX6" s="1"/>
      <c r="EZY6" s="7"/>
      <c r="EZZ6" s="1"/>
      <c r="FAA6" s="7"/>
      <c r="FAB6" s="1"/>
      <c r="FAC6" s="7"/>
      <c r="FAD6" s="1"/>
      <c r="FAE6" s="7"/>
      <c r="FAF6" s="1"/>
      <c r="FAG6" s="7"/>
      <c r="FAH6" s="1"/>
      <c r="FAI6" s="7"/>
      <c r="FAJ6" s="1"/>
      <c r="FAK6" s="7"/>
      <c r="FAL6" s="1"/>
      <c r="FAM6" s="7"/>
      <c r="FAN6" s="1"/>
      <c r="FAO6" s="7"/>
      <c r="FAP6" s="1"/>
      <c r="FAQ6" s="7"/>
      <c r="FAR6" s="1"/>
      <c r="FAS6" s="7"/>
      <c r="FAT6" s="1"/>
      <c r="FAU6" s="7"/>
      <c r="FAV6" s="1"/>
      <c r="FAW6" s="7"/>
      <c r="FAX6" s="1"/>
      <c r="FAY6" s="7"/>
      <c r="FAZ6" s="1"/>
      <c r="FBA6" s="7"/>
      <c r="FBB6" s="1"/>
      <c r="FBC6" s="7"/>
      <c r="FBD6" s="1"/>
      <c r="FBE6" s="7"/>
      <c r="FBF6" s="1"/>
      <c r="FBG6" s="7"/>
      <c r="FBH6" s="1"/>
      <c r="FBI6" s="7"/>
      <c r="FBJ6" s="1"/>
      <c r="FBK6" s="7"/>
      <c r="FBL6" s="1"/>
      <c r="FBM6" s="7"/>
      <c r="FBN6" s="1"/>
      <c r="FBO6" s="7"/>
      <c r="FBP6" s="1"/>
      <c r="FBQ6" s="7"/>
      <c r="FBR6" s="1"/>
      <c r="FBS6" s="7"/>
      <c r="FBT6" s="1"/>
      <c r="FBU6" s="7"/>
      <c r="FBV6" s="1"/>
      <c r="FBW6" s="7"/>
      <c r="FBX6" s="1"/>
      <c r="FBY6" s="7"/>
      <c r="FBZ6" s="1"/>
      <c r="FCA6" s="7"/>
      <c r="FCB6" s="1"/>
      <c r="FCC6" s="7"/>
      <c r="FCD6" s="1"/>
      <c r="FCE6" s="7"/>
      <c r="FCF6" s="1"/>
      <c r="FCG6" s="7"/>
      <c r="FCH6" s="1"/>
      <c r="FCI6" s="7"/>
      <c r="FCJ6" s="1"/>
      <c r="FCK6" s="7"/>
      <c r="FCL6" s="1"/>
      <c r="FCM6" s="7"/>
      <c r="FCN6" s="1"/>
      <c r="FCO6" s="7"/>
      <c r="FCP6" s="1"/>
      <c r="FCQ6" s="7"/>
      <c r="FCR6" s="1"/>
      <c r="FCS6" s="7"/>
      <c r="FCT6" s="1"/>
      <c r="FCU6" s="7"/>
      <c r="FCV6" s="1"/>
      <c r="FCW6" s="7"/>
      <c r="FCX6" s="1"/>
      <c r="FCY6" s="7"/>
      <c r="FCZ6" s="1"/>
      <c r="FDA6" s="7"/>
      <c r="FDB6" s="1"/>
      <c r="FDC6" s="7"/>
      <c r="FDD6" s="1"/>
      <c r="FDE6" s="7"/>
      <c r="FDF6" s="1"/>
      <c r="FDG6" s="7"/>
      <c r="FDH6" s="1"/>
      <c r="FDI6" s="7"/>
      <c r="FDJ6" s="1"/>
      <c r="FDK6" s="7"/>
      <c r="FDL6" s="1"/>
      <c r="FDM6" s="7"/>
      <c r="FDN6" s="1"/>
      <c r="FDO6" s="7"/>
      <c r="FDP6" s="1"/>
      <c r="FDQ6" s="7"/>
      <c r="FDR6" s="1"/>
      <c r="FDS6" s="7"/>
      <c r="FDT6" s="1"/>
      <c r="FDU6" s="7"/>
      <c r="FDV6" s="1"/>
      <c r="FDW6" s="7"/>
      <c r="FDX6" s="1"/>
      <c r="FDY6" s="7"/>
      <c r="FDZ6" s="1"/>
      <c r="FEA6" s="7"/>
      <c r="FEB6" s="1"/>
      <c r="FEC6" s="7"/>
      <c r="FED6" s="1"/>
      <c r="FEE6" s="7"/>
      <c r="FEF6" s="1"/>
      <c r="FEG6" s="7"/>
      <c r="FEH6" s="1"/>
      <c r="FEI6" s="7"/>
      <c r="FEJ6" s="1"/>
      <c r="FEK6" s="7"/>
      <c r="FEL6" s="1"/>
      <c r="FEM6" s="7"/>
      <c r="FEN6" s="1"/>
      <c r="FEO6" s="7"/>
      <c r="FEP6" s="1"/>
      <c r="FEQ6" s="7"/>
      <c r="FER6" s="1"/>
      <c r="FES6" s="7"/>
      <c r="FET6" s="1"/>
      <c r="FEU6" s="7"/>
      <c r="FEV6" s="1"/>
      <c r="FEW6" s="7"/>
      <c r="FEX6" s="1"/>
      <c r="FEY6" s="7"/>
      <c r="FEZ6" s="1"/>
      <c r="FFA6" s="7"/>
      <c r="FFB6" s="1"/>
      <c r="FFC6" s="7"/>
      <c r="FFD6" s="1"/>
      <c r="FFE6" s="7"/>
      <c r="FFF6" s="1"/>
      <c r="FFG6" s="7"/>
      <c r="FFH6" s="1"/>
      <c r="FFI6" s="7"/>
      <c r="FFJ6" s="1"/>
      <c r="FFK6" s="7"/>
      <c r="FFL6" s="1"/>
      <c r="FFM6" s="7"/>
      <c r="FFN6" s="1"/>
      <c r="FFO6" s="7"/>
      <c r="FFP6" s="1"/>
      <c r="FFQ6" s="7"/>
      <c r="FFR6" s="1"/>
      <c r="FFS6" s="7"/>
      <c r="FFT6" s="1"/>
      <c r="FFU6" s="7"/>
      <c r="FFV6" s="1"/>
      <c r="FFW6" s="7"/>
      <c r="FFX6" s="1"/>
      <c r="FFY6" s="7"/>
      <c r="FFZ6" s="1"/>
      <c r="FGA6" s="7"/>
      <c r="FGB6" s="1"/>
      <c r="FGC6" s="7"/>
      <c r="FGD6" s="1"/>
      <c r="FGE6" s="7"/>
      <c r="FGF6" s="1"/>
      <c r="FGG6" s="7"/>
      <c r="FGH6" s="1"/>
      <c r="FGI6" s="7"/>
      <c r="FGJ6" s="1"/>
      <c r="FGK6" s="7"/>
      <c r="FGL6" s="1"/>
      <c r="FGM6" s="7"/>
      <c r="FGN6" s="1"/>
      <c r="FGO6" s="7"/>
      <c r="FGP6" s="1"/>
      <c r="FGQ6" s="7"/>
      <c r="FGR6" s="1"/>
      <c r="FGS6" s="7"/>
      <c r="FGT6" s="1"/>
      <c r="FGU6" s="7"/>
      <c r="FGV6" s="1"/>
      <c r="FGW6" s="7"/>
      <c r="FGX6" s="1"/>
      <c r="FGY6" s="7"/>
      <c r="FGZ6" s="1"/>
      <c r="FHA6" s="7"/>
      <c r="FHB6" s="1"/>
      <c r="FHC6" s="7"/>
      <c r="FHD6" s="1"/>
      <c r="FHE6" s="7"/>
      <c r="FHF6" s="1"/>
      <c r="FHG6" s="7"/>
      <c r="FHH6" s="1"/>
      <c r="FHI6" s="7"/>
      <c r="FHJ6" s="1"/>
      <c r="FHK6" s="7"/>
      <c r="FHL6" s="1"/>
      <c r="FHM6" s="7"/>
      <c r="FHN6" s="1"/>
      <c r="FHO6" s="7"/>
      <c r="FHP6" s="1"/>
      <c r="FHQ6" s="7"/>
      <c r="FHR6" s="1"/>
      <c r="FHS6" s="7"/>
      <c r="FHT6" s="1"/>
      <c r="FHU6" s="7"/>
      <c r="FHV6" s="1"/>
      <c r="FHW6" s="7"/>
      <c r="FHX6" s="1"/>
      <c r="FHY6" s="7"/>
      <c r="FHZ6" s="1"/>
      <c r="FIA6" s="7"/>
      <c r="FIB6" s="1"/>
      <c r="FIC6" s="7"/>
      <c r="FID6" s="1"/>
      <c r="FIE6" s="7"/>
      <c r="FIF6" s="1"/>
      <c r="FIG6" s="7"/>
      <c r="FIH6" s="1"/>
      <c r="FII6" s="7"/>
      <c r="FIJ6" s="1"/>
      <c r="FIK6" s="7"/>
      <c r="FIL6" s="1"/>
      <c r="FIM6" s="7"/>
      <c r="FIN6" s="1"/>
      <c r="FIO6" s="7"/>
      <c r="FIP6" s="1"/>
      <c r="FIQ6" s="7"/>
      <c r="FIR6" s="1"/>
      <c r="FIS6" s="7"/>
      <c r="FIT6" s="1"/>
      <c r="FIU6" s="7"/>
      <c r="FIV6" s="1"/>
      <c r="FIW6" s="7"/>
      <c r="FIX6" s="1"/>
      <c r="FIY6" s="7"/>
      <c r="FIZ6" s="1"/>
      <c r="FJA6" s="7"/>
      <c r="FJB6" s="1"/>
      <c r="FJC6" s="7"/>
      <c r="FJD6" s="1"/>
      <c r="FJE6" s="7"/>
      <c r="FJF6" s="1"/>
      <c r="FJG6" s="7"/>
      <c r="FJH6" s="1"/>
      <c r="FJI6" s="7"/>
      <c r="FJJ6" s="1"/>
      <c r="FJK6" s="7"/>
      <c r="FJL6" s="1"/>
      <c r="FJM6" s="7"/>
      <c r="FJN6" s="1"/>
      <c r="FJO6" s="7"/>
      <c r="FJP6" s="1"/>
      <c r="FJQ6" s="7"/>
      <c r="FJR6" s="1"/>
      <c r="FJS6" s="7"/>
      <c r="FJT6" s="1"/>
      <c r="FJU6" s="7"/>
      <c r="FJV6" s="1"/>
      <c r="FJW6" s="7"/>
      <c r="FJX6" s="1"/>
      <c r="FJY6" s="7"/>
      <c r="FJZ6" s="1"/>
      <c r="FKA6" s="7"/>
      <c r="FKB6" s="1"/>
      <c r="FKC6" s="7"/>
      <c r="FKD6" s="1"/>
      <c r="FKE6" s="7"/>
      <c r="FKF6" s="1"/>
      <c r="FKG6" s="7"/>
      <c r="FKH6" s="1"/>
      <c r="FKI6" s="7"/>
      <c r="FKJ6" s="1"/>
      <c r="FKK6" s="7"/>
      <c r="FKL6" s="1"/>
      <c r="FKM6" s="7"/>
      <c r="FKN6" s="1"/>
      <c r="FKO6" s="7"/>
      <c r="FKP6" s="1"/>
      <c r="FKQ6" s="7"/>
      <c r="FKR6" s="1"/>
      <c r="FKS6" s="7"/>
      <c r="FKT6" s="1"/>
      <c r="FKU6" s="7"/>
      <c r="FKV6" s="1"/>
      <c r="FKW6" s="7"/>
      <c r="FKX6" s="1"/>
      <c r="FKY6" s="7"/>
      <c r="FKZ6" s="1"/>
      <c r="FLA6" s="7"/>
      <c r="FLB6" s="1"/>
      <c r="FLC6" s="7"/>
      <c r="FLD6" s="1"/>
      <c r="FLE6" s="7"/>
      <c r="FLF6" s="1"/>
      <c r="FLG6" s="7"/>
      <c r="FLH6" s="1"/>
      <c r="FLI6" s="7"/>
      <c r="FLJ6" s="1"/>
      <c r="FLK6" s="7"/>
      <c r="FLL6" s="1"/>
      <c r="FLM6" s="7"/>
      <c r="FLN6" s="1"/>
      <c r="FLO6" s="7"/>
      <c r="FLP6" s="1"/>
      <c r="FLQ6" s="7"/>
      <c r="FLR6" s="1"/>
      <c r="FLS6" s="7"/>
      <c r="FLT6" s="1"/>
      <c r="FLU6" s="7"/>
      <c r="FLV6" s="1"/>
      <c r="FLW6" s="7"/>
      <c r="FLX6" s="1"/>
      <c r="FLY6" s="7"/>
      <c r="FLZ6" s="1"/>
      <c r="FMA6" s="7"/>
      <c r="FMB6" s="1"/>
      <c r="FMC6" s="7"/>
      <c r="FMD6" s="1"/>
      <c r="FME6" s="7"/>
      <c r="FMF6" s="1"/>
      <c r="FMG6" s="7"/>
      <c r="FMH6" s="1"/>
      <c r="FMI6" s="7"/>
      <c r="FMJ6" s="1"/>
      <c r="FMK6" s="7"/>
      <c r="FML6" s="1"/>
      <c r="FMM6" s="7"/>
      <c r="FMN6" s="1"/>
      <c r="FMO6" s="7"/>
      <c r="FMP6" s="1"/>
      <c r="FMQ6" s="7"/>
      <c r="FMR6" s="1"/>
      <c r="FMS6" s="7"/>
      <c r="FMT6" s="1"/>
      <c r="FMU6" s="7"/>
      <c r="FMV6" s="1"/>
      <c r="FMW6" s="7"/>
      <c r="FMX6" s="1"/>
      <c r="FMY6" s="7"/>
      <c r="FMZ6" s="1"/>
      <c r="FNA6" s="7"/>
      <c r="FNB6" s="1"/>
      <c r="FNC6" s="7"/>
      <c r="FND6" s="1"/>
      <c r="FNE6" s="7"/>
      <c r="FNF6" s="1"/>
      <c r="FNG6" s="7"/>
      <c r="FNH6" s="1"/>
      <c r="FNI6" s="7"/>
      <c r="FNJ6" s="1"/>
      <c r="FNK6" s="7"/>
      <c r="FNL6" s="1"/>
      <c r="FNM6" s="7"/>
      <c r="FNN6" s="1"/>
      <c r="FNO6" s="7"/>
      <c r="FNP6" s="1"/>
      <c r="FNQ6" s="7"/>
      <c r="FNR6" s="1"/>
      <c r="FNS6" s="7"/>
      <c r="FNT6" s="1"/>
      <c r="FNU6" s="7"/>
      <c r="FNV6" s="1"/>
      <c r="FNW6" s="7"/>
      <c r="FNX6" s="1"/>
      <c r="FNY6" s="7"/>
      <c r="FNZ6" s="1"/>
      <c r="FOA6" s="7"/>
      <c r="FOB6" s="1"/>
      <c r="FOC6" s="7"/>
      <c r="FOD6" s="1"/>
      <c r="FOE6" s="7"/>
      <c r="FOF6" s="1"/>
      <c r="FOG6" s="7"/>
      <c r="FOH6" s="1"/>
      <c r="FOI6" s="7"/>
      <c r="FOJ6" s="1"/>
      <c r="FOK6" s="7"/>
      <c r="FOL6" s="1"/>
      <c r="FOM6" s="7"/>
      <c r="FON6" s="1"/>
      <c r="FOO6" s="7"/>
      <c r="FOP6" s="1"/>
      <c r="FOQ6" s="7"/>
      <c r="FOR6" s="1"/>
      <c r="FOS6" s="7"/>
      <c r="FOT6" s="1"/>
      <c r="FOU6" s="7"/>
      <c r="FOV6" s="1"/>
      <c r="FOW6" s="7"/>
      <c r="FOX6" s="1"/>
      <c r="FOY6" s="7"/>
      <c r="FOZ6" s="1"/>
      <c r="FPA6" s="7"/>
      <c r="FPB6" s="1"/>
      <c r="FPC6" s="7"/>
      <c r="FPD6" s="1"/>
      <c r="FPE6" s="7"/>
      <c r="FPF6" s="1"/>
      <c r="FPG6" s="7"/>
      <c r="FPH6" s="1"/>
      <c r="FPI6" s="7"/>
      <c r="FPJ6" s="1"/>
      <c r="FPK6" s="7"/>
      <c r="FPL6" s="1"/>
      <c r="FPM6" s="7"/>
      <c r="FPN6" s="1"/>
      <c r="FPO6" s="7"/>
      <c r="FPP6" s="1"/>
      <c r="FPQ6" s="7"/>
      <c r="FPR6" s="1"/>
      <c r="FPS6" s="7"/>
      <c r="FPT6" s="1"/>
      <c r="FPU6" s="7"/>
      <c r="FPV6" s="1"/>
      <c r="FPW6" s="7"/>
      <c r="FPX6" s="1"/>
      <c r="FPY6" s="7"/>
      <c r="FPZ6" s="1"/>
      <c r="FQA6" s="7"/>
      <c r="FQB6" s="1"/>
      <c r="FQC6" s="7"/>
      <c r="FQD6" s="1"/>
      <c r="FQE6" s="7"/>
      <c r="FQF6" s="1"/>
      <c r="FQG6" s="7"/>
      <c r="FQH6" s="1"/>
      <c r="FQI6" s="7"/>
      <c r="FQJ6" s="1"/>
      <c r="FQK6" s="7"/>
      <c r="FQL6" s="1"/>
      <c r="FQM6" s="7"/>
      <c r="FQN6" s="1"/>
      <c r="FQO6" s="7"/>
      <c r="FQP6" s="1"/>
      <c r="FQQ6" s="7"/>
      <c r="FQR6" s="1"/>
      <c r="FQS6" s="7"/>
      <c r="FQT6" s="1"/>
      <c r="FQU6" s="7"/>
      <c r="FQV6" s="1"/>
      <c r="FQW6" s="7"/>
      <c r="FQX6" s="1"/>
      <c r="FQY6" s="7"/>
      <c r="FQZ6" s="1"/>
      <c r="FRA6" s="7"/>
      <c r="FRB6" s="1"/>
      <c r="FRC6" s="7"/>
      <c r="FRD6" s="1"/>
      <c r="FRE6" s="7"/>
      <c r="FRF6" s="1"/>
      <c r="FRG6" s="7"/>
      <c r="FRH6" s="1"/>
      <c r="FRI6" s="7"/>
      <c r="FRJ6" s="1"/>
      <c r="FRK6" s="7"/>
      <c r="FRL6" s="1"/>
      <c r="FRM6" s="7"/>
      <c r="FRN6" s="1"/>
      <c r="FRO6" s="7"/>
      <c r="FRP6" s="1"/>
      <c r="FRQ6" s="7"/>
      <c r="FRR6" s="1"/>
      <c r="FRS6" s="7"/>
      <c r="FRT6" s="1"/>
      <c r="FRU6" s="7"/>
      <c r="FRV6" s="1"/>
      <c r="FRW6" s="7"/>
      <c r="FRX6" s="1"/>
      <c r="FRY6" s="7"/>
      <c r="FRZ6" s="1"/>
      <c r="FSA6" s="7"/>
      <c r="FSB6" s="1"/>
      <c r="FSC6" s="7"/>
      <c r="FSD6" s="1"/>
      <c r="FSE6" s="7"/>
      <c r="FSF6" s="1"/>
      <c r="FSG6" s="7"/>
      <c r="FSH6" s="1"/>
      <c r="FSI6" s="7"/>
      <c r="FSJ6" s="1"/>
      <c r="FSK6" s="7"/>
      <c r="FSL6" s="1"/>
      <c r="FSM6" s="7"/>
      <c r="FSN6" s="1"/>
      <c r="FSO6" s="7"/>
      <c r="FSP6" s="1"/>
      <c r="FSQ6" s="7"/>
      <c r="FSR6" s="1"/>
      <c r="FSS6" s="7"/>
      <c r="FST6" s="1"/>
      <c r="FSU6" s="7"/>
      <c r="FSV6" s="1"/>
      <c r="FSW6" s="7"/>
      <c r="FSX6" s="1"/>
      <c r="FSY6" s="7"/>
      <c r="FSZ6" s="1"/>
      <c r="FTA6" s="7"/>
      <c r="FTB6" s="1"/>
      <c r="FTC6" s="7"/>
      <c r="FTD6" s="1"/>
      <c r="FTE6" s="7"/>
      <c r="FTF6" s="1"/>
      <c r="FTG6" s="7"/>
      <c r="FTH6" s="1"/>
      <c r="FTI6" s="7"/>
      <c r="FTJ6" s="1"/>
      <c r="FTK6" s="7"/>
      <c r="FTL6" s="1"/>
      <c r="FTM6" s="7"/>
      <c r="FTN6" s="1"/>
      <c r="FTO6" s="7"/>
      <c r="FTP6" s="1"/>
      <c r="FTQ6" s="7"/>
      <c r="FTR6" s="1"/>
      <c r="FTS6" s="7"/>
      <c r="FTT6" s="1"/>
      <c r="FTU6" s="7"/>
      <c r="FTV6" s="1"/>
      <c r="FTW6" s="7"/>
      <c r="FTX6" s="1"/>
      <c r="FTY6" s="7"/>
      <c r="FTZ6" s="1"/>
      <c r="FUA6" s="7"/>
      <c r="FUB6" s="1"/>
      <c r="FUC6" s="7"/>
      <c r="FUD6" s="1"/>
      <c r="FUE6" s="7"/>
      <c r="FUF6" s="1"/>
      <c r="FUG6" s="7"/>
      <c r="FUH6" s="1"/>
      <c r="FUI6" s="7"/>
      <c r="FUJ6" s="1"/>
      <c r="FUK6" s="7"/>
      <c r="FUL6" s="1"/>
      <c r="FUM6" s="7"/>
      <c r="FUN6" s="1"/>
      <c r="FUO6" s="7"/>
      <c r="FUP6" s="1"/>
      <c r="FUQ6" s="7"/>
      <c r="FUR6" s="1"/>
      <c r="FUS6" s="7"/>
      <c r="FUT6" s="1"/>
      <c r="FUU6" s="7"/>
      <c r="FUV6" s="1"/>
      <c r="FUW6" s="7"/>
      <c r="FUX6" s="1"/>
      <c r="FUY6" s="7"/>
      <c r="FUZ6" s="1"/>
      <c r="FVA6" s="7"/>
      <c r="FVB6" s="1"/>
      <c r="FVC6" s="7"/>
      <c r="FVD6" s="1"/>
      <c r="FVE6" s="7"/>
      <c r="FVF6" s="1"/>
      <c r="FVG6" s="7"/>
      <c r="FVH6" s="1"/>
      <c r="FVI6" s="7"/>
      <c r="FVJ6" s="1"/>
      <c r="FVK6" s="7"/>
      <c r="FVL6" s="1"/>
      <c r="FVM6" s="7"/>
      <c r="FVN6" s="1"/>
      <c r="FVO6" s="7"/>
      <c r="FVP6" s="1"/>
      <c r="FVQ6" s="7"/>
      <c r="FVR6" s="1"/>
      <c r="FVS6" s="7"/>
      <c r="FVT6" s="1"/>
      <c r="FVU6" s="7"/>
      <c r="FVV6" s="1"/>
      <c r="FVW6" s="7"/>
      <c r="FVX6" s="1"/>
      <c r="FVY6" s="7"/>
      <c r="FVZ6" s="1"/>
      <c r="FWA6" s="7"/>
      <c r="FWB6" s="1"/>
      <c r="FWC6" s="7"/>
      <c r="FWD6" s="1"/>
      <c r="FWE6" s="7"/>
      <c r="FWF6" s="1"/>
      <c r="FWG6" s="7"/>
      <c r="FWH6" s="1"/>
      <c r="FWI6" s="7"/>
      <c r="FWJ6" s="1"/>
      <c r="FWK6" s="7"/>
      <c r="FWL6" s="1"/>
      <c r="FWM6" s="7"/>
      <c r="FWN6" s="1"/>
      <c r="FWO6" s="7"/>
      <c r="FWP6" s="1"/>
      <c r="FWQ6" s="7"/>
      <c r="FWR6" s="1"/>
      <c r="FWS6" s="7"/>
      <c r="FWT6" s="1"/>
      <c r="FWU6" s="7"/>
      <c r="FWV6" s="1"/>
      <c r="FWW6" s="7"/>
      <c r="FWX6" s="1"/>
      <c r="FWY6" s="7"/>
      <c r="FWZ6" s="1"/>
      <c r="FXA6" s="7"/>
      <c r="FXB6" s="1"/>
      <c r="FXC6" s="7"/>
      <c r="FXD6" s="1"/>
      <c r="FXE6" s="7"/>
      <c r="FXF6" s="1"/>
      <c r="FXG6" s="7"/>
      <c r="FXH6" s="1"/>
      <c r="FXI6" s="7"/>
      <c r="FXJ6" s="1"/>
      <c r="FXK6" s="7"/>
      <c r="FXL6" s="1"/>
      <c r="FXM6" s="7"/>
      <c r="FXN6" s="1"/>
      <c r="FXO6" s="7"/>
      <c r="FXP6" s="1"/>
      <c r="FXQ6" s="7"/>
      <c r="FXR6" s="1"/>
      <c r="FXS6" s="7"/>
      <c r="FXT6" s="1"/>
      <c r="FXU6" s="7"/>
      <c r="FXV6" s="1"/>
      <c r="FXW6" s="7"/>
      <c r="FXX6" s="1"/>
      <c r="FXY6" s="7"/>
      <c r="FXZ6" s="1"/>
      <c r="FYA6" s="7"/>
      <c r="FYB6" s="1"/>
      <c r="FYC6" s="7"/>
      <c r="FYD6" s="1"/>
      <c r="FYE6" s="7"/>
      <c r="FYF6" s="1"/>
      <c r="FYG6" s="7"/>
      <c r="FYH6" s="1"/>
      <c r="FYI6" s="7"/>
      <c r="FYJ6" s="1"/>
      <c r="FYK6" s="7"/>
      <c r="FYL6" s="1"/>
      <c r="FYM6" s="7"/>
      <c r="FYN6" s="1"/>
      <c r="FYO6" s="7"/>
      <c r="FYP6" s="1"/>
      <c r="FYQ6" s="7"/>
      <c r="FYR6" s="1"/>
      <c r="FYS6" s="7"/>
      <c r="FYT6" s="1"/>
      <c r="FYU6" s="7"/>
      <c r="FYV6" s="1"/>
      <c r="FYW6" s="7"/>
      <c r="FYX6" s="1"/>
      <c r="FYY6" s="7"/>
      <c r="FYZ6" s="1"/>
      <c r="FZA6" s="7"/>
      <c r="FZB6" s="1"/>
      <c r="FZC6" s="7"/>
      <c r="FZD6" s="1"/>
      <c r="FZE6" s="7"/>
      <c r="FZF6" s="1"/>
      <c r="FZG6" s="7"/>
      <c r="FZH6" s="1"/>
      <c r="FZI6" s="7"/>
      <c r="FZJ6" s="1"/>
      <c r="FZK6" s="7"/>
      <c r="FZL6" s="1"/>
      <c r="FZM6" s="7"/>
      <c r="FZN6" s="1"/>
      <c r="FZO6" s="7"/>
      <c r="FZP6" s="1"/>
      <c r="FZQ6" s="7"/>
      <c r="FZR6" s="1"/>
      <c r="FZS6" s="7"/>
      <c r="FZT6" s="1"/>
      <c r="FZU6" s="7"/>
      <c r="FZV6" s="1"/>
      <c r="FZW6" s="7"/>
      <c r="FZX6" s="1"/>
      <c r="FZY6" s="7"/>
      <c r="FZZ6" s="1"/>
      <c r="GAA6" s="7"/>
      <c r="GAB6" s="1"/>
      <c r="GAC6" s="7"/>
      <c r="GAD6" s="1"/>
      <c r="GAE6" s="7"/>
      <c r="GAF6" s="1"/>
      <c r="GAG6" s="7"/>
      <c r="GAH6" s="1"/>
      <c r="GAI6" s="7"/>
      <c r="GAJ6" s="1"/>
      <c r="GAK6" s="7"/>
      <c r="GAL6" s="1"/>
      <c r="GAM6" s="7"/>
      <c r="GAN6" s="1"/>
      <c r="GAO6" s="7"/>
      <c r="GAP6" s="1"/>
      <c r="GAQ6" s="7"/>
      <c r="GAR6" s="1"/>
      <c r="GAS6" s="7"/>
      <c r="GAT6" s="1"/>
      <c r="GAU6" s="7"/>
      <c r="GAV6" s="1"/>
      <c r="GAW6" s="7"/>
      <c r="GAX6" s="1"/>
      <c r="GAY6" s="7"/>
      <c r="GAZ6" s="1"/>
      <c r="GBA6" s="7"/>
      <c r="GBB6" s="1"/>
      <c r="GBC6" s="7"/>
      <c r="GBD6" s="1"/>
      <c r="GBE6" s="7"/>
      <c r="GBF6" s="1"/>
      <c r="GBG6" s="7"/>
      <c r="GBH6" s="1"/>
      <c r="GBI6" s="7"/>
      <c r="GBJ6" s="1"/>
      <c r="GBK6" s="7"/>
      <c r="GBL6" s="1"/>
      <c r="GBM6" s="7"/>
      <c r="GBN6" s="1"/>
      <c r="GBO6" s="7"/>
      <c r="GBP6" s="1"/>
      <c r="GBQ6" s="7"/>
      <c r="GBR6" s="1"/>
      <c r="GBS6" s="7"/>
      <c r="GBT6" s="1"/>
      <c r="GBU6" s="7"/>
      <c r="GBV6" s="1"/>
      <c r="GBW6" s="7"/>
      <c r="GBX6" s="1"/>
      <c r="GBY6" s="7"/>
      <c r="GBZ6" s="1"/>
      <c r="GCA6" s="7"/>
      <c r="GCB6" s="1"/>
      <c r="GCC6" s="7"/>
      <c r="GCD6" s="1"/>
      <c r="GCE6" s="7"/>
      <c r="GCF6" s="1"/>
      <c r="GCG6" s="7"/>
      <c r="GCH6" s="1"/>
      <c r="GCI6" s="7"/>
      <c r="GCJ6" s="1"/>
      <c r="GCK6" s="7"/>
      <c r="GCL6" s="1"/>
      <c r="GCM6" s="7"/>
      <c r="GCN6" s="1"/>
      <c r="GCO6" s="7"/>
      <c r="GCP6" s="1"/>
      <c r="GCQ6" s="7"/>
      <c r="GCR6" s="1"/>
      <c r="GCS6" s="7"/>
      <c r="GCT6" s="1"/>
      <c r="GCU6" s="7"/>
      <c r="GCV6" s="1"/>
      <c r="GCW6" s="7"/>
      <c r="GCX6" s="1"/>
      <c r="GCY6" s="7"/>
      <c r="GCZ6" s="1"/>
      <c r="GDA6" s="7"/>
      <c r="GDB6" s="1"/>
      <c r="GDC6" s="7"/>
      <c r="GDD6" s="1"/>
      <c r="GDE6" s="7"/>
      <c r="GDF6" s="1"/>
      <c r="GDG6" s="7"/>
      <c r="GDH6" s="1"/>
      <c r="GDI6" s="7"/>
      <c r="GDJ6" s="1"/>
      <c r="GDK6" s="7"/>
      <c r="GDL6" s="1"/>
      <c r="GDM6" s="7"/>
      <c r="GDN6" s="1"/>
      <c r="GDO6" s="7"/>
      <c r="GDP6" s="1"/>
      <c r="GDQ6" s="7"/>
      <c r="GDR6" s="1"/>
      <c r="GDS6" s="7"/>
      <c r="GDT6" s="1"/>
      <c r="GDU6" s="7"/>
      <c r="GDV6" s="1"/>
      <c r="GDW6" s="7"/>
      <c r="GDX6" s="1"/>
      <c r="GDY6" s="7"/>
      <c r="GDZ6" s="1"/>
      <c r="GEA6" s="7"/>
      <c r="GEB6" s="1"/>
      <c r="GEC6" s="7"/>
      <c r="GED6" s="1"/>
      <c r="GEE6" s="7"/>
      <c r="GEF6" s="1"/>
      <c r="GEG6" s="7"/>
      <c r="GEH6" s="1"/>
      <c r="GEI6" s="7"/>
      <c r="GEJ6" s="1"/>
      <c r="GEK6" s="7"/>
      <c r="GEL6" s="1"/>
      <c r="GEM6" s="7"/>
      <c r="GEN6" s="1"/>
      <c r="GEO6" s="7"/>
      <c r="GEP6" s="1"/>
      <c r="GEQ6" s="7"/>
      <c r="GER6" s="1"/>
      <c r="GES6" s="7"/>
      <c r="GET6" s="1"/>
      <c r="GEU6" s="7"/>
      <c r="GEV6" s="1"/>
      <c r="GEW6" s="7"/>
      <c r="GEX6" s="1"/>
      <c r="GEY6" s="7"/>
      <c r="GEZ6" s="1"/>
      <c r="GFA6" s="7"/>
      <c r="GFB6" s="1"/>
      <c r="GFC6" s="7"/>
      <c r="GFD6" s="1"/>
      <c r="GFE6" s="7"/>
      <c r="GFF6" s="1"/>
      <c r="GFG6" s="7"/>
      <c r="GFH6" s="1"/>
      <c r="GFI6" s="7"/>
      <c r="GFJ6" s="1"/>
      <c r="GFK6" s="7"/>
      <c r="GFL6" s="1"/>
      <c r="GFM6" s="7"/>
      <c r="GFN6" s="1"/>
      <c r="GFO6" s="7"/>
      <c r="GFP6" s="1"/>
      <c r="GFQ6" s="7"/>
      <c r="GFR6" s="1"/>
      <c r="GFS6" s="7"/>
      <c r="GFT6" s="1"/>
      <c r="GFU6" s="7"/>
      <c r="GFV6" s="1"/>
      <c r="GFW6" s="7"/>
      <c r="GFX6" s="1"/>
      <c r="GFY6" s="7"/>
      <c r="GFZ6" s="1"/>
      <c r="GGA6" s="7"/>
      <c r="GGB6" s="1"/>
      <c r="GGC6" s="7"/>
      <c r="GGD6" s="1"/>
      <c r="GGE6" s="7"/>
      <c r="GGF6" s="1"/>
      <c r="GGG6" s="7"/>
      <c r="GGH6" s="1"/>
      <c r="GGI6" s="7"/>
      <c r="GGJ6" s="1"/>
      <c r="GGK6" s="7"/>
      <c r="GGL6" s="1"/>
      <c r="GGM6" s="7"/>
      <c r="GGN6" s="1"/>
      <c r="GGO6" s="7"/>
      <c r="GGP6" s="1"/>
      <c r="GGQ6" s="7"/>
      <c r="GGR6" s="1"/>
      <c r="GGS6" s="7"/>
      <c r="GGT6" s="1"/>
      <c r="GGU6" s="7"/>
      <c r="GGV6" s="1"/>
      <c r="GGW6" s="7"/>
      <c r="GGX6" s="1"/>
      <c r="GGY6" s="7"/>
      <c r="GGZ6" s="1"/>
      <c r="GHA6" s="7"/>
      <c r="GHB6" s="1"/>
      <c r="GHC6" s="7"/>
      <c r="GHD6" s="1"/>
      <c r="GHE6" s="7"/>
      <c r="GHF6" s="1"/>
      <c r="GHG6" s="7"/>
      <c r="GHH6" s="1"/>
      <c r="GHI6" s="7"/>
      <c r="GHJ6" s="1"/>
      <c r="GHK6" s="7"/>
      <c r="GHL6" s="1"/>
      <c r="GHM6" s="7"/>
      <c r="GHN6" s="1"/>
      <c r="GHO6" s="7"/>
      <c r="GHP6" s="1"/>
      <c r="GHQ6" s="7"/>
      <c r="GHR6" s="1"/>
      <c r="GHS6" s="7"/>
      <c r="GHT6" s="1"/>
      <c r="GHU6" s="7"/>
      <c r="GHV6" s="1"/>
      <c r="GHW6" s="7"/>
      <c r="GHX6" s="1"/>
      <c r="GHY6" s="7"/>
      <c r="GHZ6" s="1"/>
      <c r="GIA6" s="7"/>
      <c r="GIB6" s="1"/>
      <c r="GIC6" s="7"/>
      <c r="GID6" s="1"/>
      <c r="GIE6" s="7"/>
      <c r="GIF6" s="1"/>
      <c r="GIG6" s="7"/>
      <c r="GIH6" s="1"/>
      <c r="GII6" s="7"/>
      <c r="GIJ6" s="1"/>
      <c r="GIK6" s="7"/>
      <c r="GIL6" s="1"/>
      <c r="GIM6" s="7"/>
      <c r="GIN6" s="1"/>
      <c r="GIO6" s="7"/>
      <c r="GIP6" s="1"/>
      <c r="GIQ6" s="7"/>
      <c r="GIR6" s="1"/>
      <c r="GIS6" s="7"/>
      <c r="GIT6" s="1"/>
      <c r="GIU6" s="7"/>
      <c r="GIV6" s="1"/>
      <c r="GIW6" s="7"/>
      <c r="GIX6" s="1"/>
      <c r="GIY6" s="7"/>
      <c r="GIZ6" s="1"/>
      <c r="GJA6" s="7"/>
      <c r="GJB6" s="1"/>
      <c r="GJC6" s="7"/>
      <c r="GJD6" s="1"/>
      <c r="GJE6" s="7"/>
      <c r="GJF6" s="1"/>
      <c r="GJG6" s="7"/>
      <c r="GJH6" s="1"/>
      <c r="GJI6" s="7"/>
      <c r="GJJ6" s="1"/>
      <c r="GJK6" s="7"/>
      <c r="GJL6" s="1"/>
      <c r="GJM6" s="7"/>
      <c r="GJN6" s="1"/>
      <c r="GJO6" s="7"/>
      <c r="GJP6" s="1"/>
      <c r="GJQ6" s="7"/>
      <c r="GJR6" s="1"/>
      <c r="GJS6" s="7"/>
      <c r="GJT6" s="1"/>
      <c r="GJU6" s="7"/>
      <c r="GJV6" s="1"/>
      <c r="GJW6" s="7"/>
      <c r="GJX6" s="1"/>
      <c r="GJY6" s="7"/>
      <c r="GJZ6" s="1"/>
      <c r="GKA6" s="7"/>
      <c r="GKB6" s="1"/>
      <c r="GKC6" s="7"/>
      <c r="GKD6" s="1"/>
      <c r="GKE6" s="7"/>
      <c r="GKF6" s="1"/>
      <c r="GKG6" s="7"/>
      <c r="GKH6" s="1"/>
      <c r="GKI6" s="7"/>
      <c r="GKJ6" s="1"/>
      <c r="GKK6" s="7"/>
      <c r="GKL6" s="1"/>
      <c r="GKM6" s="7"/>
      <c r="GKN6" s="1"/>
      <c r="GKO6" s="7"/>
      <c r="GKP6" s="1"/>
      <c r="GKQ6" s="7"/>
      <c r="GKR6" s="1"/>
      <c r="GKS6" s="7"/>
      <c r="GKT6" s="1"/>
      <c r="GKU6" s="7"/>
      <c r="GKV6" s="1"/>
      <c r="GKW6" s="7"/>
      <c r="GKX6" s="1"/>
      <c r="GKY6" s="7"/>
      <c r="GKZ6" s="1"/>
      <c r="GLA6" s="7"/>
      <c r="GLB6" s="1"/>
      <c r="GLC6" s="7"/>
      <c r="GLD6" s="1"/>
      <c r="GLE6" s="7"/>
      <c r="GLF6" s="1"/>
      <c r="GLG6" s="7"/>
      <c r="GLH6" s="1"/>
      <c r="GLI6" s="7"/>
      <c r="GLJ6" s="1"/>
      <c r="GLK6" s="7"/>
      <c r="GLL6" s="1"/>
      <c r="GLM6" s="7"/>
      <c r="GLN6" s="1"/>
      <c r="GLO6" s="7"/>
      <c r="GLP6" s="1"/>
      <c r="GLQ6" s="7"/>
      <c r="GLR6" s="1"/>
      <c r="GLS6" s="7"/>
      <c r="GLT6" s="1"/>
      <c r="GLU6" s="7"/>
      <c r="GLV6" s="1"/>
      <c r="GLW6" s="7"/>
      <c r="GLX6" s="1"/>
      <c r="GLY6" s="7"/>
      <c r="GLZ6" s="1"/>
      <c r="GMA6" s="7"/>
      <c r="GMB6" s="1"/>
      <c r="GMC6" s="7"/>
      <c r="GMD6" s="1"/>
      <c r="GME6" s="7"/>
      <c r="GMF6" s="1"/>
      <c r="GMG6" s="7"/>
      <c r="GMH6" s="1"/>
      <c r="GMI6" s="7"/>
      <c r="GMJ6" s="1"/>
      <c r="GMK6" s="7"/>
      <c r="GML6" s="1"/>
      <c r="GMM6" s="7"/>
      <c r="GMN6" s="1"/>
      <c r="GMO6" s="7"/>
      <c r="GMP6" s="1"/>
      <c r="GMQ6" s="7"/>
      <c r="GMR6" s="1"/>
      <c r="GMS6" s="7"/>
      <c r="GMT6" s="1"/>
      <c r="GMU6" s="7"/>
      <c r="GMV6" s="1"/>
      <c r="GMW6" s="7"/>
      <c r="GMX6" s="1"/>
      <c r="GMY6" s="7"/>
      <c r="GMZ6" s="1"/>
      <c r="GNA6" s="7"/>
      <c r="GNB6" s="1"/>
      <c r="GNC6" s="7"/>
      <c r="GND6" s="1"/>
      <c r="GNE6" s="7"/>
      <c r="GNF6" s="1"/>
      <c r="GNG6" s="7"/>
      <c r="GNH6" s="1"/>
      <c r="GNI6" s="7"/>
      <c r="GNJ6" s="1"/>
      <c r="GNK6" s="7"/>
      <c r="GNL6" s="1"/>
      <c r="GNM6" s="7"/>
      <c r="GNN6" s="1"/>
      <c r="GNO6" s="7"/>
      <c r="GNP6" s="1"/>
      <c r="GNQ6" s="7"/>
      <c r="GNR6" s="1"/>
      <c r="GNS6" s="7"/>
      <c r="GNT6" s="1"/>
      <c r="GNU6" s="7"/>
      <c r="GNV6" s="1"/>
      <c r="GNW6" s="7"/>
      <c r="GNX6" s="1"/>
      <c r="GNY6" s="7"/>
      <c r="GNZ6" s="1"/>
      <c r="GOA6" s="7"/>
      <c r="GOB6" s="1"/>
      <c r="GOC6" s="7"/>
      <c r="GOD6" s="1"/>
      <c r="GOE6" s="7"/>
      <c r="GOF6" s="1"/>
      <c r="GOG6" s="7"/>
      <c r="GOH6" s="1"/>
      <c r="GOI6" s="7"/>
      <c r="GOJ6" s="1"/>
      <c r="GOK6" s="7"/>
      <c r="GOL6" s="1"/>
      <c r="GOM6" s="7"/>
      <c r="GON6" s="1"/>
      <c r="GOO6" s="7"/>
      <c r="GOP6" s="1"/>
      <c r="GOQ6" s="7"/>
      <c r="GOR6" s="1"/>
      <c r="GOS6" s="7"/>
      <c r="GOT6" s="1"/>
      <c r="GOU6" s="7"/>
      <c r="GOV6" s="1"/>
      <c r="GOW6" s="7"/>
      <c r="GOX6" s="1"/>
      <c r="GOY6" s="7"/>
      <c r="GOZ6" s="1"/>
      <c r="GPA6" s="7"/>
      <c r="GPB6" s="1"/>
      <c r="GPC6" s="7"/>
      <c r="GPD6" s="1"/>
      <c r="GPE6" s="7"/>
      <c r="GPF6" s="1"/>
      <c r="GPG6" s="7"/>
      <c r="GPH6" s="1"/>
      <c r="GPI6" s="7"/>
      <c r="GPJ6" s="1"/>
      <c r="GPK6" s="7"/>
      <c r="GPL6" s="1"/>
      <c r="GPM6" s="7"/>
      <c r="GPN6" s="1"/>
      <c r="GPO6" s="7"/>
      <c r="GPP6" s="1"/>
      <c r="GPQ6" s="7"/>
      <c r="GPR6" s="1"/>
      <c r="GPS6" s="7"/>
      <c r="GPT6" s="1"/>
      <c r="GPU6" s="7"/>
      <c r="GPV6" s="1"/>
      <c r="GPW6" s="7"/>
      <c r="GPX6" s="1"/>
      <c r="GPY6" s="7"/>
      <c r="GPZ6" s="1"/>
      <c r="GQA6" s="7"/>
      <c r="GQB6" s="1"/>
      <c r="GQC6" s="7"/>
      <c r="GQD6" s="1"/>
      <c r="GQE6" s="7"/>
      <c r="GQF6" s="1"/>
      <c r="GQG6" s="7"/>
      <c r="GQH6" s="1"/>
      <c r="GQI6" s="7"/>
      <c r="GQJ6" s="1"/>
      <c r="GQK6" s="7"/>
      <c r="GQL6" s="1"/>
      <c r="GQM6" s="7"/>
      <c r="GQN6" s="1"/>
      <c r="GQO6" s="7"/>
      <c r="GQP6" s="1"/>
      <c r="GQQ6" s="7"/>
      <c r="GQR6" s="1"/>
      <c r="GQS6" s="7"/>
      <c r="GQT6" s="1"/>
      <c r="GQU6" s="7"/>
      <c r="GQV6" s="1"/>
      <c r="GQW6" s="7"/>
      <c r="GQX6" s="1"/>
      <c r="GQY6" s="7"/>
      <c r="GQZ6" s="1"/>
      <c r="GRA6" s="7"/>
      <c r="GRB6" s="1"/>
      <c r="GRC6" s="7"/>
      <c r="GRD6" s="1"/>
      <c r="GRE6" s="7"/>
      <c r="GRF6" s="1"/>
      <c r="GRG6" s="7"/>
      <c r="GRH6" s="1"/>
      <c r="GRI6" s="7"/>
      <c r="GRJ6" s="1"/>
      <c r="GRK6" s="7"/>
      <c r="GRL6" s="1"/>
      <c r="GRM6" s="7"/>
      <c r="GRN6" s="1"/>
      <c r="GRO6" s="7"/>
      <c r="GRP6" s="1"/>
      <c r="GRQ6" s="7"/>
      <c r="GRR6" s="1"/>
      <c r="GRS6" s="7"/>
      <c r="GRT6" s="1"/>
      <c r="GRU6" s="7"/>
      <c r="GRV6" s="1"/>
      <c r="GRW6" s="7"/>
      <c r="GRX6" s="1"/>
      <c r="GRY6" s="7"/>
      <c r="GRZ6" s="1"/>
      <c r="GSA6" s="7"/>
      <c r="GSB6" s="1"/>
      <c r="GSC6" s="7"/>
      <c r="GSD6" s="1"/>
      <c r="GSE6" s="7"/>
      <c r="GSF6" s="1"/>
      <c r="GSG6" s="7"/>
      <c r="GSH6" s="1"/>
      <c r="GSI6" s="7"/>
      <c r="GSJ6" s="1"/>
      <c r="GSK6" s="7"/>
      <c r="GSL6" s="1"/>
      <c r="GSM6" s="7"/>
      <c r="GSN6" s="1"/>
      <c r="GSO6" s="7"/>
      <c r="GSP6" s="1"/>
      <c r="GSQ6" s="7"/>
      <c r="GSR6" s="1"/>
      <c r="GSS6" s="7"/>
      <c r="GST6" s="1"/>
      <c r="GSU6" s="7"/>
      <c r="GSV6" s="1"/>
      <c r="GSW6" s="7"/>
      <c r="GSX6" s="1"/>
      <c r="GSY6" s="7"/>
      <c r="GSZ6" s="1"/>
      <c r="GTA6" s="7"/>
      <c r="GTB6" s="1"/>
      <c r="GTC6" s="7"/>
      <c r="GTD6" s="1"/>
      <c r="GTE6" s="7"/>
      <c r="GTF6" s="1"/>
      <c r="GTG6" s="7"/>
      <c r="GTH6" s="1"/>
      <c r="GTI6" s="7"/>
      <c r="GTJ6" s="1"/>
      <c r="GTK6" s="7"/>
      <c r="GTL6" s="1"/>
      <c r="GTM6" s="7"/>
      <c r="GTN6" s="1"/>
      <c r="GTO6" s="7"/>
      <c r="GTP6" s="1"/>
      <c r="GTQ6" s="7"/>
      <c r="GTR6" s="1"/>
      <c r="GTS6" s="7"/>
      <c r="GTT6" s="1"/>
      <c r="GTU6" s="7"/>
      <c r="GTV6" s="1"/>
      <c r="GTW6" s="7"/>
      <c r="GTX6" s="1"/>
      <c r="GTY6" s="7"/>
      <c r="GTZ6" s="1"/>
      <c r="GUA6" s="7"/>
      <c r="GUB6" s="1"/>
      <c r="GUC6" s="7"/>
      <c r="GUD6" s="1"/>
      <c r="GUE6" s="7"/>
      <c r="GUF6" s="1"/>
      <c r="GUG6" s="7"/>
      <c r="GUH6" s="1"/>
      <c r="GUI6" s="7"/>
      <c r="GUJ6" s="1"/>
      <c r="GUK6" s="7"/>
      <c r="GUL6" s="1"/>
      <c r="GUM6" s="7"/>
      <c r="GUN6" s="1"/>
      <c r="GUO6" s="7"/>
      <c r="GUP6" s="1"/>
      <c r="GUQ6" s="7"/>
      <c r="GUR6" s="1"/>
      <c r="GUS6" s="7"/>
      <c r="GUT6" s="1"/>
      <c r="GUU6" s="7"/>
      <c r="GUV6" s="1"/>
      <c r="GUW6" s="7"/>
      <c r="GUX6" s="1"/>
      <c r="GUY6" s="7"/>
      <c r="GUZ6" s="1"/>
      <c r="GVA6" s="7"/>
      <c r="GVB6" s="1"/>
      <c r="GVC6" s="7"/>
      <c r="GVD6" s="1"/>
      <c r="GVE6" s="7"/>
      <c r="GVF6" s="1"/>
      <c r="GVG6" s="7"/>
      <c r="GVH6" s="1"/>
      <c r="GVI6" s="7"/>
      <c r="GVJ6" s="1"/>
      <c r="GVK6" s="7"/>
      <c r="GVL6" s="1"/>
      <c r="GVM6" s="7"/>
      <c r="GVN6" s="1"/>
      <c r="GVO6" s="7"/>
      <c r="GVP6" s="1"/>
      <c r="GVQ6" s="7"/>
      <c r="GVR6" s="1"/>
      <c r="GVS6" s="7"/>
      <c r="GVT6" s="1"/>
      <c r="GVU6" s="7"/>
      <c r="GVV6" s="1"/>
      <c r="GVW6" s="7"/>
      <c r="GVX6" s="1"/>
      <c r="GVY6" s="7"/>
      <c r="GVZ6" s="1"/>
      <c r="GWA6" s="7"/>
      <c r="GWB6" s="1"/>
      <c r="GWC6" s="7"/>
      <c r="GWD6" s="1"/>
      <c r="GWE6" s="7"/>
      <c r="GWF6" s="1"/>
      <c r="GWG6" s="7"/>
      <c r="GWH6" s="1"/>
      <c r="GWI6" s="7"/>
      <c r="GWJ6" s="1"/>
      <c r="GWK6" s="7"/>
      <c r="GWL6" s="1"/>
      <c r="GWM6" s="7"/>
      <c r="GWN6" s="1"/>
      <c r="GWO6" s="7"/>
      <c r="GWP6" s="1"/>
      <c r="GWQ6" s="7"/>
      <c r="GWR6" s="1"/>
      <c r="GWS6" s="7"/>
      <c r="GWT6" s="1"/>
      <c r="GWU6" s="7"/>
      <c r="GWV6" s="1"/>
      <c r="GWW6" s="7"/>
      <c r="GWX6" s="1"/>
      <c r="GWY6" s="7"/>
      <c r="GWZ6" s="1"/>
      <c r="GXA6" s="7"/>
      <c r="GXB6" s="1"/>
      <c r="GXC6" s="7"/>
      <c r="GXD6" s="1"/>
      <c r="GXE6" s="7"/>
      <c r="GXF6" s="1"/>
      <c r="GXG6" s="7"/>
      <c r="GXH6" s="1"/>
      <c r="GXI6" s="7"/>
      <c r="GXJ6" s="1"/>
      <c r="GXK6" s="7"/>
      <c r="GXL6" s="1"/>
      <c r="GXM6" s="7"/>
      <c r="GXN6" s="1"/>
      <c r="GXO6" s="7"/>
      <c r="GXP6" s="1"/>
      <c r="GXQ6" s="7"/>
      <c r="GXR6" s="1"/>
      <c r="GXS6" s="7"/>
      <c r="GXT6" s="1"/>
      <c r="GXU6" s="7"/>
      <c r="GXV6" s="1"/>
      <c r="GXW6" s="7"/>
      <c r="GXX6" s="1"/>
      <c r="GXY6" s="7"/>
      <c r="GXZ6" s="1"/>
      <c r="GYA6" s="7"/>
      <c r="GYB6" s="1"/>
      <c r="GYC6" s="7"/>
      <c r="GYD6" s="1"/>
      <c r="GYE6" s="7"/>
      <c r="GYF6" s="1"/>
      <c r="GYG6" s="7"/>
      <c r="GYH6" s="1"/>
      <c r="GYI6" s="7"/>
      <c r="GYJ6" s="1"/>
      <c r="GYK6" s="7"/>
      <c r="GYL6" s="1"/>
      <c r="GYM6" s="7"/>
      <c r="GYN6" s="1"/>
      <c r="GYO6" s="7"/>
      <c r="GYP6" s="1"/>
      <c r="GYQ6" s="7"/>
      <c r="GYR6" s="1"/>
      <c r="GYS6" s="7"/>
      <c r="GYT6" s="1"/>
      <c r="GYU6" s="7"/>
      <c r="GYV6" s="1"/>
      <c r="GYW6" s="7"/>
      <c r="GYX6" s="1"/>
      <c r="GYY6" s="7"/>
      <c r="GYZ6" s="1"/>
      <c r="GZA6" s="7"/>
      <c r="GZB6" s="1"/>
      <c r="GZC6" s="7"/>
      <c r="GZD6" s="1"/>
      <c r="GZE6" s="7"/>
      <c r="GZF6" s="1"/>
      <c r="GZG6" s="7"/>
      <c r="GZH6" s="1"/>
      <c r="GZI6" s="7"/>
      <c r="GZJ6" s="1"/>
      <c r="GZK6" s="7"/>
      <c r="GZL6" s="1"/>
      <c r="GZM6" s="7"/>
      <c r="GZN6" s="1"/>
      <c r="GZO6" s="7"/>
      <c r="GZP6" s="1"/>
      <c r="GZQ6" s="7"/>
      <c r="GZR6" s="1"/>
      <c r="GZS6" s="7"/>
      <c r="GZT6" s="1"/>
      <c r="GZU6" s="7"/>
      <c r="GZV6" s="1"/>
      <c r="GZW6" s="7"/>
      <c r="GZX6" s="1"/>
      <c r="GZY6" s="7"/>
      <c r="GZZ6" s="1"/>
      <c r="HAA6" s="7"/>
      <c r="HAB6" s="1"/>
      <c r="HAC6" s="7"/>
      <c r="HAD6" s="1"/>
      <c r="HAE6" s="7"/>
      <c r="HAF6" s="1"/>
      <c r="HAG6" s="7"/>
      <c r="HAH6" s="1"/>
      <c r="HAI6" s="7"/>
      <c r="HAJ6" s="1"/>
      <c r="HAK6" s="7"/>
      <c r="HAL6" s="1"/>
      <c r="HAM6" s="7"/>
      <c r="HAN6" s="1"/>
      <c r="HAO6" s="7"/>
      <c r="HAP6" s="1"/>
      <c r="HAQ6" s="7"/>
      <c r="HAR6" s="1"/>
      <c r="HAS6" s="7"/>
      <c r="HAT6" s="1"/>
      <c r="HAU6" s="7"/>
      <c r="HAV6" s="1"/>
      <c r="HAW6" s="7"/>
      <c r="HAX6" s="1"/>
      <c r="HAY6" s="7"/>
      <c r="HAZ6" s="1"/>
      <c r="HBA6" s="7"/>
      <c r="HBB6" s="1"/>
      <c r="HBC6" s="7"/>
      <c r="HBD6" s="1"/>
      <c r="HBE6" s="7"/>
      <c r="HBF6" s="1"/>
      <c r="HBG6" s="7"/>
      <c r="HBH6" s="1"/>
      <c r="HBI6" s="7"/>
      <c r="HBJ6" s="1"/>
      <c r="HBK6" s="7"/>
      <c r="HBL6" s="1"/>
      <c r="HBM6" s="7"/>
      <c r="HBN6" s="1"/>
      <c r="HBO6" s="7"/>
      <c r="HBP6" s="1"/>
      <c r="HBQ6" s="7"/>
      <c r="HBR6" s="1"/>
      <c r="HBS6" s="7"/>
      <c r="HBT6" s="1"/>
      <c r="HBU6" s="7"/>
      <c r="HBV6" s="1"/>
      <c r="HBW6" s="7"/>
      <c r="HBX6" s="1"/>
      <c r="HBY6" s="7"/>
      <c r="HBZ6" s="1"/>
      <c r="HCA6" s="7"/>
      <c r="HCB6" s="1"/>
      <c r="HCC6" s="7"/>
      <c r="HCD6" s="1"/>
      <c r="HCE6" s="7"/>
      <c r="HCF6" s="1"/>
      <c r="HCG6" s="7"/>
      <c r="HCH6" s="1"/>
      <c r="HCI6" s="7"/>
      <c r="HCJ6" s="1"/>
      <c r="HCK6" s="7"/>
      <c r="HCL6" s="1"/>
      <c r="HCM6" s="7"/>
      <c r="HCN6" s="1"/>
      <c r="HCO6" s="7"/>
      <c r="HCP6" s="1"/>
      <c r="HCQ6" s="7"/>
      <c r="HCR6" s="1"/>
      <c r="HCS6" s="7"/>
      <c r="HCT6" s="1"/>
      <c r="HCU6" s="7"/>
      <c r="HCV6" s="1"/>
      <c r="HCW6" s="7"/>
      <c r="HCX6" s="1"/>
      <c r="HCY6" s="7"/>
      <c r="HCZ6" s="1"/>
      <c r="HDA6" s="7"/>
      <c r="HDB6" s="1"/>
      <c r="HDC6" s="7"/>
      <c r="HDD6" s="1"/>
      <c r="HDE6" s="7"/>
      <c r="HDF6" s="1"/>
      <c r="HDG6" s="7"/>
      <c r="HDH6" s="1"/>
      <c r="HDI6" s="7"/>
      <c r="HDJ6" s="1"/>
      <c r="HDK6" s="7"/>
      <c r="HDL6" s="1"/>
      <c r="HDM6" s="7"/>
      <c r="HDN6" s="1"/>
      <c r="HDO6" s="7"/>
      <c r="HDP6" s="1"/>
      <c r="HDQ6" s="7"/>
      <c r="HDR6" s="1"/>
      <c r="HDS6" s="7"/>
      <c r="HDT6" s="1"/>
      <c r="HDU6" s="7"/>
      <c r="HDV6" s="1"/>
      <c r="HDW6" s="7"/>
      <c r="HDX6" s="1"/>
      <c r="HDY6" s="7"/>
      <c r="HDZ6" s="1"/>
      <c r="HEA6" s="7"/>
      <c r="HEB6" s="1"/>
      <c r="HEC6" s="7"/>
      <c r="HED6" s="1"/>
      <c r="HEE6" s="7"/>
      <c r="HEF6" s="1"/>
      <c r="HEG6" s="7"/>
      <c r="HEH6" s="1"/>
      <c r="HEI6" s="7"/>
      <c r="HEJ6" s="1"/>
      <c r="HEK6" s="7"/>
      <c r="HEL6" s="1"/>
      <c r="HEM6" s="7"/>
      <c r="HEN6" s="1"/>
      <c r="HEO6" s="7"/>
      <c r="HEP6" s="1"/>
      <c r="HEQ6" s="7"/>
      <c r="HER6" s="1"/>
      <c r="HES6" s="7"/>
      <c r="HET6" s="1"/>
      <c r="HEU6" s="7"/>
      <c r="HEV6" s="1"/>
      <c r="HEW6" s="7"/>
      <c r="HEX6" s="1"/>
      <c r="HEY6" s="7"/>
      <c r="HEZ6" s="1"/>
      <c r="HFA6" s="7"/>
      <c r="HFB6" s="1"/>
      <c r="HFC6" s="7"/>
      <c r="HFD6" s="1"/>
      <c r="HFE6" s="7"/>
      <c r="HFF6" s="1"/>
      <c r="HFG6" s="7"/>
      <c r="HFH6" s="1"/>
      <c r="HFI6" s="7"/>
      <c r="HFJ6" s="1"/>
      <c r="HFK6" s="7"/>
      <c r="HFL6" s="1"/>
      <c r="HFM6" s="7"/>
      <c r="HFN6" s="1"/>
      <c r="HFO6" s="7"/>
      <c r="HFP6" s="1"/>
      <c r="HFQ6" s="7"/>
      <c r="HFR6" s="1"/>
      <c r="HFS6" s="7"/>
      <c r="HFT6" s="1"/>
      <c r="HFU6" s="7"/>
      <c r="HFV6" s="1"/>
      <c r="HFW6" s="7"/>
      <c r="HFX6" s="1"/>
      <c r="HFY6" s="7"/>
      <c r="HFZ6" s="1"/>
      <c r="HGA6" s="7"/>
      <c r="HGB6" s="1"/>
      <c r="HGC6" s="7"/>
      <c r="HGD6" s="1"/>
      <c r="HGE6" s="7"/>
      <c r="HGF6" s="1"/>
      <c r="HGG6" s="7"/>
      <c r="HGH6" s="1"/>
      <c r="HGI6" s="7"/>
      <c r="HGJ6" s="1"/>
      <c r="HGK6" s="7"/>
      <c r="HGL6" s="1"/>
      <c r="HGM6" s="7"/>
      <c r="HGN6" s="1"/>
      <c r="HGO6" s="7"/>
      <c r="HGP6" s="1"/>
      <c r="HGQ6" s="7"/>
      <c r="HGR6" s="1"/>
      <c r="HGS6" s="7"/>
      <c r="HGT6" s="1"/>
      <c r="HGU6" s="7"/>
      <c r="HGV6" s="1"/>
      <c r="HGW6" s="7"/>
      <c r="HGX6" s="1"/>
      <c r="HGY6" s="7"/>
      <c r="HGZ6" s="1"/>
      <c r="HHA6" s="7"/>
      <c r="HHB6" s="1"/>
      <c r="HHC6" s="7"/>
      <c r="HHD6" s="1"/>
      <c r="HHE6" s="7"/>
      <c r="HHF6" s="1"/>
      <c r="HHG6" s="7"/>
      <c r="HHH6" s="1"/>
      <c r="HHI6" s="7"/>
      <c r="HHJ6" s="1"/>
      <c r="HHK6" s="7"/>
      <c r="HHL6" s="1"/>
      <c r="HHM6" s="7"/>
      <c r="HHN6" s="1"/>
      <c r="HHO6" s="7"/>
      <c r="HHP6" s="1"/>
      <c r="HHQ6" s="7"/>
      <c r="HHR6" s="1"/>
      <c r="HHS6" s="7"/>
      <c r="HHT6" s="1"/>
      <c r="HHU6" s="7"/>
      <c r="HHV6" s="1"/>
      <c r="HHW6" s="7"/>
      <c r="HHX6" s="1"/>
      <c r="HHY6" s="7"/>
      <c r="HHZ6" s="1"/>
      <c r="HIA6" s="7"/>
      <c r="HIB6" s="1"/>
      <c r="HIC6" s="7"/>
      <c r="HID6" s="1"/>
      <c r="HIE6" s="7"/>
      <c r="HIF6" s="1"/>
      <c r="HIG6" s="7"/>
      <c r="HIH6" s="1"/>
      <c r="HII6" s="7"/>
      <c r="HIJ6" s="1"/>
      <c r="HIK6" s="7"/>
      <c r="HIL6" s="1"/>
      <c r="HIM6" s="7"/>
      <c r="HIN6" s="1"/>
      <c r="HIO6" s="7"/>
      <c r="HIP6" s="1"/>
      <c r="HIQ6" s="7"/>
      <c r="HIR6" s="1"/>
      <c r="HIS6" s="7"/>
      <c r="HIT6" s="1"/>
      <c r="HIU6" s="7"/>
      <c r="HIV6" s="1"/>
      <c r="HIW6" s="7"/>
      <c r="HIX6" s="1"/>
      <c r="HIY6" s="7"/>
      <c r="HIZ6" s="1"/>
      <c r="HJA6" s="7"/>
      <c r="HJB6" s="1"/>
      <c r="HJC6" s="7"/>
      <c r="HJD6" s="1"/>
      <c r="HJE6" s="7"/>
      <c r="HJF6" s="1"/>
      <c r="HJG6" s="7"/>
      <c r="HJH6" s="1"/>
      <c r="HJI6" s="7"/>
      <c r="HJJ6" s="1"/>
      <c r="HJK6" s="7"/>
      <c r="HJL6" s="1"/>
      <c r="HJM6" s="7"/>
      <c r="HJN6" s="1"/>
      <c r="HJO6" s="7"/>
      <c r="HJP6" s="1"/>
      <c r="HJQ6" s="7"/>
      <c r="HJR6" s="1"/>
      <c r="HJS6" s="7"/>
      <c r="HJT6" s="1"/>
      <c r="HJU6" s="7"/>
      <c r="HJV6" s="1"/>
      <c r="HJW6" s="7"/>
      <c r="HJX6" s="1"/>
      <c r="HJY6" s="7"/>
      <c r="HJZ6" s="1"/>
      <c r="HKA6" s="7"/>
      <c r="HKB6" s="1"/>
      <c r="HKC6" s="7"/>
      <c r="HKD6" s="1"/>
      <c r="HKE6" s="7"/>
      <c r="HKF6" s="1"/>
      <c r="HKG6" s="7"/>
      <c r="HKH6" s="1"/>
      <c r="HKI6" s="7"/>
      <c r="HKJ6" s="1"/>
      <c r="HKK6" s="7"/>
      <c r="HKL6" s="1"/>
      <c r="HKM6" s="7"/>
      <c r="HKN6" s="1"/>
      <c r="HKO6" s="7"/>
      <c r="HKP6" s="1"/>
      <c r="HKQ6" s="7"/>
      <c r="HKR6" s="1"/>
      <c r="HKS6" s="7"/>
      <c r="HKT6" s="1"/>
      <c r="HKU6" s="7"/>
      <c r="HKV6" s="1"/>
      <c r="HKW6" s="7"/>
      <c r="HKX6" s="1"/>
      <c r="HKY6" s="7"/>
      <c r="HKZ6" s="1"/>
      <c r="HLA6" s="7"/>
      <c r="HLB6" s="1"/>
      <c r="HLC6" s="7"/>
      <c r="HLD6" s="1"/>
      <c r="HLE6" s="7"/>
      <c r="HLF6" s="1"/>
      <c r="HLG6" s="7"/>
      <c r="HLH6" s="1"/>
      <c r="HLI6" s="7"/>
      <c r="HLJ6" s="1"/>
      <c r="HLK6" s="7"/>
      <c r="HLL6" s="1"/>
      <c r="HLM6" s="7"/>
      <c r="HLN6" s="1"/>
      <c r="HLO6" s="7"/>
      <c r="HLP6" s="1"/>
      <c r="HLQ6" s="7"/>
      <c r="HLR6" s="1"/>
      <c r="HLS6" s="7"/>
      <c r="HLT6" s="1"/>
      <c r="HLU6" s="7"/>
      <c r="HLV6" s="1"/>
      <c r="HLW6" s="7"/>
      <c r="HLX6" s="1"/>
      <c r="HLY6" s="7"/>
      <c r="HLZ6" s="1"/>
      <c r="HMA6" s="7"/>
      <c r="HMB6" s="1"/>
      <c r="HMC6" s="7"/>
      <c r="HMD6" s="1"/>
      <c r="HME6" s="7"/>
      <c r="HMF6" s="1"/>
      <c r="HMG6" s="7"/>
      <c r="HMH6" s="1"/>
      <c r="HMI6" s="7"/>
      <c r="HMJ6" s="1"/>
      <c r="HMK6" s="7"/>
      <c r="HML6" s="1"/>
      <c r="HMM6" s="7"/>
      <c r="HMN6" s="1"/>
      <c r="HMO6" s="7"/>
      <c r="HMP6" s="1"/>
      <c r="HMQ6" s="7"/>
      <c r="HMR6" s="1"/>
      <c r="HMS6" s="7"/>
      <c r="HMT6" s="1"/>
      <c r="HMU6" s="7"/>
      <c r="HMV6" s="1"/>
      <c r="HMW6" s="7"/>
      <c r="HMX6" s="1"/>
      <c r="HMY6" s="7"/>
      <c r="HMZ6" s="1"/>
      <c r="HNA6" s="7"/>
      <c r="HNB6" s="1"/>
      <c r="HNC6" s="7"/>
      <c r="HND6" s="1"/>
      <c r="HNE6" s="7"/>
      <c r="HNF6" s="1"/>
      <c r="HNG6" s="7"/>
      <c r="HNH6" s="1"/>
      <c r="HNI6" s="7"/>
      <c r="HNJ6" s="1"/>
      <c r="HNK6" s="7"/>
      <c r="HNL6" s="1"/>
      <c r="HNM6" s="7"/>
      <c r="HNN6" s="1"/>
      <c r="HNO6" s="7"/>
      <c r="HNP6" s="1"/>
      <c r="HNQ6" s="7"/>
      <c r="HNR6" s="1"/>
      <c r="HNS6" s="7"/>
      <c r="HNT6" s="1"/>
      <c r="HNU6" s="7"/>
      <c r="HNV6" s="1"/>
      <c r="HNW6" s="7"/>
      <c r="HNX6" s="1"/>
      <c r="HNY6" s="7"/>
      <c r="HNZ6" s="1"/>
      <c r="HOA6" s="7"/>
      <c r="HOB6" s="1"/>
      <c r="HOC6" s="7"/>
      <c r="HOD6" s="1"/>
      <c r="HOE6" s="7"/>
      <c r="HOF6" s="1"/>
      <c r="HOG6" s="7"/>
      <c r="HOH6" s="1"/>
      <c r="HOI6" s="7"/>
      <c r="HOJ6" s="1"/>
      <c r="HOK6" s="7"/>
      <c r="HOL6" s="1"/>
      <c r="HOM6" s="7"/>
      <c r="HON6" s="1"/>
      <c r="HOO6" s="7"/>
      <c r="HOP6" s="1"/>
      <c r="HOQ6" s="7"/>
      <c r="HOR6" s="1"/>
      <c r="HOS6" s="7"/>
      <c r="HOT6" s="1"/>
      <c r="HOU6" s="7"/>
      <c r="HOV6" s="1"/>
      <c r="HOW6" s="7"/>
      <c r="HOX6" s="1"/>
      <c r="HOY6" s="7"/>
      <c r="HOZ6" s="1"/>
      <c r="HPA6" s="7"/>
      <c r="HPB6" s="1"/>
      <c r="HPC6" s="7"/>
      <c r="HPD6" s="1"/>
      <c r="HPE6" s="7"/>
      <c r="HPF6" s="1"/>
      <c r="HPG6" s="7"/>
      <c r="HPH6" s="1"/>
      <c r="HPI6" s="7"/>
      <c r="HPJ6" s="1"/>
      <c r="HPK6" s="7"/>
      <c r="HPL6" s="1"/>
      <c r="HPM6" s="7"/>
      <c r="HPN6" s="1"/>
      <c r="HPO6" s="7"/>
      <c r="HPP6" s="1"/>
      <c r="HPQ6" s="7"/>
      <c r="HPR6" s="1"/>
      <c r="HPS6" s="7"/>
      <c r="HPT6" s="1"/>
      <c r="HPU6" s="7"/>
      <c r="HPV6" s="1"/>
      <c r="HPW6" s="7"/>
      <c r="HPX6" s="1"/>
      <c r="HPY6" s="7"/>
      <c r="HPZ6" s="1"/>
      <c r="HQA6" s="7"/>
      <c r="HQB6" s="1"/>
      <c r="HQC6" s="7"/>
      <c r="HQD6" s="1"/>
      <c r="HQE6" s="7"/>
      <c r="HQF6" s="1"/>
      <c r="HQG6" s="7"/>
      <c r="HQH6" s="1"/>
      <c r="HQI6" s="7"/>
      <c r="HQJ6" s="1"/>
      <c r="HQK6" s="7"/>
      <c r="HQL6" s="1"/>
      <c r="HQM6" s="7"/>
      <c r="HQN6" s="1"/>
      <c r="HQO6" s="7"/>
      <c r="HQP6" s="1"/>
      <c r="HQQ6" s="7"/>
      <c r="HQR6" s="1"/>
      <c r="HQS6" s="7"/>
      <c r="HQT6" s="1"/>
      <c r="HQU6" s="7"/>
      <c r="HQV6" s="1"/>
      <c r="HQW6" s="7"/>
      <c r="HQX6" s="1"/>
      <c r="HQY6" s="7"/>
      <c r="HQZ6" s="1"/>
      <c r="HRA6" s="7"/>
      <c r="HRB6" s="1"/>
      <c r="HRC6" s="7"/>
      <c r="HRD6" s="1"/>
      <c r="HRE6" s="7"/>
      <c r="HRF6" s="1"/>
      <c r="HRG6" s="7"/>
      <c r="HRH6" s="1"/>
      <c r="HRI6" s="7"/>
      <c r="HRJ6" s="1"/>
      <c r="HRK6" s="7"/>
      <c r="HRL6" s="1"/>
      <c r="HRM6" s="7"/>
      <c r="HRN6" s="1"/>
      <c r="HRO6" s="7"/>
      <c r="HRP6" s="1"/>
      <c r="HRQ6" s="7"/>
      <c r="HRR6" s="1"/>
      <c r="HRS6" s="7"/>
      <c r="HRT6" s="1"/>
      <c r="HRU6" s="7"/>
      <c r="HRV6" s="1"/>
      <c r="HRW6" s="7"/>
      <c r="HRX6" s="1"/>
      <c r="HRY6" s="7"/>
      <c r="HRZ6" s="1"/>
      <c r="HSA6" s="7"/>
      <c r="HSB6" s="1"/>
      <c r="HSC6" s="7"/>
      <c r="HSD6" s="1"/>
      <c r="HSE6" s="7"/>
      <c r="HSF6" s="1"/>
      <c r="HSG6" s="7"/>
      <c r="HSH6" s="1"/>
      <c r="HSI6" s="7"/>
      <c r="HSJ6" s="1"/>
      <c r="HSK6" s="7"/>
      <c r="HSL6" s="1"/>
      <c r="HSM6" s="7"/>
      <c r="HSN6" s="1"/>
      <c r="HSO6" s="7"/>
      <c r="HSP6" s="1"/>
      <c r="HSQ6" s="7"/>
      <c r="HSR6" s="1"/>
      <c r="HSS6" s="7"/>
      <c r="HST6" s="1"/>
      <c r="HSU6" s="7"/>
      <c r="HSV6" s="1"/>
      <c r="HSW6" s="7"/>
      <c r="HSX6" s="1"/>
      <c r="HSY6" s="7"/>
      <c r="HSZ6" s="1"/>
      <c r="HTA6" s="7"/>
      <c r="HTB6" s="1"/>
      <c r="HTC6" s="7"/>
      <c r="HTD6" s="1"/>
      <c r="HTE6" s="7"/>
      <c r="HTF6" s="1"/>
      <c r="HTG6" s="7"/>
      <c r="HTH6" s="1"/>
      <c r="HTI6" s="7"/>
      <c r="HTJ6" s="1"/>
      <c r="HTK6" s="7"/>
      <c r="HTL6" s="1"/>
      <c r="HTM6" s="7"/>
      <c r="HTN6" s="1"/>
      <c r="HTO6" s="7"/>
      <c r="HTP6" s="1"/>
      <c r="HTQ6" s="7"/>
      <c r="HTR6" s="1"/>
      <c r="HTS6" s="7"/>
      <c r="HTT6" s="1"/>
      <c r="HTU6" s="7"/>
      <c r="HTV6" s="1"/>
      <c r="HTW6" s="7"/>
      <c r="HTX6" s="1"/>
      <c r="HTY6" s="7"/>
      <c r="HTZ6" s="1"/>
      <c r="HUA6" s="7"/>
      <c r="HUB6" s="1"/>
      <c r="HUC6" s="7"/>
      <c r="HUD6" s="1"/>
      <c r="HUE6" s="7"/>
      <c r="HUF6" s="1"/>
      <c r="HUG6" s="7"/>
      <c r="HUH6" s="1"/>
      <c r="HUI6" s="7"/>
      <c r="HUJ6" s="1"/>
      <c r="HUK6" s="7"/>
      <c r="HUL6" s="1"/>
      <c r="HUM6" s="7"/>
      <c r="HUN6" s="1"/>
      <c r="HUO6" s="7"/>
      <c r="HUP6" s="1"/>
      <c r="HUQ6" s="7"/>
      <c r="HUR6" s="1"/>
      <c r="HUS6" s="7"/>
      <c r="HUT6" s="1"/>
      <c r="HUU6" s="7"/>
      <c r="HUV6" s="1"/>
      <c r="HUW6" s="7"/>
      <c r="HUX6" s="1"/>
      <c r="HUY6" s="7"/>
      <c r="HUZ6" s="1"/>
      <c r="HVA6" s="7"/>
      <c r="HVB6" s="1"/>
      <c r="HVC6" s="7"/>
      <c r="HVD6" s="1"/>
      <c r="HVE6" s="7"/>
      <c r="HVF6" s="1"/>
      <c r="HVG6" s="7"/>
      <c r="HVH6" s="1"/>
      <c r="HVI6" s="7"/>
      <c r="HVJ6" s="1"/>
      <c r="HVK6" s="7"/>
      <c r="HVL6" s="1"/>
      <c r="HVM6" s="7"/>
      <c r="HVN6" s="1"/>
      <c r="HVO6" s="7"/>
      <c r="HVP6" s="1"/>
      <c r="HVQ6" s="7"/>
      <c r="HVR6" s="1"/>
      <c r="HVS6" s="7"/>
      <c r="HVT6" s="1"/>
      <c r="HVU6" s="7"/>
      <c r="HVV6" s="1"/>
      <c r="HVW6" s="7"/>
      <c r="HVX6" s="1"/>
      <c r="HVY6" s="7"/>
      <c r="HVZ6" s="1"/>
      <c r="HWA6" s="7"/>
      <c r="HWB6" s="1"/>
      <c r="HWC6" s="7"/>
      <c r="HWD6" s="1"/>
      <c r="HWE6" s="7"/>
      <c r="HWF6" s="1"/>
      <c r="HWG6" s="7"/>
      <c r="HWH6" s="1"/>
      <c r="HWI6" s="7"/>
      <c r="HWJ6" s="1"/>
      <c r="HWK6" s="7"/>
      <c r="HWL6" s="1"/>
      <c r="HWM6" s="7"/>
      <c r="HWN6" s="1"/>
      <c r="HWO6" s="7"/>
      <c r="HWP6" s="1"/>
      <c r="HWQ6" s="7"/>
      <c r="HWR6" s="1"/>
      <c r="HWS6" s="7"/>
      <c r="HWT6" s="1"/>
      <c r="HWU6" s="7"/>
      <c r="HWV6" s="1"/>
      <c r="HWW6" s="7"/>
      <c r="HWX6" s="1"/>
      <c r="HWY6" s="7"/>
      <c r="HWZ6" s="1"/>
      <c r="HXA6" s="7"/>
      <c r="HXB6" s="1"/>
      <c r="HXC6" s="7"/>
      <c r="HXD6" s="1"/>
      <c r="HXE6" s="7"/>
      <c r="HXF6" s="1"/>
      <c r="HXG6" s="7"/>
      <c r="HXH6" s="1"/>
      <c r="HXI6" s="7"/>
      <c r="HXJ6" s="1"/>
      <c r="HXK6" s="7"/>
      <c r="HXL6" s="1"/>
      <c r="HXM6" s="7"/>
      <c r="HXN6" s="1"/>
      <c r="HXO6" s="7"/>
      <c r="HXP6" s="1"/>
      <c r="HXQ6" s="7"/>
      <c r="HXR6" s="1"/>
      <c r="HXS6" s="7"/>
      <c r="HXT6" s="1"/>
      <c r="HXU6" s="7"/>
      <c r="HXV6" s="1"/>
      <c r="HXW6" s="7"/>
      <c r="HXX6" s="1"/>
      <c r="HXY6" s="7"/>
      <c r="HXZ6" s="1"/>
      <c r="HYA6" s="7"/>
      <c r="HYB6" s="1"/>
      <c r="HYC6" s="7"/>
      <c r="HYD6" s="1"/>
      <c r="HYE6" s="7"/>
      <c r="HYF6" s="1"/>
      <c r="HYG6" s="7"/>
      <c r="HYH6" s="1"/>
      <c r="HYI6" s="7"/>
      <c r="HYJ6" s="1"/>
      <c r="HYK6" s="7"/>
      <c r="HYL6" s="1"/>
      <c r="HYM6" s="7"/>
      <c r="HYN6" s="1"/>
      <c r="HYO6" s="7"/>
      <c r="HYP6" s="1"/>
      <c r="HYQ6" s="7"/>
      <c r="HYR6" s="1"/>
      <c r="HYS6" s="7"/>
      <c r="HYT6" s="1"/>
      <c r="HYU6" s="7"/>
      <c r="HYV6" s="1"/>
      <c r="HYW6" s="7"/>
      <c r="HYX6" s="1"/>
      <c r="HYY6" s="7"/>
      <c r="HYZ6" s="1"/>
      <c r="HZA6" s="7"/>
      <c r="HZB6" s="1"/>
      <c r="HZC6" s="7"/>
      <c r="HZD6" s="1"/>
      <c r="HZE6" s="7"/>
      <c r="HZF6" s="1"/>
      <c r="HZG6" s="7"/>
      <c r="HZH6" s="1"/>
      <c r="HZI6" s="7"/>
      <c r="HZJ6" s="1"/>
      <c r="HZK6" s="7"/>
      <c r="HZL6" s="1"/>
      <c r="HZM6" s="7"/>
      <c r="HZN6" s="1"/>
      <c r="HZO6" s="7"/>
      <c r="HZP6" s="1"/>
      <c r="HZQ6" s="7"/>
      <c r="HZR6" s="1"/>
      <c r="HZS6" s="7"/>
      <c r="HZT6" s="1"/>
      <c r="HZU6" s="7"/>
      <c r="HZV6" s="1"/>
      <c r="HZW6" s="7"/>
      <c r="HZX6" s="1"/>
      <c r="HZY6" s="7"/>
      <c r="HZZ6" s="1"/>
      <c r="IAA6" s="7"/>
      <c r="IAB6" s="1"/>
      <c r="IAC6" s="7"/>
      <c r="IAD6" s="1"/>
      <c r="IAE6" s="7"/>
      <c r="IAF6" s="1"/>
      <c r="IAG6" s="7"/>
      <c r="IAH6" s="1"/>
      <c r="IAI6" s="7"/>
      <c r="IAJ6" s="1"/>
      <c r="IAK6" s="7"/>
      <c r="IAL6" s="1"/>
      <c r="IAM6" s="7"/>
      <c r="IAN6" s="1"/>
      <c r="IAO6" s="7"/>
      <c r="IAP6" s="1"/>
      <c r="IAQ6" s="7"/>
      <c r="IAR6" s="1"/>
      <c r="IAS6" s="7"/>
      <c r="IAT6" s="1"/>
      <c r="IAU6" s="7"/>
      <c r="IAV6" s="1"/>
      <c r="IAW6" s="7"/>
      <c r="IAX6" s="1"/>
      <c r="IAY6" s="7"/>
      <c r="IAZ6" s="1"/>
      <c r="IBA6" s="7"/>
      <c r="IBB6" s="1"/>
      <c r="IBC6" s="7"/>
      <c r="IBD6" s="1"/>
      <c r="IBE6" s="7"/>
      <c r="IBF6" s="1"/>
      <c r="IBG6" s="7"/>
      <c r="IBH6" s="1"/>
      <c r="IBI6" s="7"/>
      <c r="IBJ6" s="1"/>
      <c r="IBK6" s="7"/>
      <c r="IBL6" s="1"/>
      <c r="IBM6" s="7"/>
      <c r="IBN6" s="1"/>
      <c r="IBO6" s="7"/>
      <c r="IBP6" s="1"/>
      <c r="IBQ6" s="7"/>
      <c r="IBR6" s="1"/>
      <c r="IBS6" s="7"/>
      <c r="IBT6" s="1"/>
      <c r="IBU6" s="7"/>
      <c r="IBV6" s="1"/>
      <c r="IBW6" s="7"/>
      <c r="IBX6" s="1"/>
      <c r="IBY6" s="7"/>
      <c r="IBZ6" s="1"/>
      <c r="ICA6" s="7"/>
      <c r="ICB6" s="1"/>
      <c r="ICC6" s="7"/>
      <c r="ICD6" s="1"/>
      <c r="ICE6" s="7"/>
      <c r="ICF6" s="1"/>
      <c r="ICG6" s="7"/>
      <c r="ICH6" s="1"/>
      <c r="ICI6" s="7"/>
      <c r="ICJ6" s="1"/>
      <c r="ICK6" s="7"/>
      <c r="ICL6" s="1"/>
      <c r="ICM6" s="7"/>
      <c r="ICN6" s="1"/>
      <c r="ICO6" s="7"/>
      <c r="ICP6" s="1"/>
      <c r="ICQ6" s="7"/>
      <c r="ICR6" s="1"/>
      <c r="ICS6" s="7"/>
      <c r="ICT6" s="1"/>
      <c r="ICU6" s="7"/>
      <c r="ICV6" s="1"/>
      <c r="ICW6" s="7"/>
      <c r="ICX6" s="1"/>
      <c r="ICY6" s="7"/>
      <c r="ICZ6" s="1"/>
      <c r="IDA6" s="7"/>
      <c r="IDB6" s="1"/>
      <c r="IDC6" s="7"/>
      <c r="IDD6" s="1"/>
      <c r="IDE6" s="7"/>
      <c r="IDF6" s="1"/>
      <c r="IDG6" s="7"/>
      <c r="IDH6" s="1"/>
      <c r="IDI6" s="7"/>
      <c r="IDJ6" s="1"/>
      <c r="IDK6" s="7"/>
      <c r="IDL6" s="1"/>
      <c r="IDM6" s="7"/>
      <c r="IDN6" s="1"/>
      <c r="IDO6" s="7"/>
      <c r="IDP6" s="1"/>
      <c r="IDQ6" s="7"/>
      <c r="IDR6" s="1"/>
      <c r="IDS6" s="7"/>
      <c r="IDT6" s="1"/>
      <c r="IDU6" s="7"/>
      <c r="IDV6" s="1"/>
      <c r="IDW6" s="7"/>
      <c r="IDX6" s="1"/>
      <c r="IDY6" s="7"/>
      <c r="IDZ6" s="1"/>
      <c r="IEA6" s="7"/>
      <c r="IEB6" s="1"/>
      <c r="IEC6" s="7"/>
      <c r="IED6" s="1"/>
      <c r="IEE6" s="7"/>
      <c r="IEF6" s="1"/>
      <c r="IEG6" s="7"/>
      <c r="IEH6" s="1"/>
      <c r="IEI6" s="7"/>
      <c r="IEJ6" s="1"/>
      <c r="IEK6" s="7"/>
      <c r="IEL6" s="1"/>
      <c r="IEM6" s="7"/>
      <c r="IEN6" s="1"/>
      <c r="IEO6" s="7"/>
      <c r="IEP6" s="1"/>
      <c r="IEQ6" s="7"/>
      <c r="IER6" s="1"/>
      <c r="IES6" s="7"/>
      <c r="IET6" s="1"/>
      <c r="IEU6" s="7"/>
      <c r="IEV6" s="1"/>
      <c r="IEW6" s="7"/>
      <c r="IEX6" s="1"/>
      <c r="IEY6" s="7"/>
      <c r="IEZ6" s="1"/>
      <c r="IFA6" s="7"/>
      <c r="IFB6" s="1"/>
      <c r="IFC6" s="7"/>
      <c r="IFD6" s="1"/>
      <c r="IFE6" s="7"/>
      <c r="IFF6" s="1"/>
      <c r="IFG6" s="7"/>
      <c r="IFH6" s="1"/>
      <c r="IFI6" s="7"/>
      <c r="IFJ6" s="1"/>
      <c r="IFK6" s="7"/>
      <c r="IFL6" s="1"/>
      <c r="IFM6" s="7"/>
      <c r="IFN6" s="1"/>
      <c r="IFO6" s="7"/>
      <c r="IFP6" s="1"/>
      <c r="IFQ6" s="7"/>
      <c r="IFR6" s="1"/>
      <c r="IFS6" s="7"/>
      <c r="IFT6" s="1"/>
      <c r="IFU6" s="7"/>
      <c r="IFV6" s="1"/>
      <c r="IFW6" s="7"/>
      <c r="IFX6" s="1"/>
      <c r="IFY6" s="7"/>
      <c r="IFZ6" s="1"/>
      <c r="IGA6" s="7"/>
      <c r="IGB6" s="1"/>
      <c r="IGC6" s="7"/>
      <c r="IGD6" s="1"/>
      <c r="IGE6" s="7"/>
      <c r="IGF6" s="1"/>
      <c r="IGG6" s="7"/>
      <c r="IGH6" s="1"/>
      <c r="IGI6" s="7"/>
      <c r="IGJ6" s="1"/>
      <c r="IGK6" s="7"/>
      <c r="IGL6" s="1"/>
      <c r="IGM6" s="7"/>
      <c r="IGN6" s="1"/>
      <c r="IGO6" s="7"/>
      <c r="IGP6" s="1"/>
      <c r="IGQ6" s="7"/>
      <c r="IGR6" s="1"/>
      <c r="IGS6" s="7"/>
      <c r="IGT6" s="1"/>
      <c r="IGU6" s="7"/>
      <c r="IGV6" s="1"/>
      <c r="IGW6" s="7"/>
      <c r="IGX6" s="1"/>
      <c r="IGY6" s="7"/>
      <c r="IGZ6" s="1"/>
      <c r="IHA6" s="7"/>
      <c r="IHB6" s="1"/>
      <c r="IHC6" s="7"/>
      <c r="IHD6" s="1"/>
      <c r="IHE6" s="7"/>
      <c r="IHF6" s="1"/>
      <c r="IHG6" s="7"/>
      <c r="IHH6" s="1"/>
      <c r="IHI6" s="7"/>
      <c r="IHJ6" s="1"/>
      <c r="IHK6" s="7"/>
      <c r="IHL6" s="1"/>
      <c r="IHM6" s="7"/>
      <c r="IHN6" s="1"/>
      <c r="IHO6" s="7"/>
      <c r="IHP6" s="1"/>
      <c r="IHQ6" s="7"/>
      <c r="IHR6" s="1"/>
      <c r="IHS6" s="7"/>
      <c r="IHT6" s="1"/>
      <c r="IHU6" s="7"/>
      <c r="IHV6" s="1"/>
      <c r="IHW6" s="7"/>
      <c r="IHX6" s="1"/>
      <c r="IHY6" s="7"/>
      <c r="IHZ6" s="1"/>
      <c r="IIA6" s="7"/>
      <c r="IIB6" s="1"/>
      <c r="IIC6" s="7"/>
      <c r="IID6" s="1"/>
      <c r="IIE6" s="7"/>
      <c r="IIF6" s="1"/>
      <c r="IIG6" s="7"/>
      <c r="IIH6" s="1"/>
      <c r="III6" s="7"/>
      <c r="IIJ6" s="1"/>
      <c r="IIK6" s="7"/>
      <c r="IIL6" s="1"/>
      <c r="IIM6" s="7"/>
      <c r="IIN6" s="1"/>
      <c r="IIO6" s="7"/>
      <c r="IIP6" s="1"/>
      <c r="IIQ6" s="7"/>
      <c r="IIR6" s="1"/>
      <c r="IIS6" s="7"/>
      <c r="IIT6" s="1"/>
      <c r="IIU6" s="7"/>
      <c r="IIV6" s="1"/>
      <c r="IIW6" s="7"/>
      <c r="IIX6" s="1"/>
      <c r="IIY6" s="7"/>
      <c r="IIZ6" s="1"/>
      <c r="IJA6" s="7"/>
      <c r="IJB6" s="1"/>
      <c r="IJC6" s="7"/>
      <c r="IJD6" s="1"/>
      <c r="IJE6" s="7"/>
      <c r="IJF6" s="1"/>
      <c r="IJG6" s="7"/>
      <c r="IJH6" s="1"/>
      <c r="IJI6" s="7"/>
      <c r="IJJ6" s="1"/>
      <c r="IJK6" s="7"/>
      <c r="IJL6" s="1"/>
      <c r="IJM6" s="7"/>
      <c r="IJN6" s="1"/>
      <c r="IJO6" s="7"/>
      <c r="IJP6" s="1"/>
      <c r="IJQ6" s="7"/>
      <c r="IJR6" s="1"/>
      <c r="IJS6" s="7"/>
      <c r="IJT6" s="1"/>
      <c r="IJU6" s="7"/>
      <c r="IJV6" s="1"/>
      <c r="IJW6" s="7"/>
      <c r="IJX6" s="1"/>
      <c r="IJY6" s="7"/>
      <c r="IJZ6" s="1"/>
      <c r="IKA6" s="7"/>
      <c r="IKB6" s="1"/>
      <c r="IKC6" s="7"/>
      <c r="IKD6" s="1"/>
      <c r="IKE6" s="7"/>
      <c r="IKF6" s="1"/>
      <c r="IKG6" s="7"/>
      <c r="IKH6" s="1"/>
      <c r="IKI6" s="7"/>
      <c r="IKJ6" s="1"/>
      <c r="IKK6" s="7"/>
      <c r="IKL6" s="1"/>
      <c r="IKM6" s="7"/>
      <c r="IKN6" s="1"/>
      <c r="IKO6" s="7"/>
      <c r="IKP6" s="1"/>
      <c r="IKQ6" s="7"/>
      <c r="IKR6" s="1"/>
      <c r="IKS6" s="7"/>
      <c r="IKT6" s="1"/>
      <c r="IKU6" s="7"/>
      <c r="IKV6" s="1"/>
      <c r="IKW6" s="7"/>
      <c r="IKX6" s="1"/>
      <c r="IKY6" s="7"/>
      <c r="IKZ6" s="1"/>
      <c r="ILA6" s="7"/>
      <c r="ILB6" s="1"/>
      <c r="ILC6" s="7"/>
      <c r="ILD6" s="1"/>
      <c r="ILE6" s="7"/>
      <c r="ILF6" s="1"/>
      <c r="ILG6" s="7"/>
      <c r="ILH6" s="1"/>
      <c r="ILI6" s="7"/>
      <c r="ILJ6" s="1"/>
      <c r="ILK6" s="7"/>
      <c r="ILL6" s="1"/>
      <c r="ILM6" s="7"/>
      <c r="ILN6" s="1"/>
      <c r="ILO6" s="7"/>
      <c r="ILP6" s="1"/>
      <c r="ILQ6" s="7"/>
      <c r="ILR6" s="1"/>
      <c r="ILS6" s="7"/>
      <c r="ILT6" s="1"/>
      <c r="ILU6" s="7"/>
      <c r="ILV6" s="1"/>
      <c r="ILW6" s="7"/>
      <c r="ILX6" s="1"/>
      <c r="ILY6" s="7"/>
      <c r="ILZ6" s="1"/>
      <c r="IMA6" s="7"/>
      <c r="IMB6" s="1"/>
      <c r="IMC6" s="7"/>
      <c r="IMD6" s="1"/>
      <c r="IME6" s="7"/>
      <c r="IMF6" s="1"/>
      <c r="IMG6" s="7"/>
      <c r="IMH6" s="1"/>
      <c r="IMI6" s="7"/>
      <c r="IMJ6" s="1"/>
      <c r="IMK6" s="7"/>
      <c r="IML6" s="1"/>
      <c r="IMM6" s="7"/>
      <c r="IMN6" s="1"/>
      <c r="IMO6" s="7"/>
      <c r="IMP6" s="1"/>
      <c r="IMQ6" s="7"/>
      <c r="IMR6" s="1"/>
      <c r="IMS6" s="7"/>
      <c r="IMT6" s="1"/>
      <c r="IMU6" s="7"/>
      <c r="IMV6" s="1"/>
      <c r="IMW6" s="7"/>
      <c r="IMX6" s="1"/>
      <c r="IMY6" s="7"/>
      <c r="IMZ6" s="1"/>
      <c r="INA6" s="7"/>
      <c r="INB6" s="1"/>
      <c r="INC6" s="7"/>
      <c r="IND6" s="1"/>
      <c r="INE6" s="7"/>
      <c r="INF6" s="1"/>
      <c r="ING6" s="7"/>
      <c r="INH6" s="1"/>
      <c r="INI6" s="7"/>
      <c r="INJ6" s="1"/>
      <c r="INK6" s="7"/>
      <c r="INL6" s="1"/>
      <c r="INM6" s="7"/>
      <c r="INN6" s="1"/>
      <c r="INO6" s="7"/>
      <c r="INP6" s="1"/>
      <c r="INQ6" s="7"/>
      <c r="INR6" s="1"/>
      <c r="INS6" s="7"/>
      <c r="INT6" s="1"/>
      <c r="INU6" s="7"/>
      <c r="INV6" s="1"/>
      <c r="INW6" s="7"/>
      <c r="INX6" s="1"/>
      <c r="INY6" s="7"/>
      <c r="INZ6" s="1"/>
      <c r="IOA6" s="7"/>
      <c r="IOB6" s="1"/>
      <c r="IOC6" s="7"/>
      <c r="IOD6" s="1"/>
      <c r="IOE6" s="7"/>
      <c r="IOF6" s="1"/>
      <c r="IOG6" s="7"/>
      <c r="IOH6" s="1"/>
      <c r="IOI6" s="7"/>
      <c r="IOJ6" s="1"/>
      <c r="IOK6" s="7"/>
      <c r="IOL6" s="1"/>
      <c r="IOM6" s="7"/>
      <c r="ION6" s="1"/>
      <c r="IOO6" s="7"/>
      <c r="IOP6" s="1"/>
      <c r="IOQ6" s="7"/>
      <c r="IOR6" s="1"/>
      <c r="IOS6" s="7"/>
      <c r="IOT6" s="1"/>
      <c r="IOU6" s="7"/>
      <c r="IOV6" s="1"/>
      <c r="IOW6" s="7"/>
      <c r="IOX6" s="1"/>
      <c r="IOY6" s="7"/>
      <c r="IOZ6" s="1"/>
      <c r="IPA6" s="7"/>
      <c r="IPB6" s="1"/>
      <c r="IPC6" s="7"/>
      <c r="IPD6" s="1"/>
      <c r="IPE6" s="7"/>
      <c r="IPF6" s="1"/>
      <c r="IPG6" s="7"/>
      <c r="IPH6" s="1"/>
      <c r="IPI6" s="7"/>
      <c r="IPJ6" s="1"/>
      <c r="IPK6" s="7"/>
      <c r="IPL6" s="1"/>
      <c r="IPM6" s="7"/>
      <c r="IPN6" s="1"/>
      <c r="IPO6" s="7"/>
      <c r="IPP6" s="1"/>
      <c r="IPQ6" s="7"/>
      <c r="IPR6" s="1"/>
      <c r="IPS6" s="7"/>
      <c r="IPT6" s="1"/>
      <c r="IPU6" s="7"/>
      <c r="IPV6" s="1"/>
      <c r="IPW6" s="7"/>
      <c r="IPX6" s="1"/>
      <c r="IPY6" s="7"/>
      <c r="IPZ6" s="1"/>
      <c r="IQA6" s="7"/>
      <c r="IQB6" s="1"/>
      <c r="IQC6" s="7"/>
      <c r="IQD6" s="1"/>
      <c r="IQE6" s="7"/>
      <c r="IQF6" s="1"/>
      <c r="IQG6" s="7"/>
      <c r="IQH6" s="1"/>
      <c r="IQI6" s="7"/>
      <c r="IQJ6" s="1"/>
      <c r="IQK6" s="7"/>
      <c r="IQL6" s="1"/>
      <c r="IQM6" s="7"/>
      <c r="IQN6" s="1"/>
      <c r="IQO6" s="7"/>
      <c r="IQP6" s="1"/>
      <c r="IQQ6" s="7"/>
      <c r="IQR6" s="1"/>
      <c r="IQS6" s="7"/>
      <c r="IQT6" s="1"/>
      <c r="IQU6" s="7"/>
      <c r="IQV6" s="1"/>
      <c r="IQW6" s="7"/>
      <c r="IQX6" s="1"/>
      <c r="IQY6" s="7"/>
      <c r="IQZ6" s="1"/>
      <c r="IRA6" s="7"/>
      <c r="IRB6" s="1"/>
      <c r="IRC6" s="7"/>
      <c r="IRD6" s="1"/>
      <c r="IRE6" s="7"/>
      <c r="IRF6" s="1"/>
      <c r="IRG6" s="7"/>
      <c r="IRH6" s="1"/>
      <c r="IRI6" s="7"/>
      <c r="IRJ6" s="1"/>
      <c r="IRK6" s="7"/>
      <c r="IRL6" s="1"/>
      <c r="IRM6" s="7"/>
      <c r="IRN6" s="1"/>
      <c r="IRO6" s="7"/>
      <c r="IRP6" s="1"/>
      <c r="IRQ6" s="7"/>
      <c r="IRR6" s="1"/>
      <c r="IRS6" s="7"/>
      <c r="IRT6" s="1"/>
      <c r="IRU6" s="7"/>
      <c r="IRV6" s="1"/>
      <c r="IRW6" s="7"/>
      <c r="IRX6" s="1"/>
      <c r="IRY6" s="7"/>
      <c r="IRZ6" s="1"/>
      <c r="ISA6" s="7"/>
      <c r="ISB6" s="1"/>
      <c r="ISC6" s="7"/>
      <c r="ISD6" s="1"/>
      <c r="ISE6" s="7"/>
      <c r="ISF6" s="1"/>
      <c r="ISG6" s="7"/>
      <c r="ISH6" s="1"/>
      <c r="ISI6" s="7"/>
      <c r="ISJ6" s="1"/>
      <c r="ISK6" s="7"/>
      <c r="ISL6" s="1"/>
      <c r="ISM6" s="7"/>
      <c r="ISN6" s="1"/>
      <c r="ISO6" s="7"/>
      <c r="ISP6" s="1"/>
      <c r="ISQ6" s="7"/>
      <c r="ISR6" s="1"/>
      <c r="ISS6" s="7"/>
      <c r="IST6" s="1"/>
      <c r="ISU6" s="7"/>
      <c r="ISV6" s="1"/>
      <c r="ISW6" s="7"/>
      <c r="ISX6" s="1"/>
      <c r="ISY6" s="7"/>
      <c r="ISZ6" s="1"/>
      <c r="ITA6" s="7"/>
      <c r="ITB6" s="1"/>
      <c r="ITC6" s="7"/>
      <c r="ITD6" s="1"/>
      <c r="ITE6" s="7"/>
      <c r="ITF6" s="1"/>
      <c r="ITG6" s="7"/>
      <c r="ITH6" s="1"/>
      <c r="ITI6" s="7"/>
      <c r="ITJ6" s="1"/>
      <c r="ITK6" s="7"/>
      <c r="ITL6" s="1"/>
      <c r="ITM6" s="7"/>
      <c r="ITN6" s="1"/>
      <c r="ITO6" s="7"/>
      <c r="ITP6" s="1"/>
      <c r="ITQ6" s="7"/>
      <c r="ITR6" s="1"/>
      <c r="ITS6" s="7"/>
      <c r="ITT6" s="1"/>
      <c r="ITU6" s="7"/>
      <c r="ITV6" s="1"/>
      <c r="ITW6" s="7"/>
      <c r="ITX6" s="1"/>
      <c r="ITY6" s="7"/>
      <c r="ITZ6" s="1"/>
      <c r="IUA6" s="7"/>
      <c r="IUB6" s="1"/>
      <c r="IUC6" s="7"/>
      <c r="IUD6" s="1"/>
      <c r="IUE6" s="7"/>
      <c r="IUF6" s="1"/>
      <c r="IUG6" s="7"/>
      <c r="IUH6" s="1"/>
      <c r="IUI6" s="7"/>
      <c r="IUJ6" s="1"/>
      <c r="IUK6" s="7"/>
      <c r="IUL6" s="1"/>
      <c r="IUM6" s="7"/>
      <c r="IUN6" s="1"/>
      <c r="IUO6" s="7"/>
      <c r="IUP6" s="1"/>
      <c r="IUQ6" s="7"/>
      <c r="IUR6" s="1"/>
      <c r="IUS6" s="7"/>
      <c r="IUT6" s="1"/>
      <c r="IUU6" s="7"/>
      <c r="IUV6" s="1"/>
      <c r="IUW6" s="7"/>
      <c r="IUX6" s="1"/>
      <c r="IUY6" s="7"/>
      <c r="IUZ6" s="1"/>
      <c r="IVA6" s="7"/>
      <c r="IVB6" s="1"/>
      <c r="IVC6" s="7"/>
      <c r="IVD6" s="1"/>
      <c r="IVE6" s="7"/>
      <c r="IVF6" s="1"/>
      <c r="IVG6" s="7"/>
      <c r="IVH6" s="1"/>
      <c r="IVI6" s="7"/>
      <c r="IVJ6" s="1"/>
      <c r="IVK6" s="7"/>
      <c r="IVL6" s="1"/>
      <c r="IVM6" s="7"/>
      <c r="IVN6" s="1"/>
      <c r="IVO6" s="7"/>
      <c r="IVP6" s="1"/>
      <c r="IVQ6" s="7"/>
      <c r="IVR6" s="1"/>
      <c r="IVS6" s="7"/>
      <c r="IVT6" s="1"/>
      <c r="IVU6" s="7"/>
      <c r="IVV6" s="1"/>
      <c r="IVW6" s="7"/>
      <c r="IVX6" s="1"/>
      <c r="IVY6" s="7"/>
      <c r="IVZ6" s="1"/>
      <c r="IWA6" s="7"/>
      <c r="IWB6" s="1"/>
      <c r="IWC6" s="7"/>
      <c r="IWD6" s="1"/>
      <c r="IWE6" s="7"/>
      <c r="IWF6" s="1"/>
      <c r="IWG6" s="7"/>
      <c r="IWH6" s="1"/>
      <c r="IWI6" s="7"/>
      <c r="IWJ6" s="1"/>
      <c r="IWK6" s="7"/>
      <c r="IWL6" s="1"/>
      <c r="IWM6" s="7"/>
      <c r="IWN6" s="1"/>
      <c r="IWO6" s="7"/>
      <c r="IWP6" s="1"/>
      <c r="IWQ6" s="7"/>
      <c r="IWR6" s="1"/>
      <c r="IWS6" s="7"/>
      <c r="IWT6" s="1"/>
      <c r="IWU6" s="7"/>
      <c r="IWV6" s="1"/>
      <c r="IWW6" s="7"/>
      <c r="IWX6" s="1"/>
      <c r="IWY6" s="7"/>
      <c r="IWZ6" s="1"/>
      <c r="IXA6" s="7"/>
      <c r="IXB6" s="1"/>
      <c r="IXC6" s="7"/>
      <c r="IXD6" s="1"/>
      <c r="IXE6" s="7"/>
      <c r="IXF6" s="1"/>
      <c r="IXG6" s="7"/>
      <c r="IXH6" s="1"/>
      <c r="IXI6" s="7"/>
      <c r="IXJ6" s="1"/>
      <c r="IXK6" s="7"/>
      <c r="IXL6" s="1"/>
      <c r="IXM6" s="7"/>
      <c r="IXN6" s="1"/>
      <c r="IXO6" s="7"/>
      <c r="IXP6" s="1"/>
      <c r="IXQ6" s="7"/>
      <c r="IXR6" s="1"/>
      <c r="IXS6" s="7"/>
      <c r="IXT6" s="1"/>
      <c r="IXU6" s="7"/>
      <c r="IXV6" s="1"/>
      <c r="IXW6" s="7"/>
      <c r="IXX6" s="1"/>
      <c r="IXY6" s="7"/>
      <c r="IXZ6" s="1"/>
      <c r="IYA6" s="7"/>
      <c r="IYB6" s="1"/>
      <c r="IYC6" s="7"/>
      <c r="IYD6" s="1"/>
      <c r="IYE6" s="7"/>
      <c r="IYF6" s="1"/>
      <c r="IYG6" s="7"/>
      <c r="IYH6" s="1"/>
      <c r="IYI6" s="7"/>
      <c r="IYJ6" s="1"/>
      <c r="IYK6" s="7"/>
      <c r="IYL6" s="1"/>
      <c r="IYM6" s="7"/>
      <c r="IYN6" s="1"/>
      <c r="IYO6" s="7"/>
      <c r="IYP6" s="1"/>
      <c r="IYQ6" s="7"/>
      <c r="IYR6" s="1"/>
      <c r="IYS6" s="7"/>
      <c r="IYT6" s="1"/>
      <c r="IYU6" s="7"/>
      <c r="IYV6" s="1"/>
      <c r="IYW6" s="7"/>
      <c r="IYX6" s="1"/>
      <c r="IYY6" s="7"/>
      <c r="IYZ6" s="1"/>
      <c r="IZA6" s="7"/>
      <c r="IZB6" s="1"/>
      <c r="IZC6" s="7"/>
      <c r="IZD6" s="1"/>
      <c r="IZE6" s="7"/>
      <c r="IZF6" s="1"/>
      <c r="IZG6" s="7"/>
      <c r="IZH6" s="1"/>
      <c r="IZI6" s="7"/>
      <c r="IZJ6" s="1"/>
      <c r="IZK6" s="7"/>
      <c r="IZL6" s="1"/>
      <c r="IZM6" s="7"/>
      <c r="IZN6" s="1"/>
      <c r="IZO6" s="7"/>
      <c r="IZP6" s="1"/>
      <c r="IZQ6" s="7"/>
      <c r="IZR6" s="1"/>
      <c r="IZS6" s="7"/>
      <c r="IZT6" s="1"/>
      <c r="IZU6" s="7"/>
      <c r="IZV6" s="1"/>
      <c r="IZW6" s="7"/>
      <c r="IZX6" s="1"/>
      <c r="IZY6" s="7"/>
      <c r="IZZ6" s="1"/>
      <c r="JAA6" s="7"/>
      <c r="JAB6" s="1"/>
      <c r="JAC6" s="7"/>
      <c r="JAD6" s="1"/>
      <c r="JAE6" s="7"/>
      <c r="JAF6" s="1"/>
      <c r="JAG6" s="7"/>
      <c r="JAH6" s="1"/>
      <c r="JAI6" s="7"/>
      <c r="JAJ6" s="1"/>
      <c r="JAK6" s="7"/>
      <c r="JAL6" s="1"/>
      <c r="JAM6" s="7"/>
      <c r="JAN6" s="1"/>
      <c r="JAO6" s="7"/>
      <c r="JAP6" s="1"/>
      <c r="JAQ6" s="7"/>
      <c r="JAR6" s="1"/>
      <c r="JAS6" s="7"/>
      <c r="JAT6" s="1"/>
      <c r="JAU6" s="7"/>
      <c r="JAV6" s="1"/>
      <c r="JAW6" s="7"/>
      <c r="JAX6" s="1"/>
      <c r="JAY6" s="7"/>
      <c r="JAZ6" s="1"/>
      <c r="JBA6" s="7"/>
      <c r="JBB6" s="1"/>
      <c r="JBC6" s="7"/>
      <c r="JBD6" s="1"/>
      <c r="JBE6" s="7"/>
      <c r="JBF6" s="1"/>
      <c r="JBG6" s="7"/>
      <c r="JBH6" s="1"/>
      <c r="JBI6" s="7"/>
      <c r="JBJ6" s="1"/>
      <c r="JBK6" s="7"/>
      <c r="JBL6" s="1"/>
      <c r="JBM6" s="7"/>
      <c r="JBN6" s="1"/>
      <c r="JBO6" s="7"/>
      <c r="JBP6" s="1"/>
      <c r="JBQ6" s="7"/>
      <c r="JBR6" s="1"/>
      <c r="JBS6" s="7"/>
      <c r="JBT6" s="1"/>
      <c r="JBU6" s="7"/>
      <c r="JBV6" s="1"/>
      <c r="JBW6" s="7"/>
      <c r="JBX6" s="1"/>
      <c r="JBY6" s="7"/>
      <c r="JBZ6" s="1"/>
      <c r="JCA6" s="7"/>
      <c r="JCB6" s="1"/>
      <c r="JCC6" s="7"/>
      <c r="JCD6" s="1"/>
      <c r="JCE6" s="7"/>
      <c r="JCF6" s="1"/>
      <c r="JCG6" s="7"/>
      <c r="JCH6" s="1"/>
      <c r="JCI6" s="7"/>
      <c r="JCJ6" s="1"/>
      <c r="JCK6" s="7"/>
      <c r="JCL6" s="1"/>
      <c r="JCM6" s="7"/>
      <c r="JCN6" s="1"/>
      <c r="JCO6" s="7"/>
      <c r="JCP6" s="1"/>
      <c r="JCQ6" s="7"/>
      <c r="JCR6" s="1"/>
      <c r="JCS6" s="7"/>
      <c r="JCT6" s="1"/>
      <c r="JCU6" s="7"/>
      <c r="JCV6" s="1"/>
      <c r="JCW6" s="7"/>
      <c r="JCX6" s="1"/>
      <c r="JCY6" s="7"/>
      <c r="JCZ6" s="1"/>
      <c r="JDA6" s="7"/>
      <c r="JDB6" s="1"/>
      <c r="JDC6" s="7"/>
      <c r="JDD6" s="1"/>
      <c r="JDE6" s="7"/>
      <c r="JDF6" s="1"/>
      <c r="JDG6" s="7"/>
      <c r="JDH6" s="1"/>
      <c r="JDI6" s="7"/>
      <c r="JDJ6" s="1"/>
      <c r="JDK6" s="7"/>
      <c r="JDL6" s="1"/>
      <c r="JDM6" s="7"/>
      <c r="JDN6" s="1"/>
      <c r="JDO6" s="7"/>
      <c r="JDP6" s="1"/>
      <c r="JDQ6" s="7"/>
      <c r="JDR6" s="1"/>
      <c r="JDS6" s="7"/>
      <c r="JDT6" s="1"/>
      <c r="JDU6" s="7"/>
      <c r="JDV6" s="1"/>
      <c r="JDW6" s="7"/>
      <c r="JDX6" s="1"/>
      <c r="JDY6" s="7"/>
      <c r="JDZ6" s="1"/>
      <c r="JEA6" s="7"/>
      <c r="JEB6" s="1"/>
      <c r="JEC6" s="7"/>
      <c r="JED6" s="1"/>
      <c r="JEE6" s="7"/>
      <c r="JEF6" s="1"/>
      <c r="JEG6" s="7"/>
      <c r="JEH6" s="1"/>
      <c r="JEI6" s="7"/>
      <c r="JEJ6" s="1"/>
      <c r="JEK6" s="7"/>
      <c r="JEL6" s="1"/>
      <c r="JEM6" s="7"/>
      <c r="JEN6" s="1"/>
      <c r="JEO6" s="7"/>
      <c r="JEP6" s="1"/>
      <c r="JEQ6" s="7"/>
      <c r="JER6" s="1"/>
      <c r="JES6" s="7"/>
      <c r="JET6" s="1"/>
      <c r="JEU6" s="7"/>
      <c r="JEV6" s="1"/>
      <c r="JEW6" s="7"/>
      <c r="JEX6" s="1"/>
      <c r="JEY6" s="7"/>
      <c r="JEZ6" s="1"/>
      <c r="JFA6" s="7"/>
      <c r="JFB6" s="1"/>
      <c r="JFC6" s="7"/>
      <c r="JFD6" s="1"/>
      <c r="JFE6" s="7"/>
      <c r="JFF6" s="1"/>
      <c r="JFG6" s="7"/>
      <c r="JFH6" s="1"/>
      <c r="JFI6" s="7"/>
      <c r="JFJ6" s="1"/>
      <c r="JFK6" s="7"/>
      <c r="JFL6" s="1"/>
      <c r="JFM6" s="7"/>
      <c r="JFN6" s="1"/>
      <c r="JFO6" s="7"/>
      <c r="JFP6" s="1"/>
      <c r="JFQ6" s="7"/>
      <c r="JFR6" s="1"/>
      <c r="JFS6" s="7"/>
      <c r="JFT6" s="1"/>
      <c r="JFU6" s="7"/>
      <c r="JFV6" s="1"/>
      <c r="JFW6" s="7"/>
      <c r="JFX6" s="1"/>
      <c r="JFY6" s="7"/>
      <c r="JFZ6" s="1"/>
      <c r="JGA6" s="7"/>
      <c r="JGB6" s="1"/>
      <c r="JGC6" s="7"/>
      <c r="JGD6" s="1"/>
      <c r="JGE6" s="7"/>
      <c r="JGF6" s="1"/>
      <c r="JGG6" s="7"/>
      <c r="JGH6" s="1"/>
      <c r="JGI6" s="7"/>
      <c r="JGJ6" s="1"/>
      <c r="JGK6" s="7"/>
      <c r="JGL6" s="1"/>
      <c r="JGM6" s="7"/>
      <c r="JGN6" s="1"/>
      <c r="JGO6" s="7"/>
      <c r="JGP6" s="1"/>
      <c r="JGQ6" s="7"/>
      <c r="JGR6" s="1"/>
      <c r="JGS6" s="7"/>
      <c r="JGT6" s="1"/>
      <c r="JGU6" s="7"/>
      <c r="JGV6" s="1"/>
      <c r="JGW6" s="7"/>
      <c r="JGX6" s="1"/>
      <c r="JGY6" s="7"/>
      <c r="JGZ6" s="1"/>
      <c r="JHA6" s="7"/>
      <c r="JHB6" s="1"/>
      <c r="JHC6" s="7"/>
      <c r="JHD6" s="1"/>
      <c r="JHE6" s="7"/>
      <c r="JHF6" s="1"/>
      <c r="JHG6" s="7"/>
      <c r="JHH6" s="1"/>
      <c r="JHI6" s="7"/>
      <c r="JHJ6" s="1"/>
      <c r="JHK6" s="7"/>
      <c r="JHL6" s="1"/>
      <c r="JHM6" s="7"/>
      <c r="JHN6" s="1"/>
      <c r="JHO6" s="7"/>
      <c r="JHP6" s="1"/>
      <c r="JHQ6" s="7"/>
      <c r="JHR6" s="1"/>
      <c r="JHS6" s="7"/>
      <c r="JHT6" s="1"/>
      <c r="JHU6" s="7"/>
      <c r="JHV6" s="1"/>
      <c r="JHW6" s="7"/>
      <c r="JHX6" s="1"/>
      <c r="JHY6" s="7"/>
      <c r="JHZ6" s="1"/>
      <c r="JIA6" s="7"/>
      <c r="JIB6" s="1"/>
      <c r="JIC6" s="7"/>
      <c r="JID6" s="1"/>
      <c r="JIE6" s="7"/>
      <c r="JIF6" s="1"/>
      <c r="JIG6" s="7"/>
      <c r="JIH6" s="1"/>
      <c r="JII6" s="7"/>
      <c r="JIJ6" s="1"/>
      <c r="JIK6" s="7"/>
      <c r="JIL6" s="1"/>
      <c r="JIM6" s="7"/>
      <c r="JIN6" s="1"/>
      <c r="JIO6" s="7"/>
      <c r="JIP6" s="1"/>
      <c r="JIQ6" s="7"/>
      <c r="JIR6" s="1"/>
      <c r="JIS6" s="7"/>
      <c r="JIT6" s="1"/>
      <c r="JIU6" s="7"/>
      <c r="JIV6" s="1"/>
      <c r="JIW6" s="7"/>
      <c r="JIX6" s="1"/>
      <c r="JIY6" s="7"/>
      <c r="JIZ6" s="1"/>
      <c r="JJA6" s="7"/>
      <c r="JJB6" s="1"/>
      <c r="JJC6" s="7"/>
      <c r="JJD6" s="1"/>
      <c r="JJE6" s="7"/>
      <c r="JJF6" s="1"/>
      <c r="JJG6" s="7"/>
      <c r="JJH6" s="1"/>
      <c r="JJI6" s="7"/>
      <c r="JJJ6" s="1"/>
      <c r="JJK6" s="7"/>
      <c r="JJL6" s="1"/>
      <c r="JJM6" s="7"/>
      <c r="JJN6" s="1"/>
      <c r="JJO6" s="7"/>
      <c r="JJP6" s="1"/>
      <c r="JJQ6" s="7"/>
      <c r="JJR6" s="1"/>
      <c r="JJS6" s="7"/>
      <c r="JJT6" s="1"/>
      <c r="JJU6" s="7"/>
      <c r="JJV6" s="1"/>
      <c r="JJW6" s="7"/>
      <c r="JJX6" s="1"/>
      <c r="JJY6" s="7"/>
      <c r="JJZ6" s="1"/>
      <c r="JKA6" s="7"/>
      <c r="JKB6" s="1"/>
      <c r="JKC6" s="7"/>
      <c r="JKD6" s="1"/>
      <c r="JKE6" s="7"/>
      <c r="JKF6" s="1"/>
      <c r="JKG6" s="7"/>
      <c r="JKH6" s="1"/>
      <c r="JKI6" s="7"/>
      <c r="JKJ6" s="1"/>
      <c r="JKK6" s="7"/>
      <c r="JKL6" s="1"/>
      <c r="JKM6" s="7"/>
      <c r="JKN6" s="1"/>
      <c r="JKO6" s="7"/>
      <c r="JKP6" s="1"/>
      <c r="JKQ6" s="7"/>
      <c r="JKR6" s="1"/>
      <c r="JKS6" s="7"/>
      <c r="JKT6" s="1"/>
      <c r="JKU6" s="7"/>
      <c r="JKV6" s="1"/>
      <c r="JKW6" s="7"/>
      <c r="JKX6" s="1"/>
      <c r="JKY6" s="7"/>
      <c r="JKZ6" s="1"/>
      <c r="JLA6" s="7"/>
      <c r="JLB6" s="1"/>
      <c r="JLC6" s="7"/>
      <c r="JLD6" s="1"/>
      <c r="JLE6" s="7"/>
      <c r="JLF6" s="1"/>
      <c r="JLG6" s="7"/>
      <c r="JLH6" s="1"/>
      <c r="JLI6" s="7"/>
      <c r="JLJ6" s="1"/>
      <c r="JLK6" s="7"/>
      <c r="JLL6" s="1"/>
      <c r="JLM6" s="7"/>
      <c r="JLN6" s="1"/>
      <c r="JLO6" s="7"/>
      <c r="JLP6" s="1"/>
      <c r="JLQ6" s="7"/>
      <c r="JLR6" s="1"/>
      <c r="JLS6" s="7"/>
      <c r="JLT6" s="1"/>
      <c r="JLU6" s="7"/>
      <c r="JLV6" s="1"/>
      <c r="JLW6" s="7"/>
      <c r="JLX6" s="1"/>
      <c r="JLY6" s="7"/>
      <c r="JLZ6" s="1"/>
      <c r="JMA6" s="7"/>
      <c r="JMB6" s="1"/>
      <c r="JMC6" s="7"/>
      <c r="JMD6" s="1"/>
      <c r="JME6" s="7"/>
      <c r="JMF6" s="1"/>
      <c r="JMG6" s="7"/>
      <c r="JMH6" s="1"/>
      <c r="JMI6" s="7"/>
      <c r="JMJ6" s="1"/>
      <c r="JMK6" s="7"/>
      <c r="JML6" s="1"/>
      <c r="JMM6" s="7"/>
      <c r="JMN6" s="1"/>
      <c r="JMO6" s="7"/>
      <c r="JMP6" s="1"/>
      <c r="JMQ6" s="7"/>
      <c r="JMR6" s="1"/>
      <c r="JMS6" s="7"/>
      <c r="JMT6" s="1"/>
      <c r="JMU6" s="7"/>
      <c r="JMV6" s="1"/>
      <c r="JMW6" s="7"/>
      <c r="JMX6" s="1"/>
      <c r="JMY6" s="7"/>
      <c r="JMZ6" s="1"/>
      <c r="JNA6" s="7"/>
      <c r="JNB6" s="1"/>
      <c r="JNC6" s="7"/>
      <c r="JND6" s="1"/>
      <c r="JNE6" s="7"/>
      <c r="JNF6" s="1"/>
      <c r="JNG6" s="7"/>
      <c r="JNH6" s="1"/>
      <c r="JNI6" s="7"/>
      <c r="JNJ6" s="1"/>
      <c r="JNK6" s="7"/>
      <c r="JNL6" s="1"/>
      <c r="JNM6" s="7"/>
      <c r="JNN6" s="1"/>
      <c r="JNO6" s="7"/>
      <c r="JNP6" s="1"/>
      <c r="JNQ6" s="7"/>
      <c r="JNR6" s="1"/>
      <c r="JNS6" s="7"/>
      <c r="JNT6" s="1"/>
      <c r="JNU6" s="7"/>
      <c r="JNV6" s="1"/>
      <c r="JNW6" s="7"/>
      <c r="JNX6" s="1"/>
      <c r="JNY6" s="7"/>
      <c r="JNZ6" s="1"/>
      <c r="JOA6" s="7"/>
      <c r="JOB6" s="1"/>
      <c r="JOC6" s="7"/>
      <c r="JOD6" s="1"/>
      <c r="JOE6" s="7"/>
      <c r="JOF6" s="1"/>
      <c r="JOG6" s="7"/>
      <c r="JOH6" s="1"/>
      <c r="JOI6" s="7"/>
      <c r="JOJ6" s="1"/>
      <c r="JOK6" s="7"/>
      <c r="JOL6" s="1"/>
      <c r="JOM6" s="7"/>
      <c r="JON6" s="1"/>
      <c r="JOO6" s="7"/>
      <c r="JOP6" s="1"/>
      <c r="JOQ6" s="7"/>
      <c r="JOR6" s="1"/>
      <c r="JOS6" s="7"/>
      <c r="JOT6" s="1"/>
      <c r="JOU6" s="7"/>
      <c r="JOV6" s="1"/>
      <c r="JOW6" s="7"/>
      <c r="JOX6" s="1"/>
      <c r="JOY6" s="7"/>
      <c r="JOZ6" s="1"/>
      <c r="JPA6" s="7"/>
      <c r="JPB6" s="1"/>
      <c r="JPC6" s="7"/>
      <c r="JPD6" s="1"/>
      <c r="JPE6" s="7"/>
      <c r="JPF6" s="1"/>
      <c r="JPG6" s="7"/>
      <c r="JPH6" s="1"/>
      <c r="JPI6" s="7"/>
      <c r="JPJ6" s="1"/>
      <c r="JPK6" s="7"/>
      <c r="JPL6" s="1"/>
      <c r="JPM6" s="7"/>
      <c r="JPN6" s="1"/>
      <c r="JPO6" s="7"/>
      <c r="JPP6" s="1"/>
      <c r="JPQ6" s="7"/>
      <c r="JPR6" s="1"/>
      <c r="JPS6" s="7"/>
      <c r="JPT6" s="1"/>
      <c r="JPU6" s="7"/>
      <c r="JPV6" s="1"/>
      <c r="JPW6" s="7"/>
      <c r="JPX6" s="1"/>
      <c r="JPY6" s="7"/>
      <c r="JPZ6" s="1"/>
      <c r="JQA6" s="7"/>
      <c r="JQB6" s="1"/>
      <c r="JQC6" s="7"/>
      <c r="JQD6" s="1"/>
      <c r="JQE6" s="7"/>
      <c r="JQF6" s="1"/>
      <c r="JQG6" s="7"/>
      <c r="JQH6" s="1"/>
      <c r="JQI6" s="7"/>
      <c r="JQJ6" s="1"/>
      <c r="JQK6" s="7"/>
      <c r="JQL6" s="1"/>
      <c r="JQM6" s="7"/>
      <c r="JQN6" s="1"/>
      <c r="JQO6" s="7"/>
      <c r="JQP6" s="1"/>
      <c r="JQQ6" s="7"/>
      <c r="JQR6" s="1"/>
      <c r="JQS6" s="7"/>
      <c r="JQT6" s="1"/>
      <c r="JQU6" s="7"/>
      <c r="JQV6" s="1"/>
      <c r="JQW6" s="7"/>
      <c r="JQX6" s="1"/>
      <c r="JQY6" s="7"/>
      <c r="JQZ6" s="1"/>
      <c r="JRA6" s="7"/>
      <c r="JRB6" s="1"/>
      <c r="JRC6" s="7"/>
      <c r="JRD6" s="1"/>
      <c r="JRE6" s="7"/>
      <c r="JRF6" s="1"/>
      <c r="JRG6" s="7"/>
      <c r="JRH6" s="1"/>
      <c r="JRI6" s="7"/>
      <c r="JRJ6" s="1"/>
      <c r="JRK6" s="7"/>
      <c r="JRL6" s="1"/>
      <c r="JRM6" s="7"/>
      <c r="JRN6" s="1"/>
      <c r="JRO6" s="7"/>
      <c r="JRP6" s="1"/>
      <c r="JRQ6" s="7"/>
      <c r="JRR6" s="1"/>
      <c r="JRS6" s="7"/>
      <c r="JRT6" s="1"/>
      <c r="JRU6" s="7"/>
      <c r="JRV6" s="1"/>
      <c r="JRW6" s="7"/>
      <c r="JRX6" s="1"/>
      <c r="JRY6" s="7"/>
      <c r="JRZ6" s="1"/>
      <c r="JSA6" s="7"/>
      <c r="JSB6" s="1"/>
      <c r="JSC6" s="7"/>
      <c r="JSD6" s="1"/>
      <c r="JSE6" s="7"/>
      <c r="JSF6" s="1"/>
      <c r="JSG6" s="7"/>
      <c r="JSH6" s="1"/>
      <c r="JSI6" s="7"/>
      <c r="JSJ6" s="1"/>
      <c r="JSK6" s="7"/>
      <c r="JSL6" s="1"/>
      <c r="JSM6" s="7"/>
      <c r="JSN6" s="1"/>
      <c r="JSO6" s="7"/>
      <c r="JSP6" s="1"/>
      <c r="JSQ6" s="7"/>
      <c r="JSR6" s="1"/>
      <c r="JSS6" s="7"/>
      <c r="JST6" s="1"/>
      <c r="JSU6" s="7"/>
      <c r="JSV6" s="1"/>
      <c r="JSW6" s="7"/>
      <c r="JSX6" s="1"/>
      <c r="JSY6" s="7"/>
      <c r="JSZ6" s="1"/>
      <c r="JTA6" s="7"/>
      <c r="JTB6" s="1"/>
      <c r="JTC6" s="7"/>
      <c r="JTD6" s="1"/>
      <c r="JTE6" s="7"/>
      <c r="JTF6" s="1"/>
      <c r="JTG6" s="7"/>
      <c r="JTH6" s="1"/>
      <c r="JTI6" s="7"/>
      <c r="JTJ6" s="1"/>
      <c r="JTK6" s="7"/>
      <c r="JTL6" s="1"/>
      <c r="JTM6" s="7"/>
      <c r="JTN6" s="1"/>
      <c r="JTO6" s="7"/>
      <c r="JTP6" s="1"/>
      <c r="JTQ6" s="7"/>
      <c r="JTR6" s="1"/>
      <c r="JTS6" s="7"/>
      <c r="JTT6" s="1"/>
      <c r="JTU6" s="7"/>
      <c r="JTV6" s="1"/>
      <c r="JTW6" s="7"/>
      <c r="JTX6" s="1"/>
      <c r="JTY6" s="7"/>
      <c r="JTZ6" s="1"/>
      <c r="JUA6" s="7"/>
      <c r="JUB6" s="1"/>
      <c r="JUC6" s="7"/>
      <c r="JUD6" s="1"/>
      <c r="JUE6" s="7"/>
      <c r="JUF6" s="1"/>
      <c r="JUG6" s="7"/>
      <c r="JUH6" s="1"/>
      <c r="JUI6" s="7"/>
      <c r="JUJ6" s="1"/>
      <c r="JUK6" s="7"/>
      <c r="JUL6" s="1"/>
      <c r="JUM6" s="7"/>
      <c r="JUN6" s="1"/>
      <c r="JUO6" s="7"/>
      <c r="JUP6" s="1"/>
      <c r="JUQ6" s="7"/>
      <c r="JUR6" s="1"/>
      <c r="JUS6" s="7"/>
      <c r="JUT6" s="1"/>
      <c r="JUU6" s="7"/>
      <c r="JUV6" s="1"/>
      <c r="JUW6" s="7"/>
      <c r="JUX6" s="1"/>
      <c r="JUY6" s="7"/>
      <c r="JUZ6" s="1"/>
      <c r="JVA6" s="7"/>
      <c r="JVB6" s="1"/>
      <c r="JVC6" s="7"/>
      <c r="JVD6" s="1"/>
      <c r="JVE6" s="7"/>
      <c r="JVF6" s="1"/>
      <c r="JVG6" s="7"/>
      <c r="JVH6" s="1"/>
      <c r="JVI6" s="7"/>
      <c r="JVJ6" s="1"/>
      <c r="JVK6" s="7"/>
      <c r="JVL6" s="1"/>
      <c r="JVM6" s="7"/>
      <c r="JVN6" s="1"/>
      <c r="JVO6" s="7"/>
      <c r="JVP6" s="1"/>
      <c r="JVQ6" s="7"/>
      <c r="JVR6" s="1"/>
      <c r="JVS6" s="7"/>
      <c r="JVT6" s="1"/>
      <c r="JVU6" s="7"/>
      <c r="JVV6" s="1"/>
      <c r="JVW6" s="7"/>
      <c r="JVX6" s="1"/>
      <c r="JVY6" s="7"/>
      <c r="JVZ6" s="1"/>
      <c r="JWA6" s="7"/>
      <c r="JWB6" s="1"/>
      <c r="JWC6" s="7"/>
      <c r="JWD6" s="1"/>
      <c r="JWE6" s="7"/>
      <c r="JWF6" s="1"/>
      <c r="JWG6" s="7"/>
      <c r="JWH6" s="1"/>
      <c r="JWI6" s="7"/>
      <c r="JWJ6" s="1"/>
      <c r="JWK6" s="7"/>
      <c r="JWL6" s="1"/>
      <c r="JWM6" s="7"/>
      <c r="JWN6" s="1"/>
      <c r="JWO6" s="7"/>
      <c r="JWP6" s="1"/>
      <c r="JWQ6" s="7"/>
      <c r="JWR6" s="1"/>
      <c r="JWS6" s="7"/>
      <c r="JWT6" s="1"/>
      <c r="JWU6" s="7"/>
      <c r="JWV6" s="1"/>
      <c r="JWW6" s="7"/>
      <c r="JWX6" s="1"/>
      <c r="JWY6" s="7"/>
      <c r="JWZ6" s="1"/>
      <c r="JXA6" s="7"/>
      <c r="JXB6" s="1"/>
      <c r="JXC6" s="7"/>
      <c r="JXD6" s="1"/>
      <c r="JXE6" s="7"/>
      <c r="JXF6" s="1"/>
      <c r="JXG6" s="7"/>
      <c r="JXH6" s="1"/>
      <c r="JXI6" s="7"/>
      <c r="JXJ6" s="1"/>
      <c r="JXK6" s="7"/>
      <c r="JXL6" s="1"/>
      <c r="JXM6" s="7"/>
      <c r="JXN6" s="1"/>
      <c r="JXO6" s="7"/>
      <c r="JXP6" s="1"/>
      <c r="JXQ6" s="7"/>
      <c r="JXR6" s="1"/>
      <c r="JXS6" s="7"/>
      <c r="JXT6" s="1"/>
      <c r="JXU6" s="7"/>
      <c r="JXV6" s="1"/>
      <c r="JXW6" s="7"/>
      <c r="JXX6" s="1"/>
      <c r="JXY6" s="7"/>
      <c r="JXZ6" s="1"/>
      <c r="JYA6" s="7"/>
      <c r="JYB6" s="1"/>
      <c r="JYC6" s="7"/>
      <c r="JYD6" s="1"/>
      <c r="JYE6" s="7"/>
      <c r="JYF6" s="1"/>
      <c r="JYG6" s="7"/>
      <c r="JYH6" s="1"/>
      <c r="JYI6" s="7"/>
      <c r="JYJ6" s="1"/>
      <c r="JYK6" s="7"/>
      <c r="JYL6" s="1"/>
      <c r="JYM6" s="7"/>
      <c r="JYN6" s="1"/>
      <c r="JYO6" s="7"/>
      <c r="JYP6" s="1"/>
      <c r="JYQ6" s="7"/>
      <c r="JYR6" s="1"/>
      <c r="JYS6" s="7"/>
      <c r="JYT6" s="1"/>
      <c r="JYU6" s="7"/>
      <c r="JYV6" s="1"/>
      <c r="JYW6" s="7"/>
      <c r="JYX6" s="1"/>
      <c r="JYY6" s="7"/>
      <c r="JYZ6" s="1"/>
      <c r="JZA6" s="7"/>
      <c r="JZB6" s="1"/>
      <c r="JZC6" s="7"/>
      <c r="JZD6" s="1"/>
      <c r="JZE6" s="7"/>
      <c r="JZF6" s="1"/>
      <c r="JZG6" s="7"/>
      <c r="JZH6" s="1"/>
      <c r="JZI6" s="7"/>
      <c r="JZJ6" s="1"/>
      <c r="JZK6" s="7"/>
      <c r="JZL6" s="1"/>
      <c r="JZM6" s="7"/>
      <c r="JZN6" s="1"/>
      <c r="JZO6" s="7"/>
      <c r="JZP6" s="1"/>
      <c r="JZQ6" s="7"/>
      <c r="JZR6" s="1"/>
      <c r="JZS6" s="7"/>
      <c r="JZT6" s="1"/>
      <c r="JZU6" s="7"/>
      <c r="JZV6" s="1"/>
      <c r="JZW6" s="7"/>
      <c r="JZX6" s="1"/>
      <c r="JZY6" s="7"/>
      <c r="JZZ6" s="1"/>
      <c r="KAA6" s="7"/>
      <c r="KAB6" s="1"/>
      <c r="KAC6" s="7"/>
      <c r="KAD6" s="1"/>
      <c r="KAE6" s="7"/>
      <c r="KAF6" s="1"/>
      <c r="KAG6" s="7"/>
      <c r="KAH6" s="1"/>
      <c r="KAI6" s="7"/>
      <c r="KAJ6" s="1"/>
      <c r="KAK6" s="7"/>
      <c r="KAL6" s="1"/>
      <c r="KAM6" s="7"/>
      <c r="KAN6" s="1"/>
      <c r="KAO6" s="7"/>
      <c r="KAP6" s="1"/>
      <c r="KAQ6" s="7"/>
      <c r="KAR6" s="1"/>
      <c r="KAS6" s="7"/>
      <c r="KAT6" s="1"/>
      <c r="KAU6" s="7"/>
      <c r="KAV6" s="1"/>
      <c r="KAW6" s="7"/>
      <c r="KAX6" s="1"/>
      <c r="KAY6" s="7"/>
      <c r="KAZ6" s="1"/>
      <c r="KBA6" s="7"/>
      <c r="KBB6" s="1"/>
      <c r="KBC6" s="7"/>
      <c r="KBD6" s="1"/>
      <c r="KBE6" s="7"/>
      <c r="KBF6" s="1"/>
      <c r="KBG6" s="7"/>
      <c r="KBH6" s="1"/>
      <c r="KBI6" s="7"/>
      <c r="KBJ6" s="1"/>
      <c r="KBK6" s="7"/>
      <c r="KBL6" s="1"/>
      <c r="KBM6" s="7"/>
      <c r="KBN6" s="1"/>
      <c r="KBO6" s="7"/>
      <c r="KBP6" s="1"/>
      <c r="KBQ6" s="7"/>
      <c r="KBR6" s="1"/>
      <c r="KBS6" s="7"/>
      <c r="KBT6" s="1"/>
      <c r="KBU6" s="7"/>
      <c r="KBV6" s="1"/>
      <c r="KBW6" s="7"/>
      <c r="KBX6" s="1"/>
      <c r="KBY6" s="7"/>
      <c r="KBZ6" s="1"/>
      <c r="KCA6" s="7"/>
      <c r="KCB6" s="1"/>
      <c r="KCC6" s="7"/>
      <c r="KCD6" s="1"/>
      <c r="KCE6" s="7"/>
      <c r="KCF6" s="1"/>
      <c r="KCG6" s="7"/>
      <c r="KCH6" s="1"/>
      <c r="KCI6" s="7"/>
      <c r="KCJ6" s="1"/>
      <c r="KCK6" s="7"/>
      <c r="KCL6" s="1"/>
      <c r="KCM6" s="7"/>
      <c r="KCN6" s="1"/>
      <c r="KCO6" s="7"/>
      <c r="KCP6" s="1"/>
      <c r="KCQ6" s="7"/>
      <c r="KCR6" s="1"/>
      <c r="KCS6" s="7"/>
      <c r="KCT6" s="1"/>
      <c r="KCU6" s="7"/>
      <c r="KCV6" s="1"/>
      <c r="KCW6" s="7"/>
      <c r="KCX6" s="1"/>
      <c r="KCY6" s="7"/>
      <c r="KCZ6" s="1"/>
      <c r="KDA6" s="7"/>
      <c r="KDB6" s="1"/>
      <c r="KDC6" s="7"/>
      <c r="KDD6" s="1"/>
      <c r="KDE6" s="7"/>
      <c r="KDF6" s="1"/>
      <c r="KDG6" s="7"/>
      <c r="KDH6" s="1"/>
      <c r="KDI6" s="7"/>
      <c r="KDJ6" s="1"/>
      <c r="KDK6" s="7"/>
      <c r="KDL6" s="1"/>
      <c r="KDM6" s="7"/>
      <c r="KDN6" s="1"/>
      <c r="KDO6" s="7"/>
      <c r="KDP6" s="1"/>
      <c r="KDQ6" s="7"/>
      <c r="KDR6" s="1"/>
      <c r="KDS6" s="7"/>
      <c r="KDT6" s="1"/>
      <c r="KDU6" s="7"/>
      <c r="KDV6" s="1"/>
      <c r="KDW6" s="7"/>
      <c r="KDX6" s="1"/>
      <c r="KDY6" s="7"/>
      <c r="KDZ6" s="1"/>
      <c r="KEA6" s="7"/>
      <c r="KEB6" s="1"/>
      <c r="KEC6" s="7"/>
      <c r="KED6" s="1"/>
      <c r="KEE6" s="7"/>
      <c r="KEF6" s="1"/>
      <c r="KEG6" s="7"/>
      <c r="KEH6" s="1"/>
      <c r="KEI6" s="7"/>
      <c r="KEJ6" s="1"/>
      <c r="KEK6" s="7"/>
      <c r="KEL6" s="1"/>
      <c r="KEM6" s="7"/>
      <c r="KEN6" s="1"/>
      <c r="KEO6" s="7"/>
      <c r="KEP6" s="1"/>
      <c r="KEQ6" s="7"/>
      <c r="KER6" s="1"/>
      <c r="KES6" s="7"/>
      <c r="KET6" s="1"/>
      <c r="KEU6" s="7"/>
      <c r="KEV6" s="1"/>
      <c r="KEW6" s="7"/>
      <c r="KEX6" s="1"/>
      <c r="KEY6" s="7"/>
      <c r="KEZ6" s="1"/>
      <c r="KFA6" s="7"/>
      <c r="KFB6" s="1"/>
      <c r="KFC6" s="7"/>
      <c r="KFD6" s="1"/>
      <c r="KFE6" s="7"/>
      <c r="KFF6" s="1"/>
      <c r="KFG6" s="7"/>
      <c r="KFH6" s="1"/>
      <c r="KFI6" s="7"/>
      <c r="KFJ6" s="1"/>
      <c r="KFK6" s="7"/>
      <c r="KFL6" s="1"/>
      <c r="KFM6" s="7"/>
      <c r="KFN6" s="1"/>
      <c r="KFO6" s="7"/>
      <c r="KFP6" s="1"/>
      <c r="KFQ6" s="7"/>
      <c r="KFR6" s="1"/>
      <c r="KFS6" s="7"/>
      <c r="KFT6" s="1"/>
      <c r="KFU6" s="7"/>
      <c r="KFV6" s="1"/>
      <c r="KFW6" s="7"/>
      <c r="KFX6" s="1"/>
      <c r="KFY6" s="7"/>
      <c r="KFZ6" s="1"/>
      <c r="KGA6" s="7"/>
      <c r="KGB6" s="1"/>
      <c r="KGC6" s="7"/>
      <c r="KGD6" s="1"/>
      <c r="KGE6" s="7"/>
      <c r="KGF6" s="1"/>
      <c r="KGG6" s="7"/>
      <c r="KGH6" s="1"/>
      <c r="KGI6" s="7"/>
      <c r="KGJ6" s="1"/>
      <c r="KGK6" s="7"/>
      <c r="KGL6" s="1"/>
      <c r="KGM6" s="7"/>
      <c r="KGN6" s="1"/>
      <c r="KGO6" s="7"/>
      <c r="KGP6" s="1"/>
      <c r="KGQ6" s="7"/>
      <c r="KGR6" s="1"/>
      <c r="KGS6" s="7"/>
      <c r="KGT6" s="1"/>
      <c r="KGU6" s="7"/>
      <c r="KGV6" s="1"/>
      <c r="KGW6" s="7"/>
      <c r="KGX6" s="1"/>
      <c r="KGY6" s="7"/>
      <c r="KGZ6" s="1"/>
      <c r="KHA6" s="7"/>
      <c r="KHB6" s="1"/>
      <c r="KHC6" s="7"/>
      <c r="KHD6" s="1"/>
      <c r="KHE6" s="7"/>
      <c r="KHF6" s="1"/>
      <c r="KHG6" s="7"/>
      <c r="KHH6" s="1"/>
      <c r="KHI6" s="7"/>
      <c r="KHJ6" s="1"/>
      <c r="KHK6" s="7"/>
      <c r="KHL6" s="1"/>
      <c r="KHM6" s="7"/>
      <c r="KHN6" s="1"/>
      <c r="KHO6" s="7"/>
      <c r="KHP6" s="1"/>
      <c r="KHQ6" s="7"/>
      <c r="KHR6" s="1"/>
      <c r="KHS6" s="7"/>
      <c r="KHT6" s="1"/>
      <c r="KHU6" s="7"/>
      <c r="KHV6" s="1"/>
      <c r="KHW6" s="7"/>
      <c r="KHX6" s="1"/>
      <c r="KHY6" s="7"/>
      <c r="KHZ6" s="1"/>
      <c r="KIA6" s="7"/>
      <c r="KIB6" s="1"/>
      <c r="KIC6" s="7"/>
      <c r="KID6" s="1"/>
      <c r="KIE6" s="7"/>
      <c r="KIF6" s="1"/>
      <c r="KIG6" s="7"/>
      <c r="KIH6" s="1"/>
      <c r="KII6" s="7"/>
      <c r="KIJ6" s="1"/>
      <c r="KIK6" s="7"/>
      <c r="KIL6" s="1"/>
      <c r="KIM6" s="7"/>
      <c r="KIN6" s="1"/>
      <c r="KIO6" s="7"/>
      <c r="KIP6" s="1"/>
      <c r="KIQ6" s="7"/>
      <c r="KIR6" s="1"/>
      <c r="KIS6" s="7"/>
      <c r="KIT6" s="1"/>
      <c r="KIU6" s="7"/>
      <c r="KIV6" s="1"/>
      <c r="KIW6" s="7"/>
      <c r="KIX6" s="1"/>
      <c r="KIY6" s="7"/>
      <c r="KIZ6" s="1"/>
      <c r="KJA6" s="7"/>
      <c r="KJB6" s="1"/>
      <c r="KJC6" s="7"/>
      <c r="KJD6" s="1"/>
      <c r="KJE6" s="7"/>
      <c r="KJF6" s="1"/>
      <c r="KJG6" s="7"/>
      <c r="KJH6" s="1"/>
      <c r="KJI6" s="7"/>
      <c r="KJJ6" s="1"/>
      <c r="KJK6" s="7"/>
      <c r="KJL6" s="1"/>
      <c r="KJM6" s="7"/>
      <c r="KJN6" s="1"/>
      <c r="KJO6" s="7"/>
      <c r="KJP6" s="1"/>
      <c r="KJQ6" s="7"/>
      <c r="KJR6" s="1"/>
      <c r="KJS6" s="7"/>
      <c r="KJT6" s="1"/>
      <c r="KJU6" s="7"/>
      <c r="KJV6" s="1"/>
      <c r="KJW6" s="7"/>
      <c r="KJX6" s="1"/>
      <c r="KJY6" s="7"/>
      <c r="KJZ6" s="1"/>
      <c r="KKA6" s="7"/>
      <c r="KKB6" s="1"/>
      <c r="KKC6" s="7"/>
      <c r="KKD6" s="1"/>
      <c r="KKE6" s="7"/>
      <c r="KKF6" s="1"/>
      <c r="KKG6" s="7"/>
      <c r="KKH6" s="1"/>
      <c r="KKI6" s="7"/>
      <c r="KKJ6" s="1"/>
      <c r="KKK6" s="7"/>
      <c r="KKL6" s="1"/>
      <c r="KKM6" s="7"/>
      <c r="KKN6" s="1"/>
      <c r="KKO6" s="7"/>
      <c r="KKP6" s="1"/>
      <c r="KKQ6" s="7"/>
      <c r="KKR6" s="1"/>
      <c r="KKS6" s="7"/>
      <c r="KKT6" s="1"/>
      <c r="KKU6" s="7"/>
      <c r="KKV6" s="1"/>
      <c r="KKW6" s="7"/>
      <c r="KKX6" s="1"/>
      <c r="KKY6" s="7"/>
      <c r="KKZ6" s="1"/>
      <c r="KLA6" s="7"/>
      <c r="KLB6" s="1"/>
      <c r="KLC6" s="7"/>
      <c r="KLD6" s="1"/>
      <c r="KLE6" s="7"/>
      <c r="KLF6" s="1"/>
      <c r="KLG6" s="7"/>
      <c r="KLH6" s="1"/>
      <c r="KLI6" s="7"/>
      <c r="KLJ6" s="1"/>
      <c r="KLK6" s="7"/>
      <c r="KLL6" s="1"/>
      <c r="KLM6" s="7"/>
      <c r="KLN6" s="1"/>
      <c r="KLO6" s="7"/>
      <c r="KLP6" s="1"/>
      <c r="KLQ6" s="7"/>
      <c r="KLR6" s="1"/>
      <c r="KLS6" s="7"/>
      <c r="KLT6" s="1"/>
      <c r="KLU6" s="7"/>
      <c r="KLV6" s="1"/>
      <c r="KLW6" s="7"/>
      <c r="KLX6" s="1"/>
      <c r="KLY6" s="7"/>
      <c r="KLZ6" s="1"/>
      <c r="KMA6" s="7"/>
      <c r="KMB6" s="1"/>
      <c r="KMC6" s="7"/>
      <c r="KMD6" s="1"/>
      <c r="KME6" s="7"/>
      <c r="KMF6" s="1"/>
      <c r="KMG6" s="7"/>
      <c r="KMH6" s="1"/>
      <c r="KMI6" s="7"/>
      <c r="KMJ6" s="1"/>
      <c r="KMK6" s="7"/>
      <c r="KML6" s="1"/>
      <c r="KMM6" s="7"/>
      <c r="KMN6" s="1"/>
      <c r="KMO6" s="7"/>
      <c r="KMP6" s="1"/>
      <c r="KMQ6" s="7"/>
      <c r="KMR6" s="1"/>
      <c r="KMS6" s="7"/>
      <c r="KMT6" s="1"/>
      <c r="KMU6" s="7"/>
      <c r="KMV6" s="1"/>
      <c r="KMW6" s="7"/>
      <c r="KMX6" s="1"/>
      <c r="KMY6" s="7"/>
      <c r="KMZ6" s="1"/>
      <c r="KNA6" s="7"/>
      <c r="KNB6" s="1"/>
      <c r="KNC6" s="7"/>
      <c r="KND6" s="1"/>
      <c r="KNE6" s="7"/>
      <c r="KNF6" s="1"/>
      <c r="KNG6" s="7"/>
      <c r="KNH6" s="1"/>
      <c r="KNI6" s="7"/>
      <c r="KNJ6" s="1"/>
      <c r="KNK6" s="7"/>
      <c r="KNL6" s="1"/>
      <c r="KNM6" s="7"/>
      <c r="KNN6" s="1"/>
      <c r="KNO6" s="7"/>
      <c r="KNP6" s="1"/>
      <c r="KNQ6" s="7"/>
      <c r="KNR6" s="1"/>
      <c r="KNS6" s="7"/>
      <c r="KNT6" s="1"/>
      <c r="KNU6" s="7"/>
      <c r="KNV6" s="1"/>
      <c r="KNW6" s="7"/>
      <c r="KNX6" s="1"/>
      <c r="KNY6" s="7"/>
      <c r="KNZ6" s="1"/>
      <c r="KOA6" s="7"/>
      <c r="KOB6" s="1"/>
      <c r="KOC6" s="7"/>
      <c r="KOD6" s="1"/>
      <c r="KOE6" s="7"/>
      <c r="KOF6" s="1"/>
      <c r="KOG6" s="7"/>
      <c r="KOH6" s="1"/>
      <c r="KOI6" s="7"/>
      <c r="KOJ6" s="1"/>
      <c r="KOK6" s="7"/>
      <c r="KOL6" s="1"/>
      <c r="KOM6" s="7"/>
      <c r="KON6" s="1"/>
      <c r="KOO6" s="7"/>
      <c r="KOP6" s="1"/>
      <c r="KOQ6" s="7"/>
      <c r="KOR6" s="1"/>
      <c r="KOS6" s="7"/>
      <c r="KOT6" s="1"/>
      <c r="KOU6" s="7"/>
      <c r="KOV6" s="1"/>
      <c r="KOW6" s="7"/>
      <c r="KOX6" s="1"/>
      <c r="KOY6" s="7"/>
      <c r="KOZ6" s="1"/>
      <c r="KPA6" s="7"/>
      <c r="KPB6" s="1"/>
      <c r="KPC6" s="7"/>
      <c r="KPD6" s="1"/>
      <c r="KPE6" s="7"/>
      <c r="KPF6" s="1"/>
      <c r="KPG6" s="7"/>
      <c r="KPH6" s="1"/>
      <c r="KPI6" s="7"/>
      <c r="KPJ6" s="1"/>
      <c r="KPK6" s="7"/>
      <c r="KPL6" s="1"/>
      <c r="KPM6" s="7"/>
      <c r="KPN6" s="1"/>
      <c r="KPO6" s="7"/>
      <c r="KPP6" s="1"/>
      <c r="KPQ6" s="7"/>
      <c r="KPR6" s="1"/>
      <c r="KPS6" s="7"/>
      <c r="KPT6" s="1"/>
      <c r="KPU6" s="7"/>
      <c r="KPV6" s="1"/>
      <c r="KPW6" s="7"/>
      <c r="KPX6" s="1"/>
      <c r="KPY6" s="7"/>
      <c r="KPZ6" s="1"/>
      <c r="KQA6" s="7"/>
      <c r="KQB6" s="1"/>
      <c r="KQC6" s="7"/>
      <c r="KQD6" s="1"/>
      <c r="KQE6" s="7"/>
      <c r="KQF6" s="1"/>
      <c r="KQG6" s="7"/>
      <c r="KQH6" s="1"/>
      <c r="KQI6" s="7"/>
      <c r="KQJ6" s="1"/>
      <c r="KQK6" s="7"/>
      <c r="KQL6" s="1"/>
      <c r="KQM6" s="7"/>
      <c r="KQN6" s="1"/>
      <c r="KQO6" s="7"/>
      <c r="KQP6" s="1"/>
      <c r="KQQ6" s="7"/>
      <c r="KQR6" s="1"/>
      <c r="KQS6" s="7"/>
      <c r="KQT6" s="1"/>
      <c r="KQU6" s="7"/>
      <c r="KQV6" s="1"/>
      <c r="KQW6" s="7"/>
      <c r="KQX6" s="1"/>
      <c r="KQY6" s="7"/>
      <c r="KQZ6" s="1"/>
      <c r="KRA6" s="7"/>
      <c r="KRB6" s="1"/>
      <c r="KRC6" s="7"/>
      <c r="KRD6" s="1"/>
      <c r="KRE6" s="7"/>
      <c r="KRF6" s="1"/>
      <c r="KRG6" s="7"/>
      <c r="KRH6" s="1"/>
      <c r="KRI6" s="7"/>
      <c r="KRJ6" s="1"/>
      <c r="KRK6" s="7"/>
      <c r="KRL6" s="1"/>
      <c r="KRM6" s="7"/>
      <c r="KRN6" s="1"/>
      <c r="KRO6" s="7"/>
      <c r="KRP6" s="1"/>
      <c r="KRQ6" s="7"/>
      <c r="KRR6" s="1"/>
      <c r="KRS6" s="7"/>
      <c r="KRT6" s="1"/>
      <c r="KRU6" s="7"/>
      <c r="KRV6" s="1"/>
      <c r="KRW6" s="7"/>
      <c r="KRX6" s="1"/>
      <c r="KRY6" s="7"/>
      <c r="KRZ6" s="1"/>
      <c r="KSA6" s="7"/>
      <c r="KSB6" s="1"/>
      <c r="KSC6" s="7"/>
      <c r="KSD6" s="1"/>
      <c r="KSE6" s="7"/>
      <c r="KSF6" s="1"/>
      <c r="KSG6" s="7"/>
      <c r="KSH6" s="1"/>
      <c r="KSI6" s="7"/>
      <c r="KSJ6" s="1"/>
      <c r="KSK6" s="7"/>
      <c r="KSL6" s="1"/>
      <c r="KSM6" s="7"/>
      <c r="KSN6" s="1"/>
      <c r="KSO6" s="7"/>
      <c r="KSP6" s="1"/>
      <c r="KSQ6" s="7"/>
      <c r="KSR6" s="1"/>
      <c r="KSS6" s="7"/>
      <c r="KST6" s="1"/>
      <c r="KSU6" s="7"/>
      <c r="KSV6" s="1"/>
      <c r="KSW6" s="7"/>
      <c r="KSX6" s="1"/>
      <c r="KSY6" s="7"/>
      <c r="KSZ6" s="1"/>
      <c r="KTA6" s="7"/>
      <c r="KTB6" s="1"/>
      <c r="KTC6" s="7"/>
      <c r="KTD6" s="1"/>
      <c r="KTE6" s="7"/>
      <c r="KTF6" s="1"/>
      <c r="KTG6" s="7"/>
      <c r="KTH6" s="1"/>
      <c r="KTI6" s="7"/>
      <c r="KTJ6" s="1"/>
      <c r="KTK6" s="7"/>
      <c r="KTL6" s="1"/>
      <c r="KTM6" s="7"/>
      <c r="KTN6" s="1"/>
      <c r="KTO6" s="7"/>
      <c r="KTP6" s="1"/>
      <c r="KTQ6" s="7"/>
      <c r="KTR6" s="1"/>
      <c r="KTS6" s="7"/>
      <c r="KTT6" s="1"/>
      <c r="KTU6" s="7"/>
      <c r="KTV6" s="1"/>
      <c r="KTW6" s="7"/>
      <c r="KTX6" s="1"/>
      <c r="KTY6" s="7"/>
      <c r="KTZ6" s="1"/>
      <c r="KUA6" s="7"/>
      <c r="KUB6" s="1"/>
      <c r="KUC6" s="7"/>
      <c r="KUD6" s="1"/>
      <c r="KUE6" s="7"/>
      <c r="KUF6" s="1"/>
      <c r="KUG6" s="7"/>
      <c r="KUH6" s="1"/>
      <c r="KUI6" s="7"/>
      <c r="KUJ6" s="1"/>
      <c r="KUK6" s="7"/>
      <c r="KUL6" s="1"/>
      <c r="KUM6" s="7"/>
      <c r="KUN6" s="1"/>
      <c r="KUO6" s="7"/>
      <c r="KUP6" s="1"/>
      <c r="KUQ6" s="7"/>
      <c r="KUR6" s="1"/>
      <c r="KUS6" s="7"/>
      <c r="KUT6" s="1"/>
      <c r="KUU6" s="7"/>
      <c r="KUV6" s="1"/>
      <c r="KUW6" s="7"/>
      <c r="KUX6" s="1"/>
      <c r="KUY6" s="7"/>
      <c r="KUZ6" s="1"/>
      <c r="KVA6" s="7"/>
      <c r="KVB6" s="1"/>
      <c r="KVC6" s="7"/>
      <c r="KVD6" s="1"/>
      <c r="KVE6" s="7"/>
      <c r="KVF6" s="1"/>
      <c r="KVG6" s="7"/>
      <c r="KVH6" s="1"/>
      <c r="KVI6" s="7"/>
      <c r="KVJ6" s="1"/>
      <c r="KVK6" s="7"/>
      <c r="KVL6" s="1"/>
      <c r="KVM6" s="7"/>
      <c r="KVN6" s="1"/>
      <c r="KVO6" s="7"/>
      <c r="KVP6" s="1"/>
      <c r="KVQ6" s="7"/>
      <c r="KVR6" s="1"/>
      <c r="KVS6" s="7"/>
      <c r="KVT6" s="1"/>
      <c r="KVU6" s="7"/>
      <c r="KVV6" s="1"/>
      <c r="KVW6" s="7"/>
      <c r="KVX6" s="1"/>
      <c r="KVY6" s="7"/>
      <c r="KVZ6" s="1"/>
      <c r="KWA6" s="7"/>
      <c r="KWB6" s="1"/>
      <c r="KWC6" s="7"/>
      <c r="KWD6" s="1"/>
      <c r="KWE6" s="7"/>
      <c r="KWF6" s="1"/>
      <c r="KWG6" s="7"/>
      <c r="KWH6" s="1"/>
      <c r="KWI6" s="7"/>
      <c r="KWJ6" s="1"/>
      <c r="KWK6" s="7"/>
      <c r="KWL6" s="1"/>
      <c r="KWM6" s="7"/>
      <c r="KWN6" s="1"/>
      <c r="KWO6" s="7"/>
      <c r="KWP6" s="1"/>
      <c r="KWQ6" s="7"/>
      <c r="KWR6" s="1"/>
      <c r="KWS6" s="7"/>
      <c r="KWT6" s="1"/>
      <c r="KWU6" s="7"/>
      <c r="KWV6" s="1"/>
      <c r="KWW6" s="7"/>
      <c r="KWX6" s="1"/>
      <c r="KWY6" s="7"/>
      <c r="KWZ6" s="1"/>
      <c r="KXA6" s="7"/>
      <c r="KXB6" s="1"/>
      <c r="KXC6" s="7"/>
      <c r="KXD6" s="1"/>
      <c r="KXE6" s="7"/>
      <c r="KXF6" s="1"/>
      <c r="KXG6" s="7"/>
      <c r="KXH6" s="1"/>
      <c r="KXI6" s="7"/>
      <c r="KXJ6" s="1"/>
      <c r="KXK6" s="7"/>
      <c r="KXL6" s="1"/>
      <c r="KXM6" s="7"/>
      <c r="KXN6" s="1"/>
      <c r="KXO6" s="7"/>
      <c r="KXP6" s="1"/>
      <c r="KXQ6" s="7"/>
      <c r="KXR6" s="1"/>
      <c r="KXS6" s="7"/>
      <c r="KXT6" s="1"/>
      <c r="KXU6" s="7"/>
      <c r="KXV6" s="1"/>
      <c r="KXW6" s="7"/>
      <c r="KXX6" s="1"/>
      <c r="KXY6" s="7"/>
      <c r="KXZ6" s="1"/>
      <c r="KYA6" s="7"/>
      <c r="KYB6" s="1"/>
      <c r="KYC6" s="7"/>
      <c r="KYD6" s="1"/>
      <c r="KYE6" s="7"/>
      <c r="KYF6" s="1"/>
      <c r="KYG6" s="7"/>
      <c r="KYH6" s="1"/>
      <c r="KYI6" s="7"/>
      <c r="KYJ6" s="1"/>
      <c r="KYK6" s="7"/>
      <c r="KYL6" s="1"/>
      <c r="KYM6" s="7"/>
      <c r="KYN6" s="1"/>
      <c r="KYO6" s="7"/>
      <c r="KYP6" s="1"/>
      <c r="KYQ6" s="7"/>
      <c r="KYR6" s="1"/>
      <c r="KYS6" s="7"/>
      <c r="KYT6" s="1"/>
      <c r="KYU6" s="7"/>
      <c r="KYV6" s="1"/>
      <c r="KYW6" s="7"/>
      <c r="KYX6" s="1"/>
      <c r="KYY6" s="7"/>
      <c r="KYZ6" s="1"/>
      <c r="KZA6" s="7"/>
      <c r="KZB6" s="1"/>
      <c r="KZC6" s="7"/>
      <c r="KZD6" s="1"/>
      <c r="KZE6" s="7"/>
      <c r="KZF6" s="1"/>
      <c r="KZG6" s="7"/>
      <c r="KZH6" s="1"/>
      <c r="KZI6" s="7"/>
      <c r="KZJ6" s="1"/>
      <c r="KZK6" s="7"/>
      <c r="KZL6" s="1"/>
      <c r="KZM6" s="7"/>
      <c r="KZN6" s="1"/>
      <c r="KZO6" s="7"/>
      <c r="KZP6" s="1"/>
      <c r="KZQ6" s="7"/>
      <c r="KZR6" s="1"/>
      <c r="KZS6" s="7"/>
      <c r="KZT6" s="1"/>
      <c r="KZU6" s="7"/>
      <c r="KZV6" s="1"/>
      <c r="KZW6" s="7"/>
      <c r="KZX6" s="1"/>
      <c r="KZY6" s="7"/>
      <c r="KZZ6" s="1"/>
      <c r="LAA6" s="7"/>
      <c r="LAB6" s="1"/>
      <c r="LAC6" s="7"/>
      <c r="LAD6" s="1"/>
      <c r="LAE6" s="7"/>
      <c r="LAF6" s="1"/>
      <c r="LAG6" s="7"/>
      <c r="LAH6" s="1"/>
      <c r="LAI6" s="7"/>
      <c r="LAJ6" s="1"/>
      <c r="LAK6" s="7"/>
      <c r="LAL6" s="1"/>
      <c r="LAM6" s="7"/>
      <c r="LAN6" s="1"/>
      <c r="LAO6" s="7"/>
      <c r="LAP6" s="1"/>
      <c r="LAQ6" s="7"/>
      <c r="LAR6" s="1"/>
      <c r="LAS6" s="7"/>
      <c r="LAT6" s="1"/>
      <c r="LAU6" s="7"/>
      <c r="LAV6" s="1"/>
      <c r="LAW6" s="7"/>
      <c r="LAX6" s="1"/>
      <c r="LAY6" s="7"/>
      <c r="LAZ6" s="1"/>
      <c r="LBA6" s="7"/>
      <c r="LBB6" s="1"/>
      <c r="LBC6" s="7"/>
      <c r="LBD6" s="1"/>
      <c r="LBE6" s="7"/>
      <c r="LBF6" s="1"/>
      <c r="LBG6" s="7"/>
      <c r="LBH6" s="1"/>
      <c r="LBI6" s="7"/>
      <c r="LBJ6" s="1"/>
      <c r="LBK6" s="7"/>
      <c r="LBL6" s="1"/>
      <c r="LBM6" s="7"/>
      <c r="LBN6" s="1"/>
      <c r="LBO6" s="7"/>
      <c r="LBP6" s="1"/>
      <c r="LBQ6" s="7"/>
      <c r="LBR6" s="1"/>
      <c r="LBS6" s="7"/>
      <c r="LBT6" s="1"/>
      <c r="LBU6" s="7"/>
      <c r="LBV6" s="1"/>
      <c r="LBW6" s="7"/>
      <c r="LBX6" s="1"/>
      <c r="LBY6" s="7"/>
      <c r="LBZ6" s="1"/>
      <c r="LCA6" s="7"/>
      <c r="LCB6" s="1"/>
      <c r="LCC6" s="7"/>
      <c r="LCD6" s="1"/>
      <c r="LCE6" s="7"/>
      <c r="LCF6" s="1"/>
      <c r="LCG6" s="7"/>
      <c r="LCH6" s="1"/>
      <c r="LCI6" s="7"/>
      <c r="LCJ6" s="1"/>
      <c r="LCK6" s="7"/>
      <c r="LCL6" s="1"/>
      <c r="LCM6" s="7"/>
      <c r="LCN6" s="1"/>
      <c r="LCO6" s="7"/>
      <c r="LCP6" s="1"/>
      <c r="LCQ6" s="7"/>
      <c r="LCR6" s="1"/>
      <c r="LCS6" s="7"/>
      <c r="LCT6" s="1"/>
      <c r="LCU6" s="7"/>
      <c r="LCV6" s="1"/>
      <c r="LCW6" s="7"/>
      <c r="LCX6" s="1"/>
      <c r="LCY6" s="7"/>
      <c r="LCZ6" s="1"/>
      <c r="LDA6" s="7"/>
      <c r="LDB6" s="1"/>
      <c r="LDC6" s="7"/>
      <c r="LDD6" s="1"/>
      <c r="LDE6" s="7"/>
      <c r="LDF6" s="1"/>
      <c r="LDG6" s="7"/>
      <c r="LDH6" s="1"/>
      <c r="LDI6" s="7"/>
      <c r="LDJ6" s="1"/>
      <c r="LDK6" s="7"/>
      <c r="LDL6" s="1"/>
      <c r="LDM6" s="7"/>
      <c r="LDN6" s="1"/>
      <c r="LDO6" s="7"/>
      <c r="LDP6" s="1"/>
      <c r="LDQ6" s="7"/>
      <c r="LDR6" s="1"/>
      <c r="LDS6" s="7"/>
      <c r="LDT6" s="1"/>
      <c r="LDU6" s="7"/>
      <c r="LDV6" s="1"/>
      <c r="LDW6" s="7"/>
      <c r="LDX6" s="1"/>
      <c r="LDY6" s="7"/>
      <c r="LDZ6" s="1"/>
      <c r="LEA6" s="7"/>
      <c r="LEB6" s="1"/>
      <c r="LEC6" s="7"/>
      <c r="LED6" s="1"/>
      <c r="LEE6" s="7"/>
      <c r="LEF6" s="1"/>
      <c r="LEG6" s="7"/>
      <c r="LEH6" s="1"/>
      <c r="LEI6" s="7"/>
      <c r="LEJ6" s="1"/>
      <c r="LEK6" s="7"/>
      <c r="LEL6" s="1"/>
      <c r="LEM6" s="7"/>
      <c r="LEN6" s="1"/>
      <c r="LEO6" s="7"/>
      <c r="LEP6" s="1"/>
      <c r="LEQ6" s="7"/>
      <c r="LER6" s="1"/>
      <c r="LES6" s="7"/>
      <c r="LET6" s="1"/>
      <c r="LEU6" s="7"/>
      <c r="LEV6" s="1"/>
      <c r="LEW6" s="7"/>
      <c r="LEX6" s="1"/>
      <c r="LEY6" s="7"/>
      <c r="LEZ6" s="1"/>
      <c r="LFA6" s="7"/>
      <c r="LFB6" s="1"/>
      <c r="LFC6" s="7"/>
      <c r="LFD6" s="1"/>
      <c r="LFE6" s="7"/>
      <c r="LFF6" s="1"/>
      <c r="LFG6" s="7"/>
      <c r="LFH6" s="1"/>
      <c r="LFI6" s="7"/>
      <c r="LFJ6" s="1"/>
      <c r="LFK6" s="7"/>
      <c r="LFL6" s="1"/>
      <c r="LFM6" s="7"/>
      <c r="LFN6" s="1"/>
      <c r="LFO6" s="7"/>
      <c r="LFP6" s="1"/>
      <c r="LFQ6" s="7"/>
      <c r="LFR6" s="1"/>
      <c r="LFS6" s="7"/>
      <c r="LFT6" s="1"/>
      <c r="LFU6" s="7"/>
      <c r="LFV6" s="1"/>
      <c r="LFW6" s="7"/>
      <c r="LFX6" s="1"/>
      <c r="LFY6" s="7"/>
      <c r="LFZ6" s="1"/>
      <c r="LGA6" s="7"/>
      <c r="LGB6" s="1"/>
      <c r="LGC6" s="7"/>
      <c r="LGD6" s="1"/>
      <c r="LGE6" s="7"/>
      <c r="LGF6" s="1"/>
      <c r="LGG6" s="7"/>
      <c r="LGH6" s="1"/>
      <c r="LGI6" s="7"/>
      <c r="LGJ6" s="1"/>
      <c r="LGK6" s="7"/>
      <c r="LGL6" s="1"/>
      <c r="LGM6" s="7"/>
      <c r="LGN6" s="1"/>
      <c r="LGO6" s="7"/>
      <c r="LGP6" s="1"/>
      <c r="LGQ6" s="7"/>
      <c r="LGR6" s="1"/>
      <c r="LGS6" s="7"/>
      <c r="LGT6" s="1"/>
      <c r="LGU6" s="7"/>
      <c r="LGV6" s="1"/>
      <c r="LGW6" s="7"/>
      <c r="LGX6" s="1"/>
      <c r="LGY6" s="7"/>
      <c r="LGZ6" s="1"/>
      <c r="LHA6" s="7"/>
      <c r="LHB6" s="1"/>
      <c r="LHC6" s="7"/>
      <c r="LHD6" s="1"/>
      <c r="LHE6" s="7"/>
      <c r="LHF6" s="1"/>
      <c r="LHG6" s="7"/>
      <c r="LHH6" s="1"/>
      <c r="LHI6" s="7"/>
      <c r="LHJ6" s="1"/>
      <c r="LHK6" s="7"/>
      <c r="LHL6" s="1"/>
      <c r="LHM6" s="7"/>
      <c r="LHN6" s="1"/>
      <c r="LHO6" s="7"/>
      <c r="LHP6" s="1"/>
      <c r="LHQ6" s="7"/>
      <c r="LHR6" s="1"/>
      <c r="LHS6" s="7"/>
      <c r="LHT6" s="1"/>
      <c r="LHU6" s="7"/>
      <c r="LHV6" s="1"/>
      <c r="LHW6" s="7"/>
      <c r="LHX6" s="1"/>
      <c r="LHY6" s="7"/>
      <c r="LHZ6" s="1"/>
      <c r="LIA6" s="7"/>
      <c r="LIB6" s="1"/>
      <c r="LIC6" s="7"/>
      <c r="LID6" s="1"/>
      <c r="LIE6" s="7"/>
      <c r="LIF6" s="1"/>
      <c r="LIG6" s="7"/>
      <c r="LIH6" s="1"/>
      <c r="LII6" s="7"/>
      <c r="LIJ6" s="1"/>
      <c r="LIK6" s="7"/>
      <c r="LIL6" s="1"/>
      <c r="LIM6" s="7"/>
      <c r="LIN6" s="1"/>
      <c r="LIO6" s="7"/>
      <c r="LIP6" s="1"/>
      <c r="LIQ6" s="7"/>
      <c r="LIR6" s="1"/>
      <c r="LIS6" s="7"/>
      <c r="LIT6" s="1"/>
      <c r="LIU6" s="7"/>
      <c r="LIV6" s="1"/>
      <c r="LIW6" s="7"/>
      <c r="LIX6" s="1"/>
      <c r="LIY6" s="7"/>
      <c r="LIZ6" s="1"/>
      <c r="LJA6" s="7"/>
      <c r="LJB6" s="1"/>
      <c r="LJC6" s="7"/>
      <c r="LJD6" s="1"/>
      <c r="LJE6" s="7"/>
      <c r="LJF6" s="1"/>
      <c r="LJG6" s="7"/>
      <c r="LJH6" s="1"/>
      <c r="LJI6" s="7"/>
      <c r="LJJ6" s="1"/>
      <c r="LJK6" s="7"/>
      <c r="LJL6" s="1"/>
      <c r="LJM6" s="7"/>
      <c r="LJN6" s="1"/>
      <c r="LJO6" s="7"/>
      <c r="LJP6" s="1"/>
      <c r="LJQ6" s="7"/>
      <c r="LJR6" s="1"/>
      <c r="LJS6" s="7"/>
      <c r="LJT6" s="1"/>
      <c r="LJU6" s="7"/>
      <c r="LJV6" s="1"/>
      <c r="LJW6" s="7"/>
      <c r="LJX6" s="1"/>
      <c r="LJY6" s="7"/>
      <c r="LJZ6" s="1"/>
      <c r="LKA6" s="7"/>
      <c r="LKB6" s="1"/>
      <c r="LKC6" s="7"/>
      <c r="LKD6" s="1"/>
      <c r="LKE6" s="7"/>
      <c r="LKF6" s="1"/>
      <c r="LKG6" s="7"/>
      <c r="LKH6" s="1"/>
      <c r="LKI6" s="7"/>
      <c r="LKJ6" s="1"/>
      <c r="LKK6" s="7"/>
      <c r="LKL6" s="1"/>
      <c r="LKM6" s="7"/>
      <c r="LKN6" s="1"/>
      <c r="LKO6" s="7"/>
      <c r="LKP6" s="1"/>
      <c r="LKQ6" s="7"/>
      <c r="LKR6" s="1"/>
      <c r="LKS6" s="7"/>
      <c r="LKT6" s="1"/>
      <c r="LKU6" s="7"/>
      <c r="LKV6" s="1"/>
      <c r="LKW6" s="7"/>
      <c r="LKX6" s="1"/>
      <c r="LKY6" s="7"/>
      <c r="LKZ6" s="1"/>
      <c r="LLA6" s="7"/>
      <c r="LLB6" s="1"/>
      <c r="LLC6" s="7"/>
      <c r="LLD6" s="1"/>
      <c r="LLE6" s="7"/>
      <c r="LLF6" s="1"/>
      <c r="LLG6" s="7"/>
      <c r="LLH6" s="1"/>
      <c r="LLI6" s="7"/>
      <c r="LLJ6" s="1"/>
      <c r="LLK6" s="7"/>
      <c r="LLL6" s="1"/>
      <c r="LLM6" s="7"/>
      <c r="LLN6" s="1"/>
      <c r="LLO6" s="7"/>
      <c r="LLP6" s="1"/>
      <c r="LLQ6" s="7"/>
      <c r="LLR6" s="1"/>
      <c r="LLS6" s="7"/>
      <c r="LLT6" s="1"/>
      <c r="LLU6" s="7"/>
      <c r="LLV6" s="1"/>
      <c r="LLW6" s="7"/>
      <c r="LLX6" s="1"/>
      <c r="LLY6" s="7"/>
      <c r="LLZ6" s="1"/>
      <c r="LMA6" s="7"/>
      <c r="LMB6" s="1"/>
      <c r="LMC6" s="7"/>
      <c r="LMD6" s="1"/>
      <c r="LME6" s="7"/>
      <c r="LMF6" s="1"/>
      <c r="LMG6" s="7"/>
      <c r="LMH6" s="1"/>
      <c r="LMI6" s="7"/>
      <c r="LMJ6" s="1"/>
      <c r="LMK6" s="7"/>
      <c r="LML6" s="1"/>
      <c r="LMM6" s="7"/>
      <c r="LMN6" s="1"/>
      <c r="LMO6" s="7"/>
      <c r="LMP6" s="1"/>
      <c r="LMQ6" s="7"/>
      <c r="LMR6" s="1"/>
      <c r="LMS6" s="7"/>
      <c r="LMT6" s="1"/>
      <c r="LMU6" s="7"/>
      <c r="LMV6" s="1"/>
      <c r="LMW6" s="7"/>
      <c r="LMX6" s="1"/>
      <c r="LMY6" s="7"/>
      <c r="LMZ6" s="1"/>
      <c r="LNA6" s="7"/>
      <c r="LNB6" s="1"/>
      <c r="LNC6" s="7"/>
      <c r="LND6" s="1"/>
      <c r="LNE6" s="7"/>
      <c r="LNF6" s="1"/>
      <c r="LNG6" s="7"/>
      <c r="LNH6" s="1"/>
      <c r="LNI6" s="7"/>
      <c r="LNJ6" s="1"/>
      <c r="LNK6" s="7"/>
      <c r="LNL6" s="1"/>
      <c r="LNM6" s="7"/>
      <c r="LNN6" s="1"/>
      <c r="LNO6" s="7"/>
      <c r="LNP6" s="1"/>
      <c r="LNQ6" s="7"/>
      <c r="LNR6" s="1"/>
      <c r="LNS6" s="7"/>
      <c r="LNT6" s="1"/>
      <c r="LNU6" s="7"/>
      <c r="LNV6" s="1"/>
      <c r="LNW6" s="7"/>
      <c r="LNX6" s="1"/>
      <c r="LNY6" s="7"/>
      <c r="LNZ6" s="1"/>
      <c r="LOA6" s="7"/>
      <c r="LOB6" s="1"/>
      <c r="LOC6" s="7"/>
      <c r="LOD6" s="1"/>
      <c r="LOE6" s="7"/>
      <c r="LOF6" s="1"/>
      <c r="LOG6" s="7"/>
      <c r="LOH6" s="1"/>
      <c r="LOI6" s="7"/>
      <c r="LOJ6" s="1"/>
      <c r="LOK6" s="7"/>
      <c r="LOL6" s="1"/>
      <c r="LOM6" s="7"/>
      <c r="LON6" s="1"/>
      <c r="LOO6" s="7"/>
      <c r="LOP6" s="1"/>
      <c r="LOQ6" s="7"/>
      <c r="LOR6" s="1"/>
      <c r="LOS6" s="7"/>
      <c r="LOT6" s="1"/>
      <c r="LOU6" s="7"/>
      <c r="LOV6" s="1"/>
      <c r="LOW6" s="7"/>
      <c r="LOX6" s="1"/>
      <c r="LOY6" s="7"/>
      <c r="LOZ6" s="1"/>
      <c r="LPA6" s="7"/>
      <c r="LPB6" s="1"/>
      <c r="LPC6" s="7"/>
      <c r="LPD6" s="1"/>
      <c r="LPE6" s="7"/>
      <c r="LPF6" s="1"/>
      <c r="LPG6" s="7"/>
      <c r="LPH6" s="1"/>
      <c r="LPI6" s="7"/>
      <c r="LPJ6" s="1"/>
      <c r="LPK6" s="7"/>
      <c r="LPL6" s="1"/>
      <c r="LPM6" s="7"/>
      <c r="LPN6" s="1"/>
      <c r="LPO6" s="7"/>
      <c r="LPP6" s="1"/>
      <c r="LPQ6" s="7"/>
      <c r="LPR6" s="1"/>
      <c r="LPS6" s="7"/>
      <c r="LPT6" s="1"/>
      <c r="LPU6" s="7"/>
      <c r="LPV6" s="1"/>
      <c r="LPW6" s="7"/>
      <c r="LPX6" s="1"/>
      <c r="LPY6" s="7"/>
      <c r="LPZ6" s="1"/>
      <c r="LQA6" s="7"/>
      <c r="LQB6" s="1"/>
      <c r="LQC6" s="7"/>
      <c r="LQD6" s="1"/>
      <c r="LQE6" s="7"/>
      <c r="LQF6" s="1"/>
      <c r="LQG6" s="7"/>
      <c r="LQH6" s="1"/>
      <c r="LQI6" s="7"/>
      <c r="LQJ6" s="1"/>
      <c r="LQK6" s="7"/>
      <c r="LQL6" s="1"/>
      <c r="LQM6" s="7"/>
      <c r="LQN6" s="1"/>
      <c r="LQO6" s="7"/>
      <c r="LQP6" s="1"/>
      <c r="LQQ6" s="7"/>
      <c r="LQR6" s="1"/>
      <c r="LQS6" s="7"/>
      <c r="LQT6" s="1"/>
      <c r="LQU6" s="7"/>
      <c r="LQV6" s="1"/>
      <c r="LQW6" s="7"/>
      <c r="LQX6" s="1"/>
      <c r="LQY6" s="7"/>
      <c r="LQZ6" s="1"/>
      <c r="LRA6" s="7"/>
      <c r="LRB6" s="1"/>
      <c r="LRC6" s="7"/>
      <c r="LRD6" s="1"/>
      <c r="LRE6" s="7"/>
      <c r="LRF6" s="1"/>
      <c r="LRG6" s="7"/>
      <c r="LRH6" s="1"/>
      <c r="LRI6" s="7"/>
      <c r="LRJ6" s="1"/>
      <c r="LRK6" s="7"/>
      <c r="LRL6" s="1"/>
      <c r="LRM6" s="7"/>
      <c r="LRN6" s="1"/>
      <c r="LRO6" s="7"/>
      <c r="LRP6" s="1"/>
      <c r="LRQ6" s="7"/>
      <c r="LRR6" s="1"/>
      <c r="LRS6" s="7"/>
      <c r="LRT6" s="1"/>
      <c r="LRU6" s="7"/>
      <c r="LRV6" s="1"/>
      <c r="LRW6" s="7"/>
      <c r="LRX6" s="1"/>
      <c r="LRY6" s="7"/>
      <c r="LRZ6" s="1"/>
      <c r="LSA6" s="7"/>
      <c r="LSB6" s="1"/>
      <c r="LSC6" s="7"/>
      <c r="LSD6" s="1"/>
      <c r="LSE6" s="7"/>
      <c r="LSF6" s="1"/>
      <c r="LSG6" s="7"/>
      <c r="LSH6" s="1"/>
      <c r="LSI6" s="7"/>
      <c r="LSJ6" s="1"/>
      <c r="LSK6" s="7"/>
      <c r="LSL6" s="1"/>
      <c r="LSM6" s="7"/>
      <c r="LSN6" s="1"/>
      <c r="LSO6" s="7"/>
      <c r="LSP6" s="1"/>
      <c r="LSQ6" s="7"/>
      <c r="LSR6" s="1"/>
      <c r="LSS6" s="7"/>
      <c r="LST6" s="1"/>
      <c r="LSU6" s="7"/>
      <c r="LSV6" s="1"/>
      <c r="LSW6" s="7"/>
      <c r="LSX6" s="1"/>
      <c r="LSY6" s="7"/>
      <c r="LSZ6" s="1"/>
      <c r="LTA6" s="7"/>
      <c r="LTB6" s="1"/>
      <c r="LTC6" s="7"/>
      <c r="LTD6" s="1"/>
      <c r="LTE6" s="7"/>
      <c r="LTF6" s="1"/>
      <c r="LTG6" s="7"/>
      <c r="LTH6" s="1"/>
      <c r="LTI6" s="7"/>
      <c r="LTJ6" s="1"/>
      <c r="LTK6" s="7"/>
      <c r="LTL6" s="1"/>
      <c r="LTM6" s="7"/>
      <c r="LTN6" s="1"/>
      <c r="LTO6" s="7"/>
      <c r="LTP6" s="1"/>
      <c r="LTQ6" s="7"/>
      <c r="LTR6" s="1"/>
      <c r="LTS6" s="7"/>
      <c r="LTT6" s="1"/>
      <c r="LTU6" s="7"/>
      <c r="LTV6" s="1"/>
      <c r="LTW6" s="7"/>
      <c r="LTX6" s="1"/>
      <c r="LTY6" s="7"/>
      <c r="LTZ6" s="1"/>
      <c r="LUA6" s="7"/>
      <c r="LUB6" s="1"/>
      <c r="LUC6" s="7"/>
      <c r="LUD6" s="1"/>
      <c r="LUE6" s="7"/>
      <c r="LUF6" s="1"/>
      <c r="LUG6" s="7"/>
      <c r="LUH6" s="1"/>
      <c r="LUI6" s="7"/>
      <c r="LUJ6" s="1"/>
      <c r="LUK6" s="7"/>
      <c r="LUL6" s="1"/>
      <c r="LUM6" s="7"/>
      <c r="LUN6" s="1"/>
      <c r="LUO6" s="7"/>
      <c r="LUP6" s="1"/>
      <c r="LUQ6" s="7"/>
      <c r="LUR6" s="1"/>
      <c r="LUS6" s="7"/>
      <c r="LUT6" s="1"/>
      <c r="LUU6" s="7"/>
      <c r="LUV6" s="1"/>
      <c r="LUW6" s="7"/>
      <c r="LUX6" s="1"/>
      <c r="LUY6" s="7"/>
      <c r="LUZ6" s="1"/>
      <c r="LVA6" s="7"/>
      <c r="LVB6" s="1"/>
      <c r="LVC6" s="7"/>
      <c r="LVD6" s="1"/>
      <c r="LVE6" s="7"/>
      <c r="LVF6" s="1"/>
      <c r="LVG6" s="7"/>
      <c r="LVH6" s="1"/>
      <c r="LVI6" s="7"/>
      <c r="LVJ6" s="1"/>
      <c r="LVK6" s="7"/>
      <c r="LVL6" s="1"/>
      <c r="LVM6" s="7"/>
      <c r="LVN6" s="1"/>
      <c r="LVO6" s="7"/>
      <c r="LVP6" s="1"/>
      <c r="LVQ6" s="7"/>
      <c r="LVR6" s="1"/>
      <c r="LVS6" s="7"/>
      <c r="LVT6" s="1"/>
      <c r="LVU6" s="7"/>
      <c r="LVV6" s="1"/>
      <c r="LVW6" s="7"/>
      <c r="LVX6" s="1"/>
      <c r="LVY6" s="7"/>
      <c r="LVZ6" s="1"/>
      <c r="LWA6" s="7"/>
      <c r="LWB6" s="1"/>
      <c r="LWC6" s="7"/>
      <c r="LWD6" s="1"/>
      <c r="LWE6" s="7"/>
      <c r="LWF6" s="1"/>
      <c r="LWG6" s="7"/>
      <c r="LWH6" s="1"/>
      <c r="LWI6" s="7"/>
      <c r="LWJ6" s="1"/>
      <c r="LWK6" s="7"/>
      <c r="LWL6" s="1"/>
      <c r="LWM6" s="7"/>
      <c r="LWN6" s="1"/>
      <c r="LWO6" s="7"/>
      <c r="LWP6" s="1"/>
      <c r="LWQ6" s="7"/>
      <c r="LWR6" s="1"/>
      <c r="LWS6" s="7"/>
      <c r="LWT6" s="1"/>
      <c r="LWU6" s="7"/>
      <c r="LWV6" s="1"/>
      <c r="LWW6" s="7"/>
      <c r="LWX6" s="1"/>
      <c r="LWY6" s="7"/>
      <c r="LWZ6" s="1"/>
      <c r="LXA6" s="7"/>
      <c r="LXB6" s="1"/>
      <c r="LXC6" s="7"/>
      <c r="LXD6" s="1"/>
      <c r="LXE6" s="7"/>
      <c r="LXF6" s="1"/>
      <c r="LXG6" s="7"/>
      <c r="LXH6" s="1"/>
      <c r="LXI6" s="7"/>
      <c r="LXJ6" s="1"/>
      <c r="LXK6" s="7"/>
      <c r="LXL6" s="1"/>
      <c r="LXM6" s="7"/>
      <c r="LXN6" s="1"/>
      <c r="LXO6" s="7"/>
      <c r="LXP6" s="1"/>
      <c r="LXQ6" s="7"/>
      <c r="LXR6" s="1"/>
      <c r="LXS6" s="7"/>
      <c r="LXT6" s="1"/>
      <c r="LXU6" s="7"/>
      <c r="LXV6" s="1"/>
      <c r="LXW6" s="7"/>
      <c r="LXX6" s="1"/>
      <c r="LXY6" s="7"/>
      <c r="LXZ6" s="1"/>
      <c r="LYA6" s="7"/>
      <c r="LYB6" s="1"/>
      <c r="LYC6" s="7"/>
      <c r="LYD6" s="1"/>
      <c r="LYE6" s="7"/>
      <c r="LYF6" s="1"/>
      <c r="LYG6" s="7"/>
      <c r="LYH6" s="1"/>
      <c r="LYI6" s="7"/>
      <c r="LYJ6" s="1"/>
      <c r="LYK6" s="7"/>
      <c r="LYL6" s="1"/>
      <c r="LYM6" s="7"/>
      <c r="LYN6" s="1"/>
      <c r="LYO6" s="7"/>
      <c r="LYP6" s="1"/>
      <c r="LYQ6" s="7"/>
      <c r="LYR6" s="1"/>
      <c r="LYS6" s="7"/>
      <c r="LYT6" s="1"/>
      <c r="LYU6" s="7"/>
      <c r="LYV6" s="1"/>
      <c r="LYW6" s="7"/>
      <c r="LYX6" s="1"/>
      <c r="LYY6" s="7"/>
      <c r="LYZ6" s="1"/>
      <c r="LZA6" s="7"/>
      <c r="LZB6" s="1"/>
      <c r="LZC6" s="7"/>
      <c r="LZD6" s="1"/>
      <c r="LZE6" s="7"/>
      <c r="LZF6" s="1"/>
      <c r="LZG6" s="7"/>
      <c r="LZH6" s="1"/>
      <c r="LZI6" s="7"/>
      <c r="LZJ6" s="1"/>
      <c r="LZK6" s="7"/>
      <c r="LZL6" s="1"/>
      <c r="LZM6" s="7"/>
      <c r="LZN6" s="1"/>
      <c r="LZO6" s="7"/>
      <c r="LZP6" s="1"/>
      <c r="LZQ6" s="7"/>
      <c r="LZR6" s="1"/>
      <c r="LZS6" s="7"/>
      <c r="LZT6" s="1"/>
      <c r="LZU6" s="7"/>
      <c r="LZV6" s="1"/>
      <c r="LZW6" s="7"/>
      <c r="LZX6" s="1"/>
      <c r="LZY6" s="7"/>
      <c r="LZZ6" s="1"/>
      <c r="MAA6" s="7"/>
      <c r="MAB6" s="1"/>
      <c r="MAC6" s="7"/>
      <c r="MAD6" s="1"/>
      <c r="MAE6" s="7"/>
      <c r="MAF6" s="1"/>
      <c r="MAG6" s="7"/>
      <c r="MAH6" s="1"/>
      <c r="MAI6" s="7"/>
      <c r="MAJ6" s="1"/>
      <c r="MAK6" s="7"/>
      <c r="MAL6" s="1"/>
      <c r="MAM6" s="7"/>
      <c r="MAN6" s="1"/>
      <c r="MAO6" s="7"/>
      <c r="MAP6" s="1"/>
      <c r="MAQ6" s="7"/>
      <c r="MAR6" s="1"/>
      <c r="MAS6" s="7"/>
      <c r="MAT6" s="1"/>
      <c r="MAU6" s="7"/>
      <c r="MAV6" s="1"/>
      <c r="MAW6" s="7"/>
      <c r="MAX6" s="1"/>
      <c r="MAY6" s="7"/>
      <c r="MAZ6" s="1"/>
      <c r="MBA6" s="7"/>
      <c r="MBB6" s="1"/>
      <c r="MBC6" s="7"/>
      <c r="MBD6" s="1"/>
      <c r="MBE6" s="7"/>
      <c r="MBF6" s="1"/>
      <c r="MBG6" s="7"/>
      <c r="MBH6" s="1"/>
      <c r="MBI6" s="7"/>
      <c r="MBJ6" s="1"/>
      <c r="MBK6" s="7"/>
      <c r="MBL6" s="1"/>
      <c r="MBM6" s="7"/>
      <c r="MBN6" s="1"/>
      <c r="MBO6" s="7"/>
      <c r="MBP6" s="1"/>
      <c r="MBQ6" s="7"/>
      <c r="MBR6" s="1"/>
      <c r="MBS6" s="7"/>
      <c r="MBT6" s="1"/>
      <c r="MBU6" s="7"/>
      <c r="MBV6" s="1"/>
      <c r="MBW6" s="7"/>
      <c r="MBX6" s="1"/>
      <c r="MBY6" s="7"/>
      <c r="MBZ6" s="1"/>
      <c r="MCA6" s="7"/>
      <c r="MCB6" s="1"/>
      <c r="MCC6" s="7"/>
      <c r="MCD6" s="1"/>
      <c r="MCE6" s="7"/>
      <c r="MCF6" s="1"/>
      <c r="MCG6" s="7"/>
      <c r="MCH6" s="1"/>
      <c r="MCI6" s="7"/>
      <c r="MCJ6" s="1"/>
      <c r="MCK6" s="7"/>
      <c r="MCL6" s="1"/>
      <c r="MCM6" s="7"/>
      <c r="MCN6" s="1"/>
      <c r="MCO6" s="7"/>
      <c r="MCP6" s="1"/>
      <c r="MCQ6" s="7"/>
      <c r="MCR6" s="1"/>
      <c r="MCS6" s="7"/>
      <c r="MCT6" s="1"/>
      <c r="MCU6" s="7"/>
      <c r="MCV6" s="1"/>
      <c r="MCW6" s="7"/>
      <c r="MCX6" s="1"/>
      <c r="MCY6" s="7"/>
      <c r="MCZ6" s="1"/>
      <c r="MDA6" s="7"/>
      <c r="MDB6" s="1"/>
      <c r="MDC6" s="7"/>
      <c r="MDD6" s="1"/>
      <c r="MDE6" s="7"/>
      <c r="MDF6" s="1"/>
      <c r="MDG6" s="7"/>
      <c r="MDH6" s="1"/>
      <c r="MDI6" s="7"/>
      <c r="MDJ6" s="1"/>
      <c r="MDK6" s="7"/>
      <c r="MDL6" s="1"/>
      <c r="MDM6" s="7"/>
      <c r="MDN6" s="1"/>
      <c r="MDO6" s="7"/>
      <c r="MDP6" s="1"/>
      <c r="MDQ6" s="7"/>
      <c r="MDR6" s="1"/>
      <c r="MDS6" s="7"/>
      <c r="MDT6" s="1"/>
      <c r="MDU6" s="7"/>
      <c r="MDV6" s="1"/>
      <c r="MDW6" s="7"/>
      <c r="MDX6" s="1"/>
      <c r="MDY6" s="7"/>
      <c r="MDZ6" s="1"/>
      <c r="MEA6" s="7"/>
      <c r="MEB6" s="1"/>
      <c r="MEC6" s="7"/>
      <c r="MED6" s="1"/>
      <c r="MEE6" s="7"/>
      <c r="MEF6" s="1"/>
      <c r="MEG6" s="7"/>
      <c r="MEH6" s="1"/>
      <c r="MEI6" s="7"/>
      <c r="MEJ6" s="1"/>
      <c r="MEK6" s="7"/>
      <c r="MEL6" s="1"/>
      <c r="MEM6" s="7"/>
      <c r="MEN6" s="1"/>
      <c r="MEO6" s="7"/>
      <c r="MEP6" s="1"/>
      <c r="MEQ6" s="7"/>
      <c r="MER6" s="1"/>
      <c r="MES6" s="7"/>
      <c r="MET6" s="1"/>
      <c r="MEU6" s="7"/>
      <c r="MEV6" s="1"/>
      <c r="MEW6" s="7"/>
      <c r="MEX6" s="1"/>
      <c r="MEY6" s="7"/>
      <c r="MEZ6" s="1"/>
      <c r="MFA6" s="7"/>
      <c r="MFB6" s="1"/>
      <c r="MFC6" s="7"/>
      <c r="MFD6" s="1"/>
      <c r="MFE6" s="7"/>
      <c r="MFF6" s="1"/>
      <c r="MFG6" s="7"/>
      <c r="MFH6" s="1"/>
      <c r="MFI6" s="7"/>
      <c r="MFJ6" s="1"/>
      <c r="MFK6" s="7"/>
      <c r="MFL6" s="1"/>
      <c r="MFM6" s="7"/>
      <c r="MFN6" s="1"/>
      <c r="MFO6" s="7"/>
      <c r="MFP6" s="1"/>
      <c r="MFQ6" s="7"/>
      <c r="MFR6" s="1"/>
      <c r="MFS6" s="7"/>
      <c r="MFT6" s="1"/>
      <c r="MFU6" s="7"/>
      <c r="MFV6" s="1"/>
      <c r="MFW6" s="7"/>
      <c r="MFX6" s="1"/>
      <c r="MFY6" s="7"/>
      <c r="MFZ6" s="1"/>
      <c r="MGA6" s="7"/>
      <c r="MGB6" s="1"/>
      <c r="MGC6" s="7"/>
      <c r="MGD6" s="1"/>
      <c r="MGE6" s="7"/>
      <c r="MGF6" s="1"/>
      <c r="MGG6" s="7"/>
      <c r="MGH6" s="1"/>
      <c r="MGI6" s="7"/>
      <c r="MGJ6" s="1"/>
      <c r="MGK6" s="7"/>
      <c r="MGL6" s="1"/>
      <c r="MGM6" s="7"/>
      <c r="MGN6" s="1"/>
      <c r="MGO6" s="7"/>
      <c r="MGP6" s="1"/>
      <c r="MGQ6" s="7"/>
      <c r="MGR6" s="1"/>
      <c r="MGS6" s="7"/>
      <c r="MGT6" s="1"/>
      <c r="MGU6" s="7"/>
      <c r="MGV6" s="1"/>
      <c r="MGW6" s="7"/>
      <c r="MGX6" s="1"/>
      <c r="MGY6" s="7"/>
      <c r="MGZ6" s="1"/>
      <c r="MHA6" s="7"/>
      <c r="MHB6" s="1"/>
      <c r="MHC6" s="7"/>
      <c r="MHD6" s="1"/>
      <c r="MHE6" s="7"/>
      <c r="MHF6" s="1"/>
      <c r="MHG6" s="7"/>
      <c r="MHH6" s="1"/>
      <c r="MHI6" s="7"/>
      <c r="MHJ6" s="1"/>
      <c r="MHK6" s="7"/>
      <c r="MHL6" s="1"/>
      <c r="MHM6" s="7"/>
      <c r="MHN6" s="1"/>
      <c r="MHO6" s="7"/>
      <c r="MHP6" s="1"/>
      <c r="MHQ6" s="7"/>
      <c r="MHR6" s="1"/>
      <c r="MHS6" s="7"/>
      <c r="MHT6" s="1"/>
      <c r="MHU6" s="7"/>
      <c r="MHV6" s="1"/>
      <c r="MHW6" s="7"/>
      <c r="MHX6" s="1"/>
      <c r="MHY6" s="7"/>
      <c r="MHZ6" s="1"/>
      <c r="MIA6" s="7"/>
      <c r="MIB6" s="1"/>
      <c r="MIC6" s="7"/>
      <c r="MID6" s="1"/>
      <c r="MIE6" s="7"/>
      <c r="MIF6" s="1"/>
      <c r="MIG6" s="7"/>
      <c r="MIH6" s="1"/>
      <c r="MII6" s="7"/>
      <c r="MIJ6" s="1"/>
      <c r="MIK6" s="7"/>
      <c r="MIL6" s="1"/>
      <c r="MIM6" s="7"/>
      <c r="MIN6" s="1"/>
      <c r="MIO6" s="7"/>
      <c r="MIP6" s="1"/>
      <c r="MIQ6" s="7"/>
      <c r="MIR6" s="1"/>
      <c r="MIS6" s="7"/>
      <c r="MIT6" s="1"/>
      <c r="MIU6" s="7"/>
      <c r="MIV6" s="1"/>
      <c r="MIW6" s="7"/>
      <c r="MIX6" s="1"/>
      <c r="MIY6" s="7"/>
      <c r="MIZ6" s="1"/>
      <c r="MJA6" s="7"/>
      <c r="MJB6" s="1"/>
      <c r="MJC6" s="7"/>
      <c r="MJD6" s="1"/>
      <c r="MJE6" s="7"/>
      <c r="MJF6" s="1"/>
      <c r="MJG6" s="7"/>
      <c r="MJH6" s="1"/>
      <c r="MJI6" s="7"/>
      <c r="MJJ6" s="1"/>
      <c r="MJK6" s="7"/>
      <c r="MJL6" s="1"/>
      <c r="MJM6" s="7"/>
      <c r="MJN6" s="1"/>
      <c r="MJO6" s="7"/>
      <c r="MJP6" s="1"/>
      <c r="MJQ6" s="7"/>
      <c r="MJR6" s="1"/>
      <c r="MJS6" s="7"/>
      <c r="MJT6" s="1"/>
      <c r="MJU6" s="7"/>
      <c r="MJV6" s="1"/>
      <c r="MJW6" s="7"/>
      <c r="MJX6" s="1"/>
      <c r="MJY6" s="7"/>
      <c r="MJZ6" s="1"/>
      <c r="MKA6" s="7"/>
      <c r="MKB6" s="1"/>
      <c r="MKC6" s="7"/>
      <c r="MKD6" s="1"/>
      <c r="MKE6" s="7"/>
      <c r="MKF6" s="1"/>
      <c r="MKG6" s="7"/>
      <c r="MKH6" s="1"/>
      <c r="MKI6" s="7"/>
      <c r="MKJ6" s="1"/>
      <c r="MKK6" s="7"/>
      <c r="MKL6" s="1"/>
      <c r="MKM6" s="7"/>
      <c r="MKN6" s="1"/>
      <c r="MKO6" s="7"/>
      <c r="MKP6" s="1"/>
      <c r="MKQ6" s="7"/>
      <c r="MKR6" s="1"/>
      <c r="MKS6" s="7"/>
      <c r="MKT6" s="1"/>
      <c r="MKU6" s="7"/>
      <c r="MKV6" s="1"/>
      <c r="MKW6" s="7"/>
      <c r="MKX6" s="1"/>
      <c r="MKY6" s="7"/>
      <c r="MKZ6" s="1"/>
      <c r="MLA6" s="7"/>
      <c r="MLB6" s="1"/>
      <c r="MLC6" s="7"/>
      <c r="MLD6" s="1"/>
      <c r="MLE6" s="7"/>
      <c r="MLF6" s="1"/>
      <c r="MLG6" s="7"/>
      <c r="MLH6" s="1"/>
      <c r="MLI6" s="7"/>
      <c r="MLJ6" s="1"/>
      <c r="MLK6" s="7"/>
      <c r="MLL6" s="1"/>
      <c r="MLM6" s="7"/>
      <c r="MLN6" s="1"/>
      <c r="MLO6" s="7"/>
      <c r="MLP6" s="1"/>
      <c r="MLQ6" s="7"/>
      <c r="MLR6" s="1"/>
      <c r="MLS6" s="7"/>
      <c r="MLT6" s="1"/>
      <c r="MLU6" s="7"/>
      <c r="MLV6" s="1"/>
      <c r="MLW6" s="7"/>
      <c r="MLX6" s="1"/>
      <c r="MLY6" s="7"/>
      <c r="MLZ6" s="1"/>
      <c r="MMA6" s="7"/>
      <c r="MMB6" s="1"/>
      <c r="MMC6" s="7"/>
      <c r="MMD6" s="1"/>
      <c r="MME6" s="7"/>
      <c r="MMF6" s="1"/>
      <c r="MMG6" s="7"/>
      <c r="MMH6" s="1"/>
      <c r="MMI6" s="7"/>
      <c r="MMJ6" s="1"/>
      <c r="MMK6" s="7"/>
      <c r="MML6" s="1"/>
      <c r="MMM6" s="7"/>
      <c r="MMN6" s="1"/>
      <c r="MMO6" s="7"/>
      <c r="MMP6" s="1"/>
      <c r="MMQ6" s="7"/>
      <c r="MMR6" s="1"/>
      <c r="MMS6" s="7"/>
      <c r="MMT6" s="1"/>
      <c r="MMU6" s="7"/>
      <c r="MMV6" s="1"/>
      <c r="MMW6" s="7"/>
      <c r="MMX6" s="1"/>
      <c r="MMY6" s="7"/>
      <c r="MMZ6" s="1"/>
      <c r="MNA6" s="7"/>
      <c r="MNB6" s="1"/>
      <c r="MNC6" s="7"/>
      <c r="MND6" s="1"/>
      <c r="MNE6" s="7"/>
      <c r="MNF6" s="1"/>
      <c r="MNG6" s="7"/>
      <c r="MNH6" s="1"/>
      <c r="MNI6" s="7"/>
      <c r="MNJ6" s="1"/>
      <c r="MNK6" s="7"/>
      <c r="MNL6" s="1"/>
      <c r="MNM6" s="7"/>
      <c r="MNN6" s="1"/>
      <c r="MNO6" s="7"/>
      <c r="MNP6" s="1"/>
      <c r="MNQ6" s="7"/>
      <c r="MNR6" s="1"/>
      <c r="MNS6" s="7"/>
      <c r="MNT6" s="1"/>
      <c r="MNU6" s="7"/>
      <c r="MNV6" s="1"/>
      <c r="MNW6" s="7"/>
      <c r="MNX6" s="1"/>
      <c r="MNY6" s="7"/>
      <c r="MNZ6" s="1"/>
      <c r="MOA6" s="7"/>
      <c r="MOB6" s="1"/>
      <c r="MOC6" s="7"/>
      <c r="MOD6" s="1"/>
      <c r="MOE6" s="7"/>
      <c r="MOF6" s="1"/>
      <c r="MOG6" s="7"/>
      <c r="MOH6" s="1"/>
      <c r="MOI6" s="7"/>
      <c r="MOJ6" s="1"/>
      <c r="MOK6" s="7"/>
      <c r="MOL6" s="1"/>
      <c r="MOM6" s="7"/>
      <c r="MON6" s="1"/>
      <c r="MOO6" s="7"/>
      <c r="MOP6" s="1"/>
      <c r="MOQ6" s="7"/>
      <c r="MOR6" s="1"/>
      <c r="MOS6" s="7"/>
      <c r="MOT6" s="1"/>
      <c r="MOU6" s="7"/>
      <c r="MOV6" s="1"/>
      <c r="MOW6" s="7"/>
      <c r="MOX6" s="1"/>
      <c r="MOY6" s="7"/>
      <c r="MOZ6" s="1"/>
      <c r="MPA6" s="7"/>
      <c r="MPB6" s="1"/>
      <c r="MPC6" s="7"/>
      <c r="MPD6" s="1"/>
      <c r="MPE6" s="7"/>
      <c r="MPF6" s="1"/>
      <c r="MPG6" s="7"/>
      <c r="MPH6" s="1"/>
      <c r="MPI6" s="7"/>
      <c r="MPJ6" s="1"/>
      <c r="MPK6" s="7"/>
      <c r="MPL6" s="1"/>
      <c r="MPM6" s="7"/>
      <c r="MPN6" s="1"/>
      <c r="MPO6" s="7"/>
      <c r="MPP6" s="1"/>
      <c r="MPQ6" s="7"/>
      <c r="MPR6" s="1"/>
      <c r="MPS6" s="7"/>
      <c r="MPT6" s="1"/>
      <c r="MPU6" s="7"/>
      <c r="MPV6" s="1"/>
      <c r="MPW6" s="7"/>
      <c r="MPX6" s="1"/>
      <c r="MPY6" s="7"/>
      <c r="MPZ6" s="1"/>
      <c r="MQA6" s="7"/>
      <c r="MQB6" s="1"/>
      <c r="MQC6" s="7"/>
      <c r="MQD6" s="1"/>
      <c r="MQE6" s="7"/>
      <c r="MQF6" s="1"/>
      <c r="MQG6" s="7"/>
      <c r="MQH6" s="1"/>
      <c r="MQI6" s="7"/>
      <c r="MQJ6" s="1"/>
      <c r="MQK6" s="7"/>
      <c r="MQL6" s="1"/>
      <c r="MQM6" s="7"/>
      <c r="MQN6" s="1"/>
      <c r="MQO6" s="7"/>
      <c r="MQP6" s="1"/>
      <c r="MQQ6" s="7"/>
      <c r="MQR6" s="1"/>
      <c r="MQS6" s="7"/>
      <c r="MQT6" s="1"/>
      <c r="MQU6" s="7"/>
      <c r="MQV6" s="1"/>
      <c r="MQW6" s="7"/>
      <c r="MQX6" s="1"/>
      <c r="MQY6" s="7"/>
      <c r="MQZ6" s="1"/>
      <c r="MRA6" s="7"/>
      <c r="MRB6" s="1"/>
      <c r="MRC6" s="7"/>
      <c r="MRD6" s="1"/>
      <c r="MRE6" s="7"/>
      <c r="MRF6" s="1"/>
      <c r="MRG6" s="7"/>
      <c r="MRH6" s="1"/>
      <c r="MRI6" s="7"/>
      <c r="MRJ6" s="1"/>
      <c r="MRK6" s="7"/>
      <c r="MRL6" s="1"/>
      <c r="MRM6" s="7"/>
      <c r="MRN6" s="1"/>
      <c r="MRO6" s="7"/>
      <c r="MRP6" s="1"/>
      <c r="MRQ6" s="7"/>
      <c r="MRR6" s="1"/>
      <c r="MRS6" s="7"/>
      <c r="MRT6" s="1"/>
      <c r="MRU6" s="7"/>
      <c r="MRV6" s="1"/>
      <c r="MRW6" s="7"/>
      <c r="MRX6" s="1"/>
      <c r="MRY6" s="7"/>
      <c r="MRZ6" s="1"/>
      <c r="MSA6" s="7"/>
      <c r="MSB6" s="1"/>
      <c r="MSC6" s="7"/>
      <c r="MSD6" s="1"/>
      <c r="MSE6" s="7"/>
      <c r="MSF6" s="1"/>
      <c r="MSG6" s="7"/>
      <c r="MSH6" s="1"/>
      <c r="MSI6" s="7"/>
      <c r="MSJ6" s="1"/>
      <c r="MSK6" s="7"/>
      <c r="MSL6" s="1"/>
      <c r="MSM6" s="7"/>
      <c r="MSN6" s="1"/>
      <c r="MSO6" s="7"/>
      <c r="MSP6" s="1"/>
      <c r="MSQ6" s="7"/>
      <c r="MSR6" s="1"/>
      <c r="MSS6" s="7"/>
      <c r="MST6" s="1"/>
      <c r="MSU6" s="7"/>
      <c r="MSV6" s="1"/>
      <c r="MSW6" s="7"/>
      <c r="MSX6" s="1"/>
      <c r="MSY6" s="7"/>
      <c r="MSZ6" s="1"/>
      <c r="MTA6" s="7"/>
      <c r="MTB6" s="1"/>
      <c r="MTC6" s="7"/>
      <c r="MTD6" s="1"/>
      <c r="MTE6" s="7"/>
      <c r="MTF6" s="1"/>
      <c r="MTG6" s="7"/>
      <c r="MTH6" s="1"/>
      <c r="MTI6" s="7"/>
      <c r="MTJ6" s="1"/>
      <c r="MTK6" s="7"/>
      <c r="MTL6" s="1"/>
      <c r="MTM6" s="7"/>
      <c r="MTN6" s="1"/>
      <c r="MTO6" s="7"/>
      <c r="MTP6" s="1"/>
      <c r="MTQ6" s="7"/>
      <c r="MTR6" s="1"/>
      <c r="MTS6" s="7"/>
      <c r="MTT6" s="1"/>
      <c r="MTU6" s="7"/>
      <c r="MTV6" s="1"/>
      <c r="MTW6" s="7"/>
      <c r="MTX6" s="1"/>
      <c r="MTY6" s="7"/>
      <c r="MTZ6" s="1"/>
      <c r="MUA6" s="7"/>
      <c r="MUB6" s="1"/>
      <c r="MUC6" s="7"/>
      <c r="MUD6" s="1"/>
      <c r="MUE6" s="7"/>
      <c r="MUF6" s="1"/>
      <c r="MUG6" s="7"/>
      <c r="MUH6" s="1"/>
      <c r="MUI6" s="7"/>
      <c r="MUJ6" s="1"/>
      <c r="MUK6" s="7"/>
      <c r="MUL6" s="1"/>
      <c r="MUM6" s="7"/>
      <c r="MUN6" s="1"/>
      <c r="MUO6" s="7"/>
      <c r="MUP6" s="1"/>
      <c r="MUQ6" s="7"/>
      <c r="MUR6" s="1"/>
      <c r="MUS6" s="7"/>
      <c r="MUT6" s="1"/>
      <c r="MUU6" s="7"/>
      <c r="MUV6" s="1"/>
      <c r="MUW6" s="7"/>
      <c r="MUX6" s="1"/>
      <c r="MUY6" s="7"/>
      <c r="MUZ6" s="1"/>
      <c r="MVA6" s="7"/>
      <c r="MVB6" s="1"/>
      <c r="MVC6" s="7"/>
      <c r="MVD6" s="1"/>
      <c r="MVE6" s="7"/>
      <c r="MVF6" s="1"/>
      <c r="MVG6" s="7"/>
      <c r="MVH6" s="1"/>
      <c r="MVI6" s="7"/>
      <c r="MVJ6" s="1"/>
      <c r="MVK6" s="7"/>
      <c r="MVL6" s="1"/>
      <c r="MVM6" s="7"/>
      <c r="MVN6" s="1"/>
      <c r="MVO6" s="7"/>
      <c r="MVP6" s="1"/>
      <c r="MVQ6" s="7"/>
      <c r="MVR6" s="1"/>
      <c r="MVS6" s="7"/>
      <c r="MVT6" s="1"/>
      <c r="MVU6" s="7"/>
      <c r="MVV6" s="1"/>
      <c r="MVW6" s="7"/>
      <c r="MVX6" s="1"/>
      <c r="MVY6" s="7"/>
      <c r="MVZ6" s="1"/>
      <c r="MWA6" s="7"/>
      <c r="MWB6" s="1"/>
      <c r="MWC6" s="7"/>
      <c r="MWD6" s="1"/>
      <c r="MWE6" s="7"/>
      <c r="MWF6" s="1"/>
      <c r="MWG6" s="7"/>
      <c r="MWH6" s="1"/>
      <c r="MWI6" s="7"/>
      <c r="MWJ6" s="1"/>
      <c r="MWK6" s="7"/>
      <c r="MWL6" s="1"/>
      <c r="MWM6" s="7"/>
      <c r="MWN6" s="1"/>
      <c r="MWO6" s="7"/>
      <c r="MWP6" s="1"/>
      <c r="MWQ6" s="7"/>
      <c r="MWR6" s="1"/>
      <c r="MWS6" s="7"/>
      <c r="MWT6" s="1"/>
      <c r="MWU6" s="7"/>
      <c r="MWV6" s="1"/>
      <c r="MWW6" s="7"/>
      <c r="MWX6" s="1"/>
      <c r="MWY6" s="7"/>
      <c r="MWZ6" s="1"/>
      <c r="MXA6" s="7"/>
      <c r="MXB6" s="1"/>
      <c r="MXC6" s="7"/>
      <c r="MXD6" s="1"/>
      <c r="MXE6" s="7"/>
      <c r="MXF6" s="1"/>
      <c r="MXG6" s="7"/>
      <c r="MXH6" s="1"/>
      <c r="MXI6" s="7"/>
      <c r="MXJ6" s="1"/>
      <c r="MXK6" s="7"/>
      <c r="MXL6" s="1"/>
      <c r="MXM6" s="7"/>
      <c r="MXN6" s="1"/>
      <c r="MXO6" s="7"/>
      <c r="MXP6" s="1"/>
      <c r="MXQ6" s="7"/>
      <c r="MXR6" s="1"/>
      <c r="MXS6" s="7"/>
      <c r="MXT6" s="1"/>
      <c r="MXU6" s="7"/>
      <c r="MXV6" s="1"/>
      <c r="MXW6" s="7"/>
      <c r="MXX6" s="1"/>
      <c r="MXY6" s="7"/>
      <c r="MXZ6" s="1"/>
      <c r="MYA6" s="7"/>
      <c r="MYB6" s="1"/>
      <c r="MYC6" s="7"/>
      <c r="MYD6" s="1"/>
      <c r="MYE6" s="7"/>
      <c r="MYF6" s="1"/>
      <c r="MYG6" s="7"/>
      <c r="MYH6" s="1"/>
      <c r="MYI6" s="7"/>
      <c r="MYJ6" s="1"/>
      <c r="MYK6" s="7"/>
      <c r="MYL6" s="1"/>
      <c r="MYM6" s="7"/>
      <c r="MYN6" s="1"/>
      <c r="MYO6" s="7"/>
      <c r="MYP6" s="1"/>
      <c r="MYQ6" s="7"/>
      <c r="MYR6" s="1"/>
      <c r="MYS6" s="7"/>
      <c r="MYT6" s="1"/>
      <c r="MYU6" s="7"/>
      <c r="MYV6" s="1"/>
      <c r="MYW6" s="7"/>
      <c r="MYX6" s="1"/>
      <c r="MYY6" s="7"/>
      <c r="MYZ6" s="1"/>
      <c r="MZA6" s="7"/>
      <c r="MZB6" s="1"/>
      <c r="MZC6" s="7"/>
      <c r="MZD6" s="1"/>
      <c r="MZE6" s="7"/>
      <c r="MZF6" s="1"/>
      <c r="MZG6" s="7"/>
      <c r="MZH6" s="1"/>
      <c r="MZI6" s="7"/>
      <c r="MZJ6" s="1"/>
      <c r="MZK6" s="7"/>
      <c r="MZL6" s="1"/>
      <c r="MZM6" s="7"/>
      <c r="MZN6" s="1"/>
      <c r="MZO6" s="7"/>
      <c r="MZP6" s="1"/>
      <c r="MZQ6" s="7"/>
      <c r="MZR6" s="1"/>
      <c r="MZS6" s="7"/>
      <c r="MZT6" s="1"/>
      <c r="MZU6" s="7"/>
      <c r="MZV6" s="1"/>
      <c r="MZW6" s="7"/>
      <c r="MZX6" s="1"/>
      <c r="MZY6" s="7"/>
      <c r="MZZ6" s="1"/>
      <c r="NAA6" s="7"/>
      <c r="NAB6" s="1"/>
      <c r="NAC6" s="7"/>
      <c r="NAD6" s="1"/>
      <c r="NAE6" s="7"/>
      <c r="NAF6" s="1"/>
      <c r="NAG6" s="7"/>
      <c r="NAH6" s="1"/>
      <c r="NAI6" s="7"/>
      <c r="NAJ6" s="1"/>
      <c r="NAK6" s="7"/>
      <c r="NAL6" s="1"/>
      <c r="NAM6" s="7"/>
      <c r="NAN6" s="1"/>
      <c r="NAO6" s="7"/>
      <c r="NAP6" s="1"/>
      <c r="NAQ6" s="7"/>
      <c r="NAR6" s="1"/>
      <c r="NAS6" s="7"/>
      <c r="NAT6" s="1"/>
      <c r="NAU6" s="7"/>
      <c r="NAV6" s="1"/>
      <c r="NAW6" s="7"/>
      <c r="NAX6" s="1"/>
      <c r="NAY6" s="7"/>
      <c r="NAZ6" s="1"/>
      <c r="NBA6" s="7"/>
      <c r="NBB6" s="1"/>
      <c r="NBC6" s="7"/>
      <c r="NBD6" s="1"/>
      <c r="NBE6" s="7"/>
      <c r="NBF6" s="1"/>
      <c r="NBG6" s="7"/>
      <c r="NBH6" s="1"/>
      <c r="NBI6" s="7"/>
      <c r="NBJ6" s="1"/>
      <c r="NBK6" s="7"/>
      <c r="NBL6" s="1"/>
      <c r="NBM6" s="7"/>
      <c r="NBN6" s="1"/>
      <c r="NBO6" s="7"/>
      <c r="NBP6" s="1"/>
      <c r="NBQ6" s="7"/>
      <c r="NBR6" s="1"/>
      <c r="NBS6" s="7"/>
      <c r="NBT6" s="1"/>
      <c r="NBU6" s="7"/>
      <c r="NBV6" s="1"/>
      <c r="NBW6" s="7"/>
      <c r="NBX6" s="1"/>
      <c r="NBY6" s="7"/>
      <c r="NBZ6" s="1"/>
      <c r="NCA6" s="7"/>
      <c r="NCB6" s="1"/>
      <c r="NCC6" s="7"/>
      <c r="NCD6" s="1"/>
      <c r="NCE6" s="7"/>
      <c r="NCF6" s="1"/>
      <c r="NCG6" s="7"/>
      <c r="NCH6" s="1"/>
      <c r="NCI6" s="7"/>
      <c r="NCJ6" s="1"/>
      <c r="NCK6" s="7"/>
      <c r="NCL6" s="1"/>
      <c r="NCM6" s="7"/>
      <c r="NCN6" s="1"/>
      <c r="NCO6" s="7"/>
      <c r="NCP6" s="1"/>
      <c r="NCQ6" s="7"/>
      <c r="NCR6" s="1"/>
      <c r="NCS6" s="7"/>
      <c r="NCT6" s="1"/>
      <c r="NCU6" s="7"/>
      <c r="NCV6" s="1"/>
      <c r="NCW6" s="7"/>
      <c r="NCX6" s="1"/>
      <c r="NCY6" s="7"/>
      <c r="NCZ6" s="1"/>
      <c r="NDA6" s="7"/>
      <c r="NDB6" s="1"/>
      <c r="NDC6" s="7"/>
      <c r="NDD6" s="1"/>
      <c r="NDE6" s="7"/>
      <c r="NDF6" s="1"/>
      <c r="NDG6" s="7"/>
      <c r="NDH6" s="1"/>
      <c r="NDI6" s="7"/>
      <c r="NDJ6" s="1"/>
      <c r="NDK6" s="7"/>
      <c r="NDL6" s="1"/>
      <c r="NDM6" s="7"/>
      <c r="NDN6" s="1"/>
      <c r="NDO6" s="7"/>
      <c r="NDP6" s="1"/>
      <c r="NDQ6" s="7"/>
      <c r="NDR6" s="1"/>
      <c r="NDS6" s="7"/>
      <c r="NDT6" s="1"/>
      <c r="NDU6" s="7"/>
      <c r="NDV6" s="1"/>
      <c r="NDW6" s="7"/>
      <c r="NDX6" s="1"/>
      <c r="NDY6" s="7"/>
      <c r="NDZ6" s="1"/>
      <c r="NEA6" s="7"/>
      <c r="NEB6" s="1"/>
      <c r="NEC6" s="7"/>
      <c r="NED6" s="1"/>
      <c r="NEE6" s="7"/>
      <c r="NEF6" s="1"/>
      <c r="NEG6" s="7"/>
      <c r="NEH6" s="1"/>
      <c r="NEI6" s="7"/>
      <c r="NEJ6" s="1"/>
      <c r="NEK6" s="7"/>
      <c r="NEL6" s="1"/>
      <c r="NEM6" s="7"/>
      <c r="NEN6" s="1"/>
      <c r="NEO6" s="7"/>
      <c r="NEP6" s="1"/>
      <c r="NEQ6" s="7"/>
      <c r="NER6" s="1"/>
      <c r="NES6" s="7"/>
      <c r="NET6" s="1"/>
      <c r="NEU6" s="7"/>
      <c r="NEV6" s="1"/>
      <c r="NEW6" s="7"/>
      <c r="NEX6" s="1"/>
      <c r="NEY6" s="7"/>
      <c r="NEZ6" s="1"/>
      <c r="NFA6" s="7"/>
      <c r="NFB6" s="1"/>
      <c r="NFC6" s="7"/>
      <c r="NFD6" s="1"/>
      <c r="NFE6" s="7"/>
      <c r="NFF6" s="1"/>
      <c r="NFG6" s="7"/>
      <c r="NFH6" s="1"/>
      <c r="NFI6" s="7"/>
      <c r="NFJ6" s="1"/>
      <c r="NFK6" s="7"/>
      <c r="NFL6" s="1"/>
      <c r="NFM6" s="7"/>
      <c r="NFN6" s="1"/>
      <c r="NFO6" s="7"/>
      <c r="NFP6" s="1"/>
      <c r="NFQ6" s="7"/>
      <c r="NFR6" s="1"/>
      <c r="NFS6" s="7"/>
      <c r="NFT6" s="1"/>
      <c r="NFU6" s="7"/>
      <c r="NFV6" s="1"/>
      <c r="NFW6" s="7"/>
      <c r="NFX6" s="1"/>
      <c r="NFY6" s="7"/>
      <c r="NFZ6" s="1"/>
      <c r="NGA6" s="7"/>
      <c r="NGB6" s="1"/>
      <c r="NGC6" s="7"/>
      <c r="NGD6" s="1"/>
      <c r="NGE6" s="7"/>
      <c r="NGF6" s="1"/>
      <c r="NGG6" s="7"/>
      <c r="NGH6" s="1"/>
      <c r="NGI6" s="7"/>
      <c r="NGJ6" s="1"/>
      <c r="NGK6" s="7"/>
      <c r="NGL6" s="1"/>
      <c r="NGM6" s="7"/>
      <c r="NGN6" s="1"/>
      <c r="NGO6" s="7"/>
      <c r="NGP6" s="1"/>
      <c r="NGQ6" s="7"/>
      <c r="NGR6" s="1"/>
      <c r="NGS6" s="7"/>
      <c r="NGT6" s="1"/>
      <c r="NGU6" s="7"/>
      <c r="NGV6" s="1"/>
      <c r="NGW6" s="7"/>
      <c r="NGX6" s="1"/>
      <c r="NGY6" s="7"/>
      <c r="NGZ6" s="1"/>
      <c r="NHA6" s="7"/>
      <c r="NHB6" s="1"/>
      <c r="NHC6" s="7"/>
      <c r="NHD6" s="1"/>
      <c r="NHE6" s="7"/>
      <c r="NHF6" s="1"/>
      <c r="NHG6" s="7"/>
      <c r="NHH6" s="1"/>
      <c r="NHI6" s="7"/>
      <c r="NHJ6" s="1"/>
      <c r="NHK6" s="7"/>
      <c r="NHL6" s="1"/>
      <c r="NHM6" s="7"/>
      <c r="NHN6" s="1"/>
      <c r="NHO6" s="7"/>
      <c r="NHP6" s="1"/>
      <c r="NHQ6" s="7"/>
      <c r="NHR6" s="1"/>
      <c r="NHS6" s="7"/>
      <c r="NHT6" s="1"/>
      <c r="NHU6" s="7"/>
      <c r="NHV6" s="1"/>
      <c r="NHW6" s="7"/>
      <c r="NHX6" s="1"/>
      <c r="NHY6" s="7"/>
      <c r="NHZ6" s="1"/>
      <c r="NIA6" s="7"/>
      <c r="NIB6" s="1"/>
      <c r="NIC6" s="7"/>
      <c r="NID6" s="1"/>
      <c r="NIE6" s="7"/>
      <c r="NIF6" s="1"/>
      <c r="NIG6" s="7"/>
      <c r="NIH6" s="1"/>
      <c r="NII6" s="7"/>
      <c r="NIJ6" s="1"/>
      <c r="NIK6" s="7"/>
      <c r="NIL6" s="1"/>
      <c r="NIM6" s="7"/>
      <c r="NIN6" s="1"/>
      <c r="NIO6" s="7"/>
      <c r="NIP6" s="1"/>
      <c r="NIQ6" s="7"/>
      <c r="NIR6" s="1"/>
      <c r="NIS6" s="7"/>
      <c r="NIT6" s="1"/>
      <c r="NIU6" s="7"/>
      <c r="NIV6" s="1"/>
      <c r="NIW6" s="7"/>
      <c r="NIX6" s="1"/>
      <c r="NIY6" s="7"/>
      <c r="NIZ6" s="1"/>
      <c r="NJA6" s="7"/>
      <c r="NJB6" s="1"/>
      <c r="NJC6" s="7"/>
      <c r="NJD6" s="1"/>
      <c r="NJE6" s="7"/>
      <c r="NJF6" s="1"/>
      <c r="NJG6" s="7"/>
      <c r="NJH6" s="1"/>
      <c r="NJI6" s="7"/>
      <c r="NJJ6" s="1"/>
      <c r="NJK6" s="7"/>
      <c r="NJL6" s="1"/>
      <c r="NJM6" s="7"/>
      <c r="NJN6" s="1"/>
      <c r="NJO6" s="7"/>
      <c r="NJP6" s="1"/>
      <c r="NJQ6" s="7"/>
      <c r="NJR6" s="1"/>
      <c r="NJS6" s="7"/>
      <c r="NJT6" s="1"/>
      <c r="NJU6" s="7"/>
      <c r="NJV6" s="1"/>
      <c r="NJW6" s="7"/>
      <c r="NJX6" s="1"/>
      <c r="NJY6" s="7"/>
      <c r="NJZ6" s="1"/>
      <c r="NKA6" s="7"/>
      <c r="NKB6" s="1"/>
      <c r="NKC6" s="7"/>
      <c r="NKD6" s="1"/>
      <c r="NKE6" s="7"/>
      <c r="NKF6" s="1"/>
      <c r="NKG6" s="7"/>
      <c r="NKH6" s="1"/>
      <c r="NKI6" s="7"/>
      <c r="NKJ6" s="1"/>
      <c r="NKK6" s="7"/>
      <c r="NKL6" s="1"/>
      <c r="NKM6" s="7"/>
      <c r="NKN6" s="1"/>
      <c r="NKO6" s="7"/>
      <c r="NKP6" s="1"/>
      <c r="NKQ6" s="7"/>
      <c r="NKR6" s="1"/>
      <c r="NKS6" s="7"/>
      <c r="NKT6" s="1"/>
      <c r="NKU6" s="7"/>
      <c r="NKV6" s="1"/>
      <c r="NKW6" s="7"/>
      <c r="NKX6" s="1"/>
      <c r="NKY6" s="7"/>
      <c r="NKZ6" s="1"/>
      <c r="NLA6" s="7"/>
      <c r="NLB6" s="1"/>
      <c r="NLC6" s="7"/>
      <c r="NLD6" s="1"/>
      <c r="NLE6" s="7"/>
      <c r="NLF6" s="1"/>
      <c r="NLG6" s="7"/>
      <c r="NLH6" s="1"/>
      <c r="NLI6" s="7"/>
      <c r="NLJ6" s="1"/>
      <c r="NLK6" s="7"/>
      <c r="NLL6" s="1"/>
      <c r="NLM6" s="7"/>
      <c r="NLN6" s="1"/>
      <c r="NLO6" s="7"/>
      <c r="NLP6" s="1"/>
      <c r="NLQ6" s="7"/>
      <c r="NLR6" s="1"/>
      <c r="NLS6" s="7"/>
      <c r="NLT6" s="1"/>
      <c r="NLU6" s="7"/>
      <c r="NLV6" s="1"/>
      <c r="NLW6" s="7"/>
      <c r="NLX6" s="1"/>
      <c r="NLY6" s="7"/>
      <c r="NLZ6" s="1"/>
      <c r="NMA6" s="7"/>
      <c r="NMB6" s="1"/>
      <c r="NMC6" s="7"/>
      <c r="NMD6" s="1"/>
      <c r="NME6" s="7"/>
      <c r="NMF6" s="1"/>
      <c r="NMG6" s="7"/>
      <c r="NMH6" s="1"/>
      <c r="NMI6" s="7"/>
      <c r="NMJ6" s="1"/>
      <c r="NMK6" s="7"/>
      <c r="NML6" s="1"/>
      <c r="NMM6" s="7"/>
      <c r="NMN6" s="1"/>
      <c r="NMO6" s="7"/>
      <c r="NMP6" s="1"/>
      <c r="NMQ6" s="7"/>
      <c r="NMR6" s="1"/>
      <c r="NMS6" s="7"/>
      <c r="NMT6" s="1"/>
      <c r="NMU6" s="7"/>
      <c r="NMV6" s="1"/>
      <c r="NMW6" s="7"/>
      <c r="NMX6" s="1"/>
      <c r="NMY6" s="7"/>
      <c r="NMZ6" s="1"/>
      <c r="NNA6" s="7"/>
      <c r="NNB6" s="1"/>
      <c r="NNC6" s="7"/>
      <c r="NND6" s="1"/>
      <c r="NNE6" s="7"/>
      <c r="NNF6" s="1"/>
      <c r="NNG6" s="7"/>
      <c r="NNH6" s="1"/>
      <c r="NNI6" s="7"/>
      <c r="NNJ6" s="1"/>
      <c r="NNK6" s="7"/>
      <c r="NNL6" s="1"/>
      <c r="NNM6" s="7"/>
      <c r="NNN6" s="1"/>
      <c r="NNO6" s="7"/>
      <c r="NNP6" s="1"/>
      <c r="NNQ6" s="7"/>
      <c r="NNR6" s="1"/>
      <c r="NNS6" s="7"/>
      <c r="NNT6" s="1"/>
      <c r="NNU6" s="7"/>
      <c r="NNV6" s="1"/>
      <c r="NNW6" s="7"/>
      <c r="NNX6" s="1"/>
      <c r="NNY6" s="7"/>
      <c r="NNZ6" s="1"/>
      <c r="NOA6" s="7"/>
      <c r="NOB6" s="1"/>
      <c r="NOC6" s="7"/>
      <c r="NOD6" s="1"/>
      <c r="NOE6" s="7"/>
      <c r="NOF6" s="1"/>
      <c r="NOG6" s="7"/>
      <c r="NOH6" s="1"/>
      <c r="NOI6" s="7"/>
      <c r="NOJ6" s="1"/>
      <c r="NOK6" s="7"/>
      <c r="NOL6" s="1"/>
      <c r="NOM6" s="7"/>
      <c r="NON6" s="1"/>
      <c r="NOO6" s="7"/>
      <c r="NOP6" s="1"/>
      <c r="NOQ6" s="7"/>
      <c r="NOR6" s="1"/>
      <c r="NOS6" s="7"/>
      <c r="NOT6" s="1"/>
      <c r="NOU6" s="7"/>
      <c r="NOV6" s="1"/>
      <c r="NOW6" s="7"/>
      <c r="NOX6" s="1"/>
      <c r="NOY6" s="7"/>
      <c r="NOZ6" s="1"/>
      <c r="NPA6" s="7"/>
      <c r="NPB6" s="1"/>
      <c r="NPC6" s="7"/>
      <c r="NPD6" s="1"/>
      <c r="NPE6" s="7"/>
      <c r="NPF6" s="1"/>
      <c r="NPG6" s="7"/>
      <c r="NPH6" s="1"/>
      <c r="NPI6" s="7"/>
      <c r="NPJ6" s="1"/>
      <c r="NPK6" s="7"/>
      <c r="NPL6" s="1"/>
      <c r="NPM6" s="7"/>
      <c r="NPN6" s="1"/>
      <c r="NPO6" s="7"/>
      <c r="NPP6" s="1"/>
      <c r="NPQ6" s="7"/>
      <c r="NPR6" s="1"/>
      <c r="NPS6" s="7"/>
      <c r="NPT6" s="1"/>
      <c r="NPU6" s="7"/>
      <c r="NPV6" s="1"/>
      <c r="NPW6" s="7"/>
      <c r="NPX6" s="1"/>
      <c r="NPY6" s="7"/>
      <c r="NPZ6" s="1"/>
      <c r="NQA6" s="7"/>
      <c r="NQB6" s="1"/>
      <c r="NQC6" s="7"/>
      <c r="NQD6" s="1"/>
      <c r="NQE6" s="7"/>
      <c r="NQF6" s="1"/>
      <c r="NQG6" s="7"/>
      <c r="NQH6" s="1"/>
      <c r="NQI6" s="7"/>
      <c r="NQJ6" s="1"/>
      <c r="NQK6" s="7"/>
      <c r="NQL6" s="1"/>
      <c r="NQM6" s="7"/>
      <c r="NQN6" s="1"/>
      <c r="NQO6" s="7"/>
      <c r="NQP6" s="1"/>
      <c r="NQQ6" s="7"/>
      <c r="NQR6" s="1"/>
      <c r="NQS6" s="7"/>
      <c r="NQT6" s="1"/>
      <c r="NQU6" s="7"/>
      <c r="NQV6" s="1"/>
      <c r="NQW6" s="7"/>
      <c r="NQX6" s="1"/>
      <c r="NQY6" s="7"/>
      <c r="NQZ6" s="1"/>
      <c r="NRA6" s="7"/>
      <c r="NRB6" s="1"/>
      <c r="NRC6" s="7"/>
      <c r="NRD6" s="1"/>
      <c r="NRE6" s="7"/>
      <c r="NRF6" s="1"/>
      <c r="NRG6" s="7"/>
      <c r="NRH6" s="1"/>
      <c r="NRI6" s="7"/>
      <c r="NRJ6" s="1"/>
      <c r="NRK6" s="7"/>
      <c r="NRL6" s="1"/>
      <c r="NRM6" s="7"/>
      <c r="NRN6" s="1"/>
      <c r="NRO6" s="7"/>
      <c r="NRP6" s="1"/>
      <c r="NRQ6" s="7"/>
      <c r="NRR6" s="1"/>
      <c r="NRS6" s="7"/>
      <c r="NRT6" s="1"/>
      <c r="NRU6" s="7"/>
      <c r="NRV6" s="1"/>
      <c r="NRW6" s="7"/>
      <c r="NRX6" s="1"/>
      <c r="NRY6" s="7"/>
      <c r="NRZ6" s="1"/>
      <c r="NSA6" s="7"/>
      <c r="NSB6" s="1"/>
      <c r="NSC6" s="7"/>
      <c r="NSD6" s="1"/>
      <c r="NSE6" s="7"/>
      <c r="NSF6" s="1"/>
      <c r="NSG6" s="7"/>
      <c r="NSH6" s="1"/>
      <c r="NSI6" s="7"/>
      <c r="NSJ6" s="1"/>
      <c r="NSK6" s="7"/>
      <c r="NSL6" s="1"/>
      <c r="NSM6" s="7"/>
      <c r="NSN6" s="1"/>
      <c r="NSO6" s="7"/>
      <c r="NSP6" s="1"/>
      <c r="NSQ6" s="7"/>
      <c r="NSR6" s="1"/>
      <c r="NSS6" s="7"/>
      <c r="NST6" s="1"/>
      <c r="NSU6" s="7"/>
      <c r="NSV6" s="1"/>
      <c r="NSW6" s="7"/>
      <c r="NSX6" s="1"/>
      <c r="NSY6" s="7"/>
      <c r="NSZ6" s="1"/>
      <c r="NTA6" s="7"/>
      <c r="NTB6" s="1"/>
      <c r="NTC6" s="7"/>
      <c r="NTD6" s="1"/>
      <c r="NTE6" s="7"/>
      <c r="NTF6" s="1"/>
      <c r="NTG6" s="7"/>
      <c r="NTH6" s="1"/>
      <c r="NTI6" s="7"/>
      <c r="NTJ6" s="1"/>
      <c r="NTK6" s="7"/>
      <c r="NTL6" s="1"/>
      <c r="NTM6" s="7"/>
      <c r="NTN6" s="1"/>
      <c r="NTO6" s="7"/>
      <c r="NTP6" s="1"/>
      <c r="NTQ6" s="7"/>
      <c r="NTR6" s="1"/>
      <c r="NTS6" s="7"/>
      <c r="NTT6" s="1"/>
      <c r="NTU6" s="7"/>
      <c r="NTV6" s="1"/>
      <c r="NTW6" s="7"/>
      <c r="NTX6" s="1"/>
      <c r="NTY6" s="7"/>
      <c r="NTZ6" s="1"/>
      <c r="NUA6" s="7"/>
      <c r="NUB6" s="1"/>
      <c r="NUC6" s="7"/>
      <c r="NUD6" s="1"/>
      <c r="NUE6" s="7"/>
      <c r="NUF6" s="1"/>
      <c r="NUG6" s="7"/>
      <c r="NUH6" s="1"/>
      <c r="NUI6" s="7"/>
      <c r="NUJ6" s="1"/>
      <c r="NUK6" s="7"/>
      <c r="NUL6" s="1"/>
      <c r="NUM6" s="7"/>
      <c r="NUN6" s="1"/>
      <c r="NUO6" s="7"/>
      <c r="NUP6" s="1"/>
      <c r="NUQ6" s="7"/>
      <c r="NUR6" s="1"/>
      <c r="NUS6" s="7"/>
      <c r="NUT6" s="1"/>
      <c r="NUU6" s="7"/>
      <c r="NUV6" s="1"/>
      <c r="NUW6" s="7"/>
      <c r="NUX6" s="1"/>
      <c r="NUY6" s="7"/>
      <c r="NUZ6" s="1"/>
      <c r="NVA6" s="7"/>
      <c r="NVB6" s="1"/>
      <c r="NVC6" s="7"/>
      <c r="NVD6" s="1"/>
      <c r="NVE6" s="7"/>
      <c r="NVF6" s="1"/>
      <c r="NVG6" s="7"/>
      <c r="NVH6" s="1"/>
      <c r="NVI6" s="7"/>
      <c r="NVJ6" s="1"/>
      <c r="NVK6" s="7"/>
      <c r="NVL6" s="1"/>
      <c r="NVM6" s="7"/>
      <c r="NVN6" s="1"/>
      <c r="NVO6" s="7"/>
      <c r="NVP6" s="1"/>
      <c r="NVQ6" s="7"/>
      <c r="NVR6" s="1"/>
      <c r="NVS6" s="7"/>
      <c r="NVT6" s="1"/>
      <c r="NVU6" s="7"/>
      <c r="NVV6" s="1"/>
      <c r="NVW6" s="7"/>
      <c r="NVX6" s="1"/>
      <c r="NVY6" s="7"/>
      <c r="NVZ6" s="1"/>
      <c r="NWA6" s="7"/>
      <c r="NWB6" s="1"/>
      <c r="NWC6" s="7"/>
      <c r="NWD6" s="1"/>
      <c r="NWE6" s="7"/>
      <c r="NWF6" s="1"/>
      <c r="NWG6" s="7"/>
      <c r="NWH6" s="1"/>
      <c r="NWI6" s="7"/>
      <c r="NWJ6" s="1"/>
      <c r="NWK6" s="7"/>
      <c r="NWL6" s="1"/>
      <c r="NWM6" s="7"/>
      <c r="NWN6" s="1"/>
      <c r="NWO6" s="7"/>
      <c r="NWP6" s="1"/>
      <c r="NWQ6" s="7"/>
      <c r="NWR6" s="1"/>
      <c r="NWS6" s="7"/>
      <c r="NWT6" s="1"/>
      <c r="NWU6" s="7"/>
      <c r="NWV6" s="1"/>
      <c r="NWW6" s="7"/>
      <c r="NWX6" s="1"/>
      <c r="NWY6" s="7"/>
      <c r="NWZ6" s="1"/>
      <c r="NXA6" s="7"/>
      <c r="NXB6" s="1"/>
      <c r="NXC6" s="7"/>
      <c r="NXD6" s="1"/>
      <c r="NXE6" s="7"/>
      <c r="NXF6" s="1"/>
      <c r="NXG6" s="7"/>
      <c r="NXH6" s="1"/>
      <c r="NXI6" s="7"/>
      <c r="NXJ6" s="1"/>
      <c r="NXK6" s="7"/>
      <c r="NXL6" s="1"/>
      <c r="NXM6" s="7"/>
      <c r="NXN6" s="1"/>
      <c r="NXO6" s="7"/>
      <c r="NXP6" s="1"/>
      <c r="NXQ6" s="7"/>
      <c r="NXR6" s="1"/>
      <c r="NXS6" s="7"/>
      <c r="NXT6" s="1"/>
      <c r="NXU6" s="7"/>
      <c r="NXV6" s="1"/>
      <c r="NXW6" s="7"/>
      <c r="NXX6" s="1"/>
      <c r="NXY6" s="7"/>
      <c r="NXZ6" s="1"/>
      <c r="NYA6" s="7"/>
      <c r="NYB6" s="1"/>
      <c r="NYC6" s="7"/>
      <c r="NYD6" s="1"/>
      <c r="NYE6" s="7"/>
      <c r="NYF6" s="1"/>
      <c r="NYG6" s="7"/>
      <c r="NYH6" s="1"/>
      <c r="NYI6" s="7"/>
      <c r="NYJ6" s="1"/>
      <c r="NYK6" s="7"/>
      <c r="NYL6" s="1"/>
      <c r="NYM6" s="7"/>
      <c r="NYN6" s="1"/>
      <c r="NYO6" s="7"/>
      <c r="NYP6" s="1"/>
      <c r="NYQ6" s="7"/>
      <c r="NYR6" s="1"/>
      <c r="NYS6" s="7"/>
      <c r="NYT6" s="1"/>
      <c r="NYU6" s="7"/>
      <c r="NYV6" s="1"/>
      <c r="NYW6" s="7"/>
      <c r="NYX6" s="1"/>
      <c r="NYY6" s="7"/>
      <c r="NYZ6" s="1"/>
      <c r="NZA6" s="7"/>
      <c r="NZB6" s="1"/>
      <c r="NZC6" s="7"/>
      <c r="NZD6" s="1"/>
      <c r="NZE6" s="7"/>
      <c r="NZF6" s="1"/>
      <c r="NZG6" s="7"/>
      <c r="NZH6" s="1"/>
      <c r="NZI6" s="7"/>
      <c r="NZJ6" s="1"/>
      <c r="NZK6" s="7"/>
      <c r="NZL6" s="1"/>
      <c r="NZM6" s="7"/>
      <c r="NZN6" s="1"/>
      <c r="NZO6" s="7"/>
      <c r="NZP6" s="1"/>
      <c r="NZQ6" s="7"/>
      <c r="NZR6" s="1"/>
      <c r="NZS6" s="7"/>
      <c r="NZT6" s="1"/>
      <c r="NZU6" s="7"/>
      <c r="NZV6" s="1"/>
      <c r="NZW6" s="7"/>
      <c r="NZX6" s="1"/>
      <c r="NZY6" s="7"/>
      <c r="NZZ6" s="1"/>
      <c r="OAA6" s="7"/>
      <c r="OAB6" s="1"/>
      <c r="OAC6" s="7"/>
      <c r="OAD6" s="1"/>
      <c r="OAE6" s="7"/>
      <c r="OAF6" s="1"/>
      <c r="OAG6" s="7"/>
      <c r="OAH6" s="1"/>
      <c r="OAI6" s="7"/>
      <c r="OAJ6" s="1"/>
      <c r="OAK6" s="7"/>
      <c r="OAL6" s="1"/>
      <c r="OAM6" s="7"/>
      <c r="OAN6" s="1"/>
      <c r="OAO6" s="7"/>
      <c r="OAP6" s="1"/>
      <c r="OAQ6" s="7"/>
      <c r="OAR6" s="1"/>
      <c r="OAS6" s="7"/>
      <c r="OAT6" s="1"/>
      <c r="OAU6" s="7"/>
      <c r="OAV6" s="1"/>
      <c r="OAW6" s="7"/>
      <c r="OAX6" s="1"/>
      <c r="OAY6" s="7"/>
      <c r="OAZ6" s="1"/>
      <c r="OBA6" s="7"/>
      <c r="OBB6" s="1"/>
      <c r="OBC6" s="7"/>
      <c r="OBD6" s="1"/>
      <c r="OBE6" s="7"/>
      <c r="OBF6" s="1"/>
      <c r="OBG6" s="7"/>
      <c r="OBH6" s="1"/>
      <c r="OBI6" s="7"/>
      <c r="OBJ6" s="1"/>
      <c r="OBK6" s="7"/>
      <c r="OBL6" s="1"/>
      <c r="OBM6" s="7"/>
      <c r="OBN6" s="1"/>
      <c r="OBO6" s="7"/>
      <c r="OBP6" s="1"/>
      <c r="OBQ6" s="7"/>
      <c r="OBR6" s="1"/>
      <c r="OBS6" s="7"/>
      <c r="OBT6" s="1"/>
      <c r="OBU6" s="7"/>
      <c r="OBV6" s="1"/>
      <c r="OBW6" s="7"/>
      <c r="OBX6" s="1"/>
      <c r="OBY6" s="7"/>
      <c r="OBZ6" s="1"/>
      <c r="OCA6" s="7"/>
      <c r="OCB6" s="1"/>
      <c r="OCC6" s="7"/>
      <c r="OCD6" s="1"/>
      <c r="OCE6" s="7"/>
      <c r="OCF6" s="1"/>
      <c r="OCG6" s="7"/>
      <c r="OCH6" s="1"/>
      <c r="OCI6" s="7"/>
      <c r="OCJ6" s="1"/>
      <c r="OCK6" s="7"/>
      <c r="OCL6" s="1"/>
      <c r="OCM6" s="7"/>
      <c r="OCN6" s="1"/>
      <c r="OCO6" s="7"/>
      <c r="OCP6" s="1"/>
      <c r="OCQ6" s="7"/>
      <c r="OCR6" s="1"/>
      <c r="OCS6" s="7"/>
      <c r="OCT6" s="1"/>
      <c r="OCU6" s="7"/>
      <c r="OCV6" s="1"/>
      <c r="OCW6" s="7"/>
      <c r="OCX6" s="1"/>
      <c r="OCY6" s="7"/>
      <c r="OCZ6" s="1"/>
      <c r="ODA6" s="7"/>
      <c r="ODB6" s="1"/>
      <c r="ODC6" s="7"/>
      <c r="ODD6" s="1"/>
      <c r="ODE6" s="7"/>
      <c r="ODF6" s="1"/>
      <c r="ODG6" s="7"/>
      <c r="ODH6" s="1"/>
      <c r="ODI6" s="7"/>
      <c r="ODJ6" s="1"/>
      <c r="ODK6" s="7"/>
      <c r="ODL6" s="1"/>
      <c r="ODM6" s="7"/>
      <c r="ODN6" s="1"/>
      <c r="ODO6" s="7"/>
      <c r="ODP6" s="1"/>
      <c r="ODQ6" s="7"/>
      <c r="ODR6" s="1"/>
      <c r="ODS6" s="7"/>
      <c r="ODT6" s="1"/>
      <c r="ODU6" s="7"/>
      <c r="ODV6" s="1"/>
      <c r="ODW6" s="7"/>
      <c r="ODX6" s="1"/>
      <c r="ODY6" s="7"/>
      <c r="ODZ6" s="1"/>
      <c r="OEA6" s="7"/>
      <c r="OEB6" s="1"/>
      <c r="OEC6" s="7"/>
      <c r="OED6" s="1"/>
      <c r="OEE6" s="7"/>
      <c r="OEF6" s="1"/>
      <c r="OEG6" s="7"/>
      <c r="OEH6" s="1"/>
      <c r="OEI6" s="7"/>
      <c r="OEJ6" s="1"/>
      <c r="OEK6" s="7"/>
      <c r="OEL6" s="1"/>
      <c r="OEM6" s="7"/>
      <c r="OEN6" s="1"/>
      <c r="OEO6" s="7"/>
      <c r="OEP6" s="1"/>
      <c r="OEQ6" s="7"/>
      <c r="OER6" s="1"/>
      <c r="OES6" s="7"/>
      <c r="OET6" s="1"/>
      <c r="OEU6" s="7"/>
      <c r="OEV6" s="1"/>
      <c r="OEW6" s="7"/>
      <c r="OEX6" s="1"/>
      <c r="OEY6" s="7"/>
      <c r="OEZ6" s="1"/>
      <c r="OFA6" s="7"/>
      <c r="OFB6" s="1"/>
      <c r="OFC6" s="7"/>
      <c r="OFD6" s="1"/>
      <c r="OFE6" s="7"/>
      <c r="OFF6" s="1"/>
      <c r="OFG6" s="7"/>
      <c r="OFH6" s="1"/>
      <c r="OFI6" s="7"/>
      <c r="OFJ6" s="1"/>
      <c r="OFK6" s="7"/>
      <c r="OFL6" s="1"/>
      <c r="OFM6" s="7"/>
      <c r="OFN6" s="1"/>
      <c r="OFO6" s="7"/>
      <c r="OFP6" s="1"/>
      <c r="OFQ6" s="7"/>
      <c r="OFR6" s="1"/>
      <c r="OFS6" s="7"/>
      <c r="OFT6" s="1"/>
      <c r="OFU6" s="7"/>
      <c r="OFV6" s="1"/>
      <c r="OFW6" s="7"/>
      <c r="OFX6" s="1"/>
      <c r="OFY6" s="7"/>
      <c r="OFZ6" s="1"/>
      <c r="OGA6" s="7"/>
      <c r="OGB6" s="1"/>
      <c r="OGC6" s="7"/>
      <c r="OGD6" s="1"/>
      <c r="OGE6" s="7"/>
      <c r="OGF6" s="1"/>
      <c r="OGG6" s="7"/>
      <c r="OGH6" s="1"/>
      <c r="OGI6" s="7"/>
      <c r="OGJ6" s="1"/>
      <c r="OGK6" s="7"/>
      <c r="OGL6" s="1"/>
      <c r="OGM6" s="7"/>
      <c r="OGN6" s="1"/>
      <c r="OGO6" s="7"/>
      <c r="OGP6" s="1"/>
      <c r="OGQ6" s="7"/>
      <c r="OGR6" s="1"/>
      <c r="OGS6" s="7"/>
      <c r="OGT6" s="1"/>
      <c r="OGU6" s="7"/>
      <c r="OGV6" s="1"/>
      <c r="OGW6" s="7"/>
      <c r="OGX6" s="1"/>
      <c r="OGY6" s="7"/>
      <c r="OGZ6" s="1"/>
      <c r="OHA6" s="7"/>
      <c r="OHB6" s="1"/>
      <c r="OHC6" s="7"/>
      <c r="OHD6" s="1"/>
      <c r="OHE6" s="7"/>
      <c r="OHF6" s="1"/>
      <c r="OHG6" s="7"/>
      <c r="OHH6" s="1"/>
      <c r="OHI6" s="7"/>
      <c r="OHJ6" s="1"/>
      <c r="OHK6" s="7"/>
      <c r="OHL6" s="1"/>
      <c r="OHM6" s="7"/>
      <c r="OHN6" s="1"/>
      <c r="OHO6" s="7"/>
      <c r="OHP6" s="1"/>
      <c r="OHQ6" s="7"/>
      <c r="OHR6" s="1"/>
      <c r="OHS6" s="7"/>
      <c r="OHT6" s="1"/>
      <c r="OHU6" s="7"/>
      <c r="OHV6" s="1"/>
      <c r="OHW6" s="7"/>
      <c r="OHX6" s="1"/>
      <c r="OHY6" s="7"/>
      <c r="OHZ6" s="1"/>
      <c r="OIA6" s="7"/>
      <c r="OIB6" s="1"/>
      <c r="OIC6" s="7"/>
      <c r="OID6" s="1"/>
      <c r="OIE6" s="7"/>
      <c r="OIF6" s="1"/>
      <c r="OIG6" s="7"/>
      <c r="OIH6" s="1"/>
      <c r="OII6" s="7"/>
      <c r="OIJ6" s="1"/>
      <c r="OIK6" s="7"/>
      <c r="OIL6" s="1"/>
      <c r="OIM6" s="7"/>
      <c r="OIN6" s="1"/>
      <c r="OIO6" s="7"/>
      <c r="OIP6" s="1"/>
      <c r="OIQ6" s="7"/>
      <c r="OIR6" s="1"/>
      <c r="OIS6" s="7"/>
      <c r="OIT6" s="1"/>
      <c r="OIU6" s="7"/>
      <c r="OIV6" s="1"/>
      <c r="OIW6" s="7"/>
      <c r="OIX6" s="1"/>
      <c r="OIY6" s="7"/>
      <c r="OIZ6" s="1"/>
      <c r="OJA6" s="7"/>
      <c r="OJB6" s="1"/>
      <c r="OJC6" s="7"/>
      <c r="OJD6" s="1"/>
      <c r="OJE6" s="7"/>
      <c r="OJF6" s="1"/>
      <c r="OJG6" s="7"/>
      <c r="OJH6" s="1"/>
      <c r="OJI6" s="7"/>
      <c r="OJJ6" s="1"/>
      <c r="OJK6" s="7"/>
      <c r="OJL6" s="1"/>
      <c r="OJM6" s="7"/>
      <c r="OJN6" s="1"/>
      <c r="OJO6" s="7"/>
      <c r="OJP6" s="1"/>
      <c r="OJQ6" s="7"/>
      <c r="OJR6" s="1"/>
      <c r="OJS6" s="7"/>
      <c r="OJT6" s="1"/>
      <c r="OJU6" s="7"/>
      <c r="OJV6" s="1"/>
      <c r="OJW6" s="7"/>
      <c r="OJX6" s="1"/>
      <c r="OJY6" s="7"/>
      <c r="OJZ6" s="1"/>
      <c r="OKA6" s="7"/>
      <c r="OKB6" s="1"/>
      <c r="OKC6" s="7"/>
      <c r="OKD6" s="1"/>
      <c r="OKE6" s="7"/>
      <c r="OKF6" s="1"/>
      <c r="OKG6" s="7"/>
      <c r="OKH6" s="1"/>
      <c r="OKI6" s="7"/>
      <c r="OKJ6" s="1"/>
      <c r="OKK6" s="7"/>
      <c r="OKL6" s="1"/>
      <c r="OKM6" s="7"/>
      <c r="OKN6" s="1"/>
      <c r="OKO6" s="7"/>
      <c r="OKP6" s="1"/>
      <c r="OKQ6" s="7"/>
      <c r="OKR6" s="1"/>
      <c r="OKS6" s="7"/>
      <c r="OKT6" s="1"/>
      <c r="OKU6" s="7"/>
      <c r="OKV6" s="1"/>
      <c r="OKW6" s="7"/>
      <c r="OKX6" s="1"/>
      <c r="OKY6" s="7"/>
      <c r="OKZ6" s="1"/>
      <c r="OLA6" s="7"/>
      <c r="OLB6" s="1"/>
      <c r="OLC6" s="7"/>
      <c r="OLD6" s="1"/>
      <c r="OLE6" s="7"/>
      <c r="OLF6" s="1"/>
      <c r="OLG6" s="7"/>
      <c r="OLH6" s="1"/>
      <c r="OLI6" s="7"/>
      <c r="OLJ6" s="1"/>
      <c r="OLK6" s="7"/>
      <c r="OLL6" s="1"/>
      <c r="OLM6" s="7"/>
      <c r="OLN6" s="1"/>
      <c r="OLO6" s="7"/>
      <c r="OLP6" s="1"/>
      <c r="OLQ6" s="7"/>
      <c r="OLR6" s="1"/>
      <c r="OLS6" s="7"/>
      <c r="OLT6" s="1"/>
      <c r="OLU6" s="7"/>
      <c r="OLV6" s="1"/>
      <c r="OLW6" s="7"/>
      <c r="OLX6" s="1"/>
      <c r="OLY6" s="7"/>
      <c r="OLZ6" s="1"/>
      <c r="OMA6" s="7"/>
      <c r="OMB6" s="1"/>
      <c r="OMC6" s="7"/>
      <c r="OMD6" s="1"/>
      <c r="OME6" s="7"/>
      <c r="OMF6" s="1"/>
      <c r="OMG6" s="7"/>
      <c r="OMH6" s="1"/>
      <c r="OMI6" s="7"/>
      <c r="OMJ6" s="1"/>
      <c r="OMK6" s="7"/>
      <c r="OML6" s="1"/>
      <c r="OMM6" s="7"/>
      <c r="OMN6" s="1"/>
      <c r="OMO6" s="7"/>
      <c r="OMP6" s="1"/>
      <c r="OMQ6" s="7"/>
      <c r="OMR6" s="1"/>
      <c r="OMS6" s="7"/>
      <c r="OMT6" s="1"/>
      <c r="OMU6" s="7"/>
      <c r="OMV6" s="1"/>
      <c r="OMW6" s="7"/>
      <c r="OMX6" s="1"/>
      <c r="OMY6" s="7"/>
      <c r="OMZ6" s="1"/>
      <c r="ONA6" s="7"/>
      <c r="ONB6" s="1"/>
      <c r="ONC6" s="7"/>
      <c r="OND6" s="1"/>
      <c r="ONE6" s="7"/>
      <c r="ONF6" s="1"/>
      <c r="ONG6" s="7"/>
      <c r="ONH6" s="1"/>
      <c r="ONI6" s="7"/>
      <c r="ONJ6" s="1"/>
      <c r="ONK6" s="7"/>
      <c r="ONL6" s="1"/>
      <c r="ONM6" s="7"/>
      <c r="ONN6" s="1"/>
      <c r="ONO6" s="7"/>
      <c r="ONP6" s="1"/>
      <c r="ONQ6" s="7"/>
      <c r="ONR6" s="1"/>
      <c r="ONS6" s="7"/>
      <c r="ONT6" s="1"/>
      <c r="ONU6" s="7"/>
      <c r="ONV6" s="1"/>
      <c r="ONW6" s="7"/>
      <c r="ONX6" s="1"/>
      <c r="ONY6" s="7"/>
      <c r="ONZ6" s="1"/>
      <c r="OOA6" s="7"/>
      <c r="OOB6" s="1"/>
      <c r="OOC6" s="7"/>
      <c r="OOD6" s="1"/>
      <c r="OOE6" s="7"/>
      <c r="OOF6" s="1"/>
      <c r="OOG6" s="7"/>
      <c r="OOH6" s="1"/>
      <c r="OOI6" s="7"/>
      <c r="OOJ6" s="1"/>
      <c r="OOK6" s="7"/>
      <c r="OOL6" s="1"/>
      <c r="OOM6" s="7"/>
      <c r="OON6" s="1"/>
      <c r="OOO6" s="7"/>
      <c r="OOP6" s="1"/>
      <c r="OOQ6" s="7"/>
      <c r="OOR6" s="1"/>
      <c r="OOS6" s="7"/>
      <c r="OOT6" s="1"/>
      <c r="OOU6" s="7"/>
      <c r="OOV6" s="1"/>
      <c r="OOW6" s="7"/>
      <c r="OOX6" s="1"/>
      <c r="OOY6" s="7"/>
      <c r="OOZ6" s="1"/>
      <c r="OPA6" s="7"/>
      <c r="OPB6" s="1"/>
      <c r="OPC6" s="7"/>
      <c r="OPD6" s="1"/>
      <c r="OPE6" s="7"/>
      <c r="OPF6" s="1"/>
      <c r="OPG6" s="7"/>
      <c r="OPH6" s="1"/>
      <c r="OPI6" s="7"/>
      <c r="OPJ6" s="1"/>
      <c r="OPK6" s="7"/>
      <c r="OPL6" s="1"/>
      <c r="OPM6" s="7"/>
      <c r="OPN6" s="1"/>
      <c r="OPO6" s="7"/>
      <c r="OPP6" s="1"/>
      <c r="OPQ6" s="7"/>
      <c r="OPR6" s="1"/>
      <c r="OPS6" s="7"/>
      <c r="OPT6" s="1"/>
      <c r="OPU6" s="7"/>
      <c r="OPV6" s="1"/>
      <c r="OPW6" s="7"/>
      <c r="OPX6" s="1"/>
      <c r="OPY6" s="7"/>
      <c r="OPZ6" s="1"/>
      <c r="OQA6" s="7"/>
      <c r="OQB6" s="1"/>
      <c r="OQC6" s="7"/>
      <c r="OQD6" s="1"/>
      <c r="OQE6" s="7"/>
      <c r="OQF6" s="1"/>
      <c r="OQG6" s="7"/>
      <c r="OQH6" s="1"/>
      <c r="OQI6" s="7"/>
      <c r="OQJ6" s="1"/>
      <c r="OQK6" s="7"/>
      <c r="OQL6" s="1"/>
      <c r="OQM6" s="7"/>
      <c r="OQN6" s="1"/>
      <c r="OQO6" s="7"/>
      <c r="OQP6" s="1"/>
      <c r="OQQ6" s="7"/>
      <c r="OQR6" s="1"/>
      <c r="OQS6" s="7"/>
      <c r="OQT6" s="1"/>
      <c r="OQU6" s="7"/>
      <c r="OQV6" s="1"/>
      <c r="OQW6" s="7"/>
      <c r="OQX6" s="1"/>
      <c r="OQY6" s="7"/>
      <c r="OQZ6" s="1"/>
      <c r="ORA6" s="7"/>
      <c r="ORB6" s="1"/>
      <c r="ORC6" s="7"/>
      <c r="ORD6" s="1"/>
      <c r="ORE6" s="7"/>
      <c r="ORF6" s="1"/>
      <c r="ORG6" s="7"/>
      <c r="ORH6" s="1"/>
      <c r="ORI6" s="7"/>
      <c r="ORJ6" s="1"/>
      <c r="ORK6" s="7"/>
      <c r="ORL6" s="1"/>
      <c r="ORM6" s="7"/>
      <c r="ORN6" s="1"/>
      <c r="ORO6" s="7"/>
      <c r="ORP6" s="1"/>
      <c r="ORQ6" s="7"/>
      <c r="ORR6" s="1"/>
      <c r="ORS6" s="7"/>
      <c r="ORT6" s="1"/>
      <c r="ORU6" s="7"/>
      <c r="ORV6" s="1"/>
      <c r="ORW6" s="7"/>
      <c r="ORX6" s="1"/>
      <c r="ORY6" s="7"/>
      <c r="ORZ6" s="1"/>
      <c r="OSA6" s="7"/>
      <c r="OSB6" s="1"/>
      <c r="OSC6" s="7"/>
      <c r="OSD6" s="1"/>
      <c r="OSE6" s="7"/>
      <c r="OSF6" s="1"/>
      <c r="OSG6" s="7"/>
      <c r="OSH6" s="1"/>
      <c r="OSI6" s="7"/>
      <c r="OSJ6" s="1"/>
      <c r="OSK6" s="7"/>
      <c r="OSL6" s="1"/>
      <c r="OSM6" s="7"/>
      <c r="OSN6" s="1"/>
      <c r="OSO6" s="7"/>
      <c r="OSP6" s="1"/>
      <c r="OSQ6" s="7"/>
      <c r="OSR6" s="1"/>
      <c r="OSS6" s="7"/>
      <c r="OST6" s="1"/>
      <c r="OSU6" s="7"/>
      <c r="OSV6" s="1"/>
      <c r="OSW6" s="7"/>
      <c r="OSX6" s="1"/>
      <c r="OSY6" s="7"/>
      <c r="OSZ6" s="1"/>
      <c r="OTA6" s="7"/>
      <c r="OTB6" s="1"/>
      <c r="OTC6" s="7"/>
      <c r="OTD6" s="1"/>
      <c r="OTE6" s="7"/>
      <c r="OTF6" s="1"/>
      <c r="OTG6" s="7"/>
      <c r="OTH6" s="1"/>
      <c r="OTI6" s="7"/>
      <c r="OTJ6" s="1"/>
      <c r="OTK6" s="7"/>
      <c r="OTL6" s="1"/>
      <c r="OTM6" s="7"/>
      <c r="OTN6" s="1"/>
      <c r="OTO6" s="7"/>
      <c r="OTP6" s="1"/>
      <c r="OTQ6" s="7"/>
      <c r="OTR6" s="1"/>
      <c r="OTS6" s="7"/>
      <c r="OTT6" s="1"/>
      <c r="OTU6" s="7"/>
      <c r="OTV6" s="1"/>
      <c r="OTW6" s="7"/>
      <c r="OTX6" s="1"/>
      <c r="OTY6" s="7"/>
      <c r="OTZ6" s="1"/>
      <c r="OUA6" s="7"/>
      <c r="OUB6" s="1"/>
      <c r="OUC6" s="7"/>
      <c r="OUD6" s="1"/>
      <c r="OUE6" s="7"/>
      <c r="OUF6" s="1"/>
      <c r="OUG6" s="7"/>
      <c r="OUH6" s="1"/>
      <c r="OUI6" s="7"/>
      <c r="OUJ6" s="1"/>
      <c r="OUK6" s="7"/>
      <c r="OUL6" s="1"/>
      <c r="OUM6" s="7"/>
      <c r="OUN6" s="1"/>
      <c r="OUO6" s="7"/>
      <c r="OUP6" s="1"/>
      <c r="OUQ6" s="7"/>
      <c r="OUR6" s="1"/>
      <c r="OUS6" s="7"/>
      <c r="OUT6" s="1"/>
      <c r="OUU6" s="7"/>
      <c r="OUV6" s="1"/>
      <c r="OUW6" s="7"/>
      <c r="OUX6" s="1"/>
      <c r="OUY6" s="7"/>
      <c r="OUZ6" s="1"/>
      <c r="OVA6" s="7"/>
      <c r="OVB6" s="1"/>
      <c r="OVC6" s="7"/>
      <c r="OVD6" s="1"/>
      <c r="OVE6" s="7"/>
      <c r="OVF6" s="1"/>
      <c r="OVG6" s="7"/>
      <c r="OVH6" s="1"/>
      <c r="OVI6" s="7"/>
      <c r="OVJ6" s="1"/>
      <c r="OVK6" s="7"/>
      <c r="OVL6" s="1"/>
      <c r="OVM6" s="7"/>
      <c r="OVN6" s="1"/>
      <c r="OVO6" s="7"/>
      <c r="OVP6" s="1"/>
      <c r="OVQ6" s="7"/>
      <c r="OVR6" s="1"/>
      <c r="OVS6" s="7"/>
      <c r="OVT6" s="1"/>
      <c r="OVU6" s="7"/>
      <c r="OVV6" s="1"/>
      <c r="OVW6" s="7"/>
      <c r="OVX6" s="1"/>
      <c r="OVY6" s="7"/>
      <c r="OVZ6" s="1"/>
      <c r="OWA6" s="7"/>
      <c r="OWB6" s="1"/>
      <c r="OWC6" s="7"/>
      <c r="OWD6" s="1"/>
      <c r="OWE6" s="7"/>
      <c r="OWF6" s="1"/>
      <c r="OWG6" s="7"/>
      <c r="OWH6" s="1"/>
      <c r="OWI6" s="7"/>
      <c r="OWJ6" s="1"/>
      <c r="OWK6" s="7"/>
      <c r="OWL6" s="1"/>
      <c r="OWM6" s="7"/>
      <c r="OWN6" s="1"/>
      <c r="OWO6" s="7"/>
      <c r="OWP6" s="1"/>
      <c r="OWQ6" s="7"/>
      <c r="OWR6" s="1"/>
      <c r="OWS6" s="7"/>
      <c r="OWT6" s="1"/>
      <c r="OWU6" s="7"/>
      <c r="OWV6" s="1"/>
      <c r="OWW6" s="7"/>
      <c r="OWX6" s="1"/>
      <c r="OWY6" s="7"/>
      <c r="OWZ6" s="1"/>
      <c r="OXA6" s="7"/>
      <c r="OXB6" s="1"/>
      <c r="OXC6" s="7"/>
      <c r="OXD6" s="1"/>
      <c r="OXE6" s="7"/>
      <c r="OXF6" s="1"/>
      <c r="OXG6" s="7"/>
      <c r="OXH6" s="1"/>
      <c r="OXI6" s="7"/>
      <c r="OXJ6" s="1"/>
      <c r="OXK6" s="7"/>
      <c r="OXL6" s="1"/>
      <c r="OXM6" s="7"/>
      <c r="OXN6" s="1"/>
      <c r="OXO6" s="7"/>
      <c r="OXP6" s="1"/>
      <c r="OXQ6" s="7"/>
      <c r="OXR6" s="1"/>
      <c r="OXS6" s="7"/>
      <c r="OXT6" s="1"/>
      <c r="OXU6" s="7"/>
      <c r="OXV6" s="1"/>
      <c r="OXW6" s="7"/>
      <c r="OXX6" s="1"/>
      <c r="OXY6" s="7"/>
      <c r="OXZ6" s="1"/>
      <c r="OYA6" s="7"/>
      <c r="OYB6" s="1"/>
      <c r="OYC6" s="7"/>
      <c r="OYD6" s="1"/>
      <c r="OYE6" s="7"/>
      <c r="OYF6" s="1"/>
      <c r="OYG6" s="7"/>
      <c r="OYH6" s="1"/>
      <c r="OYI6" s="7"/>
      <c r="OYJ6" s="1"/>
      <c r="OYK6" s="7"/>
      <c r="OYL6" s="1"/>
      <c r="OYM6" s="7"/>
      <c r="OYN6" s="1"/>
      <c r="OYO6" s="7"/>
      <c r="OYP6" s="1"/>
      <c r="OYQ6" s="7"/>
      <c r="OYR6" s="1"/>
      <c r="OYS6" s="7"/>
      <c r="OYT6" s="1"/>
      <c r="OYU6" s="7"/>
      <c r="OYV6" s="1"/>
      <c r="OYW6" s="7"/>
      <c r="OYX6" s="1"/>
      <c r="OYY6" s="7"/>
      <c r="OYZ6" s="1"/>
      <c r="OZA6" s="7"/>
      <c r="OZB6" s="1"/>
      <c r="OZC6" s="7"/>
      <c r="OZD6" s="1"/>
      <c r="OZE6" s="7"/>
      <c r="OZF6" s="1"/>
      <c r="OZG6" s="7"/>
      <c r="OZH6" s="1"/>
      <c r="OZI6" s="7"/>
      <c r="OZJ6" s="1"/>
      <c r="OZK6" s="7"/>
      <c r="OZL6" s="1"/>
      <c r="OZM6" s="7"/>
      <c r="OZN6" s="1"/>
      <c r="OZO6" s="7"/>
      <c r="OZP6" s="1"/>
      <c r="OZQ6" s="7"/>
      <c r="OZR6" s="1"/>
      <c r="OZS6" s="7"/>
      <c r="OZT6" s="1"/>
      <c r="OZU6" s="7"/>
      <c r="OZV6" s="1"/>
      <c r="OZW6" s="7"/>
      <c r="OZX6" s="1"/>
      <c r="OZY6" s="7"/>
      <c r="OZZ6" s="1"/>
      <c r="PAA6" s="7"/>
      <c r="PAB6" s="1"/>
      <c r="PAC6" s="7"/>
      <c r="PAD6" s="1"/>
      <c r="PAE6" s="7"/>
      <c r="PAF6" s="1"/>
      <c r="PAG6" s="7"/>
      <c r="PAH6" s="1"/>
      <c r="PAI6" s="7"/>
      <c r="PAJ6" s="1"/>
      <c r="PAK6" s="7"/>
      <c r="PAL6" s="1"/>
      <c r="PAM6" s="7"/>
      <c r="PAN6" s="1"/>
      <c r="PAO6" s="7"/>
      <c r="PAP6" s="1"/>
      <c r="PAQ6" s="7"/>
      <c r="PAR6" s="1"/>
      <c r="PAS6" s="7"/>
      <c r="PAT6" s="1"/>
      <c r="PAU6" s="7"/>
      <c r="PAV6" s="1"/>
      <c r="PAW6" s="7"/>
      <c r="PAX6" s="1"/>
      <c r="PAY6" s="7"/>
      <c r="PAZ6" s="1"/>
      <c r="PBA6" s="7"/>
      <c r="PBB6" s="1"/>
      <c r="PBC6" s="7"/>
      <c r="PBD6" s="1"/>
      <c r="PBE6" s="7"/>
      <c r="PBF6" s="1"/>
      <c r="PBG6" s="7"/>
      <c r="PBH6" s="1"/>
      <c r="PBI6" s="7"/>
      <c r="PBJ6" s="1"/>
      <c r="PBK6" s="7"/>
      <c r="PBL6" s="1"/>
      <c r="PBM6" s="7"/>
      <c r="PBN6" s="1"/>
      <c r="PBO6" s="7"/>
      <c r="PBP6" s="1"/>
      <c r="PBQ6" s="7"/>
      <c r="PBR6" s="1"/>
      <c r="PBS6" s="7"/>
      <c r="PBT6" s="1"/>
      <c r="PBU6" s="7"/>
      <c r="PBV6" s="1"/>
      <c r="PBW6" s="7"/>
      <c r="PBX6" s="1"/>
      <c r="PBY6" s="7"/>
      <c r="PBZ6" s="1"/>
      <c r="PCA6" s="7"/>
      <c r="PCB6" s="1"/>
      <c r="PCC6" s="7"/>
      <c r="PCD6" s="1"/>
      <c r="PCE6" s="7"/>
      <c r="PCF6" s="1"/>
      <c r="PCG6" s="7"/>
      <c r="PCH6" s="1"/>
      <c r="PCI6" s="7"/>
      <c r="PCJ6" s="1"/>
      <c r="PCK6" s="7"/>
      <c r="PCL6" s="1"/>
      <c r="PCM6" s="7"/>
      <c r="PCN6" s="1"/>
      <c r="PCO6" s="7"/>
      <c r="PCP6" s="1"/>
      <c r="PCQ6" s="7"/>
      <c r="PCR6" s="1"/>
      <c r="PCS6" s="7"/>
      <c r="PCT6" s="1"/>
      <c r="PCU6" s="7"/>
      <c r="PCV6" s="1"/>
      <c r="PCW6" s="7"/>
      <c r="PCX6" s="1"/>
      <c r="PCY6" s="7"/>
      <c r="PCZ6" s="1"/>
      <c r="PDA6" s="7"/>
      <c r="PDB6" s="1"/>
      <c r="PDC6" s="7"/>
      <c r="PDD6" s="1"/>
      <c r="PDE6" s="7"/>
      <c r="PDF6" s="1"/>
      <c r="PDG6" s="7"/>
      <c r="PDH6" s="1"/>
      <c r="PDI6" s="7"/>
      <c r="PDJ6" s="1"/>
      <c r="PDK6" s="7"/>
      <c r="PDL6" s="1"/>
      <c r="PDM6" s="7"/>
      <c r="PDN6" s="1"/>
      <c r="PDO6" s="7"/>
      <c r="PDP6" s="1"/>
      <c r="PDQ6" s="7"/>
      <c r="PDR6" s="1"/>
      <c r="PDS6" s="7"/>
      <c r="PDT6" s="1"/>
      <c r="PDU6" s="7"/>
      <c r="PDV6" s="1"/>
      <c r="PDW6" s="7"/>
      <c r="PDX6" s="1"/>
      <c r="PDY6" s="7"/>
      <c r="PDZ6" s="1"/>
      <c r="PEA6" s="7"/>
      <c r="PEB6" s="1"/>
      <c r="PEC6" s="7"/>
      <c r="PED6" s="1"/>
      <c r="PEE6" s="7"/>
      <c r="PEF6" s="1"/>
      <c r="PEG6" s="7"/>
      <c r="PEH6" s="1"/>
      <c r="PEI6" s="7"/>
      <c r="PEJ6" s="1"/>
      <c r="PEK6" s="7"/>
      <c r="PEL6" s="1"/>
      <c r="PEM6" s="7"/>
      <c r="PEN6" s="1"/>
      <c r="PEO6" s="7"/>
      <c r="PEP6" s="1"/>
      <c r="PEQ6" s="7"/>
      <c r="PER6" s="1"/>
      <c r="PES6" s="7"/>
      <c r="PET6" s="1"/>
      <c r="PEU6" s="7"/>
      <c r="PEV6" s="1"/>
      <c r="PEW6" s="7"/>
      <c r="PEX6" s="1"/>
      <c r="PEY6" s="7"/>
      <c r="PEZ6" s="1"/>
      <c r="PFA6" s="7"/>
      <c r="PFB6" s="1"/>
      <c r="PFC6" s="7"/>
      <c r="PFD6" s="1"/>
      <c r="PFE6" s="7"/>
      <c r="PFF6" s="1"/>
      <c r="PFG6" s="7"/>
      <c r="PFH6" s="1"/>
      <c r="PFI6" s="7"/>
      <c r="PFJ6" s="1"/>
      <c r="PFK6" s="7"/>
      <c r="PFL6" s="1"/>
      <c r="PFM6" s="7"/>
      <c r="PFN6" s="1"/>
      <c r="PFO6" s="7"/>
      <c r="PFP6" s="1"/>
      <c r="PFQ6" s="7"/>
      <c r="PFR6" s="1"/>
      <c r="PFS6" s="7"/>
      <c r="PFT6" s="1"/>
      <c r="PFU6" s="7"/>
      <c r="PFV6" s="1"/>
      <c r="PFW6" s="7"/>
      <c r="PFX6" s="1"/>
      <c r="PFY6" s="7"/>
      <c r="PFZ6" s="1"/>
      <c r="PGA6" s="7"/>
      <c r="PGB6" s="1"/>
      <c r="PGC6" s="7"/>
      <c r="PGD6" s="1"/>
      <c r="PGE6" s="7"/>
      <c r="PGF6" s="1"/>
      <c r="PGG6" s="7"/>
      <c r="PGH6" s="1"/>
      <c r="PGI6" s="7"/>
      <c r="PGJ6" s="1"/>
      <c r="PGK6" s="7"/>
      <c r="PGL6" s="1"/>
      <c r="PGM6" s="7"/>
      <c r="PGN6" s="1"/>
      <c r="PGO6" s="7"/>
      <c r="PGP6" s="1"/>
      <c r="PGQ6" s="7"/>
      <c r="PGR6" s="1"/>
      <c r="PGS6" s="7"/>
      <c r="PGT6" s="1"/>
      <c r="PGU6" s="7"/>
      <c r="PGV6" s="1"/>
      <c r="PGW6" s="7"/>
      <c r="PGX6" s="1"/>
      <c r="PGY6" s="7"/>
      <c r="PGZ6" s="1"/>
      <c r="PHA6" s="7"/>
      <c r="PHB6" s="1"/>
      <c r="PHC6" s="7"/>
      <c r="PHD6" s="1"/>
      <c r="PHE6" s="7"/>
      <c r="PHF6" s="1"/>
      <c r="PHG6" s="7"/>
      <c r="PHH6" s="1"/>
      <c r="PHI6" s="7"/>
      <c r="PHJ6" s="1"/>
      <c r="PHK6" s="7"/>
      <c r="PHL6" s="1"/>
      <c r="PHM6" s="7"/>
      <c r="PHN6" s="1"/>
      <c r="PHO6" s="7"/>
      <c r="PHP6" s="1"/>
      <c r="PHQ6" s="7"/>
      <c r="PHR6" s="1"/>
      <c r="PHS6" s="7"/>
      <c r="PHT6" s="1"/>
      <c r="PHU6" s="7"/>
      <c r="PHV6" s="1"/>
      <c r="PHW6" s="7"/>
      <c r="PHX6" s="1"/>
      <c r="PHY6" s="7"/>
      <c r="PHZ6" s="1"/>
      <c r="PIA6" s="7"/>
      <c r="PIB6" s="1"/>
      <c r="PIC6" s="7"/>
      <c r="PID6" s="1"/>
      <c r="PIE6" s="7"/>
      <c r="PIF6" s="1"/>
      <c r="PIG6" s="7"/>
      <c r="PIH6" s="1"/>
      <c r="PII6" s="7"/>
      <c r="PIJ6" s="1"/>
      <c r="PIK6" s="7"/>
      <c r="PIL6" s="1"/>
      <c r="PIM6" s="7"/>
      <c r="PIN6" s="1"/>
      <c r="PIO6" s="7"/>
      <c r="PIP6" s="1"/>
      <c r="PIQ6" s="7"/>
      <c r="PIR6" s="1"/>
      <c r="PIS6" s="7"/>
      <c r="PIT6" s="1"/>
      <c r="PIU6" s="7"/>
      <c r="PIV6" s="1"/>
      <c r="PIW6" s="7"/>
      <c r="PIX6" s="1"/>
      <c r="PIY6" s="7"/>
      <c r="PIZ6" s="1"/>
      <c r="PJA6" s="7"/>
      <c r="PJB6" s="1"/>
      <c r="PJC6" s="7"/>
      <c r="PJD6" s="1"/>
      <c r="PJE6" s="7"/>
      <c r="PJF6" s="1"/>
      <c r="PJG6" s="7"/>
      <c r="PJH6" s="1"/>
      <c r="PJI6" s="7"/>
      <c r="PJJ6" s="1"/>
      <c r="PJK6" s="7"/>
      <c r="PJL6" s="1"/>
      <c r="PJM6" s="7"/>
      <c r="PJN6" s="1"/>
      <c r="PJO6" s="7"/>
      <c r="PJP6" s="1"/>
      <c r="PJQ6" s="7"/>
      <c r="PJR6" s="1"/>
      <c r="PJS6" s="7"/>
      <c r="PJT6" s="1"/>
      <c r="PJU6" s="7"/>
      <c r="PJV6" s="1"/>
      <c r="PJW6" s="7"/>
      <c r="PJX6" s="1"/>
      <c r="PJY6" s="7"/>
      <c r="PJZ6" s="1"/>
      <c r="PKA6" s="7"/>
      <c r="PKB6" s="1"/>
      <c r="PKC6" s="7"/>
      <c r="PKD6" s="1"/>
      <c r="PKE6" s="7"/>
      <c r="PKF6" s="1"/>
      <c r="PKG6" s="7"/>
      <c r="PKH6" s="1"/>
      <c r="PKI6" s="7"/>
      <c r="PKJ6" s="1"/>
      <c r="PKK6" s="7"/>
      <c r="PKL6" s="1"/>
      <c r="PKM6" s="7"/>
      <c r="PKN6" s="1"/>
      <c r="PKO6" s="7"/>
      <c r="PKP6" s="1"/>
      <c r="PKQ6" s="7"/>
      <c r="PKR6" s="1"/>
      <c r="PKS6" s="7"/>
      <c r="PKT6" s="1"/>
      <c r="PKU6" s="7"/>
      <c r="PKV6" s="1"/>
      <c r="PKW6" s="7"/>
      <c r="PKX6" s="1"/>
      <c r="PKY6" s="7"/>
      <c r="PKZ6" s="1"/>
      <c r="PLA6" s="7"/>
      <c r="PLB6" s="1"/>
      <c r="PLC6" s="7"/>
      <c r="PLD6" s="1"/>
      <c r="PLE6" s="7"/>
      <c r="PLF6" s="1"/>
      <c r="PLG6" s="7"/>
      <c r="PLH6" s="1"/>
      <c r="PLI6" s="7"/>
      <c r="PLJ6" s="1"/>
      <c r="PLK6" s="7"/>
      <c r="PLL6" s="1"/>
      <c r="PLM6" s="7"/>
      <c r="PLN6" s="1"/>
      <c r="PLO6" s="7"/>
      <c r="PLP6" s="1"/>
      <c r="PLQ6" s="7"/>
      <c r="PLR6" s="1"/>
      <c r="PLS6" s="7"/>
      <c r="PLT6" s="1"/>
      <c r="PLU6" s="7"/>
      <c r="PLV6" s="1"/>
      <c r="PLW6" s="7"/>
      <c r="PLX6" s="1"/>
      <c r="PLY6" s="7"/>
      <c r="PLZ6" s="1"/>
      <c r="PMA6" s="7"/>
      <c r="PMB6" s="1"/>
      <c r="PMC6" s="7"/>
      <c r="PMD6" s="1"/>
      <c r="PME6" s="7"/>
      <c r="PMF6" s="1"/>
      <c r="PMG6" s="7"/>
      <c r="PMH6" s="1"/>
      <c r="PMI6" s="7"/>
      <c r="PMJ6" s="1"/>
      <c r="PMK6" s="7"/>
      <c r="PML6" s="1"/>
      <c r="PMM6" s="7"/>
      <c r="PMN6" s="1"/>
      <c r="PMO6" s="7"/>
      <c r="PMP6" s="1"/>
      <c r="PMQ6" s="7"/>
      <c r="PMR6" s="1"/>
      <c r="PMS6" s="7"/>
      <c r="PMT6" s="1"/>
      <c r="PMU6" s="7"/>
      <c r="PMV6" s="1"/>
      <c r="PMW6" s="7"/>
      <c r="PMX6" s="1"/>
      <c r="PMY6" s="7"/>
      <c r="PMZ6" s="1"/>
      <c r="PNA6" s="7"/>
      <c r="PNB6" s="1"/>
      <c r="PNC6" s="7"/>
      <c r="PND6" s="1"/>
      <c r="PNE6" s="7"/>
      <c r="PNF6" s="1"/>
      <c r="PNG6" s="7"/>
      <c r="PNH6" s="1"/>
      <c r="PNI6" s="7"/>
      <c r="PNJ6" s="1"/>
      <c r="PNK6" s="7"/>
      <c r="PNL6" s="1"/>
      <c r="PNM6" s="7"/>
      <c r="PNN6" s="1"/>
      <c r="PNO6" s="7"/>
      <c r="PNP6" s="1"/>
      <c r="PNQ6" s="7"/>
      <c r="PNR6" s="1"/>
      <c r="PNS6" s="7"/>
      <c r="PNT6" s="1"/>
      <c r="PNU6" s="7"/>
      <c r="PNV6" s="1"/>
      <c r="PNW6" s="7"/>
      <c r="PNX6" s="1"/>
      <c r="PNY6" s="7"/>
      <c r="PNZ6" s="1"/>
      <c r="POA6" s="7"/>
      <c r="POB6" s="1"/>
      <c r="POC6" s="7"/>
      <c r="POD6" s="1"/>
      <c r="POE6" s="7"/>
      <c r="POF6" s="1"/>
      <c r="POG6" s="7"/>
      <c r="POH6" s="1"/>
      <c r="POI6" s="7"/>
      <c r="POJ6" s="1"/>
      <c r="POK6" s="7"/>
      <c r="POL6" s="1"/>
      <c r="POM6" s="7"/>
      <c r="PON6" s="1"/>
      <c r="POO6" s="7"/>
      <c r="POP6" s="1"/>
      <c r="POQ6" s="7"/>
      <c r="POR6" s="1"/>
      <c r="POS6" s="7"/>
      <c r="POT6" s="1"/>
      <c r="POU6" s="7"/>
      <c r="POV6" s="1"/>
      <c r="POW6" s="7"/>
      <c r="POX6" s="1"/>
      <c r="POY6" s="7"/>
      <c r="POZ6" s="1"/>
      <c r="PPA6" s="7"/>
      <c r="PPB6" s="1"/>
      <c r="PPC6" s="7"/>
      <c r="PPD6" s="1"/>
      <c r="PPE6" s="7"/>
      <c r="PPF6" s="1"/>
      <c r="PPG6" s="7"/>
      <c r="PPH6" s="1"/>
      <c r="PPI6" s="7"/>
      <c r="PPJ6" s="1"/>
      <c r="PPK6" s="7"/>
      <c r="PPL6" s="1"/>
      <c r="PPM6" s="7"/>
      <c r="PPN6" s="1"/>
      <c r="PPO6" s="7"/>
      <c r="PPP6" s="1"/>
      <c r="PPQ6" s="7"/>
      <c r="PPR6" s="1"/>
      <c r="PPS6" s="7"/>
      <c r="PPT6" s="1"/>
      <c r="PPU6" s="7"/>
      <c r="PPV6" s="1"/>
      <c r="PPW6" s="7"/>
      <c r="PPX6" s="1"/>
      <c r="PPY6" s="7"/>
      <c r="PPZ6" s="1"/>
      <c r="PQA6" s="7"/>
      <c r="PQB6" s="1"/>
      <c r="PQC6" s="7"/>
      <c r="PQD6" s="1"/>
      <c r="PQE6" s="7"/>
      <c r="PQF6" s="1"/>
      <c r="PQG6" s="7"/>
      <c r="PQH6" s="1"/>
      <c r="PQI6" s="7"/>
      <c r="PQJ6" s="1"/>
      <c r="PQK6" s="7"/>
      <c r="PQL6" s="1"/>
      <c r="PQM6" s="7"/>
      <c r="PQN6" s="1"/>
      <c r="PQO6" s="7"/>
      <c r="PQP6" s="1"/>
      <c r="PQQ6" s="7"/>
      <c r="PQR6" s="1"/>
      <c r="PQS6" s="7"/>
      <c r="PQT6" s="1"/>
      <c r="PQU6" s="7"/>
      <c r="PQV6" s="1"/>
      <c r="PQW6" s="7"/>
      <c r="PQX6" s="1"/>
      <c r="PQY6" s="7"/>
      <c r="PQZ6" s="1"/>
      <c r="PRA6" s="7"/>
      <c r="PRB6" s="1"/>
      <c r="PRC6" s="7"/>
      <c r="PRD6" s="1"/>
      <c r="PRE6" s="7"/>
      <c r="PRF6" s="1"/>
      <c r="PRG6" s="7"/>
      <c r="PRH6" s="1"/>
      <c r="PRI6" s="7"/>
      <c r="PRJ6" s="1"/>
      <c r="PRK6" s="7"/>
      <c r="PRL6" s="1"/>
      <c r="PRM6" s="7"/>
      <c r="PRN6" s="1"/>
      <c r="PRO6" s="7"/>
      <c r="PRP6" s="1"/>
      <c r="PRQ6" s="7"/>
      <c r="PRR6" s="1"/>
      <c r="PRS6" s="7"/>
      <c r="PRT6" s="1"/>
      <c r="PRU6" s="7"/>
      <c r="PRV6" s="1"/>
      <c r="PRW6" s="7"/>
      <c r="PRX6" s="1"/>
      <c r="PRY6" s="7"/>
      <c r="PRZ6" s="1"/>
      <c r="PSA6" s="7"/>
      <c r="PSB6" s="1"/>
      <c r="PSC6" s="7"/>
      <c r="PSD6" s="1"/>
      <c r="PSE6" s="7"/>
      <c r="PSF6" s="1"/>
      <c r="PSG6" s="7"/>
      <c r="PSH6" s="1"/>
      <c r="PSI6" s="7"/>
      <c r="PSJ6" s="1"/>
      <c r="PSK6" s="7"/>
      <c r="PSL6" s="1"/>
      <c r="PSM6" s="7"/>
      <c r="PSN6" s="1"/>
      <c r="PSO6" s="7"/>
      <c r="PSP6" s="1"/>
      <c r="PSQ6" s="7"/>
      <c r="PSR6" s="1"/>
      <c r="PSS6" s="7"/>
      <c r="PST6" s="1"/>
      <c r="PSU6" s="7"/>
      <c r="PSV6" s="1"/>
      <c r="PSW6" s="7"/>
      <c r="PSX6" s="1"/>
      <c r="PSY6" s="7"/>
      <c r="PSZ6" s="1"/>
      <c r="PTA6" s="7"/>
      <c r="PTB6" s="1"/>
      <c r="PTC6" s="7"/>
      <c r="PTD6" s="1"/>
      <c r="PTE6" s="7"/>
      <c r="PTF6" s="1"/>
      <c r="PTG6" s="7"/>
      <c r="PTH6" s="1"/>
      <c r="PTI6" s="7"/>
      <c r="PTJ6" s="1"/>
      <c r="PTK6" s="7"/>
      <c r="PTL6" s="1"/>
      <c r="PTM6" s="7"/>
      <c r="PTN6" s="1"/>
      <c r="PTO6" s="7"/>
      <c r="PTP6" s="1"/>
      <c r="PTQ6" s="7"/>
      <c r="PTR6" s="1"/>
      <c r="PTS6" s="7"/>
      <c r="PTT6" s="1"/>
      <c r="PTU6" s="7"/>
      <c r="PTV6" s="1"/>
      <c r="PTW6" s="7"/>
      <c r="PTX6" s="1"/>
      <c r="PTY6" s="7"/>
      <c r="PTZ6" s="1"/>
      <c r="PUA6" s="7"/>
      <c r="PUB6" s="1"/>
      <c r="PUC6" s="7"/>
      <c r="PUD6" s="1"/>
      <c r="PUE6" s="7"/>
      <c r="PUF6" s="1"/>
      <c r="PUG6" s="7"/>
      <c r="PUH6" s="1"/>
      <c r="PUI6" s="7"/>
      <c r="PUJ6" s="1"/>
      <c r="PUK6" s="7"/>
      <c r="PUL6" s="1"/>
      <c r="PUM6" s="7"/>
      <c r="PUN6" s="1"/>
      <c r="PUO6" s="7"/>
      <c r="PUP6" s="1"/>
      <c r="PUQ6" s="7"/>
      <c r="PUR6" s="1"/>
      <c r="PUS6" s="7"/>
      <c r="PUT6" s="1"/>
      <c r="PUU6" s="7"/>
      <c r="PUV6" s="1"/>
      <c r="PUW6" s="7"/>
      <c r="PUX6" s="1"/>
      <c r="PUY6" s="7"/>
      <c r="PUZ6" s="1"/>
      <c r="PVA6" s="7"/>
      <c r="PVB6" s="1"/>
      <c r="PVC6" s="7"/>
      <c r="PVD6" s="1"/>
      <c r="PVE6" s="7"/>
      <c r="PVF6" s="1"/>
      <c r="PVG6" s="7"/>
      <c r="PVH6" s="1"/>
      <c r="PVI6" s="7"/>
      <c r="PVJ6" s="1"/>
      <c r="PVK6" s="7"/>
      <c r="PVL6" s="1"/>
      <c r="PVM6" s="7"/>
      <c r="PVN6" s="1"/>
      <c r="PVO6" s="7"/>
      <c r="PVP6" s="1"/>
      <c r="PVQ6" s="7"/>
      <c r="PVR6" s="1"/>
      <c r="PVS6" s="7"/>
      <c r="PVT6" s="1"/>
      <c r="PVU6" s="7"/>
      <c r="PVV6" s="1"/>
      <c r="PVW6" s="7"/>
      <c r="PVX6" s="1"/>
      <c r="PVY6" s="7"/>
      <c r="PVZ6" s="1"/>
      <c r="PWA6" s="7"/>
      <c r="PWB6" s="1"/>
      <c r="PWC6" s="7"/>
      <c r="PWD6" s="1"/>
      <c r="PWE6" s="7"/>
      <c r="PWF6" s="1"/>
      <c r="PWG6" s="7"/>
      <c r="PWH6" s="1"/>
      <c r="PWI6" s="7"/>
      <c r="PWJ6" s="1"/>
      <c r="PWK6" s="7"/>
      <c r="PWL6" s="1"/>
      <c r="PWM6" s="7"/>
      <c r="PWN6" s="1"/>
      <c r="PWO6" s="7"/>
      <c r="PWP6" s="1"/>
      <c r="PWQ6" s="7"/>
      <c r="PWR6" s="1"/>
      <c r="PWS6" s="7"/>
      <c r="PWT6" s="1"/>
      <c r="PWU6" s="7"/>
      <c r="PWV6" s="1"/>
      <c r="PWW6" s="7"/>
      <c r="PWX6" s="1"/>
      <c r="PWY6" s="7"/>
      <c r="PWZ6" s="1"/>
      <c r="PXA6" s="7"/>
      <c r="PXB6" s="1"/>
      <c r="PXC6" s="7"/>
      <c r="PXD6" s="1"/>
      <c r="PXE6" s="7"/>
      <c r="PXF6" s="1"/>
      <c r="PXG6" s="7"/>
      <c r="PXH6" s="1"/>
      <c r="PXI6" s="7"/>
      <c r="PXJ6" s="1"/>
      <c r="PXK6" s="7"/>
      <c r="PXL6" s="1"/>
      <c r="PXM6" s="7"/>
      <c r="PXN6" s="1"/>
      <c r="PXO6" s="7"/>
      <c r="PXP6" s="1"/>
      <c r="PXQ6" s="7"/>
      <c r="PXR6" s="1"/>
      <c r="PXS6" s="7"/>
      <c r="PXT6" s="1"/>
      <c r="PXU6" s="7"/>
      <c r="PXV6" s="1"/>
      <c r="PXW6" s="7"/>
      <c r="PXX6" s="1"/>
      <c r="PXY6" s="7"/>
      <c r="PXZ6" s="1"/>
      <c r="PYA6" s="7"/>
      <c r="PYB6" s="1"/>
      <c r="PYC6" s="7"/>
      <c r="PYD6" s="1"/>
      <c r="PYE6" s="7"/>
      <c r="PYF6" s="1"/>
      <c r="PYG6" s="7"/>
      <c r="PYH6" s="1"/>
      <c r="PYI6" s="7"/>
      <c r="PYJ6" s="1"/>
      <c r="PYK6" s="7"/>
      <c r="PYL6" s="1"/>
      <c r="PYM6" s="7"/>
      <c r="PYN6" s="1"/>
      <c r="PYO6" s="7"/>
      <c r="PYP6" s="1"/>
      <c r="PYQ6" s="7"/>
      <c r="PYR6" s="1"/>
      <c r="PYS6" s="7"/>
      <c r="PYT6" s="1"/>
      <c r="PYU6" s="7"/>
      <c r="PYV6" s="1"/>
      <c r="PYW6" s="7"/>
      <c r="PYX6" s="1"/>
      <c r="PYY6" s="7"/>
      <c r="PYZ6" s="1"/>
      <c r="PZA6" s="7"/>
      <c r="PZB6" s="1"/>
      <c r="PZC6" s="7"/>
      <c r="PZD6" s="1"/>
      <c r="PZE6" s="7"/>
      <c r="PZF6" s="1"/>
      <c r="PZG6" s="7"/>
      <c r="PZH6" s="1"/>
      <c r="PZI6" s="7"/>
      <c r="PZJ6" s="1"/>
      <c r="PZK6" s="7"/>
      <c r="PZL6" s="1"/>
      <c r="PZM6" s="7"/>
      <c r="PZN6" s="1"/>
      <c r="PZO6" s="7"/>
      <c r="PZP6" s="1"/>
      <c r="PZQ6" s="7"/>
      <c r="PZR6" s="1"/>
      <c r="PZS6" s="7"/>
      <c r="PZT6" s="1"/>
      <c r="PZU6" s="7"/>
      <c r="PZV6" s="1"/>
      <c r="PZW6" s="7"/>
      <c r="PZX6" s="1"/>
      <c r="PZY6" s="7"/>
      <c r="PZZ6" s="1"/>
      <c r="QAA6" s="7"/>
      <c r="QAB6" s="1"/>
      <c r="QAC6" s="7"/>
      <c r="QAD6" s="1"/>
      <c r="QAE6" s="7"/>
      <c r="QAF6" s="1"/>
      <c r="QAG6" s="7"/>
      <c r="QAH6" s="1"/>
      <c r="QAI6" s="7"/>
      <c r="QAJ6" s="1"/>
      <c r="QAK6" s="7"/>
      <c r="QAL6" s="1"/>
      <c r="QAM6" s="7"/>
      <c r="QAN6" s="1"/>
      <c r="QAO6" s="7"/>
      <c r="QAP6" s="1"/>
      <c r="QAQ6" s="7"/>
      <c r="QAR6" s="1"/>
      <c r="QAS6" s="7"/>
      <c r="QAT6" s="1"/>
      <c r="QAU6" s="7"/>
      <c r="QAV6" s="1"/>
      <c r="QAW6" s="7"/>
      <c r="QAX6" s="1"/>
      <c r="QAY6" s="7"/>
      <c r="QAZ6" s="1"/>
      <c r="QBA6" s="7"/>
      <c r="QBB6" s="1"/>
      <c r="QBC6" s="7"/>
      <c r="QBD6" s="1"/>
      <c r="QBE6" s="7"/>
      <c r="QBF6" s="1"/>
      <c r="QBG6" s="7"/>
      <c r="QBH6" s="1"/>
      <c r="QBI6" s="7"/>
      <c r="QBJ6" s="1"/>
      <c r="QBK6" s="7"/>
      <c r="QBL6" s="1"/>
      <c r="QBM6" s="7"/>
      <c r="QBN6" s="1"/>
      <c r="QBO6" s="7"/>
      <c r="QBP6" s="1"/>
      <c r="QBQ6" s="7"/>
      <c r="QBR6" s="1"/>
      <c r="QBS6" s="7"/>
      <c r="QBT6" s="1"/>
      <c r="QBU6" s="7"/>
      <c r="QBV6" s="1"/>
      <c r="QBW6" s="7"/>
      <c r="QBX6" s="1"/>
      <c r="QBY6" s="7"/>
      <c r="QBZ6" s="1"/>
      <c r="QCA6" s="7"/>
      <c r="QCB6" s="1"/>
      <c r="QCC6" s="7"/>
      <c r="QCD6" s="1"/>
      <c r="QCE6" s="7"/>
      <c r="QCF6" s="1"/>
      <c r="QCG6" s="7"/>
      <c r="QCH6" s="1"/>
      <c r="QCI6" s="7"/>
      <c r="QCJ6" s="1"/>
      <c r="QCK6" s="7"/>
      <c r="QCL6" s="1"/>
      <c r="QCM6" s="7"/>
      <c r="QCN6" s="1"/>
      <c r="QCO6" s="7"/>
      <c r="QCP6" s="1"/>
      <c r="QCQ6" s="7"/>
      <c r="QCR6" s="1"/>
      <c r="QCS6" s="7"/>
      <c r="QCT6" s="1"/>
      <c r="QCU6" s="7"/>
      <c r="QCV6" s="1"/>
      <c r="QCW6" s="7"/>
      <c r="QCX6" s="1"/>
      <c r="QCY6" s="7"/>
      <c r="QCZ6" s="1"/>
      <c r="QDA6" s="7"/>
      <c r="QDB6" s="1"/>
      <c r="QDC6" s="7"/>
      <c r="QDD6" s="1"/>
      <c r="QDE6" s="7"/>
      <c r="QDF6" s="1"/>
      <c r="QDG6" s="7"/>
      <c r="QDH6" s="1"/>
      <c r="QDI6" s="7"/>
      <c r="QDJ6" s="1"/>
      <c r="QDK6" s="7"/>
      <c r="QDL6" s="1"/>
      <c r="QDM6" s="7"/>
      <c r="QDN6" s="1"/>
      <c r="QDO6" s="7"/>
      <c r="QDP6" s="1"/>
      <c r="QDQ6" s="7"/>
      <c r="QDR6" s="1"/>
      <c r="QDS6" s="7"/>
      <c r="QDT6" s="1"/>
      <c r="QDU6" s="7"/>
      <c r="QDV6" s="1"/>
      <c r="QDW6" s="7"/>
      <c r="QDX6" s="1"/>
      <c r="QDY6" s="7"/>
      <c r="QDZ6" s="1"/>
      <c r="QEA6" s="7"/>
      <c r="QEB6" s="1"/>
      <c r="QEC6" s="7"/>
      <c r="QED6" s="1"/>
      <c r="QEE6" s="7"/>
      <c r="QEF6" s="1"/>
      <c r="QEG6" s="7"/>
      <c r="QEH6" s="1"/>
      <c r="QEI6" s="7"/>
      <c r="QEJ6" s="1"/>
      <c r="QEK6" s="7"/>
      <c r="QEL6" s="1"/>
      <c r="QEM6" s="7"/>
      <c r="QEN6" s="1"/>
      <c r="QEO6" s="7"/>
      <c r="QEP6" s="1"/>
      <c r="QEQ6" s="7"/>
      <c r="QER6" s="1"/>
      <c r="QES6" s="7"/>
      <c r="QET6" s="1"/>
      <c r="QEU6" s="7"/>
      <c r="QEV6" s="1"/>
      <c r="QEW6" s="7"/>
      <c r="QEX6" s="1"/>
      <c r="QEY6" s="7"/>
      <c r="QEZ6" s="1"/>
      <c r="QFA6" s="7"/>
      <c r="QFB6" s="1"/>
      <c r="QFC6" s="7"/>
      <c r="QFD6" s="1"/>
      <c r="QFE6" s="7"/>
      <c r="QFF6" s="1"/>
      <c r="QFG6" s="7"/>
      <c r="QFH6" s="1"/>
      <c r="QFI6" s="7"/>
      <c r="QFJ6" s="1"/>
      <c r="QFK6" s="7"/>
      <c r="QFL6" s="1"/>
      <c r="QFM6" s="7"/>
      <c r="QFN6" s="1"/>
      <c r="QFO6" s="7"/>
      <c r="QFP6" s="1"/>
      <c r="QFQ6" s="7"/>
      <c r="QFR6" s="1"/>
      <c r="QFS6" s="7"/>
      <c r="QFT6" s="1"/>
      <c r="QFU6" s="7"/>
      <c r="QFV6" s="1"/>
      <c r="QFW6" s="7"/>
      <c r="QFX6" s="1"/>
      <c r="QFY6" s="7"/>
      <c r="QFZ6" s="1"/>
      <c r="QGA6" s="7"/>
      <c r="QGB6" s="1"/>
      <c r="QGC6" s="7"/>
      <c r="QGD6" s="1"/>
      <c r="QGE6" s="7"/>
      <c r="QGF6" s="1"/>
      <c r="QGG6" s="7"/>
      <c r="QGH6" s="1"/>
      <c r="QGI6" s="7"/>
      <c r="QGJ6" s="1"/>
      <c r="QGK6" s="7"/>
      <c r="QGL6" s="1"/>
      <c r="QGM6" s="7"/>
      <c r="QGN6" s="1"/>
      <c r="QGO6" s="7"/>
      <c r="QGP6" s="1"/>
      <c r="QGQ6" s="7"/>
      <c r="QGR6" s="1"/>
      <c r="QGS6" s="7"/>
      <c r="QGT6" s="1"/>
      <c r="QGU6" s="7"/>
      <c r="QGV6" s="1"/>
      <c r="QGW6" s="7"/>
      <c r="QGX6" s="1"/>
      <c r="QGY6" s="7"/>
      <c r="QGZ6" s="1"/>
      <c r="QHA6" s="7"/>
      <c r="QHB6" s="1"/>
      <c r="QHC6" s="7"/>
      <c r="QHD6" s="1"/>
      <c r="QHE6" s="7"/>
      <c r="QHF6" s="1"/>
      <c r="QHG6" s="7"/>
      <c r="QHH6" s="1"/>
      <c r="QHI6" s="7"/>
      <c r="QHJ6" s="1"/>
      <c r="QHK6" s="7"/>
      <c r="QHL6" s="1"/>
      <c r="QHM6" s="7"/>
      <c r="QHN6" s="1"/>
      <c r="QHO6" s="7"/>
      <c r="QHP6" s="1"/>
      <c r="QHQ6" s="7"/>
      <c r="QHR6" s="1"/>
      <c r="QHS6" s="7"/>
      <c r="QHT6" s="1"/>
      <c r="QHU6" s="7"/>
      <c r="QHV6" s="1"/>
      <c r="QHW6" s="7"/>
      <c r="QHX6" s="1"/>
      <c r="QHY6" s="7"/>
      <c r="QHZ6" s="1"/>
      <c r="QIA6" s="7"/>
      <c r="QIB6" s="1"/>
      <c r="QIC6" s="7"/>
      <c r="QID6" s="1"/>
      <c r="QIE6" s="7"/>
      <c r="QIF6" s="1"/>
      <c r="QIG6" s="7"/>
      <c r="QIH6" s="1"/>
      <c r="QII6" s="7"/>
      <c r="QIJ6" s="1"/>
      <c r="QIK6" s="7"/>
      <c r="QIL6" s="1"/>
      <c r="QIM6" s="7"/>
      <c r="QIN6" s="1"/>
      <c r="QIO6" s="7"/>
      <c r="QIP6" s="1"/>
      <c r="QIQ6" s="7"/>
      <c r="QIR6" s="1"/>
      <c r="QIS6" s="7"/>
      <c r="QIT6" s="1"/>
      <c r="QIU6" s="7"/>
      <c r="QIV6" s="1"/>
      <c r="QIW6" s="7"/>
      <c r="QIX6" s="1"/>
      <c r="QIY6" s="7"/>
      <c r="QIZ6" s="1"/>
      <c r="QJA6" s="7"/>
      <c r="QJB6" s="1"/>
      <c r="QJC6" s="7"/>
      <c r="QJD6" s="1"/>
      <c r="QJE6" s="7"/>
      <c r="QJF6" s="1"/>
      <c r="QJG6" s="7"/>
      <c r="QJH6" s="1"/>
      <c r="QJI6" s="7"/>
      <c r="QJJ6" s="1"/>
      <c r="QJK6" s="7"/>
      <c r="QJL6" s="1"/>
      <c r="QJM6" s="7"/>
      <c r="QJN6" s="1"/>
      <c r="QJO6" s="7"/>
      <c r="QJP6" s="1"/>
      <c r="QJQ6" s="7"/>
      <c r="QJR6" s="1"/>
      <c r="QJS6" s="7"/>
      <c r="QJT6" s="1"/>
      <c r="QJU6" s="7"/>
      <c r="QJV6" s="1"/>
      <c r="QJW6" s="7"/>
      <c r="QJX6" s="1"/>
      <c r="QJY6" s="7"/>
      <c r="QJZ6" s="1"/>
      <c r="QKA6" s="7"/>
      <c r="QKB6" s="1"/>
      <c r="QKC6" s="7"/>
      <c r="QKD6" s="1"/>
      <c r="QKE6" s="7"/>
      <c r="QKF6" s="1"/>
      <c r="QKG6" s="7"/>
      <c r="QKH6" s="1"/>
      <c r="QKI6" s="7"/>
      <c r="QKJ6" s="1"/>
      <c r="QKK6" s="7"/>
      <c r="QKL6" s="1"/>
      <c r="QKM6" s="7"/>
      <c r="QKN6" s="1"/>
      <c r="QKO6" s="7"/>
      <c r="QKP6" s="1"/>
      <c r="QKQ6" s="7"/>
      <c r="QKR6" s="1"/>
      <c r="QKS6" s="7"/>
      <c r="QKT6" s="1"/>
      <c r="QKU6" s="7"/>
      <c r="QKV6" s="1"/>
      <c r="QKW6" s="7"/>
      <c r="QKX6" s="1"/>
      <c r="QKY6" s="7"/>
      <c r="QKZ6" s="1"/>
      <c r="QLA6" s="7"/>
      <c r="QLB6" s="1"/>
      <c r="QLC6" s="7"/>
      <c r="QLD6" s="1"/>
      <c r="QLE6" s="7"/>
      <c r="QLF6" s="1"/>
      <c r="QLG6" s="7"/>
      <c r="QLH6" s="1"/>
      <c r="QLI6" s="7"/>
      <c r="QLJ6" s="1"/>
      <c r="QLK6" s="7"/>
      <c r="QLL6" s="1"/>
      <c r="QLM6" s="7"/>
      <c r="QLN6" s="1"/>
      <c r="QLO6" s="7"/>
      <c r="QLP6" s="1"/>
      <c r="QLQ6" s="7"/>
      <c r="QLR6" s="1"/>
      <c r="QLS6" s="7"/>
      <c r="QLT6" s="1"/>
      <c r="QLU6" s="7"/>
      <c r="QLV6" s="1"/>
      <c r="QLW6" s="7"/>
      <c r="QLX6" s="1"/>
      <c r="QLY6" s="7"/>
      <c r="QLZ6" s="1"/>
      <c r="QMA6" s="7"/>
      <c r="QMB6" s="1"/>
      <c r="QMC6" s="7"/>
      <c r="QMD6" s="1"/>
      <c r="QME6" s="7"/>
      <c r="QMF6" s="1"/>
      <c r="QMG6" s="7"/>
      <c r="QMH6" s="1"/>
      <c r="QMI6" s="7"/>
      <c r="QMJ6" s="1"/>
      <c r="QMK6" s="7"/>
      <c r="QML6" s="1"/>
      <c r="QMM6" s="7"/>
      <c r="QMN6" s="1"/>
      <c r="QMO6" s="7"/>
      <c r="QMP6" s="1"/>
      <c r="QMQ6" s="7"/>
      <c r="QMR6" s="1"/>
      <c r="QMS6" s="7"/>
      <c r="QMT6" s="1"/>
      <c r="QMU6" s="7"/>
      <c r="QMV6" s="1"/>
      <c r="QMW6" s="7"/>
      <c r="QMX6" s="1"/>
      <c r="QMY6" s="7"/>
      <c r="QMZ6" s="1"/>
      <c r="QNA6" s="7"/>
      <c r="QNB6" s="1"/>
      <c r="QNC6" s="7"/>
      <c r="QND6" s="1"/>
      <c r="QNE6" s="7"/>
      <c r="QNF6" s="1"/>
      <c r="QNG6" s="7"/>
      <c r="QNH6" s="1"/>
      <c r="QNI6" s="7"/>
      <c r="QNJ6" s="1"/>
      <c r="QNK6" s="7"/>
      <c r="QNL6" s="1"/>
      <c r="QNM6" s="7"/>
      <c r="QNN6" s="1"/>
      <c r="QNO6" s="7"/>
      <c r="QNP6" s="1"/>
      <c r="QNQ6" s="7"/>
      <c r="QNR6" s="1"/>
      <c r="QNS6" s="7"/>
      <c r="QNT6" s="1"/>
      <c r="QNU6" s="7"/>
      <c r="QNV6" s="1"/>
      <c r="QNW6" s="7"/>
      <c r="QNX6" s="1"/>
      <c r="QNY6" s="7"/>
      <c r="QNZ6" s="1"/>
      <c r="QOA6" s="7"/>
      <c r="QOB6" s="1"/>
      <c r="QOC6" s="7"/>
      <c r="QOD6" s="1"/>
      <c r="QOE6" s="7"/>
      <c r="QOF6" s="1"/>
      <c r="QOG6" s="7"/>
      <c r="QOH6" s="1"/>
      <c r="QOI6" s="7"/>
      <c r="QOJ6" s="1"/>
      <c r="QOK6" s="7"/>
      <c r="QOL6" s="1"/>
      <c r="QOM6" s="7"/>
      <c r="QON6" s="1"/>
      <c r="QOO6" s="7"/>
      <c r="QOP6" s="1"/>
      <c r="QOQ6" s="7"/>
      <c r="QOR6" s="1"/>
      <c r="QOS6" s="7"/>
      <c r="QOT6" s="1"/>
      <c r="QOU6" s="7"/>
      <c r="QOV6" s="1"/>
      <c r="QOW6" s="7"/>
      <c r="QOX6" s="1"/>
      <c r="QOY6" s="7"/>
      <c r="QOZ6" s="1"/>
      <c r="QPA6" s="7"/>
      <c r="QPB6" s="1"/>
      <c r="QPC6" s="7"/>
      <c r="QPD6" s="1"/>
      <c r="QPE6" s="7"/>
      <c r="QPF6" s="1"/>
      <c r="QPG6" s="7"/>
      <c r="QPH6" s="1"/>
      <c r="QPI6" s="7"/>
      <c r="QPJ6" s="1"/>
      <c r="QPK6" s="7"/>
      <c r="QPL6" s="1"/>
      <c r="QPM6" s="7"/>
      <c r="QPN6" s="1"/>
      <c r="QPO6" s="7"/>
      <c r="QPP6" s="1"/>
      <c r="QPQ6" s="7"/>
      <c r="QPR6" s="1"/>
      <c r="QPS6" s="7"/>
      <c r="QPT6" s="1"/>
      <c r="QPU6" s="7"/>
      <c r="QPV6" s="1"/>
      <c r="QPW6" s="7"/>
      <c r="QPX6" s="1"/>
      <c r="QPY6" s="7"/>
      <c r="QPZ6" s="1"/>
      <c r="QQA6" s="7"/>
      <c r="QQB6" s="1"/>
      <c r="QQC6" s="7"/>
      <c r="QQD6" s="1"/>
      <c r="QQE6" s="7"/>
      <c r="QQF6" s="1"/>
      <c r="QQG6" s="7"/>
      <c r="QQH6" s="1"/>
      <c r="QQI6" s="7"/>
      <c r="QQJ6" s="1"/>
      <c r="QQK6" s="7"/>
      <c r="QQL6" s="1"/>
      <c r="QQM6" s="7"/>
      <c r="QQN6" s="1"/>
      <c r="QQO6" s="7"/>
      <c r="QQP6" s="1"/>
      <c r="QQQ6" s="7"/>
      <c r="QQR6" s="1"/>
      <c r="QQS6" s="7"/>
      <c r="QQT6" s="1"/>
      <c r="QQU6" s="7"/>
      <c r="QQV6" s="1"/>
      <c r="QQW6" s="7"/>
      <c r="QQX6" s="1"/>
      <c r="QQY6" s="7"/>
      <c r="QQZ6" s="1"/>
      <c r="QRA6" s="7"/>
      <c r="QRB6" s="1"/>
      <c r="QRC6" s="7"/>
      <c r="QRD6" s="1"/>
      <c r="QRE6" s="7"/>
      <c r="QRF6" s="1"/>
      <c r="QRG6" s="7"/>
      <c r="QRH6" s="1"/>
      <c r="QRI6" s="7"/>
      <c r="QRJ6" s="1"/>
      <c r="QRK6" s="7"/>
      <c r="QRL6" s="1"/>
      <c r="QRM6" s="7"/>
      <c r="QRN6" s="1"/>
      <c r="QRO6" s="7"/>
      <c r="QRP6" s="1"/>
      <c r="QRQ6" s="7"/>
      <c r="QRR6" s="1"/>
      <c r="QRS6" s="7"/>
      <c r="QRT6" s="1"/>
      <c r="QRU6" s="7"/>
      <c r="QRV6" s="1"/>
      <c r="QRW6" s="7"/>
      <c r="QRX6" s="1"/>
      <c r="QRY6" s="7"/>
      <c r="QRZ6" s="1"/>
      <c r="QSA6" s="7"/>
      <c r="QSB6" s="1"/>
      <c r="QSC6" s="7"/>
      <c r="QSD6" s="1"/>
      <c r="QSE6" s="7"/>
      <c r="QSF6" s="1"/>
      <c r="QSG6" s="7"/>
      <c r="QSH6" s="1"/>
      <c r="QSI6" s="7"/>
      <c r="QSJ6" s="1"/>
      <c r="QSK6" s="7"/>
      <c r="QSL6" s="1"/>
      <c r="QSM6" s="7"/>
      <c r="QSN6" s="1"/>
      <c r="QSO6" s="7"/>
      <c r="QSP6" s="1"/>
      <c r="QSQ6" s="7"/>
      <c r="QSR6" s="1"/>
      <c r="QSS6" s="7"/>
      <c r="QST6" s="1"/>
      <c r="QSU6" s="7"/>
      <c r="QSV6" s="1"/>
      <c r="QSW6" s="7"/>
      <c r="QSX6" s="1"/>
      <c r="QSY6" s="7"/>
      <c r="QSZ6" s="1"/>
      <c r="QTA6" s="7"/>
      <c r="QTB6" s="1"/>
      <c r="QTC6" s="7"/>
      <c r="QTD6" s="1"/>
      <c r="QTE6" s="7"/>
      <c r="QTF6" s="1"/>
      <c r="QTG6" s="7"/>
      <c r="QTH6" s="1"/>
      <c r="QTI6" s="7"/>
      <c r="QTJ6" s="1"/>
      <c r="QTK6" s="7"/>
      <c r="QTL6" s="1"/>
      <c r="QTM6" s="7"/>
      <c r="QTN6" s="1"/>
      <c r="QTO6" s="7"/>
      <c r="QTP6" s="1"/>
      <c r="QTQ6" s="7"/>
      <c r="QTR6" s="1"/>
      <c r="QTS6" s="7"/>
      <c r="QTT6" s="1"/>
      <c r="QTU6" s="7"/>
      <c r="QTV6" s="1"/>
      <c r="QTW6" s="7"/>
      <c r="QTX6" s="1"/>
      <c r="QTY6" s="7"/>
      <c r="QTZ6" s="1"/>
      <c r="QUA6" s="7"/>
      <c r="QUB6" s="1"/>
      <c r="QUC6" s="7"/>
      <c r="QUD6" s="1"/>
      <c r="QUE6" s="7"/>
      <c r="QUF6" s="1"/>
      <c r="QUG6" s="7"/>
      <c r="QUH6" s="1"/>
      <c r="QUI6" s="7"/>
      <c r="QUJ6" s="1"/>
      <c r="QUK6" s="7"/>
      <c r="QUL6" s="1"/>
      <c r="QUM6" s="7"/>
      <c r="QUN6" s="1"/>
      <c r="QUO6" s="7"/>
      <c r="QUP6" s="1"/>
      <c r="QUQ6" s="7"/>
      <c r="QUR6" s="1"/>
      <c r="QUS6" s="7"/>
      <c r="QUT6" s="1"/>
      <c r="QUU6" s="7"/>
      <c r="QUV6" s="1"/>
      <c r="QUW6" s="7"/>
      <c r="QUX6" s="1"/>
      <c r="QUY6" s="7"/>
      <c r="QUZ6" s="1"/>
      <c r="QVA6" s="7"/>
      <c r="QVB6" s="1"/>
      <c r="QVC6" s="7"/>
      <c r="QVD6" s="1"/>
      <c r="QVE6" s="7"/>
      <c r="QVF6" s="1"/>
      <c r="QVG6" s="7"/>
      <c r="QVH6" s="1"/>
      <c r="QVI6" s="7"/>
      <c r="QVJ6" s="1"/>
      <c r="QVK6" s="7"/>
      <c r="QVL6" s="1"/>
      <c r="QVM6" s="7"/>
      <c r="QVN6" s="1"/>
      <c r="QVO6" s="7"/>
      <c r="QVP6" s="1"/>
      <c r="QVQ6" s="7"/>
      <c r="QVR6" s="1"/>
      <c r="QVS6" s="7"/>
      <c r="QVT6" s="1"/>
      <c r="QVU6" s="7"/>
      <c r="QVV6" s="1"/>
      <c r="QVW6" s="7"/>
      <c r="QVX6" s="1"/>
      <c r="QVY6" s="7"/>
      <c r="QVZ6" s="1"/>
      <c r="QWA6" s="7"/>
      <c r="QWB6" s="1"/>
      <c r="QWC6" s="7"/>
      <c r="QWD6" s="1"/>
      <c r="QWE6" s="7"/>
      <c r="QWF6" s="1"/>
      <c r="QWG6" s="7"/>
      <c r="QWH6" s="1"/>
      <c r="QWI6" s="7"/>
      <c r="QWJ6" s="1"/>
      <c r="QWK6" s="7"/>
      <c r="QWL6" s="1"/>
      <c r="QWM6" s="7"/>
      <c r="QWN6" s="1"/>
      <c r="QWO6" s="7"/>
      <c r="QWP6" s="1"/>
      <c r="QWQ6" s="7"/>
      <c r="QWR6" s="1"/>
      <c r="QWS6" s="7"/>
      <c r="QWT6" s="1"/>
      <c r="QWU6" s="7"/>
      <c r="QWV6" s="1"/>
      <c r="QWW6" s="7"/>
      <c r="QWX6" s="1"/>
      <c r="QWY6" s="7"/>
      <c r="QWZ6" s="1"/>
      <c r="QXA6" s="7"/>
      <c r="QXB6" s="1"/>
      <c r="QXC6" s="7"/>
      <c r="QXD6" s="1"/>
      <c r="QXE6" s="7"/>
      <c r="QXF6" s="1"/>
      <c r="QXG6" s="7"/>
      <c r="QXH6" s="1"/>
      <c r="QXI6" s="7"/>
      <c r="QXJ6" s="1"/>
      <c r="QXK6" s="7"/>
      <c r="QXL6" s="1"/>
      <c r="QXM6" s="7"/>
      <c r="QXN6" s="1"/>
      <c r="QXO6" s="7"/>
      <c r="QXP6" s="1"/>
      <c r="QXQ6" s="7"/>
      <c r="QXR6" s="1"/>
      <c r="QXS6" s="7"/>
      <c r="QXT6" s="1"/>
      <c r="QXU6" s="7"/>
      <c r="QXV6" s="1"/>
      <c r="QXW6" s="7"/>
      <c r="QXX6" s="1"/>
      <c r="QXY6" s="7"/>
      <c r="QXZ6" s="1"/>
      <c r="QYA6" s="7"/>
      <c r="QYB6" s="1"/>
      <c r="QYC6" s="7"/>
      <c r="QYD6" s="1"/>
      <c r="QYE6" s="7"/>
      <c r="QYF6" s="1"/>
      <c r="QYG6" s="7"/>
      <c r="QYH6" s="1"/>
      <c r="QYI6" s="7"/>
      <c r="QYJ6" s="1"/>
      <c r="QYK6" s="7"/>
      <c r="QYL6" s="1"/>
      <c r="QYM6" s="7"/>
      <c r="QYN6" s="1"/>
      <c r="QYO6" s="7"/>
      <c r="QYP6" s="1"/>
      <c r="QYQ6" s="7"/>
      <c r="QYR6" s="1"/>
      <c r="QYS6" s="7"/>
      <c r="QYT6" s="1"/>
      <c r="QYU6" s="7"/>
      <c r="QYV6" s="1"/>
      <c r="QYW6" s="7"/>
      <c r="QYX6" s="1"/>
      <c r="QYY6" s="7"/>
      <c r="QYZ6" s="1"/>
      <c r="QZA6" s="7"/>
      <c r="QZB6" s="1"/>
      <c r="QZC6" s="7"/>
      <c r="QZD6" s="1"/>
      <c r="QZE6" s="7"/>
      <c r="QZF6" s="1"/>
      <c r="QZG6" s="7"/>
      <c r="QZH6" s="1"/>
      <c r="QZI6" s="7"/>
      <c r="QZJ6" s="1"/>
      <c r="QZK6" s="7"/>
      <c r="QZL6" s="1"/>
      <c r="QZM6" s="7"/>
      <c r="QZN6" s="1"/>
      <c r="QZO6" s="7"/>
      <c r="QZP6" s="1"/>
      <c r="QZQ6" s="7"/>
      <c r="QZR6" s="1"/>
      <c r="QZS6" s="7"/>
      <c r="QZT6" s="1"/>
      <c r="QZU6" s="7"/>
      <c r="QZV6" s="1"/>
      <c r="QZW6" s="7"/>
      <c r="QZX6" s="1"/>
      <c r="QZY6" s="7"/>
      <c r="QZZ6" s="1"/>
      <c r="RAA6" s="7"/>
      <c r="RAB6" s="1"/>
      <c r="RAC6" s="7"/>
      <c r="RAD6" s="1"/>
      <c r="RAE6" s="7"/>
      <c r="RAF6" s="1"/>
      <c r="RAG6" s="7"/>
      <c r="RAH6" s="1"/>
      <c r="RAI6" s="7"/>
      <c r="RAJ6" s="1"/>
      <c r="RAK6" s="7"/>
      <c r="RAL6" s="1"/>
      <c r="RAM6" s="7"/>
      <c r="RAN6" s="1"/>
      <c r="RAO6" s="7"/>
      <c r="RAP6" s="1"/>
      <c r="RAQ6" s="7"/>
      <c r="RAR6" s="1"/>
      <c r="RAS6" s="7"/>
      <c r="RAT6" s="1"/>
      <c r="RAU6" s="7"/>
      <c r="RAV6" s="1"/>
      <c r="RAW6" s="7"/>
      <c r="RAX6" s="1"/>
      <c r="RAY6" s="7"/>
      <c r="RAZ6" s="1"/>
      <c r="RBA6" s="7"/>
      <c r="RBB6" s="1"/>
      <c r="RBC6" s="7"/>
      <c r="RBD6" s="1"/>
      <c r="RBE6" s="7"/>
      <c r="RBF6" s="1"/>
      <c r="RBG6" s="7"/>
      <c r="RBH6" s="1"/>
      <c r="RBI6" s="7"/>
      <c r="RBJ6" s="1"/>
      <c r="RBK6" s="7"/>
      <c r="RBL6" s="1"/>
      <c r="RBM6" s="7"/>
      <c r="RBN6" s="1"/>
      <c r="RBO6" s="7"/>
      <c r="RBP6" s="1"/>
      <c r="RBQ6" s="7"/>
      <c r="RBR6" s="1"/>
      <c r="RBS6" s="7"/>
      <c r="RBT6" s="1"/>
      <c r="RBU6" s="7"/>
      <c r="RBV6" s="1"/>
      <c r="RBW6" s="7"/>
      <c r="RBX6" s="1"/>
      <c r="RBY6" s="7"/>
      <c r="RBZ6" s="1"/>
      <c r="RCA6" s="7"/>
      <c r="RCB6" s="1"/>
      <c r="RCC6" s="7"/>
      <c r="RCD6" s="1"/>
      <c r="RCE6" s="7"/>
      <c r="RCF6" s="1"/>
      <c r="RCG6" s="7"/>
      <c r="RCH6" s="1"/>
      <c r="RCI6" s="7"/>
      <c r="RCJ6" s="1"/>
      <c r="RCK6" s="7"/>
      <c r="RCL6" s="1"/>
      <c r="RCM6" s="7"/>
      <c r="RCN6" s="1"/>
      <c r="RCO6" s="7"/>
      <c r="RCP6" s="1"/>
      <c r="RCQ6" s="7"/>
      <c r="RCR6" s="1"/>
      <c r="RCS6" s="7"/>
      <c r="RCT6" s="1"/>
      <c r="RCU6" s="7"/>
      <c r="RCV6" s="1"/>
      <c r="RCW6" s="7"/>
      <c r="RCX6" s="1"/>
      <c r="RCY6" s="7"/>
      <c r="RCZ6" s="1"/>
      <c r="RDA6" s="7"/>
      <c r="RDB6" s="1"/>
      <c r="RDC6" s="7"/>
      <c r="RDD6" s="1"/>
      <c r="RDE6" s="7"/>
      <c r="RDF6" s="1"/>
      <c r="RDG6" s="7"/>
      <c r="RDH6" s="1"/>
      <c r="RDI6" s="7"/>
      <c r="RDJ6" s="1"/>
      <c r="RDK6" s="7"/>
      <c r="RDL6" s="1"/>
      <c r="RDM6" s="7"/>
      <c r="RDN6" s="1"/>
      <c r="RDO6" s="7"/>
      <c r="RDP6" s="1"/>
      <c r="RDQ6" s="7"/>
      <c r="RDR6" s="1"/>
      <c r="RDS6" s="7"/>
      <c r="RDT6" s="1"/>
      <c r="RDU6" s="7"/>
      <c r="RDV6" s="1"/>
      <c r="RDW6" s="7"/>
      <c r="RDX6" s="1"/>
      <c r="RDY6" s="7"/>
      <c r="RDZ6" s="1"/>
      <c r="REA6" s="7"/>
      <c r="REB6" s="1"/>
      <c r="REC6" s="7"/>
      <c r="RED6" s="1"/>
      <c r="REE6" s="7"/>
      <c r="REF6" s="1"/>
      <c r="REG6" s="7"/>
      <c r="REH6" s="1"/>
      <c r="REI6" s="7"/>
      <c r="REJ6" s="1"/>
      <c r="REK6" s="7"/>
      <c r="REL6" s="1"/>
      <c r="REM6" s="7"/>
      <c r="REN6" s="1"/>
      <c r="REO6" s="7"/>
      <c r="REP6" s="1"/>
      <c r="REQ6" s="7"/>
      <c r="RER6" s="1"/>
      <c r="RES6" s="7"/>
      <c r="RET6" s="1"/>
      <c r="REU6" s="7"/>
      <c r="REV6" s="1"/>
      <c r="REW6" s="7"/>
      <c r="REX6" s="1"/>
      <c r="REY6" s="7"/>
      <c r="REZ6" s="1"/>
      <c r="RFA6" s="7"/>
      <c r="RFB6" s="1"/>
      <c r="RFC6" s="7"/>
      <c r="RFD6" s="1"/>
      <c r="RFE6" s="7"/>
      <c r="RFF6" s="1"/>
      <c r="RFG6" s="7"/>
      <c r="RFH6" s="1"/>
      <c r="RFI6" s="7"/>
      <c r="RFJ6" s="1"/>
      <c r="RFK6" s="7"/>
      <c r="RFL6" s="1"/>
      <c r="RFM6" s="7"/>
      <c r="RFN6" s="1"/>
      <c r="RFO6" s="7"/>
      <c r="RFP6" s="1"/>
      <c r="RFQ6" s="7"/>
      <c r="RFR6" s="1"/>
      <c r="RFS6" s="7"/>
      <c r="RFT6" s="1"/>
      <c r="RFU6" s="7"/>
      <c r="RFV6" s="1"/>
      <c r="RFW6" s="7"/>
      <c r="RFX6" s="1"/>
      <c r="RFY6" s="7"/>
      <c r="RFZ6" s="1"/>
      <c r="RGA6" s="7"/>
      <c r="RGB6" s="1"/>
      <c r="RGC6" s="7"/>
      <c r="RGD6" s="1"/>
      <c r="RGE6" s="7"/>
      <c r="RGF6" s="1"/>
      <c r="RGG6" s="7"/>
      <c r="RGH6" s="1"/>
      <c r="RGI6" s="7"/>
      <c r="RGJ6" s="1"/>
      <c r="RGK6" s="7"/>
      <c r="RGL6" s="1"/>
      <c r="RGM6" s="7"/>
      <c r="RGN6" s="1"/>
      <c r="RGO6" s="7"/>
      <c r="RGP6" s="1"/>
      <c r="RGQ6" s="7"/>
      <c r="RGR6" s="1"/>
      <c r="RGS6" s="7"/>
      <c r="RGT6" s="1"/>
      <c r="RGU6" s="7"/>
      <c r="RGV6" s="1"/>
      <c r="RGW6" s="7"/>
      <c r="RGX6" s="1"/>
      <c r="RGY6" s="7"/>
      <c r="RGZ6" s="1"/>
      <c r="RHA6" s="7"/>
      <c r="RHB6" s="1"/>
      <c r="RHC6" s="7"/>
      <c r="RHD6" s="1"/>
      <c r="RHE6" s="7"/>
      <c r="RHF6" s="1"/>
      <c r="RHG6" s="7"/>
      <c r="RHH6" s="1"/>
      <c r="RHI6" s="7"/>
      <c r="RHJ6" s="1"/>
      <c r="RHK6" s="7"/>
      <c r="RHL6" s="1"/>
      <c r="RHM6" s="7"/>
      <c r="RHN6" s="1"/>
      <c r="RHO6" s="7"/>
      <c r="RHP6" s="1"/>
      <c r="RHQ6" s="7"/>
      <c r="RHR6" s="1"/>
      <c r="RHS6" s="7"/>
      <c r="RHT6" s="1"/>
      <c r="RHU6" s="7"/>
      <c r="RHV6" s="1"/>
      <c r="RHW6" s="7"/>
      <c r="RHX6" s="1"/>
      <c r="RHY6" s="7"/>
      <c r="RHZ6" s="1"/>
      <c r="RIA6" s="7"/>
      <c r="RIB6" s="1"/>
      <c r="RIC6" s="7"/>
      <c r="RID6" s="1"/>
      <c r="RIE6" s="7"/>
      <c r="RIF6" s="1"/>
      <c r="RIG6" s="7"/>
      <c r="RIH6" s="1"/>
      <c r="RII6" s="7"/>
      <c r="RIJ6" s="1"/>
      <c r="RIK6" s="7"/>
      <c r="RIL6" s="1"/>
      <c r="RIM6" s="7"/>
      <c r="RIN6" s="1"/>
      <c r="RIO6" s="7"/>
      <c r="RIP6" s="1"/>
      <c r="RIQ6" s="7"/>
      <c r="RIR6" s="1"/>
      <c r="RIS6" s="7"/>
      <c r="RIT6" s="1"/>
      <c r="RIU6" s="7"/>
      <c r="RIV6" s="1"/>
      <c r="RIW6" s="7"/>
      <c r="RIX6" s="1"/>
      <c r="RIY6" s="7"/>
      <c r="RIZ6" s="1"/>
      <c r="RJA6" s="7"/>
      <c r="RJB6" s="1"/>
      <c r="RJC6" s="7"/>
      <c r="RJD6" s="1"/>
      <c r="RJE6" s="7"/>
      <c r="RJF6" s="1"/>
      <c r="RJG6" s="7"/>
      <c r="RJH6" s="1"/>
      <c r="RJI6" s="7"/>
      <c r="RJJ6" s="1"/>
      <c r="RJK6" s="7"/>
      <c r="RJL6" s="1"/>
      <c r="RJM6" s="7"/>
      <c r="RJN6" s="1"/>
      <c r="RJO6" s="7"/>
      <c r="RJP6" s="1"/>
      <c r="RJQ6" s="7"/>
      <c r="RJR6" s="1"/>
      <c r="RJS6" s="7"/>
      <c r="RJT6" s="1"/>
      <c r="RJU6" s="7"/>
      <c r="RJV6" s="1"/>
      <c r="RJW6" s="7"/>
      <c r="RJX6" s="1"/>
      <c r="RJY6" s="7"/>
      <c r="RJZ6" s="1"/>
      <c r="RKA6" s="7"/>
      <c r="RKB6" s="1"/>
      <c r="RKC6" s="7"/>
      <c r="RKD6" s="1"/>
      <c r="RKE6" s="7"/>
      <c r="RKF6" s="1"/>
      <c r="RKG6" s="7"/>
      <c r="RKH6" s="1"/>
      <c r="RKI6" s="7"/>
      <c r="RKJ6" s="1"/>
      <c r="RKK6" s="7"/>
      <c r="RKL6" s="1"/>
      <c r="RKM6" s="7"/>
      <c r="RKN6" s="1"/>
      <c r="RKO6" s="7"/>
      <c r="RKP6" s="1"/>
      <c r="RKQ6" s="7"/>
      <c r="RKR6" s="1"/>
      <c r="RKS6" s="7"/>
      <c r="RKT6" s="1"/>
      <c r="RKU6" s="7"/>
      <c r="RKV6" s="1"/>
      <c r="RKW6" s="7"/>
      <c r="RKX6" s="1"/>
      <c r="RKY6" s="7"/>
      <c r="RKZ6" s="1"/>
      <c r="RLA6" s="7"/>
      <c r="RLB6" s="1"/>
      <c r="RLC6" s="7"/>
      <c r="RLD6" s="1"/>
      <c r="RLE6" s="7"/>
      <c r="RLF6" s="1"/>
      <c r="RLG6" s="7"/>
      <c r="RLH6" s="1"/>
      <c r="RLI6" s="7"/>
      <c r="RLJ6" s="1"/>
      <c r="RLK6" s="7"/>
      <c r="RLL6" s="1"/>
      <c r="RLM6" s="7"/>
      <c r="RLN6" s="1"/>
      <c r="RLO6" s="7"/>
      <c r="RLP6" s="1"/>
      <c r="RLQ6" s="7"/>
      <c r="RLR6" s="1"/>
      <c r="RLS6" s="7"/>
      <c r="RLT6" s="1"/>
      <c r="RLU6" s="7"/>
      <c r="RLV6" s="1"/>
      <c r="RLW6" s="7"/>
      <c r="RLX6" s="1"/>
      <c r="RLY6" s="7"/>
      <c r="RLZ6" s="1"/>
      <c r="RMA6" s="7"/>
      <c r="RMB6" s="1"/>
      <c r="RMC6" s="7"/>
      <c r="RMD6" s="1"/>
      <c r="RME6" s="7"/>
      <c r="RMF6" s="1"/>
      <c r="RMG6" s="7"/>
      <c r="RMH6" s="1"/>
      <c r="RMI6" s="7"/>
      <c r="RMJ6" s="1"/>
      <c r="RMK6" s="7"/>
      <c r="RML6" s="1"/>
      <c r="RMM6" s="7"/>
      <c r="RMN6" s="1"/>
      <c r="RMO6" s="7"/>
      <c r="RMP6" s="1"/>
      <c r="RMQ6" s="7"/>
      <c r="RMR6" s="1"/>
      <c r="RMS6" s="7"/>
      <c r="RMT6" s="1"/>
      <c r="RMU6" s="7"/>
      <c r="RMV6" s="1"/>
      <c r="RMW6" s="7"/>
      <c r="RMX6" s="1"/>
      <c r="RMY6" s="7"/>
      <c r="RMZ6" s="1"/>
      <c r="RNA6" s="7"/>
      <c r="RNB6" s="1"/>
      <c r="RNC6" s="7"/>
      <c r="RND6" s="1"/>
      <c r="RNE6" s="7"/>
      <c r="RNF6" s="1"/>
      <c r="RNG6" s="7"/>
      <c r="RNH6" s="1"/>
      <c r="RNI6" s="7"/>
      <c r="RNJ6" s="1"/>
      <c r="RNK6" s="7"/>
      <c r="RNL6" s="1"/>
      <c r="RNM6" s="7"/>
      <c r="RNN6" s="1"/>
      <c r="RNO6" s="7"/>
      <c r="RNP6" s="1"/>
      <c r="RNQ6" s="7"/>
      <c r="RNR6" s="1"/>
      <c r="RNS6" s="7"/>
      <c r="RNT6" s="1"/>
      <c r="RNU6" s="7"/>
      <c r="RNV6" s="1"/>
      <c r="RNW6" s="7"/>
      <c r="RNX6" s="1"/>
      <c r="RNY6" s="7"/>
      <c r="RNZ6" s="1"/>
      <c r="ROA6" s="7"/>
      <c r="ROB6" s="1"/>
      <c r="ROC6" s="7"/>
      <c r="ROD6" s="1"/>
      <c r="ROE6" s="7"/>
      <c r="ROF6" s="1"/>
      <c r="ROG6" s="7"/>
      <c r="ROH6" s="1"/>
      <c r="ROI6" s="7"/>
      <c r="ROJ6" s="1"/>
      <c r="ROK6" s="7"/>
      <c r="ROL6" s="1"/>
      <c r="ROM6" s="7"/>
      <c r="RON6" s="1"/>
      <c r="ROO6" s="7"/>
      <c r="ROP6" s="1"/>
      <c r="ROQ6" s="7"/>
      <c r="ROR6" s="1"/>
      <c r="ROS6" s="7"/>
      <c r="ROT6" s="1"/>
      <c r="ROU6" s="7"/>
      <c r="ROV6" s="1"/>
      <c r="ROW6" s="7"/>
      <c r="ROX6" s="1"/>
      <c r="ROY6" s="7"/>
      <c r="ROZ6" s="1"/>
      <c r="RPA6" s="7"/>
      <c r="RPB6" s="1"/>
      <c r="RPC6" s="7"/>
      <c r="RPD6" s="1"/>
      <c r="RPE6" s="7"/>
      <c r="RPF6" s="1"/>
      <c r="RPG6" s="7"/>
      <c r="RPH6" s="1"/>
      <c r="RPI6" s="7"/>
      <c r="RPJ6" s="1"/>
      <c r="RPK6" s="7"/>
      <c r="RPL6" s="1"/>
      <c r="RPM6" s="7"/>
      <c r="RPN6" s="1"/>
      <c r="RPO6" s="7"/>
      <c r="RPP6" s="1"/>
      <c r="RPQ6" s="7"/>
      <c r="RPR6" s="1"/>
      <c r="RPS6" s="7"/>
      <c r="RPT6" s="1"/>
      <c r="RPU6" s="7"/>
      <c r="RPV6" s="1"/>
      <c r="RPW6" s="7"/>
      <c r="RPX6" s="1"/>
      <c r="RPY6" s="7"/>
      <c r="RPZ6" s="1"/>
      <c r="RQA6" s="7"/>
      <c r="RQB6" s="1"/>
      <c r="RQC6" s="7"/>
      <c r="RQD6" s="1"/>
      <c r="RQE6" s="7"/>
      <c r="RQF6" s="1"/>
      <c r="RQG6" s="7"/>
      <c r="RQH6" s="1"/>
      <c r="RQI6" s="7"/>
      <c r="RQJ6" s="1"/>
      <c r="RQK6" s="7"/>
      <c r="RQL6" s="1"/>
      <c r="RQM6" s="7"/>
      <c r="RQN6" s="1"/>
      <c r="RQO6" s="7"/>
      <c r="RQP6" s="1"/>
      <c r="RQQ6" s="7"/>
      <c r="RQR6" s="1"/>
      <c r="RQS6" s="7"/>
      <c r="RQT6" s="1"/>
      <c r="RQU6" s="7"/>
      <c r="RQV6" s="1"/>
      <c r="RQW6" s="7"/>
      <c r="RQX6" s="1"/>
      <c r="RQY6" s="7"/>
      <c r="RQZ6" s="1"/>
      <c r="RRA6" s="7"/>
      <c r="RRB6" s="1"/>
      <c r="RRC6" s="7"/>
      <c r="RRD6" s="1"/>
      <c r="RRE6" s="7"/>
      <c r="RRF6" s="1"/>
      <c r="RRG6" s="7"/>
      <c r="RRH6" s="1"/>
      <c r="RRI6" s="7"/>
      <c r="RRJ6" s="1"/>
      <c r="RRK6" s="7"/>
      <c r="RRL6" s="1"/>
      <c r="RRM6" s="7"/>
      <c r="RRN6" s="1"/>
      <c r="RRO6" s="7"/>
      <c r="RRP6" s="1"/>
      <c r="RRQ6" s="7"/>
      <c r="RRR6" s="1"/>
      <c r="RRS6" s="7"/>
      <c r="RRT6" s="1"/>
      <c r="RRU6" s="7"/>
      <c r="RRV6" s="1"/>
      <c r="RRW6" s="7"/>
      <c r="RRX6" s="1"/>
      <c r="RRY6" s="7"/>
      <c r="RRZ6" s="1"/>
      <c r="RSA6" s="7"/>
      <c r="RSB6" s="1"/>
      <c r="RSC6" s="7"/>
      <c r="RSD6" s="1"/>
      <c r="RSE6" s="7"/>
      <c r="RSF6" s="1"/>
      <c r="RSG6" s="7"/>
      <c r="RSH6" s="1"/>
      <c r="RSI6" s="7"/>
      <c r="RSJ6" s="1"/>
      <c r="RSK6" s="7"/>
      <c r="RSL6" s="1"/>
      <c r="RSM6" s="7"/>
      <c r="RSN6" s="1"/>
      <c r="RSO6" s="7"/>
      <c r="RSP6" s="1"/>
      <c r="RSQ6" s="7"/>
      <c r="RSR6" s="1"/>
      <c r="RSS6" s="7"/>
      <c r="RST6" s="1"/>
      <c r="RSU6" s="7"/>
      <c r="RSV6" s="1"/>
      <c r="RSW6" s="7"/>
      <c r="RSX6" s="1"/>
      <c r="RSY6" s="7"/>
      <c r="RSZ6" s="1"/>
      <c r="RTA6" s="7"/>
      <c r="RTB6" s="1"/>
      <c r="RTC6" s="7"/>
      <c r="RTD6" s="1"/>
      <c r="RTE6" s="7"/>
      <c r="RTF6" s="1"/>
      <c r="RTG6" s="7"/>
      <c r="RTH6" s="1"/>
      <c r="RTI6" s="7"/>
      <c r="RTJ6" s="1"/>
      <c r="RTK6" s="7"/>
      <c r="RTL6" s="1"/>
      <c r="RTM6" s="7"/>
      <c r="RTN6" s="1"/>
      <c r="RTO6" s="7"/>
      <c r="RTP6" s="1"/>
      <c r="RTQ6" s="7"/>
      <c r="RTR6" s="1"/>
      <c r="RTS6" s="7"/>
      <c r="RTT6" s="1"/>
      <c r="RTU6" s="7"/>
      <c r="RTV6" s="1"/>
      <c r="RTW6" s="7"/>
      <c r="RTX6" s="1"/>
      <c r="RTY6" s="7"/>
      <c r="RTZ6" s="1"/>
      <c r="RUA6" s="7"/>
      <c r="RUB6" s="1"/>
      <c r="RUC6" s="7"/>
      <c r="RUD6" s="1"/>
      <c r="RUE6" s="7"/>
      <c r="RUF6" s="1"/>
      <c r="RUG6" s="7"/>
      <c r="RUH6" s="1"/>
      <c r="RUI6" s="7"/>
      <c r="RUJ6" s="1"/>
      <c r="RUK6" s="7"/>
      <c r="RUL6" s="1"/>
      <c r="RUM6" s="7"/>
      <c r="RUN6" s="1"/>
      <c r="RUO6" s="7"/>
      <c r="RUP6" s="1"/>
      <c r="RUQ6" s="7"/>
      <c r="RUR6" s="1"/>
      <c r="RUS6" s="7"/>
      <c r="RUT6" s="1"/>
      <c r="RUU6" s="7"/>
      <c r="RUV6" s="1"/>
      <c r="RUW6" s="7"/>
      <c r="RUX6" s="1"/>
      <c r="RUY6" s="7"/>
      <c r="RUZ6" s="1"/>
      <c r="RVA6" s="7"/>
      <c r="RVB6" s="1"/>
      <c r="RVC6" s="7"/>
      <c r="RVD6" s="1"/>
      <c r="RVE6" s="7"/>
      <c r="RVF6" s="1"/>
      <c r="RVG6" s="7"/>
      <c r="RVH6" s="1"/>
      <c r="RVI6" s="7"/>
      <c r="RVJ6" s="1"/>
      <c r="RVK6" s="7"/>
      <c r="RVL6" s="1"/>
      <c r="RVM6" s="7"/>
      <c r="RVN6" s="1"/>
      <c r="RVO6" s="7"/>
      <c r="RVP6" s="1"/>
      <c r="RVQ6" s="7"/>
      <c r="RVR6" s="1"/>
      <c r="RVS6" s="7"/>
      <c r="RVT6" s="1"/>
      <c r="RVU6" s="7"/>
      <c r="RVV6" s="1"/>
      <c r="RVW6" s="7"/>
      <c r="RVX6" s="1"/>
      <c r="RVY6" s="7"/>
      <c r="RVZ6" s="1"/>
      <c r="RWA6" s="7"/>
      <c r="RWB6" s="1"/>
      <c r="RWC6" s="7"/>
      <c r="RWD6" s="1"/>
      <c r="RWE6" s="7"/>
      <c r="RWF6" s="1"/>
      <c r="RWG6" s="7"/>
      <c r="RWH6" s="1"/>
      <c r="RWI6" s="7"/>
      <c r="RWJ6" s="1"/>
      <c r="RWK6" s="7"/>
      <c r="RWL6" s="1"/>
      <c r="RWM6" s="7"/>
      <c r="RWN6" s="1"/>
      <c r="RWO6" s="7"/>
      <c r="RWP6" s="1"/>
      <c r="RWQ6" s="7"/>
      <c r="RWR6" s="1"/>
      <c r="RWS6" s="7"/>
      <c r="RWT6" s="1"/>
      <c r="RWU6" s="7"/>
      <c r="RWV6" s="1"/>
      <c r="RWW6" s="7"/>
      <c r="RWX6" s="1"/>
      <c r="RWY6" s="7"/>
      <c r="RWZ6" s="1"/>
      <c r="RXA6" s="7"/>
      <c r="RXB6" s="1"/>
      <c r="RXC6" s="7"/>
      <c r="RXD6" s="1"/>
      <c r="RXE6" s="7"/>
      <c r="RXF6" s="1"/>
      <c r="RXG6" s="7"/>
      <c r="RXH6" s="1"/>
      <c r="RXI6" s="7"/>
      <c r="RXJ6" s="1"/>
      <c r="RXK6" s="7"/>
      <c r="RXL6" s="1"/>
      <c r="RXM6" s="7"/>
      <c r="RXN6" s="1"/>
      <c r="RXO6" s="7"/>
      <c r="RXP6" s="1"/>
      <c r="RXQ6" s="7"/>
      <c r="RXR6" s="1"/>
      <c r="RXS6" s="7"/>
      <c r="RXT6" s="1"/>
      <c r="RXU6" s="7"/>
      <c r="RXV6" s="1"/>
      <c r="RXW6" s="7"/>
      <c r="RXX6" s="1"/>
      <c r="RXY6" s="7"/>
      <c r="RXZ6" s="1"/>
      <c r="RYA6" s="7"/>
      <c r="RYB6" s="1"/>
      <c r="RYC6" s="7"/>
      <c r="RYD6" s="1"/>
      <c r="RYE6" s="7"/>
      <c r="RYF6" s="1"/>
      <c r="RYG6" s="7"/>
      <c r="RYH6" s="1"/>
      <c r="RYI6" s="7"/>
      <c r="RYJ6" s="1"/>
      <c r="RYK6" s="7"/>
      <c r="RYL6" s="1"/>
      <c r="RYM6" s="7"/>
      <c r="RYN6" s="1"/>
      <c r="RYO6" s="7"/>
      <c r="RYP6" s="1"/>
      <c r="RYQ6" s="7"/>
      <c r="RYR6" s="1"/>
      <c r="RYS6" s="7"/>
      <c r="RYT6" s="1"/>
      <c r="RYU6" s="7"/>
      <c r="RYV6" s="1"/>
      <c r="RYW6" s="7"/>
      <c r="RYX6" s="1"/>
      <c r="RYY6" s="7"/>
      <c r="RYZ6" s="1"/>
      <c r="RZA6" s="7"/>
      <c r="RZB6" s="1"/>
      <c r="RZC6" s="7"/>
      <c r="RZD6" s="1"/>
      <c r="RZE6" s="7"/>
      <c r="RZF6" s="1"/>
      <c r="RZG6" s="7"/>
      <c r="RZH6" s="1"/>
      <c r="RZI6" s="7"/>
      <c r="RZJ6" s="1"/>
      <c r="RZK6" s="7"/>
      <c r="RZL6" s="1"/>
      <c r="RZM6" s="7"/>
      <c r="RZN6" s="1"/>
      <c r="RZO6" s="7"/>
      <c r="RZP6" s="1"/>
      <c r="RZQ6" s="7"/>
      <c r="RZR6" s="1"/>
      <c r="RZS6" s="7"/>
      <c r="RZT6" s="1"/>
      <c r="RZU6" s="7"/>
      <c r="RZV6" s="1"/>
      <c r="RZW6" s="7"/>
      <c r="RZX6" s="1"/>
      <c r="RZY6" s="7"/>
      <c r="RZZ6" s="1"/>
      <c r="SAA6" s="7"/>
      <c r="SAB6" s="1"/>
      <c r="SAC6" s="7"/>
      <c r="SAD6" s="1"/>
      <c r="SAE6" s="7"/>
      <c r="SAF6" s="1"/>
      <c r="SAG6" s="7"/>
      <c r="SAH6" s="1"/>
      <c r="SAI6" s="7"/>
      <c r="SAJ6" s="1"/>
      <c r="SAK6" s="7"/>
      <c r="SAL6" s="1"/>
      <c r="SAM6" s="7"/>
      <c r="SAN6" s="1"/>
      <c r="SAO6" s="7"/>
      <c r="SAP6" s="1"/>
      <c r="SAQ6" s="7"/>
      <c r="SAR6" s="1"/>
      <c r="SAS6" s="7"/>
      <c r="SAT6" s="1"/>
      <c r="SAU6" s="7"/>
      <c r="SAV6" s="1"/>
      <c r="SAW6" s="7"/>
      <c r="SAX6" s="1"/>
      <c r="SAY6" s="7"/>
      <c r="SAZ6" s="1"/>
      <c r="SBA6" s="7"/>
      <c r="SBB6" s="1"/>
      <c r="SBC6" s="7"/>
      <c r="SBD6" s="1"/>
      <c r="SBE6" s="7"/>
      <c r="SBF6" s="1"/>
      <c r="SBG6" s="7"/>
      <c r="SBH6" s="1"/>
      <c r="SBI6" s="7"/>
      <c r="SBJ6" s="1"/>
      <c r="SBK6" s="7"/>
      <c r="SBL6" s="1"/>
      <c r="SBM6" s="7"/>
      <c r="SBN6" s="1"/>
      <c r="SBO6" s="7"/>
      <c r="SBP6" s="1"/>
      <c r="SBQ6" s="7"/>
      <c r="SBR6" s="1"/>
      <c r="SBS6" s="7"/>
      <c r="SBT6" s="1"/>
      <c r="SBU6" s="7"/>
      <c r="SBV6" s="1"/>
      <c r="SBW6" s="7"/>
      <c r="SBX6" s="1"/>
      <c r="SBY6" s="7"/>
      <c r="SBZ6" s="1"/>
      <c r="SCA6" s="7"/>
      <c r="SCB6" s="1"/>
      <c r="SCC6" s="7"/>
      <c r="SCD6" s="1"/>
      <c r="SCE6" s="7"/>
      <c r="SCF6" s="1"/>
      <c r="SCG6" s="7"/>
      <c r="SCH6" s="1"/>
      <c r="SCI6" s="7"/>
      <c r="SCJ6" s="1"/>
      <c r="SCK6" s="7"/>
      <c r="SCL6" s="1"/>
      <c r="SCM6" s="7"/>
      <c r="SCN6" s="1"/>
      <c r="SCO6" s="7"/>
      <c r="SCP6" s="1"/>
      <c r="SCQ6" s="7"/>
      <c r="SCR6" s="1"/>
      <c r="SCS6" s="7"/>
      <c r="SCT6" s="1"/>
      <c r="SCU6" s="7"/>
      <c r="SCV6" s="1"/>
      <c r="SCW6" s="7"/>
      <c r="SCX6" s="1"/>
      <c r="SCY6" s="7"/>
      <c r="SCZ6" s="1"/>
      <c r="SDA6" s="7"/>
      <c r="SDB6" s="1"/>
      <c r="SDC6" s="7"/>
      <c r="SDD6" s="1"/>
      <c r="SDE6" s="7"/>
      <c r="SDF6" s="1"/>
      <c r="SDG6" s="7"/>
      <c r="SDH6" s="1"/>
      <c r="SDI6" s="7"/>
      <c r="SDJ6" s="1"/>
      <c r="SDK6" s="7"/>
      <c r="SDL6" s="1"/>
      <c r="SDM6" s="7"/>
      <c r="SDN6" s="1"/>
      <c r="SDO6" s="7"/>
      <c r="SDP6" s="1"/>
      <c r="SDQ6" s="7"/>
      <c r="SDR6" s="1"/>
      <c r="SDS6" s="7"/>
      <c r="SDT6" s="1"/>
      <c r="SDU6" s="7"/>
      <c r="SDV6" s="1"/>
      <c r="SDW6" s="7"/>
      <c r="SDX6" s="1"/>
      <c r="SDY6" s="7"/>
      <c r="SDZ6" s="1"/>
      <c r="SEA6" s="7"/>
      <c r="SEB6" s="1"/>
      <c r="SEC6" s="7"/>
      <c r="SED6" s="1"/>
      <c r="SEE6" s="7"/>
      <c r="SEF6" s="1"/>
      <c r="SEG6" s="7"/>
      <c r="SEH6" s="1"/>
      <c r="SEI6" s="7"/>
      <c r="SEJ6" s="1"/>
      <c r="SEK6" s="7"/>
      <c r="SEL6" s="1"/>
      <c r="SEM6" s="7"/>
      <c r="SEN6" s="1"/>
      <c r="SEO6" s="7"/>
      <c r="SEP6" s="1"/>
      <c r="SEQ6" s="7"/>
      <c r="SER6" s="1"/>
      <c r="SES6" s="7"/>
      <c r="SET6" s="1"/>
      <c r="SEU6" s="7"/>
      <c r="SEV6" s="1"/>
      <c r="SEW6" s="7"/>
      <c r="SEX6" s="1"/>
      <c r="SEY6" s="7"/>
      <c r="SEZ6" s="1"/>
      <c r="SFA6" s="7"/>
      <c r="SFB6" s="1"/>
      <c r="SFC6" s="7"/>
      <c r="SFD6" s="1"/>
      <c r="SFE6" s="7"/>
      <c r="SFF6" s="1"/>
      <c r="SFG6" s="7"/>
      <c r="SFH6" s="1"/>
      <c r="SFI6" s="7"/>
      <c r="SFJ6" s="1"/>
      <c r="SFK6" s="7"/>
      <c r="SFL6" s="1"/>
      <c r="SFM6" s="7"/>
      <c r="SFN6" s="1"/>
      <c r="SFO6" s="7"/>
      <c r="SFP6" s="1"/>
      <c r="SFQ6" s="7"/>
      <c r="SFR6" s="1"/>
      <c r="SFS6" s="7"/>
      <c r="SFT6" s="1"/>
      <c r="SFU6" s="7"/>
      <c r="SFV6" s="1"/>
      <c r="SFW6" s="7"/>
      <c r="SFX6" s="1"/>
      <c r="SFY6" s="7"/>
      <c r="SFZ6" s="1"/>
      <c r="SGA6" s="7"/>
      <c r="SGB6" s="1"/>
      <c r="SGC6" s="7"/>
      <c r="SGD6" s="1"/>
      <c r="SGE6" s="7"/>
      <c r="SGF6" s="1"/>
      <c r="SGG6" s="7"/>
      <c r="SGH6" s="1"/>
      <c r="SGI6" s="7"/>
      <c r="SGJ6" s="1"/>
      <c r="SGK6" s="7"/>
      <c r="SGL6" s="1"/>
      <c r="SGM6" s="7"/>
      <c r="SGN6" s="1"/>
      <c r="SGO6" s="7"/>
      <c r="SGP6" s="1"/>
      <c r="SGQ6" s="7"/>
      <c r="SGR6" s="1"/>
      <c r="SGS6" s="7"/>
      <c r="SGT6" s="1"/>
      <c r="SGU6" s="7"/>
      <c r="SGV6" s="1"/>
      <c r="SGW6" s="7"/>
      <c r="SGX6" s="1"/>
      <c r="SGY6" s="7"/>
      <c r="SGZ6" s="1"/>
      <c r="SHA6" s="7"/>
      <c r="SHB6" s="1"/>
      <c r="SHC6" s="7"/>
      <c r="SHD6" s="1"/>
      <c r="SHE6" s="7"/>
      <c r="SHF6" s="1"/>
      <c r="SHG6" s="7"/>
      <c r="SHH6" s="1"/>
      <c r="SHI6" s="7"/>
      <c r="SHJ6" s="1"/>
      <c r="SHK6" s="7"/>
      <c r="SHL6" s="1"/>
      <c r="SHM6" s="7"/>
      <c r="SHN6" s="1"/>
      <c r="SHO6" s="7"/>
      <c r="SHP6" s="1"/>
      <c r="SHQ6" s="7"/>
      <c r="SHR6" s="1"/>
      <c r="SHS6" s="7"/>
      <c r="SHT6" s="1"/>
      <c r="SHU6" s="7"/>
      <c r="SHV6" s="1"/>
      <c r="SHW6" s="7"/>
      <c r="SHX6" s="1"/>
      <c r="SHY6" s="7"/>
      <c r="SHZ6" s="1"/>
      <c r="SIA6" s="7"/>
      <c r="SIB6" s="1"/>
      <c r="SIC6" s="7"/>
      <c r="SID6" s="1"/>
      <c r="SIE6" s="7"/>
      <c r="SIF6" s="1"/>
      <c r="SIG6" s="7"/>
      <c r="SIH6" s="1"/>
      <c r="SII6" s="7"/>
      <c r="SIJ6" s="1"/>
      <c r="SIK6" s="7"/>
      <c r="SIL6" s="1"/>
      <c r="SIM6" s="7"/>
      <c r="SIN6" s="1"/>
      <c r="SIO6" s="7"/>
      <c r="SIP6" s="1"/>
      <c r="SIQ6" s="7"/>
      <c r="SIR6" s="1"/>
      <c r="SIS6" s="7"/>
      <c r="SIT6" s="1"/>
      <c r="SIU6" s="7"/>
      <c r="SIV6" s="1"/>
      <c r="SIW6" s="7"/>
      <c r="SIX6" s="1"/>
      <c r="SIY6" s="7"/>
      <c r="SIZ6" s="1"/>
      <c r="SJA6" s="7"/>
      <c r="SJB6" s="1"/>
      <c r="SJC6" s="7"/>
      <c r="SJD6" s="1"/>
      <c r="SJE6" s="7"/>
      <c r="SJF6" s="1"/>
      <c r="SJG6" s="7"/>
      <c r="SJH6" s="1"/>
      <c r="SJI6" s="7"/>
      <c r="SJJ6" s="1"/>
      <c r="SJK6" s="7"/>
      <c r="SJL6" s="1"/>
      <c r="SJM6" s="7"/>
      <c r="SJN6" s="1"/>
      <c r="SJO6" s="7"/>
      <c r="SJP6" s="1"/>
      <c r="SJQ6" s="7"/>
      <c r="SJR6" s="1"/>
      <c r="SJS6" s="7"/>
      <c r="SJT6" s="1"/>
      <c r="SJU6" s="7"/>
      <c r="SJV6" s="1"/>
      <c r="SJW6" s="7"/>
      <c r="SJX6" s="1"/>
      <c r="SJY6" s="7"/>
      <c r="SJZ6" s="1"/>
      <c r="SKA6" s="7"/>
      <c r="SKB6" s="1"/>
      <c r="SKC6" s="7"/>
      <c r="SKD6" s="1"/>
      <c r="SKE6" s="7"/>
      <c r="SKF6" s="1"/>
      <c r="SKG6" s="7"/>
      <c r="SKH6" s="1"/>
      <c r="SKI6" s="7"/>
      <c r="SKJ6" s="1"/>
      <c r="SKK6" s="7"/>
      <c r="SKL6" s="1"/>
      <c r="SKM6" s="7"/>
      <c r="SKN6" s="1"/>
      <c r="SKO6" s="7"/>
      <c r="SKP6" s="1"/>
      <c r="SKQ6" s="7"/>
      <c r="SKR6" s="1"/>
      <c r="SKS6" s="7"/>
      <c r="SKT6" s="1"/>
      <c r="SKU6" s="7"/>
      <c r="SKV6" s="1"/>
      <c r="SKW6" s="7"/>
      <c r="SKX6" s="1"/>
      <c r="SKY6" s="7"/>
      <c r="SKZ6" s="1"/>
      <c r="SLA6" s="7"/>
      <c r="SLB6" s="1"/>
      <c r="SLC6" s="7"/>
      <c r="SLD6" s="1"/>
      <c r="SLE6" s="7"/>
      <c r="SLF6" s="1"/>
      <c r="SLG6" s="7"/>
      <c r="SLH6" s="1"/>
      <c r="SLI6" s="7"/>
      <c r="SLJ6" s="1"/>
      <c r="SLK6" s="7"/>
      <c r="SLL6" s="1"/>
      <c r="SLM6" s="7"/>
      <c r="SLN6" s="1"/>
      <c r="SLO6" s="7"/>
      <c r="SLP6" s="1"/>
      <c r="SLQ6" s="7"/>
      <c r="SLR6" s="1"/>
      <c r="SLS6" s="7"/>
      <c r="SLT6" s="1"/>
      <c r="SLU6" s="7"/>
      <c r="SLV6" s="1"/>
      <c r="SLW6" s="7"/>
      <c r="SLX6" s="1"/>
      <c r="SLY6" s="7"/>
      <c r="SLZ6" s="1"/>
      <c r="SMA6" s="7"/>
      <c r="SMB6" s="1"/>
      <c r="SMC6" s="7"/>
      <c r="SMD6" s="1"/>
      <c r="SME6" s="7"/>
      <c r="SMF6" s="1"/>
      <c r="SMG6" s="7"/>
      <c r="SMH6" s="1"/>
      <c r="SMI6" s="7"/>
      <c r="SMJ6" s="1"/>
      <c r="SMK6" s="7"/>
      <c r="SML6" s="1"/>
      <c r="SMM6" s="7"/>
      <c r="SMN6" s="1"/>
      <c r="SMO6" s="7"/>
      <c r="SMP6" s="1"/>
      <c r="SMQ6" s="7"/>
      <c r="SMR6" s="1"/>
      <c r="SMS6" s="7"/>
      <c r="SMT6" s="1"/>
      <c r="SMU6" s="7"/>
      <c r="SMV6" s="1"/>
      <c r="SMW6" s="7"/>
      <c r="SMX6" s="1"/>
      <c r="SMY6" s="7"/>
      <c r="SMZ6" s="1"/>
      <c r="SNA6" s="7"/>
      <c r="SNB6" s="1"/>
      <c r="SNC6" s="7"/>
      <c r="SND6" s="1"/>
      <c r="SNE6" s="7"/>
      <c r="SNF6" s="1"/>
      <c r="SNG6" s="7"/>
      <c r="SNH6" s="1"/>
      <c r="SNI6" s="7"/>
      <c r="SNJ6" s="1"/>
      <c r="SNK6" s="7"/>
      <c r="SNL6" s="1"/>
      <c r="SNM6" s="7"/>
      <c r="SNN6" s="1"/>
      <c r="SNO6" s="7"/>
      <c r="SNP6" s="1"/>
      <c r="SNQ6" s="7"/>
      <c r="SNR6" s="1"/>
      <c r="SNS6" s="7"/>
      <c r="SNT6" s="1"/>
      <c r="SNU6" s="7"/>
      <c r="SNV6" s="1"/>
      <c r="SNW6" s="7"/>
      <c r="SNX6" s="1"/>
      <c r="SNY6" s="7"/>
      <c r="SNZ6" s="1"/>
      <c r="SOA6" s="7"/>
      <c r="SOB6" s="1"/>
      <c r="SOC6" s="7"/>
      <c r="SOD6" s="1"/>
      <c r="SOE6" s="7"/>
      <c r="SOF6" s="1"/>
      <c r="SOG6" s="7"/>
      <c r="SOH6" s="1"/>
      <c r="SOI6" s="7"/>
      <c r="SOJ6" s="1"/>
      <c r="SOK6" s="7"/>
      <c r="SOL6" s="1"/>
      <c r="SOM6" s="7"/>
      <c r="SON6" s="1"/>
      <c r="SOO6" s="7"/>
      <c r="SOP6" s="1"/>
      <c r="SOQ6" s="7"/>
      <c r="SOR6" s="1"/>
      <c r="SOS6" s="7"/>
      <c r="SOT6" s="1"/>
      <c r="SOU6" s="7"/>
      <c r="SOV6" s="1"/>
      <c r="SOW6" s="7"/>
      <c r="SOX6" s="1"/>
      <c r="SOY6" s="7"/>
      <c r="SOZ6" s="1"/>
      <c r="SPA6" s="7"/>
      <c r="SPB6" s="1"/>
      <c r="SPC6" s="7"/>
      <c r="SPD6" s="1"/>
      <c r="SPE6" s="7"/>
      <c r="SPF6" s="1"/>
      <c r="SPG6" s="7"/>
      <c r="SPH6" s="1"/>
      <c r="SPI6" s="7"/>
      <c r="SPJ6" s="1"/>
      <c r="SPK6" s="7"/>
      <c r="SPL6" s="1"/>
      <c r="SPM6" s="7"/>
      <c r="SPN6" s="1"/>
      <c r="SPO6" s="7"/>
      <c r="SPP6" s="1"/>
      <c r="SPQ6" s="7"/>
      <c r="SPR6" s="1"/>
      <c r="SPS6" s="7"/>
      <c r="SPT6" s="1"/>
      <c r="SPU6" s="7"/>
      <c r="SPV6" s="1"/>
      <c r="SPW6" s="7"/>
      <c r="SPX6" s="1"/>
      <c r="SPY6" s="7"/>
      <c r="SPZ6" s="1"/>
      <c r="SQA6" s="7"/>
      <c r="SQB6" s="1"/>
      <c r="SQC6" s="7"/>
      <c r="SQD6" s="1"/>
      <c r="SQE6" s="7"/>
      <c r="SQF6" s="1"/>
      <c r="SQG6" s="7"/>
      <c r="SQH6" s="1"/>
      <c r="SQI6" s="7"/>
      <c r="SQJ6" s="1"/>
      <c r="SQK6" s="7"/>
      <c r="SQL6" s="1"/>
      <c r="SQM6" s="7"/>
      <c r="SQN6" s="1"/>
      <c r="SQO6" s="7"/>
      <c r="SQP6" s="1"/>
      <c r="SQQ6" s="7"/>
      <c r="SQR6" s="1"/>
      <c r="SQS6" s="7"/>
      <c r="SQT6" s="1"/>
      <c r="SQU6" s="7"/>
      <c r="SQV6" s="1"/>
      <c r="SQW6" s="7"/>
      <c r="SQX6" s="1"/>
      <c r="SQY6" s="7"/>
      <c r="SQZ6" s="1"/>
      <c r="SRA6" s="7"/>
      <c r="SRB6" s="1"/>
      <c r="SRC6" s="7"/>
      <c r="SRD6" s="1"/>
      <c r="SRE6" s="7"/>
      <c r="SRF6" s="1"/>
      <c r="SRG6" s="7"/>
      <c r="SRH6" s="1"/>
      <c r="SRI6" s="7"/>
      <c r="SRJ6" s="1"/>
      <c r="SRK6" s="7"/>
      <c r="SRL6" s="1"/>
      <c r="SRM6" s="7"/>
      <c r="SRN6" s="1"/>
      <c r="SRO6" s="7"/>
      <c r="SRP6" s="1"/>
      <c r="SRQ6" s="7"/>
      <c r="SRR6" s="1"/>
      <c r="SRS6" s="7"/>
      <c r="SRT6" s="1"/>
      <c r="SRU6" s="7"/>
      <c r="SRV6" s="1"/>
      <c r="SRW6" s="7"/>
      <c r="SRX6" s="1"/>
      <c r="SRY6" s="7"/>
      <c r="SRZ6" s="1"/>
      <c r="SSA6" s="7"/>
      <c r="SSB6" s="1"/>
      <c r="SSC6" s="7"/>
      <c r="SSD6" s="1"/>
      <c r="SSE6" s="7"/>
      <c r="SSF6" s="1"/>
      <c r="SSG6" s="7"/>
      <c r="SSH6" s="1"/>
      <c r="SSI6" s="7"/>
      <c r="SSJ6" s="1"/>
      <c r="SSK6" s="7"/>
      <c r="SSL6" s="1"/>
      <c r="SSM6" s="7"/>
      <c r="SSN6" s="1"/>
      <c r="SSO6" s="7"/>
      <c r="SSP6" s="1"/>
      <c r="SSQ6" s="7"/>
      <c r="SSR6" s="1"/>
      <c r="SSS6" s="7"/>
      <c r="SST6" s="1"/>
      <c r="SSU6" s="7"/>
      <c r="SSV6" s="1"/>
      <c r="SSW6" s="7"/>
      <c r="SSX6" s="1"/>
      <c r="SSY6" s="7"/>
      <c r="SSZ6" s="1"/>
      <c r="STA6" s="7"/>
      <c r="STB6" s="1"/>
      <c r="STC6" s="7"/>
      <c r="STD6" s="1"/>
      <c r="STE6" s="7"/>
      <c r="STF6" s="1"/>
      <c r="STG6" s="7"/>
      <c r="STH6" s="1"/>
      <c r="STI6" s="7"/>
      <c r="STJ6" s="1"/>
      <c r="STK6" s="7"/>
      <c r="STL6" s="1"/>
      <c r="STM6" s="7"/>
      <c r="STN6" s="1"/>
      <c r="STO6" s="7"/>
      <c r="STP6" s="1"/>
      <c r="STQ6" s="7"/>
      <c r="STR6" s="1"/>
      <c r="STS6" s="7"/>
      <c r="STT6" s="1"/>
      <c r="STU6" s="7"/>
      <c r="STV6" s="1"/>
      <c r="STW6" s="7"/>
      <c r="STX6" s="1"/>
      <c r="STY6" s="7"/>
      <c r="STZ6" s="1"/>
      <c r="SUA6" s="7"/>
      <c r="SUB6" s="1"/>
      <c r="SUC6" s="7"/>
      <c r="SUD6" s="1"/>
      <c r="SUE6" s="7"/>
      <c r="SUF6" s="1"/>
      <c r="SUG6" s="7"/>
      <c r="SUH6" s="1"/>
      <c r="SUI6" s="7"/>
      <c r="SUJ6" s="1"/>
      <c r="SUK6" s="7"/>
      <c r="SUL6" s="1"/>
      <c r="SUM6" s="7"/>
      <c r="SUN6" s="1"/>
      <c r="SUO6" s="7"/>
      <c r="SUP6" s="1"/>
      <c r="SUQ6" s="7"/>
      <c r="SUR6" s="1"/>
      <c r="SUS6" s="7"/>
      <c r="SUT6" s="1"/>
      <c r="SUU6" s="7"/>
      <c r="SUV6" s="1"/>
      <c r="SUW6" s="7"/>
      <c r="SUX6" s="1"/>
      <c r="SUY6" s="7"/>
      <c r="SUZ6" s="1"/>
      <c r="SVA6" s="7"/>
      <c r="SVB6" s="1"/>
      <c r="SVC6" s="7"/>
      <c r="SVD6" s="1"/>
      <c r="SVE6" s="7"/>
      <c r="SVF6" s="1"/>
      <c r="SVG6" s="7"/>
      <c r="SVH6" s="1"/>
      <c r="SVI6" s="7"/>
      <c r="SVJ6" s="1"/>
      <c r="SVK6" s="7"/>
      <c r="SVL6" s="1"/>
      <c r="SVM6" s="7"/>
      <c r="SVN6" s="1"/>
      <c r="SVO6" s="7"/>
      <c r="SVP6" s="1"/>
      <c r="SVQ6" s="7"/>
      <c r="SVR6" s="1"/>
      <c r="SVS6" s="7"/>
      <c r="SVT6" s="1"/>
      <c r="SVU6" s="7"/>
      <c r="SVV6" s="1"/>
      <c r="SVW6" s="7"/>
      <c r="SVX6" s="1"/>
      <c r="SVY6" s="7"/>
      <c r="SVZ6" s="1"/>
      <c r="SWA6" s="7"/>
      <c r="SWB6" s="1"/>
      <c r="SWC6" s="7"/>
      <c r="SWD6" s="1"/>
      <c r="SWE6" s="7"/>
      <c r="SWF6" s="1"/>
      <c r="SWG6" s="7"/>
      <c r="SWH6" s="1"/>
      <c r="SWI6" s="7"/>
      <c r="SWJ6" s="1"/>
      <c r="SWK6" s="7"/>
      <c r="SWL6" s="1"/>
      <c r="SWM6" s="7"/>
      <c r="SWN6" s="1"/>
      <c r="SWO6" s="7"/>
      <c r="SWP6" s="1"/>
      <c r="SWQ6" s="7"/>
      <c r="SWR6" s="1"/>
      <c r="SWS6" s="7"/>
      <c r="SWT6" s="1"/>
      <c r="SWU6" s="7"/>
      <c r="SWV6" s="1"/>
      <c r="SWW6" s="7"/>
      <c r="SWX6" s="1"/>
      <c r="SWY6" s="7"/>
      <c r="SWZ6" s="1"/>
      <c r="SXA6" s="7"/>
      <c r="SXB6" s="1"/>
      <c r="SXC6" s="7"/>
      <c r="SXD6" s="1"/>
      <c r="SXE6" s="7"/>
      <c r="SXF6" s="1"/>
      <c r="SXG6" s="7"/>
      <c r="SXH6" s="1"/>
      <c r="SXI6" s="7"/>
      <c r="SXJ6" s="1"/>
      <c r="SXK6" s="7"/>
      <c r="SXL6" s="1"/>
      <c r="SXM6" s="7"/>
      <c r="SXN6" s="1"/>
      <c r="SXO6" s="7"/>
      <c r="SXP6" s="1"/>
      <c r="SXQ6" s="7"/>
      <c r="SXR6" s="1"/>
      <c r="SXS6" s="7"/>
      <c r="SXT6" s="1"/>
      <c r="SXU6" s="7"/>
      <c r="SXV6" s="1"/>
      <c r="SXW6" s="7"/>
      <c r="SXX6" s="1"/>
      <c r="SXY6" s="7"/>
      <c r="SXZ6" s="1"/>
      <c r="SYA6" s="7"/>
      <c r="SYB6" s="1"/>
      <c r="SYC6" s="7"/>
      <c r="SYD6" s="1"/>
      <c r="SYE6" s="7"/>
      <c r="SYF6" s="1"/>
      <c r="SYG6" s="7"/>
      <c r="SYH6" s="1"/>
      <c r="SYI6" s="7"/>
      <c r="SYJ6" s="1"/>
      <c r="SYK6" s="7"/>
      <c r="SYL6" s="1"/>
      <c r="SYM6" s="7"/>
      <c r="SYN6" s="1"/>
      <c r="SYO6" s="7"/>
      <c r="SYP6" s="1"/>
      <c r="SYQ6" s="7"/>
      <c r="SYR6" s="1"/>
      <c r="SYS6" s="7"/>
      <c r="SYT6" s="1"/>
      <c r="SYU6" s="7"/>
      <c r="SYV6" s="1"/>
      <c r="SYW6" s="7"/>
      <c r="SYX6" s="1"/>
      <c r="SYY6" s="7"/>
      <c r="SYZ6" s="1"/>
      <c r="SZA6" s="7"/>
      <c r="SZB6" s="1"/>
      <c r="SZC6" s="7"/>
      <c r="SZD6" s="1"/>
      <c r="SZE6" s="7"/>
      <c r="SZF6" s="1"/>
      <c r="SZG6" s="7"/>
      <c r="SZH6" s="1"/>
      <c r="SZI6" s="7"/>
      <c r="SZJ6" s="1"/>
      <c r="SZK6" s="7"/>
      <c r="SZL6" s="1"/>
      <c r="SZM6" s="7"/>
      <c r="SZN6" s="1"/>
      <c r="SZO6" s="7"/>
      <c r="SZP6" s="1"/>
      <c r="SZQ6" s="7"/>
      <c r="SZR6" s="1"/>
      <c r="SZS6" s="7"/>
      <c r="SZT6" s="1"/>
      <c r="SZU6" s="7"/>
      <c r="SZV6" s="1"/>
      <c r="SZW6" s="7"/>
      <c r="SZX6" s="1"/>
      <c r="SZY6" s="7"/>
      <c r="SZZ6" s="1"/>
      <c r="TAA6" s="7"/>
      <c r="TAB6" s="1"/>
      <c r="TAC6" s="7"/>
      <c r="TAD6" s="1"/>
      <c r="TAE6" s="7"/>
      <c r="TAF6" s="1"/>
      <c r="TAG6" s="7"/>
      <c r="TAH6" s="1"/>
      <c r="TAI6" s="7"/>
      <c r="TAJ6" s="1"/>
      <c r="TAK6" s="7"/>
      <c r="TAL6" s="1"/>
      <c r="TAM6" s="7"/>
      <c r="TAN6" s="1"/>
      <c r="TAO6" s="7"/>
      <c r="TAP6" s="1"/>
      <c r="TAQ6" s="7"/>
      <c r="TAR6" s="1"/>
      <c r="TAS6" s="7"/>
      <c r="TAT6" s="1"/>
      <c r="TAU6" s="7"/>
      <c r="TAV6" s="1"/>
      <c r="TAW6" s="7"/>
      <c r="TAX6" s="1"/>
      <c r="TAY6" s="7"/>
      <c r="TAZ6" s="1"/>
      <c r="TBA6" s="7"/>
      <c r="TBB6" s="1"/>
      <c r="TBC6" s="7"/>
      <c r="TBD6" s="1"/>
      <c r="TBE6" s="7"/>
      <c r="TBF6" s="1"/>
      <c r="TBG6" s="7"/>
      <c r="TBH6" s="1"/>
      <c r="TBI6" s="7"/>
      <c r="TBJ6" s="1"/>
      <c r="TBK6" s="7"/>
      <c r="TBL6" s="1"/>
      <c r="TBM6" s="7"/>
      <c r="TBN6" s="1"/>
      <c r="TBO6" s="7"/>
      <c r="TBP6" s="1"/>
      <c r="TBQ6" s="7"/>
      <c r="TBR6" s="1"/>
      <c r="TBS6" s="7"/>
      <c r="TBT6" s="1"/>
      <c r="TBU6" s="7"/>
      <c r="TBV6" s="1"/>
      <c r="TBW6" s="7"/>
      <c r="TBX6" s="1"/>
      <c r="TBY6" s="7"/>
      <c r="TBZ6" s="1"/>
      <c r="TCA6" s="7"/>
      <c r="TCB6" s="1"/>
      <c r="TCC6" s="7"/>
      <c r="TCD6" s="1"/>
      <c r="TCE6" s="7"/>
      <c r="TCF6" s="1"/>
      <c r="TCG6" s="7"/>
      <c r="TCH6" s="1"/>
      <c r="TCI6" s="7"/>
      <c r="TCJ6" s="1"/>
      <c r="TCK6" s="7"/>
      <c r="TCL6" s="1"/>
      <c r="TCM6" s="7"/>
      <c r="TCN6" s="1"/>
      <c r="TCO6" s="7"/>
      <c r="TCP6" s="1"/>
      <c r="TCQ6" s="7"/>
      <c r="TCR6" s="1"/>
      <c r="TCS6" s="7"/>
      <c r="TCT6" s="1"/>
      <c r="TCU6" s="7"/>
      <c r="TCV6" s="1"/>
      <c r="TCW6" s="7"/>
      <c r="TCX6" s="1"/>
      <c r="TCY6" s="7"/>
      <c r="TCZ6" s="1"/>
      <c r="TDA6" s="7"/>
      <c r="TDB6" s="1"/>
      <c r="TDC6" s="7"/>
      <c r="TDD6" s="1"/>
      <c r="TDE6" s="7"/>
      <c r="TDF6" s="1"/>
      <c r="TDG6" s="7"/>
      <c r="TDH6" s="1"/>
      <c r="TDI6" s="7"/>
      <c r="TDJ6" s="1"/>
      <c r="TDK6" s="7"/>
      <c r="TDL6" s="1"/>
      <c r="TDM6" s="7"/>
      <c r="TDN6" s="1"/>
      <c r="TDO6" s="7"/>
      <c r="TDP6" s="1"/>
      <c r="TDQ6" s="7"/>
      <c r="TDR6" s="1"/>
      <c r="TDS6" s="7"/>
      <c r="TDT6" s="1"/>
      <c r="TDU6" s="7"/>
      <c r="TDV6" s="1"/>
      <c r="TDW6" s="7"/>
      <c r="TDX6" s="1"/>
      <c r="TDY6" s="7"/>
      <c r="TDZ6" s="1"/>
      <c r="TEA6" s="7"/>
      <c r="TEB6" s="1"/>
      <c r="TEC6" s="7"/>
      <c r="TED6" s="1"/>
      <c r="TEE6" s="7"/>
      <c r="TEF6" s="1"/>
      <c r="TEG6" s="7"/>
      <c r="TEH6" s="1"/>
      <c r="TEI6" s="7"/>
      <c r="TEJ6" s="1"/>
      <c r="TEK6" s="7"/>
      <c r="TEL6" s="1"/>
      <c r="TEM6" s="7"/>
      <c r="TEN6" s="1"/>
      <c r="TEO6" s="7"/>
      <c r="TEP6" s="1"/>
      <c r="TEQ6" s="7"/>
      <c r="TER6" s="1"/>
      <c r="TES6" s="7"/>
      <c r="TET6" s="1"/>
      <c r="TEU6" s="7"/>
      <c r="TEV6" s="1"/>
      <c r="TEW6" s="7"/>
      <c r="TEX6" s="1"/>
      <c r="TEY6" s="7"/>
      <c r="TEZ6" s="1"/>
      <c r="TFA6" s="7"/>
      <c r="TFB6" s="1"/>
      <c r="TFC6" s="7"/>
      <c r="TFD6" s="1"/>
      <c r="TFE6" s="7"/>
      <c r="TFF6" s="1"/>
      <c r="TFG6" s="7"/>
      <c r="TFH6" s="1"/>
      <c r="TFI6" s="7"/>
      <c r="TFJ6" s="1"/>
      <c r="TFK6" s="7"/>
      <c r="TFL6" s="1"/>
      <c r="TFM6" s="7"/>
      <c r="TFN6" s="1"/>
      <c r="TFO6" s="7"/>
      <c r="TFP6" s="1"/>
      <c r="TFQ6" s="7"/>
      <c r="TFR6" s="1"/>
      <c r="TFS6" s="7"/>
      <c r="TFT6" s="1"/>
      <c r="TFU6" s="7"/>
      <c r="TFV6" s="1"/>
      <c r="TFW6" s="7"/>
      <c r="TFX6" s="1"/>
      <c r="TFY6" s="7"/>
      <c r="TFZ6" s="1"/>
      <c r="TGA6" s="7"/>
      <c r="TGB6" s="1"/>
      <c r="TGC6" s="7"/>
      <c r="TGD6" s="1"/>
      <c r="TGE6" s="7"/>
      <c r="TGF6" s="1"/>
      <c r="TGG6" s="7"/>
      <c r="TGH6" s="1"/>
      <c r="TGI6" s="7"/>
      <c r="TGJ6" s="1"/>
      <c r="TGK6" s="7"/>
      <c r="TGL6" s="1"/>
      <c r="TGM6" s="7"/>
      <c r="TGN6" s="1"/>
      <c r="TGO6" s="7"/>
      <c r="TGP6" s="1"/>
      <c r="TGQ6" s="7"/>
      <c r="TGR6" s="1"/>
      <c r="TGS6" s="7"/>
      <c r="TGT6" s="1"/>
      <c r="TGU6" s="7"/>
      <c r="TGV6" s="1"/>
      <c r="TGW6" s="7"/>
      <c r="TGX6" s="1"/>
      <c r="TGY6" s="7"/>
      <c r="TGZ6" s="1"/>
      <c r="THA6" s="7"/>
      <c r="THB6" s="1"/>
      <c r="THC6" s="7"/>
      <c r="THD6" s="1"/>
      <c r="THE6" s="7"/>
      <c r="THF6" s="1"/>
      <c r="THG6" s="7"/>
      <c r="THH6" s="1"/>
      <c r="THI6" s="7"/>
      <c r="THJ6" s="1"/>
      <c r="THK6" s="7"/>
      <c r="THL6" s="1"/>
      <c r="THM6" s="7"/>
      <c r="THN6" s="1"/>
      <c r="THO6" s="7"/>
      <c r="THP6" s="1"/>
      <c r="THQ6" s="7"/>
      <c r="THR6" s="1"/>
      <c r="THS6" s="7"/>
      <c r="THT6" s="1"/>
      <c r="THU6" s="7"/>
      <c r="THV6" s="1"/>
      <c r="THW6" s="7"/>
      <c r="THX6" s="1"/>
      <c r="THY6" s="7"/>
      <c r="THZ6" s="1"/>
      <c r="TIA6" s="7"/>
      <c r="TIB6" s="1"/>
      <c r="TIC6" s="7"/>
      <c r="TID6" s="1"/>
      <c r="TIE6" s="7"/>
      <c r="TIF6" s="1"/>
      <c r="TIG6" s="7"/>
      <c r="TIH6" s="1"/>
      <c r="TII6" s="7"/>
      <c r="TIJ6" s="1"/>
      <c r="TIK6" s="7"/>
      <c r="TIL6" s="1"/>
      <c r="TIM6" s="7"/>
      <c r="TIN6" s="1"/>
      <c r="TIO6" s="7"/>
      <c r="TIP6" s="1"/>
      <c r="TIQ6" s="7"/>
      <c r="TIR6" s="1"/>
      <c r="TIS6" s="7"/>
      <c r="TIT6" s="1"/>
      <c r="TIU6" s="7"/>
      <c r="TIV6" s="1"/>
      <c r="TIW6" s="7"/>
      <c r="TIX6" s="1"/>
      <c r="TIY6" s="7"/>
      <c r="TIZ6" s="1"/>
      <c r="TJA6" s="7"/>
      <c r="TJB6" s="1"/>
      <c r="TJC6" s="7"/>
      <c r="TJD6" s="1"/>
      <c r="TJE6" s="7"/>
      <c r="TJF6" s="1"/>
      <c r="TJG6" s="7"/>
      <c r="TJH6" s="1"/>
      <c r="TJI6" s="7"/>
      <c r="TJJ6" s="1"/>
      <c r="TJK6" s="7"/>
      <c r="TJL6" s="1"/>
      <c r="TJM6" s="7"/>
      <c r="TJN6" s="1"/>
      <c r="TJO6" s="7"/>
      <c r="TJP6" s="1"/>
      <c r="TJQ6" s="7"/>
      <c r="TJR6" s="1"/>
      <c r="TJS6" s="7"/>
      <c r="TJT6" s="1"/>
      <c r="TJU6" s="7"/>
      <c r="TJV6" s="1"/>
      <c r="TJW6" s="7"/>
      <c r="TJX6" s="1"/>
      <c r="TJY6" s="7"/>
      <c r="TJZ6" s="1"/>
      <c r="TKA6" s="7"/>
      <c r="TKB6" s="1"/>
      <c r="TKC6" s="7"/>
      <c r="TKD6" s="1"/>
      <c r="TKE6" s="7"/>
      <c r="TKF6" s="1"/>
      <c r="TKG6" s="7"/>
      <c r="TKH6" s="1"/>
      <c r="TKI6" s="7"/>
      <c r="TKJ6" s="1"/>
      <c r="TKK6" s="7"/>
      <c r="TKL6" s="1"/>
      <c r="TKM6" s="7"/>
      <c r="TKN6" s="1"/>
      <c r="TKO6" s="7"/>
      <c r="TKP6" s="1"/>
      <c r="TKQ6" s="7"/>
      <c r="TKR6" s="1"/>
      <c r="TKS6" s="7"/>
      <c r="TKT6" s="1"/>
      <c r="TKU6" s="7"/>
      <c r="TKV6" s="1"/>
      <c r="TKW6" s="7"/>
      <c r="TKX6" s="1"/>
      <c r="TKY6" s="7"/>
      <c r="TKZ6" s="1"/>
      <c r="TLA6" s="7"/>
      <c r="TLB6" s="1"/>
      <c r="TLC6" s="7"/>
      <c r="TLD6" s="1"/>
      <c r="TLE6" s="7"/>
      <c r="TLF6" s="1"/>
      <c r="TLG6" s="7"/>
      <c r="TLH6" s="1"/>
      <c r="TLI6" s="7"/>
      <c r="TLJ6" s="1"/>
      <c r="TLK6" s="7"/>
      <c r="TLL6" s="1"/>
      <c r="TLM6" s="7"/>
      <c r="TLN6" s="1"/>
      <c r="TLO6" s="7"/>
      <c r="TLP6" s="1"/>
      <c r="TLQ6" s="7"/>
      <c r="TLR6" s="1"/>
      <c r="TLS6" s="7"/>
      <c r="TLT6" s="1"/>
      <c r="TLU6" s="7"/>
      <c r="TLV6" s="1"/>
      <c r="TLW6" s="7"/>
      <c r="TLX6" s="1"/>
      <c r="TLY6" s="7"/>
      <c r="TLZ6" s="1"/>
      <c r="TMA6" s="7"/>
      <c r="TMB6" s="1"/>
      <c r="TMC6" s="7"/>
      <c r="TMD6" s="1"/>
      <c r="TME6" s="7"/>
      <c r="TMF6" s="1"/>
      <c r="TMG6" s="7"/>
      <c r="TMH6" s="1"/>
      <c r="TMI6" s="7"/>
      <c r="TMJ6" s="1"/>
      <c r="TMK6" s="7"/>
      <c r="TML6" s="1"/>
      <c r="TMM6" s="7"/>
      <c r="TMN6" s="1"/>
      <c r="TMO6" s="7"/>
      <c r="TMP6" s="1"/>
      <c r="TMQ6" s="7"/>
      <c r="TMR6" s="1"/>
      <c r="TMS6" s="7"/>
      <c r="TMT6" s="1"/>
      <c r="TMU6" s="7"/>
      <c r="TMV6" s="1"/>
      <c r="TMW6" s="7"/>
      <c r="TMX6" s="1"/>
      <c r="TMY6" s="7"/>
      <c r="TMZ6" s="1"/>
      <c r="TNA6" s="7"/>
      <c r="TNB6" s="1"/>
      <c r="TNC6" s="7"/>
      <c r="TND6" s="1"/>
      <c r="TNE6" s="7"/>
      <c r="TNF6" s="1"/>
      <c r="TNG6" s="7"/>
      <c r="TNH6" s="1"/>
      <c r="TNI6" s="7"/>
      <c r="TNJ6" s="1"/>
      <c r="TNK6" s="7"/>
      <c r="TNL6" s="1"/>
      <c r="TNM6" s="7"/>
      <c r="TNN6" s="1"/>
      <c r="TNO6" s="7"/>
      <c r="TNP6" s="1"/>
      <c r="TNQ6" s="7"/>
      <c r="TNR6" s="1"/>
      <c r="TNS6" s="7"/>
      <c r="TNT6" s="1"/>
      <c r="TNU6" s="7"/>
      <c r="TNV6" s="1"/>
      <c r="TNW6" s="7"/>
      <c r="TNX6" s="1"/>
      <c r="TNY6" s="7"/>
      <c r="TNZ6" s="1"/>
      <c r="TOA6" s="7"/>
      <c r="TOB6" s="1"/>
      <c r="TOC6" s="7"/>
      <c r="TOD6" s="1"/>
      <c r="TOE6" s="7"/>
      <c r="TOF6" s="1"/>
      <c r="TOG6" s="7"/>
      <c r="TOH6" s="1"/>
      <c r="TOI6" s="7"/>
      <c r="TOJ6" s="1"/>
      <c r="TOK6" s="7"/>
      <c r="TOL6" s="1"/>
      <c r="TOM6" s="7"/>
      <c r="TON6" s="1"/>
      <c r="TOO6" s="7"/>
      <c r="TOP6" s="1"/>
      <c r="TOQ6" s="7"/>
      <c r="TOR6" s="1"/>
      <c r="TOS6" s="7"/>
      <c r="TOT6" s="1"/>
      <c r="TOU6" s="7"/>
      <c r="TOV6" s="1"/>
      <c r="TOW6" s="7"/>
      <c r="TOX6" s="1"/>
      <c r="TOY6" s="7"/>
      <c r="TOZ6" s="1"/>
      <c r="TPA6" s="7"/>
      <c r="TPB6" s="1"/>
      <c r="TPC6" s="7"/>
      <c r="TPD6" s="1"/>
      <c r="TPE6" s="7"/>
      <c r="TPF6" s="1"/>
      <c r="TPG6" s="7"/>
      <c r="TPH6" s="1"/>
      <c r="TPI6" s="7"/>
      <c r="TPJ6" s="1"/>
      <c r="TPK6" s="7"/>
      <c r="TPL6" s="1"/>
      <c r="TPM6" s="7"/>
      <c r="TPN6" s="1"/>
      <c r="TPO6" s="7"/>
      <c r="TPP6" s="1"/>
      <c r="TPQ6" s="7"/>
      <c r="TPR6" s="1"/>
      <c r="TPS6" s="7"/>
      <c r="TPT6" s="1"/>
      <c r="TPU6" s="7"/>
      <c r="TPV6" s="1"/>
      <c r="TPW6" s="7"/>
      <c r="TPX6" s="1"/>
      <c r="TPY6" s="7"/>
      <c r="TPZ6" s="1"/>
      <c r="TQA6" s="7"/>
      <c r="TQB6" s="1"/>
      <c r="TQC6" s="7"/>
      <c r="TQD6" s="1"/>
      <c r="TQE6" s="7"/>
      <c r="TQF6" s="1"/>
      <c r="TQG6" s="7"/>
      <c r="TQH6" s="1"/>
      <c r="TQI6" s="7"/>
      <c r="TQJ6" s="1"/>
      <c r="TQK6" s="7"/>
      <c r="TQL6" s="1"/>
      <c r="TQM6" s="7"/>
      <c r="TQN6" s="1"/>
      <c r="TQO6" s="7"/>
      <c r="TQP6" s="1"/>
      <c r="TQQ6" s="7"/>
      <c r="TQR6" s="1"/>
      <c r="TQS6" s="7"/>
      <c r="TQT6" s="1"/>
      <c r="TQU6" s="7"/>
      <c r="TQV6" s="1"/>
      <c r="TQW6" s="7"/>
      <c r="TQX6" s="1"/>
      <c r="TQY6" s="7"/>
      <c r="TQZ6" s="1"/>
      <c r="TRA6" s="7"/>
      <c r="TRB6" s="1"/>
      <c r="TRC6" s="7"/>
      <c r="TRD6" s="1"/>
      <c r="TRE6" s="7"/>
      <c r="TRF6" s="1"/>
      <c r="TRG6" s="7"/>
      <c r="TRH6" s="1"/>
      <c r="TRI6" s="7"/>
      <c r="TRJ6" s="1"/>
      <c r="TRK6" s="7"/>
      <c r="TRL6" s="1"/>
      <c r="TRM6" s="7"/>
      <c r="TRN6" s="1"/>
      <c r="TRO6" s="7"/>
      <c r="TRP6" s="1"/>
      <c r="TRQ6" s="7"/>
      <c r="TRR6" s="1"/>
      <c r="TRS6" s="7"/>
      <c r="TRT6" s="1"/>
      <c r="TRU6" s="7"/>
      <c r="TRV6" s="1"/>
      <c r="TRW6" s="7"/>
      <c r="TRX6" s="1"/>
      <c r="TRY6" s="7"/>
      <c r="TRZ6" s="1"/>
      <c r="TSA6" s="7"/>
      <c r="TSB6" s="1"/>
      <c r="TSC6" s="7"/>
      <c r="TSD6" s="1"/>
      <c r="TSE6" s="7"/>
      <c r="TSF6" s="1"/>
      <c r="TSG6" s="7"/>
      <c r="TSH6" s="1"/>
      <c r="TSI6" s="7"/>
      <c r="TSJ6" s="1"/>
      <c r="TSK6" s="7"/>
      <c r="TSL6" s="1"/>
      <c r="TSM6" s="7"/>
      <c r="TSN6" s="1"/>
      <c r="TSO6" s="7"/>
      <c r="TSP6" s="1"/>
      <c r="TSQ6" s="7"/>
      <c r="TSR6" s="1"/>
      <c r="TSS6" s="7"/>
      <c r="TST6" s="1"/>
      <c r="TSU6" s="7"/>
      <c r="TSV6" s="1"/>
      <c r="TSW6" s="7"/>
      <c r="TSX6" s="1"/>
      <c r="TSY6" s="7"/>
      <c r="TSZ6" s="1"/>
      <c r="TTA6" s="7"/>
      <c r="TTB6" s="1"/>
      <c r="TTC6" s="7"/>
      <c r="TTD6" s="1"/>
      <c r="TTE6" s="7"/>
      <c r="TTF6" s="1"/>
      <c r="TTG6" s="7"/>
      <c r="TTH6" s="1"/>
      <c r="TTI6" s="7"/>
      <c r="TTJ6" s="1"/>
      <c r="TTK6" s="7"/>
      <c r="TTL6" s="1"/>
      <c r="TTM6" s="7"/>
      <c r="TTN6" s="1"/>
      <c r="TTO6" s="7"/>
      <c r="TTP6" s="1"/>
      <c r="TTQ6" s="7"/>
      <c r="TTR6" s="1"/>
      <c r="TTS6" s="7"/>
      <c r="TTT6" s="1"/>
      <c r="TTU6" s="7"/>
      <c r="TTV6" s="1"/>
      <c r="TTW6" s="7"/>
      <c r="TTX6" s="1"/>
      <c r="TTY6" s="7"/>
      <c r="TTZ6" s="1"/>
      <c r="TUA6" s="7"/>
      <c r="TUB6" s="1"/>
      <c r="TUC6" s="7"/>
      <c r="TUD6" s="1"/>
      <c r="TUE6" s="7"/>
      <c r="TUF6" s="1"/>
      <c r="TUG6" s="7"/>
      <c r="TUH6" s="1"/>
      <c r="TUI6" s="7"/>
      <c r="TUJ6" s="1"/>
      <c r="TUK6" s="7"/>
      <c r="TUL6" s="1"/>
      <c r="TUM6" s="7"/>
      <c r="TUN6" s="1"/>
      <c r="TUO6" s="7"/>
      <c r="TUP6" s="1"/>
      <c r="TUQ6" s="7"/>
      <c r="TUR6" s="1"/>
      <c r="TUS6" s="7"/>
      <c r="TUT6" s="1"/>
      <c r="TUU6" s="7"/>
      <c r="TUV6" s="1"/>
      <c r="TUW6" s="7"/>
      <c r="TUX6" s="1"/>
      <c r="TUY6" s="7"/>
      <c r="TUZ6" s="1"/>
      <c r="TVA6" s="7"/>
      <c r="TVB6" s="1"/>
      <c r="TVC6" s="7"/>
      <c r="TVD6" s="1"/>
      <c r="TVE6" s="7"/>
      <c r="TVF6" s="1"/>
      <c r="TVG6" s="7"/>
      <c r="TVH6" s="1"/>
      <c r="TVI6" s="7"/>
      <c r="TVJ6" s="1"/>
      <c r="TVK6" s="7"/>
      <c r="TVL6" s="1"/>
      <c r="TVM6" s="7"/>
      <c r="TVN6" s="1"/>
      <c r="TVO6" s="7"/>
      <c r="TVP6" s="1"/>
      <c r="TVQ6" s="7"/>
      <c r="TVR6" s="1"/>
      <c r="TVS6" s="7"/>
      <c r="TVT6" s="1"/>
      <c r="TVU6" s="7"/>
      <c r="TVV6" s="1"/>
      <c r="TVW6" s="7"/>
      <c r="TVX6" s="1"/>
      <c r="TVY6" s="7"/>
      <c r="TVZ6" s="1"/>
      <c r="TWA6" s="7"/>
      <c r="TWB6" s="1"/>
      <c r="TWC6" s="7"/>
      <c r="TWD6" s="1"/>
      <c r="TWE6" s="7"/>
      <c r="TWF6" s="1"/>
      <c r="TWG6" s="7"/>
      <c r="TWH6" s="1"/>
      <c r="TWI6" s="7"/>
      <c r="TWJ6" s="1"/>
      <c r="TWK6" s="7"/>
      <c r="TWL6" s="1"/>
      <c r="TWM6" s="7"/>
      <c r="TWN6" s="1"/>
      <c r="TWO6" s="7"/>
      <c r="TWP6" s="1"/>
      <c r="TWQ6" s="7"/>
      <c r="TWR6" s="1"/>
      <c r="TWS6" s="7"/>
      <c r="TWT6" s="1"/>
      <c r="TWU6" s="7"/>
      <c r="TWV6" s="1"/>
      <c r="TWW6" s="7"/>
      <c r="TWX6" s="1"/>
      <c r="TWY6" s="7"/>
      <c r="TWZ6" s="1"/>
      <c r="TXA6" s="7"/>
      <c r="TXB6" s="1"/>
      <c r="TXC6" s="7"/>
      <c r="TXD6" s="1"/>
      <c r="TXE6" s="7"/>
      <c r="TXF6" s="1"/>
      <c r="TXG6" s="7"/>
      <c r="TXH6" s="1"/>
      <c r="TXI6" s="7"/>
      <c r="TXJ6" s="1"/>
      <c r="TXK6" s="7"/>
      <c r="TXL6" s="1"/>
      <c r="TXM6" s="7"/>
      <c r="TXN6" s="1"/>
      <c r="TXO6" s="7"/>
      <c r="TXP6" s="1"/>
      <c r="TXQ6" s="7"/>
      <c r="TXR6" s="1"/>
      <c r="TXS6" s="7"/>
      <c r="TXT6" s="1"/>
      <c r="TXU6" s="7"/>
      <c r="TXV6" s="1"/>
      <c r="TXW6" s="7"/>
      <c r="TXX6" s="1"/>
      <c r="TXY6" s="7"/>
      <c r="TXZ6" s="1"/>
      <c r="TYA6" s="7"/>
      <c r="TYB6" s="1"/>
      <c r="TYC6" s="7"/>
      <c r="TYD6" s="1"/>
      <c r="TYE6" s="7"/>
      <c r="TYF6" s="1"/>
      <c r="TYG6" s="7"/>
      <c r="TYH6" s="1"/>
      <c r="TYI6" s="7"/>
      <c r="TYJ6" s="1"/>
      <c r="TYK6" s="7"/>
      <c r="TYL6" s="1"/>
      <c r="TYM6" s="7"/>
      <c r="TYN6" s="1"/>
      <c r="TYO6" s="7"/>
      <c r="TYP6" s="1"/>
      <c r="TYQ6" s="7"/>
      <c r="TYR6" s="1"/>
      <c r="TYS6" s="7"/>
      <c r="TYT6" s="1"/>
      <c r="TYU6" s="7"/>
      <c r="TYV6" s="1"/>
      <c r="TYW6" s="7"/>
      <c r="TYX6" s="1"/>
      <c r="TYY6" s="7"/>
      <c r="TYZ6" s="1"/>
      <c r="TZA6" s="7"/>
      <c r="TZB6" s="1"/>
      <c r="TZC6" s="7"/>
      <c r="TZD6" s="1"/>
      <c r="TZE6" s="7"/>
      <c r="TZF6" s="1"/>
      <c r="TZG6" s="7"/>
      <c r="TZH6" s="1"/>
      <c r="TZI6" s="7"/>
      <c r="TZJ6" s="1"/>
      <c r="TZK6" s="7"/>
      <c r="TZL6" s="1"/>
      <c r="TZM6" s="7"/>
      <c r="TZN6" s="1"/>
      <c r="TZO6" s="7"/>
      <c r="TZP6" s="1"/>
      <c r="TZQ6" s="7"/>
      <c r="TZR6" s="1"/>
      <c r="TZS6" s="7"/>
      <c r="TZT6" s="1"/>
      <c r="TZU6" s="7"/>
      <c r="TZV6" s="1"/>
      <c r="TZW6" s="7"/>
      <c r="TZX6" s="1"/>
      <c r="TZY6" s="7"/>
      <c r="TZZ6" s="1"/>
      <c r="UAA6" s="7"/>
      <c r="UAB6" s="1"/>
      <c r="UAC6" s="7"/>
      <c r="UAD6" s="1"/>
      <c r="UAE6" s="7"/>
      <c r="UAF6" s="1"/>
      <c r="UAG6" s="7"/>
      <c r="UAH6" s="1"/>
      <c r="UAI6" s="7"/>
      <c r="UAJ6" s="1"/>
      <c r="UAK6" s="7"/>
      <c r="UAL6" s="1"/>
      <c r="UAM6" s="7"/>
      <c r="UAN6" s="1"/>
      <c r="UAO6" s="7"/>
      <c r="UAP6" s="1"/>
      <c r="UAQ6" s="7"/>
      <c r="UAR6" s="1"/>
      <c r="UAS6" s="7"/>
      <c r="UAT6" s="1"/>
      <c r="UAU6" s="7"/>
      <c r="UAV6" s="1"/>
      <c r="UAW6" s="7"/>
      <c r="UAX6" s="1"/>
      <c r="UAY6" s="7"/>
      <c r="UAZ6" s="1"/>
      <c r="UBA6" s="7"/>
      <c r="UBB6" s="1"/>
      <c r="UBC6" s="7"/>
      <c r="UBD6" s="1"/>
      <c r="UBE6" s="7"/>
      <c r="UBF6" s="1"/>
      <c r="UBG6" s="7"/>
      <c r="UBH6" s="1"/>
      <c r="UBI6" s="7"/>
      <c r="UBJ6" s="1"/>
      <c r="UBK6" s="7"/>
      <c r="UBL6" s="1"/>
      <c r="UBM6" s="7"/>
      <c r="UBN6" s="1"/>
      <c r="UBO6" s="7"/>
      <c r="UBP6" s="1"/>
      <c r="UBQ6" s="7"/>
      <c r="UBR6" s="1"/>
      <c r="UBS6" s="7"/>
      <c r="UBT6" s="1"/>
      <c r="UBU6" s="7"/>
      <c r="UBV6" s="1"/>
      <c r="UBW6" s="7"/>
      <c r="UBX6" s="1"/>
      <c r="UBY6" s="7"/>
      <c r="UBZ6" s="1"/>
      <c r="UCA6" s="7"/>
      <c r="UCB6" s="1"/>
      <c r="UCC6" s="7"/>
      <c r="UCD6" s="1"/>
      <c r="UCE6" s="7"/>
      <c r="UCF6" s="1"/>
      <c r="UCG6" s="7"/>
      <c r="UCH6" s="1"/>
      <c r="UCI6" s="7"/>
      <c r="UCJ6" s="1"/>
      <c r="UCK6" s="7"/>
      <c r="UCL6" s="1"/>
      <c r="UCM6" s="7"/>
      <c r="UCN6" s="1"/>
      <c r="UCO6" s="7"/>
      <c r="UCP6" s="1"/>
      <c r="UCQ6" s="7"/>
      <c r="UCR6" s="1"/>
      <c r="UCS6" s="7"/>
      <c r="UCT6" s="1"/>
      <c r="UCU6" s="7"/>
      <c r="UCV6" s="1"/>
      <c r="UCW6" s="7"/>
      <c r="UCX6" s="1"/>
      <c r="UCY6" s="7"/>
      <c r="UCZ6" s="1"/>
      <c r="UDA6" s="7"/>
      <c r="UDB6" s="1"/>
      <c r="UDC6" s="7"/>
      <c r="UDD6" s="1"/>
      <c r="UDE6" s="7"/>
      <c r="UDF6" s="1"/>
      <c r="UDG6" s="7"/>
      <c r="UDH6" s="1"/>
      <c r="UDI6" s="7"/>
      <c r="UDJ6" s="1"/>
      <c r="UDK6" s="7"/>
      <c r="UDL6" s="1"/>
      <c r="UDM6" s="7"/>
      <c r="UDN6" s="1"/>
      <c r="UDO6" s="7"/>
      <c r="UDP6" s="1"/>
      <c r="UDQ6" s="7"/>
      <c r="UDR6" s="1"/>
      <c r="UDS6" s="7"/>
      <c r="UDT6" s="1"/>
      <c r="UDU6" s="7"/>
      <c r="UDV6" s="1"/>
      <c r="UDW6" s="7"/>
      <c r="UDX6" s="1"/>
      <c r="UDY6" s="7"/>
      <c r="UDZ6" s="1"/>
      <c r="UEA6" s="7"/>
      <c r="UEB6" s="1"/>
      <c r="UEC6" s="7"/>
      <c r="UED6" s="1"/>
      <c r="UEE6" s="7"/>
      <c r="UEF6" s="1"/>
      <c r="UEG6" s="7"/>
      <c r="UEH6" s="1"/>
      <c r="UEI6" s="7"/>
      <c r="UEJ6" s="1"/>
      <c r="UEK6" s="7"/>
      <c r="UEL6" s="1"/>
      <c r="UEM6" s="7"/>
      <c r="UEN6" s="1"/>
      <c r="UEO6" s="7"/>
      <c r="UEP6" s="1"/>
      <c r="UEQ6" s="7"/>
      <c r="UER6" s="1"/>
      <c r="UES6" s="7"/>
      <c r="UET6" s="1"/>
      <c r="UEU6" s="7"/>
      <c r="UEV6" s="1"/>
      <c r="UEW6" s="7"/>
      <c r="UEX6" s="1"/>
      <c r="UEY6" s="7"/>
      <c r="UEZ6" s="1"/>
      <c r="UFA6" s="7"/>
      <c r="UFB6" s="1"/>
      <c r="UFC6" s="7"/>
      <c r="UFD6" s="1"/>
      <c r="UFE6" s="7"/>
      <c r="UFF6" s="1"/>
      <c r="UFG6" s="7"/>
      <c r="UFH6" s="1"/>
      <c r="UFI6" s="7"/>
      <c r="UFJ6" s="1"/>
      <c r="UFK6" s="7"/>
      <c r="UFL6" s="1"/>
      <c r="UFM6" s="7"/>
      <c r="UFN6" s="1"/>
      <c r="UFO6" s="7"/>
      <c r="UFP6" s="1"/>
      <c r="UFQ6" s="7"/>
      <c r="UFR6" s="1"/>
      <c r="UFS6" s="7"/>
      <c r="UFT6" s="1"/>
      <c r="UFU6" s="7"/>
      <c r="UFV6" s="1"/>
      <c r="UFW6" s="7"/>
      <c r="UFX6" s="1"/>
      <c r="UFY6" s="7"/>
      <c r="UFZ6" s="1"/>
      <c r="UGA6" s="7"/>
      <c r="UGB6" s="1"/>
      <c r="UGC6" s="7"/>
      <c r="UGD6" s="1"/>
      <c r="UGE6" s="7"/>
      <c r="UGF6" s="1"/>
      <c r="UGG6" s="7"/>
      <c r="UGH6" s="1"/>
      <c r="UGI6" s="7"/>
      <c r="UGJ6" s="1"/>
      <c r="UGK6" s="7"/>
      <c r="UGL6" s="1"/>
      <c r="UGM6" s="7"/>
      <c r="UGN6" s="1"/>
      <c r="UGO6" s="7"/>
      <c r="UGP6" s="1"/>
      <c r="UGQ6" s="7"/>
      <c r="UGR6" s="1"/>
      <c r="UGS6" s="7"/>
      <c r="UGT6" s="1"/>
      <c r="UGU6" s="7"/>
      <c r="UGV6" s="1"/>
      <c r="UGW6" s="7"/>
      <c r="UGX6" s="1"/>
      <c r="UGY6" s="7"/>
      <c r="UGZ6" s="1"/>
      <c r="UHA6" s="7"/>
      <c r="UHB6" s="1"/>
      <c r="UHC6" s="7"/>
      <c r="UHD6" s="1"/>
      <c r="UHE6" s="7"/>
      <c r="UHF6" s="1"/>
      <c r="UHG6" s="7"/>
      <c r="UHH6" s="1"/>
      <c r="UHI6" s="7"/>
      <c r="UHJ6" s="1"/>
      <c r="UHK6" s="7"/>
      <c r="UHL6" s="1"/>
      <c r="UHM6" s="7"/>
      <c r="UHN6" s="1"/>
      <c r="UHO6" s="7"/>
      <c r="UHP6" s="1"/>
      <c r="UHQ6" s="7"/>
      <c r="UHR6" s="1"/>
      <c r="UHS6" s="7"/>
      <c r="UHT6" s="1"/>
      <c r="UHU6" s="7"/>
      <c r="UHV6" s="1"/>
      <c r="UHW6" s="7"/>
      <c r="UHX6" s="1"/>
      <c r="UHY6" s="7"/>
      <c r="UHZ6" s="1"/>
      <c r="UIA6" s="7"/>
      <c r="UIB6" s="1"/>
      <c r="UIC6" s="7"/>
      <c r="UID6" s="1"/>
      <c r="UIE6" s="7"/>
      <c r="UIF6" s="1"/>
      <c r="UIG6" s="7"/>
      <c r="UIH6" s="1"/>
      <c r="UII6" s="7"/>
      <c r="UIJ6" s="1"/>
      <c r="UIK6" s="7"/>
      <c r="UIL6" s="1"/>
      <c r="UIM6" s="7"/>
      <c r="UIN6" s="1"/>
      <c r="UIO6" s="7"/>
      <c r="UIP6" s="1"/>
      <c r="UIQ6" s="7"/>
      <c r="UIR6" s="1"/>
      <c r="UIS6" s="7"/>
      <c r="UIT6" s="1"/>
      <c r="UIU6" s="7"/>
      <c r="UIV6" s="1"/>
      <c r="UIW6" s="7"/>
      <c r="UIX6" s="1"/>
      <c r="UIY6" s="7"/>
      <c r="UIZ6" s="1"/>
      <c r="UJA6" s="7"/>
      <c r="UJB6" s="1"/>
      <c r="UJC6" s="7"/>
      <c r="UJD6" s="1"/>
      <c r="UJE6" s="7"/>
      <c r="UJF6" s="1"/>
      <c r="UJG6" s="7"/>
      <c r="UJH6" s="1"/>
      <c r="UJI6" s="7"/>
      <c r="UJJ6" s="1"/>
      <c r="UJK6" s="7"/>
      <c r="UJL6" s="1"/>
      <c r="UJM6" s="7"/>
      <c r="UJN6" s="1"/>
      <c r="UJO6" s="7"/>
      <c r="UJP6" s="1"/>
      <c r="UJQ6" s="7"/>
      <c r="UJR6" s="1"/>
      <c r="UJS6" s="7"/>
      <c r="UJT6" s="1"/>
      <c r="UJU6" s="7"/>
      <c r="UJV6" s="1"/>
      <c r="UJW6" s="7"/>
      <c r="UJX6" s="1"/>
      <c r="UJY6" s="7"/>
      <c r="UJZ6" s="1"/>
      <c r="UKA6" s="7"/>
      <c r="UKB6" s="1"/>
      <c r="UKC6" s="7"/>
      <c r="UKD6" s="1"/>
      <c r="UKE6" s="7"/>
      <c r="UKF6" s="1"/>
      <c r="UKG6" s="7"/>
      <c r="UKH6" s="1"/>
      <c r="UKI6" s="7"/>
      <c r="UKJ6" s="1"/>
      <c r="UKK6" s="7"/>
      <c r="UKL6" s="1"/>
      <c r="UKM6" s="7"/>
      <c r="UKN6" s="1"/>
      <c r="UKO6" s="7"/>
      <c r="UKP6" s="1"/>
      <c r="UKQ6" s="7"/>
      <c r="UKR6" s="1"/>
      <c r="UKS6" s="7"/>
      <c r="UKT6" s="1"/>
      <c r="UKU6" s="7"/>
      <c r="UKV6" s="1"/>
      <c r="UKW6" s="7"/>
      <c r="UKX6" s="1"/>
      <c r="UKY6" s="7"/>
      <c r="UKZ6" s="1"/>
      <c r="ULA6" s="7"/>
      <c r="ULB6" s="1"/>
      <c r="ULC6" s="7"/>
      <c r="ULD6" s="1"/>
      <c r="ULE6" s="7"/>
      <c r="ULF6" s="1"/>
      <c r="ULG6" s="7"/>
      <c r="ULH6" s="1"/>
      <c r="ULI6" s="7"/>
      <c r="ULJ6" s="1"/>
      <c r="ULK6" s="7"/>
      <c r="ULL6" s="1"/>
      <c r="ULM6" s="7"/>
      <c r="ULN6" s="1"/>
      <c r="ULO6" s="7"/>
      <c r="ULP6" s="1"/>
      <c r="ULQ6" s="7"/>
      <c r="ULR6" s="1"/>
      <c r="ULS6" s="7"/>
      <c r="ULT6" s="1"/>
      <c r="ULU6" s="7"/>
      <c r="ULV6" s="1"/>
      <c r="ULW6" s="7"/>
      <c r="ULX6" s="1"/>
      <c r="ULY6" s="7"/>
      <c r="ULZ6" s="1"/>
      <c r="UMA6" s="7"/>
      <c r="UMB6" s="1"/>
      <c r="UMC6" s="7"/>
      <c r="UMD6" s="1"/>
      <c r="UME6" s="7"/>
      <c r="UMF6" s="1"/>
      <c r="UMG6" s="7"/>
      <c r="UMH6" s="1"/>
      <c r="UMI6" s="7"/>
      <c r="UMJ6" s="1"/>
      <c r="UMK6" s="7"/>
      <c r="UML6" s="1"/>
      <c r="UMM6" s="7"/>
      <c r="UMN6" s="1"/>
      <c r="UMO6" s="7"/>
      <c r="UMP6" s="1"/>
      <c r="UMQ6" s="7"/>
      <c r="UMR6" s="1"/>
      <c r="UMS6" s="7"/>
      <c r="UMT6" s="1"/>
      <c r="UMU6" s="7"/>
      <c r="UMV6" s="1"/>
      <c r="UMW6" s="7"/>
      <c r="UMX6" s="1"/>
      <c r="UMY6" s="7"/>
      <c r="UMZ6" s="1"/>
      <c r="UNA6" s="7"/>
      <c r="UNB6" s="1"/>
      <c r="UNC6" s="7"/>
      <c r="UND6" s="1"/>
      <c r="UNE6" s="7"/>
      <c r="UNF6" s="1"/>
      <c r="UNG6" s="7"/>
      <c r="UNH6" s="1"/>
      <c r="UNI6" s="7"/>
      <c r="UNJ6" s="1"/>
      <c r="UNK6" s="7"/>
      <c r="UNL6" s="1"/>
      <c r="UNM6" s="7"/>
      <c r="UNN6" s="1"/>
      <c r="UNO6" s="7"/>
      <c r="UNP6" s="1"/>
      <c r="UNQ6" s="7"/>
      <c r="UNR6" s="1"/>
      <c r="UNS6" s="7"/>
      <c r="UNT6" s="1"/>
      <c r="UNU6" s="7"/>
      <c r="UNV6" s="1"/>
      <c r="UNW6" s="7"/>
      <c r="UNX6" s="1"/>
      <c r="UNY6" s="7"/>
      <c r="UNZ6" s="1"/>
      <c r="UOA6" s="7"/>
      <c r="UOB6" s="1"/>
      <c r="UOC6" s="7"/>
      <c r="UOD6" s="1"/>
      <c r="UOE6" s="7"/>
      <c r="UOF6" s="1"/>
      <c r="UOG6" s="7"/>
      <c r="UOH6" s="1"/>
      <c r="UOI6" s="7"/>
      <c r="UOJ6" s="1"/>
      <c r="UOK6" s="7"/>
      <c r="UOL6" s="1"/>
      <c r="UOM6" s="7"/>
      <c r="UON6" s="1"/>
      <c r="UOO6" s="7"/>
      <c r="UOP6" s="1"/>
      <c r="UOQ6" s="7"/>
      <c r="UOR6" s="1"/>
      <c r="UOS6" s="7"/>
      <c r="UOT6" s="1"/>
      <c r="UOU6" s="7"/>
      <c r="UOV6" s="1"/>
      <c r="UOW6" s="7"/>
      <c r="UOX6" s="1"/>
      <c r="UOY6" s="7"/>
      <c r="UOZ6" s="1"/>
      <c r="UPA6" s="7"/>
      <c r="UPB6" s="1"/>
      <c r="UPC6" s="7"/>
      <c r="UPD6" s="1"/>
      <c r="UPE6" s="7"/>
      <c r="UPF6" s="1"/>
      <c r="UPG6" s="7"/>
      <c r="UPH6" s="1"/>
      <c r="UPI6" s="7"/>
      <c r="UPJ6" s="1"/>
      <c r="UPK6" s="7"/>
      <c r="UPL6" s="1"/>
      <c r="UPM6" s="7"/>
      <c r="UPN6" s="1"/>
      <c r="UPO6" s="7"/>
      <c r="UPP6" s="1"/>
      <c r="UPQ6" s="7"/>
      <c r="UPR6" s="1"/>
      <c r="UPS6" s="7"/>
      <c r="UPT6" s="1"/>
      <c r="UPU6" s="7"/>
      <c r="UPV6" s="1"/>
      <c r="UPW6" s="7"/>
      <c r="UPX6" s="1"/>
      <c r="UPY6" s="7"/>
      <c r="UPZ6" s="1"/>
      <c r="UQA6" s="7"/>
      <c r="UQB6" s="1"/>
      <c r="UQC6" s="7"/>
      <c r="UQD6" s="1"/>
      <c r="UQE6" s="7"/>
      <c r="UQF6" s="1"/>
      <c r="UQG6" s="7"/>
      <c r="UQH6" s="1"/>
      <c r="UQI6" s="7"/>
      <c r="UQJ6" s="1"/>
      <c r="UQK6" s="7"/>
      <c r="UQL6" s="1"/>
      <c r="UQM6" s="7"/>
      <c r="UQN6" s="1"/>
      <c r="UQO6" s="7"/>
      <c r="UQP6" s="1"/>
      <c r="UQQ6" s="7"/>
      <c r="UQR6" s="1"/>
      <c r="UQS6" s="7"/>
      <c r="UQT6" s="1"/>
      <c r="UQU6" s="7"/>
      <c r="UQV6" s="1"/>
      <c r="UQW6" s="7"/>
      <c r="UQX6" s="1"/>
      <c r="UQY6" s="7"/>
      <c r="UQZ6" s="1"/>
      <c r="URA6" s="7"/>
      <c r="URB6" s="1"/>
      <c r="URC6" s="7"/>
      <c r="URD6" s="1"/>
      <c r="URE6" s="7"/>
      <c r="URF6" s="1"/>
      <c r="URG6" s="7"/>
      <c r="URH6" s="1"/>
      <c r="URI6" s="7"/>
      <c r="URJ6" s="1"/>
      <c r="URK6" s="7"/>
      <c r="URL6" s="1"/>
      <c r="URM6" s="7"/>
      <c r="URN6" s="1"/>
      <c r="URO6" s="7"/>
      <c r="URP6" s="1"/>
      <c r="URQ6" s="7"/>
      <c r="URR6" s="1"/>
      <c r="URS6" s="7"/>
      <c r="URT6" s="1"/>
      <c r="URU6" s="7"/>
      <c r="URV6" s="1"/>
      <c r="URW6" s="7"/>
      <c r="URX6" s="1"/>
      <c r="URY6" s="7"/>
      <c r="URZ6" s="1"/>
      <c r="USA6" s="7"/>
      <c r="USB6" s="1"/>
      <c r="USC6" s="7"/>
      <c r="USD6" s="1"/>
      <c r="USE6" s="7"/>
      <c r="USF6" s="1"/>
      <c r="USG6" s="7"/>
      <c r="USH6" s="1"/>
      <c r="USI6" s="7"/>
      <c r="USJ6" s="1"/>
      <c r="USK6" s="7"/>
      <c r="USL6" s="1"/>
      <c r="USM6" s="7"/>
      <c r="USN6" s="1"/>
      <c r="USO6" s="7"/>
      <c r="USP6" s="1"/>
      <c r="USQ6" s="7"/>
      <c r="USR6" s="1"/>
      <c r="USS6" s="7"/>
      <c r="UST6" s="1"/>
      <c r="USU6" s="7"/>
      <c r="USV6" s="1"/>
      <c r="USW6" s="7"/>
      <c r="USX6" s="1"/>
      <c r="USY6" s="7"/>
      <c r="USZ6" s="1"/>
      <c r="UTA6" s="7"/>
      <c r="UTB6" s="1"/>
      <c r="UTC6" s="7"/>
      <c r="UTD6" s="1"/>
      <c r="UTE6" s="7"/>
      <c r="UTF6" s="1"/>
      <c r="UTG6" s="7"/>
      <c r="UTH6" s="1"/>
      <c r="UTI6" s="7"/>
      <c r="UTJ6" s="1"/>
      <c r="UTK6" s="7"/>
      <c r="UTL6" s="1"/>
      <c r="UTM6" s="7"/>
      <c r="UTN6" s="1"/>
      <c r="UTO6" s="7"/>
      <c r="UTP6" s="1"/>
      <c r="UTQ6" s="7"/>
      <c r="UTR6" s="1"/>
      <c r="UTS6" s="7"/>
      <c r="UTT6" s="1"/>
      <c r="UTU6" s="7"/>
      <c r="UTV6" s="1"/>
      <c r="UTW6" s="7"/>
      <c r="UTX6" s="1"/>
      <c r="UTY6" s="7"/>
      <c r="UTZ6" s="1"/>
      <c r="UUA6" s="7"/>
      <c r="UUB6" s="1"/>
      <c r="UUC6" s="7"/>
      <c r="UUD6" s="1"/>
      <c r="UUE6" s="7"/>
      <c r="UUF6" s="1"/>
      <c r="UUG6" s="7"/>
      <c r="UUH6" s="1"/>
      <c r="UUI6" s="7"/>
      <c r="UUJ6" s="1"/>
      <c r="UUK6" s="7"/>
      <c r="UUL6" s="1"/>
      <c r="UUM6" s="7"/>
      <c r="UUN6" s="1"/>
      <c r="UUO6" s="7"/>
      <c r="UUP6" s="1"/>
      <c r="UUQ6" s="7"/>
      <c r="UUR6" s="1"/>
      <c r="UUS6" s="7"/>
      <c r="UUT6" s="1"/>
      <c r="UUU6" s="7"/>
      <c r="UUV6" s="1"/>
      <c r="UUW6" s="7"/>
      <c r="UUX6" s="1"/>
      <c r="UUY6" s="7"/>
      <c r="UUZ6" s="1"/>
      <c r="UVA6" s="7"/>
      <c r="UVB6" s="1"/>
      <c r="UVC6" s="7"/>
      <c r="UVD6" s="1"/>
      <c r="UVE6" s="7"/>
      <c r="UVF6" s="1"/>
      <c r="UVG6" s="7"/>
      <c r="UVH6" s="1"/>
      <c r="UVI6" s="7"/>
      <c r="UVJ6" s="1"/>
      <c r="UVK6" s="7"/>
      <c r="UVL6" s="1"/>
      <c r="UVM6" s="7"/>
      <c r="UVN6" s="1"/>
      <c r="UVO6" s="7"/>
      <c r="UVP6" s="1"/>
      <c r="UVQ6" s="7"/>
      <c r="UVR6" s="1"/>
      <c r="UVS6" s="7"/>
      <c r="UVT6" s="1"/>
      <c r="UVU6" s="7"/>
      <c r="UVV6" s="1"/>
      <c r="UVW6" s="7"/>
      <c r="UVX6" s="1"/>
      <c r="UVY6" s="7"/>
      <c r="UVZ6" s="1"/>
      <c r="UWA6" s="7"/>
      <c r="UWB6" s="1"/>
      <c r="UWC6" s="7"/>
      <c r="UWD6" s="1"/>
      <c r="UWE6" s="7"/>
      <c r="UWF6" s="1"/>
      <c r="UWG6" s="7"/>
      <c r="UWH6" s="1"/>
      <c r="UWI6" s="7"/>
      <c r="UWJ6" s="1"/>
      <c r="UWK6" s="7"/>
      <c r="UWL6" s="1"/>
      <c r="UWM6" s="7"/>
      <c r="UWN6" s="1"/>
      <c r="UWO6" s="7"/>
      <c r="UWP6" s="1"/>
      <c r="UWQ6" s="7"/>
      <c r="UWR6" s="1"/>
      <c r="UWS6" s="7"/>
      <c r="UWT6" s="1"/>
      <c r="UWU6" s="7"/>
      <c r="UWV6" s="1"/>
      <c r="UWW6" s="7"/>
      <c r="UWX6" s="1"/>
      <c r="UWY6" s="7"/>
      <c r="UWZ6" s="1"/>
      <c r="UXA6" s="7"/>
      <c r="UXB6" s="1"/>
      <c r="UXC6" s="7"/>
      <c r="UXD6" s="1"/>
      <c r="UXE6" s="7"/>
      <c r="UXF6" s="1"/>
      <c r="UXG6" s="7"/>
      <c r="UXH6" s="1"/>
      <c r="UXI6" s="7"/>
      <c r="UXJ6" s="1"/>
      <c r="UXK6" s="7"/>
      <c r="UXL6" s="1"/>
      <c r="UXM6" s="7"/>
      <c r="UXN6" s="1"/>
      <c r="UXO6" s="7"/>
      <c r="UXP6" s="1"/>
      <c r="UXQ6" s="7"/>
      <c r="UXR6" s="1"/>
      <c r="UXS6" s="7"/>
      <c r="UXT6" s="1"/>
      <c r="UXU6" s="7"/>
      <c r="UXV6" s="1"/>
      <c r="UXW6" s="7"/>
      <c r="UXX6" s="1"/>
      <c r="UXY6" s="7"/>
      <c r="UXZ6" s="1"/>
      <c r="UYA6" s="7"/>
      <c r="UYB6" s="1"/>
      <c r="UYC6" s="7"/>
      <c r="UYD6" s="1"/>
      <c r="UYE6" s="7"/>
      <c r="UYF6" s="1"/>
      <c r="UYG6" s="7"/>
      <c r="UYH6" s="1"/>
      <c r="UYI6" s="7"/>
      <c r="UYJ6" s="1"/>
      <c r="UYK6" s="7"/>
      <c r="UYL6" s="1"/>
      <c r="UYM6" s="7"/>
      <c r="UYN6" s="1"/>
      <c r="UYO6" s="7"/>
      <c r="UYP6" s="1"/>
      <c r="UYQ6" s="7"/>
      <c r="UYR6" s="1"/>
      <c r="UYS6" s="7"/>
      <c r="UYT6" s="1"/>
      <c r="UYU6" s="7"/>
      <c r="UYV6" s="1"/>
      <c r="UYW6" s="7"/>
      <c r="UYX6" s="1"/>
      <c r="UYY6" s="7"/>
      <c r="UYZ6" s="1"/>
      <c r="UZA6" s="7"/>
      <c r="UZB6" s="1"/>
      <c r="UZC6" s="7"/>
      <c r="UZD6" s="1"/>
      <c r="UZE6" s="7"/>
      <c r="UZF6" s="1"/>
      <c r="UZG6" s="7"/>
      <c r="UZH6" s="1"/>
      <c r="UZI6" s="7"/>
      <c r="UZJ6" s="1"/>
      <c r="UZK6" s="7"/>
      <c r="UZL6" s="1"/>
      <c r="UZM6" s="7"/>
      <c r="UZN6" s="1"/>
      <c r="UZO6" s="7"/>
      <c r="UZP6" s="1"/>
      <c r="UZQ6" s="7"/>
      <c r="UZR6" s="1"/>
      <c r="UZS6" s="7"/>
      <c r="UZT6" s="1"/>
      <c r="UZU6" s="7"/>
      <c r="UZV6" s="1"/>
      <c r="UZW6" s="7"/>
      <c r="UZX6" s="1"/>
      <c r="UZY6" s="7"/>
      <c r="UZZ6" s="1"/>
      <c r="VAA6" s="7"/>
      <c r="VAB6" s="1"/>
      <c r="VAC6" s="7"/>
      <c r="VAD6" s="1"/>
      <c r="VAE6" s="7"/>
      <c r="VAF6" s="1"/>
      <c r="VAG6" s="7"/>
      <c r="VAH6" s="1"/>
      <c r="VAI6" s="7"/>
      <c r="VAJ6" s="1"/>
      <c r="VAK6" s="7"/>
      <c r="VAL6" s="1"/>
      <c r="VAM6" s="7"/>
      <c r="VAN6" s="1"/>
      <c r="VAO6" s="7"/>
      <c r="VAP6" s="1"/>
      <c r="VAQ6" s="7"/>
      <c r="VAR6" s="1"/>
      <c r="VAS6" s="7"/>
      <c r="VAT6" s="1"/>
      <c r="VAU6" s="7"/>
      <c r="VAV6" s="1"/>
      <c r="VAW6" s="7"/>
      <c r="VAX6" s="1"/>
      <c r="VAY6" s="7"/>
      <c r="VAZ6" s="1"/>
      <c r="VBA6" s="7"/>
      <c r="VBB6" s="1"/>
      <c r="VBC6" s="7"/>
      <c r="VBD6" s="1"/>
      <c r="VBE6" s="7"/>
      <c r="VBF6" s="1"/>
      <c r="VBG6" s="7"/>
      <c r="VBH6" s="1"/>
      <c r="VBI6" s="7"/>
      <c r="VBJ6" s="1"/>
      <c r="VBK6" s="7"/>
      <c r="VBL6" s="1"/>
      <c r="VBM6" s="7"/>
      <c r="VBN6" s="1"/>
      <c r="VBO6" s="7"/>
      <c r="VBP6" s="1"/>
      <c r="VBQ6" s="7"/>
      <c r="VBR6" s="1"/>
      <c r="VBS6" s="7"/>
      <c r="VBT6" s="1"/>
      <c r="VBU6" s="7"/>
      <c r="VBV6" s="1"/>
      <c r="VBW6" s="7"/>
      <c r="VBX6" s="1"/>
      <c r="VBY6" s="7"/>
      <c r="VBZ6" s="1"/>
      <c r="VCA6" s="7"/>
      <c r="VCB6" s="1"/>
      <c r="VCC6" s="7"/>
      <c r="VCD6" s="1"/>
      <c r="VCE6" s="7"/>
      <c r="VCF6" s="1"/>
      <c r="VCG6" s="7"/>
      <c r="VCH6" s="1"/>
      <c r="VCI6" s="7"/>
      <c r="VCJ6" s="1"/>
      <c r="VCK6" s="7"/>
      <c r="VCL6" s="1"/>
      <c r="VCM6" s="7"/>
      <c r="VCN6" s="1"/>
      <c r="VCO6" s="7"/>
      <c r="VCP6" s="1"/>
      <c r="VCQ6" s="7"/>
      <c r="VCR6" s="1"/>
      <c r="VCS6" s="7"/>
      <c r="VCT6" s="1"/>
      <c r="VCU6" s="7"/>
      <c r="VCV6" s="1"/>
      <c r="VCW6" s="7"/>
      <c r="VCX6" s="1"/>
      <c r="VCY6" s="7"/>
      <c r="VCZ6" s="1"/>
      <c r="VDA6" s="7"/>
      <c r="VDB6" s="1"/>
      <c r="VDC6" s="7"/>
      <c r="VDD6" s="1"/>
      <c r="VDE6" s="7"/>
      <c r="VDF6" s="1"/>
      <c r="VDG6" s="7"/>
      <c r="VDH6" s="1"/>
      <c r="VDI6" s="7"/>
      <c r="VDJ6" s="1"/>
      <c r="VDK6" s="7"/>
      <c r="VDL6" s="1"/>
      <c r="VDM6" s="7"/>
      <c r="VDN6" s="1"/>
      <c r="VDO6" s="7"/>
      <c r="VDP6" s="1"/>
      <c r="VDQ6" s="7"/>
      <c r="VDR6" s="1"/>
      <c r="VDS6" s="7"/>
      <c r="VDT6" s="1"/>
      <c r="VDU6" s="7"/>
      <c r="VDV6" s="1"/>
      <c r="VDW6" s="7"/>
      <c r="VDX6" s="1"/>
      <c r="VDY6" s="7"/>
      <c r="VDZ6" s="1"/>
      <c r="VEA6" s="7"/>
      <c r="VEB6" s="1"/>
      <c r="VEC6" s="7"/>
      <c r="VED6" s="1"/>
      <c r="VEE6" s="7"/>
      <c r="VEF6" s="1"/>
      <c r="VEG6" s="7"/>
      <c r="VEH6" s="1"/>
      <c r="VEI6" s="7"/>
      <c r="VEJ6" s="1"/>
      <c r="VEK6" s="7"/>
      <c r="VEL6" s="1"/>
      <c r="VEM6" s="7"/>
      <c r="VEN6" s="1"/>
      <c r="VEO6" s="7"/>
      <c r="VEP6" s="1"/>
      <c r="VEQ6" s="7"/>
      <c r="VER6" s="1"/>
      <c r="VES6" s="7"/>
      <c r="VET6" s="1"/>
      <c r="VEU6" s="7"/>
      <c r="VEV6" s="1"/>
      <c r="VEW6" s="7"/>
      <c r="VEX6" s="1"/>
      <c r="VEY6" s="7"/>
      <c r="VEZ6" s="1"/>
      <c r="VFA6" s="7"/>
      <c r="VFB6" s="1"/>
      <c r="VFC6" s="7"/>
      <c r="VFD6" s="1"/>
      <c r="VFE6" s="7"/>
      <c r="VFF6" s="1"/>
      <c r="VFG6" s="7"/>
      <c r="VFH6" s="1"/>
      <c r="VFI6" s="7"/>
      <c r="VFJ6" s="1"/>
      <c r="VFK6" s="7"/>
      <c r="VFL6" s="1"/>
      <c r="VFM6" s="7"/>
      <c r="VFN6" s="1"/>
      <c r="VFO6" s="7"/>
      <c r="VFP6" s="1"/>
      <c r="VFQ6" s="7"/>
      <c r="VFR6" s="1"/>
      <c r="VFS6" s="7"/>
      <c r="VFT6" s="1"/>
      <c r="VFU6" s="7"/>
      <c r="VFV6" s="1"/>
      <c r="VFW6" s="7"/>
      <c r="VFX6" s="1"/>
      <c r="VFY6" s="7"/>
      <c r="VFZ6" s="1"/>
      <c r="VGA6" s="7"/>
      <c r="VGB6" s="1"/>
      <c r="VGC6" s="7"/>
      <c r="VGD6" s="1"/>
      <c r="VGE6" s="7"/>
      <c r="VGF6" s="1"/>
      <c r="VGG6" s="7"/>
      <c r="VGH6" s="1"/>
      <c r="VGI6" s="7"/>
      <c r="VGJ6" s="1"/>
      <c r="VGK6" s="7"/>
      <c r="VGL6" s="1"/>
      <c r="VGM6" s="7"/>
      <c r="VGN6" s="1"/>
      <c r="VGO6" s="7"/>
      <c r="VGP6" s="1"/>
      <c r="VGQ6" s="7"/>
      <c r="VGR6" s="1"/>
      <c r="VGS6" s="7"/>
      <c r="VGT6" s="1"/>
      <c r="VGU6" s="7"/>
      <c r="VGV6" s="1"/>
      <c r="VGW6" s="7"/>
      <c r="VGX6" s="1"/>
      <c r="VGY6" s="7"/>
      <c r="VGZ6" s="1"/>
      <c r="VHA6" s="7"/>
      <c r="VHB6" s="1"/>
      <c r="VHC6" s="7"/>
      <c r="VHD6" s="1"/>
      <c r="VHE6" s="7"/>
      <c r="VHF6" s="1"/>
      <c r="VHG6" s="7"/>
      <c r="VHH6" s="1"/>
      <c r="VHI6" s="7"/>
      <c r="VHJ6" s="1"/>
      <c r="VHK6" s="7"/>
      <c r="VHL6" s="1"/>
      <c r="VHM6" s="7"/>
      <c r="VHN6" s="1"/>
      <c r="VHO6" s="7"/>
      <c r="VHP6" s="1"/>
      <c r="VHQ6" s="7"/>
      <c r="VHR6" s="1"/>
      <c r="VHS6" s="7"/>
      <c r="VHT6" s="1"/>
      <c r="VHU6" s="7"/>
      <c r="VHV6" s="1"/>
      <c r="VHW6" s="7"/>
      <c r="VHX6" s="1"/>
      <c r="VHY6" s="7"/>
      <c r="VHZ6" s="1"/>
      <c r="VIA6" s="7"/>
      <c r="VIB6" s="1"/>
      <c r="VIC6" s="7"/>
      <c r="VID6" s="1"/>
      <c r="VIE6" s="7"/>
      <c r="VIF6" s="1"/>
      <c r="VIG6" s="7"/>
      <c r="VIH6" s="1"/>
      <c r="VII6" s="7"/>
      <c r="VIJ6" s="1"/>
      <c r="VIK6" s="7"/>
      <c r="VIL6" s="1"/>
      <c r="VIM6" s="7"/>
      <c r="VIN6" s="1"/>
      <c r="VIO6" s="7"/>
      <c r="VIP6" s="1"/>
      <c r="VIQ6" s="7"/>
      <c r="VIR6" s="1"/>
      <c r="VIS6" s="7"/>
      <c r="VIT6" s="1"/>
      <c r="VIU6" s="7"/>
      <c r="VIV6" s="1"/>
      <c r="VIW6" s="7"/>
      <c r="VIX6" s="1"/>
      <c r="VIY6" s="7"/>
      <c r="VIZ6" s="1"/>
      <c r="VJA6" s="7"/>
      <c r="VJB6" s="1"/>
      <c r="VJC6" s="7"/>
      <c r="VJD6" s="1"/>
      <c r="VJE6" s="7"/>
      <c r="VJF6" s="1"/>
      <c r="VJG6" s="7"/>
      <c r="VJH6" s="1"/>
      <c r="VJI6" s="7"/>
      <c r="VJJ6" s="1"/>
      <c r="VJK6" s="7"/>
      <c r="VJL6" s="1"/>
      <c r="VJM6" s="7"/>
      <c r="VJN6" s="1"/>
      <c r="VJO6" s="7"/>
      <c r="VJP6" s="1"/>
      <c r="VJQ6" s="7"/>
      <c r="VJR6" s="1"/>
      <c r="VJS6" s="7"/>
      <c r="VJT6" s="1"/>
      <c r="VJU6" s="7"/>
      <c r="VJV6" s="1"/>
      <c r="VJW6" s="7"/>
      <c r="VJX6" s="1"/>
      <c r="VJY6" s="7"/>
      <c r="VJZ6" s="1"/>
      <c r="VKA6" s="7"/>
      <c r="VKB6" s="1"/>
      <c r="VKC6" s="7"/>
      <c r="VKD6" s="1"/>
      <c r="VKE6" s="7"/>
      <c r="VKF6" s="1"/>
      <c r="VKG6" s="7"/>
      <c r="VKH6" s="1"/>
      <c r="VKI6" s="7"/>
      <c r="VKJ6" s="1"/>
      <c r="VKK6" s="7"/>
      <c r="VKL6" s="1"/>
      <c r="VKM6" s="7"/>
      <c r="VKN6" s="1"/>
      <c r="VKO6" s="7"/>
      <c r="VKP6" s="1"/>
      <c r="VKQ6" s="7"/>
      <c r="VKR6" s="1"/>
      <c r="VKS6" s="7"/>
      <c r="VKT6" s="1"/>
      <c r="VKU6" s="7"/>
      <c r="VKV6" s="1"/>
      <c r="VKW6" s="7"/>
      <c r="VKX6" s="1"/>
      <c r="VKY6" s="7"/>
      <c r="VKZ6" s="1"/>
      <c r="VLA6" s="7"/>
      <c r="VLB6" s="1"/>
      <c r="VLC6" s="7"/>
      <c r="VLD6" s="1"/>
      <c r="VLE6" s="7"/>
      <c r="VLF6" s="1"/>
      <c r="VLG6" s="7"/>
      <c r="VLH6" s="1"/>
      <c r="VLI6" s="7"/>
      <c r="VLJ6" s="1"/>
      <c r="VLK6" s="7"/>
      <c r="VLL6" s="1"/>
      <c r="VLM6" s="7"/>
      <c r="VLN6" s="1"/>
      <c r="VLO6" s="7"/>
      <c r="VLP6" s="1"/>
      <c r="VLQ6" s="7"/>
      <c r="VLR6" s="1"/>
      <c r="VLS6" s="7"/>
      <c r="VLT6" s="1"/>
      <c r="VLU6" s="7"/>
      <c r="VLV6" s="1"/>
      <c r="VLW6" s="7"/>
      <c r="VLX6" s="1"/>
      <c r="VLY6" s="7"/>
      <c r="VLZ6" s="1"/>
      <c r="VMA6" s="7"/>
      <c r="VMB6" s="1"/>
      <c r="VMC6" s="7"/>
      <c r="VMD6" s="1"/>
      <c r="VME6" s="7"/>
      <c r="VMF6" s="1"/>
      <c r="VMG6" s="7"/>
      <c r="VMH6" s="1"/>
      <c r="VMI6" s="7"/>
      <c r="VMJ6" s="1"/>
      <c r="VMK6" s="7"/>
      <c r="VML6" s="1"/>
      <c r="VMM6" s="7"/>
      <c r="VMN6" s="1"/>
      <c r="VMO6" s="7"/>
      <c r="VMP6" s="1"/>
      <c r="VMQ6" s="7"/>
      <c r="VMR6" s="1"/>
      <c r="VMS6" s="7"/>
      <c r="VMT6" s="1"/>
      <c r="VMU6" s="7"/>
      <c r="VMV6" s="1"/>
      <c r="VMW6" s="7"/>
      <c r="VMX6" s="1"/>
      <c r="VMY6" s="7"/>
      <c r="VMZ6" s="1"/>
      <c r="VNA6" s="7"/>
      <c r="VNB6" s="1"/>
      <c r="VNC6" s="7"/>
      <c r="VND6" s="1"/>
      <c r="VNE6" s="7"/>
      <c r="VNF6" s="1"/>
      <c r="VNG6" s="7"/>
      <c r="VNH6" s="1"/>
      <c r="VNI6" s="7"/>
      <c r="VNJ6" s="1"/>
      <c r="VNK6" s="7"/>
      <c r="VNL6" s="1"/>
      <c r="VNM6" s="7"/>
      <c r="VNN6" s="1"/>
      <c r="VNO6" s="7"/>
      <c r="VNP6" s="1"/>
      <c r="VNQ6" s="7"/>
      <c r="VNR6" s="1"/>
      <c r="VNS6" s="7"/>
      <c r="VNT6" s="1"/>
      <c r="VNU6" s="7"/>
      <c r="VNV6" s="1"/>
      <c r="VNW6" s="7"/>
      <c r="VNX6" s="1"/>
      <c r="VNY6" s="7"/>
      <c r="VNZ6" s="1"/>
      <c r="VOA6" s="7"/>
      <c r="VOB6" s="1"/>
      <c r="VOC6" s="7"/>
      <c r="VOD6" s="1"/>
      <c r="VOE6" s="7"/>
      <c r="VOF6" s="1"/>
      <c r="VOG6" s="7"/>
      <c r="VOH6" s="1"/>
      <c r="VOI6" s="7"/>
      <c r="VOJ6" s="1"/>
      <c r="VOK6" s="7"/>
      <c r="VOL6" s="1"/>
      <c r="VOM6" s="7"/>
      <c r="VON6" s="1"/>
      <c r="VOO6" s="7"/>
      <c r="VOP6" s="1"/>
      <c r="VOQ6" s="7"/>
      <c r="VOR6" s="1"/>
      <c r="VOS6" s="7"/>
      <c r="VOT6" s="1"/>
      <c r="VOU6" s="7"/>
      <c r="VOV6" s="1"/>
      <c r="VOW6" s="7"/>
      <c r="VOX6" s="1"/>
      <c r="VOY6" s="7"/>
      <c r="VOZ6" s="1"/>
      <c r="VPA6" s="7"/>
      <c r="VPB6" s="1"/>
      <c r="VPC6" s="7"/>
      <c r="VPD6" s="1"/>
      <c r="VPE6" s="7"/>
      <c r="VPF6" s="1"/>
      <c r="VPG6" s="7"/>
      <c r="VPH6" s="1"/>
      <c r="VPI6" s="7"/>
      <c r="VPJ6" s="1"/>
      <c r="VPK6" s="7"/>
      <c r="VPL6" s="1"/>
      <c r="VPM6" s="7"/>
      <c r="VPN6" s="1"/>
      <c r="VPO6" s="7"/>
      <c r="VPP6" s="1"/>
      <c r="VPQ6" s="7"/>
      <c r="VPR6" s="1"/>
      <c r="VPS6" s="7"/>
      <c r="VPT6" s="1"/>
      <c r="VPU6" s="7"/>
      <c r="VPV6" s="1"/>
      <c r="VPW6" s="7"/>
      <c r="VPX6" s="1"/>
      <c r="VPY6" s="7"/>
      <c r="VPZ6" s="1"/>
      <c r="VQA6" s="7"/>
      <c r="VQB6" s="1"/>
      <c r="VQC6" s="7"/>
      <c r="VQD6" s="1"/>
      <c r="VQE6" s="7"/>
      <c r="VQF6" s="1"/>
      <c r="VQG6" s="7"/>
      <c r="VQH6" s="1"/>
      <c r="VQI6" s="7"/>
      <c r="VQJ6" s="1"/>
      <c r="VQK6" s="7"/>
      <c r="VQL6" s="1"/>
      <c r="VQM6" s="7"/>
      <c r="VQN6" s="1"/>
      <c r="VQO6" s="7"/>
      <c r="VQP6" s="1"/>
      <c r="VQQ6" s="7"/>
      <c r="VQR6" s="1"/>
      <c r="VQS6" s="7"/>
      <c r="VQT6" s="1"/>
      <c r="VQU6" s="7"/>
      <c r="VQV6" s="1"/>
      <c r="VQW6" s="7"/>
      <c r="VQX6" s="1"/>
      <c r="VQY6" s="7"/>
      <c r="VQZ6" s="1"/>
      <c r="VRA6" s="7"/>
      <c r="VRB6" s="1"/>
      <c r="VRC6" s="7"/>
      <c r="VRD6" s="1"/>
      <c r="VRE6" s="7"/>
      <c r="VRF6" s="1"/>
      <c r="VRG6" s="7"/>
      <c r="VRH6" s="1"/>
      <c r="VRI6" s="7"/>
      <c r="VRJ6" s="1"/>
      <c r="VRK6" s="7"/>
      <c r="VRL6" s="1"/>
      <c r="VRM6" s="7"/>
      <c r="VRN6" s="1"/>
      <c r="VRO6" s="7"/>
      <c r="VRP6" s="1"/>
      <c r="VRQ6" s="7"/>
      <c r="VRR6" s="1"/>
      <c r="VRS6" s="7"/>
      <c r="VRT6" s="1"/>
      <c r="VRU6" s="7"/>
      <c r="VRV6" s="1"/>
      <c r="VRW6" s="7"/>
      <c r="VRX6" s="1"/>
      <c r="VRY6" s="7"/>
      <c r="VRZ6" s="1"/>
      <c r="VSA6" s="7"/>
      <c r="VSB6" s="1"/>
      <c r="VSC6" s="7"/>
      <c r="VSD6" s="1"/>
      <c r="VSE6" s="7"/>
      <c r="VSF6" s="1"/>
      <c r="VSG6" s="7"/>
      <c r="VSH6" s="1"/>
      <c r="VSI6" s="7"/>
      <c r="VSJ6" s="1"/>
      <c r="VSK6" s="7"/>
      <c r="VSL6" s="1"/>
      <c r="VSM6" s="7"/>
      <c r="VSN6" s="1"/>
      <c r="VSO6" s="7"/>
      <c r="VSP6" s="1"/>
      <c r="VSQ6" s="7"/>
      <c r="VSR6" s="1"/>
      <c r="VSS6" s="7"/>
      <c r="VST6" s="1"/>
      <c r="VSU6" s="7"/>
      <c r="VSV6" s="1"/>
      <c r="VSW6" s="7"/>
      <c r="VSX6" s="1"/>
      <c r="VSY6" s="7"/>
      <c r="VSZ6" s="1"/>
      <c r="VTA6" s="7"/>
      <c r="VTB6" s="1"/>
      <c r="VTC6" s="7"/>
      <c r="VTD6" s="1"/>
      <c r="VTE6" s="7"/>
      <c r="VTF6" s="1"/>
      <c r="VTG6" s="7"/>
      <c r="VTH6" s="1"/>
      <c r="VTI6" s="7"/>
      <c r="VTJ6" s="1"/>
      <c r="VTK6" s="7"/>
      <c r="VTL6" s="1"/>
      <c r="VTM6" s="7"/>
      <c r="VTN6" s="1"/>
      <c r="VTO6" s="7"/>
      <c r="VTP6" s="1"/>
      <c r="VTQ6" s="7"/>
      <c r="VTR6" s="1"/>
      <c r="VTS6" s="7"/>
      <c r="VTT6" s="1"/>
      <c r="VTU6" s="7"/>
      <c r="VTV6" s="1"/>
      <c r="VTW6" s="7"/>
      <c r="VTX6" s="1"/>
      <c r="VTY6" s="7"/>
      <c r="VTZ6" s="1"/>
      <c r="VUA6" s="7"/>
      <c r="VUB6" s="1"/>
      <c r="VUC6" s="7"/>
      <c r="VUD6" s="1"/>
      <c r="VUE6" s="7"/>
      <c r="VUF6" s="1"/>
      <c r="VUG6" s="7"/>
      <c r="VUH6" s="1"/>
      <c r="VUI6" s="7"/>
      <c r="VUJ6" s="1"/>
      <c r="VUK6" s="7"/>
      <c r="VUL6" s="1"/>
      <c r="VUM6" s="7"/>
      <c r="VUN6" s="1"/>
      <c r="VUO6" s="7"/>
      <c r="VUP6" s="1"/>
      <c r="VUQ6" s="7"/>
      <c r="VUR6" s="1"/>
      <c r="VUS6" s="7"/>
      <c r="VUT6" s="1"/>
      <c r="VUU6" s="7"/>
      <c r="VUV6" s="1"/>
      <c r="VUW6" s="7"/>
      <c r="VUX6" s="1"/>
      <c r="VUY6" s="7"/>
      <c r="VUZ6" s="1"/>
      <c r="VVA6" s="7"/>
      <c r="VVB6" s="1"/>
      <c r="VVC6" s="7"/>
      <c r="VVD6" s="1"/>
      <c r="VVE6" s="7"/>
      <c r="VVF6" s="1"/>
      <c r="VVG6" s="7"/>
      <c r="VVH6" s="1"/>
      <c r="VVI6" s="7"/>
      <c r="VVJ6" s="1"/>
      <c r="VVK6" s="7"/>
      <c r="VVL6" s="1"/>
      <c r="VVM6" s="7"/>
      <c r="VVN6" s="1"/>
      <c r="VVO6" s="7"/>
      <c r="VVP6" s="1"/>
      <c r="VVQ6" s="7"/>
      <c r="VVR6" s="1"/>
      <c r="VVS6" s="7"/>
      <c r="VVT6" s="1"/>
      <c r="VVU6" s="7"/>
      <c r="VVV6" s="1"/>
      <c r="VVW6" s="7"/>
      <c r="VVX6" s="1"/>
      <c r="VVY6" s="7"/>
      <c r="VVZ6" s="1"/>
      <c r="VWA6" s="7"/>
      <c r="VWB6" s="1"/>
      <c r="VWC6" s="7"/>
      <c r="VWD6" s="1"/>
      <c r="VWE6" s="7"/>
      <c r="VWF6" s="1"/>
      <c r="VWG6" s="7"/>
      <c r="VWH6" s="1"/>
      <c r="VWI6" s="7"/>
      <c r="VWJ6" s="1"/>
      <c r="VWK6" s="7"/>
      <c r="VWL6" s="1"/>
      <c r="VWM6" s="7"/>
      <c r="VWN6" s="1"/>
      <c r="VWO6" s="7"/>
      <c r="VWP6" s="1"/>
      <c r="VWQ6" s="7"/>
      <c r="VWR6" s="1"/>
      <c r="VWS6" s="7"/>
      <c r="VWT6" s="1"/>
      <c r="VWU6" s="7"/>
      <c r="VWV6" s="1"/>
      <c r="VWW6" s="7"/>
      <c r="VWX6" s="1"/>
      <c r="VWY6" s="7"/>
      <c r="VWZ6" s="1"/>
      <c r="VXA6" s="7"/>
      <c r="VXB6" s="1"/>
      <c r="VXC6" s="7"/>
      <c r="VXD6" s="1"/>
      <c r="VXE6" s="7"/>
      <c r="VXF6" s="1"/>
      <c r="VXG6" s="7"/>
      <c r="VXH6" s="1"/>
      <c r="VXI6" s="7"/>
      <c r="VXJ6" s="1"/>
      <c r="VXK6" s="7"/>
      <c r="VXL6" s="1"/>
      <c r="VXM6" s="7"/>
      <c r="VXN6" s="1"/>
      <c r="VXO6" s="7"/>
      <c r="VXP6" s="1"/>
      <c r="VXQ6" s="7"/>
      <c r="VXR6" s="1"/>
      <c r="VXS6" s="7"/>
      <c r="VXT6" s="1"/>
      <c r="VXU6" s="7"/>
      <c r="VXV6" s="1"/>
      <c r="VXW6" s="7"/>
      <c r="VXX6" s="1"/>
      <c r="VXY6" s="7"/>
      <c r="VXZ6" s="1"/>
      <c r="VYA6" s="7"/>
      <c r="VYB6" s="1"/>
      <c r="VYC6" s="7"/>
      <c r="VYD6" s="1"/>
      <c r="VYE6" s="7"/>
      <c r="VYF6" s="1"/>
      <c r="VYG6" s="7"/>
      <c r="VYH6" s="1"/>
      <c r="VYI6" s="7"/>
      <c r="VYJ6" s="1"/>
      <c r="VYK6" s="7"/>
      <c r="VYL6" s="1"/>
      <c r="VYM6" s="7"/>
      <c r="VYN6" s="1"/>
      <c r="VYO6" s="7"/>
      <c r="VYP6" s="1"/>
      <c r="VYQ6" s="7"/>
      <c r="VYR6" s="1"/>
      <c r="VYS6" s="7"/>
      <c r="VYT6" s="1"/>
      <c r="VYU6" s="7"/>
      <c r="VYV6" s="1"/>
      <c r="VYW6" s="7"/>
      <c r="VYX6" s="1"/>
      <c r="VYY6" s="7"/>
      <c r="VYZ6" s="1"/>
      <c r="VZA6" s="7"/>
      <c r="VZB6" s="1"/>
      <c r="VZC6" s="7"/>
      <c r="VZD6" s="1"/>
      <c r="VZE6" s="7"/>
      <c r="VZF6" s="1"/>
      <c r="VZG6" s="7"/>
      <c r="VZH6" s="1"/>
      <c r="VZI6" s="7"/>
      <c r="VZJ6" s="1"/>
      <c r="VZK6" s="7"/>
      <c r="VZL6" s="1"/>
      <c r="VZM6" s="7"/>
      <c r="VZN6" s="1"/>
      <c r="VZO6" s="7"/>
      <c r="VZP6" s="1"/>
      <c r="VZQ6" s="7"/>
      <c r="VZR6" s="1"/>
      <c r="VZS6" s="7"/>
      <c r="VZT6" s="1"/>
      <c r="VZU6" s="7"/>
      <c r="VZV6" s="1"/>
      <c r="VZW6" s="7"/>
      <c r="VZX6" s="1"/>
      <c r="VZY6" s="7"/>
      <c r="VZZ6" s="1"/>
      <c r="WAA6" s="7"/>
      <c r="WAB6" s="1"/>
      <c r="WAC6" s="7"/>
      <c r="WAD6" s="1"/>
      <c r="WAE6" s="7"/>
      <c r="WAF6" s="1"/>
      <c r="WAG6" s="7"/>
      <c r="WAH6" s="1"/>
      <c r="WAI6" s="7"/>
      <c r="WAJ6" s="1"/>
      <c r="WAK6" s="7"/>
      <c r="WAL6" s="1"/>
      <c r="WAM6" s="7"/>
      <c r="WAN6" s="1"/>
      <c r="WAO6" s="7"/>
      <c r="WAP6" s="1"/>
      <c r="WAQ6" s="7"/>
      <c r="WAR6" s="1"/>
      <c r="WAS6" s="7"/>
      <c r="WAT6" s="1"/>
      <c r="WAU6" s="7"/>
      <c r="WAV6" s="1"/>
      <c r="WAW6" s="7"/>
      <c r="WAX6" s="1"/>
      <c r="WAY6" s="7"/>
      <c r="WAZ6" s="1"/>
      <c r="WBA6" s="7"/>
      <c r="WBB6" s="1"/>
      <c r="WBC6" s="7"/>
      <c r="WBD6" s="1"/>
      <c r="WBE6" s="7"/>
      <c r="WBF6" s="1"/>
      <c r="WBG6" s="7"/>
      <c r="WBH6" s="1"/>
      <c r="WBI6" s="7"/>
      <c r="WBJ6" s="1"/>
      <c r="WBK6" s="7"/>
      <c r="WBL6" s="1"/>
      <c r="WBM6" s="7"/>
      <c r="WBN6" s="1"/>
      <c r="WBO6" s="7"/>
      <c r="WBP6" s="1"/>
      <c r="WBQ6" s="7"/>
      <c r="WBR6" s="1"/>
      <c r="WBS6" s="7"/>
      <c r="WBT6" s="1"/>
      <c r="WBU6" s="7"/>
      <c r="WBV6" s="1"/>
      <c r="WBW6" s="7"/>
      <c r="WBX6" s="1"/>
      <c r="WBY6" s="7"/>
      <c r="WBZ6" s="1"/>
      <c r="WCA6" s="7"/>
      <c r="WCB6" s="1"/>
      <c r="WCC6" s="7"/>
      <c r="WCD6" s="1"/>
      <c r="WCE6" s="7"/>
      <c r="WCF6" s="1"/>
      <c r="WCG6" s="7"/>
      <c r="WCH6" s="1"/>
      <c r="WCI6" s="7"/>
      <c r="WCJ6" s="1"/>
      <c r="WCK6" s="7"/>
      <c r="WCL6" s="1"/>
      <c r="WCM6" s="7"/>
      <c r="WCN6" s="1"/>
      <c r="WCO6" s="7"/>
      <c r="WCP6" s="1"/>
      <c r="WCQ6" s="7"/>
      <c r="WCR6" s="1"/>
      <c r="WCS6" s="7"/>
      <c r="WCT6" s="1"/>
      <c r="WCU6" s="7"/>
      <c r="WCV6" s="1"/>
      <c r="WCW6" s="7"/>
      <c r="WCX6" s="1"/>
      <c r="WCY6" s="7"/>
      <c r="WCZ6" s="1"/>
      <c r="WDA6" s="7"/>
      <c r="WDB6" s="1"/>
      <c r="WDC6" s="7"/>
      <c r="WDD6" s="1"/>
      <c r="WDE6" s="7"/>
      <c r="WDF6" s="1"/>
      <c r="WDG6" s="7"/>
      <c r="WDH6" s="1"/>
      <c r="WDI6" s="7"/>
      <c r="WDJ6" s="1"/>
      <c r="WDK6" s="7"/>
      <c r="WDL6" s="1"/>
      <c r="WDM6" s="7"/>
      <c r="WDN6" s="1"/>
      <c r="WDO6" s="7"/>
      <c r="WDP6" s="1"/>
      <c r="WDQ6" s="7"/>
      <c r="WDR6" s="1"/>
      <c r="WDS6" s="7"/>
      <c r="WDT6" s="1"/>
      <c r="WDU6" s="7"/>
      <c r="WDV6" s="1"/>
      <c r="WDW6" s="7"/>
      <c r="WDX6" s="1"/>
      <c r="WDY6" s="7"/>
      <c r="WDZ6" s="1"/>
      <c r="WEA6" s="7"/>
      <c r="WEB6" s="1"/>
      <c r="WEC6" s="7"/>
      <c r="WED6" s="1"/>
      <c r="WEE6" s="7"/>
      <c r="WEF6" s="1"/>
      <c r="WEG6" s="7"/>
      <c r="WEH6" s="1"/>
      <c r="WEI6" s="7"/>
      <c r="WEJ6" s="1"/>
      <c r="WEK6" s="7"/>
      <c r="WEL6" s="1"/>
      <c r="WEM6" s="7"/>
      <c r="WEN6" s="1"/>
      <c r="WEO6" s="7"/>
      <c r="WEP6" s="1"/>
      <c r="WEQ6" s="7"/>
      <c r="WER6" s="1"/>
      <c r="WES6" s="7"/>
      <c r="WET6" s="1"/>
      <c r="WEU6" s="7"/>
      <c r="WEV6" s="1"/>
      <c r="WEW6" s="7"/>
      <c r="WEX6" s="1"/>
      <c r="WEY6" s="7"/>
      <c r="WEZ6" s="1"/>
      <c r="WFA6" s="7"/>
      <c r="WFB6" s="1"/>
      <c r="WFC6" s="7"/>
      <c r="WFD6" s="1"/>
      <c r="WFE6" s="7"/>
      <c r="WFF6" s="1"/>
      <c r="WFG6" s="7"/>
      <c r="WFH6" s="1"/>
      <c r="WFI6" s="7"/>
      <c r="WFJ6" s="1"/>
      <c r="WFK6" s="7"/>
      <c r="WFL6" s="1"/>
      <c r="WFM6" s="7"/>
      <c r="WFN6" s="1"/>
      <c r="WFO6" s="7"/>
      <c r="WFP6" s="1"/>
      <c r="WFQ6" s="7"/>
      <c r="WFR6" s="1"/>
      <c r="WFS6" s="7"/>
      <c r="WFT6" s="1"/>
      <c r="WFU6" s="7"/>
      <c r="WFV6" s="1"/>
      <c r="WFW6" s="7"/>
      <c r="WFX6" s="1"/>
      <c r="WFY6" s="7"/>
      <c r="WFZ6" s="1"/>
      <c r="WGA6" s="7"/>
      <c r="WGB6" s="1"/>
      <c r="WGC6" s="7"/>
      <c r="WGD6" s="1"/>
      <c r="WGE6" s="7"/>
      <c r="WGF6" s="1"/>
      <c r="WGG6" s="7"/>
      <c r="WGH6" s="1"/>
      <c r="WGI6" s="7"/>
      <c r="WGJ6" s="1"/>
      <c r="WGK6" s="7"/>
      <c r="WGL6" s="1"/>
      <c r="WGM6" s="7"/>
      <c r="WGN6" s="1"/>
      <c r="WGO6" s="7"/>
      <c r="WGP6" s="1"/>
      <c r="WGQ6" s="7"/>
      <c r="WGR6" s="1"/>
      <c r="WGS6" s="7"/>
      <c r="WGT6" s="1"/>
      <c r="WGU6" s="7"/>
      <c r="WGV6" s="1"/>
      <c r="WGW6" s="7"/>
      <c r="WGX6" s="1"/>
      <c r="WGY6" s="7"/>
      <c r="WGZ6" s="1"/>
      <c r="WHA6" s="7"/>
      <c r="WHB6" s="1"/>
      <c r="WHC6" s="7"/>
      <c r="WHD6" s="1"/>
      <c r="WHE6" s="7"/>
      <c r="WHF6" s="1"/>
      <c r="WHG6" s="7"/>
      <c r="WHH6" s="1"/>
      <c r="WHI6" s="7"/>
      <c r="WHJ6" s="1"/>
      <c r="WHK6" s="7"/>
      <c r="WHL6" s="1"/>
      <c r="WHM6" s="7"/>
      <c r="WHN6" s="1"/>
      <c r="WHO6" s="7"/>
      <c r="WHP6" s="1"/>
      <c r="WHQ6" s="7"/>
      <c r="WHR6" s="1"/>
      <c r="WHS6" s="7"/>
      <c r="WHT6" s="1"/>
      <c r="WHU6" s="7"/>
      <c r="WHV6" s="1"/>
      <c r="WHW6" s="7"/>
      <c r="WHX6" s="1"/>
      <c r="WHY6" s="7"/>
      <c r="WHZ6" s="1"/>
      <c r="WIA6" s="7"/>
      <c r="WIB6" s="1"/>
      <c r="WIC6" s="7"/>
      <c r="WID6" s="1"/>
      <c r="WIE6" s="7"/>
      <c r="WIF6" s="1"/>
      <c r="WIG6" s="7"/>
      <c r="WIH6" s="1"/>
      <c r="WII6" s="7"/>
      <c r="WIJ6" s="1"/>
      <c r="WIK6" s="7"/>
      <c r="WIL6" s="1"/>
      <c r="WIM6" s="7"/>
      <c r="WIN6" s="1"/>
      <c r="WIO6" s="7"/>
      <c r="WIP6" s="1"/>
      <c r="WIQ6" s="7"/>
      <c r="WIR6" s="1"/>
      <c r="WIS6" s="7"/>
      <c r="WIT6" s="1"/>
      <c r="WIU6" s="7"/>
      <c r="WIV6" s="1"/>
      <c r="WIW6" s="7"/>
      <c r="WIX6" s="1"/>
      <c r="WIY6" s="7"/>
      <c r="WIZ6" s="1"/>
      <c r="WJA6" s="7"/>
      <c r="WJB6" s="1"/>
      <c r="WJC6" s="7"/>
      <c r="WJD6" s="1"/>
      <c r="WJE6" s="7"/>
      <c r="WJF6" s="1"/>
      <c r="WJG6" s="7"/>
      <c r="WJH6" s="1"/>
      <c r="WJI6" s="7"/>
      <c r="WJJ6" s="1"/>
      <c r="WJK6" s="7"/>
      <c r="WJL6" s="1"/>
      <c r="WJM6" s="7"/>
      <c r="WJN6" s="1"/>
      <c r="WJO6" s="7"/>
      <c r="WJP6" s="1"/>
      <c r="WJQ6" s="7"/>
      <c r="WJR6" s="1"/>
      <c r="WJS6" s="7"/>
      <c r="WJT6" s="1"/>
      <c r="WJU6" s="7"/>
      <c r="WJV6" s="1"/>
      <c r="WJW6" s="7"/>
      <c r="WJX6" s="1"/>
      <c r="WJY6" s="7"/>
      <c r="WJZ6" s="1"/>
      <c r="WKA6" s="7"/>
      <c r="WKB6" s="1"/>
      <c r="WKC6" s="7"/>
      <c r="WKD6" s="1"/>
      <c r="WKE6" s="7"/>
      <c r="WKF6" s="1"/>
      <c r="WKG6" s="7"/>
      <c r="WKH6" s="1"/>
      <c r="WKI6" s="7"/>
      <c r="WKJ6" s="1"/>
      <c r="WKK6" s="7"/>
      <c r="WKL6" s="1"/>
      <c r="WKM6" s="7"/>
      <c r="WKN6" s="1"/>
      <c r="WKO6" s="7"/>
      <c r="WKP6" s="1"/>
      <c r="WKQ6" s="7"/>
      <c r="WKR6" s="1"/>
      <c r="WKS6" s="7"/>
      <c r="WKT6" s="1"/>
      <c r="WKU6" s="7"/>
      <c r="WKV6" s="1"/>
      <c r="WKW6" s="7"/>
      <c r="WKX6" s="1"/>
      <c r="WKY6" s="7"/>
      <c r="WKZ6" s="1"/>
      <c r="WLA6" s="7"/>
      <c r="WLB6" s="1"/>
      <c r="WLC6" s="7"/>
      <c r="WLD6" s="1"/>
      <c r="WLE6" s="7"/>
      <c r="WLF6" s="1"/>
      <c r="WLG6" s="7"/>
      <c r="WLH6" s="1"/>
      <c r="WLI6" s="7"/>
      <c r="WLJ6" s="1"/>
      <c r="WLK6" s="7"/>
      <c r="WLL6" s="1"/>
      <c r="WLM6" s="7"/>
      <c r="WLN6" s="1"/>
      <c r="WLO6" s="7"/>
      <c r="WLP6" s="1"/>
      <c r="WLQ6" s="7"/>
      <c r="WLR6" s="1"/>
      <c r="WLS6" s="7"/>
      <c r="WLT6" s="1"/>
      <c r="WLU6" s="7"/>
      <c r="WLV6" s="1"/>
      <c r="WLW6" s="7"/>
      <c r="WLX6" s="1"/>
      <c r="WLY6" s="7"/>
      <c r="WLZ6" s="1"/>
      <c r="WMA6" s="7"/>
      <c r="WMB6" s="1"/>
      <c r="WMC6" s="7"/>
      <c r="WMD6" s="1"/>
      <c r="WME6" s="7"/>
      <c r="WMF6" s="1"/>
      <c r="WMG6" s="7"/>
      <c r="WMH6" s="1"/>
      <c r="WMI6" s="7"/>
      <c r="WMJ6" s="1"/>
      <c r="WMK6" s="7"/>
      <c r="WML6" s="1"/>
      <c r="WMM6" s="7"/>
      <c r="WMN6" s="1"/>
      <c r="WMO6" s="7"/>
      <c r="WMP6" s="1"/>
      <c r="WMQ6" s="7"/>
      <c r="WMR6" s="1"/>
      <c r="WMS6" s="7"/>
      <c r="WMT6" s="1"/>
      <c r="WMU6" s="7"/>
      <c r="WMV6" s="1"/>
      <c r="WMW6" s="7"/>
      <c r="WMX6" s="1"/>
      <c r="WMY6" s="7"/>
      <c r="WMZ6" s="1"/>
      <c r="WNA6" s="7"/>
      <c r="WNB6" s="1"/>
      <c r="WNC6" s="7"/>
      <c r="WND6" s="1"/>
      <c r="WNE6" s="7"/>
      <c r="WNF6" s="1"/>
      <c r="WNG6" s="7"/>
      <c r="WNH6" s="1"/>
      <c r="WNI6" s="7"/>
      <c r="WNJ6" s="1"/>
      <c r="WNK6" s="7"/>
      <c r="WNL6" s="1"/>
      <c r="WNM6" s="7"/>
      <c r="WNN6" s="1"/>
      <c r="WNO6" s="7"/>
      <c r="WNP6" s="1"/>
      <c r="WNQ6" s="7"/>
      <c r="WNR6" s="1"/>
      <c r="WNS6" s="7"/>
      <c r="WNT6" s="1"/>
      <c r="WNU6" s="7"/>
      <c r="WNV6" s="1"/>
      <c r="WNW6" s="7"/>
      <c r="WNX6" s="1"/>
      <c r="WNY6" s="7"/>
      <c r="WNZ6" s="1"/>
      <c r="WOA6" s="7"/>
      <c r="WOB6" s="1"/>
      <c r="WOC6" s="7"/>
      <c r="WOD6" s="1"/>
      <c r="WOE6" s="7"/>
      <c r="WOF6" s="1"/>
      <c r="WOG6" s="7"/>
      <c r="WOH6" s="1"/>
      <c r="WOI6" s="7"/>
      <c r="WOJ6" s="1"/>
      <c r="WOK6" s="7"/>
      <c r="WOL6" s="1"/>
      <c r="WOM6" s="7"/>
      <c r="WON6" s="1"/>
      <c r="WOO6" s="7"/>
      <c r="WOP6" s="1"/>
      <c r="WOQ6" s="7"/>
      <c r="WOR6" s="1"/>
      <c r="WOS6" s="7"/>
      <c r="WOT6" s="1"/>
      <c r="WOU6" s="7"/>
      <c r="WOV6" s="1"/>
      <c r="WOW6" s="7"/>
      <c r="WOX6" s="1"/>
      <c r="WOY6" s="7"/>
      <c r="WOZ6" s="1"/>
      <c r="WPA6" s="7"/>
      <c r="WPB6" s="1"/>
      <c r="WPC6" s="7"/>
      <c r="WPD6" s="1"/>
      <c r="WPE6" s="7"/>
      <c r="WPF6" s="1"/>
      <c r="WPG6" s="7"/>
      <c r="WPH6" s="1"/>
      <c r="WPI6" s="7"/>
      <c r="WPJ6" s="1"/>
      <c r="WPK6" s="7"/>
      <c r="WPL6" s="1"/>
      <c r="WPM6" s="7"/>
      <c r="WPN6" s="1"/>
      <c r="WPO6" s="7"/>
      <c r="WPP6" s="1"/>
      <c r="WPQ6" s="7"/>
      <c r="WPR6" s="1"/>
      <c r="WPS6" s="7"/>
      <c r="WPT6" s="1"/>
      <c r="WPU6" s="7"/>
      <c r="WPV6" s="1"/>
      <c r="WPW6" s="7"/>
      <c r="WPX6" s="1"/>
      <c r="WPY6" s="7"/>
      <c r="WPZ6" s="1"/>
      <c r="WQA6" s="7"/>
      <c r="WQB6" s="1"/>
      <c r="WQC6" s="7"/>
      <c r="WQD6" s="1"/>
      <c r="WQE6" s="7"/>
      <c r="WQF6" s="1"/>
      <c r="WQG6" s="7"/>
      <c r="WQH6" s="1"/>
      <c r="WQI6" s="7"/>
      <c r="WQJ6" s="1"/>
      <c r="WQK6" s="7"/>
      <c r="WQL6" s="1"/>
      <c r="WQM6" s="7"/>
      <c r="WQN6" s="1"/>
      <c r="WQO6" s="7"/>
      <c r="WQP6" s="1"/>
      <c r="WQQ6" s="7"/>
      <c r="WQR6" s="1"/>
      <c r="WQS6" s="7"/>
      <c r="WQT6" s="1"/>
      <c r="WQU6" s="7"/>
      <c r="WQV6" s="1"/>
      <c r="WQW6" s="7"/>
      <c r="WQX6" s="1"/>
      <c r="WQY6" s="7"/>
      <c r="WQZ6" s="1"/>
      <c r="WRA6" s="7"/>
      <c r="WRB6" s="1"/>
      <c r="WRC6" s="7"/>
      <c r="WRD6" s="1"/>
      <c r="WRE6" s="7"/>
      <c r="WRF6" s="1"/>
      <c r="WRG6" s="7"/>
      <c r="WRH6" s="1"/>
      <c r="WRI6" s="7"/>
      <c r="WRJ6" s="1"/>
      <c r="WRK6" s="7"/>
      <c r="WRL6" s="1"/>
      <c r="WRM6" s="7"/>
      <c r="WRN6" s="1"/>
      <c r="WRO6" s="7"/>
      <c r="WRP6" s="1"/>
      <c r="WRQ6" s="7"/>
      <c r="WRR6" s="1"/>
      <c r="WRS6" s="7"/>
      <c r="WRT6" s="1"/>
      <c r="WRU6" s="7"/>
      <c r="WRV6" s="1"/>
      <c r="WRW6" s="7"/>
      <c r="WRX6" s="1"/>
      <c r="WRY6" s="7"/>
      <c r="WRZ6" s="1"/>
      <c r="WSA6" s="7"/>
      <c r="WSB6" s="1"/>
      <c r="WSC6" s="7"/>
      <c r="WSD6" s="1"/>
      <c r="WSE6" s="7"/>
      <c r="WSF6" s="1"/>
      <c r="WSG6" s="7"/>
      <c r="WSH6" s="1"/>
      <c r="WSI6" s="7"/>
      <c r="WSJ6" s="1"/>
      <c r="WSK6" s="7"/>
      <c r="WSL6" s="1"/>
      <c r="WSM6" s="7"/>
      <c r="WSN6" s="1"/>
      <c r="WSO6" s="7"/>
      <c r="WSP6" s="1"/>
      <c r="WSQ6" s="7"/>
      <c r="WSR6" s="1"/>
      <c r="WSS6" s="7"/>
      <c r="WST6" s="1"/>
      <c r="WSU6" s="7"/>
      <c r="WSV6" s="1"/>
      <c r="WSW6" s="7"/>
      <c r="WSX6" s="1"/>
      <c r="WSY6" s="7"/>
      <c r="WSZ6" s="1"/>
      <c r="WTA6" s="7"/>
      <c r="WTB6" s="1"/>
      <c r="WTC6" s="7"/>
      <c r="WTD6" s="1"/>
      <c r="WTE6" s="7"/>
      <c r="WTF6" s="1"/>
      <c r="WTG6" s="7"/>
      <c r="WTH6" s="1"/>
      <c r="WTI6" s="7"/>
      <c r="WTJ6" s="1"/>
      <c r="WTK6" s="7"/>
      <c r="WTL6" s="1"/>
      <c r="WTM6" s="7"/>
      <c r="WTN6" s="1"/>
      <c r="WTO6" s="7"/>
      <c r="WTP6" s="1"/>
      <c r="WTQ6" s="7"/>
      <c r="WTR6" s="1"/>
      <c r="WTS6" s="7"/>
      <c r="WTT6" s="1"/>
      <c r="WTU6" s="7"/>
      <c r="WTV6" s="1"/>
      <c r="WTW6" s="7"/>
      <c r="WTX6" s="1"/>
      <c r="WTY6" s="7"/>
      <c r="WTZ6" s="1"/>
      <c r="WUA6" s="7"/>
      <c r="WUB6" s="1"/>
      <c r="WUC6" s="7"/>
      <c r="WUD6" s="1"/>
      <c r="WUE6" s="7"/>
      <c r="WUF6" s="1"/>
      <c r="WUG6" s="7"/>
      <c r="WUH6" s="1"/>
      <c r="WUI6" s="7"/>
      <c r="WUJ6" s="1"/>
      <c r="WUK6" s="7"/>
      <c r="WUL6" s="1"/>
      <c r="WUM6" s="7"/>
      <c r="WUN6" s="1"/>
      <c r="WUO6" s="7"/>
      <c r="WUP6" s="1"/>
      <c r="WUQ6" s="7"/>
      <c r="WUR6" s="1"/>
      <c r="WUS6" s="7"/>
      <c r="WUT6" s="1"/>
      <c r="WUU6" s="7"/>
      <c r="WUV6" s="1"/>
      <c r="WUW6" s="7"/>
      <c r="WUX6" s="1"/>
      <c r="WUY6" s="7"/>
      <c r="WUZ6" s="1"/>
      <c r="WVA6" s="7"/>
      <c r="WVB6" s="1"/>
      <c r="WVC6" s="7"/>
      <c r="WVD6" s="1"/>
      <c r="WVE6" s="7"/>
      <c r="WVF6" s="1"/>
      <c r="WVG6" s="7"/>
      <c r="WVH6" s="1"/>
      <c r="WVI6" s="7"/>
      <c r="WVJ6" s="1"/>
      <c r="WVK6" s="7"/>
      <c r="WVL6" s="1"/>
      <c r="WVM6" s="7"/>
      <c r="WVN6" s="1"/>
      <c r="WVO6" s="7"/>
      <c r="WVP6" s="1"/>
      <c r="WVQ6" s="7"/>
      <c r="WVR6" s="1"/>
      <c r="WVS6" s="7"/>
      <c r="WVT6" s="1"/>
      <c r="WVU6" s="7"/>
      <c r="WVV6" s="1"/>
      <c r="WVW6" s="7"/>
      <c r="WVX6" s="1"/>
      <c r="WVY6" s="7"/>
      <c r="WVZ6" s="1"/>
      <c r="WWA6" s="7"/>
      <c r="WWB6" s="1"/>
      <c r="WWC6" s="7"/>
      <c r="WWD6" s="1"/>
      <c r="WWE6" s="7"/>
      <c r="WWF6" s="1"/>
      <c r="WWG6" s="7"/>
      <c r="WWH6" s="1"/>
      <c r="WWI6" s="7"/>
      <c r="WWJ6" s="1"/>
      <c r="WWK6" s="7"/>
      <c r="WWL6" s="1"/>
      <c r="WWM6" s="7"/>
      <c r="WWN6" s="1"/>
      <c r="WWO6" s="7"/>
      <c r="WWP6" s="1"/>
      <c r="WWQ6" s="7"/>
      <c r="WWR6" s="1"/>
      <c r="WWS6" s="7"/>
      <c r="WWT6" s="1"/>
      <c r="WWU6" s="7"/>
      <c r="WWV6" s="1"/>
      <c r="WWW6" s="7"/>
      <c r="WWX6" s="1"/>
      <c r="WWY6" s="7"/>
      <c r="WWZ6" s="1"/>
      <c r="WXA6" s="7"/>
      <c r="WXB6" s="1"/>
      <c r="WXC6" s="7"/>
      <c r="WXD6" s="1"/>
      <c r="WXE6" s="7"/>
      <c r="WXF6" s="1"/>
      <c r="WXG6" s="7"/>
      <c r="WXH6" s="1"/>
      <c r="WXI6" s="7"/>
      <c r="WXJ6" s="1"/>
      <c r="WXK6" s="7"/>
      <c r="WXL6" s="1"/>
      <c r="WXM6" s="7"/>
      <c r="WXN6" s="1"/>
      <c r="WXO6" s="7"/>
      <c r="WXP6" s="1"/>
      <c r="WXQ6" s="7"/>
      <c r="WXR6" s="1"/>
      <c r="WXS6" s="7"/>
      <c r="WXT6" s="1"/>
      <c r="WXU6" s="7"/>
      <c r="WXV6" s="1"/>
      <c r="WXW6" s="7"/>
      <c r="WXX6" s="1"/>
      <c r="WXY6" s="7"/>
      <c r="WXZ6" s="1"/>
      <c r="WYA6" s="7"/>
      <c r="WYB6" s="1"/>
      <c r="WYC6" s="7"/>
      <c r="WYD6" s="1"/>
      <c r="WYE6" s="7"/>
      <c r="WYF6" s="1"/>
      <c r="WYG6" s="7"/>
      <c r="WYH6" s="1"/>
      <c r="WYI6" s="7"/>
      <c r="WYJ6" s="1"/>
      <c r="WYK6" s="7"/>
      <c r="WYL6" s="1"/>
      <c r="WYM6" s="7"/>
      <c r="WYN6" s="1"/>
      <c r="WYO6" s="7"/>
      <c r="WYP6" s="1"/>
      <c r="WYQ6" s="7"/>
      <c r="WYR6" s="1"/>
      <c r="WYS6" s="7"/>
      <c r="WYT6" s="1"/>
      <c r="WYU6" s="7"/>
      <c r="WYV6" s="1"/>
      <c r="WYW6" s="7"/>
      <c r="WYX6" s="1"/>
      <c r="WYY6" s="7"/>
      <c r="WYZ6" s="1"/>
      <c r="WZA6" s="7"/>
      <c r="WZB6" s="1"/>
      <c r="WZC6" s="7"/>
      <c r="WZD6" s="1"/>
      <c r="WZE6" s="7"/>
      <c r="WZF6" s="1"/>
      <c r="WZG6" s="7"/>
      <c r="WZH6" s="1"/>
      <c r="WZI6" s="7"/>
      <c r="WZJ6" s="1"/>
      <c r="WZK6" s="7"/>
      <c r="WZL6" s="1"/>
      <c r="WZM6" s="7"/>
      <c r="WZN6" s="1"/>
      <c r="WZO6" s="7"/>
      <c r="WZP6" s="1"/>
      <c r="WZQ6" s="7"/>
      <c r="WZR6" s="1"/>
      <c r="WZS6" s="7"/>
      <c r="WZT6" s="1"/>
      <c r="WZU6" s="7"/>
      <c r="WZV6" s="1"/>
      <c r="WZW6" s="7"/>
      <c r="WZX6" s="1"/>
      <c r="WZY6" s="7"/>
      <c r="WZZ6" s="1"/>
      <c r="XAA6" s="7"/>
      <c r="XAB6" s="1"/>
      <c r="XAC6" s="7"/>
      <c r="XAD6" s="1"/>
      <c r="XAE6" s="7"/>
      <c r="XAF6" s="1"/>
      <c r="XAG6" s="7"/>
      <c r="XAH6" s="1"/>
      <c r="XAI6" s="7"/>
      <c r="XAJ6" s="1"/>
      <c r="XAK6" s="7"/>
      <c r="XAL6" s="1"/>
      <c r="XAM6" s="7"/>
      <c r="XAN6" s="1"/>
      <c r="XAO6" s="7"/>
      <c r="XAP6" s="1"/>
      <c r="XAQ6" s="7"/>
      <c r="XAR6" s="1"/>
      <c r="XAS6" s="7"/>
      <c r="XAT6" s="1"/>
      <c r="XAU6" s="7"/>
      <c r="XAV6" s="1"/>
      <c r="XAW6" s="7"/>
      <c r="XAX6" s="1"/>
      <c r="XAY6" s="7"/>
      <c r="XAZ6" s="1"/>
      <c r="XBA6" s="7"/>
      <c r="XBB6" s="1"/>
      <c r="XBC6" s="7"/>
      <c r="XBD6" s="1"/>
      <c r="XBE6" s="7"/>
      <c r="XBF6" s="1"/>
      <c r="XBG6" s="7"/>
      <c r="XBH6" s="1"/>
      <c r="XBI6" s="7"/>
      <c r="XBJ6" s="1"/>
      <c r="XBK6" s="7"/>
      <c r="XBL6" s="1"/>
      <c r="XBM6" s="7"/>
      <c r="XBN6" s="1"/>
      <c r="XBO6" s="7"/>
      <c r="XBP6" s="1"/>
      <c r="XBQ6" s="7"/>
      <c r="XBR6" s="1"/>
      <c r="XBS6" s="7"/>
      <c r="XBT6" s="1"/>
      <c r="XBU6" s="7"/>
      <c r="XBV6" s="1"/>
      <c r="XBW6" s="7"/>
      <c r="XBX6" s="1"/>
      <c r="XBY6" s="7"/>
      <c r="XBZ6" s="1"/>
      <c r="XCA6" s="7"/>
      <c r="XCB6" s="1"/>
      <c r="XCC6" s="7"/>
      <c r="XCD6" s="1"/>
      <c r="XCE6" s="7"/>
      <c r="XCF6" s="1"/>
      <c r="XCG6" s="7"/>
      <c r="XCH6" s="1"/>
      <c r="XCI6" s="7"/>
      <c r="XCJ6" s="1"/>
      <c r="XCK6" s="7"/>
      <c r="XCL6" s="1"/>
      <c r="XCM6" s="7"/>
      <c r="XCN6" s="1"/>
      <c r="XCO6" s="7"/>
      <c r="XCP6" s="1"/>
      <c r="XCQ6" s="7"/>
      <c r="XCR6" s="1"/>
      <c r="XCS6" s="7"/>
      <c r="XCT6" s="1"/>
      <c r="XCU6" s="7"/>
      <c r="XCV6" s="1"/>
      <c r="XCW6" s="7"/>
      <c r="XCX6" s="1"/>
      <c r="XCY6" s="7"/>
      <c r="XCZ6" s="1"/>
      <c r="XDA6" s="7"/>
      <c r="XDB6" s="1"/>
      <c r="XDC6" s="7"/>
      <c r="XDD6" s="1"/>
      <c r="XDE6" s="7"/>
      <c r="XDF6" s="1"/>
      <c r="XDG6" s="7"/>
      <c r="XDH6" s="1"/>
      <c r="XDI6" s="7"/>
      <c r="XDJ6" s="1"/>
      <c r="XDK6" s="7"/>
      <c r="XDL6" s="1"/>
      <c r="XDM6" s="7"/>
      <c r="XDN6" s="1"/>
      <c r="XDO6" s="7"/>
      <c r="XDP6" s="1"/>
      <c r="XDQ6" s="7"/>
      <c r="XDR6" s="1"/>
      <c r="XDS6" s="7"/>
      <c r="XDT6" s="1"/>
      <c r="XDU6" s="7"/>
      <c r="XDV6" s="1"/>
      <c r="XDW6" s="7"/>
      <c r="XDX6" s="1"/>
      <c r="XDY6" s="7"/>
      <c r="XDZ6" s="1"/>
      <c r="XEA6" s="7"/>
      <c r="XEB6" s="1"/>
      <c r="XEC6" s="7"/>
      <c r="XED6" s="1"/>
      <c r="XEE6" s="7"/>
      <c r="XEF6" s="1"/>
      <c r="XEG6" s="7"/>
      <c r="XEH6" s="1"/>
      <c r="XEI6" s="7"/>
      <c r="XEJ6" s="1"/>
      <c r="XEK6" s="7"/>
      <c r="XEL6" s="1"/>
      <c r="XEM6" s="7"/>
      <c r="XEN6" s="1"/>
      <c r="XEO6" s="7"/>
      <c r="XEP6" s="1"/>
      <c r="XEQ6" s="7"/>
      <c r="XER6" s="1"/>
      <c r="XES6" s="7"/>
      <c r="XET6" s="1"/>
      <c r="XEU6" s="7"/>
      <c r="XEV6" s="1"/>
      <c r="XEW6" s="7"/>
      <c r="XEX6" s="1"/>
      <c r="XEY6" s="7"/>
      <c r="XEZ6" s="1"/>
      <c r="XFA6" s="7"/>
      <c r="XFB6" s="1"/>
      <c r="XFC6" s="7"/>
      <c r="XFD6" s="1"/>
    </row>
    <row r="7" spans="1:16384" s="21" customFormat="1" ht="26.25" x14ac:dyDescent="0.25">
      <c r="A7" s="7" t="s">
        <v>265</v>
      </c>
      <c r="B7" s="218" t="s">
        <v>296</v>
      </c>
      <c r="C7" s="1"/>
      <c r="D7" s="1"/>
      <c r="E7" s="8"/>
      <c r="F7" s="8"/>
      <c r="G7" s="205" t="s">
        <v>284</v>
      </c>
      <c r="H7" s="202"/>
      <c r="I7" s="7"/>
      <c r="J7" s="202"/>
      <c r="K7" s="7"/>
      <c r="L7" s="202"/>
      <c r="M7" s="7"/>
      <c r="N7" s="202"/>
      <c r="O7" s="7"/>
      <c r="P7" s="202"/>
      <c r="Q7" s="7"/>
      <c r="R7" s="202"/>
      <c r="S7" s="7"/>
      <c r="T7" s="202"/>
      <c r="U7" s="7"/>
      <c r="V7" s="202"/>
      <c r="W7" s="7"/>
      <c r="X7" s="202"/>
      <c r="Y7" s="7"/>
      <c r="Z7" s="202"/>
      <c r="AA7" s="7"/>
      <c r="AB7" s="202"/>
      <c r="AC7" s="7"/>
      <c r="AD7" s="202"/>
      <c r="AE7" s="7"/>
      <c r="AF7" s="202"/>
      <c r="AG7" s="7"/>
      <c r="AH7" s="202"/>
      <c r="AI7" s="7"/>
      <c r="AJ7" s="202"/>
      <c r="AK7" s="7"/>
      <c r="AL7" s="202"/>
      <c r="AM7" s="7"/>
      <c r="AN7" s="202"/>
      <c r="AO7" s="7"/>
      <c r="AP7" s="202"/>
      <c r="AQ7" s="7"/>
      <c r="AR7" s="202"/>
      <c r="AS7" s="7"/>
      <c r="AT7" s="202"/>
      <c r="AU7" s="7"/>
      <c r="AV7" s="202"/>
      <c r="AW7" s="7"/>
      <c r="AX7" s="202"/>
      <c r="AY7" s="7"/>
      <c r="AZ7" s="202"/>
      <c r="BA7" s="7"/>
      <c r="BB7" s="202"/>
      <c r="BC7" s="7"/>
      <c r="BD7" s="202"/>
      <c r="BE7" s="7"/>
      <c r="BF7" s="202"/>
      <c r="BG7" s="7"/>
      <c r="BH7" s="202"/>
      <c r="BI7" s="7"/>
      <c r="BJ7" s="202"/>
      <c r="BK7" s="7"/>
      <c r="BL7" s="202"/>
      <c r="BM7" s="7"/>
      <c r="BN7" s="202"/>
      <c r="BO7" s="7"/>
      <c r="BP7" s="202"/>
      <c r="BQ7" s="7"/>
      <c r="BR7" s="202"/>
      <c r="BS7" s="7"/>
      <c r="BT7" s="202"/>
      <c r="BU7" s="7"/>
      <c r="BV7" s="202"/>
      <c r="BW7" s="7"/>
      <c r="BX7" s="202"/>
      <c r="BY7" s="7"/>
      <c r="BZ7" s="202"/>
      <c r="CA7" s="7"/>
      <c r="CB7" s="202"/>
      <c r="CC7" s="7"/>
      <c r="CD7" s="202"/>
      <c r="CE7" s="7"/>
      <c r="CF7" s="202"/>
      <c r="CG7" s="7"/>
      <c r="CH7" s="202"/>
      <c r="CI7" s="7"/>
      <c r="CJ7" s="202"/>
      <c r="CK7" s="7"/>
      <c r="CL7" s="202"/>
      <c r="CM7" s="7"/>
      <c r="CN7" s="202"/>
      <c r="CO7" s="7"/>
      <c r="CP7" s="202"/>
      <c r="CQ7" s="7"/>
      <c r="CR7" s="202"/>
      <c r="CS7" s="7"/>
      <c r="CT7" s="202"/>
      <c r="CU7" s="7"/>
      <c r="CV7" s="202"/>
      <c r="CW7" s="7"/>
      <c r="CX7" s="202"/>
      <c r="CY7" s="7"/>
      <c r="CZ7" s="202"/>
      <c r="DA7" s="7"/>
      <c r="DB7" s="202"/>
      <c r="DC7" s="7"/>
      <c r="DD7" s="202"/>
      <c r="DE7" s="7"/>
      <c r="DF7" s="202"/>
      <c r="DG7" s="7"/>
      <c r="DH7" s="202"/>
      <c r="DI7" s="7"/>
      <c r="DJ7" s="202"/>
      <c r="DK7" s="7"/>
      <c r="DL7" s="202"/>
      <c r="DM7" s="7"/>
      <c r="DN7" s="202"/>
      <c r="DO7" s="7"/>
      <c r="DP7" s="202"/>
      <c r="DQ7" s="7"/>
      <c r="DR7" s="202"/>
      <c r="DS7" s="7"/>
      <c r="DT7" s="202"/>
      <c r="DU7" s="7"/>
      <c r="DV7" s="202"/>
      <c r="DW7" s="7"/>
      <c r="DX7" s="202"/>
      <c r="DY7" s="7"/>
      <c r="DZ7" s="202"/>
      <c r="EA7" s="7"/>
      <c r="EB7" s="202"/>
      <c r="EC7" s="7"/>
      <c r="ED7" s="202"/>
      <c r="EE7" s="7"/>
      <c r="EF7" s="202"/>
      <c r="EG7" s="7"/>
      <c r="EH7" s="202"/>
      <c r="EI7" s="7"/>
      <c r="EJ7" s="202"/>
      <c r="EK7" s="7"/>
      <c r="EL7" s="202"/>
      <c r="EM7" s="7"/>
      <c r="EN7" s="202"/>
      <c r="EO7" s="7"/>
      <c r="EP7" s="202"/>
      <c r="EQ7" s="7"/>
      <c r="ER7" s="202"/>
      <c r="ES7" s="7"/>
      <c r="ET7" s="202"/>
      <c r="EU7" s="7"/>
      <c r="EV7" s="202"/>
      <c r="EW7" s="7"/>
      <c r="EX7" s="202"/>
      <c r="EY7" s="7"/>
      <c r="EZ7" s="202"/>
      <c r="FA7" s="7"/>
      <c r="FB7" s="202"/>
      <c r="FC7" s="7"/>
      <c r="FD7" s="202"/>
      <c r="FE7" s="7"/>
      <c r="FF7" s="202"/>
      <c r="FG7" s="7"/>
      <c r="FH7" s="202"/>
      <c r="FI7" s="7"/>
      <c r="FJ7" s="202"/>
      <c r="FK7" s="7"/>
      <c r="FL7" s="202"/>
      <c r="FM7" s="7"/>
      <c r="FN7" s="202"/>
      <c r="FO7" s="7"/>
      <c r="FP7" s="202"/>
      <c r="FQ7" s="7"/>
      <c r="FR7" s="202"/>
      <c r="FS7" s="7"/>
      <c r="FT7" s="202"/>
      <c r="FU7" s="7"/>
      <c r="FV7" s="202"/>
      <c r="FW7" s="7"/>
      <c r="FX7" s="202"/>
      <c r="FY7" s="7"/>
      <c r="FZ7" s="202"/>
      <c r="GA7" s="7"/>
      <c r="GB7" s="202"/>
      <c r="GC7" s="7"/>
      <c r="GD7" s="202"/>
      <c r="GE7" s="7"/>
      <c r="GF7" s="202"/>
      <c r="GG7" s="7"/>
      <c r="GH7" s="202"/>
      <c r="GI7" s="7"/>
      <c r="GJ7" s="202"/>
      <c r="GK7" s="7"/>
      <c r="GL7" s="202"/>
      <c r="GM7" s="7"/>
      <c r="GN7" s="202"/>
      <c r="GO7" s="7"/>
      <c r="GP7" s="202"/>
      <c r="GQ7" s="7"/>
      <c r="GR7" s="202"/>
      <c r="GS7" s="7"/>
      <c r="GT7" s="202"/>
      <c r="GU7" s="7"/>
      <c r="GV7" s="202"/>
      <c r="GW7" s="7"/>
      <c r="GX7" s="202"/>
      <c r="GY7" s="7"/>
      <c r="GZ7" s="202"/>
      <c r="HA7" s="7"/>
      <c r="HB7" s="202"/>
      <c r="HC7" s="7"/>
      <c r="HD7" s="202"/>
      <c r="HE7" s="7"/>
      <c r="HF7" s="202"/>
      <c r="HG7" s="7"/>
      <c r="HH7" s="202"/>
      <c r="HI7" s="7"/>
      <c r="HJ7" s="202"/>
      <c r="HK7" s="7"/>
      <c r="HL7" s="202"/>
      <c r="HM7" s="7"/>
      <c r="HN7" s="202"/>
      <c r="HO7" s="7"/>
      <c r="HP7" s="202"/>
      <c r="HQ7" s="7"/>
      <c r="HR7" s="202"/>
      <c r="HS7" s="7"/>
      <c r="HT7" s="202"/>
      <c r="HU7" s="7"/>
      <c r="HV7" s="202"/>
      <c r="HW7" s="7"/>
      <c r="HX7" s="202"/>
      <c r="HY7" s="7"/>
      <c r="HZ7" s="202"/>
      <c r="IA7" s="7"/>
      <c r="IB7" s="202"/>
      <c r="IC7" s="7"/>
      <c r="ID7" s="202"/>
      <c r="IE7" s="7"/>
      <c r="IF7" s="202"/>
      <c r="IG7" s="7"/>
      <c r="IH7" s="202"/>
      <c r="II7" s="7"/>
      <c r="IJ7" s="202"/>
      <c r="IK7" s="7"/>
      <c r="IL7" s="202"/>
      <c r="IM7" s="7"/>
      <c r="IN7" s="202"/>
      <c r="IO7" s="7"/>
      <c r="IP7" s="202"/>
      <c r="IQ7" s="7"/>
      <c r="IR7" s="202"/>
      <c r="IS7" s="7"/>
      <c r="IT7" s="202"/>
      <c r="IU7" s="7"/>
      <c r="IV7" s="202"/>
      <c r="IW7" s="7"/>
      <c r="IX7" s="202"/>
      <c r="IY7" s="7"/>
      <c r="IZ7" s="202"/>
      <c r="JA7" s="7"/>
      <c r="JB7" s="202"/>
      <c r="JC7" s="7"/>
      <c r="JD7" s="202"/>
      <c r="JE7" s="7"/>
      <c r="JF7" s="202"/>
      <c r="JG7" s="7"/>
      <c r="JH7" s="202"/>
      <c r="JI7" s="7"/>
      <c r="JJ7" s="202"/>
      <c r="JK7" s="7"/>
      <c r="JL7" s="202"/>
      <c r="JM7" s="7"/>
      <c r="JN7" s="202"/>
      <c r="JO7" s="7"/>
      <c r="JP7" s="202"/>
      <c r="JQ7" s="7"/>
      <c r="JR7" s="202"/>
      <c r="JS7" s="7"/>
      <c r="JT7" s="202"/>
      <c r="JU7" s="7"/>
      <c r="JV7" s="202"/>
      <c r="JW7" s="7"/>
      <c r="JX7" s="202"/>
      <c r="JY7" s="7"/>
      <c r="JZ7" s="202"/>
      <c r="KA7" s="7"/>
      <c r="KB7" s="202"/>
      <c r="KC7" s="7"/>
      <c r="KD7" s="202"/>
      <c r="KE7" s="7"/>
      <c r="KF7" s="202"/>
      <c r="KG7" s="7"/>
      <c r="KH7" s="202"/>
      <c r="KI7" s="7"/>
      <c r="KJ7" s="202"/>
      <c r="KK7" s="7"/>
      <c r="KL7" s="202"/>
      <c r="KM7" s="7"/>
      <c r="KN7" s="202"/>
      <c r="KO7" s="7"/>
      <c r="KP7" s="202"/>
      <c r="KQ7" s="7"/>
      <c r="KR7" s="202"/>
      <c r="KS7" s="7"/>
      <c r="KT7" s="202"/>
      <c r="KU7" s="7"/>
      <c r="KV7" s="202"/>
      <c r="KW7" s="7"/>
      <c r="KX7" s="202"/>
      <c r="KY7" s="7"/>
      <c r="KZ7" s="202"/>
      <c r="LA7" s="7"/>
      <c r="LB7" s="202"/>
      <c r="LC7" s="7"/>
      <c r="LD7" s="202"/>
      <c r="LE7" s="7"/>
      <c r="LF7" s="202"/>
      <c r="LG7" s="7"/>
      <c r="LH7" s="202"/>
      <c r="LI7" s="7"/>
      <c r="LJ7" s="202"/>
      <c r="LK7" s="7"/>
      <c r="LL7" s="202"/>
      <c r="LM7" s="7"/>
      <c r="LN7" s="202"/>
      <c r="LO7" s="7"/>
      <c r="LP7" s="202"/>
      <c r="LQ7" s="7"/>
      <c r="LR7" s="202"/>
      <c r="LS7" s="7"/>
      <c r="LT7" s="202"/>
      <c r="LU7" s="7"/>
      <c r="LV7" s="202"/>
      <c r="LW7" s="7"/>
      <c r="LX7" s="202"/>
      <c r="LY7" s="7"/>
      <c r="LZ7" s="202"/>
      <c r="MA7" s="7"/>
      <c r="MB7" s="202"/>
      <c r="MC7" s="7"/>
      <c r="MD7" s="202"/>
      <c r="ME7" s="7"/>
      <c r="MF7" s="202"/>
      <c r="MG7" s="7"/>
      <c r="MH7" s="202"/>
      <c r="MI7" s="7"/>
      <c r="MJ7" s="202"/>
      <c r="MK7" s="7"/>
      <c r="ML7" s="202"/>
      <c r="MM7" s="7"/>
      <c r="MN7" s="202"/>
      <c r="MO7" s="7"/>
      <c r="MP7" s="202"/>
      <c r="MQ7" s="7"/>
      <c r="MR7" s="202"/>
      <c r="MS7" s="7"/>
      <c r="MT7" s="202"/>
      <c r="MU7" s="7"/>
      <c r="MV7" s="202"/>
      <c r="MW7" s="7"/>
      <c r="MX7" s="202"/>
      <c r="MY7" s="7"/>
      <c r="MZ7" s="202"/>
      <c r="NA7" s="7"/>
      <c r="NB7" s="202"/>
      <c r="NC7" s="7"/>
      <c r="ND7" s="202"/>
      <c r="NE7" s="7"/>
      <c r="NF7" s="202"/>
      <c r="NG7" s="7"/>
      <c r="NH7" s="202"/>
      <c r="NI7" s="7"/>
      <c r="NJ7" s="202"/>
      <c r="NK7" s="7"/>
      <c r="NL7" s="202"/>
      <c r="NM7" s="7"/>
      <c r="NN7" s="202"/>
      <c r="NO7" s="7"/>
      <c r="NP7" s="202"/>
      <c r="NQ7" s="7"/>
      <c r="NR7" s="202"/>
      <c r="NS7" s="7"/>
      <c r="NT7" s="202"/>
      <c r="NU7" s="7"/>
      <c r="NV7" s="202"/>
      <c r="NW7" s="7"/>
      <c r="NX7" s="202"/>
      <c r="NY7" s="7"/>
      <c r="NZ7" s="202"/>
      <c r="OA7" s="7"/>
      <c r="OB7" s="202"/>
      <c r="OC7" s="7"/>
      <c r="OD7" s="202"/>
      <c r="OE7" s="7"/>
      <c r="OF7" s="202"/>
      <c r="OG7" s="7"/>
      <c r="OH7" s="202"/>
      <c r="OI7" s="7"/>
      <c r="OJ7" s="202"/>
      <c r="OK7" s="7"/>
      <c r="OL7" s="202"/>
      <c r="OM7" s="7"/>
      <c r="ON7" s="202"/>
      <c r="OO7" s="7"/>
      <c r="OP7" s="202"/>
      <c r="OQ7" s="7"/>
      <c r="OR7" s="202"/>
      <c r="OS7" s="7"/>
      <c r="OT7" s="202"/>
      <c r="OU7" s="7"/>
      <c r="OV7" s="202"/>
      <c r="OW7" s="7"/>
      <c r="OX7" s="202"/>
      <c r="OY7" s="7"/>
      <c r="OZ7" s="202"/>
      <c r="PA7" s="7"/>
      <c r="PB7" s="202"/>
      <c r="PC7" s="7"/>
      <c r="PD7" s="202"/>
      <c r="PE7" s="7"/>
      <c r="PF7" s="202"/>
      <c r="PG7" s="7"/>
      <c r="PH7" s="202"/>
      <c r="PI7" s="7"/>
      <c r="PJ7" s="202"/>
      <c r="PK7" s="7"/>
      <c r="PL7" s="202"/>
      <c r="PM7" s="7"/>
      <c r="PN7" s="202"/>
      <c r="PO7" s="7"/>
      <c r="PP7" s="202"/>
      <c r="PQ7" s="7"/>
      <c r="PR7" s="202"/>
      <c r="PS7" s="7"/>
      <c r="PT7" s="202"/>
      <c r="PU7" s="7"/>
      <c r="PV7" s="202"/>
      <c r="PW7" s="7"/>
      <c r="PX7" s="202"/>
      <c r="PY7" s="7"/>
      <c r="PZ7" s="202"/>
      <c r="QA7" s="7"/>
      <c r="QB7" s="202"/>
      <c r="QC7" s="7"/>
      <c r="QD7" s="202"/>
      <c r="QE7" s="7"/>
      <c r="QF7" s="202"/>
      <c r="QG7" s="7"/>
      <c r="QH7" s="202"/>
      <c r="QI7" s="7"/>
      <c r="QJ7" s="202"/>
      <c r="QK7" s="7"/>
      <c r="QL7" s="202"/>
      <c r="QM7" s="7"/>
      <c r="QN7" s="202"/>
      <c r="QO7" s="7"/>
      <c r="QP7" s="202"/>
      <c r="QQ7" s="7"/>
      <c r="QR7" s="202"/>
      <c r="QS7" s="7"/>
      <c r="QT7" s="202"/>
      <c r="QU7" s="7"/>
      <c r="QV7" s="202"/>
      <c r="QW7" s="7"/>
      <c r="QX7" s="202"/>
      <c r="QY7" s="7"/>
      <c r="QZ7" s="202"/>
      <c r="RA7" s="7"/>
      <c r="RB7" s="202"/>
      <c r="RC7" s="7"/>
      <c r="RD7" s="202"/>
      <c r="RE7" s="7"/>
      <c r="RF7" s="202"/>
      <c r="RG7" s="7"/>
      <c r="RH7" s="202"/>
      <c r="RI7" s="7"/>
      <c r="RJ7" s="202"/>
      <c r="RK7" s="7"/>
      <c r="RL7" s="202"/>
      <c r="RM7" s="7"/>
      <c r="RN7" s="202"/>
      <c r="RO7" s="7"/>
      <c r="RP7" s="202"/>
      <c r="RQ7" s="7"/>
      <c r="RR7" s="202"/>
      <c r="RS7" s="7"/>
      <c r="RT7" s="202"/>
      <c r="RU7" s="7"/>
      <c r="RV7" s="202"/>
      <c r="RW7" s="7"/>
      <c r="RX7" s="202"/>
      <c r="RY7" s="7"/>
      <c r="RZ7" s="202"/>
      <c r="SA7" s="7"/>
      <c r="SB7" s="202"/>
      <c r="SC7" s="7"/>
      <c r="SD7" s="202"/>
      <c r="SE7" s="7"/>
      <c r="SF7" s="202"/>
      <c r="SG7" s="7"/>
      <c r="SH7" s="202"/>
      <c r="SI7" s="7"/>
      <c r="SJ7" s="202"/>
      <c r="SK7" s="7"/>
      <c r="SL7" s="202"/>
      <c r="SM7" s="7"/>
      <c r="SN7" s="202"/>
      <c r="SO7" s="7"/>
      <c r="SP7" s="202"/>
      <c r="SQ7" s="7"/>
      <c r="SR7" s="202"/>
      <c r="SS7" s="7"/>
      <c r="ST7" s="202"/>
      <c r="SU7" s="7"/>
      <c r="SV7" s="202"/>
      <c r="SW7" s="7"/>
      <c r="SX7" s="202"/>
      <c r="SY7" s="7"/>
      <c r="SZ7" s="202"/>
      <c r="TA7" s="7"/>
      <c r="TB7" s="202"/>
      <c r="TC7" s="7"/>
      <c r="TD7" s="202"/>
      <c r="TE7" s="7"/>
      <c r="TF7" s="202"/>
      <c r="TG7" s="7"/>
      <c r="TH7" s="202"/>
      <c r="TI7" s="7"/>
      <c r="TJ7" s="202"/>
      <c r="TK7" s="7"/>
      <c r="TL7" s="202"/>
      <c r="TM7" s="7"/>
      <c r="TN7" s="202"/>
      <c r="TO7" s="7"/>
      <c r="TP7" s="202"/>
      <c r="TQ7" s="7"/>
      <c r="TR7" s="202"/>
      <c r="TS7" s="7"/>
      <c r="TT7" s="202"/>
      <c r="TU7" s="7"/>
      <c r="TV7" s="202"/>
      <c r="TW7" s="7"/>
      <c r="TX7" s="202"/>
      <c r="TY7" s="7"/>
      <c r="TZ7" s="202"/>
      <c r="UA7" s="7"/>
      <c r="UB7" s="202"/>
      <c r="UC7" s="7"/>
      <c r="UD7" s="202"/>
      <c r="UE7" s="7"/>
      <c r="UF7" s="202"/>
      <c r="UG7" s="7"/>
      <c r="UH7" s="202"/>
      <c r="UI7" s="7"/>
      <c r="UJ7" s="202"/>
      <c r="UK7" s="7"/>
      <c r="UL7" s="202"/>
      <c r="UM7" s="7"/>
      <c r="UN7" s="202"/>
      <c r="UO7" s="7"/>
      <c r="UP7" s="202"/>
      <c r="UQ7" s="7"/>
      <c r="UR7" s="202"/>
      <c r="US7" s="7"/>
      <c r="UT7" s="202"/>
      <c r="UU7" s="7"/>
      <c r="UV7" s="202"/>
      <c r="UW7" s="7"/>
      <c r="UX7" s="202"/>
      <c r="UY7" s="7"/>
      <c r="UZ7" s="202"/>
      <c r="VA7" s="7"/>
      <c r="VB7" s="202"/>
      <c r="VC7" s="7"/>
      <c r="VD7" s="202"/>
      <c r="VE7" s="7"/>
      <c r="VF7" s="202"/>
      <c r="VG7" s="7"/>
      <c r="VH7" s="202"/>
      <c r="VI7" s="7"/>
      <c r="VJ7" s="202"/>
      <c r="VK7" s="7"/>
      <c r="VL7" s="202"/>
      <c r="VM7" s="7"/>
      <c r="VN7" s="202"/>
      <c r="VO7" s="7"/>
      <c r="VP7" s="202"/>
      <c r="VQ7" s="7"/>
      <c r="VR7" s="202"/>
      <c r="VS7" s="7"/>
      <c r="VT7" s="202"/>
      <c r="VU7" s="7"/>
      <c r="VV7" s="202"/>
      <c r="VW7" s="7"/>
      <c r="VX7" s="202"/>
      <c r="VY7" s="7"/>
      <c r="VZ7" s="202"/>
      <c r="WA7" s="7"/>
      <c r="WB7" s="202"/>
      <c r="WC7" s="7"/>
      <c r="WD7" s="202"/>
      <c r="WE7" s="7"/>
      <c r="WF7" s="202"/>
      <c r="WG7" s="7"/>
      <c r="WH7" s="202"/>
      <c r="WI7" s="7"/>
      <c r="WJ7" s="202"/>
      <c r="WK7" s="7"/>
      <c r="WL7" s="202"/>
      <c r="WM7" s="7"/>
      <c r="WN7" s="202"/>
      <c r="WO7" s="7"/>
      <c r="WP7" s="202"/>
      <c r="WQ7" s="7"/>
      <c r="WR7" s="202"/>
      <c r="WS7" s="7"/>
      <c r="WT7" s="202"/>
      <c r="WU7" s="7"/>
      <c r="WV7" s="202"/>
      <c r="WW7" s="7"/>
      <c r="WX7" s="202"/>
      <c r="WY7" s="7"/>
      <c r="WZ7" s="202"/>
      <c r="XA7" s="7"/>
      <c r="XB7" s="202"/>
      <c r="XC7" s="7"/>
      <c r="XD7" s="202"/>
      <c r="XE7" s="7"/>
      <c r="XF7" s="202"/>
      <c r="XG7" s="7"/>
      <c r="XH7" s="202"/>
      <c r="XI7" s="7"/>
      <c r="XJ7" s="202"/>
      <c r="XK7" s="7"/>
      <c r="XL7" s="202"/>
      <c r="XM7" s="7"/>
      <c r="XN7" s="202"/>
      <c r="XO7" s="7"/>
      <c r="XP7" s="202"/>
      <c r="XQ7" s="7"/>
      <c r="XR7" s="202"/>
      <c r="XS7" s="7"/>
      <c r="XT7" s="202"/>
      <c r="XU7" s="7"/>
      <c r="XV7" s="202"/>
      <c r="XW7" s="7"/>
      <c r="XX7" s="202"/>
      <c r="XY7" s="7"/>
      <c r="XZ7" s="202"/>
      <c r="YA7" s="7"/>
      <c r="YB7" s="202"/>
      <c r="YC7" s="7"/>
      <c r="YD7" s="202"/>
      <c r="YE7" s="7"/>
      <c r="YF7" s="202"/>
      <c r="YG7" s="7"/>
      <c r="YH7" s="202"/>
      <c r="YI7" s="7"/>
      <c r="YJ7" s="202"/>
      <c r="YK7" s="7"/>
      <c r="YL7" s="202"/>
      <c r="YM7" s="7"/>
      <c r="YN7" s="202"/>
      <c r="YO7" s="7"/>
      <c r="YP7" s="202"/>
      <c r="YQ7" s="7"/>
      <c r="YR7" s="202"/>
      <c r="YS7" s="7"/>
      <c r="YT7" s="202"/>
      <c r="YU7" s="7"/>
      <c r="YV7" s="202"/>
      <c r="YW7" s="7"/>
      <c r="YX7" s="202"/>
      <c r="YY7" s="7"/>
      <c r="YZ7" s="202"/>
      <c r="ZA7" s="7"/>
      <c r="ZB7" s="202"/>
      <c r="ZC7" s="7"/>
      <c r="ZD7" s="202"/>
      <c r="ZE7" s="7"/>
      <c r="ZF7" s="202"/>
      <c r="ZG7" s="7"/>
      <c r="ZH7" s="202"/>
      <c r="ZI7" s="7"/>
      <c r="ZJ7" s="202"/>
      <c r="ZK7" s="7"/>
      <c r="ZL7" s="202"/>
      <c r="ZM7" s="7"/>
      <c r="ZN7" s="202"/>
      <c r="ZO7" s="7"/>
      <c r="ZP7" s="202"/>
      <c r="ZQ7" s="7"/>
      <c r="ZR7" s="202"/>
      <c r="ZS7" s="7"/>
      <c r="ZT7" s="202"/>
      <c r="ZU7" s="7"/>
      <c r="ZV7" s="202"/>
      <c r="ZW7" s="7"/>
      <c r="ZX7" s="202"/>
      <c r="ZY7" s="7"/>
      <c r="ZZ7" s="202"/>
      <c r="AAA7" s="7"/>
      <c r="AAB7" s="202"/>
      <c r="AAC7" s="7"/>
      <c r="AAD7" s="202"/>
      <c r="AAE7" s="7"/>
      <c r="AAF7" s="202"/>
      <c r="AAG7" s="7"/>
      <c r="AAH7" s="202"/>
      <c r="AAI7" s="7"/>
      <c r="AAJ7" s="202"/>
      <c r="AAK7" s="7"/>
      <c r="AAL7" s="202"/>
      <c r="AAM7" s="7"/>
      <c r="AAN7" s="202"/>
      <c r="AAO7" s="7"/>
      <c r="AAP7" s="202"/>
      <c r="AAQ7" s="7"/>
      <c r="AAR7" s="202"/>
      <c r="AAS7" s="7"/>
      <c r="AAT7" s="202"/>
      <c r="AAU7" s="7"/>
      <c r="AAV7" s="202"/>
      <c r="AAW7" s="7"/>
      <c r="AAX7" s="202"/>
      <c r="AAY7" s="7"/>
      <c r="AAZ7" s="202"/>
      <c r="ABA7" s="7"/>
      <c r="ABB7" s="202"/>
      <c r="ABC7" s="7"/>
      <c r="ABD7" s="202"/>
      <c r="ABE7" s="7"/>
      <c r="ABF7" s="202"/>
      <c r="ABG7" s="7"/>
      <c r="ABH7" s="202"/>
      <c r="ABI7" s="7"/>
      <c r="ABJ7" s="202"/>
      <c r="ABK7" s="7"/>
      <c r="ABL7" s="202"/>
      <c r="ABM7" s="7"/>
      <c r="ABN7" s="202"/>
      <c r="ABO7" s="7"/>
      <c r="ABP7" s="202"/>
      <c r="ABQ7" s="7"/>
      <c r="ABR7" s="202"/>
      <c r="ABS7" s="7"/>
      <c r="ABT7" s="202"/>
      <c r="ABU7" s="7"/>
      <c r="ABV7" s="202"/>
      <c r="ABW7" s="7"/>
      <c r="ABX7" s="202"/>
      <c r="ABY7" s="7"/>
      <c r="ABZ7" s="202"/>
      <c r="ACA7" s="7"/>
      <c r="ACB7" s="202"/>
      <c r="ACC7" s="7"/>
      <c r="ACD7" s="202"/>
      <c r="ACE7" s="7"/>
      <c r="ACF7" s="202"/>
      <c r="ACG7" s="7"/>
      <c r="ACH7" s="202"/>
      <c r="ACI7" s="7"/>
      <c r="ACJ7" s="202"/>
      <c r="ACK7" s="7"/>
      <c r="ACL7" s="202"/>
      <c r="ACM7" s="7"/>
      <c r="ACN7" s="202"/>
      <c r="ACO7" s="7"/>
      <c r="ACP7" s="202"/>
      <c r="ACQ7" s="7"/>
      <c r="ACR7" s="202"/>
      <c r="ACS7" s="7"/>
      <c r="ACT7" s="202"/>
      <c r="ACU7" s="7"/>
      <c r="ACV7" s="202"/>
      <c r="ACW7" s="7"/>
      <c r="ACX7" s="202"/>
      <c r="ACY7" s="7"/>
      <c r="ACZ7" s="202"/>
      <c r="ADA7" s="7"/>
      <c r="ADB7" s="202"/>
      <c r="ADC7" s="7"/>
      <c r="ADD7" s="202"/>
      <c r="ADE7" s="7"/>
      <c r="ADF7" s="202"/>
      <c r="ADG7" s="7"/>
      <c r="ADH7" s="202"/>
      <c r="ADI7" s="7"/>
      <c r="ADJ7" s="202"/>
      <c r="ADK7" s="7"/>
      <c r="ADL7" s="202"/>
      <c r="ADM7" s="7"/>
      <c r="ADN7" s="202"/>
      <c r="ADO7" s="7"/>
      <c r="ADP7" s="202"/>
      <c r="ADQ7" s="7"/>
      <c r="ADR7" s="202"/>
      <c r="ADS7" s="7"/>
      <c r="ADT7" s="202"/>
      <c r="ADU7" s="7"/>
      <c r="ADV7" s="202"/>
      <c r="ADW7" s="7"/>
      <c r="ADX7" s="202"/>
      <c r="ADY7" s="7"/>
      <c r="ADZ7" s="202"/>
      <c r="AEA7" s="7"/>
      <c r="AEB7" s="202"/>
      <c r="AEC7" s="7"/>
      <c r="AED7" s="202"/>
      <c r="AEE7" s="7"/>
      <c r="AEF7" s="202"/>
      <c r="AEG7" s="7"/>
      <c r="AEH7" s="202"/>
      <c r="AEI7" s="7"/>
      <c r="AEJ7" s="202"/>
      <c r="AEK7" s="7"/>
      <c r="AEL7" s="202"/>
      <c r="AEM7" s="7"/>
      <c r="AEN7" s="202"/>
      <c r="AEO7" s="7"/>
      <c r="AEP7" s="202"/>
      <c r="AEQ7" s="7"/>
      <c r="AER7" s="202"/>
      <c r="AES7" s="7"/>
      <c r="AET7" s="202"/>
      <c r="AEU7" s="7"/>
      <c r="AEV7" s="202"/>
      <c r="AEW7" s="7"/>
      <c r="AEX7" s="202"/>
      <c r="AEY7" s="7"/>
      <c r="AEZ7" s="202"/>
      <c r="AFA7" s="7"/>
      <c r="AFB7" s="202"/>
      <c r="AFC7" s="7"/>
      <c r="AFD7" s="202"/>
      <c r="AFE7" s="7"/>
      <c r="AFF7" s="202"/>
      <c r="AFG7" s="7"/>
      <c r="AFH7" s="202"/>
      <c r="AFI7" s="7"/>
      <c r="AFJ7" s="202"/>
      <c r="AFK7" s="7"/>
      <c r="AFL7" s="202"/>
      <c r="AFM7" s="7"/>
      <c r="AFN7" s="202"/>
      <c r="AFO7" s="7"/>
      <c r="AFP7" s="202"/>
      <c r="AFQ7" s="7"/>
      <c r="AFR7" s="202"/>
      <c r="AFS7" s="7"/>
      <c r="AFT7" s="202"/>
      <c r="AFU7" s="7"/>
      <c r="AFV7" s="202"/>
      <c r="AFW7" s="7"/>
      <c r="AFX7" s="202"/>
      <c r="AFY7" s="7"/>
      <c r="AFZ7" s="202"/>
      <c r="AGA7" s="7"/>
      <c r="AGB7" s="202"/>
      <c r="AGC7" s="7"/>
      <c r="AGD7" s="202"/>
      <c r="AGE7" s="7"/>
      <c r="AGF7" s="202"/>
      <c r="AGG7" s="7"/>
      <c r="AGH7" s="202"/>
      <c r="AGI7" s="7"/>
      <c r="AGJ7" s="202"/>
      <c r="AGK7" s="7"/>
      <c r="AGL7" s="202"/>
      <c r="AGM7" s="7"/>
      <c r="AGN7" s="202"/>
      <c r="AGO7" s="7"/>
      <c r="AGP7" s="202"/>
      <c r="AGQ7" s="7"/>
      <c r="AGR7" s="202"/>
      <c r="AGS7" s="7"/>
      <c r="AGT7" s="202"/>
      <c r="AGU7" s="7"/>
      <c r="AGV7" s="202"/>
      <c r="AGW7" s="7"/>
      <c r="AGX7" s="202"/>
      <c r="AGY7" s="7"/>
      <c r="AGZ7" s="202"/>
      <c r="AHA7" s="7"/>
      <c r="AHB7" s="202"/>
      <c r="AHC7" s="7"/>
      <c r="AHD7" s="202"/>
      <c r="AHE7" s="7"/>
      <c r="AHF7" s="202"/>
      <c r="AHG7" s="7"/>
      <c r="AHH7" s="202"/>
      <c r="AHI7" s="7"/>
      <c r="AHJ7" s="202"/>
      <c r="AHK7" s="7"/>
      <c r="AHL7" s="202"/>
      <c r="AHM7" s="7"/>
      <c r="AHN7" s="202"/>
      <c r="AHO7" s="7"/>
      <c r="AHP7" s="202"/>
      <c r="AHQ7" s="7"/>
      <c r="AHR7" s="202"/>
      <c r="AHS7" s="7"/>
      <c r="AHT7" s="202"/>
      <c r="AHU7" s="7"/>
      <c r="AHV7" s="202"/>
      <c r="AHW7" s="7"/>
      <c r="AHX7" s="202"/>
      <c r="AHY7" s="7"/>
      <c r="AHZ7" s="202"/>
      <c r="AIA7" s="7"/>
      <c r="AIB7" s="202"/>
      <c r="AIC7" s="7"/>
      <c r="AID7" s="202"/>
      <c r="AIE7" s="7"/>
      <c r="AIF7" s="202"/>
      <c r="AIG7" s="7"/>
      <c r="AIH7" s="202"/>
      <c r="AII7" s="7"/>
      <c r="AIJ7" s="202"/>
      <c r="AIK7" s="7"/>
      <c r="AIL7" s="202"/>
      <c r="AIM7" s="7"/>
      <c r="AIN7" s="202"/>
      <c r="AIO7" s="7"/>
      <c r="AIP7" s="202"/>
      <c r="AIQ7" s="7"/>
      <c r="AIR7" s="202"/>
      <c r="AIS7" s="7"/>
      <c r="AIT7" s="202"/>
      <c r="AIU7" s="7"/>
      <c r="AIV7" s="202"/>
      <c r="AIW7" s="7"/>
      <c r="AIX7" s="202"/>
      <c r="AIY7" s="7"/>
      <c r="AIZ7" s="202"/>
      <c r="AJA7" s="7"/>
      <c r="AJB7" s="202"/>
      <c r="AJC7" s="7"/>
      <c r="AJD7" s="202"/>
      <c r="AJE7" s="7"/>
      <c r="AJF7" s="202"/>
      <c r="AJG7" s="7"/>
      <c r="AJH7" s="202"/>
      <c r="AJI7" s="7"/>
      <c r="AJJ7" s="202"/>
      <c r="AJK7" s="7"/>
      <c r="AJL7" s="202"/>
      <c r="AJM7" s="7"/>
      <c r="AJN7" s="202"/>
      <c r="AJO7" s="7"/>
      <c r="AJP7" s="202"/>
      <c r="AJQ7" s="7"/>
      <c r="AJR7" s="202"/>
      <c r="AJS7" s="7"/>
      <c r="AJT7" s="202"/>
      <c r="AJU7" s="7"/>
      <c r="AJV7" s="202"/>
      <c r="AJW7" s="7"/>
      <c r="AJX7" s="202"/>
      <c r="AJY7" s="7"/>
      <c r="AJZ7" s="202"/>
      <c r="AKA7" s="7"/>
      <c r="AKB7" s="202"/>
      <c r="AKC7" s="7"/>
      <c r="AKD7" s="202"/>
      <c r="AKE7" s="7"/>
      <c r="AKF7" s="202"/>
      <c r="AKG7" s="7"/>
      <c r="AKH7" s="202"/>
      <c r="AKI7" s="7"/>
      <c r="AKJ7" s="202"/>
      <c r="AKK7" s="7"/>
      <c r="AKL7" s="202"/>
      <c r="AKM7" s="7"/>
      <c r="AKN7" s="202"/>
      <c r="AKO7" s="7"/>
      <c r="AKP7" s="202"/>
      <c r="AKQ7" s="7"/>
      <c r="AKR7" s="202"/>
      <c r="AKS7" s="7"/>
      <c r="AKT7" s="202"/>
      <c r="AKU7" s="7"/>
      <c r="AKV7" s="202"/>
      <c r="AKW7" s="7"/>
      <c r="AKX7" s="202"/>
      <c r="AKY7" s="7"/>
      <c r="AKZ7" s="202"/>
      <c r="ALA7" s="7"/>
      <c r="ALB7" s="202"/>
      <c r="ALC7" s="7"/>
      <c r="ALD7" s="202"/>
      <c r="ALE7" s="7"/>
      <c r="ALF7" s="202"/>
      <c r="ALG7" s="7"/>
      <c r="ALH7" s="202"/>
      <c r="ALI7" s="7"/>
      <c r="ALJ7" s="202"/>
      <c r="ALK7" s="7"/>
      <c r="ALL7" s="202"/>
      <c r="ALM7" s="7"/>
      <c r="ALN7" s="202"/>
      <c r="ALO7" s="7"/>
      <c r="ALP7" s="202"/>
      <c r="ALQ7" s="7"/>
      <c r="ALR7" s="202"/>
      <c r="ALS7" s="7"/>
      <c r="ALT7" s="202"/>
      <c r="ALU7" s="7"/>
      <c r="ALV7" s="202"/>
      <c r="ALW7" s="7"/>
      <c r="ALX7" s="202"/>
      <c r="ALY7" s="7"/>
      <c r="ALZ7" s="202"/>
      <c r="AMA7" s="7"/>
      <c r="AMB7" s="202"/>
      <c r="AMC7" s="7"/>
      <c r="AMD7" s="202"/>
      <c r="AME7" s="7"/>
      <c r="AMF7" s="202"/>
      <c r="AMG7" s="7"/>
      <c r="AMH7" s="202"/>
      <c r="AMI7" s="7"/>
      <c r="AMJ7" s="202"/>
      <c r="AMK7" s="7"/>
      <c r="AML7" s="202"/>
      <c r="AMM7" s="7"/>
      <c r="AMN7" s="202"/>
      <c r="AMO7" s="7"/>
      <c r="AMP7" s="202"/>
      <c r="AMQ7" s="7"/>
      <c r="AMR7" s="202"/>
      <c r="AMS7" s="7"/>
      <c r="AMT7" s="202"/>
      <c r="AMU7" s="7"/>
      <c r="AMV7" s="202"/>
      <c r="AMW7" s="7"/>
      <c r="AMX7" s="202"/>
      <c r="AMY7" s="7"/>
      <c r="AMZ7" s="202"/>
      <c r="ANA7" s="7"/>
      <c r="ANB7" s="202"/>
      <c r="ANC7" s="7"/>
      <c r="AND7" s="202"/>
      <c r="ANE7" s="7"/>
      <c r="ANF7" s="202"/>
      <c r="ANG7" s="7"/>
      <c r="ANH7" s="202"/>
      <c r="ANI7" s="7"/>
      <c r="ANJ7" s="202"/>
      <c r="ANK7" s="7"/>
      <c r="ANL7" s="202"/>
      <c r="ANM7" s="7"/>
      <c r="ANN7" s="202"/>
      <c r="ANO7" s="7"/>
      <c r="ANP7" s="202"/>
      <c r="ANQ7" s="7"/>
      <c r="ANR7" s="202"/>
      <c r="ANS7" s="7"/>
      <c r="ANT7" s="202"/>
      <c r="ANU7" s="7"/>
      <c r="ANV7" s="202"/>
      <c r="ANW7" s="7"/>
      <c r="ANX7" s="202"/>
      <c r="ANY7" s="7"/>
      <c r="ANZ7" s="202"/>
      <c r="AOA7" s="7"/>
      <c r="AOB7" s="202"/>
      <c r="AOC7" s="7"/>
      <c r="AOD7" s="202"/>
      <c r="AOE7" s="7"/>
      <c r="AOF7" s="202"/>
      <c r="AOG7" s="7"/>
      <c r="AOH7" s="202"/>
      <c r="AOI7" s="7"/>
      <c r="AOJ7" s="202"/>
      <c r="AOK7" s="7"/>
      <c r="AOL7" s="202"/>
      <c r="AOM7" s="7"/>
      <c r="AON7" s="202"/>
      <c r="AOO7" s="7"/>
      <c r="AOP7" s="202"/>
      <c r="AOQ7" s="7"/>
      <c r="AOR7" s="202"/>
      <c r="AOS7" s="7"/>
      <c r="AOT7" s="202"/>
      <c r="AOU7" s="7"/>
      <c r="AOV7" s="202"/>
      <c r="AOW7" s="7"/>
      <c r="AOX7" s="202"/>
      <c r="AOY7" s="7"/>
      <c r="AOZ7" s="202"/>
      <c r="APA7" s="7"/>
      <c r="APB7" s="202"/>
      <c r="APC7" s="7"/>
      <c r="APD7" s="202"/>
      <c r="APE7" s="7"/>
      <c r="APF7" s="202"/>
      <c r="APG7" s="7"/>
      <c r="APH7" s="202"/>
      <c r="API7" s="7"/>
      <c r="APJ7" s="202"/>
      <c r="APK7" s="7"/>
      <c r="APL7" s="202"/>
      <c r="APM7" s="7"/>
      <c r="APN7" s="202"/>
      <c r="APO7" s="7"/>
      <c r="APP7" s="202"/>
      <c r="APQ7" s="7"/>
      <c r="APR7" s="202"/>
      <c r="APS7" s="7"/>
      <c r="APT7" s="202"/>
      <c r="APU7" s="7"/>
      <c r="APV7" s="202"/>
      <c r="APW7" s="7"/>
      <c r="APX7" s="202"/>
      <c r="APY7" s="7"/>
      <c r="APZ7" s="202"/>
      <c r="AQA7" s="7"/>
      <c r="AQB7" s="202"/>
      <c r="AQC7" s="7"/>
      <c r="AQD7" s="202"/>
      <c r="AQE7" s="7"/>
      <c r="AQF7" s="202"/>
      <c r="AQG7" s="7"/>
      <c r="AQH7" s="202"/>
      <c r="AQI7" s="7"/>
      <c r="AQJ7" s="202"/>
      <c r="AQK7" s="7"/>
      <c r="AQL7" s="202"/>
      <c r="AQM7" s="7"/>
      <c r="AQN7" s="202"/>
      <c r="AQO7" s="7"/>
      <c r="AQP7" s="202"/>
      <c r="AQQ7" s="7"/>
      <c r="AQR7" s="202"/>
      <c r="AQS7" s="7"/>
      <c r="AQT7" s="202"/>
      <c r="AQU7" s="7"/>
      <c r="AQV7" s="202"/>
      <c r="AQW7" s="7"/>
      <c r="AQX7" s="202"/>
      <c r="AQY7" s="7"/>
      <c r="AQZ7" s="202"/>
      <c r="ARA7" s="7"/>
      <c r="ARB7" s="202"/>
      <c r="ARC7" s="7"/>
      <c r="ARD7" s="202"/>
      <c r="ARE7" s="7"/>
      <c r="ARF7" s="202"/>
      <c r="ARG7" s="7"/>
      <c r="ARH7" s="202"/>
      <c r="ARI7" s="7"/>
      <c r="ARJ7" s="202"/>
      <c r="ARK7" s="7"/>
      <c r="ARL7" s="202"/>
      <c r="ARM7" s="7"/>
      <c r="ARN7" s="202"/>
      <c r="ARO7" s="7"/>
      <c r="ARP7" s="202"/>
      <c r="ARQ7" s="7"/>
      <c r="ARR7" s="202"/>
      <c r="ARS7" s="7"/>
      <c r="ART7" s="202"/>
      <c r="ARU7" s="7"/>
      <c r="ARV7" s="202"/>
      <c r="ARW7" s="7"/>
      <c r="ARX7" s="202"/>
      <c r="ARY7" s="7"/>
      <c r="ARZ7" s="202"/>
      <c r="ASA7" s="7"/>
      <c r="ASB7" s="202"/>
      <c r="ASC7" s="7"/>
      <c r="ASD7" s="202"/>
      <c r="ASE7" s="7"/>
      <c r="ASF7" s="202"/>
      <c r="ASG7" s="7"/>
      <c r="ASH7" s="202"/>
      <c r="ASI7" s="7"/>
      <c r="ASJ7" s="202"/>
      <c r="ASK7" s="7"/>
      <c r="ASL7" s="202"/>
      <c r="ASM7" s="7"/>
      <c r="ASN7" s="202"/>
      <c r="ASO7" s="7"/>
      <c r="ASP7" s="202"/>
      <c r="ASQ7" s="7"/>
      <c r="ASR7" s="202"/>
      <c r="ASS7" s="7"/>
      <c r="AST7" s="202"/>
      <c r="ASU7" s="7"/>
      <c r="ASV7" s="202"/>
      <c r="ASW7" s="7"/>
      <c r="ASX7" s="202"/>
      <c r="ASY7" s="7"/>
      <c r="ASZ7" s="202"/>
      <c r="ATA7" s="7"/>
      <c r="ATB7" s="202"/>
      <c r="ATC7" s="7"/>
      <c r="ATD7" s="202"/>
      <c r="ATE7" s="7"/>
      <c r="ATF7" s="202"/>
      <c r="ATG7" s="7"/>
      <c r="ATH7" s="202"/>
      <c r="ATI7" s="7"/>
      <c r="ATJ7" s="202"/>
      <c r="ATK7" s="7"/>
      <c r="ATL7" s="202"/>
      <c r="ATM7" s="7"/>
      <c r="ATN7" s="202"/>
      <c r="ATO7" s="7"/>
      <c r="ATP7" s="202"/>
      <c r="ATQ7" s="7"/>
      <c r="ATR7" s="202"/>
      <c r="ATS7" s="7"/>
      <c r="ATT7" s="202"/>
      <c r="ATU7" s="7"/>
      <c r="ATV7" s="202"/>
      <c r="ATW7" s="7"/>
      <c r="ATX7" s="202"/>
      <c r="ATY7" s="7"/>
      <c r="ATZ7" s="202"/>
      <c r="AUA7" s="7"/>
      <c r="AUB7" s="202"/>
      <c r="AUC7" s="7"/>
      <c r="AUD7" s="202"/>
      <c r="AUE7" s="7"/>
      <c r="AUF7" s="202"/>
      <c r="AUG7" s="7"/>
      <c r="AUH7" s="202"/>
      <c r="AUI7" s="7"/>
      <c r="AUJ7" s="202"/>
      <c r="AUK7" s="7"/>
      <c r="AUL7" s="202"/>
      <c r="AUM7" s="7"/>
      <c r="AUN7" s="202"/>
      <c r="AUO7" s="7"/>
      <c r="AUP7" s="202"/>
      <c r="AUQ7" s="7"/>
      <c r="AUR7" s="202"/>
      <c r="AUS7" s="7"/>
      <c r="AUT7" s="202"/>
      <c r="AUU7" s="7"/>
      <c r="AUV7" s="202"/>
      <c r="AUW7" s="7"/>
      <c r="AUX7" s="202"/>
      <c r="AUY7" s="7"/>
      <c r="AUZ7" s="202"/>
      <c r="AVA7" s="7"/>
      <c r="AVB7" s="202"/>
      <c r="AVC7" s="7"/>
      <c r="AVD7" s="202"/>
      <c r="AVE7" s="7"/>
      <c r="AVF7" s="202"/>
      <c r="AVG7" s="7"/>
      <c r="AVH7" s="202"/>
      <c r="AVI7" s="7"/>
      <c r="AVJ7" s="202"/>
      <c r="AVK7" s="7"/>
      <c r="AVL7" s="202"/>
      <c r="AVM7" s="7"/>
      <c r="AVN7" s="202"/>
      <c r="AVO7" s="7"/>
      <c r="AVP7" s="202"/>
      <c r="AVQ7" s="7"/>
      <c r="AVR7" s="202"/>
      <c r="AVS7" s="7"/>
      <c r="AVT7" s="202"/>
      <c r="AVU7" s="7"/>
      <c r="AVV7" s="202"/>
      <c r="AVW7" s="7"/>
      <c r="AVX7" s="202"/>
      <c r="AVY7" s="7"/>
      <c r="AVZ7" s="202"/>
      <c r="AWA7" s="7"/>
      <c r="AWB7" s="202"/>
      <c r="AWC7" s="7"/>
      <c r="AWD7" s="202"/>
      <c r="AWE7" s="7"/>
      <c r="AWF7" s="202"/>
      <c r="AWG7" s="7"/>
      <c r="AWH7" s="202"/>
      <c r="AWI7" s="7"/>
      <c r="AWJ7" s="202"/>
      <c r="AWK7" s="7"/>
      <c r="AWL7" s="202"/>
      <c r="AWM7" s="7"/>
      <c r="AWN7" s="202"/>
      <c r="AWO7" s="7"/>
      <c r="AWP7" s="202"/>
      <c r="AWQ7" s="7"/>
      <c r="AWR7" s="202"/>
      <c r="AWS7" s="7"/>
      <c r="AWT7" s="202"/>
      <c r="AWU7" s="7"/>
      <c r="AWV7" s="202"/>
      <c r="AWW7" s="7"/>
      <c r="AWX7" s="202"/>
      <c r="AWY7" s="7"/>
      <c r="AWZ7" s="202"/>
      <c r="AXA7" s="7"/>
      <c r="AXB7" s="202"/>
      <c r="AXC7" s="7"/>
      <c r="AXD7" s="202"/>
      <c r="AXE7" s="7"/>
      <c r="AXF7" s="202"/>
      <c r="AXG7" s="7"/>
      <c r="AXH7" s="202"/>
      <c r="AXI7" s="7"/>
      <c r="AXJ7" s="202"/>
      <c r="AXK7" s="7"/>
      <c r="AXL7" s="202"/>
      <c r="AXM7" s="7"/>
      <c r="AXN7" s="202"/>
      <c r="AXO7" s="7"/>
      <c r="AXP7" s="202"/>
      <c r="AXQ7" s="7"/>
      <c r="AXR7" s="202"/>
      <c r="AXS7" s="7"/>
      <c r="AXT7" s="202"/>
      <c r="AXU7" s="7"/>
      <c r="AXV7" s="202"/>
      <c r="AXW7" s="7"/>
      <c r="AXX7" s="202"/>
      <c r="AXY7" s="7"/>
      <c r="AXZ7" s="202"/>
      <c r="AYA7" s="7"/>
      <c r="AYB7" s="202"/>
      <c r="AYC7" s="7"/>
      <c r="AYD7" s="202"/>
      <c r="AYE7" s="7"/>
      <c r="AYF7" s="202"/>
      <c r="AYG7" s="7"/>
      <c r="AYH7" s="202"/>
      <c r="AYI7" s="7"/>
      <c r="AYJ7" s="202"/>
      <c r="AYK7" s="7"/>
      <c r="AYL7" s="202"/>
      <c r="AYM7" s="7"/>
      <c r="AYN7" s="202"/>
      <c r="AYO7" s="7"/>
      <c r="AYP7" s="202"/>
      <c r="AYQ7" s="7"/>
      <c r="AYR7" s="202"/>
      <c r="AYS7" s="7"/>
      <c r="AYT7" s="202"/>
      <c r="AYU7" s="7"/>
      <c r="AYV7" s="202"/>
      <c r="AYW7" s="7"/>
      <c r="AYX7" s="202"/>
      <c r="AYY7" s="7"/>
      <c r="AYZ7" s="202"/>
      <c r="AZA7" s="7"/>
      <c r="AZB7" s="202"/>
      <c r="AZC7" s="7"/>
      <c r="AZD7" s="202"/>
      <c r="AZE7" s="7"/>
      <c r="AZF7" s="202"/>
      <c r="AZG7" s="7"/>
      <c r="AZH7" s="202"/>
      <c r="AZI7" s="7"/>
      <c r="AZJ7" s="202"/>
      <c r="AZK7" s="7"/>
      <c r="AZL7" s="202"/>
      <c r="AZM7" s="7"/>
      <c r="AZN7" s="202"/>
      <c r="AZO7" s="7"/>
      <c r="AZP7" s="202"/>
      <c r="AZQ7" s="7"/>
      <c r="AZR7" s="202"/>
      <c r="AZS7" s="7"/>
      <c r="AZT7" s="202"/>
      <c r="AZU7" s="7"/>
      <c r="AZV7" s="202"/>
      <c r="AZW7" s="7"/>
      <c r="AZX7" s="202"/>
      <c r="AZY7" s="7"/>
      <c r="AZZ7" s="202"/>
      <c r="BAA7" s="7"/>
      <c r="BAB7" s="202"/>
      <c r="BAC7" s="7"/>
      <c r="BAD7" s="202"/>
      <c r="BAE7" s="7"/>
      <c r="BAF7" s="202"/>
      <c r="BAG7" s="7"/>
      <c r="BAH7" s="202"/>
      <c r="BAI7" s="7"/>
      <c r="BAJ7" s="202"/>
      <c r="BAK7" s="7"/>
      <c r="BAL7" s="202"/>
      <c r="BAM7" s="7"/>
      <c r="BAN7" s="202"/>
      <c r="BAO7" s="7"/>
      <c r="BAP7" s="202"/>
      <c r="BAQ7" s="7"/>
      <c r="BAR7" s="202"/>
      <c r="BAS7" s="7"/>
      <c r="BAT7" s="202"/>
      <c r="BAU7" s="7"/>
      <c r="BAV7" s="202"/>
      <c r="BAW7" s="7"/>
      <c r="BAX7" s="202"/>
      <c r="BAY7" s="7"/>
      <c r="BAZ7" s="202"/>
      <c r="BBA7" s="7"/>
      <c r="BBB7" s="202"/>
      <c r="BBC7" s="7"/>
      <c r="BBD7" s="202"/>
      <c r="BBE7" s="7"/>
      <c r="BBF7" s="202"/>
      <c r="BBG7" s="7"/>
      <c r="BBH7" s="202"/>
      <c r="BBI7" s="7"/>
      <c r="BBJ7" s="202"/>
      <c r="BBK7" s="7"/>
      <c r="BBL7" s="202"/>
      <c r="BBM7" s="7"/>
      <c r="BBN7" s="202"/>
      <c r="BBO7" s="7"/>
      <c r="BBP7" s="202"/>
      <c r="BBQ7" s="7"/>
      <c r="BBR7" s="202"/>
      <c r="BBS7" s="7"/>
      <c r="BBT7" s="202"/>
      <c r="BBU7" s="7"/>
      <c r="BBV7" s="202"/>
      <c r="BBW7" s="7"/>
      <c r="BBX7" s="202"/>
      <c r="BBY7" s="7"/>
      <c r="BBZ7" s="202"/>
      <c r="BCA7" s="7"/>
      <c r="BCB7" s="202"/>
      <c r="BCC7" s="7"/>
      <c r="BCD7" s="202"/>
      <c r="BCE7" s="7"/>
      <c r="BCF7" s="202"/>
      <c r="BCG7" s="7"/>
      <c r="BCH7" s="202"/>
      <c r="BCI7" s="7"/>
      <c r="BCJ7" s="202"/>
      <c r="BCK7" s="7"/>
      <c r="BCL7" s="202"/>
      <c r="BCM7" s="7"/>
      <c r="BCN7" s="202"/>
      <c r="BCO7" s="7"/>
      <c r="BCP7" s="202"/>
      <c r="BCQ7" s="7"/>
      <c r="BCR7" s="202"/>
      <c r="BCS7" s="7"/>
      <c r="BCT7" s="202"/>
      <c r="BCU7" s="7"/>
      <c r="BCV7" s="202"/>
      <c r="BCW7" s="7"/>
      <c r="BCX7" s="202"/>
      <c r="BCY7" s="7"/>
      <c r="BCZ7" s="202"/>
      <c r="BDA7" s="7"/>
      <c r="BDB7" s="202"/>
      <c r="BDC7" s="7"/>
      <c r="BDD7" s="202"/>
      <c r="BDE7" s="7"/>
      <c r="BDF7" s="202"/>
      <c r="BDG7" s="7"/>
      <c r="BDH7" s="202"/>
      <c r="BDI7" s="7"/>
      <c r="BDJ7" s="202"/>
      <c r="BDK7" s="7"/>
      <c r="BDL7" s="202"/>
      <c r="BDM7" s="7"/>
      <c r="BDN7" s="202"/>
      <c r="BDO7" s="7"/>
      <c r="BDP7" s="202"/>
      <c r="BDQ7" s="7"/>
      <c r="BDR7" s="202"/>
      <c r="BDS7" s="7"/>
      <c r="BDT7" s="202"/>
      <c r="BDU7" s="7"/>
      <c r="BDV7" s="202"/>
      <c r="BDW7" s="7"/>
      <c r="BDX7" s="202"/>
      <c r="BDY7" s="7"/>
      <c r="BDZ7" s="202"/>
      <c r="BEA7" s="7"/>
      <c r="BEB7" s="202"/>
      <c r="BEC7" s="7"/>
      <c r="BED7" s="202"/>
      <c r="BEE7" s="7"/>
      <c r="BEF7" s="202"/>
      <c r="BEG7" s="7"/>
      <c r="BEH7" s="202"/>
      <c r="BEI7" s="7"/>
      <c r="BEJ7" s="202"/>
      <c r="BEK7" s="7"/>
      <c r="BEL7" s="202"/>
      <c r="BEM7" s="7"/>
      <c r="BEN7" s="202"/>
      <c r="BEO7" s="7"/>
      <c r="BEP7" s="202"/>
      <c r="BEQ7" s="7"/>
      <c r="BER7" s="202"/>
      <c r="BES7" s="7"/>
      <c r="BET7" s="202"/>
      <c r="BEU7" s="7"/>
      <c r="BEV7" s="202"/>
      <c r="BEW7" s="7"/>
      <c r="BEX7" s="202"/>
      <c r="BEY7" s="7"/>
      <c r="BEZ7" s="202"/>
      <c r="BFA7" s="7"/>
      <c r="BFB7" s="202"/>
      <c r="BFC7" s="7"/>
      <c r="BFD7" s="202"/>
      <c r="BFE7" s="7"/>
      <c r="BFF7" s="202"/>
      <c r="BFG7" s="7"/>
      <c r="BFH7" s="202"/>
      <c r="BFI7" s="7"/>
      <c r="BFJ7" s="202"/>
      <c r="BFK7" s="7"/>
      <c r="BFL7" s="202"/>
      <c r="BFM7" s="7"/>
      <c r="BFN7" s="202"/>
      <c r="BFO7" s="7"/>
      <c r="BFP7" s="202"/>
      <c r="BFQ7" s="7"/>
      <c r="BFR7" s="202"/>
      <c r="BFS7" s="7"/>
      <c r="BFT7" s="202"/>
      <c r="BFU7" s="7"/>
      <c r="BFV7" s="202"/>
      <c r="BFW7" s="7"/>
      <c r="BFX7" s="202"/>
      <c r="BFY7" s="7"/>
      <c r="BFZ7" s="202"/>
      <c r="BGA7" s="7"/>
      <c r="BGB7" s="202"/>
      <c r="BGC7" s="7"/>
      <c r="BGD7" s="202"/>
      <c r="BGE7" s="7"/>
      <c r="BGF7" s="202"/>
      <c r="BGG7" s="7"/>
      <c r="BGH7" s="202"/>
      <c r="BGI7" s="7"/>
      <c r="BGJ7" s="202"/>
      <c r="BGK7" s="7"/>
      <c r="BGL7" s="202"/>
      <c r="BGM7" s="7"/>
      <c r="BGN7" s="202"/>
      <c r="BGO7" s="7"/>
      <c r="BGP7" s="202"/>
      <c r="BGQ7" s="7"/>
      <c r="BGR7" s="202"/>
      <c r="BGS7" s="7"/>
      <c r="BGT7" s="202"/>
      <c r="BGU7" s="7"/>
      <c r="BGV7" s="202"/>
      <c r="BGW7" s="7"/>
      <c r="BGX7" s="202"/>
      <c r="BGY7" s="7"/>
      <c r="BGZ7" s="202"/>
      <c r="BHA7" s="7"/>
      <c r="BHB7" s="202"/>
      <c r="BHC7" s="7"/>
      <c r="BHD7" s="202"/>
      <c r="BHE7" s="7"/>
      <c r="BHF7" s="202"/>
      <c r="BHG7" s="7"/>
      <c r="BHH7" s="202"/>
      <c r="BHI7" s="7"/>
      <c r="BHJ7" s="202"/>
      <c r="BHK7" s="7"/>
      <c r="BHL7" s="202"/>
      <c r="BHM7" s="7"/>
      <c r="BHN7" s="202"/>
      <c r="BHO7" s="7"/>
      <c r="BHP7" s="202"/>
      <c r="BHQ7" s="7"/>
      <c r="BHR7" s="202"/>
      <c r="BHS7" s="7"/>
      <c r="BHT7" s="202"/>
      <c r="BHU7" s="7"/>
      <c r="BHV7" s="202"/>
      <c r="BHW7" s="7"/>
      <c r="BHX7" s="202"/>
      <c r="BHY7" s="7"/>
      <c r="BHZ7" s="202"/>
      <c r="BIA7" s="7"/>
      <c r="BIB7" s="202"/>
      <c r="BIC7" s="7"/>
      <c r="BID7" s="202"/>
      <c r="BIE7" s="7"/>
      <c r="BIF7" s="202"/>
      <c r="BIG7" s="7"/>
      <c r="BIH7" s="202"/>
      <c r="BII7" s="7"/>
      <c r="BIJ7" s="202"/>
      <c r="BIK7" s="7"/>
      <c r="BIL7" s="202"/>
      <c r="BIM7" s="7"/>
      <c r="BIN7" s="202"/>
      <c r="BIO7" s="7"/>
      <c r="BIP7" s="202"/>
      <c r="BIQ7" s="7"/>
      <c r="BIR7" s="202"/>
      <c r="BIS7" s="7"/>
      <c r="BIT7" s="202"/>
      <c r="BIU7" s="7"/>
      <c r="BIV7" s="202"/>
      <c r="BIW7" s="7"/>
      <c r="BIX7" s="202"/>
      <c r="BIY7" s="7"/>
      <c r="BIZ7" s="202"/>
      <c r="BJA7" s="7"/>
      <c r="BJB7" s="202"/>
      <c r="BJC7" s="7"/>
      <c r="BJD7" s="202"/>
      <c r="BJE7" s="7"/>
      <c r="BJF7" s="202"/>
      <c r="BJG7" s="7"/>
      <c r="BJH7" s="202"/>
      <c r="BJI7" s="7"/>
      <c r="BJJ7" s="202"/>
      <c r="BJK7" s="7"/>
      <c r="BJL7" s="202"/>
      <c r="BJM7" s="7"/>
      <c r="BJN7" s="202"/>
      <c r="BJO7" s="7"/>
      <c r="BJP7" s="202"/>
      <c r="BJQ7" s="7"/>
      <c r="BJR7" s="202"/>
      <c r="BJS7" s="7"/>
      <c r="BJT7" s="202"/>
      <c r="BJU7" s="7"/>
      <c r="BJV7" s="202"/>
      <c r="BJW7" s="7"/>
      <c r="BJX7" s="202"/>
      <c r="BJY7" s="7"/>
      <c r="BJZ7" s="202"/>
      <c r="BKA7" s="7"/>
      <c r="BKB7" s="202"/>
      <c r="BKC7" s="7"/>
      <c r="BKD7" s="202"/>
      <c r="BKE7" s="7"/>
      <c r="BKF7" s="202"/>
      <c r="BKG7" s="7"/>
      <c r="BKH7" s="202"/>
      <c r="BKI7" s="7"/>
      <c r="BKJ7" s="202"/>
      <c r="BKK7" s="7"/>
      <c r="BKL7" s="202"/>
      <c r="BKM7" s="7"/>
      <c r="BKN7" s="202"/>
      <c r="BKO7" s="7"/>
      <c r="BKP7" s="202"/>
      <c r="BKQ7" s="7"/>
      <c r="BKR7" s="202"/>
      <c r="BKS7" s="7"/>
      <c r="BKT7" s="202"/>
      <c r="BKU7" s="7"/>
      <c r="BKV7" s="202"/>
      <c r="BKW7" s="7"/>
      <c r="BKX7" s="202"/>
      <c r="BKY7" s="7"/>
      <c r="BKZ7" s="202"/>
      <c r="BLA7" s="7"/>
      <c r="BLB7" s="202"/>
      <c r="BLC7" s="7"/>
      <c r="BLD7" s="202"/>
      <c r="BLE7" s="7"/>
      <c r="BLF7" s="202"/>
      <c r="BLG7" s="7"/>
      <c r="BLH7" s="202"/>
      <c r="BLI7" s="7"/>
      <c r="BLJ7" s="202"/>
      <c r="BLK7" s="7"/>
      <c r="BLL7" s="202"/>
      <c r="BLM7" s="7"/>
      <c r="BLN7" s="202"/>
      <c r="BLO7" s="7"/>
      <c r="BLP7" s="202"/>
      <c r="BLQ7" s="7"/>
      <c r="BLR7" s="202"/>
      <c r="BLS7" s="7"/>
      <c r="BLT7" s="202"/>
      <c r="BLU7" s="7"/>
      <c r="BLV7" s="202"/>
      <c r="BLW7" s="7"/>
      <c r="BLX7" s="202"/>
      <c r="BLY7" s="7"/>
      <c r="BLZ7" s="202"/>
      <c r="BMA7" s="7"/>
      <c r="BMB7" s="202"/>
      <c r="BMC7" s="7"/>
      <c r="BMD7" s="202"/>
      <c r="BME7" s="7"/>
      <c r="BMF7" s="202"/>
      <c r="BMG7" s="7"/>
      <c r="BMH7" s="202"/>
      <c r="BMI7" s="7"/>
      <c r="BMJ7" s="202"/>
      <c r="BMK7" s="7"/>
      <c r="BML7" s="202"/>
      <c r="BMM7" s="7"/>
      <c r="BMN7" s="202"/>
      <c r="BMO7" s="7"/>
      <c r="BMP7" s="202"/>
      <c r="BMQ7" s="7"/>
      <c r="BMR7" s="202"/>
      <c r="BMS7" s="7"/>
      <c r="BMT7" s="202"/>
      <c r="BMU7" s="7"/>
      <c r="BMV7" s="202"/>
      <c r="BMW7" s="7"/>
      <c r="BMX7" s="202"/>
      <c r="BMY7" s="7"/>
      <c r="BMZ7" s="202"/>
      <c r="BNA7" s="7"/>
      <c r="BNB7" s="202"/>
      <c r="BNC7" s="7"/>
      <c r="BND7" s="202"/>
      <c r="BNE7" s="7"/>
      <c r="BNF7" s="202"/>
      <c r="BNG7" s="7"/>
      <c r="BNH7" s="202"/>
      <c r="BNI7" s="7"/>
      <c r="BNJ7" s="202"/>
      <c r="BNK7" s="7"/>
      <c r="BNL7" s="202"/>
      <c r="BNM7" s="7"/>
      <c r="BNN7" s="202"/>
      <c r="BNO7" s="7"/>
      <c r="BNP7" s="202"/>
      <c r="BNQ7" s="7"/>
      <c r="BNR7" s="202"/>
      <c r="BNS7" s="7"/>
      <c r="BNT7" s="202"/>
      <c r="BNU7" s="7"/>
      <c r="BNV7" s="202"/>
      <c r="BNW7" s="7"/>
      <c r="BNX7" s="202"/>
      <c r="BNY7" s="7"/>
      <c r="BNZ7" s="202"/>
      <c r="BOA7" s="7"/>
      <c r="BOB7" s="202"/>
      <c r="BOC7" s="7"/>
      <c r="BOD7" s="202"/>
      <c r="BOE7" s="7"/>
      <c r="BOF7" s="202"/>
      <c r="BOG7" s="7"/>
      <c r="BOH7" s="202"/>
      <c r="BOI7" s="7"/>
      <c r="BOJ7" s="202"/>
      <c r="BOK7" s="7"/>
      <c r="BOL7" s="202"/>
      <c r="BOM7" s="7"/>
      <c r="BON7" s="202"/>
      <c r="BOO7" s="7"/>
      <c r="BOP7" s="202"/>
      <c r="BOQ7" s="7"/>
      <c r="BOR7" s="202"/>
      <c r="BOS7" s="7"/>
      <c r="BOT7" s="202"/>
      <c r="BOU7" s="7"/>
      <c r="BOV7" s="202"/>
      <c r="BOW7" s="7"/>
      <c r="BOX7" s="202"/>
      <c r="BOY7" s="7"/>
      <c r="BOZ7" s="202"/>
      <c r="BPA7" s="7"/>
      <c r="BPB7" s="202"/>
      <c r="BPC7" s="7"/>
      <c r="BPD7" s="202"/>
      <c r="BPE7" s="7"/>
      <c r="BPF7" s="202"/>
      <c r="BPG7" s="7"/>
      <c r="BPH7" s="202"/>
      <c r="BPI7" s="7"/>
      <c r="BPJ7" s="202"/>
      <c r="BPK7" s="7"/>
      <c r="BPL7" s="202"/>
      <c r="BPM7" s="7"/>
      <c r="BPN7" s="202"/>
      <c r="BPO7" s="7"/>
      <c r="BPP7" s="202"/>
      <c r="BPQ7" s="7"/>
      <c r="BPR7" s="202"/>
      <c r="BPS7" s="7"/>
      <c r="BPT7" s="202"/>
      <c r="BPU7" s="7"/>
      <c r="BPV7" s="202"/>
      <c r="BPW7" s="7"/>
      <c r="BPX7" s="202"/>
      <c r="BPY7" s="7"/>
      <c r="BPZ7" s="202"/>
      <c r="BQA7" s="7"/>
      <c r="BQB7" s="202"/>
      <c r="BQC7" s="7"/>
      <c r="BQD7" s="202"/>
      <c r="BQE7" s="7"/>
      <c r="BQF7" s="202"/>
      <c r="BQG7" s="7"/>
      <c r="BQH7" s="202"/>
      <c r="BQI7" s="7"/>
      <c r="BQJ7" s="202"/>
      <c r="BQK7" s="7"/>
      <c r="BQL7" s="202"/>
      <c r="BQM7" s="7"/>
      <c r="BQN7" s="202"/>
      <c r="BQO7" s="7"/>
      <c r="BQP7" s="202"/>
      <c r="BQQ7" s="7"/>
      <c r="BQR7" s="202"/>
      <c r="BQS7" s="7"/>
      <c r="BQT7" s="202"/>
      <c r="BQU7" s="7"/>
      <c r="BQV7" s="202"/>
      <c r="BQW7" s="7"/>
      <c r="BQX7" s="202"/>
      <c r="BQY7" s="7"/>
      <c r="BQZ7" s="202"/>
      <c r="BRA7" s="7"/>
      <c r="BRB7" s="202"/>
      <c r="BRC7" s="7"/>
      <c r="BRD7" s="202"/>
      <c r="BRE7" s="7"/>
      <c r="BRF7" s="202"/>
      <c r="BRG7" s="7"/>
      <c r="BRH7" s="202"/>
      <c r="BRI7" s="7"/>
      <c r="BRJ7" s="202"/>
      <c r="BRK7" s="7"/>
      <c r="BRL7" s="202"/>
      <c r="BRM7" s="7"/>
      <c r="BRN7" s="202"/>
      <c r="BRO7" s="7"/>
      <c r="BRP7" s="202"/>
      <c r="BRQ7" s="7"/>
      <c r="BRR7" s="202"/>
      <c r="BRS7" s="7"/>
      <c r="BRT7" s="202"/>
      <c r="BRU7" s="7"/>
      <c r="BRV7" s="202"/>
      <c r="BRW7" s="7"/>
      <c r="BRX7" s="202"/>
      <c r="BRY7" s="7"/>
      <c r="BRZ7" s="202"/>
      <c r="BSA7" s="7"/>
      <c r="BSB7" s="202"/>
      <c r="BSC7" s="7"/>
      <c r="BSD7" s="202"/>
      <c r="BSE7" s="7"/>
      <c r="BSF7" s="202"/>
      <c r="BSG7" s="7"/>
      <c r="BSH7" s="202"/>
      <c r="BSI7" s="7"/>
      <c r="BSJ7" s="202"/>
      <c r="BSK7" s="7"/>
      <c r="BSL7" s="202"/>
      <c r="BSM7" s="7"/>
      <c r="BSN7" s="202"/>
      <c r="BSO7" s="7"/>
      <c r="BSP7" s="202"/>
      <c r="BSQ7" s="7"/>
      <c r="BSR7" s="202"/>
      <c r="BSS7" s="7"/>
      <c r="BST7" s="202"/>
      <c r="BSU7" s="7"/>
      <c r="BSV7" s="202"/>
      <c r="BSW7" s="7"/>
      <c r="BSX7" s="202"/>
      <c r="BSY7" s="7"/>
      <c r="BSZ7" s="202"/>
      <c r="BTA7" s="7"/>
      <c r="BTB7" s="202"/>
      <c r="BTC7" s="7"/>
      <c r="BTD7" s="202"/>
      <c r="BTE7" s="7"/>
      <c r="BTF7" s="202"/>
      <c r="BTG7" s="7"/>
      <c r="BTH7" s="202"/>
      <c r="BTI7" s="7"/>
      <c r="BTJ7" s="202"/>
      <c r="BTK7" s="7"/>
      <c r="BTL7" s="202"/>
      <c r="BTM7" s="7"/>
      <c r="BTN7" s="202"/>
      <c r="BTO7" s="7"/>
      <c r="BTP7" s="202"/>
      <c r="BTQ7" s="7"/>
      <c r="BTR7" s="202"/>
      <c r="BTS7" s="7"/>
      <c r="BTT7" s="202"/>
      <c r="BTU7" s="7"/>
      <c r="BTV7" s="202"/>
      <c r="BTW7" s="7"/>
      <c r="BTX7" s="202"/>
      <c r="BTY7" s="7"/>
      <c r="BTZ7" s="202"/>
      <c r="BUA7" s="7"/>
      <c r="BUB7" s="202"/>
      <c r="BUC7" s="7"/>
      <c r="BUD7" s="202"/>
      <c r="BUE7" s="7"/>
      <c r="BUF7" s="202"/>
      <c r="BUG7" s="7"/>
      <c r="BUH7" s="202"/>
      <c r="BUI7" s="7"/>
      <c r="BUJ7" s="202"/>
      <c r="BUK7" s="7"/>
      <c r="BUL7" s="202"/>
      <c r="BUM7" s="7"/>
      <c r="BUN7" s="202"/>
      <c r="BUO7" s="7"/>
      <c r="BUP7" s="202"/>
      <c r="BUQ7" s="7"/>
      <c r="BUR7" s="202"/>
      <c r="BUS7" s="7"/>
      <c r="BUT7" s="202"/>
      <c r="BUU7" s="7"/>
      <c r="BUV7" s="202"/>
      <c r="BUW7" s="7"/>
      <c r="BUX7" s="202"/>
      <c r="BUY7" s="7"/>
      <c r="BUZ7" s="202"/>
      <c r="BVA7" s="7"/>
      <c r="BVB7" s="202"/>
      <c r="BVC7" s="7"/>
      <c r="BVD7" s="202"/>
      <c r="BVE7" s="7"/>
      <c r="BVF7" s="202"/>
      <c r="BVG7" s="7"/>
      <c r="BVH7" s="202"/>
      <c r="BVI7" s="7"/>
      <c r="BVJ7" s="202"/>
      <c r="BVK7" s="7"/>
      <c r="BVL7" s="202"/>
      <c r="BVM7" s="7"/>
      <c r="BVN7" s="202"/>
      <c r="BVO7" s="7"/>
      <c r="BVP7" s="202"/>
      <c r="BVQ7" s="7"/>
      <c r="BVR7" s="202"/>
      <c r="BVS7" s="7"/>
      <c r="BVT7" s="202"/>
      <c r="BVU7" s="7"/>
      <c r="BVV7" s="202"/>
      <c r="BVW7" s="7"/>
      <c r="BVX7" s="202"/>
      <c r="BVY7" s="7"/>
      <c r="BVZ7" s="202"/>
      <c r="BWA7" s="7"/>
      <c r="BWB7" s="202"/>
      <c r="BWC7" s="7"/>
      <c r="BWD7" s="202"/>
      <c r="BWE7" s="7"/>
      <c r="BWF7" s="202"/>
      <c r="BWG7" s="7"/>
      <c r="BWH7" s="202"/>
      <c r="BWI7" s="7"/>
      <c r="BWJ7" s="202"/>
      <c r="BWK7" s="7"/>
      <c r="BWL7" s="202"/>
      <c r="BWM7" s="7"/>
      <c r="BWN7" s="202"/>
      <c r="BWO7" s="7"/>
      <c r="BWP7" s="202"/>
      <c r="BWQ7" s="7"/>
      <c r="BWR7" s="202"/>
      <c r="BWS7" s="7"/>
      <c r="BWT7" s="202"/>
      <c r="BWU7" s="7"/>
      <c r="BWV7" s="202"/>
      <c r="BWW7" s="7"/>
      <c r="BWX7" s="202"/>
      <c r="BWY7" s="7"/>
      <c r="BWZ7" s="202"/>
      <c r="BXA7" s="7"/>
      <c r="BXB7" s="202"/>
      <c r="BXC7" s="7"/>
      <c r="BXD7" s="202"/>
      <c r="BXE7" s="7"/>
      <c r="BXF7" s="202"/>
      <c r="BXG7" s="7"/>
      <c r="BXH7" s="202"/>
      <c r="BXI7" s="7"/>
      <c r="BXJ7" s="202"/>
      <c r="BXK7" s="7"/>
      <c r="BXL7" s="202"/>
      <c r="BXM7" s="7"/>
      <c r="BXN7" s="202"/>
      <c r="BXO7" s="7"/>
      <c r="BXP7" s="202"/>
      <c r="BXQ7" s="7"/>
      <c r="BXR7" s="202"/>
      <c r="BXS7" s="7"/>
      <c r="BXT7" s="202"/>
      <c r="BXU7" s="7"/>
      <c r="BXV7" s="202"/>
      <c r="BXW7" s="7"/>
      <c r="BXX7" s="202"/>
      <c r="BXY7" s="7"/>
      <c r="BXZ7" s="202"/>
      <c r="BYA7" s="7"/>
      <c r="BYB7" s="202"/>
      <c r="BYC7" s="7"/>
      <c r="BYD7" s="202"/>
      <c r="BYE7" s="7"/>
      <c r="BYF7" s="202"/>
      <c r="BYG7" s="7"/>
      <c r="BYH7" s="202"/>
      <c r="BYI7" s="7"/>
      <c r="BYJ7" s="202"/>
      <c r="BYK7" s="7"/>
      <c r="BYL7" s="202"/>
      <c r="BYM7" s="7"/>
      <c r="BYN7" s="202"/>
      <c r="BYO7" s="7"/>
      <c r="BYP7" s="202"/>
      <c r="BYQ7" s="7"/>
      <c r="BYR7" s="202"/>
      <c r="BYS7" s="7"/>
      <c r="BYT7" s="202"/>
      <c r="BYU7" s="7"/>
      <c r="BYV7" s="202"/>
      <c r="BYW7" s="7"/>
      <c r="BYX7" s="202"/>
      <c r="BYY7" s="7"/>
      <c r="BYZ7" s="202"/>
      <c r="BZA7" s="7"/>
      <c r="BZB7" s="202"/>
      <c r="BZC7" s="7"/>
      <c r="BZD7" s="202"/>
      <c r="BZE7" s="7"/>
      <c r="BZF7" s="202"/>
      <c r="BZG7" s="7"/>
      <c r="BZH7" s="202"/>
      <c r="BZI7" s="7"/>
      <c r="BZJ7" s="202"/>
      <c r="BZK7" s="7"/>
      <c r="BZL7" s="202"/>
      <c r="BZM7" s="7"/>
      <c r="BZN7" s="202"/>
      <c r="BZO7" s="7"/>
      <c r="BZP7" s="202"/>
      <c r="BZQ7" s="7"/>
      <c r="BZR7" s="202"/>
      <c r="BZS7" s="7"/>
      <c r="BZT7" s="202"/>
      <c r="BZU7" s="7"/>
      <c r="BZV7" s="202"/>
      <c r="BZW7" s="7"/>
      <c r="BZX7" s="202"/>
      <c r="BZY7" s="7"/>
      <c r="BZZ7" s="202"/>
      <c r="CAA7" s="7"/>
      <c r="CAB7" s="202"/>
      <c r="CAC7" s="7"/>
      <c r="CAD7" s="202"/>
      <c r="CAE7" s="7"/>
      <c r="CAF7" s="202"/>
      <c r="CAG7" s="7"/>
      <c r="CAH7" s="202"/>
      <c r="CAI7" s="7"/>
      <c r="CAJ7" s="202"/>
      <c r="CAK7" s="7"/>
      <c r="CAL7" s="202"/>
      <c r="CAM7" s="7"/>
      <c r="CAN7" s="202"/>
      <c r="CAO7" s="7"/>
      <c r="CAP7" s="202"/>
      <c r="CAQ7" s="7"/>
      <c r="CAR7" s="202"/>
      <c r="CAS7" s="7"/>
      <c r="CAT7" s="202"/>
      <c r="CAU7" s="7"/>
      <c r="CAV7" s="202"/>
      <c r="CAW7" s="7"/>
      <c r="CAX7" s="202"/>
      <c r="CAY7" s="7"/>
      <c r="CAZ7" s="202"/>
      <c r="CBA7" s="7"/>
      <c r="CBB7" s="202"/>
      <c r="CBC7" s="7"/>
      <c r="CBD7" s="202"/>
      <c r="CBE7" s="7"/>
      <c r="CBF7" s="202"/>
      <c r="CBG7" s="7"/>
      <c r="CBH7" s="202"/>
      <c r="CBI7" s="7"/>
      <c r="CBJ7" s="202"/>
      <c r="CBK7" s="7"/>
      <c r="CBL7" s="202"/>
      <c r="CBM7" s="7"/>
      <c r="CBN7" s="202"/>
      <c r="CBO7" s="7"/>
      <c r="CBP7" s="202"/>
      <c r="CBQ7" s="7"/>
      <c r="CBR7" s="202"/>
      <c r="CBS7" s="7"/>
      <c r="CBT7" s="202"/>
      <c r="CBU7" s="7"/>
      <c r="CBV7" s="202"/>
      <c r="CBW7" s="7"/>
      <c r="CBX7" s="202"/>
      <c r="CBY7" s="7"/>
      <c r="CBZ7" s="202"/>
      <c r="CCA7" s="7"/>
      <c r="CCB7" s="202"/>
      <c r="CCC7" s="7"/>
      <c r="CCD7" s="202"/>
      <c r="CCE7" s="7"/>
      <c r="CCF7" s="202"/>
      <c r="CCG7" s="7"/>
      <c r="CCH7" s="202"/>
      <c r="CCI7" s="7"/>
      <c r="CCJ7" s="202"/>
      <c r="CCK7" s="7"/>
      <c r="CCL7" s="202"/>
      <c r="CCM7" s="7"/>
      <c r="CCN7" s="202"/>
      <c r="CCO7" s="7"/>
      <c r="CCP7" s="202"/>
      <c r="CCQ7" s="7"/>
      <c r="CCR7" s="202"/>
      <c r="CCS7" s="7"/>
      <c r="CCT7" s="202"/>
      <c r="CCU7" s="7"/>
      <c r="CCV7" s="202"/>
      <c r="CCW7" s="7"/>
      <c r="CCX7" s="202"/>
      <c r="CCY7" s="7"/>
      <c r="CCZ7" s="202"/>
      <c r="CDA7" s="7"/>
      <c r="CDB7" s="202"/>
      <c r="CDC7" s="7"/>
      <c r="CDD7" s="202"/>
      <c r="CDE7" s="7"/>
      <c r="CDF7" s="202"/>
      <c r="CDG7" s="7"/>
      <c r="CDH7" s="202"/>
      <c r="CDI7" s="7"/>
      <c r="CDJ7" s="202"/>
      <c r="CDK7" s="7"/>
      <c r="CDL7" s="202"/>
      <c r="CDM7" s="7"/>
      <c r="CDN7" s="202"/>
      <c r="CDO7" s="7"/>
      <c r="CDP7" s="202"/>
      <c r="CDQ7" s="7"/>
      <c r="CDR7" s="202"/>
      <c r="CDS7" s="7"/>
      <c r="CDT7" s="202"/>
      <c r="CDU7" s="7"/>
      <c r="CDV7" s="202"/>
      <c r="CDW7" s="7"/>
      <c r="CDX7" s="202"/>
      <c r="CDY7" s="7"/>
      <c r="CDZ7" s="202"/>
      <c r="CEA7" s="7"/>
      <c r="CEB7" s="202"/>
      <c r="CEC7" s="7"/>
      <c r="CED7" s="202"/>
      <c r="CEE7" s="7"/>
      <c r="CEF7" s="202"/>
      <c r="CEG7" s="7"/>
      <c r="CEH7" s="202"/>
      <c r="CEI7" s="7"/>
      <c r="CEJ7" s="202"/>
      <c r="CEK7" s="7"/>
      <c r="CEL7" s="202"/>
      <c r="CEM7" s="7"/>
      <c r="CEN7" s="202"/>
      <c r="CEO7" s="7"/>
      <c r="CEP7" s="202"/>
      <c r="CEQ7" s="7"/>
      <c r="CER7" s="202"/>
      <c r="CES7" s="7"/>
      <c r="CET7" s="202"/>
      <c r="CEU7" s="7"/>
      <c r="CEV7" s="202"/>
      <c r="CEW7" s="7"/>
      <c r="CEX7" s="202"/>
      <c r="CEY7" s="7"/>
      <c r="CEZ7" s="202"/>
      <c r="CFA7" s="7"/>
      <c r="CFB7" s="202"/>
      <c r="CFC7" s="7"/>
      <c r="CFD7" s="202"/>
      <c r="CFE7" s="7"/>
      <c r="CFF7" s="202"/>
      <c r="CFG7" s="7"/>
      <c r="CFH7" s="202"/>
      <c r="CFI7" s="7"/>
      <c r="CFJ7" s="202"/>
      <c r="CFK7" s="7"/>
      <c r="CFL7" s="202"/>
      <c r="CFM7" s="7"/>
      <c r="CFN7" s="202"/>
      <c r="CFO7" s="7"/>
      <c r="CFP7" s="202"/>
      <c r="CFQ7" s="7"/>
      <c r="CFR7" s="202"/>
      <c r="CFS7" s="7"/>
      <c r="CFT7" s="202"/>
      <c r="CFU7" s="7"/>
      <c r="CFV7" s="202"/>
      <c r="CFW7" s="7"/>
      <c r="CFX7" s="202"/>
      <c r="CFY7" s="7"/>
      <c r="CFZ7" s="202"/>
      <c r="CGA7" s="7"/>
      <c r="CGB7" s="202"/>
      <c r="CGC7" s="7"/>
      <c r="CGD7" s="202"/>
      <c r="CGE7" s="7"/>
      <c r="CGF7" s="202"/>
      <c r="CGG7" s="7"/>
      <c r="CGH7" s="202"/>
      <c r="CGI7" s="7"/>
      <c r="CGJ7" s="202"/>
      <c r="CGK7" s="7"/>
      <c r="CGL7" s="202"/>
      <c r="CGM7" s="7"/>
      <c r="CGN7" s="202"/>
      <c r="CGO7" s="7"/>
      <c r="CGP7" s="202"/>
      <c r="CGQ7" s="7"/>
      <c r="CGR7" s="202"/>
      <c r="CGS7" s="7"/>
      <c r="CGT7" s="202"/>
      <c r="CGU7" s="7"/>
      <c r="CGV7" s="202"/>
      <c r="CGW7" s="7"/>
      <c r="CGX7" s="202"/>
      <c r="CGY7" s="7"/>
      <c r="CGZ7" s="202"/>
      <c r="CHA7" s="7"/>
      <c r="CHB7" s="202"/>
      <c r="CHC7" s="7"/>
      <c r="CHD7" s="202"/>
      <c r="CHE7" s="7"/>
      <c r="CHF7" s="202"/>
      <c r="CHG7" s="7"/>
      <c r="CHH7" s="202"/>
      <c r="CHI7" s="7"/>
      <c r="CHJ7" s="202"/>
      <c r="CHK7" s="7"/>
      <c r="CHL7" s="202"/>
      <c r="CHM7" s="7"/>
      <c r="CHN7" s="202"/>
      <c r="CHO7" s="7"/>
      <c r="CHP7" s="202"/>
      <c r="CHQ7" s="7"/>
      <c r="CHR7" s="202"/>
      <c r="CHS7" s="7"/>
      <c r="CHT7" s="202"/>
      <c r="CHU7" s="7"/>
      <c r="CHV7" s="202"/>
      <c r="CHW7" s="7"/>
      <c r="CHX7" s="202"/>
      <c r="CHY7" s="7"/>
      <c r="CHZ7" s="202"/>
      <c r="CIA7" s="7"/>
      <c r="CIB7" s="202"/>
      <c r="CIC7" s="7"/>
      <c r="CID7" s="202"/>
      <c r="CIE7" s="7"/>
      <c r="CIF7" s="202"/>
      <c r="CIG7" s="7"/>
      <c r="CIH7" s="202"/>
      <c r="CII7" s="7"/>
      <c r="CIJ7" s="202"/>
      <c r="CIK7" s="7"/>
      <c r="CIL7" s="202"/>
      <c r="CIM7" s="7"/>
      <c r="CIN7" s="202"/>
      <c r="CIO7" s="7"/>
      <c r="CIP7" s="202"/>
      <c r="CIQ7" s="7"/>
      <c r="CIR7" s="202"/>
      <c r="CIS7" s="7"/>
      <c r="CIT7" s="202"/>
      <c r="CIU7" s="7"/>
      <c r="CIV7" s="202"/>
      <c r="CIW7" s="7"/>
      <c r="CIX7" s="202"/>
      <c r="CIY7" s="7"/>
      <c r="CIZ7" s="202"/>
      <c r="CJA7" s="7"/>
      <c r="CJB7" s="202"/>
      <c r="CJC7" s="7"/>
      <c r="CJD7" s="202"/>
      <c r="CJE7" s="7"/>
      <c r="CJF7" s="202"/>
      <c r="CJG7" s="7"/>
      <c r="CJH7" s="202"/>
      <c r="CJI7" s="7"/>
      <c r="CJJ7" s="202"/>
      <c r="CJK7" s="7"/>
      <c r="CJL7" s="202"/>
      <c r="CJM7" s="7"/>
      <c r="CJN7" s="202"/>
      <c r="CJO7" s="7"/>
      <c r="CJP7" s="202"/>
      <c r="CJQ7" s="7"/>
      <c r="CJR7" s="202"/>
      <c r="CJS7" s="7"/>
      <c r="CJT7" s="202"/>
      <c r="CJU7" s="7"/>
      <c r="CJV7" s="202"/>
      <c r="CJW7" s="7"/>
      <c r="CJX7" s="202"/>
      <c r="CJY7" s="7"/>
      <c r="CJZ7" s="202"/>
      <c r="CKA7" s="7"/>
      <c r="CKB7" s="202"/>
      <c r="CKC7" s="7"/>
      <c r="CKD7" s="202"/>
      <c r="CKE7" s="7"/>
      <c r="CKF7" s="202"/>
      <c r="CKG7" s="7"/>
      <c r="CKH7" s="202"/>
      <c r="CKI7" s="7"/>
      <c r="CKJ7" s="202"/>
      <c r="CKK7" s="7"/>
      <c r="CKL7" s="202"/>
      <c r="CKM7" s="7"/>
      <c r="CKN7" s="202"/>
      <c r="CKO7" s="7"/>
      <c r="CKP7" s="202"/>
      <c r="CKQ7" s="7"/>
      <c r="CKR7" s="202"/>
      <c r="CKS7" s="7"/>
      <c r="CKT7" s="202"/>
      <c r="CKU7" s="7"/>
      <c r="CKV7" s="202"/>
      <c r="CKW7" s="7"/>
      <c r="CKX7" s="202"/>
      <c r="CKY7" s="7"/>
      <c r="CKZ7" s="202"/>
      <c r="CLA7" s="7"/>
      <c r="CLB7" s="202"/>
      <c r="CLC7" s="7"/>
      <c r="CLD7" s="202"/>
      <c r="CLE7" s="7"/>
      <c r="CLF7" s="202"/>
      <c r="CLG7" s="7"/>
      <c r="CLH7" s="202"/>
      <c r="CLI7" s="7"/>
      <c r="CLJ7" s="202"/>
      <c r="CLK7" s="7"/>
      <c r="CLL7" s="202"/>
      <c r="CLM7" s="7"/>
      <c r="CLN7" s="202"/>
      <c r="CLO7" s="7"/>
      <c r="CLP7" s="202"/>
      <c r="CLQ7" s="7"/>
      <c r="CLR7" s="202"/>
      <c r="CLS7" s="7"/>
      <c r="CLT7" s="202"/>
      <c r="CLU7" s="7"/>
      <c r="CLV7" s="202"/>
      <c r="CLW7" s="7"/>
      <c r="CLX7" s="202"/>
      <c r="CLY7" s="7"/>
      <c r="CLZ7" s="202"/>
      <c r="CMA7" s="7"/>
      <c r="CMB7" s="202"/>
      <c r="CMC7" s="7"/>
      <c r="CMD7" s="202"/>
      <c r="CME7" s="7"/>
      <c r="CMF7" s="202"/>
      <c r="CMG7" s="7"/>
      <c r="CMH7" s="202"/>
      <c r="CMI7" s="7"/>
      <c r="CMJ7" s="202"/>
      <c r="CMK7" s="7"/>
      <c r="CML7" s="202"/>
      <c r="CMM7" s="7"/>
      <c r="CMN7" s="202"/>
      <c r="CMO7" s="7"/>
      <c r="CMP7" s="202"/>
      <c r="CMQ7" s="7"/>
      <c r="CMR7" s="202"/>
      <c r="CMS7" s="7"/>
      <c r="CMT7" s="202"/>
      <c r="CMU7" s="7"/>
      <c r="CMV7" s="202"/>
      <c r="CMW7" s="7"/>
      <c r="CMX7" s="202"/>
      <c r="CMY7" s="7"/>
      <c r="CMZ7" s="202"/>
      <c r="CNA7" s="7"/>
      <c r="CNB7" s="202"/>
      <c r="CNC7" s="7"/>
      <c r="CND7" s="202"/>
      <c r="CNE7" s="7"/>
      <c r="CNF7" s="202"/>
      <c r="CNG7" s="7"/>
      <c r="CNH7" s="202"/>
      <c r="CNI7" s="7"/>
      <c r="CNJ7" s="202"/>
      <c r="CNK7" s="7"/>
      <c r="CNL7" s="202"/>
      <c r="CNM7" s="7"/>
      <c r="CNN7" s="202"/>
      <c r="CNO7" s="7"/>
      <c r="CNP7" s="202"/>
      <c r="CNQ7" s="7"/>
      <c r="CNR7" s="202"/>
      <c r="CNS7" s="7"/>
      <c r="CNT7" s="202"/>
      <c r="CNU7" s="7"/>
      <c r="CNV7" s="202"/>
      <c r="CNW7" s="7"/>
      <c r="CNX7" s="202"/>
      <c r="CNY7" s="7"/>
      <c r="CNZ7" s="202"/>
      <c r="COA7" s="7"/>
      <c r="COB7" s="202"/>
      <c r="COC7" s="7"/>
      <c r="COD7" s="202"/>
      <c r="COE7" s="7"/>
      <c r="COF7" s="202"/>
      <c r="COG7" s="7"/>
      <c r="COH7" s="202"/>
      <c r="COI7" s="7"/>
      <c r="COJ7" s="202"/>
      <c r="COK7" s="7"/>
      <c r="COL7" s="202"/>
      <c r="COM7" s="7"/>
      <c r="CON7" s="202"/>
      <c r="COO7" s="7"/>
      <c r="COP7" s="202"/>
      <c r="COQ7" s="7"/>
      <c r="COR7" s="202"/>
      <c r="COS7" s="7"/>
      <c r="COT7" s="202"/>
      <c r="COU7" s="7"/>
      <c r="COV7" s="202"/>
      <c r="COW7" s="7"/>
      <c r="COX7" s="202"/>
      <c r="COY7" s="7"/>
      <c r="COZ7" s="202"/>
      <c r="CPA7" s="7"/>
      <c r="CPB7" s="202"/>
      <c r="CPC7" s="7"/>
      <c r="CPD7" s="202"/>
      <c r="CPE7" s="7"/>
      <c r="CPF7" s="202"/>
      <c r="CPG7" s="7"/>
      <c r="CPH7" s="202"/>
      <c r="CPI7" s="7"/>
      <c r="CPJ7" s="202"/>
      <c r="CPK7" s="7"/>
      <c r="CPL7" s="202"/>
      <c r="CPM7" s="7"/>
      <c r="CPN7" s="202"/>
      <c r="CPO7" s="7"/>
      <c r="CPP7" s="202"/>
      <c r="CPQ7" s="7"/>
      <c r="CPR7" s="202"/>
      <c r="CPS7" s="7"/>
      <c r="CPT7" s="202"/>
      <c r="CPU7" s="7"/>
      <c r="CPV7" s="202"/>
      <c r="CPW7" s="7"/>
      <c r="CPX7" s="202"/>
      <c r="CPY7" s="7"/>
      <c r="CPZ7" s="202"/>
      <c r="CQA7" s="7"/>
      <c r="CQB7" s="202"/>
      <c r="CQC7" s="7"/>
      <c r="CQD7" s="202"/>
      <c r="CQE7" s="7"/>
      <c r="CQF7" s="202"/>
      <c r="CQG7" s="7"/>
      <c r="CQH7" s="202"/>
      <c r="CQI7" s="7"/>
      <c r="CQJ7" s="202"/>
      <c r="CQK7" s="7"/>
      <c r="CQL7" s="202"/>
      <c r="CQM7" s="7"/>
      <c r="CQN7" s="202"/>
      <c r="CQO7" s="7"/>
      <c r="CQP7" s="202"/>
      <c r="CQQ7" s="7"/>
      <c r="CQR7" s="202"/>
      <c r="CQS7" s="7"/>
      <c r="CQT7" s="202"/>
      <c r="CQU7" s="7"/>
      <c r="CQV7" s="202"/>
      <c r="CQW7" s="7"/>
      <c r="CQX7" s="202"/>
      <c r="CQY7" s="7"/>
      <c r="CQZ7" s="202"/>
      <c r="CRA7" s="7"/>
      <c r="CRB7" s="202"/>
      <c r="CRC7" s="7"/>
      <c r="CRD7" s="202"/>
      <c r="CRE7" s="7"/>
      <c r="CRF7" s="202"/>
      <c r="CRG7" s="7"/>
      <c r="CRH7" s="202"/>
      <c r="CRI7" s="7"/>
      <c r="CRJ7" s="202"/>
      <c r="CRK7" s="7"/>
      <c r="CRL7" s="202"/>
      <c r="CRM7" s="7"/>
      <c r="CRN7" s="202"/>
      <c r="CRO7" s="7"/>
      <c r="CRP7" s="202"/>
      <c r="CRQ7" s="7"/>
      <c r="CRR7" s="202"/>
      <c r="CRS7" s="7"/>
      <c r="CRT7" s="202"/>
      <c r="CRU7" s="7"/>
      <c r="CRV7" s="202"/>
      <c r="CRW7" s="7"/>
      <c r="CRX7" s="202"/>
      <c r="CRY7" s="7"/>
      <c r="CRZ7" s="202"/>
      <c r="CSA7" s="7"/>
      <c r="CSB7" s="202"/>
      <c r="CSC7" s="7"/>
      <c r="CSD7" s="202"/>
      <c r="CSE7" s="7"/>
      <c r="CSF7" s="202"/>
      <c r="CSG7" s="7"/>
      <c r="CSH7" s="202"/>
      <c r="CSI7" s="7"/>
      <c r="CSJ7" s="202"/>
      <c r="CSK7" s="7"/>
      <c r="CSL7" s="202"/>
      <c r="CSM7" s="7"/>
      <c r="CSN7" s="202"/>
      <c r="CSO7" s="7"/>
      <c r="CSP7" s="202"/>
      <c r="CSQ7" s="7"/>
      <c r="CSR7" s="202"/>
      <c r="CSS7" s="7"/>
      <c r="CST7" s="202"/>
      <c r="CSU7" s="7"/>
      <c r="CSV7" s="202"/>
      <c r="CSW7" s="7"/>
      <c r="CSX7" s="202"/>
      <c r="CSY7" s="7"/>
      <c r="CSZ7" s="202"/>
      <c r="CTA7" s="7"/>
      <c r="CTB7" s="202"/>
      <c r="CTC7" s="7"/>
      <c r="CTD7" s="202"/>
      <c r="CTE7" s="7"/>
      <c r="CTF7" s="202"/>
      <c r="CTG7" s="7"/>
      <c r="CTH7" s="202"/>
      <c r="CTI7" s="7"/>
      <c r="CTJ7" s="202"/>
      <c r="CTK7" s="7"/>
      <c r="CTL7" s="202"/>
      <c r="CTM7" s="7"/>
      <c r="CTN7" s="202"/>
      <c r="CTO7" s="7"/>
      <c r="CTP7" s="202"/>
      <c r="CTQ7" s="7"/>
      <c r="CTR7" s="202"/>
      <c r="CTS7" s="7"/>
      <c r="CTT7" s="202"/>
      <c r="CTU7" s="7"/>
      <c r="CTV7" s="202"/>
      <c r="CTW7" s="7"/>
      <c r="CTX7" s="202"/>
      <c r="CTY7" s="7"/>
      <c r="CTZ7" s="202"/>
      <c r="CUA7" s="7"/>
      <c r="CUB7" s="202"/>
      <c r="CUC7" s="7"/>
      <c r="CUD7" s="202"/>
      <c r="CUE7" s="7"/>
      <c r="CUF7" s="202"/>
      <c r="CUG7" s="7"/>
      <c r="CUH7" s="202"/>
      <c r="CUI7" s="7"/>
      <c r="CUJ7" s="202"/>
      <c r="CUK7" s="7"/>
      <c r="CUL7" s="202"/>
      <c r="CUM7" s="7"/>
      <c r="CUN7" s="202"/>
      <c r="CUO7" s="7"/>
      <c r="CUP7" s="202"/>
      <c r="CUQ7" s="7"/>
      <c r="CUR7" s="202"/>
      <c r="CUS7" s="7"/>
      <c r="CUT7" s="202"/>
      <c r="CUU7" s="7"/>
      <c r="CUV7" s="202"/>
      <c r="CUW7" s="7"/>
      <c r="CUX7" s="202"/>
      <c r="CUY7" s="7"/>
      <c r="CUZ7" s="202"/>
      <c r="CVA7" s="7"/>
      <c r="CVB7" s="202"/>
      <c r="CVC7" s="7"/>
      <c r="CVD7" s="202"/>
      <c r="CVE7" s="7"/>
      <c r="CVF7" s="202"/>
      <c r="CVG7" s="7"/>
      <c r="CVH7" s="202"/>
      <c r="CVI7" s="7"/>
      <c r="CVJ7" s="202"/>
      <c r="CVK7" s="7"/>
      <c r="CVL7" s="202"/>
      <c r="CVM7" s="7"/>
      <c r="CVN7" s="202"/>
      <c r="CVO7" s="7"/>
      <c r="CVP7" s="202"/>
      <c r="CVQ7" s="7"/>
      <c r="CVR7" s="202"/>
      <c r="CVS7" s="7"/>
      <c r="CVT7" s="202"/>
      <c r="CVU7" s="7"/>
      <c r="CVV7" s="202"/>
      <c r="CVW7" s="7"/>
      <c r="CVX7" s="202"/>
      <c r="CVY7" s="7"/>
      <c r="CVZ7" s="202"/>
      <c r="CWA7" s="7"/>
      <c r="CWB7" s="202"/>
      <c r="CWC7" s="7"/>
      <c r="CWD7" s="202"/>
      <c r="CWE7" s="7"/>
      <c r="CWF7" s="202"/>
      <c r="CWG7" s="7"/>
      <c r="CWH7" s="202"/>
      <c r="CWI7" s="7"/>
      <c r="CWJ7" s="202"/>
      <c r="CWK7" s="7"/>
      <c r="CWL7" s="202"/>
      <c r="CWM7" s="7"/>
      <c r="CWN7" s="202"/>
      <c r="CWO7" s="7"/>
      <c r="CWP7" s="202"/>
      <c r="CWQ7" s="7"/>
      <c r="CWR7" s="202"/>
      <c r="CWS7" s="7"/>
      <c r="CWT7" s="202"/>
      <c r="CWU7" s="7"/>
      <c r="CWV7" s="202"/>
      <c r="CWW7" s="7"/>
      <c r="CWX7" s="202"/>
      <c r="CWY7" s="7"/>
      <c r="CWZ7" s="202"/>
      <c r="CXA7" s="7"/>
      <c r="CXB7" s="202"/>
      <c r="CXC7" s="7"/>
      <c r="CXD7" s="202"/>
      <c r="CXE7" s="7"/>
      <c r="CXF7" s="202"/>
      <c r="CXG7" s="7"/>
      <c r="CXH7" s="202"/>
      <c r="CXI7" s="7"/>
      <c r="CXJ7" s="202"/>
      <c r="CXK7" s="7"/>
      <c r="CXL7" s="202"/>
      <c r="CXM7" s="7"/>
      <c r="CXN7" s="202"/>
      <c r="CXO7" s="7"/>
      <c r="CXP7" s="202"/>
      <c r="CXQ7" s="7"/>
      <c r="CXR7" s="202"/>
      <c r="CXS7" s="7"/>
      <c r="CXT7" s="202"/>
      <c r="CXU7" s="7"/>
      <c r="CXV7" s="202"/>
      <c r="CXW7" s="7"/>
      <c r="CXX7" s="202"/>
      <c r="CXY7" s="7"/>
      <c r="CXZ7" s="202"/>
      <c r="CYA7" s="7"/>
      <c r="CYB7" s="202"/>
      <c r="CYC7" s="7"/>
      <c r="CYD7" s="202"/>
      <c r="CYE7" s="7"/>
      <c r="CYF7" s="202"/>
      <c r="CYG7" s="7"/>
      <c r="CYH7" s="202"/>
      <c r="CYI7" s="7"/>
      <c r="CYJ7" s="202"/>
      <c r="CYK7" s="7"/>
      <c r="CYL7" s="202"/>
      <c r="CYM7" s="7"/>
      <c r="CYN7" s="202"/>
      <c r="CYO7" s="7"/>
      <c r="CYP7" s="202"/>
      <c r="CYQ7" s="7"/>
      <c r="CYR7" s="202"/>
      <c r="CYS7" s="7"/>
      <c r="CYT7" s="202"/>
      <c r="CYU7" s="7"/>
      <c r="CYV7" s="202"/>
      <c r="CYW7" s="7"/>
      <c r="CYX7" s="202"/>
      <c r="CYY7" s="7"/>
      <c r="CYZ7" s="202"/>
      <c r="CZA7" s="7"/>
      <c r="CZB7" s="202"/>
      <c r="CZC7" s="7"/>
      <c r="CZD7" s="202"/>
      <c r="CZE7" s="7"/>
      <c r="CZF7" s="202"/>
      <c r="CZG7" s="7"/>
      <c r="CZH7" s="202"/>
      <c r="CZI7" s="7"/>
      <c r="CZJ7" s="202"/>
      <c r="CZK7" s="7"/>
      <c r="CZL7" s="202"/>
      <c r="CZM7" s="7"/>
      <c r="CZN7" s="202"/>
      <c r="CZO7" s="7"/>
      <c r="CZP7" s="202"/>
      <c r="CZQ7" s="7"/>
      <c r="CZR7" s="202"/>
      <c r="CZS7" s="7"/>
      <c r="CZT7" s="202"/>
      <c r="CZU7" s="7"/>
      <c r="CZV7" s="202"/>
      <c r="CZW7" s="7"/>
      <c r="CZX7" s="202"/>
      <c r="CZY7" s="7"/>
      <c r="CZZ7" s="202"/>
      <c r="DAA7" s="7"/>
      <c r="DAB7" s="202"/>
      <c r="DAC7" s="7"/>
      <c r="DAD7" s="202"/>
      <c r="DAE7" s="7"/>
      <c r="DAF7" s="202"/>
      <c r="DAG7" s="7"/>
      <c r="DAH7" s="202"/>
      <c r="DAI7" s="7"/>
      <c r="DAJ7" s="202"/>
      <c r="DAK7" s="7"/>
      <c r="DAL7" s="202"/>
      <c r="DAM7" s="7"/>
      <c r="DAN7" s="202"/>
      <c r="DAO7" s="7"/>
      <c r="DAP7" s="202"/>
      <c r="DAQ7" s="7"/>
      <c r="DAR7" s="202"/>
      <c r="DAS7" s="7"/>
      <c r="DAT7" s="202"/>
      <c r="DAU7" s="7"/>
      <c r="DAV7" s="202"/>
      <c r="DAW7" s="7"/>
      <c r="DAX7" s="202"/>
      <c r="DAY7" s="7"/>
      <c r="DAZ7" s="202"/>
      <c r="DBA7" s="7"/>
      <c r="DBB7" s="202"/>
      <c r="DBC7" s="7"/>
      <c r="DBD7" s="202"/>
      <c r="DBE7" s="7"/>
      <c r="DBF7" s="202"/>
      <c r="DBG7" s="7"/>
      <c r="DBH7" s="202"/>
      <c r="DBI7" s="7"/>
      <c r="DBJ7" s="202"/>
      <c r="DBK7" s="7"/>
      <c r="DBL7" s="202"/>
      <c r="DBM7" s="7"/>
      <c r="DBN7" s="202"/>
      <c r="DBO7" s="7"/>
      <c r="DBP7" s="202"/>
      <c r="DBQ7" s="7"/>
      <c r="DBR7" s="202"/>
      <c r="DBS7" s="7"/>
      <c r="DBT7" s="202"/>
      <c r="DBU7" s="7"/>
      <c r="DBV7" s="202"/>
      <c r="DBW7" s="7"/>
      <c r="DBX7" s="202"/>
      <c r="DBY7" s="7"/>
      <c r="DBZ7" s="202"/>
      <c r="DCA7" s="7"/>
      <c r="DCB7" s="202"/>
      <c r="DCC7" s="7"/>
      <c r="DCD7" s="202"/>
      <c r="DCE7" s="7"/>
      <c r="DCF7" s="202"/>
      <c r="DCG7" s="7"/>
      <c r="DCH7" s="202"/>
      <c r="DCI7" s="7"/>
      <c r="DCJ7" s="202"/>
      <c r="DCK7" s="7"/>
      <c r="DCL7" s="202"/>
      <c r="DCM7" s="7"/>
      <c r="DCN7" s="202"/>
      <c r="DCO7" s="7"/>
      <c r="DCP7" s="202"/>
      <c r="DCQ7" s="7"/>
      <c r="DCR7" s="202"/>
      <c r="DCS7" s="7"/>
      <c r="DCT7" s="202"/>
      <c r="DCU7" s="7"/>
      <c r="DCV7" s="202"/>
      <c r="DCW7" s="7"/>
      <c r="DCX7" s="202"/>
      <c r="DCY7" s="7"/>
      <c r="DCZ7" s="202"/>
      <c r="DDA7" s="7"/>
      <c r="DDB7" s="202"/>
      <c r="DDC7" s="7"/>
      <c r="DDD7" s="202"/>
      <c r="DDE7" s="7"/>
      <c r="DDF7" s="202"/>
      <c r="DDG7" s="7"/>
      <c r="DDH7" s="202"/>
      <c r="DDI7" s="7"/>
      <c r="DDJ7" s="202"/>
      <c r="DDK7" s="7"/>
      <c r="DDL7" s="202"/>
      <c r="DDM7" s="7"/>
      <c r="DDN7" s="202"/>
      <c r="DDO7" s="7"/>
      <c r="DDP7" s="202"/>
      <c r="DDQ7" s="7"/>
      <c r="DDR7" s="202"/>
      <c r="DDS7" s="7"/>
      <c r="DDT7" s="202"/>
      <c r="DDU7" s="7"/>
      <c r="DDV7" s="202"/>
      <c r="DDW7" s="7"/>
      <c r="DDX7" s="202"/>
      <c r="DDY7" s="7"/>
      <c r="DDZ7" s="202"/>
      <c r="DEA7" s="7"/>
      <c r="DEB7" s="202"/>
      <c r="DEC7" s="7"/>
      <c r="DED7" s="202"/>
      <c r="DEE7" s="7"/>
      <c r="DEF7" s="202"/>
      <c r="DEG7" s="7"/>
      <c r="DEH7" s="202"/>
      <c r="DEI7" s="7"/>
      <c r="DEJ7" s="202"/>
      <c r="DEK7" s="7"/>
      <c r="DEL7" s="202"/>
      <c r="DEM7" s="7"/>
      <c r="DEN7" s="202"/>
      <c r="DEO7" s="7"/>
      <c r="DEP7" s="202"/>
      <c r="DEQ7" s="7"/>
      <c r="DER7" s="202"/>
      <c r="DES7" s="7"/>
      <c r="DET7" s="202"/>
      <c r="DEU7" s="7"/>
      <c r="DEV7" s="202"/>
      <c r="DEW7" s="7"/>
      <c r="DEX7" s="202"/>
      <c r="DEY7" s="7"/>
      <c r="DEZ7" s="202"/>
      <c r="DFA7" s="7"/>
      <c r="DFB7" s="202"/>
      <c r="DFC7" s="7"/>
      <c r="DFD7" s="202"/>
      <c r="DFE7" s="7"/>
      <c r="DFF7" s="202"/>
      <c r="DFG7" s="7"/>
      <c r="DFH7" s="202"/>
      <c r="DFI7" s="7"/>
      <c r="DFJ7" s="202"/>
      <c r="DFK7" s="7"/>
      <c r="DFL7" s="202"/>
      <c r="DFM7" s="7"/>
      <c r="DFN7" s="202"/>
      <c r="DFO7" s="7"/>
      <c r="DFP7" s="202"/>
      <c r="DFQ7" s="7"/>
      <c r="DFR7" s="202"/>
      <c r="DFS7" s="7"/>
      <c r="DFT7" s="202"/>
      <c r="DFU7" s="7"/>
      <c r="DFV7" s="202"/>
      <c r="DFW7" s="7"/>
      <c r="DFX7" s="202"/>
      <c r="DFY7" s="7"/>
      <c r="DFZ7" s="202"/>
      <c r="DGA7" s="7"/>
      <c r="DGB7" s="202"/>
      <c r="DGC7" s="7"/>
      <c r="DGD7" s="202"/>
      <c r="DGE7" s="7"/>
      <c r="DGF7" s="202"/>
      <c r="DGG7" s="7"/>
      <c r="DGH7" s="202"/>
      <c r="DGI7" s="7"/>
      <c r="DGJ7" s="202"/>
      <c r="DGK7" s="7"/>
      <c r="DGL7" s="202"/>
      <c r="DGM7" s="7"/>
      <c r="DGN7" s="202"/>
      <c r="DGO7" s="7"/>
      <c r="DGP7" s="202"/>
      <c r="DGQ7" s="7"/>
      <c r="DGR7" s="202"/>
      <c r="DGS7" s="7"/>
      <c r="DGT7" s="202"/>
      <c r="DGU7" s="7"/>
      <c r="DGV7" s="202"/>
      <c r="DGW7" s="7"/>
      <c r="DGX7" s="202"/>
      <c r="DGY7" s="7"/>
      <c r="DGZ7" s="202"/>
      <c r="DHA7" s="7"/>
      <c r="DHB7" s="202"/>
      <c r="DHC7" s="7"/>
      <c r="DHD7" s="202"/>
      <c r="DHE7" s="7"/>
      <c r="DHF7" s="202"/>
      <c r="DHG7" s="7"/>
      <c r="DHH7" s="202"/>
      <c r="DHI7" s="7"/>
      <c r="DHJ7" s="202"/>
      <c r="DHK7" s="7"/>
      <c r="DHL7" s="202"/>
      <c r="DHM7" s="7"/>
      <c r="DHN7" s="202"/>
      <c r="DHO7" s="7"/>
      <c r="DHP7" s="202"/>
      <c r="DHQ7" s="7"/>
      <c r="DHR7" s="202"/>
      <c r="DHS7" s="7"/>
      <c r="DHT7" s="202"/>
      <c r="DHU7" s="7"/>
      <c r="DHV7" s="202"/>
      <c r="DHW7" s="7"/>
      <c r="DHX7" s="202"/>
      <c r="DHY7" s="7"/>
      <c r="DHZ7" s="202"/>
      <c r="DIA7" s="7"/>
      <c r="DIB7" s="202"/>
      <c r="DIC7" s="7"/>
      <c r="DID7" s="202"/>
      <c r="DIE7" s="7"/>
      <c r="DIF7" s="202"/>
      <c r="DIG7" s="7"/>
      <c r="DIH7" s="202"/>
      <c r="DII7" s="7"/>
      <c r="DIJ7" s="202"/>
      <c r="DIK7" s="7"/>
      <c r="DIL7" s="202"/>
      <c r="DIM7" s="7"/>
      <c r="DIN7" s="202"/>
      <c r="DIO7" s="7"/>
      <c r="DIP7" s="202"/>
      <c r="DIQ7" s="7"/>
      <c r="DIR7" s="202"/>
      <c r="DIS7" s="7"/>
      <c r="DIT7" s="202"/>
      <c r="DIU7" s="7"/>
      <c r="DIV7" s="202"/>
      <c r="DIW7" s="7"/>
      <c r="DIX7" s="202"/>
      <c r="DIY7" s="7"/>
      <c r="DIZ7" s="202"/>
      <c r="DJA7" s="7"/>
      <c r="DJB7" s="202"/>
      <c r="DJC7" s="7"/>
      <c r="DJD7" s="202"/>
      <c r="DJE7" s="7"/>
      <c r="DJF7" s="202"/>
      <c r="DJG7" s="7"/>
      <c r="DJH7" s="202"/>
      <c r="DJI7" s="7"/>
      <c r="DJJ7" s="202"/>
      <c r="DJK7" s="7"/>
      <c r="DJL7" s="202"/>
      <c r="DJM7" s="7"/>
      <c r="DJN7" s="202"/>
      <c r="DJO7" s="7"/>
      <c r="DJP7" s="202"/>
      <c r="DJQ7" s="7"/>
      <c r="DJR7" s="202"/>
      <c r="DJS7" s="7"/>
      <c r="DJT7" s="202"/>
      <c r="DJU7" s="7"/>
      <c r="DJV7" s="202"/>
      <c r="DJW7" s="7"/>
      <c r="DJX7" s="202"/>
      <c r="DJY7" s="7"/>
      <c r="DJZ7" s="202"/>
      <c r="DKA7" s="7"/>
      <c r="DKB7" s="202"/>
      <c r="DKC7" s="7"/>
      <c r="DKD7" s="202"/>
      <c r="DKE7" s="7"/>
      <c r="DKF7" s="202"/>
      <c r="DKG7" s="7"/>
      <c r="DKH7" s="202"/>
      <c r="DKI7" s="7"/>
      <c r="DKJ7" s="202"/>
      <c r="DKK7" s="7"/>
      <c r="DKL7" s="202"/>
      <c r="DKM7" s="7"/>
      <c r="DKN7" s="202"/>
      <c r="DKO7" s="7"/>
      <c r="DKP7" s="202"/>
      <c r="DKQ7" s="7"/>
      <c r="DKR7" s="202"/>
      <c r="DKS7" s="7"/>
      <c r="DKT7" s="202"/>
      <c r="DKU7" s="7"/>
      <c r="DKV7" s="202"/>
      <c r="DKW7" s="7"/>
      <c r="DKX7" s="202"/>
      <c r="DKY7" s="7"/>
      <c r="DKZ7" s="202"/>
      <c r="DLA7" s="7"/>
      <c r="DLB7" s="202"/>
      <c r="DLC7" s="7"/>
      <c r="DLD7" s="202"/>
      <c r="DLE7" s="7"/>
      <c r="DLF7" s="202"/>
      <c r="DLG7" s="7"/>
      <c r="DLH7" s="202"/>
      <c r="DLI7" s="7"/>
      <c r="DLJ7" s="202"/>
      <c r="DLK7" s="7"/>
      <c r="DLL7" s="202"/>
      <c r="DLM7" s="7"/>
      <c r="DLN7" s="202"/>
      <c r="DLO7" s="7"/>
      <c r="DLP7" s="202"/>
      <c r="DLQ7" s="7"/>
      <c r="DLR7" s="202"/>
      <c r="DLS7" s="7"/>
      <c r="DLT7" s="202"/>
      <c r="DLU7" s="7"/>
      <c r="DLV7" s="202"/>
      <c r="DLW7" s="7"/>
      <c r="DLX7" s="202"/>
      <c r="DLY7" s="7"/>
      <c r="DLZ7" s="202"/>
      <c r="DMA7" s="7"/>
      <c r="DMB7" s="202"/>
      <c r="DMC7" s="7"/>
      <c r="DMD7" s="202"/>
      <c r="DME7" s="7"/>
      <c r="DMF7" s="202"/>
      <c r="DMG7" s="7"/>
      <c r="DMH7" s="202"/>
      <c r="DMI7" s="7"/>
      <c r="DMJ7" s="202"/>
      <c r="DMK7" s="7"/>
      <c r="DML7" s="202"/>
      <c r="DMM7" s="7"/>
      <c r="DMN7" s="202"/>
      <c r="DMO7" s="7"/>
      <c r="DMP7" s="202"/>
      <c r="DMQ7" s="7"/>
      <c r="DMR7" s="202"/>
      <c r="DMS7" s="7"/>
      <c r="DMT7" s="202"/>
      <c r="DMU7" s="7"/>
      <c r="DMV7" s="202"/>
      <c r="DMW7" s="7"/>
      <c r="DMX7" s="202"/>
      <c r="DMY7" s="7"/>
      <c r="DMZ7" s="202"/>
      <c r="DNA7" s="7"/>
      <c r="DNB7" s="202"/>
      <c r="DNC7" s="7"/>
      <c r="DND7" s="202"/>
      <c r="DNE7" s="7"/>
      <c r="DNF7" s="202"/>
      <c r="DNG7" s="7"/>
      <c r="DNH7" s="202"/>
      <c r="DNI7" s="7"/>
      <c r="DNJ7" s="202"/>
      <c r="DNK7" s="7"/>
      <c r="DNL7" s="202"/>
      <c r="DNM7" s="7"/>
      <c r="DNN7" s="202"/>
      <c r="DNO7" s="7"/>
      <c r="DNP7" s="202"/>
      <c r="DNQ7" s="7"/>
      <c r="DNR7" s="202"/>
      <c r="DNS7" s="7"/>
      <c r="DNT7" s="202"/>
      <c r="DNU7" s="7"/>
      <c r="DNV7" s="202"/>
      <c r="DNW7" s="7"/>
      <c r="DNX7" s="202"/>
      <c r="DNY7" s="7"/>
      <c r="DNZ7" s="202"/>
      <c r="DOA7" s="7"/>
      <c r="DOB7" s="202"/>
      <c r="DOC7" s="7"/>
      <c r="DOD7" s="202"/>
      <c r="DOE7" s="7"/>
      <c r="DOF7" s="202"/>
      <c r="DOG7" s="7"/>
      <c r="DOH7" s="202"/>
      <c r="DOI7" s="7"/>
      <c r="DOJ7" s="202"/>
      <c r="DOK7" s="7"/>
      <c r="DOL7" s="202"/>
      <c r="DOM7" s="7"/>
      <c r="DON7" s="202"/>
      <c r="DOO7" s="7"/>
      <c r="DOP7" s="202"/>
      <c r="DOQ7" s="7"/>
      <c r="DOR7" s="202"/>
      <c r="DOS7" s="7"/>
      <c r="DOT7" s="202"/>
      <c r="DOU7" s="7"/>
      <c r="DOV7" s="202"/>
      <c r="DOW7" s="7"/>
      <c r="DOX7" s="202"/>
      <c r="DOY7" s="7"/>
      <c r="DOZ7" s="202"/>
      <c r="DPA7" s="7"/>
      <c r="DPB7" s="202"/>
      <c r="DPC7" s="7"/>
      <c r="DPD7" s="202"/>
      <c r="DPE7" s="7"/>
      <c r="DPF7" s="202"/>
      <c r="DPG7" s="7"/>
      <c r="DPH7" s="202"/>
      <c r="DPI7" s="7"/>
      <c r="DPJ7" s="202"/>
      <c r="DPK7" s="7"/>
      <c r="DPL7" s="202"/>
      <c r="DPM7" s="7"/>
      <c r="DPN7" s="202"/>
      <c r="DPO7" s="7"/>
      <c r="DPP7" s="202"/>
      <c r="DPQ7" s="7"/>
      <c r="DPR7" s="202"/>
      <c r="DPS7" s="7"/>
      <c r="DPT7" s="202"/>
      <c r="DPU7" s="7"/>
      <c r="DPV7" s="202"/>
      <c r="DPW7" s="7"/>
      <c r="DPX7" s="202"/>
      <c r="DPY7" s="7"/>
      <c r="DPZ7" s="202"/>
      <c r="DQA7" s="7"/>
      <c r="DQB7" s="202"/>
      <c r="DQC7" s="7"/>
      <c r="DQD7" s="202"/>
      <c r="DQE7" s="7"/>
      <c r="DQF7" s="202"/>
      <c r="DQG7" s="7"/>
      <c r="DQH7" s="202"/>
      <c r="DQI7" s="7"/>
      <c r="DQJ7" s="202"/>
      <c r="DQK7" s="7"/>
      <c r="DQL7" s="202"/>
      <c r="DQM7" s="7"/>
      <c r="DQN7" s="202"/>
      <c r="DQO7" s="7"/>
      <c r="DQP7" s="202"/>
      <c r="DQQ7" s="7"/>
      <c r="DQR7" s="202"/>
      <c r="DQS7" s="7"/>
      <c r="DQT7" s="202"/>
      <c r="DQU7" s="7"/>
      <c r="DQV7" s="202"/>
      <c r="DQW7" s="7"/>
      <c r="DQX7" s="202"/>
      <c r="DQY7" s="7"/>
      <c r="DQZ7" s="202"/>
      <c r="DRA7" s="7"/>
      <c r="DRB7" s="202"/>
      <c r="DRC7" s="7"/>
      <c r="DRD7" s="202"/>
      <c r="DRE7" s="7"/>
      <c r="DRF7" s="202"/>
      <c r="DRG7" s="7"/>
      <c r="DRH7" s="202"/>
      <c r="DRI7" s="7"/>
      <c r="DRJ7" s="202"/>
      <c r="DRK7" s="7"/>
      <c r="DRL7" s="202"/>
      <c r="DRM7" s="7"/>
      <c r="DRN7" s="202"/>
      <c r="DRO7" s="7"/>
      <c r="DRP7" s="202"/>
      <c r="DRQ7" s="7"/>
      <c r="DRR7" s="202"/>
      <c r="DRS7" s="7"/>
      <c r="DRT7" s="202"/>
      <c r="DRU7" s="7"/>
      <c r="DRV7" s="202"/>
      <c r="DRW7" s="7"/>
      <c r="DRX7" s="202"/>
      <c r="DRY7" s="7"/>
      <c r="DRZ7" s="202"/>
      <c r="DSA7" s="7"/>
      <c r="DSB7" s="202"/>
      <c r="DSC7" s="7"/>
      <c r="DSD7" s="202"/>
      <c r="DSE7" s="7"/>
      <c r="DSF7" s="202"/>
      <c r="DSG7" s="7"/>
      <c r="DSH7" s="202"/>
      <c r="DSI7" s="7"/>
      <c r="DSJ7" s="202"/>
      <c r="DSK7" s="7"/>
      <c r="DSL7" s="202"/>
      <c r="DSM7" s="7"/>
      <c r="DSN7" s="202"/>
      <c r="DSO7" s="7"/>
      <c r="DSP7" s="202"/>
      <c r="DSQ7" s="7"/>
      <c r="DSR7" s="202"/>
      <c r="DSS7" s="7"/>
      <c r="DST7" s="202"/>
      <c r="DSU7" s="7"/>
      <c r="DSV7" s="202"/>
      <c r="DSW7" s="7"/>
      <c r="DSX7" s="202"/>
      <c r="DSY7" s="7"/>
      <c r="DSZ7" s="202"/>
      <c r="DTA7" s="7"/>
      <c r="DTB7" s="202"/>
      <c r="DTC7" s="7"/>
      <c r="DTD7" s="202"/>
      <c r="DTE7" s="7"/>
      <c r="DTF7" s="202"/>
      <c r="DTG7" s="7"/>
      <c r="DTH7" s="202"/>
      <c r="DTI7" s="7"/>
      <c r="DTJ7" s="202"/>
      <c r="DTK7" s="7"/>
      <c r="DTL7" s="202"/>
      <c r="DTM7" s="7"/>
      <c r="DTN7" s="202"/>
      <c r="DTO7" s="7"/>
      <c r="DTP7" s="202"/>
      <c r="DTQ7" s="7"/>
      <c r="DTR7" s="202"/>
      <c r="DTS7" s="7"/>
      <c r="DTT7" s="202"/>
      <c r="DTU7" s="7"/>
      <c r="DTV7" s="202"/>
      <c r="DTW7" s="7"/>
      <c r="DTX7" s="202"/>
      <c r="DTY7" s="7"/>
      <c r="DTZ7" s="202"/>
      <c r="DUA7" s="7"/>
      <c r="DUB7" s="202"/>
      <c r="DUC7" s="7"/>
      <c r="DUD7" s="202"/>
      <c r="DUE7" s="7"/>
      <c r="DUF7" s="202"/>
      <c r="DUG7" s="7"/>
      <c r="DUH7" s="202"/>
      <c r="DUI7" s="7"/>
      <c r="DUJ7" s="202"/>
      <c r="DUK7" s="7"/>
      <c r="DUL7" s="202"/>
      <c r="DUM7" s="7"/>
      <c r="DUN7" s="202"/>
      <c r="DUO7" s="7"/>
      <c r="DUP7" s="202"/>
      <c r="DUQ7" s="7"/>
      <c r="DUR7" s="202"/>
      <c r="DUS7" s="7"/>
      <c r="DUT7" s="202"/>
      <c r="DUU7" s="7"/>
      <c r="DUV7" s="202"/>
      <c r="DUW7" s="7"/>
      <c r="DUX7" s="202"/>
      <c r="DUY7" s="7"/>
      <c r="DUZ7" s="202"/>
      <c r="DVA7" s="7"/>
      <c r="DVB7" s="202"/>
      <c r="DVC7" s="7"/>
      <c r="DVD7" s="202"/>
      <c r="DVE7" s="7"/>
      <c r="DVF7" s="202"/>
      <c r="DVG7" s="7"/>
      <c r="DVH7" s="202"/>
      <c r="DVI7" s="7"/>
      <c r="DVJ7" s="202"/>
      <c r="DVK7" s="7"/>
      <c r="DVL7" s="202"/>
      <c r="DVM7" s="7"/>
      <c r="DVN7" s="202"/>
      <c r="DVO7" s="7"/>
      <c r="DVP7" s="202"/>
      <c r="DVQ7" s="7"/>
      <c r="DVR7" s="202"/>
      <c r="DVS7" s="7"/>
      <c r="DVT7" s="202"/>
      <c r="DVU7" s="7"/>
      <c r="DVV7" s="202"/>
      <c r="DVW7" s="7"/>
      <c r="DVX7" s="202"/>
      <c r="DVY7" s="7"/>
      <c r="DVZ7" s="202"/>
      <c r="DWA7" s="7"/>
      <c r="DWB7" s="202"/>
      <c r="DWC7" s="7"/>
      <c r="DWD7" s="202"/>
      <c r="DWE7" s="7"/>
      <c r="DWF7" s="202"/>
      <c r="DWG7" s="7"/>
      <c r="DWH7" s="202"/>
      <c r="DWI7" s="7"/>
      <c r="DWJ7" s="202"/>
      <c r="DWK7" s="7"/>
      <c r="DWL7" s="202"/>
      <c r="DWM7" s="7"/>
      <c r="DWN7" s="202"/>
      <c r="DWO7" s="7"/>
      <c r="DWP7" s="202"/>
      <c r="DWQ7" s="7"/>
      <c r="DWR7" s="202"/>
      <c r="DWS7" s="7"/>
      <c r="DWT7" s="202"/>
      <c r="DWU7" s="7"/>
      <c r="DWV7" s="202"/>
      <c r="DWW7" s="7"/>
      <c r="DWX7" s="202"/>
      <c r="DWY7" s="7"/>
      <c r="DWZ7" s="202"/>
      <c r="DXA7" s="7"/>
      <c r="DXB7" s="202"/>
      <c r="DXC7" s="7"/>
      <c r="DXD7" s="202"/>
      <c r="DXE7" s="7"/>
      <c r="DXF7" s="202"/>
      <c r="DXG7" s="7"/>
      <c r="DXH7" s="202"/>
      <c r="DXI7" s="7"/>
      <c r="DXJ7" s="202"/>
      <c r="DXK7" s="7"/>
      <c r="DXL7" s="202"/>
      <c r="DXM7" s="7"/>
      <c r="DXN7" s="202"/>
      <c r="DXO7" s="7"/>
      <c r="DXP7" s="202"/>
      <c r="DXQ7" s="7"/>
      <c r="DXR7" s="202"/>
      <c r="DXS7" s="7"/>
      <c r="DXT7" s="202"/>
      <c r="DXU7" s="7"/>
      <c r="DXV7" s="202"/>
      <c r="DXW7" s="7"/>
      <c r="DXX7" s="202"/>
      <c r="DXY7" s="7"/>
      <c r="DXZ7" s="202"/>
      <c r="DYA7" s="7"/>
      <c r="DYB7" s="202"/>
      <c r="DYC7" s="7"/>
      <c r="DYD7" s="202"/>
      <c r="DYE7" s="7"/>
      <c r="DYF7" s="202"/>
      <c r="DYG7" s="7"/>
      <c r="DYH7" s="202"/>
      <c r="DYI7" s="7"/>
      <c r="DYJ7" s="202"/>
      <c r="DYK7" s="7"/>
      <c r="DYL7" s="202"/>
      <c r="DYM7" s="7"/>
      <c r="DYN7" s="202"/>
      <c r="DYO7" s="7"/>
      <c r="DYP7" s="202"/>
      <c r="DYQ7" s="7"/>
      <c r="DYR7" s="202"/>
      <c r="DYS7" s="7"/>
      <c r="DYT7" s="202"/>
      <c r="DYU7" s="7"/>
      <c r="DYV7" s="202"/>
      <c r="DYW7" s="7"/>
      <c r="DYX7" s="202"/>
      <c r="DYY7" s="7"/>
      <c r="DYZ7" s="202"/>
      <c r="DZA7" s="7"/>
      <c r="DZB7" s="202"/>
      <c r="DZC7" s="7"/>
      <c r="DZD7" s="202"/>
      <c r="DZE7" s="7"/>
      <c r="DZF7" s="202"/>
      <c r="DZG7" s="7"/>
      <c r="DZH7" s="202"/>
      <c r="DZI7" s="7"/>
      <c r="DZJ7" s="202"/>
      <c r="DZK7" s="7"/>
      <c r="DZL7" s="202"/>
      <c r="DZM7" s="7"/>
      <c r="DZN7" s="202"/>
      <c r="DZO7" s="7"/>
      <c r="DZP7" s="202"/>
      <c r="DZQ7" s="7"/>
      <c r="DZR7" s="202"/>
      <c r="DZS7" s="7"/>
      <c r="DZT7" s="202"/>
      <c r="DZU7" s="7"/>
      <c r="DZV7" s="202"/>
      <c r="DZW7" s="7"/>
      <c r="DZX7" s="202"/>
      <c r="DZY7" s="7"/>
      <c r="DZZ7" s="202"/>
      <c r="EAA7" s="7"/>
      <c r="EAB7" s="202"/>
      <c r="EAC7" s="7"/>
      <c r="EAD7" s="202"/>
      <c r="EAE7" s="7"/>
      <c r="EAF7" s="202"/>
      <c r="EAG7" s="7"/>
      <c r="EAH7" s="202"/>
      <c r="EAI7" s="7"/>
      <c r="EAJ7" s="202"/>
      <c r="EAK7" s="7"/>
      <c r="EAL7" s="202"/>
      <c r="EAM7" s="7"/>
      <c r="EAN7" s="202"/>
      <c r="EAO7" s="7"/>
      <c r="EAP7" s="202"/>
      <c r="EAQ7" s="7"/>
      <c r="EAR7" s="202"/>
      <c r="EAS7" s="7"/>
      <c r="EAT7" s="202"/>
      <c r="EAU7" s="7"/>
      <c r="EAV7" s="202"/>
      <c r="EAW7" s="7"/>
      <c r="EAX7" s="202"/>
      <c r="EAY7" s="7"/>
      <c r="EAZ7" s="202"/>
      <c r="EBA7" s="7"/>
      <c r="EBB7" s="202"/>
      <c r="EBC7" s="7"/>
      <c r="EBD7" s="202"/>
      <c r="EBE7" s="7"/>
      <c r="EBF7" s="202"/>
      <c r="EBG7" s="7"/>
      <c r="EBH7" s="202"/>
      <c r="EBI7" s="7"/>
      <c r="EBJ7" s="202"/>
      <c r="EBK7" s="7"/>
      <c r="EBL7" s="202"/>
      <c r="EBM7" s="7"/>
      <c r="EBN7" s="202"/>
      <c r="EBO7" s="7"/>
      <c r="EBP7" s="202"/>
      <c r="EBQ7" s="7"/>
      <c r="EBR7" s="202"/>
      <c r="EBS7" s="7"/>
      <c r="EBT7" s="202"/>
      <c r="EBU7" s="7"/>
      <c r="EBV7" s="202"/>
      <c r="EBW7" s="7"/>
      <c r="EBX7" s="202"/>
      <c r="EBY7" s="7"/>
      <c r="EBZ7" s="202"/>
      <c r="ECA7" s="7"/>
      <c r="ECB7" s="202"/>
      <c r="ECC7" s="7"/>
      <c r="ECD7" s="202"/>
      <c r="ECE7" s="7"/>
      <c r="ECF7" s="202"/>
      <c r="ECG7" s="7"/>
      <c r="ECH7" s="202"/>
      <c r="ECI7" s="7"/>
      <c r="ECJ7" s="202"/>
      <c r="ECK7" s="7"/>
      <c r="ECL7" s="202"/>
      <c r="ECM7" s="7"/>
      <c r="ECN7" s="202"/>
      <c r="ECO7" s="7"/>
      <c r="ECP7" s="202"/>
      <c r="ECQ7" s="7"/>
      <c r="ECR7" s="202"/>
      <c r="ECS7" s="7"/>
      <c r="ECT7" s="202"/>
      <c r="ECU7" s="7"/>
      <c r="ECV7" s="202"/>
      <c r="ECW7" s="7"/>
      <c r="ECX7" s="202"/>
      <c r="ECY7" s="7"/>
      <c r="ECZ7" s="202"/>
      <c r="EDA7" s="7"/>
      <c r="EDB7" s="202"/>
      <c r="EDC7" s="7"/>
      <c r="EDD7" s="202"/>
      <c r="EDE7" s="7"/>
      <c r="EDF7" s="202"/>
      <c r="EDG7" s="7"/>
      <c r="EDH7" s="202"/>
      <c r="EDI7" s="7"/>
      <c r="EDJ7" s="202"/>
      <c r="EDK7" s="7"/>
      <c r="EDL7" s="202"/>
      <c r="EDM7" s="7"/>
      <c r="EDN7" s="202"/>
      <c r="EDO7" s="7"/>
      <c r="EDP7" s="202"/>
      <c r="EDQ7" s="7"/>
      <c r="EDR7" s="202"/>
      <c r="EDS7" s="7"/>
      <c r="EDT7" s="202"/>
      <c r="EDU7" s="7"/>
      <c r="EDV7" s="202"/>
      <c r="EDW7" s="7"/>
      <c r="EDX7" s="202"/>
      <c r="EDY7" s="7"/>
      <c r="EDZ7" s="202"/>
      <c r="EEA7" s="7"/>
      <c r="EEB7" s="202"/>
      <c r="EEC7" s="7"/>
      <c r="EED7" s="202"/>
      <c r="EEE7" s="7"/>
      <c r="EEF7" s="202"/>
      <c r="EEG7" s="7"/>
      <c r="EEH7" s="202"/>
      <c r="EEI7" s="7"/>
      <c r="EEJ7" s="202"/>
      <c r="EEK7" s="7"/>
      <c r="EEL7" s="202"/>
      <c r="EEM7" s="7"/>
      <c r="EEN7" s="202"/>
      <c r="EEO7" s="7"/>
      <c r="EEP7" s="202"/>
      <c r="EEQ7" s="7"/>
      <c r="EER7" s="202"/>
      <c r="EES7" s="7"/>
      <c r="EET7" s="202"/>
      <c r="EEU7" s="7"/>
      <c r="EEV7" s="202"/>
      <c r="EEW7" s="7"/>
      <c r="EEX7" s="202"/>
      <c r="EEY7" s="7"/>
      <c r="EEZ7" s="202"/>
      <c r="EFA7" s="7"/>
      <c r="EFB7" s="202"/>
      <c r="EFC7" s="7"/>
      <c r="EFD7" s="202"/>
      <c r="EFE7" s="7"/>
      <c r="EFF7" s="202"/>
      <c r="EFG7" s="7"/>
      <c r="EFH7" s="202"/>
      <c r="EFI7" s="7"/>
      <c r="EFJ7" s="202"/>
      <c r="EFK7" s="7"/>
      <c r="EFL7" s="202"/>
      <c r="EFM7" s="7"/>
      <c r="EFN7" s="202"/>
      <c r="EFO7" s="7"/>
      <c r="EFP7" s="202"/>
      <c r="EFQ7" s="7"/>
      <c r="EFR7" s="202"/>
      <c r="EFS7" s="7"/>
      <c r="EFT7" s="202"/>
      <c r="EFU7" s="7"/>
      <c r="EFV7" s="202"/>
      <c r="EFW7" s="7"/>
      <c r="EFX7" s="202"/>
      <c r="EFY7" s="7"/>
      <c r="EFZ7" s="202"/>
      <c r="EGA7" s="7"/>
      <c r="EGB7" s="202"/>
      <c r="EGC7" s="7"/>
      <c r="EGD7" s="202"/>
      <c r="EGE7" s="7"/>
      <c r="EGF7" s="202"/>
      <c r="EGG7" s="7"/>
      <c r="EGH7" s="202"/>
      <c r="EGI7" s="7"/>
      <c r="EGJ7" s="202"/>
      <c r="EGK7" s="7"/>
      <c r="EGL7" s="202"/>
      <c r="EGM7" s="7"/>
      <c r="EGN7" s="202"/>
      <c r="EGO7" s="7"/>
      <c r="EGP7" s="202"/>
      <c r="EGQ7" s="7"/>
      <c r="EGR7" s="202"/>
      <c r="EGS7" s="7"/>
      <c r="EGT7" s="202"/>
      <c r="EGU7" s="7"/>
      <c r="EGV7" s="202"/>
      <c r="EGW7" s="7"/>
      <c r="EGX7" s="202"/>
      <c r="EGY7" s="7"/>
      <c r="EGZ7" s="202"/>
      <c r="EHA7" s="7"/>
      <c r="EHB7" s="202"/>
      <c r="EHC7" s="7"/>
      <c r="EHD7" s="202"/>
      <c r="EHE7" s="7"/>
      <c r="EHF7" s="202"/>
      <c r="EHG7" s="7"/>
      <c r="EHH7" s="202"/>
      <c r="EHI7" s="7"/>
      <c r="EHJ7" s="202"/>
      <c r="EHK7" s="7"/>
      <c r="EHL7" s="202"/>
      <c r="EHM7" s="7"/>
      <c r="EHN7" s="202"/>
      <c r="EHO7" s="7"/>
      <c r="EHP7" s="202"/>
      <c r="EHQ7" s="7"/>
      <c r="EHR7" s="202"/>
      <c r="EHS7" s="7"/>
      <c r="EHT7" s="202"/>
      <c r="EHU7" s="7"/>
      <c r="EHV7" s="202"/>
      <c r="EHW7" s="7"/>
      <c r="EHX7" s="202"/>
      <c r="EHY7" s="7"/>
      <c r="EHZ7" s="202"/>
      <c r="EIA7" s="7"/>
      <c r="EIB7" s="202"/>
      <c r="EIC7" s="7"/>
      <c r="EID7" s="202"/>
      <c r="EIE7" s="7"/>
      <c r="EIF7" s="202"/>
      <c r="EIG7" s="7"/>
      <c r="EIH7" s="202"/>
      <c r="EII7" s="7"/>
      <c r="EIJ7" s="202"/>
      <c r="EIK7" s="7"/>
      <c r="EIL7" s="202"/>
      <c r="EIM7" s="7"/>
      <c r="EIN7" s="202"/>
      <c r="EIO7" s="7"/>
      <c r="EIP7" s="202"/>
      <c r="EIQ7" s="7"/>
      <c r="EIR7" s="202"/>
      <c r="EIS7" s="7"/>
      <c r="EIT7" s="202"/>
      <c r="EIU7" s="7"/>
      <c r="EIV7" s="202"/>
      <c r="EIW7" s="7"/>
      <c r="EIX7" s="202"/>
      <c r="EIY7" s="7"/>
      <c r="EIZ7" s="202"/>
      <c r="EJA7" s="7"/>
      <c r="EJB7" s="202"/>
      <c r="EJC7" s="7"/>
      <c r="EJD7" s="202"/>
      <c r="EJE7" s="7"/>
      <c r="EJF7" s="202"/>
      <c r="EJG7" s="7"/>
      <c r="EJH7" s="202"/>
      <c r="EJI7" s="7"/>
      <c r="EJJ7" s="202"/>
      <c r="EJK7" s="7"/>
      <c r="EJL7" s="202"/>
      <c r="EJM7" s="7"/>
      <c r="EJN7" s="202"/>
      <c r="EJO7" s="7"/>
      <c r="EJP7" s="202"/>
      <c r="EJQ7" s="7"/>
      <c r="EJR7" s="202"/>
      <c r="EJS7" s="7"/>
      <c r="EJT7" s="202"/>
      <c r="EJU7" s="7"/>
      <c r="EJV7" s="202"/>
      <c r="EJW7" s="7"/>
      <c r="EJX7" s="202"/>
      <c r="EJY7" s="7"/>
      <c r="EJZ7" s="202"/>
      <c r="EKA7" s="7"/>
      <c r="EKB7" s="202"/>
      <c r="EKC7" s="7"/>
      <c r="EKD7" s="202"/>
      <c r="EKE7" s="7"/>
      <c r="EKF7" s="202"/>
      <c r="EKG7" s="7"/>
      <c r="EKH7" s="202"/>
      <c r="EKI7" s="7"/>
      <c r="EKJ7" s="202"/>
      <c r="EKK7" s="7"/>
      <c r="EKL7" s="202"/>
      <c r="EKM7" s="7"/>
      <c r="EKN7" s="202"/>
      <c r="EKO7" s="7"/>
      <c r="EKP7" s="202"/>
      <c r="EKQ7" s="7"/>
      <c r="EKR7" s="202"/>
      <c r="EKS7" s="7"/>
      <c r="EKT7" s="202"/>
      <c r="EKU7" s="7"/>
      <c r="EKV7" s="202"/>
      <c r="EKW7" s="7"/>
      <c r="EKX7" s="202"/>
      <c r="EKY7" s="7"/>
      <c r="EKZ7" s="202"/>
      <c r="ELA7" s="7"/>
      <c r="ELB7" s="202"/>
      <c r="ELC7" s="7"/>
      <c r="ELD7" s="202"/>
      <c r="ELE7" s="7"/>
      <c r="ELF7" s="202"/>
      <c r="ELG7" s="7"/>
      <c r="ELH7" s="202"/>
      <c r="ELI7" s="7"/>
      <c r="ELJ7" s="202"/>
      <c r="ELK7" s="7"/>
      <c r="ELL7" s="202"/>
      <c r="ELM7" s="7"/>
      <c r="ELN7" s="202"/>
      <c r="ELO7" s="7"/>
      <c r="ELP7" s="202"/>
      <c r="ELQ7" s="7"/>
      <c r="ELR7" s="202"/>
      <c r="ELS7" s="7"/>
      <c r="ELT7" s="202"/>
      <c r="ELU7" s="7"/>
      <c r="ELV7" s="202"/>
      <c r="ELW7" s="7"/>
      <c r="ELX7" s="202"/>
      <c r="ELY7" s="7"/>
      <c r="ELZ7" s="202"/>
      <c r="EMA7" s="7"/>
      <c r="EMB7" s="202"/>
      <c r="EMC7" s="7"/>
      <c r="EMD7" s="202"/>
      <c r="EME7" s="7"/>
      <c r="EMF7" s="202"/>
      <c r="EMG7" s="7"/>
      <c r="EMH7" s="202"/>
      <c r="EMI7" s="7"/>
      <c r="EMJ7" s="202"/>
      <c r="EMK7" s="7"/>
      <c r="EML7" s="202"/>
      <c r="EMM7" s="7"/>
      <c r="EMN7" s="202"/>
      <c r="EMO7" s="7"/>
      <c r="EMP7" s="202"/>
      <c r="EMQ7" s="7"/>
      <c r="EMR7" s="202"/>
      <c r="EMS7" s="7"/>
      <c r="EMT7" s="202"/>
      <c r="EMU7" s="7"/>
      <c r="EMV7" s="202"/>
      <c r="EMW7" s="7"/>
      <c r="EMX7" s="202"/>
      <c r="EMY7" s="7"/>
      <c r="EMZ7" s="202"/>
      <c r="ENA7" s="7"/>
      <c r="ENB7" s="202"/>
      <c r="ENC7" s="7"/>
      <c r="END7" s="202"/>
      <c r="ENE7" s="7"/>
      <c r="ENF7" s="202"/>
      <c r="ENG7" s="7"/>
      <c r="ENH7" s="202"/>
      <c r="ENI7" s="7"/>
      <c r="ENJ7" s="202"/>
      <c r="ENK7" s="7"/>
      <c r="ENL7" s="202"/>
      <c r="ENM7" s="7"/>
      <c r="ENN7" s="202"/>
      <c r="ENO7" s="7"/>
      <c r="ENP7" s="202"/>
      <c r="ENQ7" s="7"/>
      <c r="ENR7" s="202"/>
      <c r="ENS7" s="7"/>
      <c r="ENT7" s="202"/>
      <c r="ENU7" s="7"/>
      <c r="ENV7" s="202"/>
      <c r="ENW7" s="7"/>
      <c r="ENX7" s="202"/>
      <c r="ENY7" s="7"/>
      <c r="ENZ7" s="202"/>
      <c r="EOA7" s="7"/>
      <c r="EOB7" s="202"/>
      <c r="EOC7" s="7"/>
      <c r="EOD7" s="202"/>
      <c r="EOE7" s="7"/>
      <c r="EOF7" s="202"/>
      <c r="EOG7" s="7"/>
      <c r="EOH7" s="202"/>
      <c r="EOI7" s="7"/>
      <c r="EOJ7" s="202"/>
      <c r="EOK7" s="7"/>
      <c r="EOL7" s="202"/>
      <c r="EOM7" s="7"/>
      <c r="EON7" s="202"/>
      <c r="EOO7" s="7"/>
      <c r="EOP7" s="202"/>
      <c r="EOQ7" s="7"/>
      <c r="EOR7" s="202"/>
      <c r="EOS7" s="7"/>
      <c r="EOT7" s="202"/>
      <c r="EOU7" s="7"/>
      <c r="EOV7" s="202"/>
      <c r="EOW7" s="7"/>
      <c r="EOX7" s="202"/>
      <c r="EOY7" s="7"/>
      <c r="EOZ7" s="202"/>
      <c r="EPA7" s="7"/>
      <c r="EPB7" s="202"/>
      <c r="EPC7" s="7"/>
      <c r="EPD7" s="202"/>
      <c r="EPE7" s="7"/>
      <c r="EPF7" s="202"/>
      <c r="EPG7" s="7"/>
      <c r="EPH7" s="202"/>
      <c r="EPI7" s="7"/>
      <c r="EPJ7" s="202"/>
      <c r="EPK7" s="7"/>
      <c r="EPL7" s="202"/>
      <c r="EPM7" s="7"/>
      <c r="EPN7" s="202"/>
      <c r="EPO7" s="7"/>
      <c r="EPP7" s="202"/>
      <c r="EPQ7" s="7"/>
      <c r="EPR7" s="202"/>
      <c r="EPS7" s="7"/>
      <c r="EPT7" s="202"/>
      <c r="EPU7" s="7"/>
      <c r="EPV7" s="202"/>
      <c r="EPW7" s="7"/>
      <c r="EPX7" s="202"/>
      <c r="EPY7" s="7"/>
      <c r="EPZ7" s="202"/>
      <c r="EQA7" s="7"/>
      <c r="EQB7" s="202"/>
      <c r="EQC7" s="7"/>
      <c r="EQD7" s="202"/>
      <c r="EQE7" s="7"/>
      <c r="EQF7" s="202"/>
      <c r="EQG7" s="7"/>
      <c r="EQH7" s="202"/>
      <c r="EQI7" s="7"/>
      <c r="EQJ7" s="202"/>
      <c r="EQK7" s="7"/>
      <c r="EQL7" s="202"/>
      <c r="EQM7" s="7"/>
      <c r="EQN7" s="202"/>
      <c r="EQO7" s="7"/>
      <c r="EQP7" s="202"/>
      <c r="EQQ7" s="7"/>
      <c r="EQR7" s="202"/>
      <c r="EQS7" s="7"/>
      <c r="EQT7" s="202"/>
      <c r="EQU7" s="7"/>
      <c r="EQV7" s="202"/>
      <c r="EQW7" s="7"/>
      <c r="EQX7" s="202"/>
      <c r="EQY7" s="7"/>
      <c r="EQZ7" s="202"/>
      <c r="ERA7" s="7"/>
      <c r="ERB7" s="202"/>
      <c r="ERC7" s="7"/>
      <c r="ERD7" s="202"/>
      <c r="ERE7" s="7"/>
      <c r="ERF7" s="202"/>
      <c r="ERG7" s="7"/>
      <c r="ERH7" s="202"/>
      <c r="ERI7" s="7"/>
      <c r="ERJ7" s="202"/>
      <c r="ERK7" s="7"/>
      <c r="ERL7" s="202"/>
      <c r="ERM7" s="7"/>
      <c r="ERN7" s="202"/>
      <c r="ERO7" s="7"/>
      <c r="ERP7" s="202"/>
      <c r="ERQ7" s="7"/>
      <c r="ERR7" s="202"/>
      <c r="ERS7" s="7"/>
      <c r="ERT7" s="202"/>
      <c r="ERU7" s="7"/>
      <c r="ERV7" s="202"/>
      <c r="ERW7" s="7"/>
      <c r="ERX7" s="202"/>
      <c r="ERY7" s="7"/>
      <c r="ERZ7" s="202"/>
      <c r="ESA7" s="7"/>
      <c r="ESB7" s="202"/>
      <c r="ESC7" s="7"/>
      <c r="ESD7" s="202"/>
      <c r="ESE7" s="7"/>
      <c r="ESF7" s="202"/>
      <c r="ESG7" s="7"/>
      <c r="ESH7" s="202"/>
      <c r="ESI7" s="7"/>
      <c r="ESJ7" s="202"/>
      <c r="ESK7" s="7"/>
      <c r="ESL7" s="202"/>
      <c r="ESM7" s="7"/>
      <c r="ESN7" s="202"/>
      <c r="ESO7" s="7"/>
      <c r="ESP7" s="202"/>
      <c r="ESQ7" s="7"/>
      <c r="ESR7" s="202"/>
      <c r="ESS7" s="7"/>
      <c r="EST7" s="202"/>
      <c r="ESU7" s="7"/>
      <c r="ESV7" s="202"/>
      <c r="ESW7" s="7"/>
      <c r="ESX7" s="202"/>
      <c r="ESY7" s="7"/>
      <c r="ESZ7" s="202"/>
      <c r="ETA7" s="7"/>
      <c r="ETB7" s="202"/>
      <c r="ETC7" s="7"/>
      <c r="ETD7" s="202"/>
      <c r="ETE7" s="7"/>
      <c r="ETF7" s="202"/>
      <c r="ETG7" s="7"/>
      <c r="ETH7" s="202"/>
      <c r="ETI7" s="7"/>
      <c r="ETJ7" s="202"/>
      <c r="ETK7" s="7"/>
      <c r="ETL7" s="202"/>
      <c r="ETM7" s="7"/>
      <c r="ETN7" s="202"/>
      <c r="ETO7" s="7"/>
      <c r="ETP7" s="202"/>
      <c r="ETQ7" s="7"/>
      <c r="ETR7" s="202"/>
      <c r="ETS7" s="7"/>
      <c r="ETT7" s="202"/>
      <c r="ETU7" s="7"/>
      <c r="ETV7" s="202"/>
      <c r="ETW7" s="7"/>
      <c r="ETX7" s="202"/>
      <c r="ETY7" s="7"/>
      <c r="ETZ7" s="202"/>
      <c r="EUA7" s="7"/>
      <c r="EUB7" s="202"/>
      <c r="EUC7" s="7"/>
      <c r="EUD7" s="202"/>
      <c r="EUE7" s="7"/>
      <c r="EUF7" s="202"/>
      <c r="EUG7" s="7"/>
      <c r="EUH7" s="202"/>
      <c r="EUI7" s="7"/>
      <c r="EUJ7" s="202"/>
      <c r="EUK7" s="7"/>
      <c r="EUL7" s="202"/>
      <c r="EUM7" s="7"/>
      <c r="EUN7" s="202"/>
      <c r="EUO7" s="7"/>
      <c r="EUP7" s="202"/>
      <c r="EUQ7" s="7"/>
      <c r="EUR7" s="202"/>
      <c r="EUS7" s="7"/>
      <c r="EUT7" s="202"/>
      <c r="EUU7" s="7"/>
      <c r="EUV7" s="202"/>
      <c r="EUW7" s="7"/>
      <c r="EUX7" s="202"/>
      <c r="EUY7" s="7"/>
      <c r="EUZ7" s="202"/>
      <c r="EVA7" s="7"/>
      <c r="EVB7" s="202"/>
      <c r="EVC7" s="7"/>
      <c r="EVD7" s="202"/>
      <c r="EVE7" s="7"/>
      <c r="EVF7" s="202"/>
      <c r="EVG7" s="7"/>
      <c r="EVH7" s="202"/>
      <c r="EVI7" s="7"/>
      <c r="EVJ7" s="202"/>
      <c r="EVK7" s="7"/>
      <c r="EVL7" s="202"/>
      <c r="EVM7" s="7"/>
      <c r="EVN7" s="202"/>
      <c r="EVO7" s="7"/>
      <c r="EVP7" s="202"/>
      <c r="EVQ7" s="7"/>
      <c r="EVR7" s="202"/>
      <c r="EVS7" s="7"/>
      <c r="EVT7" s="202"/>
      <c r="EVU7" s="7"/>
      <c r="EVV7" s="202"/>
      <c r="EVW7" s="7"/>
      <c r="EVX7" s="202"/>
      <c r="EVY7" s="7"/>
      <c r="EVZ7" s="202"/>
      <c r="EWA7" s="7"/>
      <c r="EWB7" s="202"/>
      <c r="EWC7" s="7"/>
      <c r="EWD7" s="202"/>
      <c r="EWE7" s="7"/>
      <c r="EWF7" s="202"/>
      <c r="EWG7" s="7"/>
      <c r="EWH7" s="202"/>
      <c r="EWI7" s="7"/>
      <c r="EWJ7" s="202"/>
      <c r="EWK7" s="7"/>
      <c r="EWL7" s="202"/>
      <c r="EWM7" s="7"/>
      <c r="EWN7" s="202"/>
      <c r="EWO7" s="7"/>
      <c r="EWP7" s="202"/>
      <c r="EWQ7" s="7"/>
      <c r="EWR7" s="202"/>
      <c r="EWS7" s="7"/>
      <c r="EWT7" s="202"/>
      <c r="EWU7" s="7"/>
      <c r="EWV7" s="202"/>
      <c r="EWW7" s="7"/>
      <c r="EWX7" s="202"/>
      <c r="EWY7" s="7"/>
      <c r="EWZ7" s="202"/>
      <c r="EXA7" s="7"/>
      <c r="EXB7" s="202"/>
      <c r="EXC7" s="7"/>
      <c r="EXD7" s="202"/>
      <c r="EXE7" s="7"/>
      <c r="EXF7" s="202"/>
      <c r="EXG7" s="7"/>
      <c r="EXH7" s="202"/>
      <c r="EXI7" s="7"/>
      <c r="EXJ7" s="202"/>
      <c r="EXK7" s="7"/>
      <c r="EXL7" s="202"/>
      <c r="EXM7" s="7"/>
      <c r="EXN7" s="202"/>
      <c r="EXO7" s="7"/>
      <c r="EXP7" s="202"/>
      <c r="EXQ7" s="7"/>
      <c r="EXR7" s="202"/>
      <c r="EXS7" s="7"/>
      <c r="EXT7" s="202"/>
      <c r="EXU7" s="7"/>
      <c r="EXV7" s="202"/>
      <c r="EXW7" s="7"/>
      <c r="EXX7" s="202"/>
      <c r="EXY7" s="7"/>
      <c r="EXZ7" s="202"/>
      <c r="EYA7" s="7"/>
      <c r="EYB7" s="202"/>
      <c r="EYC7" s="7"/>
      <c r="EYD7" s="202"/>
      <c r="EYE7" s="7"/>
      <c r="EYF7" s="202"/>
      <c r="EYG7" s="7"/>
      <c r="EYH7" s="202"/>
      <c r="EYI7" s="7"/>
      <c r="EYJ7" s="202"/>
      <c r="EYK7" s="7"/>
      <c r="EYL7" s="202"/>
      <c r="EYM7" s="7"/>
      <c r="EYN7" s="202"/>
      <c r="EYO7" s="7"/>
      <c r="EYP7" s="202"/>
      <c r="EYQ7" s="7"/>
      <c r="EYR7" s="202"/>
      <c r="EYS7" s="7"/>
      <c r="EYT7" s="202"/>
      <c r="EYU7" s="7"/>
      <c r="EYV7" s="202"/>
      <c r="EYW7" s="7"/>
      <c r="EYX7" s="202"/>
      <c r="EYY7" s="7"/>
      <c r="EYZ7" s="202"/>
      <c r="EZA7" s="7"/>
      <c r="EZB7" s="202"/>
      <c r="EZC7" s="7"/>
      <c r="EZD7" s="202"/>
      <c r="EZE7" s="7"/>
      <c r="EZF7" s="202"/>
      <c r="EZG7" s="7"/>
      <c r="EZH7" s="202"/>
      <c r="EZI7" s="7"/>
      <c r="EZJ7" s="202"/>
      <c r="EZK7" s="7"/>
      <c r="EZL7" s="202"/>
      <c r="EZM7" s="7"/>
      <c r="EZN7" s="202"/>
      <c r="EZO7" s="7"/>
      <c r="EZP7" s="202"/>
      <c r="EZQ7" s="7"/>
      <c r="EZR7" s="202"/>
      <c r="EZS7" s="7"/>
      <c r="EZT7" s="202"/>
      <c r="EZU7" s="7"/>
      <c r="EZV7" s="202"/>
      <c r="EZW7" s="7"/>
      <c r="EZX7" s="202"/>
      <c r="EZY7" s="7"/>
      <c r="EZZ7" s="202"/>
      <c r="FAA7" s="7"/>
      <c r="FAB7" s="202"/>
      <c r="FAC7" s="7"/>
      <c r="FAD7" s="202"/>
      <c r="FAE7" s="7"/>
      <c r="FAF7" s="202"/>
      <c r="FAG7" s="7"/>
      <c r="FAH7" s="202"/>
      <c r="FAI7" s="7"/>
      <c r="FAJ7" s="202"/>
      <c r="FAK7" s="7"/>
      <c r="FAL7" s="202"/>
      <c r="FAM7" s="7"/>
      <c r="FAN7" s="202"/>
      <c r="FAO7" s="7"/>
      <c r="FAP7" s="202"/>
      <c r="FAQ7" s="7"/>
      <c r="FAR7" s="202"/>
      <c r="FAS7" s="7"/>
      <c r="FAT7" s="202"/>
      <c r="FAU7" s="7"/>
      <c r="FAV7" s="202"/>
      <c r="FAW7" s="7"/>
      <c r="FAX7" s="202"/>
      <c r="FAY7" s="7"/>
      <c r="FAZ7" s="202"/>
      <c r="FBA7" s="7"/>
      <c r="FBB7" s="202"/>
      <c r="FBC7" s="7"/>
      <c r="FBD7" s="202"/>
      <c r="FBE7" s="7"/>
      <c r="FBF7" s="202"/>
      <c r="FBG7" s="7"/>
      <c r="FBH7" s="202"/>
      <c r="FBI7" s="7"/>
      <c r="FBJ7" s="202"/>
      <c r="FBK7" s="7"/>
      <c r="FBL7" s="202"/>
      <c r="FBM7" s="7"/>
      <c r="FBN7" s="202"/>
      <c r="FBO7" s="7"/>
      <c r="FBP7" s="202"/>
      <c r="FBQ7" s="7"/>
      <c r="FBR7" s="202"/>
      <c r="FBS7" s="7"/>
      <c r="FBT7" s="202"/>
      <c r="FBU7" s="7"/>
      <c r="FBV7" s="202"/>
      <c r="FBW7" s="7"/>
      <c r="FBX7" s="202"/>
      <c r="FBY7" s="7"/>
      <c r="FBZ7" s="202"/>
      <c r="FCA7" s="7"/>
      <c r="FCB7" s="202"/>
      <c r="FCC7" s="7"/>
      <c r="FCD7" s="202"/>
      <c r="FCE7" s="7"/>
      <c r="FCF7" s="202"/>
      <c r="FCG7" s="7"/>
      <c r="FCH7" s="202"/>
      <c r="FCI7" s="7"/>
      <c r="FCJ7" s="202"/>
      <c r="FCK7" s="7"/>
      <c r="FCL7" s="202"/>
      <c r="FCM7" s="7"/>
      <c r="FCN7" s="202"/>
      <c r="FCO7" s="7"/>
      <c r="FCP7" s="202"/>
      <c r="FCQ7" s="7"/>
      <c r="FCR7" s="202"/>
      <c r="FCS7" s="7"/>
      <c r="FCT7" s="202"/>
      <c r="FCU7" s="7"/>
      <c r="FCV7" s="202"/>
      <c r="FCW7" s="7"/>
      <c r="FCX7" s="202"/>
      <c r="FCY7" s="7"/>
      <c r="FCZ7" s="202"/>
      <c r="FDA7" s="7"/>
      <c r="FDB7" s="202"/>
      <c r="FDC7" s="7"/>
      <c r="FDD7" s="202"/>
      <c r="FDE7" s="7"/>
      <c r="FDF7" s="202"/>
      <c r="FDG7" s="7"/>
      <c r="FDH7" s="202"/>
      <c r="FDI7" s="7"/>
      <c r="FDJ7" s="202"/>
      <c r="FDK7" s="7"/>
      <c r="FDL7" s="202"/>
      <c r="FDM7" s="7"/>
      <c r="FDN7" s="202"/>
      <c r="FDO7" s="7"/>
      <c r="FDP7" s="202"/>
      <c r="FDQ7" s="7"/>
      <c r="FDR7" s="202"/>
      <c r="FDS7" s="7"/>
      <c r="FDT7" s="202"/>
      <c r="FDU7" s="7"/>
      <c r="FDV7" s="202"/>
      <c r="FDW7" s="7"/>
      <c r="FDX7" s="202"/>
      <c r="FDY7" s="7"/>
      <c r="FDZ7" s="202"/>
      <c r="FEA7" s="7"/>
      <c r="FEB7" s="202"/>
      <c r="FEC7" s="7"/>
      <c r="FED7" s="202"/>
      <c r="FEE7" s="7"/>
      <c r="FEF7" s="202"/>
      <c r="FEG7" s="7"/>
      <c r="FEH7" s="202"/>
      <c r="FEI7" s="7"/>
      <c r="FEJ7" s="202"/>
      <c r="FEK7" s="7"/>
      <c r="FEL7" s="202"/>
      <c r="FEM7" s="7"/>
      <c r="FEN7" s="202"/>
      <c r="FEO7" s="7"/>
      <c r="FEP7" s="202"/>
      <c r="FEQ7" s="7"/>
      <c r="FER7" s="202"/>
      <c r="FES7" s="7"/>
      <c r="FET7" s="202"/>
      <c r="FEU7" s="7"/>
      <c r="FEV7" s="202"/>
      <c r="FEW7" s="7"/>
      <c r="FEX7" s="202"/>
      <c r="FEY7" s="7"/>
      <c r="FEZ7" s="202"/>
      <c r="FFA7" s="7"/>
      <c r="FFB7" s="202"/>
      <c r="FFC7" s="7"/>
      <c r="FFD7" s="202"/>
      <c r="FFE7" s="7"/>
      <c r="FFF7" s="202"/>
      <c r="FFG7" s="7"/>
      <c r="FFH7" s="202"/>
      <c r="FFI7" s="7"/>
      <c r="FFJ7" s="202"/>
      <c r="FFK7" s="7"/>
      <c r="FFL7" s="202"/>
      <c r="FFM7" s="7"/>
      <c r="FFN7" s="202"/>
      <c r="FFO7" s="7"/>
      <c r="FFP7" s="202"/>
      <c r="FFQ7" s="7"/>
      <c r="FFR7" s="202"/>
      <c r="FFS7" s="7"/>
      <c r="FFT7" s="202"/>
      <c r="FFU7" s="7"/>
      <c r="FFV7" s="202"/>
      <c r="FFW7" s="7"/>
      <c r="FFX7" s="202"/>
      <c r="FFY7" s="7"/>
      <c r="FFZ7" s="202"/>
      <c r="FGA7" s="7"/>
      <c r="FGB7" s="202"/>
      <c r="FGC7" s="7"/>
      <c r="FGD7" s="202"/>
      <c r="FGE7" s="7"/>
      <c r="FGF7" s="202"/>
      <c r="FGG7" s="7"/>
      <c r="FGH7" s="202"/>
      <c r="FGI7" s="7"/>
      <c r="FGJ7" s="202"/>
      <c r="FGK7" s="7"/>
      <c r="FGL7" s="202"/>
      <c r="FGM7" s="7"/>
      <c r="FGN7" s="202"/>
      <c r="FGO7" s="7"/>
      <c r="FGP7" s="202"/>
      <c r="FGQ7" s="7"/>
      <c r="FGR7" s="202"/>
      <c r="FGS7" s="7"/>
      <c r="FGT7" s="202"/>
      <c r="FGU7" s="7"/>
      <c r="FGV7" s="202"/>
      <c r="FGW7" s="7"/>
      <c r="FGX7" s="202"/>
      <c r="FGY7" s="7"/>
      <c r="FGZ7" s="202"/>
      <c r="FHA7" s="7"/>
      <c r="FHB7" s="202"/>
      <c r="FHC7" s="7"/>
      <c r="FHD7" s="202"/>
      <c r="FHE7" s="7"/>
      <c r="FHF7" s="202"/>
      <c r="FHG7" s="7"/>
      <c r="FHH7" s="202"/>
      <c r="FHI7" s="7"/>
      <c r="FHJ7" s="202"/>
      <c r="FHK7" s="7"/>
      <c r="FHL7" s="202"/>
      <c r="FHM7" s="7"/>
      <c r="FHN7" s="202"/>
      <c r="FHO7" s="7"/>
      <c r="FHP7" s="202"/>
      <c r="FHQ7" s="7"/>
      <c r="FHR7" s="202"/>
      <c r="FHS7" s="7"/>
      <c r="FHT7" s="202"/>
      <c r="FHU7" s="7"/>
      <c r="FHV7" s="202"/>
      <c r="FHW7" s="7"/>
      <c r="FHX7" s="202"/>
      <c r="FHY7" s="7"/>
      <c r="FHZ7" s="202"/>
      <c r="FIA7" s="7"/>
      <c r="FIB7" s="202"/>
      <c r="FIC7" s="7"/>
      <c r="FID7" s="202"/>
      <c r="FIE7" s="7"/>
      <c r="FIF7" s="202"/>
      <c r="FIG7" s="7"/>
      <c r="FIH7" s="202"/>
      <c r="FII7" s="7"/>
      <c r="FIJ7" s="202"/>
      <c r="FIK7" s="7"/>
      <c r="FIL7" s="202"/>
      <c r="FIM7" s="7"/>
      <c r="FIN7" s="202"/>
      <c r="FIO7" s="7"/>
      <c r="FIP7" s="202"/>
      <c r="FIQ7" s="7"/>
      <c r="FIR7" s="202"/>
      <c r="FIS7" s="7"/>
      <c r="FIT7" s="202"/>
      <c r="FIU7" s="7"/>
      <c r="FIV7" s="202"/>
      <c r="FIW7" s="7"/>
      <c r="FIX7" s="202"/>
      <c r="FIY7" s="7"/>
      <c r="FIZ7" s="202"/>
      <c r="FJA7" s="7"/>
      <c r="FJB7" s="202"/>
      <c r="FJC7" s="7"/>
      <c r="FJD7" s="202"/>
      <c r="FJE7" s="7"/>
      <c r="FJF7" s="202"/>
      <c r="FJG7" s="7"/>
      <c r="FJH7" s="202"/>
      <c r="FJI7" s="7"/>
      <c r="FJJ7" s="202"/>
      <c r="FJK7" s="7"/>
      <c r="FJL7" s="202"/>
      <c r="FJM7" s="7"/>
      <c r="FJN7" s="202"/>
      <c r="FJO7" s="7"/>
      <c r="FJP7" s="202"/>
      <c r="FJQ7" s="7"/>
      <c r="FJR7" s="202"/>
      <c r="FJS7" s="7"/>
      <c r="FJT7" s="202"/>
      <c r="FJU7" s="7"/>
      <c r="FJV7" s="202"/>
      <c r="FJW7" s="7"/>
      <c r="FJX7" s="202"/>
      <c r="FJY7" s="7"/>
      <c r="FJZ7" s="202"/>
      <c r="FKA7" s="7"/>
      <c r="FKB7" s="202"/>
      <c r="FKC7" s="7"/>
      <c r="FKD7" s="202"/>
      <c r="FKE7" s="7"/>
      <c r="FKF7" s="202"/>
      <c r="FKG7" s="7"/>
      <c r="FKH7" s="202"/>
      <c r="FKI7" s="7"/>
      <c r="FKJ7" s="202"/>
      <c r="FKK7" s="7"/>
      <c r="FKL7" s="202"/>
      <c r="FKM7" s="7"/>
      <c r="FKN7" s="202"/>
      <c r="FKO7" s="7"/>
      <c r="FKP7" s="202"/>
      <c r="FKQ7" s="7"/>
      <c r="FKR7" s="202"/>
      <c r="FKS7" s="7"/>
      <c r="FKT7" s="202"/>
      <c r="FKU7" s="7"/>
      <c r="FKV7" s="202"/>
      <c r="FKW7" s="7"/>
      <c r="FKX7" s="202"/>
      <c r="FKY7" s="7"/>
      <c r="FKZ7" s="202"/>
      <c r="FLA7" s="7"/>
      <c r="FLB7" s="202"/>
      <c r="FLC7" s="7"/>
      <c r="FLD7" s="202"/>
      <c r="FLE7" s="7"/>
      <c r="FLF7" s="202"/>
      <c r="FLG7" s="7"/>
      <c r="FLH7" s="202"/>
      <c r="FLI7" s="7"/>
      <c r="FLJ7" s="202"/>
      <c r="FLK7" s="7"/>
      <c r="FLL7" s="202"/>
      <c r="FLM7" s="7"/>
      <c r="FLN7" s="202"/>
      <c r="FLO7" s="7"/>
      <c r="FLP7" s="202"/>
      <c r="FLQ7" s="7"/>
      <c r="FLR7" s="202"/>
      <c r="FLS7" s="7"/>
      <c r="FLT7" s="202"/>
      <c r="FLU7" s="7"/>
      <c r="FLV7" s="202"/>
      <c r="FLW7" s="7"/>
      <c r="FLX7" s="202"/>
      <c r="FLY7" s="7"/>
      <c r="FLZ7" s="202"/>
      <c r="FMA7" s="7"/>
      <c r="FMB7" s="202"/>
      <c r="FMC7" s="7"/>
      <c r="FMD7" s="202"/>
      <c r="FME7" s="7"/>
      <c r="FMF7" s="202"/>
      <c r="FMG7" s="7"/>
      <c r="FMH7" s="202"/>
      <c r="FMI7" s="7"/>
      <c r="FMJ7" s="202"/>
      <c r="FMK7" s="7"/>
      <c r="FML7" s="202"/>
      <c r="FMM7" s="7"/>
      <c r="FMN7" s="202"/>
      <c r="FMO7" s="7"/>
      <c r="FMP7" s="202"/>
      <c r="FMQ7" s="7"/>
      <c r="FMR7" s="202"/>
      <c r="FMS7" s="7"/>
      <c r="FMT7" s="202"/>
      <c r="FMU7" s="7"/>
      <c r="FMV7" s="202"/>
      <c r="FMW7" s="7"/>
      <c r="FMX7" s="202"/>
      <c r="FMY7" s="7"/>
      <c r="FMZ7" s="202"/>
      <c r="FNA7" s="7"/>
      <c r="FNB7" s="202"/>
      <c r="FNC7" s="7"/>
      <c r="FND7" s="202"/>
      <c r="FNE7" s="7"/>
      <c r="FNF7" s="202"/>
      <c r="FNG7" s="7"/>
      <c r="FNH7" s="202"/>
      <c r="FNI7" s="7"/>
      <c r="FNJ7" s="202"/>
      <c r="FNK7" s="7"/>
      <c r="FNL7" s="202"/>
      <c r="FNM7" s="7"/>
      <c r="FNN7" s="202"/>
      <c r="FNO7" s="7"/>
      <c r="FNP7" s="202"/>
      <c r="FNQ7" s="7"/>
      <c r="FNR7" s="202"/>
      <c r="FNS7" s="7"/>
      <c r="FNT7" s="202"/>
      <c r="FNU7" s="7"/>
      <c r="FNV7" s="202"/>
      <c r="FNW7" s="7"/>
      <c r="FNX7" s="202"/>
      <c r="FNY7" s="7"/>
      <c r="FNZ7" s="202"/>
      <c r="FOA7" s="7"/>
      <c r="FOB7" s="202"/>
      <c r="FOC7" s="7"/>
      <c r="FOD7" s="202"/>
      <c r="FOE7" s="7"/>
      <c r="FOF7" s="202"/>
      <c r="FOG7" s="7"/>
      <c r="FOH7" s="202"/>
      <c r="FOI7" s="7"/>
      <c r="FOJ7" s="202"/>
      <c r="FOK7" s="7"/>
      <c r="FOL7" s="202"/>
      <c r="FOM7" s="7"/>
      <c r="FON7" s="202"/>
      <c r="FOO7" s="7"/>
      <c r="FOP7" s="202"/>
      <c r="FOQ7" s="7"/>
      <c r="FOR7" s="202"/>
      <c r="FOS7" s="7"/>
      <c r="FOT7" s="202"/>
      <c r="FOU7" s="7"/>
      <c r="FOV7" s="202"/>
      <c r="FOW7" s="7"/>
      <c r="FOX7" s="202"/>
      <c r="FOY7" s="7"/>
      <c r="FOZ7" s="202"/>
      <c r="FPA7" s="7"/>
      <c r="FPB7" s="202"/>
      <c r="FPC7" s="7"/>
      <c r="FPD7" s="202"/>
      <c r="FPE7" s="7"/>
      <c r="FPF7" s="202"/>
      <c r="FPG7" s="7"/>
      <c r="FPH7" s="202"/>
      <c r="FPI7" s="7"/>
      <c r="FPJ7" s="202"/>
      <c r="FPK7" s="7"/>
      <c r="FPL7" s="202"/>
      <c r="FPM7" s="7"/>
      <c r="FPN7" s="202"/>
      <c r="FPO7" s="7"/>
      <c r="FPP7" s="202"/>
      <c r="FPQ7" s="7"/>
      <c r="FPR7" s="202"/>
      <c r="FPS7" s="7"/>
      <c r="FPT7" s="202"/>
      <c r="FPU7" s="7"/>
      <c r="FPV7" s="202"/>
      <c r="FPW7" s="7"/>
      <c r="FPX7" s="202"/>
      <c r="FPY7" s="7"/>
      <c r="FPZ7" s="202"/>
      <c r="FQA7" s="7"/>
      <c r="FQB7" s="202"/>
      <c r="FQC7" s="7"/>
      <c r="FQD7" s="202"/>
      <c r="FQE7" s="7"/>
      <c r="FQF7" s="202"/>
      <c r="FQG7" s="7"/>
      <c r="FQH7" s="202"/>
      <c r="FQI7" s="7"/>
      <c r="FQJ7" s="202"/>
      <c r="FQK7" s="7"/>
      <c r="FQL7" s="202"/>
      <c r="FQM7" s="7"/>
      <c r="FQN7" s="202"/>
      <c r="FQO7" s="7"/>
      <c r="FQP7" s="202"/>
      <c r="FQQ7" s="7"/>
      <c r="FQR7" s="202"/>
      <c r="FQS7" s="7"/>
      <c r="FQT7" s="202"/>
      <c r="FQU7" s="7"/>
      <c r="FQV7" s="202"/>
      <c r="FQW7" s="7"/>
      <c r="FQX7" s="202"/>
      <c r="FQY7" s="7"/>
      <c r="FQZ7" s="202"/>
      <c r="FRA7" s="7"/>
      <c r="FRB7" s="202"/>
      <c r="FRC7" s="7"/>
      <c r="FRD7" s="202"/>
      <c r="FRE7" s="7"/>
      <c r="FRF7" s="202"/>
      <c r="FRG7" s="7"/>
      <c r="FRH7" s="202"/>
      <c r="FRI7" s="7"/>
      <c r="FRJ7" s="202"/>
      <c r="FRK7" s="7"/>
      <c r="FRL7" s="202"/>
      <c r="FRM7" s="7"/>
      <c r="FRN7" s="202"/>
      <c r="FRO7" s="7"/>
      <c r="FRP7" s="202"/>
      <c r="FRQ7" s="7"/>
      <c r="FRR7" s="202"/>
      <c r="FRS7" s="7"/>
      <c r="FRT7" s="202"/>
      <c r="FRU7" s="7"/>
      <c r="FRV7" s="202"/>
      <c r="FRW7" s="7"/>
      <c r="FRX7" s="202"/>
      <c r="FRY7" s="7"/>
      <c r="FRZ7" s="202"/>
      <c r="FSA7" s="7"/>
      <c r="FSB7" s="202"/>
      <c r="FSC7" s="7"/>
      <c r="FSD7" s="202"/>
      <c r="FSE7" s="7"/>
      <c r="FSF7" s="202"/>
      <c r="FSG7" s="7"/>
      <c r="FSH7" s="202"/>
      <c r="FSI7" s="7"/>
      <c r="FSJ7" s="202"/>
      <c r="FSK7" s="7"/>
      <c r="FSL7" s="202"/>
      <c r="FSM7" s="7"/>
      <c r="FSN7" s="202"/>
      <c r="FSO7" s="7"/>
      <c r="FSP7" s="202"/>
      <c r="FSQ7" s="7"/>
      <c r="FSR7" s="202"/>
      <c r="FSS7" s="7"/>
      <c r="FST7" s="202"/>
      <c r="FSU7" s="7"/>
      <c r="FSV7" s="202"/>
      <c r="FSW7" s="7"/>
      <c r="FSX7" s="202"/>
      <c r="FSY7" s="7"/>
      <c r="FSZ7" s="202"/>
      <c r="FTA7" s="7"/>
      <c r="FTB7" s="202"/>
      <c r="FTC7" s="7"/>
      <c r="FTD7" s="202"/>
      <c r="FTE7" s="7"/>
      <c r="FTF7" s="202"/>
      <c r="FTG7" s="7"/>
      <c r="FTH7" s="202"/>
      <c r="FTI7" s="7"/>
      <c r="FTJ7" s="202"/>
      <c r="FTK7" s="7"/>
      <c r="FTL7" s="202"/>
      <c r="FTM7" s="7"/>
      <c r="FTN7" s="202"/>
      <c r="FTO7" s="7"/>
      <c r="FTP7" s="202"/>
      <c r="FTQ7" s="7"/>
      <c r="FTR7" s="202"/>
      <c r="FTS7" s="7"/>
      <c r="FTT7" s="202"/>
      <c r="FTU7" s="7"/>
      <c r="FTV7" s="202"/>
      <c r="FTW7" s="7"/>
      <c r="FTX7" s="202"/>
      <c r="FTY7" s="7"/>
      <c r="FTZ7" s="202"/>
      <c r="FUA7" s="7"/>
      <c r="FUB7" s="202"/>
      <c r="FUC7" s="7"/>
      <c r="FUD7" s="202"/>
      <c r="FUE7" s="7"/>
      <c r="FUF7" s="202"/>
      <c r="FUG7" s="7"/>
      <c r="FUH7" s="202"/>
      <c r="FUI7" s="7"/>
      <c r="FUJ7" s="202"/>
      <c r="FUK7" s="7"/>
      <c r="FUL7" s="202"/>
      <c r="FUM7" s="7"/>
      <c r="FUN7" s="202"/>
      <c r="FUO7" s="7"/>
      <c r="FUP7" s="202"/>
      <c r="FUQ7" s="7"/>
      <c r="FUR7" s="202"/>
      <c r="FUS7" s="7"/>
      <c r="FUT7" s="202"/>
      <c r="FUU7" s="7"/>
      <c r="FUV7" s="202"/>
      <c r="FUW7" s="7"/>
      <c r="FUX7" s="202"/>
      <c r="FUY7" s="7"/>
      <c r="FUZ7" s="202"/>
      <c r="FVA7" s="7"/>
      <c r="FVB7" s="202"/>
      <c r="FVC7" s="7"/>
      <c r="FVD7" s="202"/>
      <c r="FVE7" s="7"/>
      <c r="FVF7" s="202"/>
      <c r="FVG7" s="7"/>
      <c r="FVH7" s="202"/>
      <c r="FVI7" s="7"/>
      <c r="FVJ7" s="202"/>
      <c r="FVK7" s="7"/>
      <c r="FVL7" s="202"/>
      <c r="FVM7" s="7"/>
      <c r="FVN7" s="202"/>
      <c r="FVO7" s="7"/>
      <c r="FVP7" s="202"/>
      <c r="FVQ7" s="7"/>
      <c r="FVR7" s="202"/>
      <c r="FVS7" s="7"/>
      <c r="FVT7" s="202"/>
      <c r="FVU7" s="7"/>
      <c r="FVV7" s="202"/>
      <c r="FVW7" s="7"/>
      <c r="FVX7" s="202"/>
      <c r="FVY7" s="7"/>
      <c r="FVZ7" s="202"/>
      <c r="FWA7" s="7"/>
      <c r="FWB7" s="202"/>
      <c r="FWC7" s="7"/>
      <c r="FWD7" s="202"/>
      <c r="FWE7" s="7"/>
      <c r="FWF7" s="202"/>
      <c r="FWG7" s="7"/>
      <c r="FWH7" s="202"/>
      <c r="FWI7" s="7"/>
      <c r="FWJ7" s="202"/>
      <c r="FWK7" s="7"/>
      <c r="FWL7" s="202"/>
      <c r="FWM7" s="7"/>
      <c r="FWN7" s="202"/>
      <c r="FWO7" s="7"/>
      <c r="FWP7" s="202"/>
      <c r="FWQ7" s="7"/>
      <c r="FWR7" s="202"/>
      <c r="FWS7" s="7"/>
      <c r="FWT7" s="202"/>
      <c r="FWU7" s="7"/>
      <c r="FWV7" s="202"/>
      <c r="FWW7" s="7"/>
      <c r="FWX7" s="202"/>
      <c r="FWY7" s="7"/>
      <c r="FWZ7" s="202"/>
      <c r="FXA7" s="7"/>
      <c r="FXB7" s="202"/>
      <c r="FXC7" s="7"/>
      <c r="FXD7" s="202"/>
      <c r="FXE7" s="7"/>
      <c r="FXF7" s="202"/>
      <c r="FXG7" s="7"/>
      <c r="FXH7" s="202"/>
      <c r="FXI7" s="7"/>
      <c r="FXJ7" s="202"/>
      <c r="FXK7" s="7"/>
      <c r="FXL7" s="202"/>
      <c r="FXM7" s="7"/>
      <c r="FXN7" s="202"/>
      <c r="FXO7" s="7"/>
      <c r="FXP7" s="202"/>
      <c r="FXQ7" s="7"/>
      <c r="FXR7" s="202"/>
      <c r="FXS7" s="7"/>
      <c r="FXT7" s="202"/>
      <c r="FXU7" s="7"/>
      <c r="FXV7" s="202"/>
      <c r="FXW7" s="7"/>
      <c r="FXX7" s="202"/>
      <c r="FXY7" s="7"/>
      <c r="FXZ7" s="202"/>
      <c r="FYA7" s="7"/>
      <c r="FYB7" s="202"/>
      <c r="FYC7" s="7"/>
      <c r="FYD7" s="202"/>
      <c r="FYE7" s="7"/>
      <c r="FYF7" s="202"/>
      <c r="FYG7" s="7"/>
      <c r="FYH7" s="202"/>
      <c r="FYI7" s="7"/>
      <c r="FYJ7" s="202"/>
      <c r="FYK7" s="7"/>
      <c r="FYL7" s="202"/>
      <c r="FYM7" s="7"/>
      <c r="FYN7" s="202"/>
      <c r="FYO7" s="7"/>
      <c r="FYP7" s="202"/>
      <c r="FYQ7" s="7"/>
      <c r="FYR7" s="202"/>
      <c r="FYS7" s="7"/>
      <c r="FYT7" s="202"/>
      <c r="FYU7" s="7"/>
      <c r="FYV7" s="202"/>
      <c r="FYW7" s="7"/>
      <c r="FYX7" s="202"/>
      <c r="FYY7" s="7"/>
      <c r="FYZ7" s="202"/>
      <c r="FZA7" s="7"/>
      <c r="FZB7" s="202"/>
      <c r="FZC7" s="7"/>
      <c r="FZD7" s="202"/>
      <c r="FZE7" s="7"/>
      <c r="FZF7" s="202"/>
      <c r="FZG7" s="7"/>
      <c r="FZH7" s="202"/>
      <c r="FZI7" s="7"/>
      <c r="FZJ7" s="202"/>
      <c r="FZK7" s="7"/>
      <c r="FZL7" s="202"/>
      <c r="FZM7" s="7"/>
      <c r="FZN7" s="202"/>
      <c r="FZO7" s="7"/>
      <c r="FZP7" s="202"/>
      <c r="FZQ7" s="7"/>
      <c r="FZR7" s="202"/>
      <c r="FZS7" s="7"/>
      <c r="FZT7" s="202"/>
      <c r="FZU7" s="7"/>
      <c r="FZV7" s="202"/>
      <c r="FZW7" s="7"/>
      <c r="FZX7" s="202"/>
      <c r="FZY7" s="7"/>
      <c r="FZZ7" s="202"/>
      <c r="GAA7" s="7"/>
      <c r="GAB7" s="202"/>
      <c r="GAC7" s="7"/>
      <c r="GAD7" s="202"/>
      <c r="GAE7" s="7"/>
      <c r="GAF7" s="202"/>
      <c r="GAG7" s="7"/>
      <c r="GAH7" s="202"/>
      <c r="GAI7" s="7"/>
      <c r="GAJ7" s="202"/>
      <c r="GAK7" s="7"/>
      <c r="GAL7" s="202"/>
      <c r="GAM7" s="7"/>
      <c r="GAN7" s="202"/>
      <c r="GAO7" s="7"/>
      <c r="GAP7" s="202"/>
      <c r="GAQ7" s="7"/>
      <c r="GAR7" s="202"/>
      <c r="GAS7" s="7"/>
      <c r="GAT7" s="202"/>
      <c r="GAU7" s="7"/>
      <c r="GAV7" s="202"/>
      <c r="GAW7" s="7"/>
      <c r="GAX7" s="202"/>
      <c r="GAY7" s="7"/>
      <c r="GAZ7" s="202"/>
      <c r="GBA7" s="7"/>
      <c r="GBB7" s="202"/>
      <c r="GBC7" s="7"/>
      <c r="GBD7" s="202"/>
      <c r="GBE7" s="7"/>
      <c r="GBF7" s="202"/>
      <c r="GBG7" s="7"/>
      <c r="GBH7" s="202"/>
      <c r="GBI7" s="7"/>
      <c r="GBJ7" s="202"/>
      <c r="GBK7" s="7"/>
      <c r="GBL7" s="202"/>
      <c r="GBM7" s="7"/>
      <c r="GBN7" s="202"/>
      <c r="GBO7" s="7"/>
      <c r="GBP7" s="202"/>
      <c r="GBQ7" s="7"/>
      <c r="GBR7" s="202"/>
      <c r="GBS7" s="7"/>
      <c r="GBT7" s="202"/>
      <c r="GBU7" s="7"/>
      <c r="GBV7" s="202"/>
      <c r="GBW7" s="7"/>
      <c r="GBX7" s="202"/>
      <c r="GBY7" s="7"/>
      <c r="GBZ7" s="202"/>
      <c r="GCA7" s="7"/>
      <c r="GCB7" s="202"/>
      <c r="GCC7" s="7"/>
      <c r="GCD7" s="202"/>
      <c r="GCE7" s="7"/>
      <c r="GCF7" s="202"/>
      <c r="GCG7" s="7"/>
      <c r="GCH7" s="202"/>
      <c r="GCI7" s="7"/>
      <c r="GCJ7" s="202"/>
      <c r="GCK7" s="7"/>
      <c r="GCL7" s="202"/>
      <c r="GCM7" s="7"/>
      <c r="GCN7" s="202"/>
      <c r="GCO7" s="7"/>
      <c r="GCP7" s="202"/>
      <c r="GCQ7" s="7"/>
      <c r="GCR7" s="202"/>
      <c r="GCS7" s="7"/>
      <c r="GCT7" s="202"/>
      <c r="GCU7" s="7"/>
      <c r="GCV7" s="202"/>
      <c r="GCW7" s="7"/>
      <c r="GCX7" s="202"/>
      <c r="GCY7" s="7"/>
      <c r="GCZ7" s="202"/>
      <c r="GDA7" s="7"/>
      <c r="GDB7" s="202"/>
      <c r="GDC7" s="7"/>
      <c r="GDD7" s="202"/>
      <c r="GDE7" s="7"/>
      <c r="GDF7" s="202"/>
      <c r="GDG7" s="7"/>
      <c r="GDH7" s="202"/>
      <c r="GDI7" s="7"/>
      <c r="GDJ7" s="202"/>
      <c r="GDK7" s="7"/>
      <c r="GDL7" s="202"/>
      <c r="GDM7" s="7"/>
      <c r="GDN7" s="202"/>
      <c r="GDO7" s="7"/>
      <c r="GDP7" s="202"/>
      <c r="GDQ7" s="7"/>
      <c r="GDR7" s="202"/>
      <c r="GDS7" s="7"/>
      <c r="GDT7" s="202"/>
      <c r="GDU7" s="7"/>
      <c r="GDV7" s="202"/>
      <c r="GDW7" s="7"/>
      <c r="GDX7" s="202"/>
      <c r="GDY7" s="7"/>
      <c r="GDZ7" s="202"/>
      <c r="GEA7" s="7"/>
      <c r="GEB7" s="202"/>
      <c r="GEC7" s="7"/>
      <c r="GED7" s="202"/>
      <c r="GEE7" s="7"/>
      <c r="GEF7" s="202"/>
      <c r="GEG7" s="7"/>
      <c r="GEH7" s="202"/>
      <c r="GEI7" s="7"/>
      <c r="GEJ7" s="202"/>
      <c r="GEK7" s="7"/>
      <c r="GEL7" s="202"/>
      <c r="GEM7" s="7"/>
      <c r="GEN7" s="202"/>
      <c r="GEO7" s="7"/>
      <c r="GEP7" s="202"/>
      <c r="GEQ7" s="7"/>
      <c r="GER7" s="202"/>
      <c r="GES7" s="7"/>
      <c r="GET7" s="202"/>
      <c r="GEU7" s="7"/>
      <c r="GEV7" s="202"/>
      <c r="GEW7" s="7"/>
      <c r="GEX7" s="202"/>
      <c r="GEY7" s="7"/>
      <c r="GEZ7" s="202"/>
      <c r="GFA7" s="7"/>
      <c r="GFB7" s="202"/>
      <c r="GFC7" s="7"/>
      <c r="GFD7" s="202"/>
      <c r="GFE7" s="7"/>
      <c r="GFF7" s="202"/>
      <c r="GFG7" s="7"/>
      <c r="GFH7" s="202"/>
      <c r="GFI7" s="7"/>
      <c r="GFJ7" s="202"/>
      <c r="GFK7" s="7"/>
      <c r="GFL7" s="202"/>
      <c r="GFM7" s="7"/>
      <c r="GFN7" s="202"/>
      <c r="GFO7" s="7"/>
      <c r="GFP7" s="202"/>
      <c r="GFQ7" s="7"/>
      <c r="GFR7" s="202"/>
      <c r="GFS7" s="7"/>
      <c r="GFT7" s="202"/>
      <c r="GFU7" s="7"/>
      <c r="GFV7" s="202"/>
      <c r="GFW7" s="7"/>
      <c r="GFX7" s="202"/>
      <c r="GFY7" s="7"/>
      <c r="GFZ7" s="202"/>
      <c r="GGA7" s="7"/>
      <c r="GGB7" s="202"/>
      <c r="GGC7" s="7"/>
      <c r="GGD7" s="202"/>
      <c r="GGE7" s="7"/>
      <c r="GGF7" s="202"/>
      <c r="GGG7" s="7"/>
      <c r="GGH7" s="202"/>
      <c r="GGI7" s="7"/>
      <c r="GGJ7" s="202"/>
      <c r="GGK7" s="7"/>
      <c r="GGL7" s="202"/>
      <c r="GGM7" s="7"/>
      <c r="GGN7" s="202"/>
      <c r="GGO7" s="7"/>
      <c r="GGP7" s="202"/>
      <c r="GGQ7" s="7"/>
      <c r="GGR7" s="202"/>
      <c r="GGS7" s="7"/>
      <c r="GGT7" s="202"/>
      <c r="GGU7" s="7"/>
      <c r="GGV7" s="202"/>
      <c r="GGW7" s="7"/>
      <c r="GGX7" s="202"/>
      <c r="GGY7" s="7"/>
      <c r="GGZ7" s="202"/>
      <c r="GHA7" s="7"/>
      <c r="GHB7" s="202"/>
      <c r="GHC7" s="7"/>
      <c r="GHD7" s="202"/>
      <c r="GHE7" s="7"/>
      <c r="GHF7" s="202"/>
      <c r="GHG7" s="7"/>
      <c r="GHH7" s="202"/>
      <c r="GHI7" s="7"/>
      <c r="GHJ7" s="202"/>
      <c r="GHK7" s="7"/>
      <c r="GHL7" s="202"/>
      <c r="GHM7" s="7"/>
      <c r="GHN7" s="202"/>
      <c r="GHO7" s="7"/>
      <c r="GHP7" s="202"/>
      <c r="GHQ7" s="7"/>
      <c r="GHR7" s="202"/>
      <c r="GHS7" s="7"/>
      <c r="GHT7" s="202"/>
      <c r="GHU7" s="7"/>
      <c r="GHV7" s="202"/>
      <c r="GHW7" s="7"/>
      <c r="GHX7" s="202"/>
      <c r="GHY7" s="7"/>
      <c r="GHZ7" s="202"/>
      <c r="GIA7" s="7"/>
      <c r="GIB7" s="202"/>
      <c r="GIC7" s="7"/>
      <c r="GID7" s="202"/>
      <c r="GIE7" s="7"/>
      <c r="GIF7" s="202"/>
      <c r="GIG7" s="7"/>
      <c r="GIH7" s="202"/>
      <c r="GII7" s="7"/>
      <c r="GIJ7" s="202"/>
      <c r="GIK7" s="7"/>
      <c r="GIL7" s="202"/>
      <c r="GIM7" s="7"/>
      <c r="GIN7" s="202"/>
      <c r="GIO7" s="7"/>
      <c r="GIP7" s="202"/>
      <c r="GIQ7" s="7"/>
      <c r="GIR7" s="202"/>
      <c r="GIS7" s="7"/>
      <c r="GIT7" s="202"/>
      <c r="GIU7" s="7"/>
      <c r="GIV7" s="202"/>
      <c r="GIW7" s="7"/>
      <c r="GIX7" s="202"/>
      <c r="GIY7" s="7"/>
      <c r="GIZ7" s="202"/>
      <c r="GJA7" s="7"/>
      <c r="GJB7" s="202"/>
      <c r="GJC7" s="7"/>
      <c r="GJD7" s="202"/>
      <c r="GJE7" s="7"/>
      <c r="GJF7" s="202"/>
      <c r="GJG7" s="7"/>
      <c r="GJH7" s="202"/>
      <c r="GJI7" s="7"/>
      <c r="GJJ7" s="202"/>
      <c r="GJK7" s="7"/>
      <c r="GJL7" s="202"/>
      <c r="GJM7" s="7"/>
      <c r="GJN7" s="202"/>
      <c r="GJO7" s="7"/>
      <c r="GJP7" s="202"/>
      <c r="GJQ7" s="7"/>
      <c r="GJR7" s="202"/>
      <c r="GJS7" s="7"/>
      <c r="GJT7" s="202"/>
      <c r="GJU7" s="7"/>
      <c r="GJV7" s="202"/>
      <c r="GJW7" s="7"/>
      <c r="GJX7" s="202"/>
      <c r="GJY7" s="7"/>
      <c r="GJZ7" s="202"/>
      <c r="GKA7" s="7"/>
      <c r="GKB7" s="202"/>
      <c r="GKC7" s="7"/>
      <c r="GKD7" s="202"/>
      <c r="GKE7" s="7"/>
      <c r="GKF7" s="202"/>
      <c r="GKG7" s="7"/>
      <c r="GKH7" s="202"/>
      <c r="GKI7" s="7"/>
      <c r="GKJ7" s="202"/>
      <c r="GKK7" s="7"/>
      <c r="GKL7" s="202"/>
      <c r="GKM7" s="7"/>
      <c r="GKN7" s="202"/>
      <c r="GKO7" s="7"/>
      <c r="GKP7" s="202"/>
      <c r="GKQ7" s="7"/>
      <c r="GKR7" s="202"/>
      <c r="GKS7" s="7"/>
      <c r="GKT7" s="202"/>
      <c r="GKU7" s="7"/>
      <c r="GKV7" s="202"/>
      <c r="GKW7" s="7"/>
      <c r="GKX7" s="202"/>
      <c r="GKY7" s="7"/>
      <c r="GKZ7" s="202"/>
      <c r="GLA7" s="7"/>
      <c r="GLB7" s="202"/>
      <c r="GLC7" s="7"/>
      <c r="GLD7" s="202"/>
      <c r="GLE7" s="7"/>
      <c r="GLF7" s="202"/>
      <c r="GLG7" s="7"/>
      <c r="GLH7" s="202"/>
      <c r="GLI7" s="7"/>
      <c r="GLJ7" s="202"/>
      <c r="GLK7" s="7"/>
      <c r="GLL7" s="202"/>
      <c r="GLM7" s="7"/>
      <c r="GLN7" s="202"/>
      <c r="GLO7" s="7"/>
      <c r="GLP7" s="202"/>
      <c r="GLQ7" s="7"/>
      <c r="GLR7" s="202"/>
      <c r="GLS7" s="7"/>
      <c r="GLT7" s="202"/>
      <c r="GLU7" s="7"/>
      <c r="GLV7" s="202"/>
      <c r="GLW7" s="7"/>
      <c r="GLX7" s="202"/>
      <c r="GLY7" s="7"/>
      <c r="GLZ7" s="202"/>
      <c r="GMA7" s="7"/>
      <c r="GMB7" s="202"/>
      <c r="GMC7" s="7"/>
      <c r="GMD7" s="202"/>
      <c r="GME7" s="7"/>
      <c r="GMF7" s="202"/>
      <c r="GMG7" s="7"/>
      <c r="GMH7" s="202"/>
      <c r="GMI7" s="7"/>
      <c r="GMJ7" s="202"/>
      <c r="GMK7" s="7"/>
      <c r="GML7" s="202"/>
      <c r="GMM7" s="7"/>
      <c r="GMN7" s="202"/>
      <c r="GMO7" s="7"/>
      <c r="GMP7" s="202"/>
      <c r="GMQ7" s="7"/>
      <c r="GMR7" s="202"/>
      <c r="GMS7" s="7"/>
      <c r="GMT7" s="202"/>
      <c r="GMU7" s="7"/>
      <c r="GMV7" s="202"/>
      <c r="GMW7" s="7"/>
      <c r="GMX7" s="202"/>
      <c r="GMY7" s="7"/>
      <c r="GMZ7" s="202"/>
      <c r="GNA7" s="7"/>
      <c r="GNB7" s="202"/>
      <c r="GNC7" s="7"/>
      <c r="GND7" s="202"/>
      <c r="GNE7" s="7"/>
      <c r="GNF7" s="202"/>
      <c r="GNG7" s="7"/>
      <c r="GNH7" s="202"/>
      <c r="GNI7" s="7"/>
      <c r="GNJ7" s="202"/>
      <c r="GNK7" s="7"/>
      <c r="GNL7" s="202"/>
      <c r="GNM7" s="7"/>
      <c r="GNN7" s="202"/>
      <c r="GNO7" s="7"/>
      <c r="GNP7" s="202"/>
      <c r="GNQ7" s="7"/>
      <c r="GNR7" s="202"/>
      <c r="GNS7" s="7"/>
      <c r="GNT7" s="202"/>
      <c r="GNU7" s="7"/>
      <c r="GNV7" s="202"/>
      <c r="GNW7" s="7"/>
      <c r="GNX7" s="202"/>
      <c r="GNY7" s="7"/>
      <c r="GNZ7" s="202"/>
      <c r="GOA7" s="7"/>
      <c r="GOB7" s="202"/>
      <c r="GOC7" s="7"/>
      <c r="GOD7" s="202"/>
      <c r="GOE7" s="7"/>
      <c r="GOF7" s="202"/>
      <c r="GOG7" s="7"/>
      <c r="GOH7" s="202"/>
      <c r="GOI7" s="7"/>
      <c r="GOJ7" s="202"/>
      <c r="GOK7" s="7"/>
      <c r="GOL7" s="202"/>
      <c r="GOM7" s="7"/>
      <c r="GON7" s="202"/>
      <c r="GOO7" s="7"/>
      <c r="GOP7" s="202"/>
      <c r="GOQ7" s="7"/>
      <c r="GOR7" s="202"/>
      <c r="GOS7" s="7"/>
      <c r="GOT7" s="202"/>
      <c r="GOU7" s="7"/>
      <c r="GOV7" s="202"/>
      <c r="GOW7" s="7"/>
      <c r="GOX7" s="202"/>
      <c r="GOY7" s="7"/>
      <c r="GOZ7" s="202"/>
      <c r="GPA7" s="7"/>
      <c r="GPB7" s="202"/>
      <c r="GPC7" s="7"/>
      <c r="GPD7" s="202"/>
      <c r="GPE7" s="7"/>
      <c r="GPF7" s="202"/>
      <c r="GPG7" s="7"/>
      <c r="GPH7" s="202"/>
      <c r="GPI7" s="7"/>
      <c r="GPJ7" s="202"/>
      <c r="GPK7" s="7"/>
      <c r="GPL7" s="202"/>
      <c r="GPM7" s="7"/>
      <c r="GPN7" s="202"/>
      <c r="GPO7" s="7"/>
      <c r="GPP7" s="202"/>
      <c r="GPQ7" s="7"/>
      <c r="GPR7" s="202"/>
      <c r="GPS7" s="7"/>
      <c r="GPT7" s="202"/>
      <c r="GPU7" s="7"/>
      <c r="GPV7" s="202"/>
      <c r="GPW7" s="7"/>
      <c r="GPX7" s="202"/>
      <c r="GPY7" s="7"/>
      <c r="GPZ7" s="202"/>
      <c r="GQA7" s="7"/>
      <c r="GQB7" s="202"/>
      <c r="GQC7" s="7"/>
      <c r="GQD7" s="202"/>
      <c r="GQE7" s="7"/>
      <c r="GQF7" s="202"/>
      <c r="GQG7" s="7"/>
      <c r="GQH7" s="202"/>
      <c r="GQI7" s="7"/>
      <c r="GQJ7" s="202"/>
      <c r="GQK7" s="7"/>
      <c r="GQL7" s="202"/>
      <c r="GQM7" s="7"/>
      <c r="GQN7" s="202"/>
      <c r="GQO7" s="7"/>
      <c r="GQP7" s="202"/>
      <c r="GQQ7" s="7"/>
      <c r="GQR7" s="202"/>
      <c r="GQS7" s="7"/>
      <c r="GQT7" s="202"/>
      <c r="GQU7" s="7"/>
      <c r="GQV7" s="202"/>
      <c r="GQW7" s="7"/>
      <c r="GQX7" s="202"/>
      <c r="GQY7" s="7"/>
      <c r="GQZ7" s="202"/>
      <c r="GRA7" s="7"/>
      <c r="GRB7" s="202"/>
      <c r="GRC7" s="7"/>
      <c r="GRD7" s="202"/>
      <c r="GRE7" s="7"/>
      <c r="GRF7" s="202"/>
      <c r="GRG7" s="7"/>
      <c r="GRH7" s="202"/>
      <c r="GRI7" s="7"/>
      <c r="GRJ7" s="202"/>
      <c r="GRK7" s="7"/>
      <c r="GRL7" s="202"/>
      <c r="GRM7" s="7"/>
      <c r="GRN7" s="202"/>
      <c r="GRO7" s="7"/>
      <c r="GRP7" s="202"/>
      <c r="GRQ7" s="7"/>
      <c r="GRR7" s="202"/>
      <c r="GRS7" s="7"/>
      <c r="GRT7" s="202"/>
      <c r="GRU7" s="7"/>
      <c r="GRV7" s="202"/>
      <c r="GRW7" s="7"/>
      <c r="GRX7" s="202"/>
      <c r="GRY7" s="7"/>
      <c r="GRZ7" s="202"/>
      <c r="GSA7" s="7"/>
      <c r="GSB7" s="202"/>
      <c r="GSC7" s="7"/>
      <c r="GSD7" s="202"/>
      <c r="GSE7" s="7"/>
      <c r="GSF7" s="202"/>
      <c r="GSG7" s="7"/>
      <c r="GSH7" s="202"/>
      <c r="GSI7" s="7"/>
      <c r="GSJ7" s="202"/>
      <c r="GSK7" s="7"/>
      <c r="GSL7" s="202"/>
      <c r="GSM7" s="7"/>
      <c r="GSN7" s="202"/>
      <c r="GSO7" s="7"/>
      <c r="GSP7" s="202"/>
      <c r="GSQ7" s="7"/>
      <c r="GSR7" s="202"/>
      <c r="GSS7" s="7"/>
      <c r="GST7" s="202"/>
      <c r="GSU7" s="7"/>
      <c r="GSV7" s="202"/>
      <c r="GSW7" s="7"/>
      <c r="GSX7" s="202"/>
      <c r="GSY7" s="7"/>
      <c r="GSZ7" s="202"/>
      <c r="GTA7" s="7"/>
      <c r="GTB7" s="202"/>
      <c r="GTC7" s="7"/>
      <c r="GTD7" s="202"/>
      <c r="GTE7" s="7"/>
      <c r="GTF7" s="202"/>
      <c r="GTG7" s="7"/>
      <c r="GTH7" s="202"/>
      <c r="GTI7" s="7"/>
      <c r="GTJ7" s="202"/>
      <c r="GTK7" s="7"/>
      <c r="GTL7" s="202"/>
      <c r="GTM7" s="7"/>
      <c r="GTN7" s="202"/>
      <c r="GTO7" s="7"/>
      <c r="GTP7" s="202"/>
      <c r="GTQ7" s="7"/>
      <c r="GTR7" s="202"/>
      <c r="GTS7" s="7"/>
      <c r="GTT7" s="202"/>
      <c r="GTU7" s="7"/>
      <c r="GTV7" s="202"/>
      <c r="GTW7" s="7"/>
      <c r="GTX7" s="202"/>
      <c r="GTY7" s="7"/>
      <c r="GTZ7" s="202"/>
      <c r="GUA7" s="7"/>
      <c r="GUB7" s="202"/>
      <c r="GUC7" s="7"/>
      <c r="GUD7" s="202"/>
      <c r="GUE7" s="7"/>
      <c r="GUF7" s="202"/>
      <c r="GUG7" s="7"/>
      <c r="GUH7" s="202"/>
      <c r="GUI7" s="7"/>
      <c r="GUJ7" s="202"/>
      <c r="GUK7" s="7"/>
      <c r="GUL7" s="202"/>
      <c r="GUM7" s="7"/>
      <c r="GUN7" s="202"/>
      <c r="GUO7" s="7"/>
      <c r="GUP7" s="202"/>
      <c r="GUQ7" s="7"/>
      <c r="GUR7" s="202"/>
      <c r="GUS7" s="7"/>
      <c r="GUT7" s="202"/>
      <c r="GUU7" s="7"/>
      <c r="GUV7" s="202"/>
      <c r="GUW7" s="7"/>
      <c r="GUX7" s="202"/>
      <c r="GUY7" s="7"/>
      <c r="GUZ7" s="202"/>
      <c r="GVA7" s="7"/>
      <c r="GVB7" s="202"/>
      <c r="GVC7" s="7"/>
      <c r="GVD7" s="202"/>
      <c r="GVE7" s="7"/>
      <c r="GVF7" s="202"/>
      <c r="GVG7" s="7"/>
      <c r="GVH7" s="202"/>
      <c r="GVI7" s="7"/>
      <c r="GVJ7" s="202"/>
      <c r="GVK7" s="7"/>
      <c r="GVL7" s="202"/>
      <c r="GVM7" s="7"/>
      <c r="GVN7" s="202"/>
      <c r="GVO7" s="7"/>
      <c r="GVP7" s="202"/>
      <c r="GVQ7" s="7"/>
      <c r="GVR7" s="202"/>
      <c r="GVS7" s="7"/>
      <c r="GVT7" s="202"/>
      <c r="GVU7" s="7"/>
      <c r="GVV7" s="202"/>
      <c r="GVW7" s="7"/>
      <c r="GVX7" s="202"/>
      <c r="GVY7" s="7"/>
      <c r="GVZ7" s="202"/>
      <c r="GWA7" s="7"/>
      <c r="GWB7" s="202"/>
      <c r="GWC7" s="7"/>
      <c r="GWD7" s="202"/>
      <c r="GWE7" s="7"/>
      <c r="GWF7" s="202"/>
      <c r="GWG7" s="7"/>
      <c r="GWH7" s="202"/>
      <c r="GWI7" s="7"/>
      <c r="GWJ7" s="202"/>
      <c r="GWK7" s="7"/>
      <c r="GWL7" s="202"/>
      <c r="GWM7" s="7"/>
      <c r="GWN7" s="202"/>
      <c r="GWO7" s="7"/>
      <c r="GWP7" s="202"/>
      <c r="GWQ7" s="7"/>
      <c r="GWR7" s="202"/>
      <c r="GWS7" s="7"/>
      <c r="GWT7" s="202"/>
      <c r="GWU7" s="7"/>
      <c r="GWV7" s="202"/>
      <c r="GWW7" s="7"/>
      <c r="GWX7" s="202"/>
      <c r="GWY7" s="7"/>
      <c r="GWZ7" s="202"/>
      <c r="GXA7" s="7"/>
      <c r="GXB7" s="202"/>
      <c r="GXC7" s="7"/>
      <c r="GXD7" s="202"/>
      <c r="GXE7" s="7"/>
      <c r="GXF7" s="202"/>
      <c r="GXG7" s="7"/>
      <c r="GXH7" s="202"/>
      <c r="GXI7" s="7"/>
      <c r="GXJ7" s="202"/>
      <c r="GXK7" s="7"/>
      <c r="GXL7" s="202"/>
      <c r="GXM7" s="7"/>
      <c r="GXN7" s="202"/>
      <c r="GXO7" s="7"/>
      <c r="GXP7" s="202"/>
      <c r="GXQ7" s="7"/>
      <c r="GXR7" s="202"/>
      <c r="GXS7" s="7"/>
      <c r="GXT7" s="202"/>
      <c r="GXU7" s="7"/>
      <c r="GXV7" s="202"/>
      <c r="GXW7" s="7"/>
      <c r="GXX7" s="202"/>
      <c r="GXY7" s="7"/>
      <c r="GXZ7" s="202"/>
      <c r="GYA7" s="7"/>
      <c r="GYB7" s="202"/>
      <c r="GYC7" s="7"/>
      <c r="GYD7" s="202"/>
      <c r="GYE7" s="7"/>
      <c r="GYF7" s="202"/>
      <c r="GYG7" s="7"/>
      <c r="GYH7" s="202"/>
      <c r="GYI7" s="7"/>
      <c r="GYJ7" s="202"/>
      <c r="GYK7" s="7"/>
      <c r="GYL7" s="202"/>
      <c r="GYM7" s="7"/>
      <c r="GYN7" s="202"/>
      <c r="GYO7" s="7"/>
      <c r="GYP7" s="202"/>
      <c r="GYQ7" s="7"/>
      <c r="GYR7" s="202"/>
      <c r="GYS7" s="7"/>
      <c r="GYT7" s="202"/>
      <c r="GYU7" s="7"/>
      <c r="GYV7" s="202"/>
      <c r="GYW7" s="7"/>
      <c r="GYX7" s="202"/>
      <c r="GYY7" s="7"/>
      <c r="GYZ7" s="202"/>
      <c r="GZA7" s="7"/>
      <c r="GZB7" s="202"/>
      <c r="GZC7" s="7"/>
      <c r="GZD7" s="202"/>
      <c r="GZE7" s="7"/>
      <c r="GZF7" s="202"/>
      <c r="GZG7" s="7"/>
      <c r="GZH7" s="202"/>
      <c r="GZI7" s="7"/>
      <c r="GZJ7" s="202"/>
      <c r="GZK7" s="7"/>
      <c r="GZL7" s="202"/>
      <c r="GZM7" s="7"/>
      <c r="GZN7" s="202"/>
      <c r="GZO7" s="7"/>
      <c r="GZP7" s="202"/>
      <c r="GZQ7" s="7"/>
      <c r="GZR7" s="202"/>
      <c r="GZS7" s="7"/>
      <c r="GZT7" s="202"/>
      <c r="GZU7" s="7"/>
      <c r="GZV7" s="202"/>
      <c r="GZW7" s="7"/>
      <c r="GZX7" s="202"/>
      <c r="GZY7" s="7"/>
      <c r="GZZ7" s="202"/>
      <c r="HAA7" s="7"/>
      <c r="HAB7" s="202"/>
      <c r="HAC7" s="7"/>
      <c r="HAD7" s="202"/>
      <c r="HAE7" s="7"/>
      <c r="HAF7" s="202"/>
      <c r="HAG7" s="7"/>
      <c r="HAH7" s="202"/>
      <c r="HAI7" s="7"/>
      <c r="HAJ7" s="202"/>
      <c r="HAK7" s="7"/>
      <c r="HAL7" s="202"/>
      <c r="HAM7" s="7"/>
      <c r="HAN7" s="202"/>
      <c r="HAO7" s="7"/>
      <c r="HAP7" s="202"/>
      <c r="HAQ7" s="7"/>
      <c r="HAR7" s="202"/>
      <c r="HAS7" s="7"/>
      <c r="HAT7" s="202"/>
      <c r="HAU7" s="7"/>
      <c r="HAV7" s="202"/>
      <c r="HAW7" s="7"/>
      <c r="HAX7" s="202"/>
      <c r="HAY7" s="7"/>
      <c r="HAZ7" s="202"/>
      <c r="HBA7" s="7"/>
      <c r="HBB7" s="202"/>
      <c r="HBC7" s="7"/>
      <c r="HBD7" s="202"/>
      <c r="HBE7" s="7"/>
      <c r="HBF7" s="202"/>
      <c r="HBG7" s="7"/>
      <c r="HBH7" s="202"/>
      <c r="HBI7" s="7"/>
      <c r="HBJ7" s="202"/>
      <c r="HBK7" s="7"/>
      <c r="HBL7" s="202"/>
      <c r="HBM7" s="7"/>
      <c r="HBN7" s="202"/>
      <c r="HBO7" s="7"/>
      <c r="HBP7" s="202"/>
      <c r="HBQ7" s="7"/>
      <c r="HBR7" s="202"/>
      <c r="HBS7" s="7"/>
      <c r="HBT7" s="202"/>
      <c r="HBU7" s="7"/>
      <c r="HBV7" s="202"/>
      <c r="HBW7" s="7"/>
      <c r="HBX7" s="202"/>
      <c r="HBY7" s="7"/>
      <c r="HBZ7" s="202"/>
      <c r="HCA7" s="7"/>
      <c r="HCB7" s="202"/>
      <c r="HCC7" s="7"/>
      <c r="HCD7" s="202"/>
      <c r="HCE7" s="7"/>
      <c r="HCF7" s="202"/>
      <c r="HCG7" s="7"/>
      <c r="HCH7" s="202"/>
      <c r="HCI7" s="7"/>
      <c r="HCJ7" s="202"/>
      <c r="HCK7" s="7"/>
      <c r="HCL7" s="202"/>
      <c r="HCM7" s="7"/>
      <c r="HCN7" s="202"/>
      <c r="HCO7" s="7"/>
      <c r="HCP7" s="202"/>
      <c r="HCQ7" s="7"/>
      <c r="HCR7" s="202"/>
      <c r="HCS7" s="7"/>
      <c r="HCT7" s="202"/>
      <c r="HCU7" s="7"/>
      <c r="HCV7" s="202"/>
      <c r="HCW7" s="7"/>
      <c r="HCX7" s="202"/>
      <c r="HCY7" s="7"/>
      <c r="HCZ7" s="202"/>
      <c r="HDA7" s="7"/>
      <c r="HDB7" s="202"/>
      <c r="HDC7" s="7"/>
      <c r="HDD7" s="202"/>
      <c r="HDE7" s="7"/>
      <c r="HDF7" s="202"/>
      <c r="HDG7" s="7"/>
      <c r="HDH7" s="202"/>
      <c r="HDI7" s="7"/>
      <c r="HDJ7" s="202"/>
      <c r="HDK7" s="7"/>
      <c r="HDL7" s="202"/>
      <c r="HDM7" s="7"/>
      <c r="HDN7" s="202"/>
      <c r="HDO7" s="7"/>
      <c r="HDP7" s="202"/>
      <c r="HDQ7" s="7"/>
      <c r="HDR7" s="202"/>
      <c r="HDS7" s="7"/>
      <c r="HDT7" s="202"/>
      <c r="HDU7" s="7"/>
      <c r="HDV7" s="202"/>
      <c r="HDW7" s="7"/>
      <c r="HDX7" s="202"/>
      <c r="HDY7" s="7"/>
      <c r="HDZ7" s="202"/>
      <c r="HEA7" s="7"/>
      <c r="HEB7" s="202"/>
      <c r="HEC7" s="7"/>
      <c r="HED7" s="202"/>
      <c r="HEE7" s="7"/>
      <c r="HEF7" s="202"/>
      <c r="HEG7" s="7"/>
      <c r="HEH7" s="202"/>
      <c r="HEI7" s="7"/>
      <c r="HEJ7" s="202"/>
      <c r="HEK7" s="7"/>
      <c r="HEL7" s="202"/>
      <c r="HEM7" s="7"/>
      <c r="HEN7" s="202"/>
      <c r="HEO7" s="7"/>
      <c r="HEP7" s="202"/>
      <c r="HEQ7" s="7"/>
      <c r="HER7" s="202"/>
      <c r="HES7" s="7"/>
      <c r="HET7" s="202"/>
      <c r="HEU7" s="7"/>
      <c r="HEV7" s="202"/>
      <c r="HEW7" s="7"/>
      <c r="HEX7" s="202"/>
      <c r="HEY7" s="7"/>
      <c r="HEZ7" s="202"/>
      <c r="HFA7" s="7"/>
      <c r="HFB7" s="202"/>
      <c r="HFC7" s="7"/>
      <c r="HFD7" s="202"/>
      <c r="HFE7" s="7"/>
      <c r="HFF7" s="202"/>
      <c r="HFG7" s="7"/>
      <c r="HFH7" s="202"/>
      <c r="HFI7" s="7"/>
      <c r="HFJ7" s="202"/>
      <c r="HFK7" s="7"/>
      <c r="HFL7" s="202"/>
      <c r="HFM7" s="7"/>
      <c r="HFN7" s="202"/>
      <c r="HFO7" s="7"/>
      <c r="HFP7" s="202"/>
      <c r="HFQ7" s="7"/>
      <c r="HFR7" s="202"/>
      <c r="HFS7" s="7"/>
      <c r="HFT7" s="202"/>
      <c r="HFU7" s="7"/>
      <c r="HFV7" s="202"/>
      <c r="HFW7" s="7"/>
      <c r="HFX7" s="202"/>
      <c r="HFY7" s="7"/>
      <c r="HFZ7" s="202"/>
      <c r="HGA7" s="7"/>
      <c r="HGB7" s="202"/>
      <c r="HGC7" s="7"/>
      <c r="HGD7" s="202"/>
      <c r="HGE7" s="7"/>
      <c r="HGF7" s="202"/>
      <c r="HGG7" s="7"/>
      <c r="HGH7" s="202"/>
      <c r="HGI7" s="7"/>
      <c r="HGJ7" s="202"/>
      <c r="HGK7" s="7"/>
      <c r="HGL7" s="202"/>
      <c r="HGM7" s="7"/>
      <c r="HGN7" s="202"/>
      <c r="HGO7" s="7"/>
      <c r="HGP7" s="202"/>
      <c r="HGQ7" s="7"/>
      <c r="HGR7" s="202"/>
      <c r="HGS7" s="7"/>
      <c r="HGT7" s="202"/>
      <c r="HGU7" s="7"/>
      <c r="HGV7" s="202"/>
      <c r="HGW7" s="7"/>
      <c r="HGX7" s="202"/>
      <c r="HGY7" s="7"/>
      <c r="HGZ7" s="202"/>
      <c r="HHA7" s="7"/>
      <c r="HHB7" s="202"/>
      <c r="HHC7" s="7"/>
      <c r="HHD7" s="202"/>
      <c r="HHE7" s="7"/>
      <c r="HHF7" s="202"/>
      <c r="HHG7" s="7"/>
      <c r="HHH7" s="202"/>
      <c r="HHI7" s="7"/>
      <c r="HHJ7" s="202"/>
      <c r="HHK7" s="7"/>
      <c r="HHL7" s="202"/>
      <c r="HHM7" s="7"/>
      <c r="HHN7" s="202"/>
      <c r="HHO7" s="7"/>
      <c r="HHP7" s="202"/>
      <c r="HHQ7" s="7"/>
      <c r="HHR7" s="202"/>
      <c r="HHS7" s="7"/>
      <c r="HHT7" s="202"/>
      <c r="HHU7" s="7"/>
      <c r="HHV7" s="202"/>
      <c r="HHW7" s="7"/>
      <c r="HHX7" s="202"/>
      <c r="HHY7" s="7"/>
      <c r="HHZ7" s="202"/>
      <c r="HIA7" s="7"/>
      <c r="HIB7" s="202"/>
      <c r="HIC7" s="7"/>
      <c r="HID7" s="202"/>
      <c r="HIE7" s="7"/>
      <c r="HIF7" s="202"/>
      <c r="HIG7" s="7"/>
      <c r="HIH7" s="202"/>
      <c r="HII7" s="7"/>
      <c r="HIJ7" s="202"/>
      <c r="HIK7" s="7"/>
      <c r="HIL7" s="202"/>
      <c r="HIM7" s="7"/>
      <c r="HIN7" s="202"/>
      <c r="HIO7" s="7"/>
      <c r="HIP7" s="202"/>
      <c r="HIQ7" s="7"/>
      <c r="HIR7" s="202"/>
      <c r="HIS7" s="7"/>
      <c r="HIT7" s="202"/>
      <c r="HIU7" s="7"/>
      <c r="HIV7" s="202"/>
      <c r="HIW7" s="7"/>
      <c r="HIX7" s="202"/>
      <c r="HIY7" s="7"/>
      <c r="HIZ7" s="202"/>
      <c r="HJA7" s="7"/>
      <c r="HJB7" s="202"/>
      <c r="HJC7" s="7"/>
      <c r="HJD7" s="202"/>
      <c r="HJE7" s="7"/>
      <c r="HJF7" s="202"/>
      <c r="HJG7" s="7"/>
      <c r="HJH7" s="202"/>
      <c r="HJI7" s="7"/>
      <c r="HJJ7" s="202"/>
      <c r="HJK7" s="7"/>
      <c r="HJL7" s="202"/>
      <c r="HJM7" s="7"/>
      <c r="HJN7" s="202"/>
      <c r="HJO7" s="7"/>
      <c r="HJP7" s="202"/>
      <c r="HJQ7" s="7"/>
      <c r="HJR7" s="202"/>
      <c r="HJS7" s="7"/>
      <c r="HJT7" s="202"/>
      <c r="HJU7" s="7"/>
      <c r="HJV7" s="202"/>
      <c r="HJW7" s="7"/>
      <c r="HJX7" s="202"/>
      <c r="HJY7" s="7"/>
      <c r="HJZ7" s="202"/>
      <c r="HKA7" s="7"/>
      <c r="HKB7" s="202"/>
      <c r="HKC7" s="7"/>
      <c r="HKD7" s="202"/>
      <c r="HKE7" s="7"/>
      <c r="HKF7" s="202"/>
      <c r="HKG7" s="7"/>
      <c r="HKH7" s="202"/>
      <c r="HKI7" s="7"/>
      <c r="HKJ7" s="202"/>
      <c r="HKK7" s="7"/>
      <c r="HKL7" s="202"/>
      <c r="HKM7" s="7"/>
      <c r="HKN7" s="202"/>
      <c r="HKO7" s="7"/>
      <c r="HKP7" s="202"/>
      <c r="HKQ7" s="7"/>
      <c r="HKR7" s="202"/>
      <c r="HKS7" s="7"/>
      <c r="HKT7" s="202"/>
      <c r="HKU7" s="7"/>
      <c r="HKV7" s="202"/>
      <c r="HKW7" s="7"/>
      <c r="HKX7" s="202"/>
      <c r="HKY7" s="7"/>
      <c r="HKZ7" s="202"/>
      <c r="HLA7" s="7"/>
      <c r="HLB7" s="202"/>
      <c r="HLC7" s="7"/>
      <c r="HLD7" s="202"/>
      <c r="HLE7" s="7"/>
      <c r="HLF7" s="202"/>
      <c r="HLG7" s="7"/>
      <c r="HLH7" s="202"/>
      <c r="HLI7" s="7"/>
      <c r="HLJ7" s="202"/>
      <c r="HLK7" s="7"/>
      <c r="HLL7" s="202"/>
      <c r="HLM7" s="7"/>
      <c r="HLN7" s="202"/>
      <c r="HLO7" s="7"/>
      <c r="HLP7" s="202"/>
      <c r="HLQ7" s="7"/>
      <c r="HLR7" s="202"/>
      <c r="HLS7" s="7"/>
      <c r="HLT7" s="202"/>
      <c r="HLU7" s="7"/>
      <c r="HLV7" s="202"/>
      <c r="HLW7" s="7"/>
      <c r="HLX7" s="202"/>
      <c r="HLY7" s="7"/>
      <c r="HLZ7" s="202"/>
      <c r="HMA7" s="7"/>
      <c r="HMB7" s="202"/>
      <c r="HMC7" s="7"/>
      <c r="HMD7" s="202"/>
      <c r="HME7" s="7"/>
      <c r="HMF7" s="202"/>
      <c r="HMG7" s="7"/>
      <c r="HMH7" s="202"/>
      <c r="HMI7" s="7"/>
      <c r="HMJ7" s="202"/>
      <c r="HMK7" s="7"/>
      <c r="HML7" s="202"/>
      <c r="HMM7" s="7"/>
      <c r="HMN7" s="202"/>
      <c r="HMO7" s="7"/>
      <c r="HMP7" s="202"/>
      <c r="HMQ7" s="7"/>
      <c r="HMR7" s="202"/>
      <c r="HMS7" s="7"/>
      <c r="HMT7" s="202"/>
      <c r="HMU7" s="7"/>
      <c r="HMV7" s="202"/>
      <c r="HMW7" s="7"/>
      <c r="HMX7" s="202"/>
      <c r="HMY7" s="7"/>
      <c r="HMZ7" s="202"/>
      <c r="HNA7" s="7"/>
      <c r="HNB7" s="202"/>
      <c r="HNC7" s="7"/>
      <c r="HND7" s="202"/>
      <c r="HNE7" s="7"/>
      <c r="HNF7" s="202"/>
      <c r="HNG7" s="7"/>
      <c r="HNH7" s="202"/>
      <c r="HNI7" s="7"/>
      <c r="HNJ7" s="202"/>
      <c r="HNK7" s="7"/>
      <c r="HNL7" s="202"/>
      <c r="HNM7" s="7"/>
      <c r="HNN7" s="202"/>
      <c r="HNO7" s="7"/>
      <c r="HNP7" s="202"/>
      <c r="HNQ7" s="7"/>
      <c r="HNR7" s="202"/>
      <c r="HNS7" s="7"/>
      <c r="HNT7" s="202"/>
      <c r="HNU7" s="7"/>
      <c r="HNV7" s="202"/>
      <c r="HNW7" s="7"/>
      <c r="HNX7" s="202"/>
      <c r="HNY7" s="7"/>
      <c r="HNZ7" s="202"/>
      <c r="HOA7" s="7"/>
      <c r="HOB7" s="202"/>
      <c r="HOC7" s="7"/>
      <c r="HOD7" s="202"/>
      <c r="HOE7" s="7"/>
      <c r="HOF7" s="202"/>
      <c r="HOG7" s="7"/>
      <c r="HOH7" s="202"/>
      <c r="HOI7" s="7"/>
      <c r="HOJ7" s="202"/>
      <c r="HOK7" s="7"/>
      <c r="HOL7" s="202"/>
      <c r="HOM7" s="7"/>
      <c r="HON7" s="202"/>
      <c r="HOO7" s="7"/>
      <c r="HOP7" s="202"/>
      <c r="HOQ7" s="7"/>
      <c r="HOR7" s="202"/>
      <c r="HOS7" s="7"/>
      <c r="HOT7" s="202"/>
      <c r="HOU7" s="7"/>
      <c r="HOV7" s="202"/>
      <c r="HOW7" s="7"/>
      <c r="HOX7" s="202"/>
      <c r="HOY7" s="7"/>
      <c r="HOZ7" s="202"/>
      <c r="HPA7" s="7"/>
      <c r="HPB7" s="202"/>
      <c r="HPC7" s="7"/>
      <c r="HPD7" s="202"/>
      <c r="HPE7" s="7"/>
      <c r="HPF7" s="202"/>
      <c r="HPG7" s="7"/>
      <c r="HPH7" s="202"/>
      <c r="HPI7" s="7"/>
      <c r="HPJ7" s="202"/>
      <c r="HPK7" s="7"/>
      <c r="HPL7" s="202"/>
      <c r="HPM7" s="7"/>
      <c r="HPN7" s="202"/>
      <c r="HPO7" s="7"/>
      <c r="HPP7" s="202"/>
      <c r="HPQ7" s="7"/>
      <c r="HPR7" s="202"/>
      <c r="HPS7" s="7"/>
      <c r="HPT7" s="202"/>
      <c r="HPU7" s="7"/>
      <c r="HPV7" s="202"/>
      <c r="HPW7" s="7"/>
      <c r="HPX7" s="202"/>
      <c r="HPY7" s="7"/>
      <c r="HPZ7" s="202"/>
      <c r="HQA7" s="7"/>
      <c r="HQB7" s="202"/>
      <c r="HQC7" s="7"/>
      <c r="HQD7" s="202"/>
      <c r="HQE7" s="7"/>
      <c r="HQF7" s="202"/>
      <c r="HQG7" s="7"/>
      <c r="HQH7" s="202"/>
      <c r="HQI7" s="7"/>
      <c r="HQJ7" s="202"/>
      <c r="HQK7" s="7"/>
      <c r="HQL7" s="202"/>
      <c r="HQM7" s="7"/>
      <c r="HQN7" s="202"/>
      <c r="HQO7" s="7"/>
      <c r="HQP7" s="202"/>
      <c r="HQQ7" s="7"/>
      <c r="HQR7" s="202"/>
      <c r="HQS7" s="7"/>
      <c r="HQT7" s="202"/>
      <c r="HQU7" s="7"/>
      <c r="HQV7" s="202"/>
      <c r="HQW7" s="7"/>
      <c r="HQX7" s="202"/>
      <c r="HQY7" s="7"/>
      <c r="HQZ7" s="202"/>
      <c r="HRA7" s="7"/>
      <c r="HRB7" s="202"/>
      <c r="HRC7" s="7"/>
      <c r="HRD7" s="202"/>
      <c r="HRE7" s="7"/>
      <c r="HRF7" s="202"/>
      <c r="HRG7" s="7"/>
      <c r="HRH7" s="202"/>
      <c r="HRI7" s="7"/>
      <c r="HRJ7" s="202"/>
      <c r="HRK7" s="7"/>
      <c r="HRL7" s="202"/>
      <c r="HRM7" s="7"/>
      <c r="HRN7" s="202"/>
      <c r="HRO7" s="7"/>
      <c r="HRP7" s="202"/>
      <c r="HRQ7" s="7"/>
      <c r="HRR7" s="202"/>
      <c r="HRS7" s="7"/>
      <c r="HRT7" s="202"/>
      <c r="HRU7" s="7"/>
      <c r="HRV7" s="202"/>
      <c r="HRW7" s="7"/>
      <c r="HRX7" s="202"/>
      <c r="HRY7" s="7"/>
      <c r="HRZ7" s="202"/>
      <c r="HSA7" s="7"/>
      <c r="HSB7" s="202"/>
      <c r="HSC7" s="7"/>
      <c r="HSD7" s="202"/>
      <c r="HSE7" s="7"/>
      <c r="HSF7" s="202"/>
      <c r="HSG7" s="7"/>
      <c r="HSH7" s="202"/>
      <c r="HSI7" s="7"/>
      <c r="HSJ7" s="202"/>
      <c r="HSK7" s="7"/>
      <c r="HSL7" s="202"/>
      <c r="HSM7" s="7"/>
      <c r="HSN7" s="202"/>
      <c r="HSO7" s="7"/>
      <c r="HSP7" s="202"/>
      <c r="HSQ7" s="7"/>
      <c r="HSR7" s="202"/>
      <c r="HSS7" s="7"/>
      <c r="HST7" s="202"/>
      <c r="HSU7" s="7"/>
      <c r="HSV7" s="202"/>
      <c r="HSW7" s="7"/>
      <c r="HSX7" s="202"/>
      <c r="HSY7" s="7"/>
      <c r="HSZ7" s="202"/>
      <c r="HTA7" s="7"/>
      <c r="HTB7" s="202"/>
      <c r="HTC7" s="7"/>
      <c r="HTD7" s="202"/>
      <c r="HTE7" s="7"/>
      <c r="HTF7" s="202"/>
      <c r="HTG7" s="7"/>
      <c r="HTH7" s="202"/>
      <c r="HTI7" s="7"/>
      <c r="HTJ7" s="202"/>
      <c r="HTK7" s="7"/>
      <c r="HTL7" s="202"/>
      <c r="HTM7" s="7"/>
      <c r="HTN7" s="202"/>
      <c r="HTO7" s="7"/>
      <c r="HTP7" s="202"/>
      <c r="HTQ7" s="7"/>
      <c r="HTR7" s="202"/>
      <c r="HTS7" s="7"/>
      <c r="HTT7" s="202"/>
      <c r="HTU7" s="7"/>
      <c r="HTV7" s="202"/>
      <c r="HTW7" s="7"/>
      <c r="HTX7" s="202"/>
      <c r="HTY7" s="7"/>
      <c r="HTZ7" s="202"/>
      <c r="HUA7" s="7"/>
      <c r="HUB7" s="202"/>
      <c r="HUC7" s="7"/>
      <c r="HUD7" s="202"/>
      <c r="HUE7" s="7"/>
      <c r="HUF7" s="202"/>
      <c r="HUG7" s="7"/>
      <c r="HUH7" s="202"/>
      <c r="HUI7" s="7"/>
      <c r="HUJ7" s="202"/>
      <c r="HUK7" s="7"/>
      <c r="HUL7" s="202"/>
      <c r="HUM7" s="7"/>
      <c r="HUN7" s="202"/>
      <c r="HUO7" s="7"/>
      <c r="HUP7" s="202"/>
      <c r="HUQ7" s="7"/>
      <c r="HUR7" s="202"/>
      <c r="HUS7" s="7"/>
      <c r="HUT7" s="202"/>
      <c r="HUU7" s="7"/>
      <c r="HUV7" s="202"/>
      <c r="HUW7" s="7"/>
      <c r="HUX7" s="202"/>
      <c r="HUY7" s="7"/>
      <c r="HUZ7" s="202"/>
      <c r="HVA7" s="7"/>
      <c r="HVB7" s="202"/>
      <c r="HVC7" s="7"/>
      <c r="HVD7" s="202"/>
      <c r="HVE7" s="7"/>
      <c r="HVF7" s="202"/>
      <c r="HVG7" s="7"/>
      <c r="HVH7" s="202"/>
      <c r="HVI7" s="7"/>
      <c r="HVJ7" s="202"/>
      <c r="HVK7" s="7"/>
      <c r="HVL7" s="202"/>
      <c r="HVM7" s="7"/>
      <c r="HVN7" s="202"/>
      <c r="HVO7" s="7"/>
      <c r="HVP7" s="202"/>
      <c r="HVQ7" s="7"/>
      <c r="HVR7" s="202"/>
      <c r="HVS7" s="7"/>
      <c r="HVT7" s="202"/>
      <c r="HVU7" s="7"/>
      <c r="HVV7" s="202"/>
      <c r="HVW7" s="7"/>
      <c r="HVX7" s="202"/>
      <c r="HVY7" s="7"/>
      <c r="HVZ7" s="202"/>
      <c r="HWA7" s="7"/>
      <c r="HWB7" s="202"/>
      <c r="HWC7" s="7"/>
      <c r="HWD7" s="202"/>
      <c r="HWE7" s="7"/>
      <c r="HWF7" s="202"/>
      <c r="HWG7" s="7"/>
      <c r="HWH7" s="202"/>
      <c r="HWI7" s="7"/>
      <c r="HWJ7" s="202"/>
      <c r="HWK7" s="7"/>
      <c r="HWL7" s="202"/>
      <c r="HWM7" s="7"/>
      <c r="HWN7" s="202"/>
      <c r="HWO7" s="7"/>
      <c r="HWP7" s="202"/>
      <c r="HWQ7" s="7"/>
      <c r="HWR7" s="202"/>
      <c r="HWS7" s="7"/>
      <c r="HWT7" s="202"/>
      <c r="HWU7" s="7"/>
      <c r="HWV7" s="202"/>
      <c r="HWW7" s="7"/>
      <c r="HWX7" s="202"/>
      <c r="HWY7" s="7"/>
      <c r="HWZ7" s="202"/>
      <c r="HXA7" s="7"/>
      <c r="HXB7" s="202"/>
      <c r="HXC7" s="7"/>
      <c r="HXD7" s="202"/>
      <c r="HXE7" s="7"/>
      <c r="HXF7" s="202"/>
      <c r="HXG7" s="7"/>
      <c r="HXH7" s="202"/>
      <c r="HXI7" s="7"/>
      <c r="HXJ7" s="202"/>
      <c r="HXK7" s="7"/>
      <c r="HXL7" s="202"/>
      <c r="HXM7" s="7"/>
      <c r="HXN7" s="202"/>
      <c r="HXO7" s="7"/>
      <c r="HXP7" s="202"/>
      <c r="HXQ7" s="7"/>
      <c r="HXR7" s="202"/>
      <c r="HXS7" s="7"/>
      <c r="HXT7" s="202"/>
      <c r="HXU7" s="7"/>
      <c r="HXV7" s="202"/>
      <c r="HXW7" s="7"/>
      <c r="HXX7" s="202"/>
      <c r="HXY7" s="7"/>
      <c r="HXZ7" s="202"/>
      <c r="HYA7" s="7"/>
      <c r="HYB7" s="202"/>
      <c r="HYC7" s="7"/>
      <c r="HYD7" s="202"/>
      <c r="HYE7" s="7"/>
      <c r="HYF7" s="202"/>
      <c r="HYG7" s="7"/>
      <c r="HYH7" s="202"/>
      <c r="HYI7" s="7"/>
      <c r="HYJ7" s="202"/>
      <c r="HYK7" s="7"/>
      <c r="HYL7" s="202"/>
      <c r="HYM7" s="7"/>
      <c r="HYN7" s="202"/>
      <c r="HYO7" s="7"/>
      <c r="HYP7" s="202"/>
      <c r="HYQ7" s="7"/>
      <c r="HYR7" s="202"/>
      <c r="HYS7" s="7"/>
      <c r="HYT7" s="202"/>
      <c r="HYU7" s="7"/>
      <c r="HYV7" s="202"/>
      <c r="HYW7" s="7"/>
      <c r="HYX7" s="202"/>
      <c r="HYY7" s="7"/>
      <c r="HYZ7" s="202"/>
      <c r="HZA7" s="7"/>
      <c r="HZB7" s="202"/>
      <c r="HZC7" s="7"/>
      <c r="HZD7" s="202"/>
      <c r="HZE7" s="7"/>
      <c r="HZF7" s="202"/>
      <c r="HZG7" s="7"/>
      <c r="HZH7" s="202"/>
      <c r="HZI7" s="7"/>
      <c r="HZJ7" s="202"/>
      <c r="HZK7" s="7"/>
      <c r="HZL7" s="202"/>
      <c r="HZM7" s="7"/>
      <c r="HZN7" s="202"/>
      <c r="HZO7" s="7"/>
      <c r="HZP7" s="202"/>
      <c r="HZQ7" s="7"/>
      <c r="HZR7" s="202"/>
      <c r="HZS7" s="7"/>
      <c r="HZT7" s="202"/>
      <c r="HZU7" s="7"/>
      <c r="HZV7" s="202"/>
      <c r="HZW7" s="7"/>
      <c r="HZX7" s="202"/>
      <c r="HZY7" s="7"/>
      <c r="HZZ7" s="202"/>
      <c r="IAA7" s="7"/>
      <c r="IAB7" s="202"/>
      <c r="IAC7" s="7"/>
      <c r="IAD7" s="202"/>
      <c r="IAE7" s="7"/>
      <c r="IAF7" s="202"/>
      <c r="IAG7" s="7"/>
      <c r="IAH7" s="202"/>
      <c r="IAI7" s="7"/>
      <c r="IAJ7" s="202"/>
      <c r="IAK7" s="7"/>
      <c r="IAL7" s="202"/>
      <c r="IAM7" s="7"/>
      <c r="IAN7" s="202"/>
      <c r="IAO7" s="7"/>
      <c r="IAP7" s="202"/>
      <c r="IAQ7" s="7"/>
      <c r="IAR7" s="202"/>
      <c r="IAS7" s="7"/>
      <c r="IAT7" s="202"/>
      <c r="IAU7" s="7"/>
      <c r="IAV7" s="202"/>
      <c r="IAW7" s="7"/>
      <c r="IAX7" s="202"/>
      <c r="IAY7" s="7"/>
      <c r="IAZ7" s="202"/>
      <c r="IBA7" s="7"/>
      <c r="IBB7" s="202"/>
      <c r="IBC7" s="7"/>
      <c r="IBD7" s="202"/>
      <c r="IBE7" s="7"/>
      <c r="IBF7" s="202"/>
      <c r="IBG7" s="7"/>
      <c r="IBH7" s="202"/>
      <c r="IBI7" s="7"/>
      <c r="IBJ7" s="202"/>
      <c r="IBK7" s="7"/>
      <c r="IBL7" s="202"/>
      <c r="IBM7" s="7"/>
      <c r="IBN7" s="202"/>
      <c r="IBO7" s="7"/>
      <c r="IBP7" s="202"/>
      <c r="IBQ7" s="7"/>
      <c r="IBR7" s="202"/>
      <c r="IBS7" s="7"/>
      <c r="IBT7" s="202"/>
      <c r="IBU7" s="7"/>
      <c r="IBV7" s="202"/>
      <c r="IBW7" s="7"/>
      <c r="IBX7" s="202"/>
      <c r="IBY7" s="7"/>
      <c r="IBZ7" s="202"/>
      <c r="ICA7" s="7"/>
      <c r="ICB7" s="202"/>
      <c r="ICC7" s="7"/>
      <c r="ICD7" s="202"/>
      <c r="ICE7" s="7"/>
      <c r="ICF7" s="202"/>
      <c r="ICG7" s="7"/>
      <c r="ICH7" s="202"/>
      <c r="ICI7" s="7"/>
      <c r="ICJ7" s="202"/>
      <c r="ICK7" s="7"/>
      <c r="ICL7" s="202"/>
      <c r="ICM7" s="7"/>
      <c r="ICN7" s="202"/>
      <c r="ICO7" s="7"/>
      <c r="ICP7" s="202"/>
      <c r="ICQ7" s="7"/>
      <c r="ICR7" s="202"/>
      <c r="ICS7" s="7"/>
      <c r="ICT7" s="202"/>
      <c r="ICU7" s="7"/>
      <c r="ICV7" s="202"/>
      <c r="ICW7" s="7"/>
      <c r="ICX7" s="202"/>
      <c r="ICY7" s="7"/>
      <c r="ICZ7" s="202"/>
      <c r="IDA7" s="7"/>
      <c r="IDB7" s="202"/>
      <c r="IDC7" s="7"/>
      <c r="IDD7" s="202"/>
      <c r="IDE7" s="7"/>
      <c r="IDF7" s="202"/>
      <c r="IDG7" s="7"/>
      <c r="IDH7" s="202"/>
      <c r="IDI7" s="7"/>
      <c r="IDJ7" s="202"/>
      <c r="IDK7" s="7"/>
      <c r="IDL7" s="202"/>
      <c r="IDM7" s="7"/>
      <c r="IDN7" s="202"/>
      <c r="IDO7" s="7"/>
      <c r="IDP7" s="202"/>
      <c r="IDQ7" s="7"/>
      <c r="IDR7" s="202"/>
      <c r="IDS7" s="7"/>
      <c r="IDT7" s="202"/>
      <c r="IDU7" s="7"/>
      <c r="IDV7" s="202"/>
      <c r="IDW7" s="7"/>
      <c r="IDX7" s="202"/>
      <c r="IDY7" s="7"/>
      <c r="IDZ7" s="202"/>
      <c r="IEA7" s="7"/>
      <c r="IEB7" s="202"/>
      <c r="IEC7" s="7"/>
      <c r="IED7" s="202"/>
      <c r="IEE7" s="7"/>
      <c r="IEF7" s="202"/>
      <c r="IEG7" s="7"/>
      <c r="IEH7" s="202"/>
      <c r="IEI7" s="7"/>
      <c r="IEJ7" s="202"/>
      <c r="IEK7" s="7"/>
      <c r="IEL7" s="202"/>
      <c r="IEM7" s="7"/>
      <c r="IEN7" s="202"/>
      <c r="IEO7" s="7"/>
      <c r="IEP7" s="202"/>
      <c r="IEQ7" s="7"/>
      <c r="IER7" s="202"/>
      <c r="IES7" s="7"/>
      <c r="IET7" s="202"/>
      <c r="IEU7" s="7"/>
      <c r="IEV7" s="202"/>
      <c r="IEW7" s="7"/>
      <c r="IEX7" s="202"/>
      <c r="IEY7" s="7"/>
      <c r="IEZ7" s="202"/>
      <c r="IFA7" s="7"/>
      <c r="IFB7" s="202"/>
      <c r="IFC7" s="7"/>
      <c r="IFD7" s="202"/>
      <c r="IFE7" s="7"/>
      <c r="IFF7" s="202"/>
      <c r="IFG7" s="7"/>
      <c r="IFH7" s="202"/>
      <c r="IFI7" s="7"/>
      <c r="IFJ7" s="202"/>
      <c r="IFK7" s="7"/>
      <c r="IFL7" s="202"/>
      <c r="IFM7" s="7"/>
      <c r="IFN7" s="202"/>
      <c r="IFO7" s="7"/>
      <c r="IFP7" s="202"/>
      <c r="IFQ7" s="7"/>
      <c r="IFR7" s="202"/>
      <c r="IFS7" s="7"/>
      <c r="IFT7" s="202"/>
      <c r="IFU7" s="7"/>
      <c r="IFV7" s="202"/>
      <c r="IFW7" s="7"/>
      <c r="IFX7" s="202"/>
      <c r="IFY7" s="7"/>
      <c r="IFZ7" s="202"/>
      <c r="IGA7" s="7"/>
      <c r="IGB7" s="202"/>
      <c r="IGC7" s="7"/>
      <c r="IGD7" s="202"/>
      <c r="IGE7" s="7"/>
      <c r="IGF7" s="202"/>
      <c r="IGG7" s="7"/>
      <c r="IGH7" s="202"/>
      <c r="IGI7" s="7"/>
      <c r="IGJ7" s="202"/>
      <c r="IGK7" s="7"/>
      <c r="IGL7" s="202"/>
      <c r="IGM7" s="7"/>
      <c r="IGN7" s="202"/>
      <c r="IGO7" s="7"/>
      <c r="IGP7" s="202"/>
      <c r="IGQ7" s="7"/>
      <c r="IGR7" s="202"/>
      <c r="IGS7" s="7"/>
      <c r="IGT7" s="202"/>
      <c r="IGU7" s="7"/>
      <c r="IGV7" s="202"/>
      <c r="IGW7" s="7"/>
      <c r="IGX7" s="202"/>
      <c r="IGY7" s="7"/>
      <c r="IGZ7" s="202"/>
      <c r="IHA7" s="7"/>
      <c r="IHB7" s="202"/>
      <c r="IHC7" s="7"/>
      <c r="IHD7" s="202"/>
      <c r="IHE7" s="7"/>
      <c r="IHF7" s="202"/>
      <c r="IHG7" s="7"/>
      <c r="IHH7" s="202"/>
      <c r="IHI7" s="7"/>
      <c r="IHJ7" s="202"/>
      <c r="IHK7" s="7"/>
      <c r="IHL7" s="202"/>
      <c r="IHM7" s="7"/>
      <c r="IHN7" s="202"/>
      <c r="IHO7" s="7"/>
      <c r="IHP7" s="202"/>
      <c r="IHQ7" s="7"/>
      <c r="IHR7" s="202"/>
      <c r="IHS7" s="7"/>
      <c r="IHT7" s="202"/>
      <c r="IHU7" s="7"/>
      <c r="IHV7" s="202"/>
      <c r="IHW7" s="7"/>
      <c r="IHX7" s="202"/>
      <c r="IHY7" s="7"/>
      <c r="IHZ7" s="202"/>
      <c r="IIA7" s="7"/>
      <c r="IIB7" s="202"/>
      <c r="IIC7" s="7"/>
      <c r="IID7" s="202"/>
      <c r="IIE7" s="7"/>
      <c r="IIF7" s="202"/>
      <c r="IIG7" s="7"/>
      <c r="IIH7" s="202"/>
      <c r="III7" s="7"/>
      <c r="IIJ7" s="202"/>
      <c r="IIK7" s="7"/>
      <c r="IIL7" s="202"/>
      <c r="IIM7" s="7"/>
      <c r="IIN7" s="202"/>
      <c r="IIO7" s="7"/>
      <c r="IIP7" s="202"/>
      <c r="IIQ7" s="7"/>
      <c r="IIR7" s="202"/>
      <c r="IIS7" s="7"/>
      <c r="IIT7" s="202"/>
      <c r="IIU7" s="7"/>
      <c r="IIV7" s="202"/>
      <c r="IIW7" s="7"/>
      <c r="IIX7" s="202"/>
      <c r="IIY7" s="7"/>
      <c r="IIZ7" s="202"/>
      <c r="IJA7" s="7"/>
      <c r="IJB7" s="202"/>
      <c r="IJC7" s="7"/>
      <c r="IJD7" s="202"/>
      <c r="IJE7" s="7"/>
      <c r="IJF7" s="202"/>
      <c r="IJG7" s="7"/>
      <c r="IJH7" s="202"/>
      <c r="IJI7" s="7"/>
      <c r="IJJ7" s="202"/>
      <c r="IJK7" s="7"/>
      <c r="IJL7" s="202"/>
      <c r="IJM7" s="7"/>
      <c r="IJN7" s="202"/>
      <c r="IJO7" s="7"/>
      <c r="IJP7" s="202"/>
      <c r="IJQ7" s="7"/>
      <c r="IJR7" s="202"/>
      <c r="IJS7" s="7"/>
      <c r="IJT7" s="202"/>
      <c r="IJU7" s="7"/>
      <c r="IJV7" s="202"/>
      <c r="IJW7" s="7"/>
      <c r="IJX7" s="202"/>
      <c r="IJY7" s="7"/>
      <c r="IJZ7" s="202"/>
      <c r="IKA7" s="7"/>
      <c r="IKB7" s="202"/>
      <c r="IKC7" s="7"/>
      <c r="IKD7" s="202"/>
      <c r="IKE7" s="7"/>
      <c r="IKF7" s="202"/>
      <c r="IKG7" s="7"/>
      <c r="IKH7" s="202"/>
      <c r="IKI7" s="7"/>
      <c r="IKJ7" s="202"/>
      <c r="IKK7" s="7"/>
      <c r="IKL7" s="202"/>
      <c r="IKM7" s="7"/>
      <c r="IKN7" s="202"/>
      <c r="IKO7" s="7"/>
      <c r="IKP7" s="202"/>
      <c r="IKQ7" s="7"/>
      <c r="IKR7" s="202"/>
      <c r="IKS7" s="7"/>
      <c r="IKT7" s="202"/>
      <c r="IKU7" s="7"/>
      <c r="IKV7" s="202"/>
      <c r="IKW7" s="7"/>
      <c r="IKX7" s="202"/>
      <c r="IKY7" s="7"/>
      <c r="IKZ7" s="202"/>
      <c r="ILA7" s="7"/>
      <c r="ILB7" s="202"/>
      <c r="ILC7" s="7"/>
      <c r="ILD7" s="202"/>
      <c r="ILE7" s="7"/>
      <c r="ILF7" s="202"/>
      <c r="ILG7" s="7"/>
      <c r="ILH7" s="202"/>
      <c r="ILI7" s="7"/>
      <c r="ILJ7" s="202"/>
      <c r="ILK7" s="7"/>
      <c r="ILL7" s="202"/>
      <c r="ILM7" s="7"/>
      <c r="ILN7" s="202"/>
      <c r="ILO7" s="7"/>
      <c r="ILP7" s="202"/>
      <c r="ILQ7" s="7"/>
      <c r="ILR7" s="202"/>
      <c r="ILS7" s="7"/>
      <c r="ILT7" s="202"/>
      <c r="ILU7" s="7"/>
      <c r="ILV7" s="202"/>
      <c r="ILW7" s="7"/>
      <c r="ILX7" s="202"/>
      <c r="ILY7" s="7"/>
      <c r="ILZ7" s="202"/>
      <c r="IMA7" s="7"/>
      <c r="IMB7" s="202"/>
      <c r="IMC7" s="7"/>
      <c r="IMD7" s="202"/>
      <c r="IME7" s="7"/>
      <c r="IMF7" s="202"/>
      <c r="IMG7" s="7"/>
      <c r="IMH7" s="202"/>
      <c r="IMI7" s="7"/>
      <c r="IMJ7" s="202"/>
      <c r="IMK7" s="7"/>
      <c r="IML7" s="202"/>
      <c r="IMM7" s="7"/>
      <c r="IMN7" s="202"/>
      <c r="IMO7" s="7"/>
      <c r="IMP7" s="202"/>
      <c r="IMQ7" s="7"/>
      <c r="IMR7" s="202"/>
      <c r="IMS7" s="7"/>
      <c r="IMT7" s="202"/>
      <c r="IMU7" s="7"/>
      <c r="IMV7" s="202"/>
      <c r="IMW7" s="7"/>
      <c r="IMX7" s="202"/>
      <c r="IMY7" s="7"/>
      <c r="IMZ7" s="202"/>
      <c r="INA7" s="7"/>
      <c r="INB7" s="202"/>
      <c r="INC7" s="7"/>
      <c r="IND7" s="202"/>
      <c r="INE7" s="7"/>
      <c r="INF7" s="202"/>
      <c r="ING7" s="7"/>
      <c r="INH7" s="202"/>
      <c r="INI7" s="7"/>
      <c r="INJ7" s="202"/>
      <c r="INK7" s="7"/>
      <c r="INL7" s="202"/>
      <c r="INM7" s="7"/>
      <c r="INN7" s="202"/>
      <c r="INO7" s="7"/>
      <c r="INP7" s="202"/>
      <c r="INQ7" s="7"/>
      <c r="INR7" s="202"/>
      <c r="INS7" s="7"/>
      <c r="INT7" s="202"/>
      <c r="INU7" s="7"/>
      <c r="INV7" s="202"/>
      <c r="INW7" s="7"/>
      <c r="INX7" s="202"/>
      <c r="INY7" s="7"/>
      <c r="INZ7" s="202"/>
      <c r="IOA7" s="7"/>
      <c r="IOB7" s="202"/>
      <c r="IOC7" s="7"/>
      <c r="IOD7" s="202"/>
      <c r="IOE7" s="7"/>
      <c r="IOF7" s="202"/>
      <c r="IOG7" s="7"/>
      <c r="IOH7" s="202"/>
      <c r="IOI7" s="7"/>
      <c r="IOJ7" s="202"/>
      <c r="IOK7" s="7"/>
      <c r="IOL7" s="202"/>
      <c r="IOM7" s="7"/>
      <c r="ION7" s="202"/>
      <c r="IOO7" s="7"/>
      <c r="IOP7" s="202"/>
      <c r="IOQ7" s="7"/>
      <c r="IOR7" s="202"/>
      <c r="IOS7" s="7"/>
      <c r="IOT7" s="202"/>
      <c r="IOU7" s="7"/>
      <c r="IOV7" s="202"/>
      <c r="IOW7" s="7"/>
      <c r="IOX7" s="202"/>
      <c r="IOY7" s="7"/>
      <c r="IOZ7" s="202"/>
      <c r="IPA7" s="7"/>
      <c r="IPB7" s="202"/>
      <c r="IPC7" s="7"/>
      <c r="IPD7" s="202"/>
      <c r="IPE7" s="7"/>
      <c r="IPF7" s="202"/>
      <c r="IPG7" s="7"/>
      <c r="IPH7" s="202"/>
      <c r="IPI7" s="7"/>
      <c r="IPJ7" s="202"/>
      <c r="IPK7" s="7"/>
      <c r="IPL7" s="202"/>
      <c r="IPM7" s="7"/>
      <c r="IPN7" s="202"/>
      <c r="IPO7" s="7"/>
      <c r="IPP7" s="202"/>
      <c r="IPQ7" s="7"/>
      <c r="IPR7" s="202"/>
      <c r="IPS7" s="7"/>
      <c r="IPT7" s="202"/>
      <c r="IPU7" s="7"/>
      <c r="IPV7" s="202"/>
      <c r="IPW7" s="7"/>
      <c r="IPX7" s="202"/>
      <c r="IPY7" s="7"/>
      <c r="IPZ7" s="202"/>
      <c r="IQA7" s="7"/>
      <c r="IQB7" s="202"/>
      <c r="IQC7" s="7"/>
      <c r="IQD7" s="202"/>
      <c r="IQE7" s="7"/>
      <c r="IQF7" s="202"/>
      <c r="IQG7" s="7"/>
      <c r="IQH7" s="202"/>
      <c r="IQI7" s="7"/>
      <c r="IQJ7" s="202"/>
      <c r="IQK7" s="7"/>
      <c r="IQL7" s="202"/>
      <c r="IQM7" s="7"/>
      <c r="IQN7" s="202"/>
      <c r="IQO7" s="7"/>
      <c r="IQP7" s="202"/>
      <c r="IQQ7" s="7"/>
      <c r="IQR7" s="202"/>
      <c r="IQS7" s="7"/>
      <c r="IQT7" s="202"/>
      <c r="IQU7" s="7"/>
      <c r="IQV7" s="202"/>
      <c r="IQW7" s="7"/>
      <c r="IQX7" s="202"/>
      <c r="IQY7" s="7"/>
      <c r="IQZ7" s="202"/>
      <c r="IRA7" s="7"/>
      <c r="IRB7" s="202"/>
      <c r="IRC7" s="7"/>
      <c r="IRD7" s="202"/>
      <c r="IRE7" s="7"/>
      <c r="IRF7" s="202"/>
      <c r="IRG7" s="7"/>
      <c r="IRH7" s="202"/>
      <c r="IRI7" s="7"/>
      <c r="IRJ7" s="202"/>
      <c r="IRK7" s="7"/>
      <c r="IRL7" s="202"/>
      <c r="IRM7" s="7"/>
      <c r="IRN7" s="202"/>
      <c r="IRO7" s="7"/>
      <c r="IRP7" s="202"/>
      <c r="IRQ7" s="7"/>
      <c r="IRR7" s="202"/>
      <c r="IRS7" s="7"/>
      <c r="IRT7" s="202"/>
      <c r="IRU7" s="7"/>
      <c r="IRV7" s="202"/>
      <c r="IRW7" s="7"/>
      <c r="IRX7" s="202"/>
      <c r="IRY7" s="7"/>
      <c r="IRZ7" s="202"/>
      <c r="ISA7" s="7"/>
      <c r="ISB7" s="202"/>
      <c r="ISC7" s="7"/>
      <c r="ISD7" s="202"/>
      <c r="ISE7" s="7"/>
      <c r="ISF7" s="202"/>
      <c r="ISG7" s="7"/>
      <c r="ISH7" s="202"/>
      <c r="ISI7" s="7"/>
      <c r="ISJ7" s="202"/>
      <c r="ISK7" s="7"/>
      <c r="ISL7" s="202"/>
      <c r="ISM7" s="7"/>
      <c r="ISN7" s="202"/>
      <c r="ISO7" s="7"/>
      <c r="ISP7" s="202"/>
      <c r="ISQ7" s="7"/>
      <c r="ISR7" s="202"/>
      <c r="ISS7" s="7"/>
      <c r="IST7" s="202"/>
      <c r="ISU7" s="7"/>
      <c r="ISV7" s="202"/>
      <c r="ISW7" s="7"/>
      <c r="ISX7" s="202"/>
      <c r="ISY7" s="7"/>
      <c r="ISZ7" s="202"/>
      <c r="ITA7" s="7"/>
      <c r="ITB7" s="202"/>
      <c r="ITC7" s="7"/>
      <c r="ITD7" s="202"/>
      <c r="ITE7" s="7"/>
      <c r="ITF7" s="202"/>
      <c r="ITG7" s="7"/>
      <c r="ITH7" s="202"/>
      <c r="ITI7" s="7"/>
      <c r="ITJ7" s="202"/>
      <c r="ITK7" s="7"/>
      <c r="ITL7" s="202"/>
      <c r="ITM7" s="7"/>
      <c r="ITN7" s="202"/>
      <c r="ITO7" s="7"/>
      <c r="ITP7" s="202"/>
      <c r="ITQ7" s="7"/>
      <c r="ITR7" s="202"/>
      <c r="ITS7" s="7"/>
      <c r="ITT7" s="202"/>
      <c r="ITU7" s="7"/>
      <c r="ITV7" s="202"/>
      <c r="ITW7" s="7"/>
      <c r="ITX7" s="202"/>
      <c r="ITY7" s="7"/>
      <c r="ITZ7" s="202"/>
      <c r="IUA7" s="7"/>
      <c r="IUB7" s="202"/>
      <c r="IUC7" s="7"/>
      <c r="IUD7" s="202"/>
      <c r="IUE7" s="7"/>
      <c r="IUF7" s="202"/>
      <c r="IUG7" s="7"/>
      <c r="IUH7" s="202"/>
      <c r="IUI7" s="7"/>
      <c r="IUJ7" s="202"/>
      <c r="IUK7" s="7"/>
      <c r="IUL7" s="202"/>
      <c r="IUM7" s="7"/>
      <c r="IUN7" s="202"/>
      <c r="IUO7" s="7"/>
      <c r="IUP7" s="202"/>
      <c r="IUQ7" s="7"/>
      <c r="IUR7" s="202"/>
      <c r="IUS7" s="7"/>
      <c r="IUT7" s="202"/>
      <c r="IUU7" s="7"/>
      <c r="IUV7" s="202"/>
      <c r="IUW7" s="7"/>
      <c r="IUX7" s="202"/>
      <c r="IUY7" s="7"/>
      <c r="IUZ7" s="202"/>
      <c r="IVA7" s="7"/>
      <c r="IVB7" s="202"/>
      <c r="IVC7" s="7"/>
      <c r="IVD7" s="202"/>
      <c r="IVE7" s="7"/>
      <c r="IVF7" s="202"/>
      <c r="IVG7" s="7"/>
      <c r="IVH7" s="202"/>
      <c r="IVI7" s="7"/>
      <c r="IVJ7" s="202"/>
      <c r="IVK7" s="7"/>
      <c r="IVL7" s="202"/>
      <c r="IVM7" s="7"/>
      <c r="IVN7" s="202"/>
      <c r="IVO7" s="7"/>
      <c r="IVP7" s="202"/>
      <c r="IVQ7" s="7"/>
      <c r="IVR7" s="202"/>
      <c r="IVS7" s="7"/>
      <c r="IVT7" s="202"/>
      <c r="IVU7" s="7"/>
      <c r="IVV7" s="202"/>
      <c r="IVW7" s="7"/>
      <c r="IVX7" s="202"/>
      <c r="IVY7" s="7"/>
      <c r="IVZ7" s="202"/>
      <c r="IWA7" s="7"/>
      <c r="IWB7" s="202"/>
      <c r="IWC7" s="7"/>
      <c r="IWD7" s="202"/>
      <c r="IWE7" s="7"/>
      <c r="IWF7" s="202"/>
      <c r="IWG7" s="7"/>
      <c r="IWH7" s="202"/>
      <c r="IWI7" s="7"/>
      <c r="IWJ7" s="202"/>
      <c r="IWK7" s="7"/>
      <c r="IWL7" s="202"/>
      <c r="IWM7" s="7"/>
      <c r="IWN7" s="202"/>
      <c r="IWO7" s="7"/>
      <c r="IWP7" s="202"/>
      <c r="IWQ7" s="7"/>
      <c r="IWR7" s="202"/>
      <c r="IWS7" s="7"/>
      <c r="IWT7" s="202"/>
      <c r="IWU7" s="7"/>
      <c r="IWV7" s="202"/>
      <c r="IWW7" s="7"/>
      <c r="IWX7" s="202"/>
      <c r="IWY7" s="7"/>
      <c r="IWZ7" s="202"/>
      <c r="IXA7" s="7"/>
      <c r="IXB7" s="202"/>
      <c r="IXC7" s="7"/>
      <c r="IXD7" s="202"/>
      <c r="IXE7" s="7"/>
      <c r="IXF7" s="202"/>
      <c r="IXG7" s="7"/>
      <c r="IXH7" s="202"/>
      <c r="IXI7" s="7"/>
      <c r="IXJ7" s="202"/>
      <c r="IXK7" s="7"/>
      <c r="IXL7" s="202"/>
      <c r="IXM7" s="7"/>
      <c r="IXN7" s="202"/>
      <c r="IXO7" s="7"/>
      <c r="IXP7" s="202"/>
      <c r="IXQ7" s="7"/>
      <c r="IXR7" s="202"/>
      <c r="IXS7" s="7"/>
      <c r="IXT7" s="202"/>
      <c r="IXU7" s="7"/>
      <c r="IXV7" s="202"/>
      <c r="IXW7" s="7"/>
      <c r="IXX7" s="202"/>
      <c r="IXY7" s="7"/>
      <c r="IXZ7" s="202"/>
      <c r="IYA7" s="7"/>
      <c r="IYB7" s="202"/>
      <c r="IYC7" s="7"/>
      <c r="IYD7" s="202"/>
      <c r="IYE7" s="7"/>
      <c r="IYF7" s="202"/>
      <c r="IYG7" s="7"/>
      <c r="IYH7" s="202"/>
      <c r="IYI7" s="7"/>
      <c r="IYJ7" s="202"/>
      <c r="IYK7" s="7"/>
      <c r="IYL7" s="202"/>
      <c r="IYM7" s="7"/>
      <c r="IYN7" s="202"/>
      <c r="IYO7" s="7"/>
      <c r="IYP7" s="202"/>
      <c r="IYQ7" s="7"/>
      <c r="IYR7" s="202"/>
      <c r="IYS7" s="7"/>
      <c r="IYT7" s="202"/>
      <c r="IYU7" s="7"/>
      <c r="IYV7" s="202"/>
      <c r="IYW7" s="7"/>
      <c r="IYX7" s="202"/>
      <c r="IYY7" s="7"/>
      <c r="IYZ7" s="202"/>
      <c r="IZA7" s="7"/>
      <c r="IZB7" s="202"/>
      <c r="IZC7" s="7"/>
      <c r="IZD7" s="202"/>
      <c r="IZE7" s="7"/>
      <c r="IZF7" s="202"/>
      <c r="IZG7" s="7"/>
      <c r="IZH7" s="202"/>
      <c r="IZI7" s="7"/>
      <c r="IZJ7" s="202"/>
      <c r="IZK7" s="7"/>
      <c r="IZL7" s="202"/>
      <c r="IZM7" s="7"/>
      <c r="IZN7" s="202"/>
      <c r="IZO7" s="7"/>
      <c r="IZP7" s="202"/>
      <c r="IZQ7" s="7"/>
      <c r="IZR7" s="202"/>
      <c r="IZS7" s="7"/>
      <c r="IZT7" s="202"/>
      <c r="IZU7" s="7"/>
      <c r="IZV7" s="202"/>
      <c r="IZW7" s="7"/>
      <c r="IZX7" s="202"/>
      <c r="IZY7" s="7"/>
      <c r="IZZ7" s="202"/>
      <c r="JAA7" s="7"/>
      <c r="JAB7" s="202"/>
      <c r="JAC7" s="7"/>
      <c r="JAD7" s="202"/>
      <c r="JAE7" s="7"/>
      <c r="JAF7" s="202"/>
      <c r="JAG7" s="7"/>
      <c r="JAH7" s="202"/>
      <c r="JAI7" s="7"/>
      <c r="JAJ7" s="202"/>
      <c r="JAK7" s="7"/>
      <c r="JAL7" s="202"/>
      <c r="JAM7" s="7"/>
      <c r="JAN7" s="202"/>
      <c r="JAO7" s="7"/>
      <c r="JAP7" s="202"/>
      <c r="JAQ7" s="7"/>
      <c r="JAR7" s="202"/>
      <c r="JAS7" s="7"/>
      <c r="JAT7" s="202"/>
      <c r="JAU7" s="7"/>
      <c r="JAV7" s="202"/>
      <c r="JAW7" s="7"/>
      <c r="JAX7" s="202"/>
      <c r="JAY7" s="7"/>
      <c r="JAZ7" s="202"/>
      <c r="JBA7" s="7"/>
      <c r="JBB7" s="202"/>
      <c r="JBC7" s="7"/>
      <c r="JBD7" s="202"/>
      <c r="JBE7" s="7"/>
      <c r="JBF7" s="202"/>
      <c r="JBG7" s="7"/>
      <c r="JBH7" s="202"/>
      <c r="JBI7" s="7"/>
      <c r="JBJ7" s="202"/>
      <c r="JBK7" s="7"/>
      <c r="JBL7" s="202"/>
      <c r="JBM7" s="7"/>
      <c r="JBN7" s="202"/>
      <c r="JBO7" s="7"/>
      <c r="JBP7" s="202"/>
      <c r="JBQ7" s="7"/>
      <c r="JBR7" s="202"/>
      <c r="JBS7" s="7"/>
      <c r="JBT7" s="202"/>
      <c r="JBU7" s="7"/>
      <c r="JBV7" s="202"/>
      <c r="JBW7" s="7"/>
      <c r="JBX7" s="202"/>
      <c r="JBY7" s="7"/>
      <c r="JBZ7" s="202"/>
      <c r="JCA7" s="7"/>
      <c r="JCB7" s="202"/>
      <c r="JCC7" s="7"/>
      <c r="JCD7" s="202"/>
      <c r="JCE7" s="7"/>
      <c r="JCF7" s="202"/>
      <c r="JCG7" s="7"/>
      <c r="JCH7" s="202"/>
      <c r="JCI7" s="7"/>
      <c r="JCJ7" s="202"/>
      <c r="JCK7" s="7"/>
      <c r="JCL7" s="202"/>
      <c r="JCM7" s="7"/>
      <c r="JCN7" s="202"/>
      <c r="JCO7" s="7"/>
      <c r="JCP7" s="202"/>
      <c r="JCQ7" s="7"/>
      <c r="JCR7" s="202"/>
      <c r="JCS7" s="7"/>
      <c r="JCT7" s="202"/>
      <c r="JCU7" s="7"/>
      <c r="JCV7" s="202"/>
      <c r="JCW7" s="7"/>
      <c r="JCX7" s="202"/>
      <c r="JCY7" s="7"/>
      <c r="JCZ7" s="202"/>
      <c r="JDA7" s="7"/>
      <c r="JDB7" s="202"/>
      <c r="JDC7" s="7"/>
      <c r="JDD7" s="202"/>
      <c r="JDE7" s="7"/>
      <c r="JDF7" s="202"/>
      <c r="JDG7" s="7"/>
      <c r="JDH7" s="202"/>
      <c r="JDI7" s="7"/>
      <c r="JDJ7" s="202"/>
      <c r="JDK7" s="7"/>
      <c r="JDL7" s="202"/>
      <c r="JDM7" s="7"/>
      <c r="JDN7" s="202"/>
      <c r="JDO7" s="7"/>
      <c r="JDP7" s="202"/>
      <c r="JDQ7" s="7"/>
      <c r="JDR7" s="202"/>
      <c r="JDS7" s="7"/>
      <c r="JDT7" s="202"/>
      <c r="JDU7" s="7"/>
      <c r="JDV7" s="202"/>
      <c r="JDW7" s="7"/>
      <c r="JDX7" s="202"/>
      <c r="JDY7" s="7"/>
      <c r="JDZ7" s="202"/>
      <c r="JEA7" s="7"/>
      <c r="JEB7" s="202"/>
      <c r="JEC7" s="7"/>
      <c r="JED7" s="202"/>
      <c r="JEE7" s="7"/>
      <c r="JEF7" s="202"/>
      <c r="JEG7" s="7"/>
      <c r="JEH7" s="202"/>
      <c r="JEI7" s="7"/>
      <c r="JEJ7" s="202"/>
      <c r="JEK7" s="7"/>
      <c r="JEL7" s="202"/>
      <c r="JEM7" s="7"/>
      <c r="JEN7" s="202"/>
      <c r="JEO7" s="7"/>
      <c r="JEP7" s="202"/>
      <c r="JEQ7" s="7"/>
      <c r="JER7" s="202"/>
      <c r="JES7" s="7"/>
      <c r="JET7" s="202"/>
      <c r="JEU7" s="7"/>
      <c r="JEV7" s="202"/>
      <c r="JEW7" s="7"/>
      <c r="JEX7" s="202"/>
      <c r="JEY7" s="7"/>
      <c r="JEZ7" s="202"/>
      <c r="JFA7" s="7"/>
      <c r="JFB7" s="202"/>
      <c r="JFC7" s="7"/>
      <c r="JFD7" s="202"/>
      <c r="JFE7" s="7"/>
      <c r="JFF7" s="202"/>
      <c r="JFG7" s="7"/>
      <c r="JFH7" s="202"/>
      <c r="JFI7" s="7"/>
      <c r="JFJ7" s="202"/>
      <c r="JFK7" s="7"/>
      <c r="JFL7" s="202"/>
      <c r="JFM7" s="7"/>
      <c r="JFN7" s="202"/>
      <c r="JFO7" s="7"/>
      <c r="JFP7" s="202"/>
      <c r="JFQ7" s="7"/>
      <c r="JFR7" s="202"/>
      <c r="JFS7" s="7"/>
      <c r="JFT7" s="202"/>
      <c r="JFU7" s="7"/>
      <c r="JFV7" s="202"/>
      <c r="JFW7" s="7"/>
      <c r="JFX7" s="202"/>
      <c r="JFY7" s="7"/>
      <c r="JFZ7" s="202"/>
      <c r="JGA7" s="7"/>
      <c r="JGB7" s="202"/>
      <c r="JGC7" s="7"/>
      <c r="JGD7" s="202"/>
      <c r="JGE7" s="7"/>
      <c r="JGF7" s="202"/>
      <c r="JGG7" s="7"/>
      <c r="JGH7" s="202"/>
      <c r="JGI7" s="7"/>
      <c r="JGJ7" s="202"/>
      <c r="JGK7" s="7"/>
      <c r="JGL7" s="202"/>
      <c r="JGM7" s="7"/>
      <c r="JGN7" s="202"/>
      <c r="JGO7" s="7"/>
      <c r="JGP7" s="202"/>
      <c r="JGQ7" s="7"/>
      <c r="JGR7" s="202"/>
      <c r="JGS7" s="7"/>
      <c r="JGT7" s="202"/>
      <c r="JGU7" s="7"/>
      <c r="JGV7" s="202"/>
      <c r="JGW7" s="7"/>
      <c r="JGX7" s="202"/>
      <c r="JGY7" s="7"/>
      <c r="JGZ7" s="202"/>
      <c r="JHA7" s="7"/>
      <c r="JHB7" s="202"/>
      <c r="JHC7" s="7"/>
      <c r="JHD7" s="202"/>
      <c r="JHE7" s="7"/>
      <c r="JHF7" s="202"/>
      <c r="JHG7" s="7"/>
      <c r="JHH7" s="202"/>
      <c r="JHI7" s="7"/>
      <c r="JHJ7" s="202"/>
      <c r="JHK7" s="7"/>
      <c r="JHL7" s="202"/>
      <c r="JHM7" s="7"/>
      <c r="JHN7" s="202"/>
      <c r="JHO7" s="7"/>
      <c r="JHP7" s="202"/>
      <c r="JHQ7" s="7"/>
      <c r="JHR7" s="202"/>
      <c r="JHS7" s="7"/>
      <c r="JHT7" s="202"/>
      <c r="JHU7" s="7"/>
      <c r="JHV7" s="202"/>
      <c r="JHW7" s="7"/>
      <c r="JHX7" s="202"/>
      <c r="JHY7" s="7"/>
      <c r="JHZ7" s="202"/>
      <c r="JIA7" s="7"/>
      <c r="JIB7" s="202"/>
      <c r="JIC7" s="7"/>
      <c r="JID7" s="202"/>
      <c r="JIE7" s="7"/>
      <c r="JIF7" s="202"/>
      <c r="JIG7" s="7"/>
      <c r="JIH7" s="202"/>
      <c r="JII7" s="7"/>
      <c r="JIJ7" s="202"/>
      <c r="JIK7" s="7"/>
      <c r="JIL7" s="202"/>
      <c r="JIM7" s="7"/>
      <c r="JIN7" s="202"/>
      <c r="JIO7" s="7"/>
      <c r="JIP7" s="202"/>
      <c r="JIQ7" s="7"/>
      <c r="JIR7" s="202"/>
      <c r="JIS7" s="7"/>
      <c r="JIT7" s="202"/>
      <c r="JIU7" s="7"/>
      <c r="JIV7" s="202"/>
      <c r="JIW7" s="7"/>
      <c r="JIX7" s="202"/>
      <c r="JIY7" s="7"/>
      <c r="JIZ7" s="202"/>
      <c r="JJA7" s="7"/>
      <c r="JJB7" s="202"/>
      <c r="JJC7" s="7"/>
      <c r="JJD7" s="202"/>
      <c r="JJE7" s="7"/>
      <c r="JJF7" s="202"/>
      <c r="JJG7" s="7"/>
      <c r="JJH7" s="202"/>
      <c r="JJI7" s="7"/>
      <c r="JJJ7" s="202"/>
      <c r="JJK7" s="7"/>
      <c r="JJL7" s="202"/>
      <c r="JJM7" s="7"/>
      <c r="JJN7" s="202"/>
      <c r="JJO7" s="7"/>
      <c r="JJP7" s="202"/>
      <c r="JJQ7" s="7"/>
      <c r="JJR7" s="202"/>
      <c r="JJS7" s="7"/>
      <c r="JJT7" s="202"/>
      <c r="JJU7" s="7"/>
      <c r="JJV7" s="202"/>
      <c r="JJW7" s="7"/>
      <c r="JJX7" s="202"/>
      <c r="JJY7" s="7"/>
      <c r="JJZ7" s="202"/>
      <c r="JKA7" s="7"/>
      <c r="JKB7" s="202"/>
      <c r="JKC7" s="7"/>
      <c r="JKD7" s="202"/>
      <c r="JKE7" s="7"/>
      <c r="JKF7" s="202"/>
      <c r="JKG7" s="7"/>
      <c r="JKH7" s="202"/>
      <c r="JKI7" s="7"/>
      <c r="JKJ7" s="202"/>
      <c r="JKK7" s="7"/>
      <c r="JKL7" s="202"/>
      <c r="JKM7" s="7"/>
      <c r="JKN7" s="202"/>
      <c r="JKO7" s="7"/>
      <c r="JKP7" s="202"/>
      <c r="JKQ7" s="7"/>
      <c r="JKR7" s="202"/>
      <c r="JKS7" s="7"/>
      <c r="JKT7" s="202"/>
      <c r="JKU7" s="7"/>
      <c r="JKV7" s="202"/>
      <c r="JKW7" s="7"/>
      <c r="JKX7" s="202"/>
      <c r="JKY7" s="7"/>
      <c r="JKZ7" s="202"/>
      <c r="JLA7" s="7"/>
      <c r="JLB7" s="202"/>
      <c r="JLC7" s="7"/>
      <c r="JLD7" s="202"/>
      <c r="JLE7" s="7"/>
      <c r="JLF7" s="202"/>
      <c r="JLG7" s="7"/>
      <c r="JLH7" s="202"/>
      <c r="JLI7" s="7"/>
      <c r="JLJ7" s="202"/>
      <c r="JLK7" s="7"/>
      <c r="JLL7" s="202"/>
      <c r="JLM7" s="7"/>
      <c r="JLN7" s="202"/>
      <c r="JLO7" s="7"/>
      <c r="JLP7" s="202"/>
      <c r="JLQ7" s="7"/>
      <c r="JLR7" s="202"/>
      <c r="JLS7" s="7"/>
      <c r="JLT7" s="202"/>
      <c r="JLU7" s="7"/>
      <c r="JLV7" s="202"/>
      <c r="JLW7" s="7"/>
      <c r="JLX7" s="202"/>
      <c r="JLY7" s="7"/>
      <c r="JLZ7" s="202"/>
      <c r="JMA7" s="7"/>
      <c r="JMB7" s="202"/>
      <c r="JMC7" s="7"/>
      <c r="JMD7" s="202"/>
      <c r="JME7" s="7"/>
      <c r="JMF7" s="202"/>
      <c r="JMG7" s="7"/>
      <c r="JMH7" s="202"/>
      <c r="JMI7" s="7"/>
      <c r="JMJ7" s="202"/>
      <c r="JMK7" s="7"/>
      <c r="JML7" s="202"/>
      <c r="JMM7" s="7"/>
      <c r="JMN7" s="202"/>
      <c r="JMO7" s="7"/>
      <c r="JMP7" s="202"/>
      <c r="JMQ7" s="7"/>
      <c r="JMR7" s="202"/>
      <c r="JMS7" s="7"/>
      <c r="JMT7" s="202"/>
      <c r="JMU7" s="7"/>
      <c r="JMV7" s="202"/>
      <c r="JMW7" s="7"/>
      <c r="JMX7" s="202"/>
      <c r="JMY7" s="7"/>
      <c r="JMZ7" s="202"/>
      <c r="JNA7" s="7"/>
      <c r="JNB7" s="202"/>
      <c r="JNC7" s="7"/>
      <c r="JND7" s="202"/>
      <c r="JNE7" s="7"/>
      <c r="JNF7" s="202"/>
      <c r="JNG7" s="7"/>
      <c r="JNH7" s="202"/>
      <c r="JNI7" s="7"/>
      <c r="JNJ7" s="202"/>
      <c r="JNK7" s="7"/>
      <c r="JNL7" s="202"/>
      <c r="JNM7" s="7"/>
      <c r="JNN7" s="202"/>
      <c r="JNO7" s="7"/>
      <c r="JNP7" s="202"/>
      <c r="JNQ7" s="7"/>
      <c r="JNR7" s="202"/>
      <c r="JNS7" s="7"/>
      <c r="JNT7" s="202"/>
      <c r="JNU7" s="7"/>
      <c r="JNV7" s="202"/>
      <c r="JNW7" s="7"/>
      <c r="JNX7" s="202"/>
      <c r="JNY7" s="7"/>
      <c r="JNZ7" s="202"/>
      <c r="JOA7" s="7"/>
      <c r="JOB7" s="202"/>
      <c r="JOC7" s="7"/>
      <c r="JOD7" s="202"/>
      <c r="JOE7" s="7"/>
      <c r="JOF7" s="202"/>
      <c r="JOG7" s="7"/>
      <c r="JOH7" s="202"/>
      <c r="JOI7" s="7"/>
      <c r="JOJ7" s="202"/>
      <c r="JOK7" s="7"/>
      <c r="JOL7" s="202"/>
      <c r="JOM7" s="7"/>
      <c r="JON7" s="202"/>
      <c r="JOO7" s="7"/>
      <c r="JOP7" s="202"/>
      <c r="JOQ7" s="7"/>
      <c r="JOR7" s="202"/>
      <c r="JOS7" s="7"/>
      <c r="JOT7" s="202"/>
      <c r="JOU7" s="7"/>
      <c r="JOV7" s="202"/>
      <c r="JOW7" s="7"/>
      <c r="JOX7" s="202"/>
      <c r="JOY7" s="7"/>
      <c r="JOZ7" s="202"/>
      <c r="JPA7" s="7"/>
      <c r="JPB7" s="202"/>
      <c r="JPC7" s="7"/>
      <c r="JPD7" s="202"/>
      <c r="JPE7" s="7"/>
      <c r="JPF7" s="202"/>
      <c r="JPG7" s="7"/>
      <c r="JPH7" s="202"/>
      <c r="JPI7" s="7"/>
      <c r="JPJ7" s="202"/>
      <c r="JPK7" s="7"/>
      <c r="JPL7" s="202"/>
      <c r="JPM7" s="7"/>
      <c r="JPN7" s="202"/>
      <c r="JPO7" s="7"/>
      <c r="JPP7" s="202"/>
      <c r="JPQ7" s="7"/>
      <c r="JPR7" s="202"/>
      <c r="JPS7" s="7"/>
      <c r="JPT7" s="202"/>
      <c r="JPU7" s="7"/>
      <c r="JPV7" s="202"/>
      <c r="JPW7" s="7"/>
      <c r="JPX7" s="202"/>
      <c r="JPY7" s="7"/>
      <c r="JPZ7" s="202"/>
      <c r="JQA7" s="7"/>
      <c r="JQB7" s="202"/>
      <c r="JQC7" s="7"/>
      <c r="JQD7" s="202"/>
      <c r="JQE7" s="7"/>
      <c r="JQF7" s="202"/>
      <c r="JQG7" s="7"/>
      <c r="JQH7" s="202"/>
      <c r="JQI7" s="7"/>
      <c r="JQJ7" s="202"/>
      <c r="JQK7" s="7"/>
      <c r="JQL7" s="202"/>
      <c r="JQM7" s="7"/>
      <c r="JQN7" s="202"/>
      <c r="JQO7" s="7"/>
      <c r="JQP7" s="202"/>
      <c r="JQQ7" s="7"/>
      <c r="JQR7" s="202"/>
      <c r="JQS7" s="7"/>
      <c r="JQT7" s="202"/>
      <c r="JQU7" s="7"/>
      <c r="JQV7" s="202"/>
      <c r="JQW7" s="7"/>
      <c r="JQX7" s="202"/>
      <c r="JQY7" s="7"/>
      <c r="JQZ7" s="202"/>
      <c r="JRA7" s="7"/>
      <c r="JRB7" s="202"/>
      <c r="JRC7" s="7"/>
      <c r="JRD7" s="202"/>
      <c r="JRE7" s="7"/>
      <c r="JRF7" s="202"/>
      <c r="JRG7" s="7"/>
      <c r="JRH7" s="202"/>
      <c r="JRI7" s="7"/>
      <c r="JRJ7" s="202"/>
      <c r="JRK7" s="7"/>
      <c r="JRL7" s="202"/>
      <c r="JRM7" s="7"/>
      <c r="JRN7" s="202"/>
      <c r="JRO7" s="7"/>
      <c r="JRP7" s="202"/>
      <c r="JRQ7" s="7"/>
      <c r="JRR7" s="202"/>
      <c r="JRS7" s="7"/>
      <c r="JRT7" s="202"/>
      <c r="JRU7" s="7"/>
      <c r="JRV7" s="202"/>
      <c r="JRW7" s="7"/>
      <c r="JRX7" s="202"/>
      <c r="JRY7" s="7"/>
      <c r="JRZ7" s="202"/>
      <c r="JSA7" s="7"/>
      <c r="JSB7" s="202"/>
      <c r="JSC7" s="7"/>
      <c r="JSD7" s="202"/>
      <c r="JSE7" s="7"/>
      <c r="JSF7" s="202"/>
      <c r="JSG7" s="7"/>
      <c r="JSH7" s="202"/>
      <c r="JSI7" s="7"/>
      <c r="JSJ7" s="202"/>
      <c r="JSK7" s="7"/>
      <c r="JSL7" s="202"/>
      <c r="JSM7" s="7"/>
      <c r="JSN7" s="202"/>
      <c r="JSO7" s="7"/>
      <c r="JSP7" s="202"/>
      <c r="JSQ7" s="7"/>
      <c r="JSR7" s="202"/>
      <c r="JSS7" s="7"/>
      <c r="JST7" s="202"/>
      <c r="JSU7" s="7"/>
      <c r="JSV7" s="202"/>
      <c r="JSW7" s="7"/>
      <c r="JSX7" s="202"/>
      <c r="JSY7" s="7"/>
      <c r="JSZ7" s="202"/>
      <c r="JTA7" s="7"/>
      <c r="JTB7" s="202"/>
      <c r="JTC7" s="7"/>
      <c r="JTD7" s="202"/>
      <c r="JTE7" s="7"/>
      <c r="JTF7" s="202"/>
      <c r="JTG7" s="7"/>
      <c r="JTH7" s="202"/>
      <c r="JTI7" s="7"/>
      <c r="JTJ7" s="202"/>
      <c r="JTK7" s="7"/>
      <c r="JTL7" s="202"/>
      <c r="JTM7" s="7"/>
      <c r="JTN7" s="202"/>
      <c r="JTO7" s="7"/>
      <c r="JTP7" s="202"/>
      <c r="JTQ7" s="7"/>
      <c r="JTR7" s="202"/>
      <c r="JTS7" s="7"/>
      <c r="JTT7" s="202"/>
      <c r="JTU7" s="7"/>
      <c r="JTV7" s="202"/>
      <c r="JTW7" s="7"/>
      <c r="JTX7" s="202"/>
      <c r="JTY7" s="7"/>
      <c r="JTZ7" s="202"/>
      <c r="JUA7" s="7"/>
      <c r="JUB7" s="202"/>
      <c r="JUC7" s="7"/>
      <c r="JUD7" s="202"/>
      <c r="JUE7" s="7"/>
      <c r="JUF7" s="202"/>
      <c r="JUG7" s="7"/>
      <c r="JUH7" s="202"/>
      <c r="JUI7" s="7"/>
      <c r="JUJ7" s="202"/>
      <c r="JUK7" s="7"/>
      <c r="JUL7" s="202"/>
      <c r="JUM7" s="7"/>
      <c r="JUN7" s="202"/>
      <c r="JUO7" s="7"/>
      <c r="JUP7" s="202"/>
      <c r="JUQ7" s="7"/>
      <c r="JUR7" s="202"/>
      <c r="JUS7" s="7"/>
      <c r="JUT7" s="202"/>
      <c r="JUU7" s="7"/>
      <c r="JUV7" s="202"/>
      <c r="JUW7" s="7"/>
      <c r="JUX7" s="202"/>
      <c r="JUY7" s="7"/>
      <c r="JUZ7" s="202"/>
      <c r="JVA7" s="7"/>
      <c r="JVB7" s="202"/>
      <c r="JVC7" s="7"/>
      <c r="JVD7" s="202"/>
      <c r="JVE7" s="7"/>
      <c r="JVF7" s="202"/>
      <c r="JVG7" s="7"/>
      <c r="JVH7" s="202"/>
      <c r="JVI7" s="7"/>
      <c r="JVJ7" s="202"/>
      <c r="JVK7" s="7"/>
      <c r="JVL7" s="202"/>
      <c r="JVM7" s="7"/>
      <c r="JVN7" s="202"/>
      <c r="JVO7" s="7"/>
      <c r="JVP7" s="202"/>
      <c r="JVQ7" s="7"/>
      <c r="JVR7" s="202"/>
      <c r="JVS7" s="7"/>
      <c r="JVT7" s="202"/>
      <c r="JVU7" s="7"/>
      <c r="JVV7" s="202"/>
      <c r="JVW7" s="7"/>
      <c r="JVX7" s="202"/>
      <c r="JVY7" s="7"/>
      <c r="JVZ7" s="202"/>
      <c r="JWA7" s="7"/>
      <c r="JWB7" s="202"/>
      <c r="JWC7" s="7"/>
      <c r="JWD7" s="202"/>
      <c r="JWE7" s="7"/>
      <c r="JWF7" s="202"/>
      <c r="JWG7" s="7"/>
      <c r="JWH7" s="202"/>
      <c r="JWI7" s="7"/>
      <c r="JWJ7" s="202"/>
      <c r="JWK7" s="7"/>
      <c r="JWL7" s="202"/>
      <c r="JWM7" s="7"/>
      <c r="JWN7" s="202"/>
      <c r="JWO7" s="7"/>
      <c r="JWP7" s="202"/>
      <c r="JWQ7" s="7"/>
      <c r="JWR7" s="202"/>
      <c r="JWS7" s="7"/>
      <c r="JWT7" s="202"/>
      <c r="JWU7" s="7"/>
      <c r="JWV7" s="202"/>
      <c r="JWW7" s="7"/>
      <c r="JWX7" s="202"/>
      <c r="JWY7" s="7"/>
      <c r="JWZ7" s="202"/>
      <c r="JXA7" s="7"/>
      <c r="JXB7" s="202"/>
      <c r="JXC7" s="7"/>
      <c r="JXD7" s="202"/>
      <c r="JXE7" s="7"/>
      <c r="JXF7" s="202"/>
      <c r="JXG7" s="7"/>
      <c r="JXH7" s="202"/>
      <c r="JXI7" s="7"/>
      <c r="JXJ7" s="202"/>
      <c r="JXK7" s="7"/>
      <c r="JXL7" s="202"/>
      <c r="JXM7" s="7"/>
      <c r="JXN7" s="202"/>
      <c r="JXO7" s="7"/>
      <c r="JXP7" s="202"/>
      <c r="JXQ7" s="7"/>
      <c r="JXR7" s="202"/>
      <c r="JXS7" s="7"/>
      <c r="JXT7" s="202"/>
      <c r="JXU7" s="7"/>
      <c r="JXV7" s="202"/>
      <c r="JXW7" s="7"/>
      <c r="JXX7" s="202"/>
      <c r="JXY7" s="7"/>
      <c r="JXZ7" s="202"/>
      <c r="JYA7" s="7"/>
      <c r="JYB7" s="202"/>
      <c r="JYC7" s="7"/>
      <c r="JYD7" s="202"/>
      <c r="JYE7" s="7"/>
      <c r="JYF7" s="202"/>
      <c r="JYG7" s="7"/>
      <c r="JYH7" s="202"/>
      <c r="JYI7" s="7"/>
      <c r="JYJ7" s="202"/>
      <c r="JYK7" s="7"/>
      <c r="JYL7" s="202"/>
      <c r="JYM7" s="7"/>
      <c r="JYN7" s="202"/>
      <c r="JYO7" s="7"/>
      <c r="JYP7" s="202"/>
      <c r="JYQ7" s="7"/>
      <c r="JYR7" s="202"/>
      <c r="JYS7" s="7"/>
      <c r="JYT7" s="202"/>
      <c r="JYU7" s="7"/>
      <c r="JYV7" s="202"/>
      <c r="JYW7" s="7"/>
      <c r="JYX7" s="202"/>
      <c r="JYY7" s="7"/>
      <c r="JYZ7" s="202"/>
      <c r="JZA7" s="7"/>
      <c r="JZB7" s="202"/>
      <c r="JZC7" s="7"/>
      <c r="JZD7" s="202"/>
      <c r="JZE7" s="7"/>
      <c r="JZF7" s="202"/>
      <c r="JZG7" s="7"/>
      <c r="JZH7" s="202"/>
      <c r="JZI7" s="7"/>
      <c r="JZJ7" s="202"/>
      <c r="JZK7" s="7"/>
      <c r="JZL7" s="202"/>
      <c r="JZM7" s="7"/>
      <c r="JZN7" s="202"/>
      <c r="JZO7" s="7"/>
      <c r="JZP7" s="202"/>
      <c r="JZQ7" s="7"/>
      <c r="JZR7" s="202"/>
      <c r="JZS7" s="7"/>
      <c r="JZT7" s="202"/>
      <c r="JZU7" s="7"/>
      <c r="JZV7" s="202"/>
      <c r="JZW7" s="7"/>
      <c r="JZX7" s="202"/>
      <c r="JZY7" s="7"/>
      <c r="JZZ7" s="202"/>
      <c r="KAA7" s="7"/>
      <c r="KAB7" s="202"/>
      <c r="KAC7" s="7"/>
      <c r="KAD7" s="202"/>
      <c r="KAE7" s="7"/>
      <c r="KAF7" s="202"/>
      <c r="KAG7" s="7"/>
      <c r="KAH7" s="202"/>
      <c r="KAI7" s="7"/>
      <c r="KAJ7" s="202"/>
      <c r="KAK7" s="7"/>
      <c r="KAL7" s="202"/>
      <c r="KAM7" s="7"/>
      <c r="KAN7" s="202"/>
      <c r="KAO7" s="7"/>
      <c r="KAP7" s="202"/>
      <c r="KAQ7" s="7"/>
      <c r="KAR7" s="202"/>
      <c r="KAS7" s="7"/>
      <c r="KAT7" s="202"/>
      <c r="KAU7" s="7"/>
      <c r="KAV7" s="202"/>
      <c r="KAW7" s="7"/>
      <c r="KAX7" s="202"/>
      <c r="KAY7" s="7"/>
      <c r="KAZ7" s="202"/>
      <c r="KBA7" s="7"/>
      <c r="KBB7" s="202"/>
      <c r="KBC7" s="7"/>
      <c r="KBD7" s="202"/>
      <c r="KBE7" s="7"/>
      <c r="KBF7" s="202"/>
      <c r="KBG7" s="7"/>
      <c r="KBH7" s="202"/>
      <c r="KBI7" s="7"/>
      <c r="KBJ7" s="202"/>
      <c r="KBK7" s="7"/>
      <c r="KBL7" s="202"/>
      <c r="KBM7" s="7"/>
      <c r="KBN7" s="202"/>
      <c r="KBO7" s="7"/>
      <c r="KBP7" s="202"/>
      <c r="KBQ7" s="7"/>
      <c r="KBR7" s="202"/>
      <c r="KBS7" s="7"/>
      <c r="KBT7" s="202"/>
      <c r="KBU7" s="7"/>
      <c r="KBV7" s="202"/>
      <c r="KBW7" s="7"/>
      <c r="KBX7" s="202"/>
      <c r="KBY7" s="7"/>
      <c r="KBZ7" s="202"/>
      <c r="KCA7" s="7"/>
      <c r="KCB7" s="202"/>
      <c r="KCC7" s="7"/>
      <c r="KCD7" s="202"/>
      <c r="KCE7" s="7"/>
      <c r="KCF7" s="202"/>
      <c r="KCG7" s="7"/>
      <c r="KCH7" s="202"/>
      <c r="KCI7" s="7"/>
      <c r="KCJ7" s="202"/>
      <c r="KCK7" s="7"/>
      <c r="KCL7" s="202"/>
      <c r="KCM7" s="7"/>
      <c r="KCN7" s="202"/>
      <c r="KCO7" s="7"/>
      <c r="KCP7" s="202"/>
      <c r="KCQ7" s="7"/>
      <c r="KCR7" s="202"/>
      <c r="KCS7" s="7"/>
      <c r="KCT7" s="202"/>
      <c r="KCU7" s="7"/>
      <c r="KCV7" s="202"/>
      <c r="KCW7" s="7"/>
      <c r="KCX7" s="202"/>
      <c r="KCY7" s="7"/>
      <c r="KCZ7" s="202"/>
      <c r="KDA7" s="7"/>
      <c r="KDB7" s="202"/>
      <c r="KDC7" s="7"/>
      <c r="KDD7" s="202"/>
      <c r="KDE7" s="7"/>
      <c r="KDF7" s="202"/>
      <c r="KDG7" s="7"/>
      <c r="KDH7" s="202"/>
      <c r="KDI7" s="7"/>
      <c r="KDJ7" s="202"/>
      <c r="KDK7" s="7"/>
      <c r="KDL7" s="202"/>
      <c r="KDM7" s="7"/>
      <c r="KDN7" s="202"/>
      <c r="KDO7" s="7"/>
      <c r="KDP7" s="202"/>
      <c r="KDQ7" s="7"/>
      <c r="KDR7" s="202"/>
      <c r="KDS7" s="7"/>
      <c r="KDT7" s="202"/>
      <c r="KDU7" s="7"/>
      <c r="KDV7" s="202"/>
      <c r="KDW7" s="7"/>
      <c r="KDX7" s="202"/>
      <c r="KDY7" s="7"/>
      <c r="KDZ7" s="202"/>
      <c r="KEA7" s="7"/>
      <c r="KEB7" s="202"/>
      <c r="KEC7" s="7"/>
      <c r="KED7" s="202"/>
      <c r="KEE7" s="7"/>
      <c r="KEF7" s="202"/>
      <c r="KEG7" s="7"/>
      <c r="KEH7" s="202"/>
      <c r="KEI7" s="7"/>
      <c r="KEJ7" s="202"/>
      <c r="KEK7" s="7"/>
      <c r="KEL7" s="202"/>
      <c r="KEM7" s="7"/>
      <c r="KEN7" s="202"/>
      <c r="KEO7" s="7"/>
      <c r="KEP7" s="202"/>
      <c r="KEQ7" s="7"/>
      <c r="KER7" s="202"/>
      <c r="KES7" s="7"/>
      <c r="KET7" s="202"/>
      <c r="KEU7" s="7"/>
      <c r="KEV7" s="202"/>
      <c r="KEW7" s="7"/>
      <c r="KEX7" s="202"/>
      <c r="KEY7" s="7"/>
      <c r="KEZ7" s="202"/>
      <c r="KFA7" s="7"/>
      <c r="KFB7" s="202"/>
      <c r="KFC7" s="7"/>
      <c r="KFD7" s="202"/>
      <c r="KFE7" s="7"/>
      <c r="KFF7" s="202"/>
      <c r="KFG7" s="7"/>
      <c r="KFH7" s="202"/>
      <c r="KFI7" s="7"/>
      <c r="KFJ7" s="202"/>
      <c r="KFK7" s="7"/>
      <c r="KFL7" s="202"/>
      <c r="KFM7" s="7"/>
      <c r="KFN7" s="202"/>
      <c r="KFO7" s="7"/>
      <c r="KFP7" s="202"/>
      <c r="KFQ7" s="7"/>
      <c r="KFR7" s="202"/>
      <c r="KFS7" s="7"/>
      <c r="KFT7" s="202"/>
      <c r="KFU7" s="7"/>
      <c r="KFV7" s="202"/>
      <c r="KFW7" s="7"/>
      <c r="KFX7" s="202"/>
      <c r="KFY7" s="7"/>
      <c r="KFZ7" s="202"/>
      <c r="KGA7" s="7"/>
      <c r="KGB7" s="202"/>
      <c r="KGC7" s="7"/>
      <c r="KGD7" s="202"/>
      <c r="KGE7" s="7"/>
      <c r="KGF7" s="202"/>
      <c r="KGG7" s="7"/>
      <c r="KGH7" s="202"/>
      <c r="KGI7" s="7"/>
      <c r="KGJ7" s="202"/>
      <c r="KGK7" s="7"/>
      <c r="KGL7" s="202"/>
      <c r="KGM7" s="7"/>
      <c r="KGN7" s="202"/>
      <c r="KGO7" s="7"/>
      <c r="KGP7" s="202"/>
      <c r="KGQ7" s="7"/>
      <c r="KGR7" s="202"/>
      <c r="KGS7" s="7"/>
      <c r="KGT7" s="202"/>
      <c r="KGU7" s="7"/>
      <c r="KGV7" s="202"/>
      <c r="KGW7" s="7"/>
      <c r="KGX7" s="202"/>
      <c r="KGY7" s="7"/>
      <c r="KGZ7" s="202"/>
      <c r="KHA7" s="7"/>
      <c r="KHB7" s="202"/>
      <c r="KHC7" s="7"/>
      <c r="KHD7" s="202"/>
      <c r="KHE7" s="7"/>
      <c r="KHF7" s="202"/>
      <c r="KHG7" s="7"/>
      <c r="KHH7" s="202"/>
      <c r="KHI7" s="7"/>
      <c r="KHJ7" s="202"/>
      <c r="KHK7" s="7"/>
      <c r="KHL7" s="202"/>
      <c r="KHM7" s="7"/>
      <c r="KHN7" s="202"/>
      <c r="KHO7" s="7"/>
      <c r="KHP7" s="202"/>
      <c r="KHQ7" s="7"/>
      <c r="KHR7" s="202"/>
      <c r="KHS7" s="7"/>
      <c r="KHT7" s="202"/>
      <c r="KHU7" s="7"/>
      <c r="KHV7" s="202"/>
      <c r="KHW7" s="7"/>
      <c r="KHX7" s="202"/>
      <c r="KHY7" s="7"/>
      <c r="KHZ7" s="202"/>
      <c r="KIA7" s="7"/>
      <c r="KIB7" s="202"/>
      <c r="KIC7" s="7"/>
      <c r="KID7" s="202"/>
      <c r="KIE7" s="7"/>
      <c r="KIF7" s="202"/>
      <c r="KIG7" s="7"/>
      <c r="KIH7" s="202"/>
      <c r="KII7" s="7"/>
      <c r="KIJ7" s="202"/>
      <c r="KIK7" s="7"/>
      <c r="KIL7" s="202"/>
      <c r="KIM7" s="7"/>
      <c r="KIN7" s="202"/>
      <c r="KIO7" s="7"/>
      <c r="KIP7" s="202"/>
      <c r="KIQ7" s="7"/>
      <c r="KIR7" s="202"/>
      <c r="KIS7" s="7"/>
      <c r="KIT7" s="202"/>
      <c r="KIU7" s="7"/>
      <c r="KIV7" s="202"/>
      <c r="KIW7" s="7"/>
      <c r="KIX7" s="202"/>
      <c r="KIY7" s="7"/>
      <c r="KIZ7" s="202"/>
      <c r="KJA7" s="7"/>
      <c r="KJB7" s="202"/>
      <c r="KJC7" s="7"/>
      <c r="KJD7" s="202"/>
      <c r="KJE7" s="7"/>
      <c r="KJF7" s="202"/>
      <c r="KJG7" s="7"/>
      <c r="KJH7" s="202"/>
      <c r="KJI7" s="7"/>
      <c r="KJJ7" s="202"/>
      <c r="KJK7" s="7"/>
      <c r="KJL7" s="202"/>
      <c r="KJM7" s="7"/>
      <c r="KJN7" s="202"/>
      <c r="KJO7" s="7"/>
      <c r="KJP7" s="202"/>
      <c r="KJQ7" s="7"/>
      <c r="KJR7" s="202"/>
      <c r="KJS7" s="7"/>
      <c r="KJT7" s="202"/>
      <c r="KJU7" s="7"/>
      <c r="KJV7" s="202"/>
      <c r="KJW7" s="7"/>
      <c r="KJX7" s="202"/>
      <c r="KJY7" s="7"/>
      <c r="KJZ7" s="202"/>
      <c r="KKA7" s="7"/>
      <c r="KKB7" s="202"/>
      <c r="KKC7" s="7"/>
      <c r="KKD7" s="202"/>
      <c r="KKE7" s="7"/>
      <c r="KKF7" s="202"/>
      <c r="KKG7" s="7"/>
      <c r="KKH7" s="202"/>
      <c r="KKI7" s="7"/>
      <c r="KKJ7" s="202"/>
      <c r="KKK7" s="7"/>
      <c r="KKL7" s="202"/>
      <c r="KKM7" s="7"/>
      <c r="KKN7" s="202"/>
      <c r="KKO7" s="7"/>
      <c r="KKP7" s="202"/>
      <c r="KKQ7" s="7"/>
      <c r="KKR7" s="202"/>
      <c r="KKS7" s="7"/>
      <c r="KKT7" s="202"/>
      <c r="KKU7" s="7"/>
      <c r="KKV7" s="202"/>
      <c r="KKW7" s="7"/>
      <c r="KKX7" s="202"/>
      <c r="KKY7" s="7"/>
      <c r="KKZ7" s="202"/>
      <c r="KLA7" s="7"/>
      <c r="KLB7" s="202"/>
      <c r="KLC7" s="7"/>
      <c r="KLD7" s="202"/>
      <c r="KLE7" s="7"/>
      <c r="KLF7" s="202"/>
      <c r="KLG7" s="7"/>
      <c r="KLH7" s="202"/>
      <c r="KLI7" s="7"/>
      <c r="KLJ7" s="202"/>
      <c r="KLK7" s="7"/>
      <c r="KLL7" s="202"/>
      <c r="KLM7" s="7"/>
      <c r="KLN7" s="202"/>
      <c r="KLO7" s="7"/>
      <c r="KLP7" s="202"/>
      <c r="KLQ7" s="7"/>
      <c r="KLR7" s="202"/>
      <c r="KLS7" s="7"/>
      <c r="KLT7" s="202"/>
      <c r="KLU7" s="7"/>
      <c r="KLV7" s="202"/>
      <c r="KLW7" s="7"/>
      <c r="KLX7" s="202"/>
      <c r="KLY7" s="7"/>
      <c r="KLZ7" s="202"/>
      <c r="KMA7" s="7"/>
      <c r="KMB7" s="202"/>
      <c r="KMC7" s="7"/>
      <c r="KMD7" s="202"/>
      <c r="KME7" s="7"/>
      <c r="KMF7" s="202"/>
      <c r="KMG7" s="7"/>
      <c r="KMH7" s="202"/>
      <c r="KMI7" s="7"/>
      <c r="KMJ7" s="202"/>
      <c r="KMK7" s="7"/>
      <c r="KML7" s="202"/>
      <c r="KMM7" s="7"/>
      <c r="KMN7" s="202"/>
      <c r="KMO7" s="7"/>
      <c r="KMP7" s="202"/>
      <c r="KMQ7" s="7"/>
      <c r="KMR7" s="202"/>
      <c r="KMS7" s="7"/>
      <c r="KMT7" s="202"/>
      <c r="KMU7" s="7"/>
      <c r="KMV7" s="202"/>
      <c r="KMW7" s="7"/>
      <c r="KMX7" s="202"/>
      <c r="KMY7" s="7"/>
      <c r="KMZ7" s="202"/>
      <c r="KNA7" s="7"/>
      <c r="KNB7" s="202"/>
      <c r="KNC7" s="7"/>
      <c r="KND7" s="202"/>
      <c r="KNE7" s="7"/>
      <c r="KNF7" s="202"/>
      <c r="KNG7" s="7"/>
      <c r="KNH7" s="202"/>
      <c r="KNI7" s="7"/>
      <c r="KNJ7" s="202"/>
      <c r="KNK7" s="7"/>
      <c r="KNL7" s="202"/>
      <c r="KNM7" s="7"/>
      <c r="KNN7" s="202"/>
      <c r="KNO7" s="7"/>
      <c r="KNP7" s="202"/>
      <c r="KNQ7" s="7"/>
      <c r="KNR7" s="202"/>
      <c r="KNS7" s="7"/>
      <c r="KNT7" s="202"/>
      <c r="KNU7" s="7"/>
      <c r="KNV7" s="202"/>
      <c r="KNW7" s="7"/>
      <c r="KNX7" s="202"/>
      <c r="KNY7" s="7"/>
      <c r="KNZ7" s="202"/>
      <c r="KOA7" s="7"/>
      <c r="KOB7" s="202"/>
      <c r="KOC7" s="7"/>
      <c r="KOD7" s="202"/>
      <c r="KOE7" s="7"/>
      <c r="KOF7" s="202"/>
      <c r="KOG7" s="7"/>
      <c r="KOH7" s="202"/>
      <c r="KOI7" s="7"/>
      <c r="KOJ7" s="202"/>
      <c r="KOK7" s="7"/>
      <c r="KOL7" s="202"/>
      <c r="KOM7" s="7"/>
      <c r="KON7" s="202"/>
      <c r="KOO7" s="7"/>
      <c r="KOP7" s="202"/>
      <c r="KOQ7" s="7"/>
      <c r="KOR7" s="202"/>
      <c r="KOS7" s="7"/>
      <c r="KOT7" s="202"/>
      <c r="KOU7" s="7"/>
      <c r="KOV7" s="202"/>
      <c r="KOW7" s="7"/>
      <c r="KOX7" s="202"/>
      <c r="KOY7" s="7"/>
      <c r="KOZ7" s="202"/>
      <c r="KPA7" s="7"/>
      <c r="KPB7" s="202"/>
      <c r="KPC7" s="7"/>
      <c r="KPD7" s="202"/>
      <c r="KPE7" s="7"/>
      <c r="KPF7" s="202"/>
      <c r="KPG7" s="7"/>
      <c r="KPH7" s="202"/>
      <c r="KPI7" s="7"/>
      <c r="KPJ7" s="202"/>
      <c r="KPK7" s="7"/>
      <c r="KPL7" s="202"/>
      <c r="KPM7" s="7"/>
      <c r="KPN7" s="202"/>
      <c r="KPO7" s="7"/>
      <c r="KPP7" s="202"/>
      <c r="KPQ7" s="7"/>
      <c r="KPR7" s="202"/>
      <c r="KPS7" s="7"/>
      <c r="KPT7" s="202"/>
      <c r="KPU7" s="7"/>
      <c r="KPV7" s="202"/>
      <c r="KPW7" s="7"/>
      <c r="KPX7" s="202"/>
      <c r="KPY7" s="7"/>
      <c r="KPZ7" s="202"/>
      <c r="KQA7" s="7"/>
      <c r="KQB7" s="202"/>
      <c r="KQC7" s="7"/>
      <c r="KQD7" s="202"/>
      <c r="KQE7" s="7"/>
      <c r="KQF7" s="202"/>
      <c r="KQG7" s="7"/>
      <c r="KQH7" s="202"/>
      <c r="KQI7" s="7"/>
      <c r="KQJ7" s="202"/>
      <c r="KQK7" s="7"/>
      <c r="KQL7" s="202"/>
      <c r="KQM7" s="7"/>
      <c r="KQN7" s="202"/>
      <c r="KQO7" s="7"/>
      <c r="KQP7" s="202"/>
      <c r="KQQ7" s="7"/>
      <c r="KQR7" s="202"/>
      <c r="KQS7" s="7"/>
      <c r="KQT7" s="202"/>
      <c r="KQU7" s="7"/>
      <c r="KQV7" s="202"/>
      <c r="KQW7" s="7"/>
      <c r="KQX7" s="202"/>
      <c r="KQY7" s="7"/>
      <c r="KQZ7" s="202"/>
      <c r="KRA7" s="7"/>
      <c r="KRB7" s="202"/>
      <c r="KRC7" s="7"/>
      <c r="KRD7" s="202"/>
      <c r="KRE7" s="7"/>
      <c r="KRF7" s="202"/>
      <c r="KRG7" s="7"/>
      <c r="KRH7" s="202"/>
      <c r="KRI7" s="7"/>
      <c r="KRJ7" s="202"/>
      <c r="KRK7" s="7"/>
      <c r="KRL7" s="202"/>
      <c r="KRM7" s="7"/>
      <c r="KRN7" s="202"/>
      <c r="KRO7" s="7"/>
      <c r="KRP7" s="202"/>
      <c r="KRQ7" s="7"/>
      <c r="KRR7" s="202"/>
      <c r="KRS7" s="7"/>
      <c r="KRT7" s="202"/>
      <c r="KRU7" s="7"/>
      <c r="KRV7" s="202"/>
      <c r="KRW7" s="7"/>
      <c r="KRX7" s="202"/>
      <c r="KRY7" s="7"/>
      <c r="KRZ7" s="202"/>
      <c r="KSA7" s="7"/>
      <c r="KSB7" s="202"/>
      <c r="KSC7" s="7"/>
      <c r="KSD7" s="202"/>
      <c r="KSE7" s="7"/>
      <c r="KSF7" s="202"/>
      <c r="KSG7" s="7"/>
      <c r="KSH7" s="202"/>
      <c r="KSI7" s="7"/>
      <c r="KSJ7" s="202"/>
      <c r="KSK7" s="7"/>
      <c r="KSL7" s="202"/>
      <c r="KSM7" s="7"/>
      <c r="KSN7" s="202"/>
      <c r="KSO7" s="7"/>
      <c r="KSP7" s="202"/>
      <c r="KSQ7" s="7"/>
      <c r="KSR7" s="202"/>
      <c r="KSS7" s="7"/>
      <c r="KST7" s="202"/>
      <c r="KSU7" s="7"/>
      <c r="KSV7" s="202"/>
      <c r="KSW7" s="7"/>
      <c r="KSX7" s="202"/>
      <c r="KSY7" s="7"/>
      <c r="KSZ7" s="202"/>
      <c r="KTA7" s="7"/>
      <c r="KTB7" s="202"/>
      <c r="KTC7" s="7"/>
      <c r="KTD7" s="202"/>
      <c r="KTE7" s="7"/>
      <c r="KTF7" s="202"/>
      <c r="KTG7" s="7"/>
      <c r="KTH7" s="202"/>
      <c r="KTI7" s="7"/>
      <c r="KTJ7" s="202"/>
      <c r="KTK7" s="7"/>
      <c r="KTL7" s="202"/>
      <c r="KTM7" s="7"/>
      <c r="KTN7" s="202"/>
      <c r="KTO7" s="7"/>
      <c r="KTP7" s="202"/>
      <c r="KTQ7" s="7"/>
      <c r="KTR7" s="202"/>
      <c r="KTS7" s="7"/>
      <c r="KTT7" s="202"/>
      <c r="KTU7" s="7"/>
      <c r="KTV7" s="202"/>
      <c r="KTW7" s="7"/>
      <c r="KTX7" s="202"/>
      <c r="KTY7" s="7"/>
      <c r="KTZ7" s="202"/>
      <c r="KUA7" s="7"/>
      <c r="KUB7" s="202"/>
      <c r="KUC7" s="7"/>
      <c r="KUD7" s="202"/>
      <c r="KUE7" s="7"/>
      <c r="KUF7" s="202"/>
      <c r="KUG7" s="7"/>
      <c r="KUH7" s="202"/>
      <c r="KUI7" s="7"/>
      <c r="KUJ7" s="202"/>
      <c r="KUK7" s="7"/>
      <c r="KUL7" s="202"/>
      <c r="KUM7" s="7"/>
      <c r="KUN7" s="202"/>
      <c r="KUO7" s="7"/>
      <c r="KUP7" s="202"/>
      <c r="KUQ7" s="7"/>
      <c r="KUR7" s="202"/>
      <c r="KUS7" s="7"/>
      <c r="KUT7" s="202"/>
      <c r="KUU7" s="7"/>
      <c r="KUV7" s="202"/>
      <c r="KUW7" s="7"/>
      <c r="KUX7" s="202"/>
      <c r="KUY7" s="7"/>
      <c r="KUZ7" s="202"/>
      <c r="KVA7" s="7"/>
      <c r="KVB7" s="202"/>
      <c r="KVC7" s="7"/>
      <c r="KVD7" s="202"/>
      <c r="KVE7" s="7"/>
      <c r="KVF7" s="202"/>
      <c r="KVG7" s="7"/>
      <c r="KVH7" s="202"/>
      <c r="KVI7" s="7"/>
      <c r="KVJ7" s="202"/>
      <c r="KVK7" s="7"/>
      <c r="KVL7" s="202"/>
      <c r="KVM7" s="7"/>
      <c r="KVN7" s="202"/>
      <c r="KVO7" s="7"/>
      <c r="KVP7" s="202"/>
      <c r="KVQ7" s="7"/>
      <c r="KVR7" s="202"/>
      <c r="KVS7" s="7"/>
      <c r="KVT7" s="202"/>
      <c r="KVU7" s="7"/>
      <c r="KVV7" s="202"/>
      <c r="KVW7" s="7"/>
      <c r="KVX7" s="202"/>
      <c r="KVY7" s="7"/>
      <c r="KVZ7" s="202"/>
      <c r="KWA7" s="7"/>
      <c r="KWB7" s="202"/>
      <c r="KWC7" s="7"/>
      <c r="KWD7" s="202"/>
      <c r="KWE7" s="7"/>
      <c r="KWF7" s="202"/>
      <c r="KWG7" s="7"/>
      <c r="KWH7" s="202"/>
      <c r="KWI7" s="7"/>
      <c r="KWJ7" s="202"/>
      <c r="KWK7" s="7"/>
      <c r="KWL7" s="202"/>
      <c r="KWM7" s="7"/>
      <c r="KWN7" s="202"/>
      <c r="KWO7" s="7"/>
      <c r="KWP7" s="202"/>
      <c r="KWQ7" s="7"/>
      <c r="KWR7" s="202"/>
      <c r="KWS7" s="7"/>
      <c r="KWT7" s="202"/>
      <c r="KWU7" s="7"/>
      <c r="KWV7" s="202"/>
      <c r="KWW7" s="7"/>
      <c r="KWX7" s="202"/>
      <c r="KWY7" s="7"/>
      <c r="KWZ7" s="202"/>
      <c r="KXA7" s="7"/>
      <c r="KXB7" s="202"/>
      <c r="KXC7" s="7"/>
      <c r="KXD7" s="202"/>
      <c r="KXE7" s="7"/>
      <c r="KXF7" s="202"/>
      <c r="KXG7" s="7"/>
      <c r="KXH7" s="202"/>
      <c r="KXI7" s="7"/>
      <c r="KXJ7" s="202"/>
      <c r="KXK7" s="7"/>
      <c r="KXL7" s="202"/>
      <c r="KXM7" s="7"/>
      <c r="KXN7" s="202"/>
      <c r="KXO7" s="7"/>
      <c r="KXP7" s="202"/>
      <c r="KXQ7" s="7"/>
      <c r="KXR7" s="202"/>
      <c r="KXS7" s="7"/>
      <c r="KXT7" s="202"/>
      <c r="KXU7" s="7"/>
      <c r="KXV7" s="202"/>
      <c r="KXW7" s="7"/>
      <c r="KXX7" s="202"/>
      <c r="KXY7" s="7"/>
      <c r="KXZ7" s="202"/>
      <c r="KYA7" s="7"/>
      <c r="KYB7" s="202"/>
      <c r="KYC7" s="7"/>
      <c r="KYD7" s="202"/>
      <c r="KYE7" s="7"/>
      <c r="KYF7" s="202"/>
      <c r="KYG7" s="7"/>
      <c r="KYH7" s="202"/>
      <c r="KYI7" s="7"/>
      <c r="KYJ7" s="202"/>
      <c r="KYK7" s="7"/>
      <c r="KYL7" s="202"/>
      <c r="KYM7" s="7"/>
      <c r="KYN7" s="202"/>
      <c r="KYO7" s="7"/>
      <c r="KYP7" s="202"/>
      <c r="KYQ7" s="7"/>
      <c r="KYR7" s="202"/>
      <c r="KYS7" s="7"/>
      <c r="KYT7" s="202"/>
      <c r="KYU7" s="7"/>
      <c r="KYV7" s="202"/>
      <c r="KYW7" s="7"/>
      <c r="KYX7" s="202"/>
      <c r="KYY7" s="7"/>
      <c r="KYZ7" s="202"/>
      <c r="KZA7" s="7"/>
      <c r="KZB7" s="202"/>
      <c r="KZC7" s="7"/>
      <c r="KZD7" s="202"/>
      <c r="KZE7" s="7"/>
      <c r="KZF7" s="202"/>
      <c r="KZG7" s="7"/>
      <c r="KZH7" s="202"/>
      <c r="KZI7" s="7"/>
      <c r="KZJ7" s="202"/>
      <c r="KZK7" s="7"/>
      <c r="KZL7" s="202"/>
      <c r="KZM7" s="7"/>
      <c r="KZN7" s="202"/>
      <c r="KZO7" s="7"/>
      <c r="KZP7" s="202"/>
      <c r="KZQ7" s="7"/>
      <c r="KZR7" s="202"/>
      <c r="KZS7" s="7"/>
      <c r="KZT7" s="202"/>
      <c r="KZU7" s="7"/>
      <c r="KZV7" s="202"/>
      <c r="KZW7" s="7"/>
      <c r="KZX7" s="202"/>
      <c r="KZY7" s="7"/>
      <c r="KZZ7" s="202"/>
      <c r="LAA7" s="7"/>
      <c r="LAB7" s="202"/>
      <c r="LAC7" s="7"/>
      <c r="LAD7" s="202"/>
      <c r="LAE7" s="7"/>
      <c r="LAF7" s="202"/>
      <c r="LAG7" s="7"/>
      <c r="LAH7" s="202"/>
      <c r="LAI7" s="7"/>
      <c r="LAJ7" s="202"/>
      <c r="LAK7" s="7"/>
      <c r="LAL7" s="202"/>
      <c r="LAM7" s="7"/>
      <c r="LAN7" s="202"/>
      <c r="LAO7" s="7"/>
      <c r="LAP7" s="202"/>
      <c r="LAQ7" s="7"/>
      <c r="LAR7" s="202"/>
      <c r="LAS7" s="7"/>
      <c r="LAT7" s="202"/>
      <c r="LAU7" s="7"/>
      <c r="LAV7" s="202"/>
      <c r="LAW7" s="7"/>
      <c r="LAX7" s="202"/>
      <c r="LAY7" s="7"/>
      <c r="LAZ7" s="202"/>
      <c r="LBA7" s="7"/>
      <c r="LBB7" s="202"/>
      <c r="LBC7" s="7"/>
      <c r="LBD7" s="202"/>
      <c r="LBE7" s="7"/>
      <c r="LBF7" s="202"/>
      <c r="LBG7" s="7"/>
      <c r="LBH7" s="202"/>
      <c r="LBI7" s="7"/>
      <c r="LBJ7" s="202"/>
      <c r="LBK7" s="7"/>
      <c r="LBL7" s="202"/>
      <c r="LBM7" s="7"/>
      <c r="LBN7" s="202"/>
      <c r="LBO7" s="7"/>
      <c r="LBP7" s="202"/>
      <c r="LBQ7" s="7"/>
      <c r="LBR7" s="202"/>
      <c r="LBS7" s="7"/>
      <c r="LBT7" s="202"/>
      <c r="LBU7" s="7"/>
      <c r="LBV7" s="202"/>
      <c r="LBW7" s="7"/>
      <c r="LBX7" s="202"/>
      <c r="LBY7" s="7"/>
      <c r="LBZ7" s="202"/>
      <c r="LCA7" s="7"/>
      <c r="LCB7" s="202"/>
      <c r="LCC7" s="7"/>
      <c r="LCD7" s="202"/>
      <c r="LCE7" s="7"/>
      <c r="LCF7" s="202"/>
      <c r="LCG7" s="7"/>
      <c r="LCH7" s="202"/>
      <c r="LCI7" s="7"/>
      <c r="LCJ7" s="202"/>
      <c r="LCK7" s="7"/>
      <c r="LCL7" s="202"/>
      <c r="LCM7" s="7"/>
      <c r="LCN7" s="202"/>
      <c r="LCO7" s="7"/>
      <c r="LCP7" s="202"/>
      <c r="LCQ7" s="7"/>
      <c r="LCR7" s="202"/>
      <c r="LCS7" s="7"/>
      <c r="LCT7" s="202"/>
      <c r="LCU7" s="7"/>
      <c r="LCV7" s="202"/>
      <c r="LCW7" s="7"/>
      <c r="LCX7" s="202"/>
      <c r="LCY7" s="7"/>
      <c r="LCZ7" s="202"/>
      <c r="LDA7" s="7"/>
      <c r="LDB7" s="202"/>
      <c r="LDC7" s="7"/>
      <c r="LDD7" s="202"/>
      <c r="LDE7" s="7"/>
      <c r="LDF7" s="202"/>
      <c r="LDG7" s="7"/>
      <c r="LDH7" s="202"/>
      <c r="LDI7" s="7"/>
      <c r="LDJ7" s="202"/>
      <c r="LDK7" s="7"/>
      <c r="LDL7" s="202"/>
      <c r="LDM7" s="7"/>
      <c r="LDN7" s="202"/>
      <c r="LDO7" s="7"/>
      <c r="LDP7" s="202"/>
      <c r="LDQ7" s="7"/>
      <c r="LDR7" s="202"/>
      <c r="LDS7" s="7"/>
      <c r="LDT7" s="202"/>
      <c r="LDU7" s="7"/>
      <c r="LDV7" s="202"/>
      <c r="LDW7" s="7"/>
      <c r="LDX7" s="202"/>
      <c r="LDY7" s="7"/>
      <c r="LDZ7" s="202"/>
      <c r="LEA7" s="7"/>
      <c r="LEB7" s="202"/>
      <c r="LEC7" s="7"/>
      <c r="LED7" s="202"/>
      <c r="LEE7" s="7"/>
      <c r="LEF7" s="202"/>
      <c r="LEG7" s="7"/>
      <c r="LEH7" s="202"/>
      <c r="LEI7" s="7"/>
      <c r="LEJ7" s="202"/>
      <c r="LEK7" s="7"/>
      <c r="LEL7" s="202"/>
      <c r="LEM7" s="7"/>
      <c r="LEN7" s="202"/>
      <c r="LEO7" s="7"/>
      <c r="LEP7" s="202"/>
      <c r="LEQ7" s="7"/>
      <c r="LER7" s="202"/>
      <c r="LES7" s="7"/>
      <c r="LET7" s="202"/>
      <c r="LEU7" s="7"/>
      <c r="LEV7" s="202"/>
      <c r="LEW7" s="7"/>
      <c r="LEX7" s="202"/>
      <c r="LEY7" s="7"/>
      <c r="LEZ7" s="202"/>
      <c r="LFA7" s="7"/>
      <c r="LFB7" s="202"/>
      <c r="LFC7" s="7"/>
      <c r="LFD7" s="202"/>
      <c r="LFE7" s="7"/>
      <c r="LFF7" s="202"/>
      <c r="LFG7" s="7"/>
      <c r="LFH7" s="202"/>
      <c r="LFI7" s="7"/>
      <c r="LFJ7" s="202"/>
      <c r="LFK7" s="7"/>
      <c r="LFL7" s="202"/>
      <c r="LFM7" s="7"/>
      <c r="LFN7" s="202"/>
      <c r="LFO7" s="7"/>
      <c r="LFP7" s="202"/>
      <c r="LFQ7" s="7"/>
      <c r="LFR7" s="202"/>
      <c r="LFS7" s="7"/>
      <c r="LFT7" s="202"/>
      <c r="LFU7" s="7"/>
      <c r="LFV7" s="202"/>
      <c r="LFW7" s="7"/>
      <c r="LFX7" s="202"/>
      <c r="LFY7" s="7"/>
      <c r="LFZ7" s="202"/>
      <c r="LGA7" s="7"/>
      <c r="LGB7" s="202"/>
      <c r="LGC7" s="7"/>
      <c r="LGD7" s="202"/>
      <c r="LGE7" s="7"/>
      <c r="LGF7" s="202"/>
      <c r="LGG7" s="7"/>
      <c r="LGH7" s="202"/>
      <c r="LGI7" s="7"/>
      <c r="LGJ7" s="202"/>
      <c r="LGK7" s="7"/>
      <c r="LGL7" s="202"/>
      <c r="LGM7" s="7"/>
      <c r="LGN7" s="202"/>
      <c r="LGO7" s="7"/>
      <c r="LGP7" s="202"/>
      <c r="LGQ7" s="7"/>
      <c r="LGR7" s="202"/>
      <c r="LGS7" s="7"/>
      <c r="LGT7" s="202"/>
      <c r="LGU7" s="7"/>
      <c r="LGV7" s="202"/>
      <c r="LGW7" s="7"/>
      <c r="LGX7" s="202"/>
      <c r="LGY7" s="7"/>
      <c r="LGZ7" s="202"/>
      <c r="LHA7" s="7"/>
      <c r="LHB7" s="202"/>
      <c r="LHC7" s="7"/>
      <c r="LHD7" s="202"/>
      <c r="LHE7" s="7"/>
      <c r="LHF7" s="202"/>
      <c r="LHG7" s="7"/>
      <c r="LHH7" s="202"/>
      <c r="LHI7" s="7"/>
      <c r="LHJ7" s="202"/>
      <c r="LHK7" s="7"/>
      <c r="LHL7" s="202"/>
      <c r="LHM7" s="7"/>
      <c r="LHN7" s="202"/>
      <c r="LHO7" s="7"/>
      <c r="LHP7" s="202"/>
      <c r="LHQ7" s="7"/>
      <c r="LHR7" s="202"/>
      <c r="LHS7" s="7"/>
      <c r="LHT7" s="202"/>
      <c r="LHU7" s="7"/>
      <c r="LHV7" s="202"/>
      <c r="LHW7" s="7"/>
      <c r="LHX7" s="202"/>
      <c r="LHY7" s="7"/>
      <c r="LHZ7" s="202"/>
      <c r="LIA7" s="7"/>
      <c r="LIB7" s="202"/>
      <c r="LIC7" s="7"/>
      <c r="LID7" s="202"/>
      <c r="LIE7" s="7"/>
      <c r="LIF7" s="202"/>
      <c r="LIG7" s="7"/>
      <c r="LIH7" s="202"/>
      <c r="LII7" s="7"/>
      <c r="LIJ7" s="202"/>
      <c r="LIK7" s="7"/>
      <c r="LIL7" s="202"/>
      <c r="LIM7" s="7"/>
      <c r="LIN7" s="202"/>
      <c r="LIO7" s="7"/>
      <c r="LIP7" s="202"/>
      <c r="LIQ7" s="7"/>
      <c r="LIR7" s="202"/>
      <c r="LIS7" s="7"/>
      <c r="LIT7" s="202"/>
      <c r="LIU7" s="7"/>
      <c r="LIV7" s="202"/>
      <c r="LIW7" s="7"/>
      <c r="LIX7" s="202"/>
      <c r="LIY7" s="7"/>
      <c r="LIZ7" s="202"/>
      <c r="LJA7" s="7"/>
      <c r="LJB7" s="202"/>
      <c r="LJC7" s="7"/>
      <c r="LJD7" s="202"/>
      <c r="LJE7" s="7"/>
      <c r="LJF7" s="202"/>
      <c r="LJG7" s="7"/>
      <c r="LJH7" s="202"/>
      <c r="LJI7" s="7"/>
      <c r="LJJ7" s="202"/>
      <c r="LJK7" s="7"/>
      <c r="LJL7" s="202"/>
      <c r="LJM7" s="7"/>
      <c r="LJN7" s="202"/>
      <c r="LJO7" s="7"/>
      <c r="LJP7" s="202"/>
      <c r="LJQ7" s="7"/>
      <c r="LJR7" s="202"/>
      <c r="LJS7" s="7"/>
      <c r="LJT7" s="202"/>
      <c r="LJU7" s="7"/>
      <c r="LJV7" s="202"/>
      <c r="LJW7" s="7"/>
      <c r="LJX7" s="202"/>
      <c r="LJY7" s="7"/>
      <c r="LJZ7" s="202"/>
      <c r="LKA7" s="7"/>
      <c r="LKB7" s="202"/>
      <c r="LKC7" s="7"/>
      <c r="LKD7" s="202"/>
      <c r="LKE7" s="7"/>
      <c r="LKF7" s="202"/>
      <c r="LKG7" s="7"/>
      <c r="LKH7" s="202"/>
      <c r="LKI7" s="7"/>
      <c r="LKJ7" s="202"/>
      <c r="LKK7" s="7"/>
      <c r="LKL7" s="202"/>
      <c r="LKM7" s="7"/>
      <c r="LKN7" s="202"/>
      <c r="LKO7" s="7"/>
      <c r="LKP7" s="202"/>
      <c r="LKQ7" s="7"/>
      <c r="LKR7" s="202"/>
      <c r="LKS7" s="7"/>
      <c r="LKT7" s="202"/>
      <c r="LKU7" s="7"/>
      <c r="LKV7" s="202"/>
      <c r="LKW7" s="7"/>
      <c r="LKX7" s="202"/>
      <c r="LKY7" s="7"/>
      <c r="LKZ7" s="202"/>
      <c r="LLA7" s="7"/>
      <c r="LLB7" s="202"/>
      <c r="LLC7" s="7"/>
      <c r="LLD7" s="202"/>
      <c r="LLE7" s="7"/>
      <c r="LLF7" s="202"/>
      <c r="LLG7" s="7"/>
      <c r="LLH7" s="202"/>
      <c r="LLI7" s="7"/>
      <c r="LLJ7" s="202"/>
      <c r="LLK7" s="7"/>
      <c r="LLL7" s="202"/>
      <c r="LLM7" s="7"/>
      <c r="LLN7" s="202"/>
      <c r="LLO7" s="7"/>
      <c r="LLP7" s="202"/>
      <c r="LLQ7" s="7"/>
      <c r="LLR7" s="202"/>
      <c r="LLS7" s="7"/>
      <c r="LLT7" s="202"/>
      <c r="LLU7" s="7"/>
      <c r="LLV7" s="202"/>
      <c r="LLW7" s="7"/>
      <c r="LLX7" s="202"/>
      <c r="LLY7" s="7"/>
      <c r="LLZ7" s="202"/>
      <c r="LMA7" s="7"/>
      <c r="LMB7" s="202"/>
      <c r="LMC7" s="7"/>
      <c r="LMD7" s="202"/>
      <c r="LME7" s="7"/>
      <c r="LMF7" s="202"/>
      <c r="LMG7" s="7"/>
      <c r="LMH7" s="202"/>
      <c r="LMI7" s="7"/>
      <c r="LMJ7" s="202"/>
      <c r="LMK7" s="7"/>
      <c r="LML7" s="202"/>
      <c r="LMM7" s="7"/>
      <c r="LMN7" s="202"/>
      <c r="LMO7" s="7"/>
      <c r="LMP7" s="202"/>
      <c r="LMQ7" s="7"/>
      <c r="LMR7" s="202"/>
      <c r="LMS7" s="7"/>
      <c r="LMT7" s="202"/>
      <c r="LMU7" s="7"/>
      <c r="LMV7" s="202"/>
      <c r="LMW7" s="7"/>
      <c r="LMX7" s="202"/>
      <c r="LMY7" s="7"/>
      <c r="LMZ7" s="202"/>
      <c r="LNA7" s="7"/>
      <c r="LNB7" s="202"/>
      <c r="LNC7" s="7"/>
      <c r="LND7" s="202"/>
      <c r="LNE7" s="7"/>
      <c r="LNF7" s="202"/>
      <c r="LNG7" s="7"/>
      <c r="LNH7" s="202"/>
      <c r="LNI7" s="7"/>
      <c r="LNJ7" s="202"/>
      <c r="LNK7" s="7"/>
      <c r="LNL7" s="202"/>
      <c r="LNM7" s="7"/>
      <c r="LNN7" s="202"/>
      <c r="LNO7" s="7"/>
      <c r="LNP7" s="202"/>
      <c r="LNQ7" s="7"/>
      <c r="LNR7" s="202"/>
      <c r="LNS7" s="7"/>
      <c r="LNT7" s="202"/>
      <c r="LNU7" s="7"/>
      <c r="LNV7" s="202"/>
      <c r="LNW7" s="7"/>
      <c r="LNX7" s="202"/>
      <c r="LNY7" s="7"/>
      <c r="LNZ7" s="202"/>
      <c r="LOA7" s="7"/>
      <c r="LOB7" s="202"/>
      <c r="LOC7" s="7"/>
      <c r="LOD7" s="202"/>
      <c r="LOE7" s="7"/>
      <c r="LOF7" s="202"/>
      <c r="LOG7" s="7"/>
      <c r="LOH7" s="202"/>
      <c r="LOI7" s="7"/>
      <c r="LOJ7" s="202"/>
      <c r="LOK7" s="7"/>
      <c r="LOL7" s="202"/>
      <c r="LOM7" s="7"/>
      <c r="LON7" s="202"/>
      <c r="LOO7" s="7"/>
      <c r="LOP7" s="202"/>
      <c r="LOQ7" s="7"/>
      <c r="LOR7" s="202"/>
      <c r="LOS7" s="7"/>
      <c r="LOT7" s="202"/>
      <c r="LOU7" s="7"/>
      <c r="LOV7" s="202"/>
      <c r="LOW7" s="7"/>
      <c r="LOX7" s="202"/>
      <c r="LOY7" s="7"/>
      <c r="LOZ7" s="202"/>
      <c r="LPA7" s="7"/>
      <c r="LPB7" s="202"/>
      <c r="LPC7" s="7"/>
      <c r="LPD7" s="202"/>
      <c r="LPE7" s="7"/>
      <c r="LPF7" s="202"/>
      <c r="LPG7" s="7"/>
      <c r="LPH7" s="202"/>
      <c r="LPI7" s="7"/>
      <c r="LPJ7" s="202"/>
      <c r="LPK7" s="7"/>
      <c r="LPL7" s="202"/>
      <c r="LPM7" s="7"/>
      <c r="LPN7" s="202"/>
      <c r="LPO7" s="7"/>
      <c r="LPP7" s="202"/>
      <c r="LPQ7" s="7"/>
      <c r="LPR7" s="202"/>
      <c r="LPS7" s="7"/>
      <c r="LPT7" s="202"/>
      <c r="LPU7" s="7"/>
      <c r="LPV7" s="202"/>
      <c r="LPW7" s="7"/>
      <c r="LPX7" s="202"/>
      <c r="LPY7" s="7"/>
      <c r="LPZ7" s="202"/>
      <c r="LQA7" s="7"/>
      <c r="LQB7" s="202"/>
      <c r="LQC7" s="7"/>
      <c r="LQD7" s="202"/>
      <c r="LQE7" s="7"/>
      <c r="LQF7" s="202"/>
      <c r="LQG7" s="7"/>
      <c r="LQH7" s="202"/>
      <c r="LQI7" s="7"/>
      <c r="LQJ7" s="202"/>
      <c r="LQK7" s="7"/>
      <c r="LQL7" s="202"/>
      <c r="LQM7" s="7"/>
      <c r="LQN7" s="202"/>
      <c r="LQO7" s="7"/>
      <c r="LQP7" s="202"/>
      <c r="LQQ7" s="7"/>
      <c r="LQR7" s="202"/>
      <c r="LQS7" s="7"/>
      <c r="LQT7" s="202"/>
      <c r="LQU7" s="7"/>
      <c r="LQV7" s="202"/>
      <c r="LQW7" s="7"/>
      <c r="LQX7" s="202"/>
      <c r="LQY7" s="7"/>
      <c r="LQZ7" s="202"/>
      <c r="LRA7" s="7"/>
      <c r="LRB7" s="202"/>
      <c r="LRC7" s="7"/>
      <c r="LRD7" s="202"/>
      <c r="LRE7" s="7"/>
      <c r="LRF7" s="202"/>
      <c r="LRG7" s="7"/>
      <c r="LRH7" s="202"/>
      <c r="LRI7" s="7"/>
      <c r="LRJ7" s="202"/>
      <c r="LRK7" s="7"/>
      <c r="LRL7" s="202"/>
      <c r="LRM7" s="7"/>
      <c r="LRN7" s="202"/>
      <c r="LRO7" s="7"/>
      <c r="LRP7" s="202"/>
      <c r="LRQ7" s="7"/>
      <c r="LRR7" s="202"/>
      <c r="LRS7" s="7"/>
      <c r="LRT7" s="202"/>
      <c r="LRU7" s="7"/>
      <c r="LRV7" s="202"/>
      <c r="LRW7" s="7"/>
      <c r="LRX7" s="202"/>
      <c r="LRY7" s="7"/>
      <c r="LRZ7" s="202"/>
      <c r="LSA7" s="7"/>
      <c r="LSB7" s="202"/>
      <c r="LSC7" s="7"/>
      <c r="LSD7" s="202"/>
      <c r="LSE7" s="7"/>
      <c r="LSF7" s="202"/>
      <c r="LSG7" s="7"/>
      <c r="LSH7" s="202"/>
      <c r="LSI7" s="7"/>
      <c r="LSJ7" s="202"/>
      <c r="LSK7" s="7"/>
      <c r="LSL7" s="202"/>
      <c r="LSM7" s="7"/>
      <c r="LSN7" s="202"/>
      <c r="LSO7" s="7"/>
      <c r="LSP7" s="202"/>
      <c r="LSQ7" s="7"/>
      <c r="LSR7" s="202"/>
      <c r="LSS7" s="7"/>
      <c r="LST7" s="202"/>
      <c r="LSU7" s="7"/>
      <c r="LSV7" s="202"/>
      <c r="LSW7" s="7"/>
      <c r="LSX7" s="202"/>
      <c r="LSY7" s="7"/>
      <c r="LSZ7" s="202"/>
      <c r="LTA7" s="7"/>
      <c r="LTB7" s="202"/>
      <c r="LTC7" s="7"/>
      <c r="LTD7" s="202"/>
      <c r="LTE7" s="7"/>
      <c r="LTF7" s="202"/>
      <c r="LTG7" s="7"/>
      <c r="LTH7" s="202"/>
      <c r="LTI7" s="7"/>
      <c r="LTJ7" s="202"/>
      <c r="LTK7" s="7"/>
      <c r="LTL7" s="202"/>
      <c r="LTM7" s="7"/>
      <c r="LTN7" s="202"/>
      <c r="LTO7" s="7"/>
      <c r="LTP7" s="202"/>
      <c r="LTQ7" s="7"/>
      <c r="LTR7" s="202"/>
      <c r="LTS7" s="7"/>
      <c r="LTT7" s="202"/>
      <c r="LTU7" s="7"/>
      <c r="LTV7" s="202"/>
      <c r="LTW7" s="7"/>
      <c r="LTX7" s="202"/>
      <c r="LTY7" s="7"/>
      <c r="LTZ7" s="202"/>
      <c r="LUA7" s="7"/>
      <c r="LUB7" s="202"/>
      <c r="LUC7" s="7"/>
      <c r="LUD7" s="202"/>
      <c r="LUE7" s="7"/>
      <c r="LUF7" s="202"/>
      <c r="LUG7" s="7"/>
      <c r="LUH7" s="202"/>
      <c r="LUI7" s="7"/>
      <c r="LUJ7" s="202"/>
      <c r="LUK7" s="7"/>
      <c r="LUL7" s="202"/>
      <c r="LUM7" s="7"/>
      <c r="LUN7" s="202"/>
      <c r="LUO7" s="7"/>
      <c r="LUP7" s="202"/>
      <c r="LUQ7" s="7"/>
      <c r="LUR7" s="202"/>
      <c r="LUS7" s="7"/>
      <c r="LUT7" s="202"/>
      <c r="LUU7" s="7"/>
      <c r="LUV7" s="202"/>
      <c r="LUW7" s="7"/>
      <c r="LUX7" s="202"/>
      <c r="LUY7" s="7"/>
      <c r="LUZ7" s="202"/>
      <c r="LVA7" s="7"/>
      <c r="LVB7" s="202"/>
      <c r="LVC7" s="7"/>
      <c r="LVD7" s="202"/>
      <c r="LVE7" s="7"/>
      <c r="LVF7" s="202"/>
      <c r="LVG7" s="7"/>
      <c r="LVH7" s="202"/>
      <c r="LVI7" s="7"/>
      <c r="LVJ7" s="202"/>
      <c r="LVK7" s="7"/>
      <c r="LVL7" s="202"/>
      <c r="LVM7" s="7"/>
      <c r="LVN7" s="202"/>
      <c r="LVO7" s="7"/>
      <c r="LVP7" s="202"/>
      <c r="LVQ7" s="7"/>
      <c r="LVR7" s="202"/>
      <c r="LVS7" s="7"/>
      <c r="LVT7" s="202"/>
      <c r="LVU7" s="7"/>
      <c r="LVV7" s="202"/>
      <c r="LVW7" s="7"/>
      <c r="LVX7" s="202"/>
      <c r="LVY7" s="7"/>
      <c r="LVZ7" s="202"/>
      <c r="LWA7" s="7"/>
      <c r="LWB7" s="202"/>
      <c r="LWC7" s="7"/>
      <c r="LWD7" s="202"/>
      <c r="LWE7" s="7"/>
      <c r="LWF7" s="202"/>
      <c r="LWG7" s="7"/>
      <c r="LWH7" s="202"/>
      <c r="LWI7" s="7"/>
      <c r="LWJ7" s="202"/>
      <c r="LWK7" s="7"/>
      <c r="LWL7" s="202"/>
      <c r="LWM7" s="7"/>
      <c r="LWN7" s="202"/>
      <c r="LWO7" s="7"/>
      <c r="LWP7" s="202"/>
      <c r="LWQ7" s="7"/>
      <c r="LWR7" s="202"/>
      <c r="LWS7" s="7"/>
      <c r="LWT7" s="202"/>
      <c r="LWU7" s="7"/>
      <c r="LWV7" s="202"/>
      <c r="LWW7" s="7"/>
      <c r="LWX7" s="202"/>
      <c r="LWY7" s="7"/>
      <c r="LWZ7" s="202"/>
      <c r="LXA7" s="7"/>
      <c r="LXB7" s="202"/>
      <c r="LXC7" s="7"/>
      <c r="LXD7" s="202"/>
      <c r="LXE7" s="7"/>
      <c r="LXF7" s="202"/>
      <c r="LXG7" s="7"/>
      <c r="LXH7" s="202"/>
      <c r="LXI7" s="7"/>
      <c r="LXJ7" s="202"/>
      <c r="LXK7" s="7"/>
      <c r="LXL7" s="202"/>
      <c r="LXM7" s="7"/>
      <c r="LXN7" s="202"/>
      <c r="LXO7" s="7"/>
      <c r="LXP7" s="202"/>
      <c r="LXQ7" s="7"/>
      <c r="LXR7" s="202"/>
      <c r="LXS7" s="7"/>
      <c r="LXT7" s="202"/>
      <c r="LXU7" s="7"/>
      <c r="LXV7" s="202"/>
      <c r="LXW7" s="7"/>
      <c r="LXX7" s="202"/>
      <c r="LXY7" s="7"/>
      <c r="LXZ7" s="202"/>
      <c r="LYA7" s="7"/>
      <c r="LYB7" s="202"/>
      <c r="LYC7" s="7"/>
      <c r="LYD7" s="202"/>
      <c r="LYE7" s="7"/>
      <c r="LYF7" s="202"/>
      <c r="LYG7" s="7"/>
      <c r="LYH7" s="202"/>
      <c r="LYI7" s="7"/>
      <c r="LYJ7" s="202"/>
      <c r="LYK7" s="7"/>
      <c r="LYL7" s="202"/>
      <c r="LYM7" s="7"/>
      <c r="LYN7" s="202"/>
      <c r="LYO7" s="7"/>
      <c r="LYP7" s="202"/>
      <c r="LYQ7" s="7"/>
      <c r="LYR7" s="202"/>
      <c r="LYS7" s="7"/>
      <c r="LYT7" s="202"/>
      <c r="LYU7" s="7"/>
      <c r="LYV7" s="202"/>
      <c r="LYW7" s="7"/>
      <c r="LYX7" s="202"/>
      <c r="LYY7" s="7"/>
      <c r="LYZ7" s="202"/>
      <c r="LZA7" s="7"/>
      <c r="LZB7" s="202"/>
      <c r="LZC7" s="7"/>
      <c r="LZD7" s="202"/>
      <c r="LZE7" s="7"/>
      <c r="LZF7" s="202"/>
      <c r="LZG7" s="7"/>
      <c r="LZH7" s="202"/>
      <c r="LZI7" s="7"/>
      <c r="LZJ7" s="202"/>
      <c r="LZK7" s="7"/>
      <c r="LZL7" s="202"/>
      <c r="LZM7" s="7"/>
      <c r="LZN7" s="202"/>
      <c r="LZO7" s="7"/>
      <c r="LZP7" s="202"/>
      <c r="LZQ7" s="7"/>
      <c r="LZR7" s="202"/>
      <c r="LZS7" s="7"/>
      <c r="LZT7" s="202"/>
      <c r="LZU7" s="7"/>
      <c r="LZV7" s="202"/>
      <c r="LZW7" s="7"/>
      <c r="LZX7" s="202"/>
      <c r="LZY7" s="7"/>
      <c r="LZZ7" s="202"/>
      <c r="MAA7" s="7"/>
      <c r="MAB7" s="202"/>
      <c r="MAC7" s="7"/>
      <c r="MAD7" s="202"/>
      <c r="MAE7" s="7"/>
      <c r="MAF7" s="202"/>
      <c r="MAG7" s="7"/>
      <c r="MAH7" s="202"/>
      <c r="MAI7" s="7"/>
      <c r="MAJ7" s="202"/>
      <c r="MAK7" s="7"/>
      <c r="MAL7" s="202"/>
      <c r="MAM7" s="7"/>
      <c r="MAN7" s="202"/>
      <c r="MAO7" s="7"/>
      <c r="MAP7" s="202"/>
      <c r="MAQ7" s="7"/>
      <c r="MAR7" s="202"/>
      <c r="MAS7" s="7"/>
      <c r="MAT7" s="202"/>
      <c r="MAU7" s="7"/>
      <c r="MAV7" s="202"/>
      <c r="MAW7" s="7"/>
      <c r="MAX7" s="202"/>
      <c r="MAY7" s="7"/>
      <c r="MAZ7" s="202"/>
      <c r="MBA7" s="7"/>
      <c r="MBB7" s="202"/>
      <c r="MBC7" s="7"/>
      <c r="MBD7" s="202"/>
      <c r="MBE7" s="7"/>
      <c r="MBF7" s="202"/>
      <c r="MBG7" s="7"/>
      <c r="MBH7" s="202"/>
      <c r="MBI7" s="7"/>
      <c r="MBJ7" s="202"/>
      <c r="MBK7" s="7"/>
      <c r="MBL7" s="202"/>
      <c r="MBM7" s="7"/>
      <c r="MBN7" s="202"/>
      <c r="MBO7" s="7"/>
      <c r="MBP7" s="202"/>
      <c r="MBQ7" s="7"/>
      <c r="MBR7" s="202"/>
      <c r="MBS7" s="7"/>
      <c r="MBT7" s="202"/>
      <c r="MBU7" s="7"/>
      <c r="MBV7" s="202"/>
      <c r="MBW7" s="7"/>
      <c r="MBX7" s="202"/>
      <c r="MBY7" s="7"/>
      <c r="MBZ7" s="202"/>
      <c r="MCA7" s="7"/>
      <c r="MCB7" s="202"/>
      <c r="MCC7" s="7"/>
      <c r="MCD7" s="202"/>
      <c r="MCE7" s="7"/>
      <c r="MCF7" s="202"/>
      <c r="MCG7" s="7"/>
      <c r="MCH7" s="202"/>
      <c r="MCI7" s="7"/>
      <c r="MCJ7" s="202"/>
      <c r="MCK7" s="7"/>
      <c r="MCL7" s="202"/>
      <c r="MCM7" s="7"/>
      <c r="MCN7" s="202"/>
      <c r="MCO7" s="7"/>
      <c r="MCP7" s="202"/>
      <c r="MCQ7" s="7"/>
      <c r="MCR7" s="202"/>
      <c r="MCS7" s="7"/>
      <c r="MCT7" s="202"/>
      <c r="MCU7" s="7"/>
      <c r="MCV7" s="202"/>
      <c r="MCW7" s="7"/>
      <c r="MCX7" s="202"/>
      <c r="MCY7" s="7"/>
      <c r="MCZ7" s="202"/>
      <c r="MDA7" s="7"/>
      <c r="MDB7" s="202"/>
      <c r="MDC7" s="7"/>
      <c r="MDD7" s="202"/>
      <c r="MDE7" s="7"/>
      <c r="MDF7" s="202"/>
      <c r="MDG7" s="7"/>
      <c r="MDH7" s="202"/>
      <c r="MDI7" s="7"/>
      <c r="MDJ7" s="202"/>
      <c r="MDK7" s="7"/>
      <c r="MDL7" s="202"/>
      <c r="MDM7" s="7"/>
      <c r="MDN7" s="202"/>
      <c r="MDO7" s="7"/>
      <c r="MDP7" s="202"/>
      <c r="MDQ7" s="7"/>
      <c r="MDR7" s="202"/>
      <c r="MDS7" s="7"/>
      <c r="MDT7" s="202"/>
      <c r="MDU7" s="7"/>
      <c r="MDV7" s="202"/>
      <c r="MDW7" s="7"/>
      <c r="MDX7" s="202"/>
      <c r="MDY7" s="7"/>
      <c r="MDZ7" s="202"/>
      <c r="MEA7" s="7"/>
      <c r="MEB7" s="202"/>
      <c r="MEC7" s="7"/>
      <c r="MED7" s="202"/>
      <c r="MEE7" s="7"/>
      <c r="MEF7" s="202"/>
      <c r="MEG7" s="7"/>
      <c r="MEH7" s="202"/>
      <c r="MEI7" s="7"/>
      <c r="MEJ7" s="202"/>
      <c r="MEK7" s="7"/>
      <c r="MEL7" s="202"/>
      <c r="MEM7" s="7"/>
      <c r="MEN7" s="202"/>
      <c r="MEO7" s="7"/>
      <c r="MEP7" s="202"/>
      <c r="MEQ7" s="7"/>
      <c r="MER7" s="202"/>
      <c r="MES7" s="7"/>
      <c r="MET7" s="202"/>
      <c r="MEU7" s="7"/>
      <c r="MEV7" s="202"/>
      <c r="MEW7" s="7"/>
      <c r="MEX7" s="202"/>
      <c r="MEY7" s="7"/>
      <c r="MEZ7" s="202"/>
      <c r="MFA7" s="7"/>
      <c r="MFB7" s="202"/>
      <c r="MFC7" s="7"/>
      <c r="MFD7" s="202"/>
      <c r="MFE7" s="7"/>
      <c r="MFF7" s="202"/>
      <c r="MFG7" s="7"/>
      <c r="MFH7" s="202"/>
      <c r="MFI7" s="7"/>
      <c r="MFJ7" s="202"/>
      <c r="MFK7" s="7"/>
      <c r="MFL7" s="202"/>
      <c r="MFM7" s="7"/>
      <c r="MFN7" s="202"/>
      <c r="MFO7" s="7"/>
      <c r="MFP7" s="202"/>
      <c r="MFQ7" s="7"/>
      <c r="MFR7" s="202"/>
      <c r="MFS7" s="7"/>
      <c r="MFT7" s="202"/>
      <c r="MFU7" s="7"/>
      <c r="MFV7" s="202"/>
      <c r="MFW7" s="7"/>
      <c r="MFX7" s="202"/>
      <c r="MFY7" s="7"/>
      <c r="MFZ7" s="202"/>
      <c r="MGA7" s="7"/>
      <c r="MGB7" s="202"/>
      <c r="MGC7" s="7"/>
      <c r="MGD7" s="202"/>
      <c r="MGE7" s="7"/>
      <c r="MGF7" s="202"/>
      <c r="MGG7" s="7"/>
      <c r="MGH7" s="202"/>
      <c r="MGI7" s="7"/>
      <c r="MGJ7" s="202"/>
      <c r="MGK7" s="7"/>
      <c r="MGL7" s="202"/>
      <c r="MGM7" s="7"/>
      <c r="MGN7" s="202"/>
      <c r="MGO7" s="7"/>
      <c r="MGP7" s="202"/>
      <c r="MGQ7" s="7"/>
      <c r="MGR7" s="202"/>
      <c r="MGS7" s="7"/>
      <c r="MGT7" s="202"/>
      <c r="MGU7" s="7"/>
      <c r="MGV7" s="202"/>
      <c r="MGW7" s="7"/>
      <c r="MGX7" s="202"/>
      <c r="MGY7" s="7"/>
      <c r="MGZ7" s="202"/>
      <c r="MHA7" s="7"/>
      <c r="MHB7" s="202"/>
      <c r="MHC7" s="7"/>
      <c r="MHD7" s="202"/>
      <c r="MHE7" s="7"/>
      <c r="MHF7" s="202"/>
      <c r="MHG7" s="7"/>
      <c r="MHH7" s="202"/>
      <c r="MHI7" s="7"/>
      <c r="MHJ7" s="202"/>
      <c r="MHK7" s="7"/>
      <c r="MHL7" s="202"/>
      <c r="MHM7" s="7"/>
      <c r="MHN7" s="202"/>
      <c r="MHO7" s="7"/>
      <c r="MHP7" s="202"/>
      <c r="MHQ7" s="7"/>
      <c r="MHR7" s="202"/>
      <c r="MHS7" s="7"/>
      <c r="MHT7" s="202"/>
      <c r="MHU7" s="7"/>
      <c r="MHV7" s="202"/>
      <c r="MHW7" s="7"/>
      <c r="MHX7" s="202"/>
      <c r="MHY7" s="7"/>
      <c r="MHZ7" s="202"/>
      <c r="MIA7" s="7"/>
      <c r="MIB7" s="202"/>
      <c r="MIC7" s="7"/>
      <c r="MID7" s="202"/>
      <c r="MIE7" s="7"/>
      <c r="MIF7" s="202"/>
      <c r="MIG7" s="7"/>
      <c r="MIH7" s="202"/>
      <c r="MII7" s="7"/>
      <c r="MIJ7" s="202"/>
      <c r="MIK7" s="7"/>
      <c r="MIL7" s="202"/>
      <c r="MIM7" s="7"/>
      <c r="MIN7" s="202"/>
      <c r="MIO7" s="7"/>
      <c r="MIP7" s="202"/>
      <c r="MIQ7" s="7"/>
      <c r="MIR7" s="202"/>
      <c r="MIS7" s="7"/>
      <c r="MIT7" s="202"/>
      <c r="MIU7" s="7"/>
      <c r="MIV7" s="202"/>
      <c r="MIW7" s="7"/>
      <c r="MIX7" s="202"/>
      <c r="MIY7" s="7"/>
      <c r="MIZ7" s="202"/>
      <c r="MJA7" s="7"/>
      <c r="MJB7" s="202"/>
      <c r="MJC7" s="7"/>
      <c r="MJD7" s="202"/>
      <c r="MJE7" s="7"/>
      <c r="MJF7" s="202"/>
      <c r="MJG7" s="7"/>
      <c r="MJH7" s="202"/>
      <c r="MJI7" s="7"/>
      <c r="MJJ7" s="202"/>
      <c r="MJK7" s="7"/>
      <c r="MJL7" s="202"/>
      <c r="MJM7" s="7"/>
      <c r="MJN7" s="202"/>
      <c r="MJO7" s="7"/>
      <c r="MJP7" s="202"/>
      <c r="MJQ7" s="7"/>
      <c r="MJR7" s="202"/>
      <c r="MJS7" s="7"/>
      <c r="MJT7" s="202"/>
      <c r="MJU7" s="7"/>
      <c r="MJV7" s="202"/>
      <c r="MJW7" s="7"/>
      <c r="MJX7" s="202"/>
      <c r="MJY7" s="7"/>
      <c r="MJZ7" s="202"/>
      <c r="MKA7" s="7"/>
      <c r="MKB7" s="202"/>
      <c r="MKC7" s="7"/>
      <c r="MKD7" s="202"/>
      <c r="MKE7" s="7"/>
      <c r="MKF7" s="202"/>
      <c r="MKG7" s="7"/>
      <c r="MKH7" s="202"/>
      <c r="MKI7" s="7"/>
      <c r="MKJ7" s="202"/>
      <c r="MKK7" s="7"/>
      <c r="MKL7" s="202"/>
      <c r="MKM7" s="7"/>
      <c r="MKN7" s="202"/>
      <c r="MKO7" s="7"/>
      <c r="MKP7" s="202"/>
      <c r="MKQ7" s="7"/>
      <c r="MKR7" s="202"/>
      <c r="MKS7" s="7"/>
      <c r="MKT7" s="202"/>
      <c r="MKU7" s="7"/>
      <c r="MKV7" s="202"/>
      <c r="MKW7" s="7"/>
      <c r="MKX7" s="202"/>
      <c r="MKY7" s="7"/>
      <c r="MKZ7" s="202"/>
      <c r="MLA7" s="7"/>
      <c r="MLB7" s="202"/>
      <c r="MLC7" s="7"/>
      <c r="MLD7" s="202"/>
      <c r="MLE7" s="7"/>
      <c r="MLF7" s="202"/>
      <c r="MLG7" s="7"/>
      <c r="MLH7" s="202"/>
      <c r="MLI7" s="7"/>
      <c r="MLJ7" s="202"/>
      <c r="MLK7" s="7"/>
      <c r="MLL7" s="202"/>
      <c r="MLM7" s="7"/>
      <c r="MLN7" s="202"/>
      <c r="MLO7" s="7"/>
      <c r="MLP7" s="202"/>
      <c r="MLQ7" s="7"/>
      <c r="MLR7" s="202"/>
      <c r="MLS7" s="7"/>
      <c r="MLT7" s="202"/>
      <c r="MLU7" s="7"/>
      <c r="MLV7" s="202"/>
      <c r="MLW7" s="7"/>
      <c r="MLX7" s="202"/>
      <c r="MLY7" s="7"/>
      <c r="MLZ7" s="202"/>
      <c r="MMA7" s="7"/>
      <c r="MMB7" s="202"/>
      <c r="MMC7" s="7"/>
      <c r="MMD7" s="202"/>
      <c r="MME7" s="7"/>
      <c r="MMF7" s="202"/>
      <c r="MMG7" s="7"/>
      <c r="MMH7" s="202"/>
      <c r="MMI7" s="7"/>
      <c r="MMJ7" s="202"/>
      <c r="MMK7" s="7"/>
      <c r="MML7" s="202"/>
      <c r="MMM7" s="7"/>
      <c r="MMN7" s="202"/>
      <c r="MMO7" s="7"/>
      <c r="MMP7" s="202"/>
      <c r="MMQ7" s="7"/>
      <c r="MMR7" s="202"/>
      <c r="MMS7" s="7"/>
      <c r="MMT7" s="202"/>
      <c r="MMU7" s="7"/>
      <c r="MMV7" s="202"/>
      <c r="MMW7" s="7"/>
      <c r="MMX7" s="202"/>
      <c r="MMY7" s="7"/>
      <c r="MMZ7" s="202"/>
      <c r="MNA7" s="7"/>
      <c r="MNB7" s="202"/>
      <c r="MNC7" s="7"/>
      <c r="MND7" s="202"/>
      <c r="MNE7" s="7"/>
      <c r="MNF7" s="202"/>
      <c r="MNG7" s="7"/>
      <c r="MNH7" s="202"/>
      <c r="MNI7" s="7"/>
      <c r="MNJ7" s="202"/>
      <c r="MNK7" s="7"/>
      <c r="MNL7" s="202"/>
      <c r="MNM7" s="7"/>
      <c r="MNN7" s="202"/>
      <c r="MNO7" s="7"/>
      <c r="MNP7" s="202"/>
      <c r="MNQ7" s="7"/>
      <c r="MNR7" s="202"/>
      <c r="MNS7" s="7"/>
      <c r="MNT7" s="202"/>
      <c r="MNU7" s="7"/>
      <c r="MNV7" s="202"/>
      <c r="MNW7" s="7"/>
      <c r="MNX7" s="202"/>
      <c r="MNY7" s="7"/>
      <c r="MNZ7" s="202"/>
      <c r="MOA7" s="7"/>
      <c r="MOB7" s="202"/>
      <c r="MOC7" s="7"/>
      <c r="MOD7" s="202"/>
      <c r="MOE7" s="7"/>
      <c r="MOF7" s="202"/>
      <c r="MOG7" s="7"/>
      <c r="MOH7" s="202"/>
      <c r="MOI7" s="7"/>
      <c r="MOJ7" s="202"/>
      <c r="MOK7" s="7"/>
      <c r="MOL7" s="202"/>
      <c r="MOM7" s="7"/>
      <c r="MON7" s="202"/>
      <c r="MOO7" s="7"/>
      <c r="MOP7" s="202"/>
      <c r="MOQ7" s="7"/>
      <c r="MOR7" s="202"/>
      <c r="MOS7" s="7"/>
      <c r="MOT7" s="202"/>
      <c r="MOU7" s="7"/>
      <c r="MOV7" s="202"/>
      <c r="MOW7" s="7"/>
      <c r="MOX7" s="202"/>
      <c r="MOY7" s="7"/>
      <c r="MOZ7" s="202"/>
      <c r="MPA7" s="7"/>
      <c r="MPB7" s="202"/>
      <c r="MPC7" s="7"/>
      <c r="MPD7" s="202"/>
      <c r="MPE7" s="7"/>
      <c r="MPF7" s="202"/>
      <c r="MPG7" s="7"/>
      <c r="MPH7" s="202"/>
      <c r="MPI7" s="7"/>
      <c r="MPJ7" s="202"/>
      <c r="MPK7" s="7"/>
      <c r="MPL7" s="202"/>
      <c r="MPM7" s="7"/>
      <c r="MPN7" s="202"/>
      <c r="MPO7" s="7"/>
      <c r="MPP7" s="202"/>
      <c r="MPQ7" s="7"/>
      <c r="MPR7" s="202"/>
      <c r="MPS7" s="7"/>
      <c r="MPT7" s="202"/>
      <c r="MPU7" s="7"/>
      <c r="MPV7" s="202"/>
      <c r="MPW7" s="7"/>
      <c r="MPX7" s="202"/>
      <c r="MPY7" s="7"/>
      <c r="MPZ7" s="202"/>
      <c r="MQA7" s="7"/>
      <c r="MQB7" s="202"/>
      <c r="MQC7" s="7"/>
      <c r="MQD7" s="202"/>
      <c r="MQE7" s="7"/>
      <c r="MQF7" s="202"/>
      <c r="MQG7" s="7"/>
      <c r="MQH7" s="202"/>
      <c r="MQI7" s="7"/>
      <c r="MQJ7" s="202"/>
      <c r="MQK7" s="7"/>
      <c r="MQL7" s="202"/>
      <c r="MQM7" s="7"/>
      <c r="MQN7" s="202"/>
      <c r="MQO7" s="7"/>
      <c r="MQP7" s="202"/>
      <c r="MQQ7" s="7"/>
      <c r="MQR7" s="202"/>
      <c r="MQS7" s="7"/>
      <c r="MQT7" s="202"/>
      <c r="MQU7" s="7"/>
      <c r="MQV7" s="202"/>
      <c r="MQW7" s="7"/>
      <c r="MQX7" s="202"/>
      <c r="MQY7" s="7"/>
      <c r="MQZ7" s="202"/>
      <c r="MRA7" s="7"/>
      <c r="MRB7" s="202"/>
      <c r="MRC7" s="7"/>
      <c r="MRD7" s="202"/>
      <c r="MRE7" s="7"/>
      <c r="MRF7" s="202"/>
      <c r="MRG7" s="7"/>
      <c r="MRH7" s="202"/>
      <c r="MRI7" s="7"/>
      <c r="MRJ7" s="202"/>
      <c r="MRK7" s="7"/>
      <c r="MRL7" s="202"/>
      <c r="MRM7" s="7"/>
      <c r="MRN7" s="202"/>
      <c r="MRO7" s="7"/>
      <c r="MRP7" s="202"/>
      <c r="MRQ7" s="7"/>
      <c r="MRR7" s="202"/>
      <c r="MRS7" s="7"/>
      <c r="MRT7" s="202"/>
      <c r="MRU7" s="7"/>
      <c r="MRV7" s="202"/>
      <c r="MRW7" s="7"/>
      <c r="MRX7" s="202"/>
      <c r="MRY7" s="7"/>
      <c r="MRZ7" s="202"/>
      <c r="MSA7" s="7"/>
      <c r="MSB7" s="202"/>
      <c r="MSC7" s="7"/>
      <c r="MSD7" s="202"/>
      <c r="MSE7" s="7"/>
      <c r="MSF7" s="202"/>
      <c r="MSG7" s="7"/>
      <c r="MSH7" s="202"/>
      <c r="MSI7" s="7"/>
      <c r="MSJ7" s="202"/>
      <c r="MSK7" s="7"/>
      <c r="MSL7" s="202"/>
      <c r="MSM7" s="7"/>
      <c r="MSN7" s="202"/>
      <c r="MSO7" s="7"/>
      <c r="MSP7" s="202"/>
      <c r="MSQ7" s="7"/>
      <c r="MSR7" s="202"/>
      <c r="MSS7" s="7"/>
      <c r="MST7" s="202"/>
      <c r="MSU7" s="7"/>
      <c r="MSV7" s="202"/>
      <c r="MSW7" s="7"/>
      <c r="MSX7" s="202"/>
      <c r="MSY7" s="7"/>
      <c r="MSZ7" s="202"/>
      <c r="MTA7" s="7"/>
      <c r="MTB7" s="202"/>
      <c r="MTC7" s="7"/>
      <c r="MTD7" s="202"/>
      <c r="MTE7" s="7"/>
      <c r="MTF7" s="202"/>
      <c r="MTG7" s="7"/>
      <c r="MTH7" s="202"/>
      <c r="MTI7" s="7"/>
      <c r="MTJ7" s="202"/>
      <c r="MTK7" s="7"/>
      <c r="MTL7" s="202"/>
      <c r="MTM7" s="7"/>
      <c r="MTN7" s="202"/>
      <c r="MTO7" s="7"/>
      <c r="MTP7" s="202"/>
      <c r="MTQ7" s="7"/>
      <c r="MTR7" s="202"/>
      <c r="MTS7" s="7"/>
      <c r="MTT7" s="202"/>
      <c r="MTU7" s="7"/>
      <c r="MTV7" s="202"/>
      <c r="MTW7" s="7"/>
      <c r="MTX7" s="202"/>
      <c r="MTY7" s="7"/>
      <c r="MTZ7" s="202"/>
      <c r="MUA7" s="7"/>
      <c r="MUB7" s="202"/>
      <c r="MUC7" s="7"/>
      <c r="MUD7" s="202"/>
      <c r="MUE7" s="7"/>
      <c r="MUF7" s="202"/>
      <c r="MUG7" s="7"/>
      <c r="MUH7" s="202"/>
      <c r="MUI7" s="7"/>
      <c r="MUJ7" s="202"/>
      <c r="MUK7" s="7"/>
      <c r="MUL7" s="202"/>
      <c r="MUM7" s="7"/>
      <c r="MUN7" s="202"/>
      <c r="MUO7" s="7"/>
      <c r="MUP7" s="202"/>
      <c r="MUQ7" s="7"/>
      <c r="MUR7" s="202"/>
      <c r="MUS7" s="7"/>
      <c r="MUT7" s="202"/>
      <c r="MUU7" s="7"/>
      <c r="MUV7" s="202"/>
      <c r="MUW7" s="7"/>
      <c r="MUX7" s="202"/>
      <c r="MUY7" s="7"/>
      <c r="MUZ7" s="202"/>
      <c r="MVA7" s="7"/>
      <c r="MVB7" s="202"/>
      <c r="MVC7" s="7"/>
      <c r="MVD7" s="202"/>
      <c r="MVE7" s="7"/>
      <c r="MVF7" s="202"/>
      <c r="MVG7" s="7"/>
      <c r="MVH7" s="202"/>
      <c r="MVI7" s="7"/>
      <c r="MVJ7" s="202"/>
      <c r="MVK7" s="7"/>
      <c r="MVL7" s="202"/>
      <c r="MVM7" s="7"/>
      <c r="MVN7" s="202"/>
      <c r="MVO7" s="7"/>
      <c r="MVP7" s="202"/>
      <c r="MVQ7" s="7"/>
      <c r="MVR7" s="202"/>
      <c r="MVS7" s="7"/>
      <c r="MVT7" s="202"/>
      <c r="MVU7" s="7"/>
      <c r="MVV7" s="202"/>
      <c r="MVW7" s="7"/>
      <c r="MVX7" s="202"/>
      <c r="MVY7" s="7"/>
      <c r="MVZ7" s="202"/>
      <c r="MWA7" s="7"/>
      <c r="MWB7" s="202"/>
      <c r="MWC7" s="7"/>
      <c r="MWD7" s="202"/>
      <c r="MWE7" s="7"/>
      <c r="MWF7" s="202"/>
      <c r="MWG7" s="7"/>
      <c r="MWH7" s="202"/>
      <c r="MWI7" s="7"/>
      <c r="MWJ7" s="202"/>
      <c r="MWK7" s="7"/>
      <c r="MWL7" s="202"/>
      <c r="MWM7" s="7"/>
      <c r="MWN7" s="202"/>
      <c r="MWO7" s="7"/>
      <c r="MWP7" s="202"/>
      <c r="MWQ7" s="7"/>
      <c r="MWR7" s="202"/>
      <c r="MWS7" s="7"/>
      <c r="MWT7" s="202"/>
      <c r="MWU7" s="7"/>
      <c r="MWV7" s="202"/>
      <c r="MWW7" s="7"/>
      <c r="MWX7" s="202"/>
      <c r="MWY7" s="7"/>
      <c r="MWZ7" s="202"/>
      <c r="MXA7" s="7"/>
      <c r="MXB7" s="202"/>
      <c r="MXC7" s="7"/>
      <c r="MXD7" s="202"/>
      <c r="MXE7" s="7"/>
      <c r="MXF7" s="202"/>
      <c r="MXG7" s="7"/>
      <c r="MXH7" s="202"/>
      <c r="MXI7" s="7"/>
      <c r="MXJ7" s="202"/>
      <c r="MXK7" s="7"/>
      <c r="MXL7" s="202"/>
      <c r="MXM7" s="7"/>
      <c r="MXN7" s="202"/>
      <c r="MXO7" s="7"/>
      <c r="MXP7" s="202"/>
      <c r="MXQ7" s="7"/>
      <c r="MXR7" s="202"/>
      <c r="MXS7" s="7"/>
      <c r="MXT7" s="202"/>
      <c r="MXU7" s="7"/>
      <c r="MXV7" s="202"/>
      <c r="MXW7" s="7"/>
      <c r="MXX7" s="202"/>
      <c r="MXY7" s="7"/>
      <c r="MXZ7" s="202"/>
      <c r="MYA7" s="7"/>
      <c r="MYB7" s="202"/>
      <c r="MYC7" s="7"/>
      <c r="MYD7" s="202"/>
      <c r="MYE7" s="7"/>
      <c r="MYF7" s="202"/>
      <c r="MYG7" s="7"/>
      <c r="MYH7" s="202"/>
      <c r="MYI7" s="7"/>
      <c r="MYJ7" s="202"/>
      <c r="MYK7" s="7"/>
      <c r="MYL7" s="202"/>
      <c r="MYM7" s="7"/>
      <c r="MYN7" s="202"/>
      <c r="MYO7" s="7"/>
      <c r="MYP7" s="202"/>
      <c r="MYQ7" s="7"/>
      <c r="MYR7" s="202"/>
      <c r="MYS7" s="7"/>
      <c r="MYT7" s="202"/>
      <c r="MYU7" s="7"/>
      <c r="MYV7" s="202"/>
      <c r="MYW7" s="7"/>
      <c r="MYX7" s="202"/>
      <c r="MYY7" s="7"/>
      <c r="MYZ7" s="202"/>
      <c r="MZA7" s="7"/>
      <c r="MZB7" s="202"/>
      <c r="MZC7" s="7"/>
      <c r="MZD7" s="202"/>
      <c r="MZE7" s="7"/>
      <c r="MZF7" s="202"/>
      <c r="MZG7" s="7"/>
      <c r="MZH7" s="202"/>
      <c r="MZI7" s="7"/>
      <c r="MZJ7" s="202"/>
      <c r="MZK7" s="7"/>
      <c r="MZL7" s="202"/>
      <c r="MZM7" s="7"/>
      <c r="MZN7" s="202"/>
      <c r="MZO7" s="7"/>
      <c r="MZP7" s="202"/>
      <c r="MZQ7" s="7"/>
      <c r="MZR7" s="202"/>
      <c r="MZS7" s="7"/>
      <c r="MZT7" s="202"/>
      <c r="MZU7" s="7"/>
      <c r="MZV7" s="202"/>
      <c r="MZW7" s="7"/>
      <c r="MZX7" s="202"/>
      <c r="MZY7" s="7"/>
      <c r="MZZ7" s="202"/>
      <c r="NAA7" s="7"/>
      <c r="NAB7" s="202"/>
      <c r="NAC7" s="7"/>
      <c r="NAD7" s="202"/>
      <c r="NAE7" s="7"/>
      <c r="NAF7" s="202"/>
      <c r="NAG7" s="7"/>
      <c r="NAH7" s="202"/>
      <c r="NAI7" s="7"/>
      <c r="NAJ7" s="202"/>
      <c r="NAK7" s="7"/>
      <c r="NAL7" s="202"/>
      <c r="NAM7" s="7"/>
      <c r="NAN7" s="202"/>
      <c r="NAO7" s="7"/>
      <c r="NAP7" s="202"/>
      <c r="NAQ7" s="7"/>
      <c r="NAR7" s="202"/>
      <c r="NAS7" s="7"/>
      <c r="NAT7" s="202"/>
      <c r="NAU7" s="7"/>
      <c r="NAV7" s="202"/>
      <c r="NAW7" s="7"/>
      <c r="NAX7" s="202"/>
      <c r="NAY7" s="7"/>
      <c r="NAZ7" s="202"/>
      <c r="NBA7" s="7"/>
      <c r="NBB7" s="202"/>
      <c r="NBC7" s="7"/>
      <c r="NBD7" s="202"/>
      <c r="NBE7" s="7"/>
      <c r="NBF7" s="202"/>
      <c r="NBG7" s="7"/>
      <c r="NBH7" s="202"/>
      <c r="NBI7" s="7"/>
      <c r="NBJ7" s="202"/>
      <c r="NBK7" s="7"/>
      <c r="NBL7" s="202"/>
      <c r="NBM7" s="7"/>
      <c r="NBN7" s="202"/>
      <c r="NBO7" s="7"/>
      <c r="NBP7" s="202"/>
      <c r="NBQ7" s="7"/>
      <c r="NBR7" s="202"/>
      <c r="NBS7" s="7"/>
      <c r="NBT7" s="202"/>
      <c r="NBU7" s="7"/>
      <c r="NBV7" s="202"/>
      <c r="NBW7" s="7"/>
      <c r="NBX7" s="202"/>
      <c r="NBY7" s="7"/>
      <c r="NBZ7" s="202"/>
      <c r="NCA7" s="7"/>
      <c r="NCB7" s="202"/>
      <c r="NCC7" s="7"/>
      <c r="NCD7" s="202"/>
      <c r="NCE7" s="7"/>
      <c r="NCF7" s="202"/>
      <c r="NCG7" s="7"/>
      <c r="NCH7" s="202"/>
      <c r="NCI7" s="7"/>
      <c r="NCJ7" s="202"/>
      <c r="NCK7" s="7"/>
      <c r="NCL7" s="202"/>
      <c r="NCM7" s="7"/>
      <c r="NCN7" s="202"/>
      <c r="NCO7" s="7"/>
      <c r="NCP7" s="202"/>
      <c r="NCQ7" s="7"/>
      <c r="NCR7" s="202"/>
      <c r="NCS7" s="7"/>
      <c r="NCT7" s="202"/>
      <c r="NCU7" s="7"/>
      <c r="NCV7" s="202"/>
      <c r="NCW7" s="7"/>
      <c r="NCX7" s="202"/>
      <c r="NCY7" s="7"/>
      <c r="NCZ7" s="202"/>
      <c r="NDA7" s="7"/>
      <c r="NDB7" s="202"/>
      <c r="NDC7" s="7"/>
      <c r="NDD7" s="202"/>
      <c r="NDE7" s="7"/>
      <c r="NDF7" s="202"/>
      <c r="NDG7" s="7"/>
      <c r="NDH7" s="202"/>
      <c r="NDI7" s="7"/>
      <c r="NDJ7" s="202"/>
      <c r="NDK7" s="7"/>
      <c r="NDL7" s="202"/>
      <c r="NDM7" s="7"/>
      <c r="NDN7" s="202"/>
      <c r="NDO7" s="7"/>
      <c r="NDP7" s="202"/>
      <c r="NDQ7" s="7"/>
      <c r="NDR7" s="202"/>
      <c r="NDS7" s="7"/>
      <c r="NDT7" s="202"/>
      <c r="NDU7" s="7"/>
      <c r="NDV7" s="202"/>
      <c r="NDW7" s="7"/>
      <c r="NDX7" s="202"/>
      <c r="NDY7" s="7"/>
      <c r="NDZ7" s="202"/>
      <c r="NEA7" s="7"/>
      <c r="NEB7" s="202"/>
      <c r="NEC7" s="7"/>
      <c r="NED7" s="202"/>
      <c r="NEE7" s="7"/>
      <c r="NEF7" s="202"/>
      <c r="NEG7" s="7"/>
      <c r="NEH7" s="202"/>
      <c r="NEI7" s="7"/>
      <c r="NEJ7" s="202"/>
      <c r="NEK7" s="7"/>
      <c r="NEL7" s="202"/>
      <c r="NEM7" s="7"/>
      <c r="NEN7" s="202"/>
      <c r="NEO7" s="7"/>
      <c r="NEP7" s="202"/>
      <c r="NEQ7" s="7"/>
      <c r="NER7" s="202"/>
      <c r="NES7" s="7"/>
      <c r="NET7" s="202"/>
      <c r="NEU7" s="7"/>
      <c r="NEV7" s="202"/>
      <c r="NEW7" s="7"/>
      <c r="NEX7" s="202"/>
      <c r="NEY7" s="7"/>
      <c r="NEZ7" s="202"/>
      <c r="NFA7" s="7"/>
      <c r="NFB7" s="202"/>
      <c r="NFC7" s="7"/>
      <c r="NFD7" s="202"/>
      <c r="NFE7" s="7"/>
      <c r="NFF7" s="202"/>
      <c r="NFG7" s="7"/>
      <c r="NFH7" s="202"/>
      <c r="NFI7" s="7"/>
      <c r="NFJ7" s="202"/>
      <c r="NFK7" s="7"/>
      <c r="NFL7" s="202"/>
      <c r="NFM7" s="7"/>
      <c r="NFN7" s="202"/>
      <c r="NFO7" s="7"/>
      <c r="NFP7" s="202"/>
      <c r="NFQ7" s="7"/>
      <c r="NFR7" s="202"/>
      <c r="NFS7" s="7"/>
      <c r="NFT7" s="202"/>
      <c r="NFU7" s="7"/>
      <c r="NFV7" s="202"/>
      <c r="NFW7" s="7"/>
      <c r="NFX7" s="202"/>
      <c r="NFY7" s="7"/>
      <c r="NFZ7" s="202"/>
      <c r="NGA7" s="7"/>
      <c r="NGB7" s="202"/>
      <c r="NGC7" s="7"/>
      <c r="NGD7" s="202"/>
      <c r="NGE7" s="7"/>
      <c r="NGF7" s="202"/>
      <c r="NGG7" s="7"/>
      <c r="NGH7" s="202"/>
      <c r="NGI7" s="7"/>
      <c r="NGJ7" s="202"/>
      <c r="NGK7" s="7"/>
      <c r="NGL7" s="202"/>
      <c r="NGM7" s="7"/>
      <c r="NGN7" s="202"/>
      <c r="NGO7" s="7"/>
      <c r="NGP7" s="202"/>
      <c r="NGQ7" s="7"/>
      <c r="NGR7" s="202"/>
      <c r="NGS7" s="7"/>
      <c r="NGT7" s="202"/>
      <c r="NGU7" s="7"/>
      <c r="NGV7" s="202"/>
      <c r="NGW7" s="7"/>
      <c r="NGX7" s="202"/>
      <c r="NGY7" s="7"/>
      <c r="NGZ7" s="202"/>
      <c r="NHA7" s="7"/>
      <c r="NHB7" s="202"/>
      <c r="NHC7" s="7"/>
      <c r="NHD7" s="202"/>
      <c r="NHE7" s="7"/>
      <c r="NHF7" s="202"/>
      <c r="NHG7" s="7"/>
      <c r="NHH7" s="202"/>
      <c r="NHI7" s="7"/>
      <c r="NHJ7" s="202"/>
      <c r="NHK7" s="7"/>
      <c r="NHL7" s="202"/>
      <c r="NHM7" s="7"/>
      <c r="NHN7" s="202"/>
      <c r="NHO7" s="7"/>
      <c r="NHP7" s="202"/>
      <c r="NHQ7" s="7"/>
      <c r="NHR7" s="202"/>
      <c r="NHS7" s="7"/>
      <c r="NHT7" s="202"/>
      <c r="NHU7" s="7"/>
      <c r="NHV7" s="202"/>
      <c r="NHW7" s="7"/>
      <c r="NHX7" s="202"/>
      <c r="NHY7" s="7"/>
      <c r="NHZ7" s="202"/>
      <c r="NIA7" s="7"/>
      <c r="NIB7" s="202"/>
      <c r="NIC7" s="7"/>
      <c r="NID7" s="202"/>
      <c r="NIE7" s="7"/>
      <c r="NIF7" s="202"/>
      <c r="NIG7" s="7"/>
      <c r="NIH7" s="202"/>
      <c r="NII7" s="7"/>
      <c r="NIJ7" s="202"/>
      <c r="NIK7" s="7"/>
      <c r="NIL7" s="202"/>
      <c r="NIM7" s="7"/>
      <c r="NIN7" s="202"/>
      <c r="NIO7" s="7"/>
      <c r="NIP7" s="202"/>
      <c r="NIQ7" s="7"/>
      <c r="NIR7" s="202"/>
      <c r="NIS7" s="7"/>
      <c r="NIT7" s="202"/>
      <c r="NIU7" s="7"/>
      <c r="NIV7" s="202"/>
      <c r="NIW7" s="7"/>
      <c r="NIX7" s="202"/>
      <c r="NIY7" s="7"/>
      <c r="NIZ7" s="202"/>
      <c r="NJA7" s="7"/>
      <c r="NJB7" s="202"/>
      <c r="NJC7" s="7"/>
      <c r="NJD7" s="202"/>
      <c r="NJE7" s="7"/>
      <c r="NJF7" s="202"/>
      <c r="NJG7" s="7"/>
      <c r="NJH7" s="202"/>
      <c r="NJI7" s="7"/>
      <c r="NJJ7" s="202"/>
      <c r="NJK7" s="7"/>
      <c r="NJL7" s="202"/>
      <c r="NJM7" s="7"/>
      <c r="NJN7" s="202"/>
      <c r="NJO7" s="7"/>
      <c r="NJP7" s="202"/>
      <c r="NJQ7" s="7"/>
      <c r="NJR7" s="202"/>
      <c r="NJS7" s="7"/>
      <c r="NJT7" s="202"/>
      <c r="NJU7" s="7"/>
      <c r="NJV7" s="202"/>
      <c r="NJW7" s="7"/>
      <c r="NJX7" s="202"/>
      <c r="NJY7" s="7"/>
      <c r="NJZ7" s="202"/>
      <c r="NKA7" s="7"/>
      <c r="NKB7" s="202"/>
      <c r="NKC7" s="7"/>
      <c r="NKD7" s="202"/>
      <c r="NKE7" s="7"/>
      <c r="NKF7" s="202"/>
      <c r="NKG7" s="7"/>
      <c r="NKH7" s="202"/>
      <c r="NKI7" s="7"/>
      <c r="NKJ7" s="202"/>
      <c r="NKK7" s="7"/>
      <c r="NKL7" s="202"/>
      <c r="NKM7" s="7"/>
      <c r="NKN7" s="202"/>
      <c r="NKO7" s="7"/>
      <c r="NKP7" s="202"/>
      <c r="NKQ7" s="7"/>
      <c r="NKR7" s="202"/>
      <c r="NKS7" s="7"/>
      <c r="NKT7" s="202"/>
      <c r="NKU7" s="7"/>
      <c r="NKV7" s="202"/>
      <c r="NKW7" s="7"/>
      <c r="NKX7" s="202"/>
      <c r="NKY7" s="7"/>
      <c r="NKZ7" s="202"/>
      <c r="NLA7" s="7"/>
      <c r="NLB7" s="202"/>
      <c r="NLC7" s="7"/>
      <c r="NLD7" s="202"/>
      <c r="NLE7" s="7"/>
      <c r="NLF7" s="202"/>
      <c r="NLG7" s="7"/>
      <c r="NLH7" s="202"/>
      <c r="NLI7" s="7"/>
      <c r="NLJ7" s="202"/>
      <c r="NLK7" s="7"/>
      <c r="NLL7" s="202"/>
      <c r="NLM7" s="7"/>
      <c r="NLN7" s="202"/>
      <c r="NLO7" s="7"/>
      <c r="NLP7" s="202"/>
      <c r="NLQ7" s="7"/>
      <c r="NLR7" s="202"/>
      <c r="NLS7" s="7"/>
      <c r="NLT7" s="202"/>
      <c r="NLU7" s="7"/>
      <c r="NLV7" s="202"/>
      <c r="NLW7" s="7"/>
      <c r="NLX7" s="202"/>
      <c r="NLY7" s="7"/>
      <c r="NLZ7" s="202"/>
      <c r="NMA7" s="7"/>
      <c r="NMB7" s="202"/>
      <c r="NMC7" s="7"/>
      <c r="NMD7" s="202"/>
      <c r="NME7" s="7"/>
      <c r="NMF7" s="202"/>
      <c r="NMG7" s="7"/>
      <c r="NMH7" s="202"/>
      <c r="NMI7" s="7"/>
      <c r="NMJ7" s="202"/>
      <c r="NMK7" s="7"/>
      <c r="NML7" s="202"/>
      <c r="NMM7" s="7"/>
      <c r="NMN7" s="202"/>
      <c r="NMO7" s="7"/>
      <c r="NMP7" s="202"/>
      <c r="NMQ7" s="7"/>
      <c r="NMR7" s="202"/>
      <c r="NMS7" s="7"/>
      <c r="NMT7" s="202"/>
      <c r="NMU7" s="7"/>
      <c r="NMV7" s="202"/>
      <c r="NMW7" s="7"/>
      <c r="NMX7" s="202"/>
      <c r="NMY7" s="7"/>
      <c r="NMZ7" s="202"/>
      <c r="NNA7" s="7"/>
      <c r="NNB7" s="202"/>
      <c r="NNC7" s="7"/>
      <c r="NND7" s="202"/>
      <c r="NNE7" s="7"/>
      <c r="NNF7" s="202"/>
      <c r="NNG7" s="7"/>
      <c r="NNH7" s="202"/>
      <c r="NNI7" s="7"/>
      <c r="NNJ7" s="202"/>
      <c r="NNK7" s="7"/>
      <c r="NNL7" s="202"/>
      <c r="NNM7" s="7"/>
      <c r="NNN7" s="202"/>
      <c r="NNO7" s="7"/>
      <c r="NNP7" s="202"/>
      <c r="NNQ7" s="7"/>
      <c r="NNR7" s="202"/>
      <c r="NNS7" s="7"/>
      <c r="NNT7" s="202"/>
      <c r="NNU7" s="7"/>
      <c r="NNV7" s="202"/>
      <c r="NNW7" s="7"/>
      <c r="NNX7" s="202"/>
      <c r="NNY7" s="7"/>
      <c r="NNZ7" s="202"/>
      <c r="NOA7" s="7"/>
      <c r="NOB7" s="202"/>
      <c r="NOC7" s="7"/>
      <c r="NOD7" s="202"/>
      <c r="NOE7" s="7"/>
      <c r="NOF7" s="202"/>
      <c r="NOG7" s="7"/>
      <c r="NOH7" s="202"/>
      <c r="NOI7" s="7"/>
      <c r="NOJ7" s="202"/>
      <c r="NOK7" s="7"/>
      <c r="NOL7" s="202"/>
      <c r="NOM7" s="7"/>
      <c r="NON7" s="202"/>
      <c r="NOO7" s="7"/>
      <c r="NOP7" s="202"/>
      <c r="NOQ7" s="7"/>
      <c r="NOR7" s="202"/>
      <c r="NOS7" s="7"/>
      <c r="NOT7" s="202"/>
      <c r="NOU7" s="7"/>
      <c r="NOV7" s="202"/>
      <c r="NOW7" s="7"/>
      <c r="NOX7" s="202"/>
      <c r="NOY7" s="7"/>
      <c r="NOZ7" s="202"/>
      <c r="NPA7" s="7"/>
      <c r="NPB7" s="202"/>
      <c r="NPC7" s="7"/>
      <c r="NPD7" s="202"/>
      <c r="NPE7" s="7"/>
      <c r="NPF7" s="202"/>
      <c r="NPG7" s="7"/>
      <c r="NPH7" s="202"/>
      <c r="NPI7" s="7"/>
      <c r="NPJ7" s="202"/>
      <c r="NPK7" s="7"/>
      <c r="NPL7" s="202"/>
      <c r="NPM7" s="7"/>
      <c r="NPN7" s="202"/>
      <c r="NPO7" s="7"/>
      <c r="NPP7" s="202"/>
      <c r="NPQ7" s="7"/>
      <c r="NPR7" s="202"/>
      <c r="NPS7" s="7"/>
      <c r="NPT7" s="202"/>
      <c r="NPU7" s="7"/>
      <c r="NPV7" s="202"/>
      <c r="NPW7" s="7"/>
      <c r="NPX7" s="202"/>
      <c r="NPY7" s="7"/>
      <c r="NPZ7" s="202"/>
      <c r="NQA7" s="7"/>
      <c r="NQB7" s="202"/>
      <c r="NQC7" s="7"/>
      <c r="NQD7" s="202"/>
      <c r="NQE7" s="7"/>
      <c r="NQF7" s="202"/>
      <c r="NQG7" s="7"/>
      <c r="NQH7" s="202"/>
      <c r="NQI7" s="7"/>
      <c r="NQJ7" s="202"/>
      <c r="NQK7" s="7"/>
      <c r="NQL7" s="202"/>
      <c r="NQM7" s="7"/>
      <c r="NQN7" s="202"/>
      <c r="NQO7" s="7"/>
      <c r="NQP7" s="202"/>
      <c r="NQQ7" s="7"/>
      <c r="NQR7" s="202"/>
      <c r="NQS7" s="7"/>
      <c r="NQT7" s="202"/>
      <c r="NQU7" s="7"/>
      <c r="NQV7" s="202"/>
      <c r="NQW7" s="7"/>
      <c r="NQX7" s="202"/>
      <c r="NQY7" s="7"/>
      <c r="NQZ7" s="202"/>
      <c r="NRA7" s="7"/>
      <c r="NRB7" s="202"/>
      <c r="NRC7" s="7"/>
      <c r="NRD7" s="202"/>
      <c r="NRE7" s="7"/>
      <c r="NRF7" s="202"/>
      <c r="NRG7" s="7"/>
      <c r="NRH7" s="202"/>
      <c r="NRI7" s="7"/>
      <c r="NRJ7" s="202"/>
      <c r="NRK7" s="7"/>
      <c r="NRL7" s="202"/>
      <c r="NRM7" s="7"/>
      <c r="NRN7" s="202"/>
      <c r="NRO7" s="7"/>
      <c r="NRP7" s="202"/>
      <c r="NRQ7" s="7"/>
      <c r="NRR7" s="202"/>
      <c r="NRS7" s="7"/>
      <c r="NRT7" s="202"/>
      <c r="NRU7" s="7"/>
      <c r="NRV7" s="202"/>
      <c r="NRW7" s="7"/>
      <c r="NRX7" s="202"/>
      <c r="NRY7" s="7"/>
      <c r="NRZ7" s="202"/>
      <c r="NSA7" s="7"/>
      <c r="NSB7" s="202"/>
      <c r="NSC7" s="7"/>
      <c r="NSD7" s="202"/>
      <c r="NSE7" s="7"/>
      <c r="NSF7" s="202"/>
      <c r="NSG7" s="7"/>
      <c r="NSH7" s="202"/>
      <c r="NSI7" s="7"/>
      <c r="NSJ7" s="202"/>
      <c r="NSK7" s="7"/>
      <c r="NSL7" s="202"/>
      <c r="NSM7" s="7"/>
      <c r="NSN7" s="202"/>
      <c r="NSO7" s="7"/>
      <c r="NSP7" s="202"/>
      <c r="NSQ7" s="7"/>
      <c r="NSR7" s="202"/>
      <c r="NSS7" s="7"/>
      <c r="NST7" s="202"/>
      <c r="NSU7" s="7"/>
      <c r="NSV7" s="202"/>
      <c r="NSW7" s="7"/>
      <c r="NSX7" s="202"/>
      <c r="NSY7" s="7"/>
      <c r="NSZ7" s="202"/>
      <c r="NTA7" s="7"/>
      <c r="NTB7" s="202"/>
      <c r="NTC7" s="7"/>
      <c r="NTD7" s="202"/>
      <c r="NTE7" s="7"/>
      <c r="NTF7" s="202"/>
      <c r="NTG7" s="7"/>
      <c r="NTH7" s="202"/>
      <c r="NTI7" s="7"/>
      <c r="NTJ7" s="202"/>
      <c r="NTK7" s="7"/>
      <c r="NTL7" s="202"/>
      <c r="NTM7" s="7"/>
      <c r="NTN7" s="202"/>
      <c r="NTO7" s="7"/>
      <c r="NTP7" s="202"/>
      <c r="NTQ7" s="7"/>
      <c r="NTR7" s="202"/>
      <c r="NTS7" s="7"/>
      <c r="NTT7" s="202"/>
      <c r="NTU7" s="7"/>
      <c r="NTV7" s="202"/>
      <c r="NTW7" s="7"/>
      <c r="NTX7" s="202"/>
      <c r="NTY7" s="7"/>
      <c r="NTZ7" s="202"/>
      <c r="NUA7" s="7"/>
      <c r="NUB7" s="202"/>
      <c r="NUC7" s="7"/>
      <c r="NUD7" s="202"/>
      <c r="NUE7" s="7"/>
      <c r="NUF7" s="202"/>
      <c r="NUG7" s="7"/>
      <c r="NUH7" s="202"/>
      <c r="NUI7" s="7"/>
      <c r="NUJ7" s="202"/>
      <c r="NUK7" s="7"/>
      <c r="NUL7" s="202"/>
      <c r="NUM7" s="7"/>
      <c r="NUN7" s="202"/>
      <c r="NUO7" s="7"/>
      <c r="NUP7" s="202"/>
      <c r="NUQ7" s="7"/>
      <c r="NUR7" s="202"/>
      <c r="NUS7" s="7"/>
      <c r="NUT7" s="202"/>
      <c r="NUU7" s="7"/>
      <c r="NUV7" s="202"/>
      <c r="NUW7" s="7"/>
      <c r="NUX7" s="202"/>
      <c r="NUY7" s="7"/>
      <c r="NUZ7" s="202"/>
      <c r="NVA7" s="7"/>
      <c r="NVB7" s="202"/>
      <c r="NVC7" s="7"/>
      <c r="NVD7" s="202"/>
      <c r="NVE7" s="7"/>
      <c r="NVF7" s="202"/>
      <c r="NVG7" s="7"/>
      <c r="NVH7" s="202"/>
      <c r="NVI7" s="7"/>
      <c r="NVJ7" s="202"/>
      <c r="NVK7" s="7"/>
      <c r="NVL7" s="202"/>
      <c r="NVM7" s="7"/>
      <c r="NVN7" s="202"/>
      <c r="NVO7" s="7"/>
      <c r="NVP7" s="202"/>
      <c r="NVQ7" s="7"/>
      <c r="NVR7" s="202"/>
      <c r="NVS7" s="7"/>
      <c r="NVT7" s="202"/>
      <c r="NVU7" s="7"/>
      <c r="NVV7" s="202"/>
      <c r="NVW7" s="7"/>
      <c r="NVX7" s="202"/>
      <c r="NVY7" s="7"/>
      <c r="NVZ7" s="202"/>
      <c r="NWA7" s="7"/>
      <c r="NWB7" s="202"/>
      <c r="NWC7" s="7"/>
      <c r="NWD7" s="202"/>
      <c r="NWE7" s="7"/>
      <c r="NWF7" s="202"/>
      <c r="NWG7" s="7"/>
      <c r="NWH7" s="202"/>
      <c r="NWI7" s="7"/>
      <c r="NWJ7" s="202"/>
      <c r="NWK7" s="7"/>
      <c r="NWL7" s="202"/>
      <c r="NWM7" s="7"/>
      <c r="NWN7" s="202"/>
      <c r="NWO7" s="7"/>
      <c r="NWP7" s="202"/>
      <c r="NWQ7" s="7"/>
      <c r="NWR7" s="202"/>
      <c r="NWS7" s="7"/>
      <c r="NWT7" s="202"/>
      <c r="NWU7" s="7"/>
      <c r="NWV7" s="202"/>
      <c r="NWW7" s="7"/>
      <c r="NWX7" s="202"/>
      <c r="NWY7" s="7"/>
      <c r="NWZ7" s="202"/>
      <c r="NXA7" s="7"/>
      <c r="NXB7" s="202"/>
      <c r="NXC7" s="7"/>
      <c r="NXD7" s="202"/>
      <c r="NXE7" s="7"/>
      <c r="NXF7" s="202"/>
      <c r="NXG7" s="7"/>
      <c r="NXH7" s="202"/>
      <c r="NXI7" s="7"/>
      <c r="NXJ7" s="202"/>
      <c r="NXK7" s="7"/>
      <c r="NXL7" s="202"/>
      <c r="NXM7" s="7"/>
      <c r="NXN7" s="202"/>
      <c r="NXO7" s="7"/>
      <c r="NXP7" s="202"/>
      <c r="NXQ7" s="7"/>
      <c r="NXR7" s="202"/>
      <c r="NXS7" s="7"/>
      <c r="NXT7" s="202"/>
      <c r="NXU7" s="7"/>
      <c r="NXV7" s="202"/>
      <c r="NXW7" s="7"/>
      <c r="NXX7" s="202"/>
      <c r="NXY7" s="7"/>
      <c r="NXZ7" s="202"/>
      <c r="NYA7" s="7"/>
      <c r="NYB7" s="202"/>
      <c r="NYC7" s="7"/>
      <c r="NYD7" s="202"/>
      <c r="NYE7" s="7"/>
      <c r="NYF7" s="202"/>
      <c r="NYG7" s="7"/>
      <c r="NYH7" s="202"/>
      <c r="NYI7" s="7"/>
      <c r="NYJ7" s="202"/>
      <c r="NYK7" s="7"/>
      <c r="NYL7" s="202"/>
      <c r="NYM7" s="7"/>
      <c r="NYN7" s="202"/>
      <c r="NYO7" s="7"/>
      <c r="NYP7" s="202"/>
      <c r="NYQ7" s="7"/>
      <c r="NYR7" s="202"/>
      <c r="NYS7" s="7"/>
      <c r="NYT7" s="202"/>
      <c r="NYU7" s="7"/>
      <c r="NYV7" s="202"/>
      <c r="NYW7" s="7"/>
      <c r="NYX7" s="202"/>
      <c r="NYY7" s="7"/>
      <c r="NYZ7" s="202"/>
      <c r="NZA7" s="7"/>
      <c r="NZB7" s="202"/>
      <c r="NZC7" s="7"/>
      <c r="NZD7" s="202"/>
      <c r="NZE7" s="7"/>
      <c r="NZF7" s="202"/>
      <c r="NZG7" s="7"/>
      <c r="NZH7" s="202"/>
      <c r="NZI7" s="7"/>
      <c r="NZJ7" s="202"/>
      <c r="NZK7" s="7"/>
      <c r="NZL7" s="202"/>
      <c r="NZM7" s="7"/>
      <c r="NZN7" s="202"/>
      <c r="NZO7" s="7"/>
      <c r="NZP7" s="202"/>
      <c r="NZQ7" s="7"/>
      <c r="NZR7" s="202"/>
      <c r="NZS7" s="7"/>
      <c r="NZT7" s="202"/>
      <c r="NZU7" s="7"/>
      <c r="NZV7" s="202"/>
      <c r="NZW7" s="7"/>
      <c r="NZX7" s="202"/>
      <c r="NZY7" s="7"/>
      <c r="NZZ7" s="202"/>
      <c r="OAA7" s="7"/>
      <c r="OAB7" s="202"/>
      <c r="OAC7" s="7"/>
      <c r="OAD7" s="202"/>
      <c r="OAE7" s="7"/>
      <c r="OAF7" s="202"/>
      <c r="OAG7" s="7"/>
      <c r="OAH7" s="202"/>
      <c r="OAI7" s="7"/>
      <c r="OAJ7" s="202"/>
      <c r="OAK7" s="7"/>
      <c r="OAL7" s="202"/>
      <c r="OAM7" s="7"/>
      <c r="OAN7" s="202"/>
      <c r="OAO7" s="7"/>
      <c r="OAP7" s="202"/>
      <c r="OAQ7" s="7"/>
      <c r="OAR7" s="202"/>
      <c r="OAS7" s="7"/>
      <c r="OAT7" s="202"/>
      <c r="OAU7" s="7"/>
      <c r="OAV7" s="202"/>
      <c r="OAW7" s="7"/>
      <c r="OAX7" s="202"/>
      <c r="OAY7" s="7"/>
      <c r="OAZ7" s="202"/>
      <c r="OBA7" s="7"/>
      <c r="OBB7" s="202"/>
      <c r="OBC7" s="7"/>
      <c r="OBD7" s="202"/>
      <c r="OBE7" s="7"/>
      <c r="OBF7" s="202"/>
      <c r="OBG7" s="7"/>
      <c r="OBH7" s="202"/>
      <c r="OBI7" s="7"/>
      <c r="OBJ7" s="202"/>
      <c r="OBK7" s="7"/>
      <c r="OBL7" s="202"/>
      <c r="OBM7" s="7"/>
      <c r="OBN7" s="202"/>
      <c r="OBO7" s="7"/>
      <c r="OBP7" s="202"/>
      <c r="OBQ7" s="7"/>
      <c r="OBR7" s="202"/>
      <c r="OBS7" s="7"/>
      <c r="OBT7" s="202"/>
      <c r="OBU7" s="7"/>
      <c r="OBV7" s="202"/>
      <c r="OBW7" s="7"/>
      <c r="OBX7" s="202"/>
      <c r="OBY7" s="7"/>
      <c r="OBZ7" s="202"/>
      <c r="OCA7" s="7"/>
      <c r="OCB7" s="202"/>
      <c r="OCC7" s="7"/>
      <c r="OCD7" s="202"/>
      <c r="OCE7" s="7"/>
      <c r="OCF7" s="202"/>
      <c r="OCG7" s="7"/>
      <c r="OCH7" s="202"/>
      <c r="OCI7" s="7"/>
      <c r="OCJ7" s="202"/>
      <c r="OCK7" s="7"/>
      <c r="OCL7" s="202"/>
      <c r="OCM7" s="7"/>
      <c r="OCN7" s="202"/>
      <c r="OCO7" s="7"/>
      <c r="OCP7" s="202"/>
      <c r="OCQ7" s="7"/>
      <c r="OCR7" s="202"/>
      <c r="OCS7" s="7"/>
      <c r="OCT7" s="202"/>
      <c r="OCU7" s="7"/>
      <c r="OCV7" s="202"/>
      <c r="OCW7" s="7"/>
      <c r="OCX7" s="202"/>
      <c r="OCY7" s="7"/>
      <c r="OCZ7" s="202"/>
      <c r="ODA7" s="7"/>
      <c r="ODB7" s="202"/>
      <c r="ODC7" s="7"/>
      <c r="ODD7" s="202"/>
      <c r="ODE7" s="7"/>
      <c r="ODF7" s="202"/>
      <c r="ODG7" s="7"/>
      <c r="ODH7" s="202"/>
      <c r="ODI7" s="7"/>
      <c r="ODJ7" s="202"/>
      <c r="ODK7" s="7"/>
      <c r="ODL7" s="202"/>
      <c r="ODM7" s="7"/>
      <c r="ODN7" s="202"/>
      <c r="ODO7" s="7"/>
      <c r="ODP7" s="202"/>
      <c r="ODQ7" s="7"/>
      <c r="ODR7" s="202"/>
      <c r="ODS7" s="7"/>
      <c r="ODT7" s="202"/>
      <c r="ODU7" s="7"/>
      <c r="ODV7" s="202"/>
      <c r="ODW7" s="7"/>
      <c r="ODX7" s="202"/>
      <c r="ODY7" s="7"/>
      <c r="ODZ7" s="202"/>
      <c r="OEA7" s="7"/>
      <c r="OEB7" s="202"/>
      <c r="OEC7" s="7"/>
      <c r="OED7" s="202"/>
      <c r="OEE7" s="7"/>
      <c r="OEF7" s="202"/>
      <c r="OEG7" s="7"/>
      <c r="OEH7" s="202"/>
      <c r="OEI7" s="7"/>
      <c r="OEJ7" s="202"/>
      <c r="OEK7" s="7"/>
      <c r="OEL7" s="202"/>
      <c r="OEM7" s="7"/>
      <c r="OEN7" s="202"/>
      <c r="OEO7" s="7"/>
      <c r="OEP7" s="202"/>
      <c r="OEQ7" s="7"/>
      <c r="OER7" s="202"/>
      <c r="OES7" s="7"/>
      <c r="OET7" s="202"/>
      <c r="OEU7" s="7"/>
      <c r="OEV7" s="202"/>
      <c r="OEW7" s="7"/>
      <c r="OEX7" s="202"/>
      <c r="OEY7" s="7"/>
      <c r="OEZ7" s="202"/>
      <c r="OFA7" s="7"/>
      <c r="OFB7" s="202"/>
      <c r="OFC7" s="7"/>
      <c r="OFD7" s="202"/>
      <c r="OFE7" s="7"/>
      <c r="OFF7" s="202"/>
      <c r="OFG7" s="7"/>
      <c r="OFH7" s="202"/>
      <c r="OFI7" s="7"/>
      <c r="OFJ7" s="202"/>
      <c r="OFK7" s="7"/>
      <c r="OFL7" s="202"/>
      <c r="OFM7" s="7"/>
      <c r="OFN7" s="202"/>
      <c r="OFO7" s="7"/>
      <c r="OFP7" s="202"/>
      <c r="OFQ7" s="7"/>
      <c r="OFR7" s="202"/>
      <c r="OFS7" s="7"/>
      <c r="OFT7" s="202"/>
      <c r="OFU7" s="7"/>
      <c r="OFV7" s="202"/>
      <c r="OFW7" s="7"/>
      <c r="OFX7" s="202"/>
      <c r="OFY7" s="7"/>
      <c r="OFZ7" s="202"/>
      <c r="OGA7" s="7"/>
      <c r="OGB7" s="202"/>
      <c r="OGC7" s="7"/>
      <c r="OGD7" s="202"/>
      <c r="OGE7" s="7"/>
      <c r="OGF7" s="202"/>
      <c r="OGG7" s="7"/>
      <c r="OGH7" s="202"/>
      <c r="OGI7" s="7"/>
      <c r="OGJ7" s="202"/>
      <c r="OGK7" s="7"/>
      <c r="OGL7" s="202"/>
      <c r="OGM7" s="7"/>
      <c r="OGN7" s="202"/>
      <c r="OGO7" s="7"/>
      <c r="OGP7" s="202"/>
      <c r="OGQ7" s="7"/>
      <c r="OGR7" s="202"/>
      <c r="OGS7" s="7"/>
      <c r="OGT7" s="202"/>
      <c r="OGU7" s="7"/>
      <c r="OGV7" s="202"/>
      <c r="OGW7" s="7"/>
      <c r="OGX7" s="202"/>
      <c r="OGY7" s="7"/>
      <c r="OGZ7" s="202"/>
      <c r="OHA7" s="7"/>
      <c r="OHB7" s="202"/>
      <c r="OHC7" s="7"/>
      <c r="OHD7" s="202"/>
      <c r="OHE7" s="7"/>
      <c r="OHF7" s="202"/>
      <c r="OHG7" s="7"/>
      <c r="OHH7" s="202"/>
      <c r="OHI7" s="7"/>
      <c r="OHJ7" s="202"/>
      <c r="OHK7" s="7"/>
      <c r="OHL7" s="202"/>
      <c r="OHM7" s="7"/>
      <c r="OHN7" s="202"/>
      <c r="OHO7" s="7"/>
      <c r="OHP7" s="202"/>
      <c r="OHQ7" s="7"/>
      <c r="OHR7" s="202"/>
      <c r="OHS7" s="7"/>
      <c r="OHT7" s="202"/>
      <c r="OHU7" s="7"/>
      <c r="OHV7" s="202"/>
      <c r="OHW7" s="7"/>
      <c r="OHX7" s="202"/>
      <c r="OHY7" s="7"/>
      <c r="OHZ7" s="202"/>
      <c r="OIA7" s="7"/>
      <c r="OIB7" s="202"/>
      <c r="OIC7" s="7"/>
      <c r="OID7" s="202"/>
      <c r="OIE7" s="7"/>
      <c r="OIF7" s="202"/>
      <c r="OIG7" s="7"/>
      <c r="OIH7" s="202"/>
      <c r="OII7" s="7"/>
      <c r="OIJ7" s="202"/>
      <c r="OIK7" s="7"/>
      <c r="OIL7" s="202"/>
      <c r="OIM7" s="7"/>
      <c r="OIN7" s="202"/>
      <c r="OIO7" s="7"/>
      <c r="OIP7" s="202"/>
      <c r="OIQ7" s="7"/>
      <c r="OIR7" s="202"/>
      <c r="OIS7" s="7"/>
      <c r="OIT7" s="202"/>
      <c r="OIU7" s="7"/>
      <c r="OIV7" s="202"/>
      <c r="OIW7" s="7"/>
      <c r="OIX7" s="202"/>
      <c r="OIY7" s="7"/>
      <c r="OIZ7" s="202"/>
      <c r="OJA7" s="7"/>
      <c r="OJB7" s="202"/>
      <c r="OJC7" s="7"/>
      <c r="OJD7" s="202"/>
      <c r="OJE7" s="7"/>
      <c r="OJF7" s="202"/>
      <c r="OJG7" s="7"/>
      <c r="OJH7" s="202"/>
      <c r="OJI7" s="7"/>
      <c r="OJJ7" s="202"/>
      <c r="OJK7" s="7"/>
      <c r="OJL7" s="202"/>
      <c r="OJM7" s="7"/>
      <c r="OJN7" s="202"/>
      <c r="OJO7" s="7"/>
      <c r="OJP7" s="202"/>
      <c r="OJQ7" s="7"/>
      <c r="OJR7" s="202"/>
      <c r="OJS7" s="7"/>
      <c r="OJT7" s="202"/>
      <c r="OJU7" s="7"/>
      <c r="OJV7" s="202"/>
      <c r="OJW7" s="7"/>
      <c r="OJX7" s="202"/>
      <c r="OJY7" s="7"/>
      <c r="OJZ7" s="202"/>
      <c r="OKA7" s="7"/>
      <c r="OKB7" s="202"/>
      <c r="OKC7" s="7"/>
      <c r="OKD7" s="202"/>
      <c r="OKE7" s="7"/>
      <c r="OKF7" s="202"/>
      <c r="OKG7" s="7"/>
      <c r="OKH7" s="202"/>
      <c r="OKI7" s="7"/>
      <c r="OKJ7" s="202"/>
      <c r="OKK7" s="7"/>
      <c r="OKL7" s="202"/>
      <c r="OKM7" s="7"/>
      <c r="OKN7" s="202"/>
      <c r="OKO7" s="7"/>
      <c r="OKP7" s="202"/>
      <c r="OKQ7" s="7"/>
      <c r="OKR7" s="202"/>
      <c r="OKS7" s="7"/>
      <c r="OKT7" s="202"/>
      <c r="OKU7" s="7"/>
      <c r="OKV7" s="202"/>
      <c r="OKW7" s="7"/>
      <c r="OKX7" s="202"/>
      <c r="OKY7" s="7"/>
      <c r="OKZ7" s="202"/>
      <c r="OLA7" s="7"/>
      <c r="OLB7" s="202"/>
      <c r="OLC7" s="7"/>
      <c r="OLD7" s="202"/>
      <c r="OLE7" s="7"/>
      <c r="OLF7" s="202"/>
      <c r="OLG7" s="7"/>
      <c r="OLH7" s="202"/>
      <c r="OLI7" s="7"/>
      <c r="OLJ7" s="202"/>
      <c r="OLK7" s="7"/>
      <c r="OLL7" s="202"/>
      <c r="OLM7" s="7"/>
      <c r="OLN7" s="202"/>
      <c r="OLO7" s="7"/>
      <c r="OLP7" s="202"/>
      <c r="OLQ7" s="7"/>
      <c r="OLR7" s="202"/>
      <c r="OLS7" s="7"/>
      <c r="OLT7" s="202"/>
      <c r="OLU7" s="7"/>
      <c r="OLV7" s="202"/>
      <c r="OLW7" s="7"/>
      <c r="OLX7" s="202"/>
      <c r="OLY7" s="7"/>
      <c r="OLZ7" s="202"/>
      <c r="OMA7" s="7"/>
      <c r="OMB7" s="202"/>
      <c r="OMC7" s="7"/>
      <c r="OMD7" s="202"/>
      <c r="OME7" s="7"/>
      <c r="OMF7" s="202"/>
      <c r="OMG7" s="7"/>
      <c r="OMH7" s="202"/>
      <c r="OMI7" s="7"/>
      <c r="OMJ7" s="202"/>
      <c r="OMK7" s="7"/>
      <c r="OML7" s="202"/>
      <c r="OMM7" s="7"/>
      <c r="OMN7" s="202"/>
      <c r="OMO7" s="7"/>
      <c r="OMP7" s="202"/>
      <c r="OMQ7" s="7"/>
      <c r="OMR7" s="202"/>
      <c r="OMS7" s="7"/>
      <c r="OMT7" s="202"/>
      <c r="OMU7" s="7"/>
      <c r="OMV7" s="202"/>
      <c r="OMW7" s="7"/>
      <c r="OMX7" s="202"/>
      <c r="OMY7" s="7"/>
      <c r="OMZ7" s="202"/>
      <c r="ONA7" s="7"/>
      <c r="ONB7" s="202"/>
      <c r="ONC7" s="7"/>
      <c r="OND7" s="202"/>
      <c r="ONE7" s="7"/>
      <c r="ONF7" s="202"/>
      <c r="ONG7" s="7"/>
      <c r="ONH7" s="202"/>
      <c r="ONI7" s="7"/>
      <c r="ONJ7" s="202"/>
      <c r="ONK7" s="7"/>
      <c r="ONL7" s="202"/>
      <c r="ONM7" s="7"/>
      <c r="ONN7" s="202"/>
      <c r="ONO7" s="7"/>
      <c r="ONP7" s="202"/>
      <c r="ONQ7" s="7"/>
      <c r="ONR7" s="202"/>
      <c r="ONS7" s="7"/>
      <c r="ONT7" s="202"/>
      <c r="ONU7" s="7"/>
      <c r="ONV7" s="202"/>
      <c r="ONW7" s="7"/>
      <c r="ONX7" s="202"/>
      <c r="ONY7" s="7"/>
      <c r="ONZ7" s="202"/>
      <c r="OOA7" s="7"/>
      <c r="OOB7" s="202"/>
      <c r="OOC7" s="7"/>
      <c r="OOD7" s="202"/>
      <c r="OOE7" s="7"/>
      <c r="OOF7" s="202"/>
      <c r="OOG7" s="7"/>
      <c r="OOH7" s="202"/>
      <c r="OOI7" s="7"/>
      <c r="OOJ7" s="202"/>
      <c r="OOK7" s="7"/>
      <c r="OOL7" s="202"/>
      <c r="OOM7" s="7"/>
      <c r="OON7" s="202"/>
      <c r="OOO7" s="7"/>
      <c r="OOP7" s="202"/>
      <c r="OOQ7" s="7"/>
      <c r="OOR7" s="202"/>
      <c r="OOS7" s="7"/>
      <c r="OOT7" s="202"/>
      <c r="OOU7" s="7"/>
      <c r="OOV7" s="202"/>
      <c r="OOW7" s="7"/>
      <c r="OOX7" s="202"/>
      <c r="OOY7" s="7"/>
      <c r="OOZ7" s="202"/>
      <c r="OPA7" s="7"/>
      <c r="OPB7" s="202"/>
      <c r="OPC7" s="7"/>
      <c r="OPD7" s="202"/>
      <c r="OPE7" s="7"/>
      <c r="OPF7" s="202"/>
      <c r="OPG7" s="7"/>
      <c r="OPH7" s="202"/>
      <c r="OPI7" s="7"/>
      <c r="OPJ7" s="202"/>
      <c r="OPK7" s="7"/>
      <c r="OPL7" s="202"/>
      <c r="OPM7" s="7"/>
      <c r="OPN7" s="202"/>
      <c r="OPO7" s="7"/>
      <c r="OPP7" s="202"/>
      <c r="OPQ7" s="7"/>
      <c r="OPR7" s="202"/>
      <c r="OPS7" s="7"/>
      <c r="OPT7" s="202"/>
      <c r="OPU7" s="7"/>
      <c r="OPV7" s="202"/>
      <c r="OPW7" s="7"/>
      <c r="OPX7" s="202"/>
      <c r="OPY7" s="7"/>
      <c r="OPZ7" s="202"/>
      <c r="OQA7" s="7"/>
      <c r="OQB7" s="202"/>
      <c r="OQC7" s="7"/>
      <c r="OQD7" s="202"/>
      <c r="OQE7" s="7"/>
      <c r="OQF7" s="202"/>
      <c r="OQG7" s="7"/>
      <c r="OQH7" s="202"/>
      <c r="OQI7" s="7"/>
      <c r="OQJ7" s="202"/>
      <c r="OQK7" s="7"/>
      <c r="OQL7" s="202"/>
      <c r="OQM7" s="7"/>
      <c r="OQN7" s="202"/>
      <c r="OQO7" s="7"/>
      <c r="OQP7" s="202"/>
      <c r="OQQ7" s="7"/>
      <c r="OQR7" s="202"/>
      <c r="OQS7" s="7"/>
      <c r="OQT7" s="202"/>
      <c r="OQU7" s="7"/>
      <c r="OQV7" s="202"/>
      <c r="OQW7" s="7"/>
      <c r="OQX7" s="202"/>
      <c r="OQY7" s="7"/>
      <c r="OQZ7" s="202"/>
      <c r="ORA7" s="7"/>
      <c r="ORB7" s="202"/>
      <c r="ORC7" s="7"/>
      <c r="ORD7" s="202"/>
      <c r="ORE7" s="7"/>
      <c r="ORF7" s="202"/>
      <c r="ORG7" s="7"/>
      <c r="ORH7" s="202"/>
      <c r="ORI7" s="7"/>
      <c r="ORJ7" s="202"/>
      <c r="ORK7" s="7"/>
      <c r="ORL7" s="202"/>
      <c r="ORM7" s="7"/>
      <c r="ORN7" s="202"/>
      <c r="ORO7" s="7"/>
      <c r="ORP7" s="202"/>
      <c r="ORQ7" s="7"/>
      <c r="ORR7" s="202"/>
      <c r="ORS7" s="7"/>
      <c r="ORT7" s="202"/>
      <c r="ORU7" s="7"/>
      <c r="ORV7" s="202"/>
      <c r="ORW7" s="7"/>
      <c r="ORX7" s="202"/>
      <c r="ORY7" s="7"/>
      <c r="ORZ7" s="202"/>
      <c r="OSA7" s="7"/>
      <c r="OSB7" s="202"/>
      <c r="OSC7" s="7"/>
      <c r="OSD7" s="202"/>
      <c r="OSE7" s="7"/>
      <c r="OSF7" s="202"/>
      <c r="OSG7" s="7"/>
      <c r="OSH7" s="202"/>
      <c r="OSI7" s="7"/>
      <c r="OSJ7" s="202"/>
      <c r="OSK7" s="7"/>
      <c r="OSL7" s="202"/>
      <c r="OSM7" s="7"/>
      <c r="OSN7" s="202"/>
      <c r="OSO7" s="7"/>
      <c r="OSP7" s="202"/>
      <c r="OSQ7" s="7"/>
      <c r="OSR7" s="202"/>
      <c r="OSS7" s="7"/>
      <c r="OST7" s="202"/>
      <c r="OSU7" s="7"/>
      <c r="OSV7" s="202"/>
      <c r="OSW7" s="7"/>
      <c r="OSX7" s="202"/>
      <c r="OSY7" s="7"/>
      <c r="OSZ7" s="202"/>
      <c r="OTA7" s="7"/>
      <c r="OTB7" s="202"/>
      <c r="OTC7" s="7"/>
      <c r="OTD7" s="202"/>
      <c r="OTE7" s="7"/>
      <c r="OTF7" s="202"/>
      <c r="OTG7" s="7"/>
      <c r="OTH7" s="202"/>
      <c r="OTI7" s="7"/>
      <c r="OTJ7" s="202"/>
      <c r="OTK7" s="7"/>
      <c r="OTL7" s="202"/>
      <c r="OTM7" s="7"/>
      <c r="OTN7" s="202"/>
      <c r="OTO7" s="7"/>
      <c r="OTP7" s="202"/>
      <c r="OTQ7" s="7"/>
      <c r="OTR7" s="202"/>
      <c r="OTS7" s="7"/>
      <c r="OTT7" s="202"/>
      <c r="OTU7" s="7"/>
      <c r="OTV7" s="202"/>
      <c r="OTW7" s="7"/>
      <c r="OTX7" s="202"/>
      <c r="OTY7" s="7"/>
      <c r="OTZ7" s="202"/>
      <c r="OUA7" s="7"/>
      <c r="OUB7" s="202"/>
      <c r="OUC7" s="7"/>
      <c r="OUD7" s="202"/>
      <c r="OUE7" s="7"/>
      <c r="OUF7" s="202"/>
      <c r="OUG7" s="7"/>
      <c r="OUH7" s="202"/>
      <c r="OUI7" s="7"/>
      <c r="OUJ7" s="202"/>
      <c r="OUK7" s="7"/>
      <c r="OUL7" s="202"/>
      <c r="OUM7" s="7"/>
      <c r="OUN7" s="202"/>
      <c r="OUO7" s="7"/>
      <c r="OUP7" s="202"/>
      <c r="OUQ7" s="7"/>
      <c r="OUR7" s="202"/>
      <c r="OUS7" s="7"/>
      <c r="OUT7" s="202"/>
      <c r="OUU7" s="7"/>
      <c r="OUV7" s="202"/>
      <c r="OUW7" s="7"/>
      <c r="OUX7" s="202"/>
      <c r="OUY7" s="7"/>
      <c r="OUZ7" s="202"/>
      <c r="OVA7" s="7"/>
      <c r="OVB7" s="202"/>
      <c r="OVC7" s="7"/>
      <c r="OVD7" s="202"/>
      <c r="OVE7" s="7"/>
      <c r="OVF7" s="202"/>
      <c r="OVG7" s="7"/>
      <c r="OVH7" s="202"/>
      <c r="OVI7" s="7"/>
      <c r="OVJ7" s="202"/>
      <c r="OVK7" s="7"/>
      <c r="OVL7" s="202"/>
      <c r="OVM7" s="7"/>
      <c r="OVN7" s="202"/>
      <c r="OVO7" s="7"/>
      <c r="OVP7" s="202"/>
      <c r="OVQ7" s="7"/>
      <c r="OVR7" s="202"/>
      <c r="OVS7" s="7"/>
      <c r="OVT7" s="202"/>
      <c r="OVU7" s="7"/>
      <c r="OVV7" s="202"/>
      <c r="OVW7" s="7"/>
      <c r="OVX7" s="202"/>
      <c r="OVY7" s="7"/>
      <c r="OVZ7" s="202"/>
      <c r="OWA7" s="7"/>
      <c r="OWB7" s="202"/>
      <c r="OWC7" s="7"/>
      <c r="OWD7" s="202"/>
      <c r="OWE7" s="7"/>
      <c r="OWF7" s="202"/>
      <c r="OWG7" s="7"/>
      <c r="OWH7" s="202"/>
      <c r="OWI7" s="7"/>
      <c r="OWJ7" s="202"/>
      <c r="OWK7" s="7"/>
      <c r="OWL7" s="202"/>
      <c r="OWM7" s="7"/>
      <c r="OWN7" s="202"/>
      <c r="OWO7" s="7"/>
      <c r="OWP7" s="202"/>
      <c r="OWQ7" s="7"/>
      <c r="OWR7" s="202"/>
      <c r="OWS7" s="7"/>
      <c r="OWT7" s="202"/>
      <c r="OWU7" s="7"/>
      <c r="OWV7" s="202"/>
      <c r="OWW7" s="7"/>
      <c r="OWX7" s="202"/>
      <c r="OWY7" s="7"/>
      <c r="OWZ7" s="202"/>
      <c r="OXA7" s="7"/>
      <c r="OXB7" s="202"/>
      <c r="OXC7" s="7"/>
      <c r="OXD7" s="202"/>
      <c r="OXE7" s="7"/>
      <c r="OXF7" s="202"/>
      <c r="OXG7" s="7"/>
      <c r="OXH7" s="202"/>
      <c r="OXI7" s="7"/>
      <c r="OXJ7" s="202"/>
      <c r="OXK7" s="7"/>
      <c r="OXL7" s="202"/>
      <c r="OXM7" s="7"/>
      <c r="OXN7" s="202"/>
      <c r="OXO7" s="7"/>
      <c r="OXP7" s="202"/>
      <c r="OXQ7" s="7"/>
      <c r="OXR7" s="202"/>
      <c r="OXS7" s="7"/>
      <c r="OXT7" s="202"/>
      <c r="OXU7" s="7"/>
      <c r="OXV7" s="202"/>
      <c r="OXW7" s="7"/>
      <c r="OXX7" s="202"/>
      <c r="OXY7" s="7"/>
      <c r="OXZ7" s="202"/>
      <c r="OYA7" s="7"/>
      <c r="OYB7" s="202"/>
      <c r="OYC7" s="7"/>
      <c r="OYD7" s="202"/>
      <c r="OYE7" s="7"/>
      <c r="OYF7" s="202"/>
      <c r="OYG7" s="7"/>
      <c r="OYH7" s="202"/>
      <c r="OYI7" s="7"/>
      <c r="OYJ7" s="202"/>
      <c r="OYK7" s="7"/>
      <c r="OYL7" s="202"/>
      <c r="OYM7" s="7"/>
      <c r="OYN7" s="202"/>
      <c r="OYO7" s="7"/>
      <c r="OYP7" s="202"/>
      <c r="OYQ7" s="7"/>
      <c r="OYR7" s="202"/>
      <c r="OYS7" s="7"/>
      <c r="OYT7" s="202"/>
      <c r="OYU7" s="7"/>
      <c r="OYV7" s="202"/>
      <c r="OYW7" s="7"/>
      <c r="OYX7" s="202"/>
      <c r="OYY7" s="7"/>
      <c r="OYZ7" s="202"/>
      <c r="OZA7" s="7"/>
      <c r="OZB7" s="202"/>
      <c r="OZC7" s="7"/>
      <c r="OZD7" s="202"/>
      <c r="OZE7" s="7"/>
      <c r="OZF7" s="202"/>
      <c r="OZG7" s="7"/>
      <c r="OZH7" s="202"/>
      <c r="OZI7" s="7"/>
      <c r="OZJ7" s="202"/>
      <c r="OZK7" s="7"/>
      <c r="OZL7" s="202"/>
      <c r="OZM7" s="7"/>
      <c r="OZN7" s="202"/>
      <c r="OZO7" s="7"/>
      <c r="OZP7" s="202"/>
      <c r="OZQ7" s="7"/>
      <c r="OZR7" s="202"/>
      <c r="OZS7" s="7"/>
      <c r="OZT7" s="202"/>
      <c r="OZU7" s="7"/>
      <c r="OZV7" s="202"/>
      <c r="OZW7" s="7"/>
      <c r="OZX7" s="202"/>
      <c r="OZY7" s="7"/>
      <c r="OZZ7" s="202"/>
      <c r="PAA7" s="7"/>
      <c r="PAB7" s="202"/>
      <c r="PAC7" s="7"/>
      <c r="PAD7" s="202"/>
      <c r="PAE7" s="7"/>
      <c r="PAF7" s="202"/>
      <c r="PAG7" s="7"/>
      <c r="PAH7" s="202"/>
      <c r="PAI7" s="7"/>
      <c r="PAJ7" s="202"/>
      <c r="PAK7" s="7"/>
      <c r="PAL7" s="202"/>
      <c r="PAM7" s="7"/>
      <c r="PAN7" s="202"/>
      <c r="PAO7" s="7"/>
      <c r="PAP7" s="202"/>
      <c r="PAQ7" s="7"/>
      <c r="PAR7" s="202"/>
      <c r="PAS7" s="7"/>
      <c r="PAT7" s="202"/>
      <c r="PAU7" s="7"/>
      <c r="PAV7" s="202"/>
      <c r="PAW7" s="7"/>
      <c r="PAX7" s="202"/>
      <c r="PAY7" s="7"/>
      <c r="PAZ7" s="202"/>
      <c r="PBA7" s="7"/>
      <c r="PBB7" s="202"/>
      <c r="PBC7" s="7"/>
      <c r="PBD7" s="202"/>
      <c r="PBE7" s="7"/>
      <c r="PBF7" s="202"/>
      <c r="PBG7" s="7"/>
      <c r="PBH7" s="202"/>
      <c r="PBI7" s="7"/>
      <c r="PBJ7" s="202"/>
      <c r="PBK7" s="7"/>
      <c r="PBL7" s="202"/>
      <c r="PBM7" s="7"/>
      <c r="PBN7" s="202"/>
      <c r="PBO7" s="7"/>
      <c r="PBP7" s="202"/>
      <c r="PBQ7" s="7"/>
      <c r="PBR7" s="202"/>
      <c r="PBS7" s="7"/>
      <c r="PBT7" s="202"/>
      <c r="PBU7" s="7"/>
      <c r="PBV7" s="202"/>
      <c r="PBW7" s="7"/>
      <c r="PBX7" s="202"/>
      <c r="PBY7" s="7"/>
      <c r="PBZ7" s="202"/>
      <c r="PCA7" s="7"/>
      <c r="PCB7" s="202"/>
      <c r="PCC7" s="7"/>
      <c r="PCD7" s="202"/>
      <c r="PCE7" s="7"/>
      <c r="PCF7" s="202"/>
      <c r="PCG7" s="7"/>
      <c r="PCH7" s="202"/>
      <c r="PCI7" s="7"/>
      <c r="PCJ7" s="202"/>
      <c r="PCK7" s="7"/>
      <c r="PCL7" s="202"/>
      <c r="PCM7" s="7"/>
      <c r="PCN7" s="202"/>
      <c r="PCO7" s="7"/>
      <c r="PCP7" s="202"/>
      <c r="PCQ7" s="7"/>
      <c r="PCR7" s="202"/>
      <c r="PCS7" s="7"/>
      <c r="PCT7" s="202"/>
      <c r="PCU7" s="7"/>
      <c r="PCV7" s="202"/>
      <c r="PCW7" s="7"/>
      <c r="PCX7" s="202"/>
      <c r="PCY7" s="7"/>
      <c r="PCZ7" s="202"/>
      <c r="PDA7" s="7"/>
      <c r="PDB7" s="202"/>
      <c r="PDC7" s="7"/>
      <c r="PDD7" s="202"/>
      <c r="PDE7" s="7"/>
      <c r="PDF7" s="202"/>
      <c r="PDG7" s="7"/>
      <c r="PDH7" s="202"/>
      <c r="PDI7" s="7"/>
      <c r="PDJ7" s="202"/>
      <c r="PDK7" s="7"/>
      <c r="PDL7" s="202"/>
      <c r="PDM7" s="7"/>
      <c r="PDN7" s="202"/>
      <c r="PDO7" s="7"/>
      <c r="PDP7" s="202"/>
      <c r="PDQ7" s="7"/>
      <c r="PDR7" s="202"/>
      <c r="PDS7" s="7"/>
      <c r="PDT7" s="202"/>
      <c r="PDU7" s="7"/>
      <c r="PDV7" s="202"/>
      <c r="PDW7" s="7"/>
      <c r="PDX7" s="202"/>
      <c r="PDY7" s="7"/>
      <c r="PDZ7" s="202"/>
      <c r="PEA7" s="7"/>
      <c r="PEB7" s="202"/>
      <c r="PEC7" s="7"/>
      <c r="PED7" s="202"/>
      <c r="PEE7" s="7"/>
      <c r="PEF7" s="202"/>
      <c r="PEG7" s="7"/>
      <c r="PEH7" s="202"/>
      <c r="PEI7" s="7"/>
      <c r="PEJ7" s="202"/>
      <c r="PEK7" s="7"/>
      <c r="PEL7" s="202"/>
      <c r="PEM7" s="7"/>
      <c r="PEN7" s="202"/>
      <c r="PEO7" s="7"/>
      <c r="PEP7" s="202"/>
      <c r="PEQ7" s="7"/>
      <c r="PER7" s="202"/>
      <c r="PES7" s="7"/>
      <c r="PET7" s="202"/>
      <c r="PEU7" s="7"/>
      <c r="PEV7" s="202"/>
      <c r="PEW7" s="7"/>
      <c r="PEX7" s="202"/>
      <c r="PEY7" s="7"/>
      <c r="PEZ7" s="202"/>
      <c r="PFA7" s="7"/>
      <c r="PFB7" s="202"/>
      <c r="PFC7" s="7"/>
      <c r="PFD7" s="202"/>
      <c r="PFE7" s="7"/>
      <c r="PFF7" s="202"/>
      <c r="PFG7" s="7"/>
      <c r="PFH7" s="202"/>
      <c r="PFI7" s="7"/>
      <c r="PFJ7" s="202"/>
      <c r="PFK7" s="7"/>
      <c r="PFL7" s="202"/>
      <c r="PFM7" s="7"/>
      <c r="PFN7" s="202"/>
      <c r="PFO7" s="7"/>
      <c r="PFP7" s="202"/>
      <c r="PFQ7" s="7"/>
      <c r="PFR7" s="202"/>
      <c r="PFS7" s="7"/>
      <c r="PFT7" s="202"/>
      <c r="PFU7" s="7"/>
      <c r="PFV7" s="202"/>
      <c r="PFW7" s="7"/>
      <c r="PFX7" s="202"/>
      <c r="PFY7" s="7"/>
      <c r="PFZ7" s="202"/>
      <c r="PGA7" s="7"/>
      <c r="PGB7" s="202"/>
      <c r="PGC7" s="7"/>
      <c r="PGD7" s="202"/>
      <c r="PGE7" s="7"/>
      <c r="PGF7" s="202"/>
      <c r="PGG7" s="7"/>
      <c r="PGH7" s="202"/>
      <c r="PGI7" s="7"/>
      <c r="PGJ7" s="202"/>
      <c r="PGK7" s="7"/>
      <c r="PGL7" s="202"/>
      <c r="PGM7" s="7"/>
      <c r="PGN7" s="202"/>
      <c r="PGO7" s="7"/>
      <c r="PGP7" s="202"/>
      <c r="PGQ7" s="7"/>
      <c r="PGR7" s="202"/>
      <c r="PGS7" s="7"/>
      <c r="PGT7" s="202"/>
      <c r="PGU7" s="7"/>
      <c r="PGV7" s="202"/>
      <c r="PGW7" s="7"/>
      <c r="PGX7" s="202"/>
      <c r="PGY7" s="7"/>
      <c r="PGZ7" s="202"/>
      <c r="PHA7" s="7"/>
      <c r="PHB7" s="202"/>
      <c r="PHC7" s="7"/>
      <c r="PHD7" s="202"/>
      <c r="PHE7" s="7"/>
      <c r="PHF7" s="202"/>
      <c r="PHG7" s="7"/>
      <c r="PHH7" s="202"/>
      <c r="PHI7" s="7"/>
      <c r="PHJ7" s="202"/>
      <c r="PHK7" s="7"/>
      <c r="PHL7" s="202"/>
      <c r="PHM7" s="7"/>
      <c r="PHN7" s="202"/>
      <c r="PHO7" s="7"/>
      <c r="PHP7" s="202"/>
      <c r="PHQ7" s="7"/>
      <c r="PHR7" s="202"/>
      <c r="PHS7" s="7"/>
      <c r="PHT7" s="202"/>
      <c r="PHU7" s="7"/>
      <c r="PHV7" s="202"/>
      <c r="PHW7" s="7"/>
      <c r="PHX7" s="202"/>
      <c r="PHY7" s="7"/>
      <c r="PHZ7" s="202"/>
      <c r="PIA7" s="7"/>
      <c r="PIB7" s="202"/>
      <c r="PIC7" s="7"/>
      <c r="PID7" s="202"/>
      <c r="PIE7" s="7"/>
      <c r="PIF7" s="202"/>
      <c r="PIG7" s="7"/>
      <c r="PIH7" s="202"/>
      <c r="PII7" s="7"/>
      <c r="PIJ7" s="202"/>
      <c r="PIK7" s="7"/>
      <c r="PIL7" s="202"/>
      <c r="PIM7" s="7"/>
      <c r="PIN7" s="202"/>
      <c r="PIO7" s="7"/>
      <c r="PIP7" s="202"/>
      <c r="PIQ7" s="7"/>
      <c r="PIR7" s="202"/>
      <c r="PIS7" s="7"/>
      <c r="PIT7" s="202"/>
      <c r="PIU7" s="7"/>
      <c r="PIV7" s="202"/>
      <c r="PIW7" s="7"/>
      <c r="PIX7" s="202"/>
      <c r="PIY7" s="7"/>
      <c r="PIZ7" s="202"/>
      <c r="PJA7" s="7"/>
      <c r="PJB7" s="202"/>
      <c r="PJC7" s="7"/>
      <c r="PJD7" s="202"/>
      <c r="PJE7" s="7"/>
      <c r="PJF7" s="202"/>
      <c r="PJG7" s="7"/>
      <c r="PJH7" s="202"/>
      <c r="PJI7" s="7"/>
      <c r="PJJ7" s="202"/>
      <c r="PJK7" s="7"/>
      <c r="PJL7" s="202"/>
      <c r="PJM7" s="7"/>
      <c r="PJN7" s="202"/>
      <c r="PJO7" s="7"/>
      <c r="PJP7" s="202"/>
      <c r="PJQ7" s="7"/>
      <c r="PJR7" s="202"/>
      <c r="PJS7" s="7"/>
      <c r="PJT7" s="202"/>
      <c r="PJU7" s="7"/>
      <c r="PJV7" s="202"/>
      <c r="PJW7" s="7"/>
      <c r="PJX7" s="202"/>
      <c r="PJY7" s="7"/>
      <c r="PJZ7" s="202"/>
      <c r="PKA7" s="7"/>
      <c r="PKB7" s="202"/>
      <c r="PKC7" s="7"/>
      <c r="PKD7" s="202"/>
      <c r="PKE7" s="7"/>
      <c r="PKF7" s="202"/>
      <c r="PKG7" s="7"/>
      <c r="PKH7" s="202"/>
      <c r="PKI7" s="7"/>
      <c r="PKJ7" s="202"/>
      <c r="PKK7" s="7"/>
      <c r="PKL7" s="202"/>
      <c r="PKM7" s="7"/>
      <c r="PKN7" s="202"/>
      <c r="PKO7" s="7"/>
      <c r="PKP7" s="202"/>
      <c r="PKQ7" s="7"/>
      <c r="PKR7" s="202"/>
      <c r="PKS7" s="7"/>
      <c r="PKT7" s="202"/>
      <c r="PKU7" s="7"/>
      <c r="PKV7" s="202"/>
      <c r="PKW7" s="7"/>
      <c r="PKX7" s="202"/>
      <c r="PKY7" s="7"/>
      <c r="PKZ7" s="202"/>
      <c r="PLA7" s="7"/>
      <c r="PLB7" s="202"/>
      <c r="PLC7" s="7"/>
      <c r="PLD7" s="202"/>
      <c r="PLE7" s="7"/>
      <c r="PLF7" s="202"/>
      <c r="PLG7" s="7"/>
      <c r="PLH7" s="202"/>
      <c r="PLI7" s="7"/>
      <c r="PLJ7" s="202"/>
      <c r="PLK7" s="7"/>
      <c r="PLL7" s="202"/>
      <c r="PLM7" s="7"/>
      <c r="PLN7" s="202"/>
      <c r="PLO7" s="7"/>
      <c r="PLP7" s="202"/>
      <c r="PLQ7" s="7"/>
      <c r="PLR7" s="202"/>
      <c r="PLS7" s="7"/>
      <c r="PLT7" s="202"/>
      <c r="PLU7" s="7"/>
      <c r="PLV7" s="202"/>
      <c r="PLW7" s="7"/>
      <c r="PLX7" s="202"/>
      <c r="PLY7" s="7"/>
      <c r="PLZ7" s="202"/>
      <c r="PMA7" s="7"/>
      <c r="PMB7" s="202"/>
      <c r="PMC7" s="7"/>
      <c r="PMD7" s="202"/>
      <c r="PME7" s="7"/>
      <c r="PMF7" s="202"/>
      <c r="PMG7" s="7"/>
      <c r="PMH7" s="202"/>
      <c r="PMI7" s="7"/>
      <c r="PMJ7" s="202"/>
      <c r="PMK7" s="7"/>
      <c r="PML7" s="202"/>
      <c r="PMM7" s="7"/>
      <c r="PMN7" s="202"/>
      <c r="PMO7" s="7"/>
      <c r="PMP7" s="202"/>
      <c r="PMQ7" s="7"/>
      <c r="PMR7" s="202"/>
      <c r="PMS7" s="7"/>
      <c r="PMT7" s="202"/>
      <c r="PMU7" s="7"/>
      <c r="PMV7" s="202"/>
      <c r="PMW7" s="7"/>
      <c r="PMX7" s="202"/>
      <c r="PMY7" s="7"/>
      <c r="PMZ7" s="202"/>
      <c r="PNA7" s="7"/>
      <c r="PNB7" s="202"/>
      <c r="PNC7" s="7"/>
      <c r="PND7" s="202"/>
      <c r="PNE7" s="7"/>
      <c r="PNF7" s="202"/>
      <c r="PNG7" s="7"/>
      <c r="PNH7" s="202"/>
      <c r="PNI7" s="7"/>
      <c r="PNJ7" s="202"/>
      <c r="PNK7" s="7"/>
      <c r="PNL7" s="202"/>
      <c r="PNM7" s="7"/>
      <c r="PNN7" s="202"/>
      <c r="PNO7" s="7"/>
      <c r="PNP7" s="202"/>
      <c r="PNQ7" s="7"/>
      <c r="PNR7" s="202"/>
      <c r="PNS7" s="7"/>
      <c r="PNT7" s="202"/>
      <c r="PNU7" s="7"/>
      <c r="PNV7" s="202"/>
      <c r="PNW7" s="7"/>
      <c r="PNX7" s="202"/>
      <c r="PNY7" s="7"/>
      <c r="PNZ7" s="202"/>
      <c r="POA7" s="7"/>
      <c r="POB7" s="202"/>
      <c r="POC7" s="7"/>
      <c r="POD7" s="202"/>
      <c r="POE7" s="7"/>
      <c r="POF7" s="202"/>
      <c r="POG7" s="7"/>
      <c r="POH7" s="202"/>
      <c r="POI7" s="7"/>
      <c r="POJ7" s="202"/>
      <c r="POK7" s="7"/>
      <c r="POL7" s="202"/>
      <c r="POM7" s="7"/>
      <c r="PON7" s="202"/>
      <c r="POO7" s="7"/>
      <c r="POP7" s="202"/>
      <c r="POQ7" s="7"/>
      <c r="POR7" s="202"/>
      <c r="POS7" s="7"/>
      <c r="POT7" s="202"/>
      <c r="POU7" s="7"/>
      <c r="POV7" s="202"/>
      <c r="POW7" s="7"/>
      <c r="POX7" s="202"/>
      <c r="POY7" s="7"/>
      <c r="POZ7" s="202"/>
      <c r="PPA7" s="7"/>
      <c r="PPB7" s="202"/>
      <c r="PPC7" s="7"/>
      <c r="PPD7" s="202"/>
      <c r="PPE7" s="7"/>
      <c r="PPF7" s="202"/>
      <c r="PPG7" s="7"/>
      <c r="PPH7" s="202"/>
      <c r="PPI7" s="7"/>
      <c r="PPJ7" s="202"/>
      <c r="PPK7" s="7"/>
      <c r="PPL7" s="202"/>
      <c r="PPM7" s="7"/>
      <c r="PPN7" s="202"/>
      <c r="PPO7" s="7"/>
      <c r="PPP7" s="202"/>
      <c r="PPQ7" s="7"/>
      <c r="PPR7" s="202"/>
      <c r="PPS7" s="7"/>
      <c r="PPT7" s="202"/>
      <c r="PPU7" s="7"/>
      <c r="PPV7" s="202"/>
      <c r="PPW7" s="7"/>
      <c r="PPX7" s="202"/>
      <c r="PPY7" s="7"/>
      <c r="PPZ7" s="202"/>
      <c r="PQA7" s="7"/>
      <c r="PQB7" s="202"/>
      <c r="PQC7" s="7"/>
      <c r="PQD7" s="202"/>
      <c r="PQE7" s="7"/>
      <c r="PQF7" s="202"/>
      <c r="PQG7" s="7"/>
      <c r="PQH7" s="202"/>
      <c r="PQI7" s="7"/>
      <c r="PQJ7" s="202"/>
      <c r="PQK7" s="7"/>
      <c r="PQL7" s="202"/>
      <c r="PQM7" s="7"/>
      <c r="PQN7" s="202"/>
      <c r="PQO7" s="7"/>
      <c r="PQP7" s="202"/>
      <c r="PQQ7" s="7"/>
      <c r="PQR7" s="202"/>
      <c r="PQS7" s="7"/>
      <c r="PQT7" s="202"/>
      <c r="PQU7" s="7"/>
      <c r="PQV7" s="202"/>
      <c r="PQW7" s="7"/>
      <c r="PQX7" s="202"/>
      <c r="PQY7" s="7"/>
      <c r="PQZ7" s="202"/>
      <c r="PRA7" s="7"/>
      <c r="PRB7" s="202"/>
      <c r="PRC7" s="7"/>
      <c r="PRD7" s="202"/>
      <c r="PRE7" s="7"/>
      <c r="PRF7" s="202"/>
      <c r="PRG7" s="7"/>
      <c r="PRH7" s="202"/>
      <c r="PRI7" s="7"/>
      <c r="PRJ7" s="202"/>
      <c r="PRK7" s="7"/>
      <c r="PRL7" s="202"/>
      <c r="PRM7" s="7"/>
      <c r="PRN7" s="202"/>
      <c r="PRO7" s="7"/>
      <c r="PRP7" s="202"/>
      <c r="PRQ7" s="7"/>
      <c r="PRR7" s="202"/>
      <c r="PRS7" s="7"/>
      <c r="PRT7" s="202"/>
      <c r="PRU7" s="7"/>
      <c r="PRV7" s="202"/>
      <c r="PRW7" s="7"/>
      <c r="PRX7" s="202"/>
      <c r="PRY7" s="7"/>
      <c r="PRZ7" s="202"/>
      <c r="PSA7" s="7"/>
      <c r="PSB7" s="202"/>
      <c r="PSC7" s="7"/>
      <c r="PSD7" s="202"/>
      <c r="PSE7" s="7"/>
      <c r="PSF7" s="202"/>
      <c r="PSG7" s="7"/>
      <c r="PSH7" s="202"/>
      <c r="PSI7" s="7"/>
      <c r="PSJ7" s="202"/>
      <c r="PSK7" s="7"/>
      <c r="PSL7" s="202"/>
      <c r="PSM7" s="7"/>
      <c r="PSN7" s="202"/>
      <c r="PSO7" s="7"/>
      <c r="PSP7" s="202"/>
      <c r="PSQ7" s="7"/>
      <c r="PSR7" s="202"/>
      <c r="PSS7" s="7"/>
      <c r="PST7" s="202"/>
      <c r="PSU7" s="7"/>
      <c r="PSV7" s="202"/>
      <c r="PSW7" s="7"/>
      <c r="PSX7" s="202"/>
      <c r="PSY7" s="7"/>
      <c r="PSZ7" s="202"/>
      <c r="PTA7" s="7"/>
      <c r="PTB7" s="202"/>
      <c r="PTC7" s="7"/>
      <c r="PTD7" s="202"/>
      <c r="PTE7" s="7"/>
      <c r="PTF7" s="202"/>
      <c r="PTG7" s="7"/>
      <c r="PTH7" s="202"/>
      <c r="PTI7" s="7"/>
      <c r="PTJ7" s="202"/>
      <c r="PTK7" s="7"/>
      <c r="PTL7" s="202"/>
      <c r="PTM7" s="7"/>
      <c r="PTN7" s="202"/>
      <c r="PTO7" s="7"/>
      <c r="PTP7" s="202"/>
      <c r="PTQ7" s="7"/>
      <c r="PTR7" s="202"/>
      <c r="PTS7" s="7"/>
      <c r="PTT7" s="202"/>
      <c r="PTU7" s="7"/>
      <c r="PTV7" s="202"/>
      <c r="PTW7" s="7"/>
      <c r="PTX7" s="202"/>
      <c r="PTY7" s="7"/>
      <c r="PTZ7" s="202"/>
      <c r="PUA7" s="7"/>
      <c r="PUB7" s="202"/>
      <c r="PUC7" s="7"/>
      <c r="PUD7" s="202"/>
      <c r="PUE7" s="7"/>
      <c r="PUF7" s="202"/>
      <c r="PUG7" s="7"/>
      <c r="PUH7" s="202"/>
      <c r="PUI7" s="7"/>
      <c r="PUJ7" s="202"/>
      <c r="PUK7" s="7"/>
      <c r="PUL7" s="202"/>
      <c r="PUM7" s="7"/>
      <c r="PUN7" s="202"/>
      <c r="PUO7" s="7"/>
      <c r="PUP7" s="202"/>
      <c r="PUQ7" s="7"/>
      <c r="PUR7" s="202"/>
      <c r="PUS7" s="7"/>
      <c r="PUT7" s="202"/>
      <c r="PUU7" s="7"/>
      <c r="PUV7" s="202"/>
      <c r="PUW7" s="7"/>
      <c r="PUX7" s="202"/>
      <c r="PUY7" s="7"/>
      <c r="PUZ7" s="202"/>
      <c r="PVA7" s="7"/>
      <c r="PVB7" s="202"/>
      <c r="PVC7" s="7"/>
      <c r="PVD7" s="202"/>
      <c r="PVE7" s="7"/>
      <c r="PVF7" s="202"/>
      <c r="PVG7" s="7"/>
      <c r="PVH7" s="202"/>
      <c r="PVI7" s="7"/>
      <c r="PVJ7" s="202"/>
      <c r="PVK7" s="7"/>
      <c r="PVL7" s="202"/>
      <c r="PVM7" s="7"/>
      <c r="PVN7" s="202"/>
      <c r="PVO7" s="7"/>
      <c r="PVP7" s="202"/>
      <c r="PVQ7" s="7"/>
      <c r="PVR7" s="202"/>
      <c r="PVS7" s="7"/>
      <c r="PVT7" s="202"/>
      <c r="PVU7" s="7"/>
      <c r="PVV7" s="202"/>
      <c r="PVW7" s="7"/>
      <c r="PVX7" s="202"/>
      <c r="PVY7" s="7"/>
      <c r="PVZ7" s="202"/>
      <c r="PWA7" s="7"/>
      <c r="PWB7" s="202"/>
      <c r="PWC7" s="7"/>
      <c r="PWD7" s="202"/>
      <c r="PWE7" s="7"/>
      <c r="PWF7" s="202"/>
      <c r="PWG7" s="7"/>
      <c r="PWH7" s="202"/>
      <c r="PWI7" s="7"/>
      <c r="PWJ7" s="202"/>
      <c r="PWK7" s="7"/>
      <c r="PWL7" s="202"/>
      <c r="PWM7" s="7"/>
      <c r="PWN7" s="202"/>
      <c r="PWO7" s="7"/>
      <c r="PWP7" s="202"/>
      <c r="PWQ7" s="7"/>
      <c r="PWR7" s="202"/>
      <c r="PWS7" s="7"/>
      <c r="PWT7" s="202"/>
      <c r="PWU7" s="7"/>
      <c r="PWV7" s="202"/>
      <c r="PWW7" s="7"/>
      <c r="PWX7" s="202"/>
      <c r="PWY7" s="7"/>
      <c r="PWZ7" s="202"/>
      <c r="PXA7" s="7"/>
      <c r="PXB7" s="202"/>
      <c r="PXC7" s="7"/>
      <c r="PXD7" s="202"/>
      <c r="PXE7" s="7"/>
      <c r="PXF7" s="202"/>
      <c r="PXG7" s="7"/>
      <c r="PXH7" s="202"/>
      <c r="PXI7" s="7"/>
      <c r="PXJ7" s="202"/>
      <c r="PXK7" s="7"/>
      <c r="PXL7" s="202"/>
      <c r="PXM7" s="7"/>
      <c r="PXN7" s="202"/>
      <c r="PXO7" s="7"/>
      <c r="PXP7" s="202"/>
      <c r="PXQ7" s="7"/>
      <c r="PXR7" s="202"/>
      <c r="PXS7" s="7"/>
      <c r="PXT7" s="202"/>
      <c r="PXU7" s="7"/>
      <c r="PXV7" s="202"/>
      <c r="PXW7" s="7"/>
      <c r="PXX7" s="202"/>
      <c r="PXY7" s="7"/>
      <c r="PXZ7" s="202"/>
      <c r="PYA7" s="7"/>
      <c r="PYB7" s="202"/>
      <c r="PYC7" s="7"/>
      <c r="PYD7" s="202"/>
      <c r="PYE7" s="7"/>
      <c r="PYF7" s="202"/>
      <c r="PYG7" s="7"/>
      <c r="PYH7" s="202"/>
      <c r="PYI7" s="7"/>
      <c r="PYJ7" s="202"/>
      <c r="PYK7" s="7"/>
      <c r="PYL7" s="202"/>
      <c r="PYM7" s="7"/>
      <c r="PYN7" s="202"/>
      <c r="PYO7" s="7"/>
      <c r="PYP7" s="202"/>
      <c r="PYQ7" s="7"/>
      <c r="PYR7" s="202"/>
      <c r="PYS7" s="7"/>
      <c r="PYT7" s="202"/>
      <c r="PYU7" s="7"/>
      <c r="PYV7" s="202"/>
      <c r="PYW7" s="7"/>
      <c r="PYX7" s="202"/>
      <c r="PYY7" s="7"/>
      <c r="PYZ7" s="202"/>
      <c r="PZA7" s="7"/>
      <c r="PZB7" s="202"/>
      <c r="PZC7" s="7"/>
      <c r="PZD7" s="202"/>
      <c r="PZE7" s="7"/>
      <c r="PZF7" s="202"/>
      <c r="PZG7" s="7"/>
      <c r="PZH7" s="202"/>
      <c r="PZI7" s="7"/>
      <c r="PZJ7" s="202"/>
      <c r="PZK7" s="7"/>
      <c r="PZL7" s="202"/>
      <c r="PZM7" s="7"/>
      <c r="PZN7" s="202"/>
      <c r="PZO7" s="7"/>
      <c r="PZP7" s="202"/>
      <c r="PZQ7" s="7"/>
      <c r="PZR7" s="202"/>
      <c r="PZS7" s="7"/>
      <c r="PZT7" s="202"/>
      <c r="PZU7" s="7"/>
      <c r="PZV7" s="202"/>
      <c r="PZW7" s="7"/>
      <c r="PZX7" s="202"/>
      <c r="PZY7" s="7"/>
      <c r="PZZ7" s="202"/>
      <c r="QAA7" s="7"/>
      <c r="QAB7" s="202"/>
      <c r="QAC7" s="7"/>
      <c r="QAD7" s="202"/>
      <c r="QAE7" s="7"/>
      <c r="QAF7" s="202"/>
      <c r="QAG7" s="7"/>
      <c r="QAH7" s="202"/>
      <c r="QAI7" s="7"/>
      <c r="QAJ7" s="202"/>
      <c r="QAK7" s="7"/>
      <c r="QAL7" s="202"/>
      <c r="QAM7" s="7"/>
      <c r="QAN7" s="202"/>
      <c r="QAO7" s="7"/>
      <c r="QAP7" s="202"/>
      <c r="QAQ7" s="7"/>
      <c r="QAR7" s="202"/>
      <c r="QAS7" s="7"/>
      <c r="QAT7" s="202"/>
      <c r="QAU7" s="7"/>
      <c r="QAV7" s="202"/>
      <c r="QAW7" s="7"/>
      <c r="QAX7" s="202"/>
      <c r="QAY7" s="7"/>
      <c r="QAZ7" s="202"/>
      <c r="QBA7" s="7"/>
      <c r="QBB7" s="202"/>
      <c r="QBC7" s="7"/>
      <c r="QBD7" s="202"/>
      <c r="QBE7" s="7"/>
      <c r="QBF7" s="202"/>
      <c r="QBG7" s="7"/>
      <c r="QBH7" s="202"/>
      <c r="QBI7" s="7"/>
      <c r="QBJ7" s="202"/>
      <c r="QBK7" s="7"/>
      <c r="QBL7" s="202"/>
      <c r="QBM7" s="7"/>
      <c r="QBN7" s="202"/>
      <c r="QBO7" s="7"/>
      <c r="QBP7" s="202"/>
      <c r="QBQ7" s="7"/>
      <c r="QBR7" s="202"/>
      <c r="QBS7" s="7"/>
      <c r="QBT7" s="202"/>
      <c r="QBU7" s="7"/>
      <c r="QBV7" s="202"/>
      <c r="QBW7" s="7"/>
      <c r="QBX7" s="202"/>
      <c r="QBY7" s="7"/>
      <c r="QBZ7" s="202"/>
      <c r="QCA7" s="7"/>
      <c r="QCB7" s="202"/>
      <c r="QCC7" s="7"/>
      <c r="QCD7" s="202"/>
      <c r="QCE7" s="7"/>
      <c r="QCF7" s="202"/>
      <c r="QCG7" s="7"/>
      <c r="QCH7" s="202"/>
      <c r="QCI7" s="7"/>
      <c r="QCJ7" s="202"/>
      <c r="QCK7" s="7"/>
      <c r="QCL7" s="202"/>
      <c r="QCM7" s="7"/>
      <c r="QCN7" s="202"/>
      <c r="QCO7" s="7"/>
      <c r="QCP7" s="202"/>
      <c r="QCQ7" s="7"/>
      <c r="QCR7" s="202"/>
      <c r="QCS7" s="7"/>
      <c r="QCT7" s="202"/>
      <c r="QCU7" s="7"/>
      <c r="QCV7" s="202"/>
      <c r="QCW7" s="7"/>
      <c r="QCX7" s="202"/>
      <c r="QCY7" s="7"/>
      <c r="QCZ7" s="202"/>
      <c r="QDA7" s="7"/>
      <c r="QDB7" s="202"/>
      <c r="QDC7" s="7"/>
      <c r="QDD7" s="202"/>
      <c r="QDE7" s="7"/>
      <c r="QDF7" s="202"/>
      <c r="QDG7" s="7"/>
      <c r="QDH7" s="202"/>
      <c r="QDI7" s="7"/>
      <c r="QDJ7" s="202"/>
      <c r="QDK7" s="7"/>
      <c r="QDL7" s="202"/>
      <c r="QDM7" s="7"/>
      <c r="QDN7" s="202"/>
      <c r="QDO7" s="7"/>
      <c r="QDP7" s="202"/>
      <c r="QDQ7" s="7"/>
      <c r="QDR7" s="202"/>
      <c r="QDS7" s="7"/>
      <c r="QDT7" s="202"/>
      <c r="QDU7" s="7"/>
      <c r="QDV7" s="202"/>
      <c r="QDW7" s="7"/>
      <c r="QDX7" s="202"/>
      <c r="QDY7" s="7"/>
      <c r="QDZ7" s="202"/>
      <c r="QEA7" s="7"/>
      <c r="QEB7" s="202"/>
      <c r="QEC7" s="7"/>
      <c r="QED7" s="202"/>
      <c r="QEE7" s="7"/>
      <c r="QEF7" s="202"/>
      <c r="QEG7" s="7"/>
      <c r="QEH7" s="202"/>
      <c r="QEI7" s="7"/>
      <c r="QEJ7" s="202"/>
      <c r="QEK7" s="7"/>
      <c r="QEL7" s="202"/>
      <c r="QEM7" s="7"/>
      <c r="QEN7" s="202"/>
      <c r="QEO7" s="7"/>
      <c r="QEP7" s="202"/>
      <c r="QEQ7" s="7"/>
      <c r="QER7" s="202"/>
      <c r="QES7" s="7"/>
      <c r="QET7" s="202"/>
      <c r="QEU7" s="7"/>
      <c r="QEV7" s="202"/>
      <c r="QEW7" s="7"/>
      <c r="QEX7" s="202"/>
      <c r="QEY7" s="7"/>
      <c r="QEZ7" s="202"/>
      <c r="QFA7" s="7"/>
      <c r="QFB7" s="202"/>
      <c r="QFC7" s="7"/>
      <c r="QFD7" s="202"/>
      <c r="QFE7" s="7"/>
      <c r="QFF7" s="202"/>
      <c r="QFG7" s="7"/>
      <c r="QFH7" s="202"/>
      <c r="QFI7" s="7"/>
      <c r="QFJ7" s="202"/>
      <c r="QFK7" s="7"/>
      <c r="QFL7" s="202"/>
      <c r="QFM7" s="7"/>
      <c r="QFN7" s="202"/>
      <c r="QFO7" s="7"/>
      <c r="QFP7" s="202"/>
      <c r="QFQ7" s="7"/>
      <c r="QFR7" s="202"/>
      <c r="QFS7" s="7"/>
      <c r="QFT7" s="202"/>
      <c r="QFU7" s="7"/>
      <c r="QFV7" s="202"/>
      <c r="QFW7" s="7"/>
      <c r="QFX7" s="202"/>
      <c r="QFY7" s="7"/>
      <c r="QFZ7" s="202"/>
      <c r="QGA7" s="7"/>
      <c r="QGB7" s="202"/>
      <c r="QGC7" s="7"/>
      <c r="QGD7" s="202"/>
      <c r="QGE7" s="7"/>
      <c r="QGF7" s="202"/>
      <c r="QGG7" s="7"/>
      <c r="QGH7" s="202"/>
      <c r="QGI7" s="7"/>
      <c r="QGJ7" s="202"/>
      <c r="QGK7" s="7"/>
      <c r="QGL7" s="202"/>
      <c r="QGM7" s="7"/>
      <c r="QGN7" s="202"/>
      <c r="QGO7" s="7"/>
      <c r="QGP7" s="202"/>
      <c r="QGQ7" s="7"/>
      <c r="QGR7" s="202"/>
      <c r="QGS7" s="7"/>
      <c r="QGT7" s="202"/>
      <c r="QGU7" s="7"/>
      <c r="QGV7" s="202"/>
      <c r="QGW7" s="7"/>
      <c r="QGX7" s="202"/>
      <c r="QGY7" s="7"/>
      <c r="QGZ7" s="202"/>
      <c r="QHA7" s="7"/>
      <c r="QHB7" s="202"/>
      <c r="QHC7" s="7"/>
      <c r="QHD7" s="202"/>
      <c r="QHE7" s="7"/>
      <c r="QHF7" s="202"/>
      <c r="QHG7" s="7"/>
      <c r="QHH7" s="202"/>
      <c r="QHI7" s="7"/>
      <c r="QHJ7" s="202"/>
      <c r="QHK7" s="7"/>
      <c r="QHL7" s="202"/>
      <c r="QHM7" s="7"/>
      <c r="QHN7" s="202"/>
      <c r="QHO7" s="7"/>
      <c r="QHP7" s="202"/>
      <c r="QHQ7" s="7"/>
      <c r="QHR7" s="202"/>
      <c r="QHS7" s="7"/>
      <c r="QHT7" s="202"/>
      <c r="QHU7" s="7"/>
      <c r="QHV7" s="202"/>
      <c r="QHW7" s="7"/>
      <c r="QHX7" s="202"/>
      <c r="QHY7" s="7"/>
      <c r="QHZ7" s="202"/>
      <c r="QIA7" s="7"/>
      <c r="QIB7" s="202"/>
      <c r="QIC7" s="7"/>
      <c r="QID7" s="202"/>
      <c r="QIE7" s="7"/>
      <c r="QIF7" s="202"/>
      <c r="QIG7" s="7"/>
      <c r="QIH7" s="202"/>
      <c r="QII7" s="7"/>
      <c r="QIJ7" s="202"/>
      <c r="QIK7" s="7"/>
      <c r="QIL7" s="202"/>
      <c r="QIM7" s="7"/>
      <c r="QIN7" s="202"/>
      <c r="QIO7" s="7"/>
      <c r="QIP7" s="202"/>
      <c r="QIQ7" s="7"/>
      <c r="QIR7" s="202"/>
      <c r="QIS7" s="7"/>
      <c r="QIT7" s="202"/>
      <c r="QIU7" s="7"/>
      <c r="QIV7" s="202"/>
      <c r="QIW7" s="7"/>
      <c r="QIX7" s="202"/>
      <c r="QIY7" s="7"/>
      <c r="QIZ7" s="202"/>
      <c r="QJA7" s="7"/>
      <c r="QJB7" s="202"/>
      <c r="QJC7" s="7"/>
      <c r="QJD7" s="202"/>
      <c r="QJE7" s="7"/>
      <c r="QJF7" s="202"/>
      <c r="QJG7" s="7"/>
      <c r="QJH7" s="202"/>
      <c r="QJI7" s="7"/>
      <c r="QJJ7" s="202"/>
      <c r="QJK7" s="7"/>
      <c r="QJL7" s="202"/>
      <c r="QJM7" s="7"/>
      <c r="QJN7" s="202"/>
      <c r="QJO7" s="7"/>
      <c r="QJP7" s="202"/>
      <c r="QJQ7" s="7"/>
      <c r="QJR7" s="202"/>
      <c r="QJS7" s="7"/>
      <c r="QJT7" s="202"/>
      <c r="QJU7" s="7"/>
      <c r="QJV7" s="202"/>
      <c r="QJW7" s="7"/>
      <c r="QJX7" s="202"/>
      <c r="QJY7" s="7"/>
      <c r="QJZ7" s="202"/>
      <c r="QKA7" s="7"/>
      <c r="QKB7" s="202"/>
      <c r="QKC7" s="7"/>
      <c r="QKD7" s="202"/>
      <c r="QKE7" s="7"/>
      <c r="QKF7" s="202"/>
      <c r="QKG7" s="7"/>
      <c r="QKH7" s="202"/>
      <c r="QKI7" s="7"/>
      <c r="QKJ7" s="202"/>
      <c r="QKK7" s="7"/>
      <c r="QKL7" s="202"/>
      <c r="QKM7" s="7"/>
      <c r="QKN7" s="202"/>
      <c r="QKO7" s="7"/>
      <c r="QKP7" s="202"/>
      <c r="QKQ7" s="7"/>
      <c r="QKR7" s="202"/>
      <c r="QKS7" s="7"/>
      <c r="QKT7" s="202"/>
      <c r="QKU7" s="7"/>
      <c r="QKV7" s="202"/>
      <c r="QKW7" s="7"/>
      <c r="QKX7" s="202"/>
      <c r="QKY7" s="7"/>
      <c r="QKZ7" s="202"/>
      <c r="QLA7" s="7"/>
      <c r="QLB7" s="202"/>
      <c r="QLC7" s="7"/>
      <c r="QLD7" s="202"/>
      <c r="QLE7" s="7"/>
      <c r="QLF7" s="202"/>
      <c r="QLG7" s="7"/>
      <c r="QLH7" s="202"/>
      <c r="QLI7" s="7"/>
      <c r="QLJ7" s="202"/>
      <c r="QLK7" s="7"/>
      <c r="QLL7" s="202"/>
      <c r="QLM7" s="7"/>
      <c r="QLN7" s="202"/>
      <c r="QLO7" s="7"/>
      <c r="QLP7" s="202"/>
      <c r="QLQ7" s="7"/>
      <c r="QLR7" s="202"/>
      <c r="QLS7" s="7"/>
      <c r="QLT7" s="202"/>
      <c r="QLU7" s="7"/>
      <c r="QLV7" s="202"/>
      <c r="QLW7" s="7"/>
      <c r="QLX7" s="202"/>
      <c r="QLY7" s="7"/>
      <c r="QLZ7" s="202"/>
      <c r="QMA7" s="7"/>
      <c r="QMB7" s="202"/>
      <c r="QMC7" s="7"/>
      <c r="QMD7" s="202"/>
      <c r="QME7" s="7"/>
      <c r="QMF7" s="202"/>
      <c r="QMG7" s="7"/>
      <c r="QMH7" s="202"/>
      <c r="QMI7" s="7"/>
      <c r="QMJ7" s="202"/>
      <c r="QMK7" s="7"/>
      <c r="QML7" s="202"/>
      <c r="QMM7" s="7"/>
      <c r="QMN7" s="202"/>
      <c r="QMO7" s="7"/>
      <c r="QMP7" s="202"/>
      <c r="QMQ7" s="7"/>
      <c r="QMR7" s="202"/>
      <c r="QMS7" s="7"/>
      <c r="QMT7" s="202"/>
      <c r="QMU7" s="7"/>
      <c r="QMV7" s="202"/>
      <c r="QMW7" s="7"/>
      <c r="QMX7" s="202"/>
      <c r="QMY7" s="7"/>
      <c r="QMZ7" s="202"/>
      <c r="QNA7" s="7"/>
      <c r="QNB7" s="202"/>
      <c r="QNC7" s="7"/>
      <c r="QND7" s="202"/>
      <c r="QNE7" s="7"/>
      <c r="QNF7" s="202"/>
      <c r="QNG7" s="7"/>
      <c r="QNH7" s="202"/>
      <c r="QNI7" s="7"/>
      <c r="QNJ7" s="202"/>
      <c r="QNK7" s="7"/>
      <c r="QNL7" s="202"/>
      <c r="QNM7" s="7"/>
      <c r="QNN7" s="202"/>
      <c r="QNO7" s="7"/>
      <c r="QNP7" s="202"/>
      <c r="QNQ7" s="7"/>
      <c r="QNR7" s="202"/>
      <c r="QNS7" s="7"/>
      <c r="QNT7" s="202"/>
      <c r="QNU7" s="7"/>
      <c r="QNV7" s="202"/>
      <c r="QNW7" s="7"/>
      <c r="QNX7" s="202"/>
      <c r="QNY7" s="7"/>
      <c r="QNZ7" s="202"/>
      <c r="QOA7" s="7"/>
      <c r="QOB7" s="202"/>
      <c r="QOC7" s="7"/>
      <c r="QOD7" s="202"/>
      <c r="QOE7" s="7"/>
      <c r="QOF7" s="202"/>
      <c r="QOG7" s="7"/>
      <c r="QOH7" s="202"/>
      <c r="QOI7" s="7"/>
      <c r="QOJ7" s="202"/>
      <c r="QOK7" s="7"/>
      <c r="QOL7" s="202"/>
      <c r="QOM7" s="7"/>
      <c r="QON7" s="202"/>
      <c r="QOO7" s="7"/>
      <c r="QOP7" s="202"/>
      <c r="QOQ7" s="7"/>
      <c r="QOR7" s="202"/>
      <c r="QOS7" s="7"/>
      <c r="QOT7" s="202"/>
      <c r="QOU7" s="7"/>
      <c r="QOV7" s="202"/>
      <c r="QOW7" s="7"/>
      <c r="QOX7" s="202"/>
      <c r="QOY7" s="7"/>
      <c r="QOZ7" s="202"/>
      <c r="QPA7" s="7"/>
      <c r="QPB7" s="202"/>
      <c r="QPC7" s="7"/>
      <c r="QPD7" s="202"/>
      <c r="QPE7" s="7"/>
      <c r="QPF7" s="202"/>
      <c r="QPG7" s="7"/>
      <c r="QPH7" s="202"/>
      <c r="QPI7" s="7"/>
      <c r="QPJ7" s="202"/>
      <c r="QPK7" s="7"/>
      <c r="QPL7" s="202"/>
      <c r="QPM7" s="7"/>
      <c r="QPN7" s="202"/>
      <c r="QPO7" s="7"/>
      <c r="QPP7" s="202"/>
      <c r="QPQ7" s="7"/>
      <c r="QPR7" s="202"/>
      <c r="QPS7" s="7"/>
      <c r="QPT7" s="202"/>
      <c r="QPU7" s="7"/>
      <c r="QPV7" s="202"/>
      <c r="QPW7" s="7"/>
      <c r="QPX7" s="202"/>
      <c r="QPY7" s="7"/>
      <c r="QPZ7" s="202"/>
      <c r="QQA7" s="7"/>
      <c r="QQB7" s="202"/>
      <c r="QQC7" s="7"/>
      <c r="QQD7" s="202"/>
      <c r="QQE7" s="7"/>
      <c r="QQF7" s="202"/>
      <c r="QQG7" s="7"/>
      <c r="QQH7" s="202"/>
      <c r="QQI7" s="7"/>
      <c r="QQJ7" s="202"/>
      <c r="QQK7" s="7"/>
      <c r="QQL7" s="202"/>
      <c r="QQM7" s="7"/>
      <c r="QQN7" s="202"/>
      <c r="QQO7" s="7"/>
      <c r="QQP7" s="202"/>
      <c r="QQQ7" s="7"/>
      <c r="QQR7" s="202"/>
      <c r="QQS7" s="7"/>
      <c r="QQT7" s="202"/>
      <c r="QQU7" s="7"/>
      <c r="QQV7" s="202"/>
      <c r="QQW7" s="7"/>
      <c r="QQX7" s="202"/>
      <c r="QQY7" s="7"/>
      <c r="QQZ7" s="202"/>
      <c r="QRA7" s="7"/>
      <c r="QRB7" s="202"/>
      <c r="QRC7" s="7"/>
      <c r="QRD7" s="202"/>
      <c r="QRE7" s="7"/>
      <c r="QRF7" s="202"/>
      <c r="QRG7" s="7"/>
      <c r="QRH7" s="202"/>
      <c r="QRI7" s="7"/>
      <c r="QRJ7" s="202"/>
      <c r="QRK7" s="7"/>
      <c r="QRL7" s="202"/>
      <c r="QRM7" s="7"/>
      <c r="QRN7" s="202"/>
      <c r="QRO7" s="7"/>
      <c r="QRP7" s="202"/>
      <c r="QRQ7" s="7"/>
      <c r="QRR7" s="202"/>
      <c r="QRS7" s="7"/>
      <c r="QRT7" s="202"/>
      <c r="QRU7" s="7"/>
      <c r="QRV7" s="202"/>
      <c r="QRW7" s="7"/>
      <c r="QRX7" s="202"/>
      <c r="QRY7" s="7"/>
      <c r="QRZ7" s="202"/>
      <c r="QSA7" s="7"/>
      <c r="QSB7" s="202"/>
      <c r="QSC7" s="7"/>
      <c r="QSD7" s="202"/>
      <c r="QSE7" s="7"/>
      <c r="QSF7" s="202"/>
      <c r="QSG7" s="7"/>
      <c r="QSH7" s="202"/>
      <c r="QSI7" s="7"/>
      <c r="QSJ7" s="202"/>
      <c r="QSK7" s="7"/>
      <c r="QSL7" s="202"/>
      <c r="QSM7" s="7"/>
      <c r="QSN7" s="202"/>
      <c r="QSO7" s="7"/>
      <c r="QSP7" s="202"/>
      <c r="QSQ7" s="7"/>
      <c r="QSR7" s="202"/>
      <c r="QSS7" s="7"/>
      <c r="QST7" s="202"/>
      <c r="QSU7" s="7"/>
      <c r="QSV7" s="202"/>
      <c r="QSW7" s="7"/>
      <c r="QSX7" s="202"/>
      <c r="QSY7" s="7"/>
      <c r="QSZ7" s="202"/>
      <c r="QTA7" s="7"/>
      <c r="QTB7" s="202"/>
      <c r="QTC7" s="7"/>
      <c r="QTD7" s="202"/>
      <c r="QTE7" s="7"/>
      <c r="QTF7" s="202"/>
      <c r="QTG7" s="7"/>
      <c r="QTH7" s="202"/>
      <c r="QTI7" s="7"/>
      <c r="QTJ7" s="202"/>
      <c r="QTK7" s="7"/>
      <c r="QTL7" s="202"/>
      <c r="QTM7" s="7"/>
      <c r="QTN7" s="202"/>
      <c r="QTO7" s="7"/>
      <c r="QTP7" s="202"/>
      <c r="QTQ7" s="7"/>
      <c r="QTR7" s="202"/>
      <c r="QTS7" s="7"/>
      <c r="QTT7" s="202"/>
      <c r="QTU7" s="7"/>
      <c r="QTV7" s="202"/>
      <c r="QTW7" s="7"/>
      <c r="QTX7" s="202"/>
      <c r="QTY7" s="7"/>
      <c r="QTZ7" s="202"/>
      <c r="QUA7" s="7"/>
      <c r="QUB7" s="202"/>
      <c r="QUC7" s="7"/>
      <c r="QUD7" s="202"/>
      <c r="QUE7" s="7"/>
      <c r="QUF7" s="202"/>
      <c r="QUG7" s="7"/>
      <c r="QUH7" s="202"/>
      <c r="QUI7" s="7"/>
      <c r="QUJ7" s="202"/>
      <c r="QUK7" s="7"/>
      <c r="QUL7" s="202"/>
      <c r="QUM7" s="7"/>
      <c r="QUN7" s="202"/>
      <c r="QUO7" s="7"/>
      <c r="QUP7" s="202"/>
      <c r="QUQ7" s="7"/>
      <c r="QUR7" s="202"/>
      <c r="QUS7" s="7"/>
      <c r="QUT7" s="202"/>
      <c r="QUU7" s="7"/>
      <c r="QUV7" s="202"/>
      <c r="QUW7" s="7"/>
      <c r="QUX7" s="202"/>
      <c r="QUY7" s="7"/>
      <c r="QUZ7" s="202"/>
      <c r="QVA7" s="7"/>
      <c r="QVB7" s="202"/>
      <c r="QVC7" s="7"/>
      <c r="QVD7" s="202"/>
      <c r="QVE7" s="7"/>
      <c r="QVF7" s="202"/>
      <c r="QVG7" s="7"/>
      <c r="QVH7" s="202"/>
      <c r="QVI7" s="7"/>
      <c r="QVJ7" s="202"/>
      <c r="QVK7" s="7"/>
      <c r="QVL7" s="202"/>
      <c r="QVM7" s="7"/>
      <c r="QVN7" s="202"/>
      <c r="QVO7" s="7"/>
      <c r="QVP7" s="202"/>
      <c r="QVQ7" s="7"/>
      <c r="QVR7" s="202"/>
      <c r="QVS7" s="7"/>
      <c r="QVT7" s="202"/>
      <c r="QVU7" s="7"/>
      <c r="QVV7" s="202"/>
      <c r="QVW7" s="7"/>
      <c r="QVX7" s="202"/>
      <c r="QVY7" s="7"/>
      <c r="QVZ7" s="202"/>
      <c r="QWA7" s="7"/>
      <c r="QWB7" s="202"/>
      <c r="QWC7" s="7"/>
      <c r="QWD7" s="202"/>
      <c r="QWE7" s="7"/>
      <c r="QWF7" s="202"/>
      <c r="QWG7" s="7"/>
      <c r="QWH7" s="202"/>
      <c r="QWI7" s="7"/>
      <c r="QWJ7" s="202"/>
      <c r="QWK7" s="7"/>
      <c r="QWL7" s="202"/>
      <c r="QWM7" s="7"/>
      <c r="QWN7" s="202"/>
      <c r="QWO7" s="7"/>
      <c r="QWP7" s="202"/>
      <c r="QWQ7" s="7"/>
      <c r="QWR7" s="202"/>
      <c r="QWS7" s="7"/>
      <c r="QWT7" s="202"/>
      <c r="QWU7" s="7"/>
      <c r="QWV7" s="202"/>
      <c r="QWW7" s="7"/>
      <c r="QWX7" s="202"/>
      <c r="QWY7" s="7"/>
      <c r="QWZ7" s="202"/>
      <c r="QXA7" s="7"/>
      <c r="QXB7" s="202"/>
      <c r="QXC7" s="7"/>
      <c r="QXD7" s="202"/>
      <c r="QXE7" s="7"/>
      <c r="QXF7" s="202"/>
      <c r="QXG7" s="7"/>
      <c r="QXH7" s="202"/>
      <c r="QXI7" s="7"/>
      <c r="QXJ7" s="202"/>
      <c r="QXK7" s="7"/>
      <c r="QXL7" s="202"/>
      <c r="QXM7" s="7"/>
      <c r="QXN7" s="202"/>
      <c r="QXO7" s="7"/>
      <c r="QXP7" s="202"/>
      <c r="QXQ7" s="7"/>
      <c r="QXR7" s="202"/>
      <c r="QXS7" s="7"/>
      <c r="QXT7" s="202"/>
      <c r="QXU7" s="7"/>
      <c r="QXV7" s="202"/>
      <c r="QXW7" s="7"/>
      <c r="QXX7" s="202"/>
      <c r="QXY7" s="7"/>
      <c r="QXZ7" s="202"/>
      <c r="QYA7" s="7"/>
      <c r="QYB7" s="202"/>
      <c r="QYC7" s="7"/>
      <c r="QYD7" s="202"/>
      <c r="QYE7" s="7"/>
      <c r="QYF7" s="202"/>
      <c r="QYG7" s="7"/>
      <c r="QYH7" s="202"/>
      <c r="QYI7" s="7"/>
      <c r="QYJ7" s="202"/>
      <c r="QYK7" s="7"/>
      <c r="QYL7" s="202"/>
      <c r="QYM7" s="7"/>
      <c r="QYN7" s="202"/>
      <c r="QYO7" s="7"/>
      <c r="QYP7" s="202"/>
      <c r="QYQ7" s="7"/>
      <c r="QYR7" s="202"/>
      <c r="QYS7" s="7"/>
      <c r="QYT7" s="202"/>
      <c r="QYU7" s="7"/>
      <c r="QYV7" s="202"/>
      <c r="QYW7" s="7"/>
      <c r="QYX7" s="202"/>
      <c r="QYY7" s="7"/>
      <c r="QYZ7" s="202"/>
      <c r="QZA7" s="7"/>
      <c r="QZB7" s="202"/>
      <c r="QZC7" s="7"/>
      <c r="QZD7" s="202"/>
      <c r="QZE7" s="7"/>
      <c r="QZF7" s="202"/>
      <c r="QZG7" s="7"/>
      <c r="QZH7" s="202"/>
      <c r="QZI7" s="7"/>
      <c r="QZJ7" s="202"/>
      <c r="QZK7" s="7"/>
      <c r="QZL7" s="202"/>
      <c r="QZM7" s="7"/>
      <c r="QZN7" s="202"/>
      <c r="QZO7" s="7"/>
      <c r="QZP7" s="202"/>
      <c r="QZQ7" s="7"/>
      <c r="QZR7" s="202"/>
      <c r="QZS7" s="7"/>
      <c r="QZT7" s="202"/>
      <c r="QZU7" s="7"/>
      <c r="QZV7" s="202"/>
      <c r="QZW7" s="7"/>
      <c r="QZX7" s="202"/>
      <c r="QZY7" s="7"/>
      <c r="QZZ7" s="202"/>
      <c r="RAA7" s="7"/>
      <c r="RAB7" s="202"/>
      <c r="RAC7" s="7"/>
      <c r="RAD7" s="202"/>
      <c r="RAE7" s="7"/>
      <c r="RAF7" s="202"/>
      <c r="RAG7" s="7"/>
      <c r="RAH7" s="202"/>
      <c r="RAI7" s="7"/>
      <c r="RAJ7" s="202"/>
      <c r="RAK7" s="7"/>
      <c r="RAL7" s="202"/>
      <c r="RAM7" s="7"/>
      <c r="RAN7" s="202"/>
      <c r="RAO7" s="7"/>
      <c r="RAP7" s="202"/>
      <c r="RAQ7" s="7"/>
      <c r="RAR7" s="202"/>
      <c r="RAS7" s="7"/>
      <c r="RAT7" s="202"/>
      <c r="RAU7" s="7"/>
      <c r="RAV7" s="202"/>
      <c r="RAW7" s="7"/>
      <c r="RAX7" s="202"/>
      <c r="RAY7" s="7"/>
      <c r="RAZ7" s="202"/>
      <c r="RBA7" s="7"/>
      <c r="RBB7" s="202"/>
      <c r="RBC7" s="7"/>
      <c r="RBD7" s="202"/>
      <c r="RBE7" s="7"/>
      <c r="RBF7" s="202"/>
      <c r="RBG7" s="7"/>
      <c r="RBH7" s="202"/>
      <c r="RBI7" s="7"/>
      <c r="RBJ7" s="202"/>
      <c r="RBK7" s="7"/>
      <c r="RBL7" s="202"/>
      <c r="RBM7" s="7"/>
      <c r="RBN7" s="202"/>
      <c r="RBO7" s="7"/>
      <c r="RBP7" s="202"/>
      <c r="RBQ7" s="7"/>
      <c r="RBR7" s="202"/>
      <c r="RBS7" s="7"/>
      <c r="RBT7" s="202"/>
      <c r="RBU7" s="7"/>
      <c r="RBV7" s="202"/>
      <c r="RBW7" s="7"/>
      <c r="RBX7" s="202"/>
      <c r="RBY7" s="7"/>
      <c r="RBZ7" s="202"/>
      <c r="RCA7" s="7"/>
      <c r="RCB7" s="202"/>
      <c r="RCC7" s="7"/>
      <c r="RCD7" s="202"/>
      <c r="RCE7" s="7"/>
      <c r="RCF7" s="202"/>
      <c r="RCG7" s="7"/>
      <c r="RCH7" s="202"/>
      <c r="RCI7" s="7"/>
      <c r="RCJ7" s="202"/>
      <c r="RCK7" s="7"/>
      <c r="RCL7" s="202"/>
      <c r="RCM7" s="7"/>
      <c r="RCN7" s="202"/>
      <c r="RCO7" s="7"/>
      <c r="RCP7" s="202"/>
      <c r="RCQ7" s="7"/>
      <c r="RCR7" s="202"/>
      <c r="RCS7" s="7"/>
      <c r="RCT7" s="202"/>
      <c r="RCU7" s="7"/>
      <c r="RCV7" s="202"/>
      <c r="RCW7" s="7"/>
      <c r="RCX7" s="202"/>
      <c r="RCY7" s="7"/>
      <c r="RCZ7" s="202"/>
      <c r="RDA7" s="7"/>
      <c r="RDB7" s="202"/>
      <c r="RDC7" s="7"/>
      <c r="RDD7" s="202"/>
      <c r="RDE7" s="7"/>
      <c r="RDF7" s="202"/>
      <c r="RDG7" s="7"/>
      <c r="RDH7" s="202"/>
      <c r="RDI7" s="7"/>
      <c r="RDJ7" s="202"/>
      <c r="RDK7" s="7"/>
      <c r="RDL7" s="202"/>
      <c r="RDM7" s="7"/>
      <c r="RDN7" s="202"/>
      <c r="RDO7" s="7"/>
      <c r="RDP7" s="202"/>
      <c r="RDQ7" s="7"/>
      <c r="RDR7" s="202"/>
      <c r="RDS7" s="7"/>
      <c r="RDT7" s="202"/>
      <c r="RDU7" s="7"/>
      <c r="RDV7" s="202"/>
      <c r="RDW7" s="7"/>
      <c r="RDX7" s="202"/>
      <c r="RDY7" s="7"/>
      <c r="RDZ7" s="202"/>
      <c r="REA7" s="7"/>
      <c r="REB7" s="202"/>
      <c r="REC7" s="7"/>
      <c r="RED7" s="202"/>
      <c r="REE7" s="7"/>
      <c r="REF7" s="202"/>
      <c r="REG7" s="7"/>
      <c r="REH7" s="202"/>
      <c r="REI7" s="7"/>
      <c r="REJ7" s="202"/>
      <c r="REK7" s="7"/>
      <c r="REL7" s="202"/>
      <c r="REM7" s="7"/>
      <c r="REN7" s="202"/>
      <c r="REO7" s="7"/>
      <c r="REP7" s="202"/>
      <c r="REQ7" s="7"/>
      <c r="RER7" s="202"/>
      <c r="RES7" s="7"/>
      <c r="RET7" s="202"/>
      <c r="REU7" s="7"/>
      <c r="REV7" s="202"/>
      <c r="REW7" s="7"/>
      <c r="REX7" s="202"/>
      <c r="REY7" s="7"/>
      <c r="REZ7" s="202"/>
      <c r="RFA7" s="7"/>
      <c r="RFB7" s="202"/>
      <c r="RFC7" s="7"/>
      <c r="RFD7" s="202"/>
      <c r="RFE7" s="7"/>
      <c r="RFF7" s="202"/>
      <c r="RFG7" s="7"/>
      <c r="RFH7" s="202"/>
      <c r="RFI7" s="7"/>
      <c r="RFJ7" s="202"/>
      <c r="RFK7" s="7"/>
      <c r="RFL7" s="202"/>
      <c r="RFM7" s="7"/>
      <c r="RFN7" s="202"/>
      <c r="RFO7" s="7"/>
      <c r="RFP7" s="202"/>
      <c r="RFQ7" s="7"/>
      <c r="RFR7" s="202"/>
      <c r="RFS7" s="7"/>
      <c r="RFT7" s="202"/>
      <c r="RFU7" s="7"/>
      <c r="RFV7" s="202"/>
      <c r="RFW7" s="7"/>
      <c r="RFX7" s="202"/>
      <c r="RFY7" s="7"/>
      <c r="RFZ7" s="202"/>
      <c r="RGA7" s="7"/>
      <c r="RGB7" s="202"/>
      <c r="RGC7" s="7"/>
      <c r="RGD7" s="202"/>
      <c r="RGE7" s="7"/>
      <c r="RGF7" s="202"/>
      <c r="RGG7" s="7"/>
      <c r="RGH7" s="202"/>
      <c r="RGI7" s="7"/>
      <c r="RGJ7" s="202"/>
      <c r="RGK7" s="7"/>
      <c r="RGL7" s="202"/>
      <c r="RGM7" s="7"/>
      <c r="RGN7" s="202"/>
      <c r="RGO7" s="7"/>
      <c r="RGP7" s="202"/>
      <c r="RGQ7" s="7"/>
      <c r="RGR7" s="202"/>
      <c r="RGS7" s="7"/>
      <c r="RGT7" s="202"/>
      <c r="RGU7" s="7"/>
      <c r="RGV7" s="202"/>
      <c r="RGW7" s="7"/>
      <c r="RGX7" s="202"/>
      <c r="RGY7" s="7"/>
      <c r="RGZ7" s="202"/>
      <c r="RHA7" s="7"/>
      <c r="RHB7" s="202"/>
      <c r="RHC7" s="7"/>
      <c r="RHD7" s="202"/>
      <c r="RHE7" s="7"/>
      <c r="RHF7" s="202"/>
      <c r="RHG7" s="7"/>
      <c r="RHH7" s="202"/>
      <c r="RHI7" s="7"/>
      <c r="RHJ7" s="202"/>
      <c r="RHK7" s="7"/>
      <c r="RHL7" s="202"/>
      <c r="RHM7" s="7"/>
      <c r="RHN7" s="202"/>
      <c r="RHO7" s="7"/>
      <c r="RHP7" s="202"/>
      <c r="RHQ7" s="7"/>
      <c r="RHR7" s="202"/>
      <c r="RHS7" s="7"/>
      <c r="RHT7" s="202"/>
      <c r="RHU7" s="7"/>
      <c r="RHV7" s="202"/>
      <c r="RHW7" s="7"/>
      <c r="RHX7" s="202"/>
      <c r="RHY7" s="7"/>
      <c r="RHZ7" s="202"/>
      <c r="RIA7" s="7"/>
      <c r="RIB7" s="202"/>
      <c r="RIC7" s="7"/>
      <c r="RID7" s="202"/>
      <c r="RIE7" s="7"/>
      <c r="RIF7" s="202"/>
      <c r="RIG7" s="7"/>
      <c r="RIH7" s="202"/>
      <c r="RII7" s="7"/>
      <c r="RIJ7" s="202"/>
      <c r="RIK7" s="7"/>
      <c r="RIL7" s="202"/>
      <c r="RIM7" s="7"/>
      <c r="RIN7" s="202"/>
      <c r="RIO7" s="7"/>
      <c r="RIP7" s="202"/>
      <c r="RIQ7" s="7"/>
      <c r="RIR7" s="202"/>
      <c r="RIS7" s="7"/>
      <c r="RIT7" s="202"/>
      <c r="RIU7" s="7"/>
      <c r="RIV7" s="202"/>
      <c r="RIW7" s="7"/>
      <c r="RIX7" s="202"/>
      <c r="RIY7" s="7"/>
      <c r="RIZ7" s="202"/>
      <c r="RJA7" s="7"/>
      <c r="RJB7" s="202"/>
      <c r="RJC7" s="7"/>
      <c r="RJD7" s="202"/>
      <c r="RJE7" s="7"/>
      <c r="RJF7" s="202"/>
      <c r="RJG7" s="7"/>
      <c r="RJH7" s="202"/>
      <c r="RJI7" s="7"/>
      <c r="RJJ7" s="202"/>
      <c r="RJK7" s="7"/>
      <c r="RJL7" s="202"/>
      <c r="RJM7" s="7"/>
      <c r="RJN7" s="202"/>
      <c r="RJO7" s="7"/>
      <c r="RJP7" s="202"/>
      <c r="RJQ7" s="7"/>
      <c r="RJR7" s="202"/>
      <c r="RJS7" s="7"/>
      <c r="RJT7" s="202"/>
      <c r="RJU7" s="7"/>
      <c r="RJV7" s="202"/>
      <c r="RJW7" s="7"/>
      <c r="RJX7" s="202"/>
      <c r="RJY7" s="7"/>
      <c r="RJZ7" s="202"/>
      <c r="RKA7" s="7"/>
      <c r="RKB7" s="202"/>
      <c r="RKC7" s="7"/>
      <c r="RKD7" s="202"/>
      <c r="RKE7" s="7"/>
      <c r="RKF7" s="202"/>
      <c r="RKG7" s="7"/>
      <c r="RKH7" s="202"/>
      <c r="RKI7" s="7"/>
      <c r="RKJ7" s="202"/>
      <c r="RKK7" s="7"/>
      <c r="RKL7" s="202"/>
      <c r="RKM7" s="7"/>
      <c r="RKN7" s="202"/>
      <c r="RKO7" s="7"/>
      <c r="RKP7" s="202"/>
      <c r="RKQ7" s="7"/>
      <c r="RKR7" s="202"/>
      <c r="RKS7" s="7"/>
      <c r="RKT7" s="202"/>
      <c r="RKU7" s="7"/>
      <c r="RKV7" s="202"/>
      <c r="RKW7" s="7"/>
      <c r="RKX7" s="202"/>
      <c r="RKY7" s="7"/>
      <c r="RKZ7" s="202"/>
      <c r="RLA7" s="7"/>
      <c r="RLB7" s="202"/>
      <c r="RLC7" s="7"/>
      <c r="RLD7" s="202"/>
      <c r="RLE7" s="7"/>
      <c r="RLF7" s="202"/>
      <c r="RLG7" s="7"/>
      <c r="RLH7" s="202"/>
      <c r="RLI7" s="7"/>
      <c r="RLJ7" s="202"/>
      <c r="RLK7" s="7"/>
      <c r="RLL7" s="202"/>
      <c r="RLM7" s="7"/>
      <c r="RLN7" s="202"/>
      <c r="RLO7" s="7"/>
      <c r="RLP7" s="202"/>
      <c r="RLQ7" s="7"/>
      <c r="RLR7" s="202"/>
      <c r="RLS7" s="7"/>
      <c r="RLT7" s="202"/>
      <c r="RLU7" s="7"/>
      <c r="RLV7" s="202"/>
      <c r="RLW7" s="7"/>
      <c r="RLX7" s="202"/>
      <c r="RLY7" s="7"/>
      <c r="RLZ7" s="202"/>
      <c r="RMA7" s="7"/>
      <c r="RMB7" s="202"/>
      <c r="RMC7" s="7"/>
      <c r="RMD7" s="202"/>
      <c r="RME7" s="7"/>
      <c r="RMF7" s="202"/>
      <c r="RMG7" s="7"/>
      <c r="RMH7" s="202"/>
      <c r="RMI7" s="7"/>
      <c r="RMJ7" s="202"/>
      <c r="RMK7" s="7"/>
      <c r="RML7" s="202"/>
      <c r="RMM7" s="7"/>
      <c r="RMN7" s="202"/>
      <c r="RMO7" s="7"/>
      <c r="RMP7" s="202"/>
      <c r="RMQ7" s="7"/>
      <c r="RMR7" s="202"/>
      <c r="RMS7" s="7"/>
      <c r="RMT7" s="202"/>
      <c r="RMU7" s="7"/>
      <c r="RMV7" s="202"/>
      <c r="RMW7" s="7"/>
      <c r="RMX7" s="202"/>
      <c r="RMY7" s="7"/>
      <c r="RMZ7" s="202"/>
      <c r="RNA7" s="7"/>
      <c r="RNB7" s="202"/>
      <c r="RNC7" s="7"/>
      <c r="RND7" s="202"/>
      <c r="RNE7" s="7"/>
      <c r="RNF7" s="202"/>
      <c r="RNG7" s="7"/>
      <c r="RNH7" s="202"/>
      <c r="RNI7" s="7"/>
      <c r="RNJ7" s="202"/>
      <c r="RNK7" s="7"/>
      <c r="RNL7" s="202"/>
      <c r="RNM7" s="7"/>
      <c r="RNN7" s="202"/>
      <c r="RNO7" s="7"/>
      <c r="RNP7" s="202"/>
      <c r="RNQ7" s="7"/>
      <c r="RNR7" s="202"/>
      <c r="RNS7" s="7"/>
      <c r="RNT7" s="202"/>
      <c r="RNU7" s="7"/>
      <c r="RNV7" s="202"/>
      <c r="RNW7" s="7"/>
      <c r="RNX7" s="202"/>
      <c r="RNY7" s="7"/>
      <c r="RNZ7" s="202"/>
      <c r="ROA7" s="7"/>
      <c r="ROB7" s="202"/>
      <c r="ROC7" s="7"/>
      <c r="ROD7" s="202"/>
      <c r="ROE7" s="7"/>
      <c r="ROF7" s="202"/>
      <c r="ROG7" s="7"/>
      <c r="ROH7" s="202"/>
      <c r="ROI7" s="7"/>
      <c r="ROJ7" s="202"/>
      <c r="ROK7" s="7"/>
      <c r="ROL7" s="202"/>
      <c r="ROM7" s="7"/>
      <c r="RON7" s="202"/>
      <c r="ROO7" s="7"/>
      <c r="ROP7" s="202"/>
      <c r="ROQ7" s="7"/>
      <c r="ROR7" s="202"/>
      <c r="ROS7" s="7"/>
      <c r="ROT7" s="202"/>
      <c r="ROU7" s="7"/>
      <c r="ROV7" s="202"/>
      <c r="ROW7" s="7"/>
      <c r="ROX7" s="202"/>
      <c r="ROY7" s="7"/>
      <c r="ROZ7" s="202"/>
      <c r="RPA7" s="7"/>
      <c r="RPB7" s="202"/>
      <c r="RPC7" s="7"/>
      <c r="RPD7" s="202"/>
      <c r="RPE7" s="7"/>
      <c r="RPF7" s="202"/>
      <c r="RPG7" s="7"/>
      <c r="RPH7" s="202"/>
      <c r="RPI7" s="7"/>
      <c r="RPJ7" s="202"/>
      <c r="RPK7" s="7"/>
      <c r="RPL7" s="202"/>
      <c r="RPM7" s="7"/>
      <c r="RPN7" s="202"/>
      <c r="RPO7" s="7"/>
      <c r="RPP7" s="202"/>
      <c r="RPQ7" s="7"/>
      <c r="RPR7" s="202"/>
      <c r="RPS7" s="7"/>
      <c r="RPT7" s="202"/>
      <c r="RPU7" s="7"/>
      <c r="RPV7" s="202"/>
      <c r="RPW7" s="7"/>
      <c r="RPX7" s="202"/>
      <c r="RPY7" s="7"/>
      <c r="RPZ7" s="202"/>
      <c r="RQA7" s="7"/>
      <c r="RQB7" s="202"/>
      <c r="RQC7" s="7"/>
      <c r="RQD7" s="202"/>
      <c r="RQE7" s="7"/>
      <c r="RQF7" s="202"/>
      <c r="RQG7" s="7"/>
      <c r="RQH7" s="202"/>
      <c r="RQI7" s="7"/>
      <c r="RQJ7" s="202"/>
      <c r="RQK7" s="7"/>
      <c r="RQL7" s="202"/>
      <c r="RQM7" s="7"/>
      <c r="RQN7" s="202"/>
      <c r="RQO7" s="7"/>
      <c r="RQP7" s="202"/>
      <c r="RQQ7" s="7"/>
      <c r="RQR7" s="202"/>
      <c r="RQS7" s="7"/>
      <c r="RQT7" s="202"/>
      <c r="RQU7" s="7"/>
      <c r="RQV7" s="202"/>
      <c r="RQW7" s="7"/>
      <c r="RQX7" s="202"/>
      <c r="RQY7" s="7"/>
      <c r="RQZ7" s="202"/>
      <c r="RRA7" s="7"/>
      <c r="RRB7" s="202"/>
      <c r="RRC7" s="7"/>
      <c r="RRD7" s="202"/>
      <c r="RRE7" s="7"/>
      <c r="RRF7" s="202"/>
      <c r="RRG7" s="7"/>
      <c r="RRH7" s="202"/>
      <c r="RRI7" s="7"/>
      <c r="RRJ7" s="202"/>
      <c r="RRK7" s="7"/>
      <c r="RRL7" s="202"/>
      <c r="RRM7" s="7"/>
      <c r="RRN7" s="202"/>
      <c r="RRO7" s="7"/>
      <c r="RRP7" s="202"/>
      <c r="RRQ7" s="7"/>
      <c r="RRR7" s="202"/>
      <c r="RRS7" s="7"/>
      <c r="RRT7" s="202"/>
      <c r="RRU7" s="7"/>
      <c r="RRV7" s="202"/>
      <c r="RRW7" s="7"/>
      <c r="RRX7" s="202"/>
      <c r="RRY7" s="7"/>
      <c r="RRZ7" s="202"/>
      <c r="RSA7" s="7"/>
      <c r="RSB7" s="202"/>
      <c r="RSC7" s="7"/>
      <c r="RSD7" s="202"/>
      <c r="RSE7" s="7"/>
      <c r="RSF7" s="202"/>
      <c r="RSG7" s="7"/>
      <c r="RSH7" s="202"/>
      <c r="RSI7" s="7"/>
      <c r="RSJ7" s="202"/>
      <c r="RSK7" s="7"/>
      <c r="RSL7" s="202"/>
      <c r="RSM7" s="7"/>
      <c r="RSN7" s="202"/>
      <c r="RSO7" s="7"/>
      <c r="RSP7" s="202"/>
      <c r="RSQ7" s="7"/>
      <c r="RSR7" s="202"/>
      <c r="RSS7" s="7"/>
      <c r="RST7" s="202"/>
      <c r="RSU7" s="7"/>
      <c r="RSV7" s="202"/>
      <c r="RSW7" s="7"/>
      <c r="RSX7" s="202"/>
      <c r="RSY7" s="7"/>
      <c r="RSZ7" s="202"/>
      <c r="RTA7" s="7"/>
      <c r="RTB7" s="202"/>
      <c r="RTC7" s="7"/>
      <c r="RTD7" s="202"/>
      <c r="RTE7" s="7"/>
      <c r="RTF7" s="202"/>
      <c r="RTG7" s="7"/>
      <c r="RTH7" s="202"/>
      <c r="RTI7" s="7"/>
      <c r="RTJ7" s="202"/>
      <c r="RTK7" s="7"/>
      <c r="RTL7" s="202"/>
      <c r="RTM7" s="7"/>
      <c r="RTN7" s="202"/>
      <c r="RTO7" s="7"/>
      <c r="RTP7" s="202"/>
      <c r="RTQ7" s="7"/>
      <c r="RTR7" s="202"/>
      <c r="RTS7" s="7"/>
      <c r="RTT7" s="202"/>
      <c r="RTU7" s="7"/>
      <c r="RTV7" s="202"/>
      <c r="RTW7" s="7"/>
      <c r="RTX7" s="202"/>
      <c r="RTY7" s="7"/>
      <c r="RTZ7" s="202"/>
      <c r="RUA7" s="7"/>
      <c r="RUB7" s="202"/>
      <c r="RUC7" s="7"/>
      <c r="RUD7" s="202"/>
      <c r="RUE7" s="7"/>
      <c r="RUF7" s="202"/>
      <c r="RUG7" s="7"/>
      <c r="RUH7" s="202"/>
      <c r="RUI7" s="7"/>
      <c r="RUJ7" s="202"/>
      <c r="RUK7" s="7"/>
      <c r="RUL7" s="202"/>
      <c r="RUM7" s="7"/>
      <c r="RUN7" s="202"/>
      <c r="RUO7" s="7"/>
      <c r="RUP7" s="202"/>
      <c r="RUQ7" s="7"/>
      <c r="RUR7" s="202"/>
      <c r="RUS7" s="7"/>
      <c r="RUT7" s="202"/>
      <c r="RUU7" s="7"/>
      <c r="RUV7" s="202"/>
      <c r="RUW7" s="7"/>
      <c r="RUX7" s="202"/>
      <c r="RUY7" s="7"/>
      <c r="RUZ7" s="202"/>
      <c r="RVA7" s="7"/>
      <c r="RVB7" s="202"/>
      <c r="RVC7" s="7"/>
      <c r="RVD7" s="202"/>
      <c r="RVE7" s="7"/>
      <c r="RVF7" s="202"/>
      <c r="RVG7" s="7"/>
      <c r="RVH7" s="202"/>
      <c r="RVI7" s="7"/>
      <c r="RVJ7" s="202"/>
      <c r="RVK7" s="7"/>
      <c r="RVL7" s="202"/>
      <c r="RVM7" s="7"/>
      <c r="RVN7" s="202"/>
      <c r="RVO7" s="7"/>
      <c r="RVP7" s="202"/>
      <c r="RVQ7" s="7"/>
      <c r="RVR7" s="202"/>
      <c r="RVS7" s="7"/>
      <c r="RVT7" s="202"/>
      <c r="RVU7" s="7"/>
      <c r="RVV7" s="202"/>
      <c r="RVW7" s="7"/>
      <c r="RVX7" s="202"/>
      <c r="RVY7" s="7"/>
      <c r="RVZ7" s="202"/>
      <c r="RWA7" s="7"/>
      <c r="RWB7" s="202"/>
      <c r="RWC7" s="7"/>
      <c r="RWD7" s="202"/>
      <c r="RWE7" s="7"/>
      <c r="RWF7" s="202"/>
      <c r="RWG7" s="7"/>
      <c r="RWH7" s="202"/>
      <c r="RWI7" s="7"/>
      <c r="RWJ7" s="202"/>
      <c r="RWK7" s="7"/>
      <c r="RWL7" s="202"/>
      <c r="RWM7" s="7"/>
      <c r="RWN7" s="202"/>
      <c r="RWO7" s="7"/>
      <c r="RWP7" s="202"/>
      <c r="RWQ7" s="7"/>
      <c r="RWR7" s="202"/>
      <c r="RWS7" s="7"/>
      <c r="RWT7" s="202"/>
      <c r="RWU7" s="7"/>
      <c r="RWV7" s="202"/>
      <c r="RWW7" s="7"/>
      <c r="RWX7" s="202"/>
      <c r="RWY7" s="7"/>
      <c r="RWZ7" s="202"/>
      <c r="RXA7" s="7"/>
      <c r="RXB7" s="202"/>
      <c r="RXC7" s="7"/>
      <c r="RXD7" s="202"/>
      <c r="RXE7" s="7"/>
      <c r="RXF7" s="202"/>
      <c r="RXG7" s="7"/>
      <c r="RXH7" s="202"/>
      <c r="RXI7" s="7"/>
      <c r="RXJ7" s="202"/>
      <c r="RXK7" s="7"/>
      <c r="RXL7" s="202"/>
      <c r="RXM7" s="7"/>
      <c r="RXN7" s="202"/>
      <c r="RXO7" s="7"/>
      <c r="RXP7" s="202"/>
      <c r="RXQ7" s="7"/>
      <c r="RXR7" s="202"/>
      <c r="RXS7" s="7"/>
      <c r="RXT7" s="202"/>
      <c r="RXU7" s="7"/>
      <c r="RXV7" s="202"/>
      <c r="RXW7" s="7"/>
      <c r="RXX7" s="202"/>
      <c r="RXY7" s="7"/>
      <c r="RXZ7" s="202"/>
      <c r="RYA7" s="7"/>
      <c r="RYB7" s="202"/>
      <c r="RYC7" s="7"/>
      <c r="RYD7" s="202"/>
      <c r="RYE7" s="7"/>
      <c r="RYF7" s="202"/>
      <c r="RYG7" s="7"/>
      <c r="RYH7" s="202"/>
      <c r="RYI7" s="7"/>
      <c r="RYJ7" s="202"/>
      <c r="RYK7" s="7"/>
      <c r="RYL7" s="202"/>
      <c r="RYM7" s="7"/>
      <c r="RYN7" s="202"/>
      <c r="RYO7" s="7"/>
      <c r="RYP7" s="202"/>
      <c r="RYQ7" s="7"/>
      <c r="RYR7" s="202"/>
      <c r="RYS7" s="7"/>
      <c r="RYT7" s="202"/>
      <c r="RYU7" s="7"/>
      <c r="RYV7" s="202"/>
      <c r="RYW7" s="7"/>
      <c r="RYX7" s="202"/>
      <c r="RYY7" s="7"/>
      <c r="RYZ7" s="202"/>
      <c r="RZA7" s="7"/>
      <c r="RZB7" s="202"/>
      <c r="RZC7" s="7"/>
      <c r="RZD7" s="202"/>
      <c r="RZE7" s="7"/>
      <c r="RZF7" s="202"/>
      <c r="RZG7" s="7"/>
      <c r="RZH7" s="202"/>
      <c r="RZI7" s="7"/>
      <c r="RZJ7" s="202"/>
      <c r="RZK7" s="7"/>
      <c r="RZL7" s="202"/>
      <c r="RZM7" s="7"/>
      <c r="RZN7" s="202"/>
      <c r="RZO7" s="7"/>
      <c r="RZP7" s="202"/>
      <c r="RZQ7" s="7"/>
      <c r="RZR7" s="202"/>
      <c r="RZS7" s="7"/>
      <c r="RZT7" s="202"/>
      <c r="RZU7" s="7"/>
      <c r="RZV7" s="202"/>
      <c r="RZW7" s="7"/>
      <c r="RZX7" s="202"/>
      <c r="RZY7" s="7"/>
      <c r="RZZ7" s="202"/>
      <c r="SAA7" s="7"/>
      <c r="SAB7" s="202"/>
      <c r="SAC7" s="7"/>
      <c r="SAD7" s="202"/>
      <c r="SAE7" s="7"/>
      <c r="SAF7" s="202"/>
      <c r="SAG7" s="7"/>
      <c r="SAH7" s="202"/>
      <c r="SAI7" s="7"/>
      <c r="SAJ7" s="202"/>
      <c r="SAK7" s="7"/>
      <c r="SAL7" s="202"/>
      <c r="SAM7" s="7"/>
      <c r="SAN7" s="202"/>
      <c r="SAO7" s="7"/>
      <c r="SAP7" s="202"/>
      <c r="SAQ7" s="7"/>
      <c r="SAR7" s="202"/>
      <c r="SAS7" s="7"/>
      <c r="SAT7" s="202"/>
      <c r="SAU7" s="7"/>
      <c r="SAV7" s="202"/>
      <c r="SAW7" s="7"/>
      <c r="SAX7" s="202"/>
      <c r="SAY7" s="7"/>
      <c r="SAZ7" s="202"/>
      <c r="SBA7" s="7"/>
      <c r="SBB7" s="202"/>
      <c r="SBC7" s="7"/>
      <c r="SBD7" s="202"/>
      <c r="SBE7" s="7"/>
      <c r="SBF7" s="202"/>
      <c r="SBG7" s="7"/>
      <c r="SBH7" s="202"/>
      <c r="SBI7" s="7"/>
      <c r="SBJ7" s="202"/>
      <c r="SBK7" s="7"/>
      <c r="SBL7" s="202"/>
      <c r="SBM7" s="7"/>
      <c r="SBN7" s="202"/>
      <c r="SBO7" s="7"/>
      <c r="SBP7" s="202"/>
      <c r="SBQ7" s="7"/>
      <c r="SBR7" s="202"/>
      <c r="SBS7" s="7"/>
      <c r="SBT7" s="202"/>
      <c r="SBU7" s="7"/>
      <c r="SBV7" s="202"/>
      <c r="SBW7" s="7"/>
      <c r="SBX7" s="202"/>
      <c r="SBY7" s="7"/>
      <c r="SBZ7" s="202"/>
      <c r="SCA7" s="7"/>
      <c r="SCB7" s="202"/>
      <c r="SCC7" s="7"/>
      <c r="SCD7" s="202"/>
      <c r="SCE7" s="7"/>
      <c r="SCF7" s="202"/>
      <c r="SCG7" s="7"/>
      <c r="SCH7" s="202"/>
      <c r="SCI7" s="7"/>
      <c r="SCJ7" s="202"/>
      <c r="SCK7" s="7"/>
      <c r="SCL7" s="202"/>
      <c r="SCM7" s="7"/>
      <c r="SCN7" s="202"/>
      <c r="SCO7" s="7"/>
      <c r="SCP7" s="202"/>
      <c r="SCQ7" s="7"/>
      <c r="SCR7" s="202"/>
      <c r="SCS7" s="7"/>
      <c r="SCT7" s="202"/>
      <c r="SCU7" s="7"/>
      <c r="SCV7" s="202"/>
      <c r="SCW7" s="7"/>
      <c r="SCX7" s="202"/>
      <c r="SCY7" s="7"/>
      <c r="SCZ7" s="202"/>
      <c r="SDA7" s="7"/>
      <c r="SDB7" s="202"/>
      <c r="SDC7" s="7"/>
      <c r="SDD7" s="202"/>
      <c r="SDE7" s="7"/>
      <c r="SDF7" s="202"/>
      <c r="SDG7" s="7"/>
      <c r="SDH7" s="202"/>
      <c r="SDI7" s="7"/>
      <c r="SDJ7" s="202"/>
      <c r="SDK7" s="7"/>
      <c r="SDL7" s="202"/>
      <c r="SDM7" s="7"/>
      <c r="SDN7" s="202"/>
      <c r="SDO7" s="7"/>
      <c r="SDP7" s="202"/>
      <c r="SDQ7" s="7"/>
      <c r="SDR7" s="202"/>
      <c r="SDS7" s="7"/>
      <c r="SDT7" s="202"/>
      <c r="SDU7" s="7"/>
      <c r="SDV7" s="202"/>
      <c r="SDW7" s="7"/>
      <c r="SDX7" s="202"/>
      <c r="SDY7" s="7"/>
      <c r="SDZ7" s="202"/>
      <c r="SEA7" s="7"/>
      <c r="SEB7" s="202"/>
      <c r="SEC7" s="7"/>
      <c r="SED7" s="202"/>
      <c r="SEE7" s="7"/>
      <c r="SEF7" s="202"/>
      <c r="SEG7" s="7"/>
      <c r="SEH7" s="202"/>
      <c r="SEI7" s="7"/>
      <c r="SEJ7" s="202"/>
      <c r="SEK7" s="7"/>
      <c r="SEL7" s="202"/>
      <c r="SEM7" s="7"/>
      <c r="SEN7" s="202"/>
      <c r="SEO7" s="7"/>
      <c r="SEP7" s="202"/>
      <c r="SEQ7" s="7"/>
      <c r="SER7" s="202"/>
      <c r="SES7" s="7"/>
      <c r="SET7" s="202"/>
      <c r="SEU7" s="7"/>
      <c r="SEV7" s="202"/>
      <c r="SEW7" s="7"/>
      <c r="SEX7" s="202"/>
      <c r="SEY7" s="7"/>
      <c r="SEZ7" s="202"/>
      <c r="SFA7" s="7"/>
      <c r="SFB7" s="202"/>
      <c r="SFC7" s="7"/>
      <c r="SFD7" s="202"/>
      <c r="SFE7" s="7"/>
      <c r="SFF7" s="202"/>
      <c r="SFG7" s="7"/>
      <c r="SFH7" s="202"/>
      <c r="SFI7" s="7"/>
      <c r="SFJ7" s="202"/>
      <c r="SFK7" s="7"/>
      <c r="SFL7" s="202"/>
      <c r="SFM7" s="7"/>
      <c r="SFN7" s="202"/>
      <c r="SFO7" s="7"/>
      <c r="SFP7" s="202"/>
      <c r="SFQ7" s="7"/>
      <c r="SFR7" s="202"/>
      <c r="SFS7" s="7"/>
      <c r="SFT7" s="202"/>
      <c r="SFU7" s="7"/>
      <c r="SFV7" s="202"/>
      <c r="SFW7" s="7"/>
      <c r="SFX7" s="202"/>
      <c r="SFY7" s="7"/>
      <c r="SFZ7" s="202"/>
      <c r="SGA7" s="7"/>
      <c r="SGB7" s="202"/>
      <c r="SGC7" s="7"/>
      <c r="SGD7" s="202"/>
      <c r="SGE7" s="7"/>
      <c r="SGF7" s="202"/>
      <c r="SGG7" s="7"/>
      <c r="SGH7" s="202"/>
      <c r="SGI7" s="7"/>
      <c r="SGJ7" s="202"/>
      <c r="SGK7" s="7"/>
      <c r="SGL7" s="202"/>
      <c r="SGM7" s="7"/>
      <c r="SGN7" s="202"/>
      <c r="SGO7" s="7"/>
      <c r="SGP7" s="202"/>
      <c r="SGQ7" s="7"/>
      <c r="SGR7" s="202"/>
      <c r="SGS7" s="7"/>
      <c r="SGT7" s="202"/>
      <c r="SGU7" s="7"/>
      <c r="SGV7" s="202"/>
      <c r="SGW7" s="7"/>
      <c r="SGX7" s="202"/>
      <c r="SGY7" s="7"/>
      <c r="SGZ7" s="202"/>
      <c r="SHA7" s="7"/>
      <c r="SHB7" s="202"/>
      <c r="SHC7" s="7"/>
      <c r="SHD7" s="202"/>
      <c r="SHE7" s="7"/>
      <c r="SHF7" s="202"/>
      <c r="SHG7" s="7"/>
      <c r="SHH7" s="202"/>
      <c r="SHI7" s="7"/>
      <c r="SHJ7" s="202"/>
      <c r="SHK7" s="7"/>
      <c r="SHL7" s="202"/>
      <c r="SHM7" s="7"/>
      <c r="SHN7" s="202"/>
      <c r="SHO7" s="7"/>
      <c r="SHP7" s="202"/>
      <c r="SHQ7" s="7"/>
      <c r="SHR7" s="202"/>
      <c r="SHS7" s="7"/>
      <c r="SHT7" s="202"/>
      <c r="SHU7" s="7"/>
      <c r="SHV7" s="202"/>
      <c r="SHW7" s="7"/>
      <c r="SHX7" s="202"/>
      <c r="SHY7" s="7"/>
      <c r="SHZ7" s="202"/>
      <c r="SIA7" s="7"/>
      <c r="SIB7" s="202"/>
      <c r="SIC7" s="7"/>
      <c r="SID7" s="202"/>
      <c r="SIE7" s="7"/>
      <c r="SIF7" s="202"/>
      <c r="SIG7" s="7"/>
      <c r="SIH7" s="202"/>
      <c r="SII7" s="7"/>
      <c r="SIJ7" s="202"/>
      <c r="SIK7" s="7"/>
      <c r="SIL7" s="202"/>
      <c r="SIM7" s="7"/>
      <c r="SIN7" s="202"/>
      <c r="SIO7" s="7"/>
      <c r="SIP7" s="202"/>
      <c r="SIQ7" s="7"/>
      <c r="SIR7" s="202"/>
      <c r="SIS7" s="7"/>
      <c r="SIT7" s="202"/>
      <c r="SIU7" s="7"/>
      <c r="SIV7" s="202"/>
      <c r="SIW7" s="7"/>
      <c r="SIX7" s="202"/>
      <c r="SIY7" s="7"/>
      <c r="SIZ7" s="202"/>
      <c r="SJA7" s="7"/>
      <c r="SJB7" s="202"/>
      <c r="SJC7" s="7"/>
      <c r="SJD7" s="202"/>
      <c r="SJE7" s="7"/>
      <c r="SJF7" s="202"/>
      <c r="SJG7" s="7"/>
      <c r="SJH7" s="202"/>
      <c r="SJI7" s="7"/>
      <c r="SJJ7" s="202"/>
      <c r="SJK7" s="7"/>
      <c r="SJL7" s="202"/>
      <c r="SJM7" s="7"/>
      <c r="SJN7" s="202"/>
      <c r="SJO7" s="7"/>
      <c r="SJP7" s="202"/>
      <c r="SJQ7" s="7"/>
      <c r="SJR7" s="202"/>
      <c r="SJS7" s="7"/>
      <c r="SJT7" s="202"/>
      <c r="SJU7" s="7"/>
      <c r="SJV7" s="202"/>
      <c r="SJW7" s="7"/>
      <c r="SJX7" s="202"/>
      <c r="SJY7" s="7"/>
      <c r="SJZ7" s="202"/>
      <c r="SKA7" s="7"/>
      <c r="SKB7" s="202"/>
      <c r="SKC7" s="7"/>
      <c r="SKD7" s="202"/>
      <c r="SKE7" s="7"/>
      <c r="SKF7" s="202"/>
      <c r="SKG7" s="7"/>
      <c r="SKH7" s="202"/>
      <c r="SKI7" s="7"/>
      <c r="SKJ7" s="202"/>
      <c r="SKK7" s="7"/>
      <c r="SKL7" s="202"/>
      <c r="SKM7" s="7"/>
      <c r="SKN7" s="202"/>
      <c r="SKO7" s="7"/>
      <c r="SKP7" s="202"/>
      <c r="SKQ7" s="7"/>
      <c r="SKR7" s="202"/>
      <c r="SKS7" s="7"/>
      <c r="SKT7" s="202"/>
      <c r="SKU7" s="7"/>
      <c r="SKV7" s="202"/>
      <c r="SKW7" s="7"/>
      <c r="SKX7" s="202"/>
      <c r="SKY7" s="7"/>
      <c r="SKZ7" s="202"/>
      <c r="SLA7" s="7"/>
      <c r="SLB7" s="202"/>
      <c r="SLC7" s="7"/>
      <c r="SLD7" s="202"/>
      <c r="SLE7" s="7"/>
      <c r="SLF7" s="202"/>
      <c r="SLG7" s="7"/>
      <c r="SLH7" s="202"/>
      <c r="SLI7" s="7"/>
      <c r="SLJ7" s="202"/>
      <c r="SLK7" s="7"/>
      <c r="SLL7" s="202"/>
      <c r="SLM7" s="7"/>
      <c r="SLN7" s="202"/>
      <c r="SLO7" s="7"/>
      <c r="SLP7" s="202"/>
      <c r="SLQ7" s="7"/>
      <c r="SLR7" s="202"/>
      <c r="SLS7" s="7"/>
      <c r="SLT7" s="202"/>
      <c r="SLU7" s="7"/>
      <c r="SLV7" s="202"/>
      <c r="SLW7" s="7"/>
      <c r="SLX7" s="202"/>
      <c r="SLY7" s="7"/>
      <c r="SLZ7" s="202"/>
      <c r="SMA7" s="7"/>
      <c r="SMB7" s="202"/>
      <c r="SMC7" s="7"/>
      <c r="SMD7" s="202"/>
      <c r="SME7" s="7"/>
      <c r="SMF7" s="202"/>
      <c r="SMG7" s="7"/>
      <c r="SMH7" s="202"/>
      <c r="SMI7" s="7"/>
      <c r="SMJ7" s="202"/>
      <c r="SMK7" s="7"/>
      <c r="SML7" s="202"/>
      <c r="SMM7" s="7"/>
      <c r="SMN7" s="202"/>
      <c r="SMO7" s="7"/>
      <c r="SMP7" s="202"/>
      <c r="SMQ7" s="7"/>
      <c r="SMR7" s="202"/>
      <c r="SMS7" s="7"/>
      <c r="SMT7" s="202"/>
      <c r="SMU7" s="7"/>
      <c r="SMV7" s="202"/>
      <c r="SMW7" s="7"/>
      <c r="SMX7" s="202"/>
      <c r="SMY7" s="7"/>
      <c r="SMZ7" s="202"/>
      <c r="SNA7" s="7"/>
      <c r="SNB7" s="202"/>
      <c r="SNC7" s="7"/>
      <c r="SND7" s="202"/>
      <c r="SNE7" s="7"/>
      <c r="SNF7" s="202"/>
      <c r="SNG7" s="7"/>
      <c r="SNH7" s="202"/>
      <c r="SNI7" s="7"/>
      <c r="SNJ7" s="202"/>
      <c r="SNK7" s="7"/>
      <c r="SNL7" s="202"/>
      <c r="SNM7" s="7"/>
      <c r="SNN7" s="202"/>
      <c r="SNO7" s="7"/>
      <c r="SNP7" s="202"/>
      <c r="SNQ7" s="7"/>
      <c r="SNR7" s="202"/>
      <c r="SNS7" s="7"/>
      <c r="SNT7" s="202"/>
      <c r="SNU7" s="7"/>
      <c r="SNV7" s="202"/>
      <c r="SNW7" s="7"/>
      <c r="SNX7" s="202"/>
      <c r="SNY7" s="7"/>
      <c r="SNZ7" s="202"/>
      <c r="SOA7" s="7"/>
      <c r="SOB7" s="202"/>
      <c r="SOC7" s="7"/>
      <c r="SOD7" s="202"/>
      <c r="SOE7" s="7"/>
      <c r="SOF7" s="202"/>
      <c r="SOG7" s="7"/>
      <c r="SOH7" s="202"/>
      <c r="SOI7" s="7"/>
      <c r="SOJ7" s="202"/>
      <c r="SOK7" s="7"/>
      <c r="SOL7" s="202"/>
      <c r="SOM7" s="7"/>
      <c r="SON7" s="202"/>
      <c r="SOO7" s="7"/>
      <c r="SOP7" s="202"/>
      <c r="SOQ7" s="7"/>
      <c r="SOR7" s="202"/>
      <c r="SOS7" s="7"/>
      <c r="SOT7" s="202"/>
      <c r="SOU7" s="7"/>
      <c r="SOV7" s="202"/>
      <c r="SOW7" s="7"/>
      <c r="SOX7" s="202"/>
      <c r="SOY7" s="7"/>
      <c r="SOZ7" s="202"/>
      <c r="SPA7" s="7"/>
      <c r="SPB7" s="202"/>
      <c r="SPC7" s="7"/>
      <c r="SPD7" s="202"/>
      <c r="SPE7" s="7"/>
      <c r="SPF7" s="202"/>
      <c r="SPG7" s="7"/>
      <c r="SPH7" s="202"/>
      <c r="SPI7" s="7"/>
      <c r="SPJ7" s="202"/>
      <c r="SPK7" s="7"/>
      <c r="SPL7" s="202"/>
      <c r="SPM7" s="7"/>
      <c r="SPN7" s="202"/>
      <c r="SPO7" s="7"/>
      <c r="SPP7" s="202"/>
      <c r="SPQ7" s="7"/>
      <c r="SPR7" s="202"/>
      <c r="SPS7" s="7"/>
      <c r="SPT7" s="202"/>
      <c r="SPU7" s="7"/>
      <c r="SPV7" s="202"/>
      <c r="SPW7" s="7"/>
      <c r="SPX7" s="202"/>
      <c r="SPY7" s="7"/>
      <c r="SPZ7" s="202"/>
      <c r="SQA7" s="7"/>
      <c r="SQB7" s="202"/>
      <c r="SQC7" s="7"/>
      <c r="SQD7" s="202"/>
      <c r="SQE7" s="7"/>
      <c r="SQF7" s="202"/>
      <c r="SQG7" s="7"/>
      <c r="SQH7" s="202"/>
      <c r="SQI7" s="7"/>
      <c r="SQJ7" s="202"/>
      <c r="SQK7" s="7"/>
      <c r="SQL7" s="202"/>
      <c r="SQM7" s="7"/>
      <c r="SQN7" s="202"/>
      <c r="SQO7" s="7"/>
      <c r="SQP7" s="202"/>
      <c r="SQQ7" s="7"/>
      <c r="SQR7" s="202"/>
      <c r="SQS7" s="7"/>
      <c r="SQT7" s="202"/>
      <c r="SQU7" s="7"/>
      <c r="SQV7" s="202"/>
      <c r="SQW7" s="7"/>
      <c r="SQX7" s="202"/>
      <c r="SQY7" s="7"/>
      <c r="SQZ7" s="202"/>
      <c r="SRA7" s="7"/>
      <c r="SRB7" s="202"/>
      <c r="SRC7" s="7"/>
      <c r="SRD7" s="202"/>
      <c r="SRE7" s="7"/>
      <c r="SRF7" s="202"/>
      <c r="SRG7" s="7"/>
      <c r="SRH7" s="202"/>
      <c r="SRI7" s="7"/>
      <c r="SRJ7" s="202"/>
      <c r="SRK7" s="7"/>
      <c r="SRL7" s="202"/>
      <c r="SRM7" s="7"/>
      <c r="SRN7" s="202"/>
      <c r="SRO7" s="7"/>
      <c r="SRP7" s="202"/>
      <c r="SRQ7" s="7"/>
      <c r="SRR7" s="202"/>
      <c r="SRS7" s="7"/>
      <c r="SRT7" s="202"/>
      <c r="SRU7" s="7"/>
      <c r="SRV7" s="202"/>
      <c r="SRW7" s="7"/>
      <c r="SRX7" s="202"/>
      <c r="SRY7" s="7"/>
      <c r="SRZ7" s="202"/>
      <c r="SSA7" s="7"/>
      <c r="SSB7" s="202"/>
      <c r="SSC7" s="7"/>
      <c r="SSD7" s="202"/>
      <c r="SSE7" s="7"/>
      <c r="SSF7" s="202"/>
      <c r="SSG7" s="7"/>
      <c r="SSH7" s="202"/>
      <c r="SSI7" s="7"/>
      <c r="SSJ7" s="202"/>
      <c r="SSK7" s="7"/>
      <c r="SSL7" s="202"/>
      <c r="SSM7" s="7"/>
      <c r="SSN7" s="202"/>
      <c r="SSO7" s="7"/>
      <c r="SSP7" s="202"/>
      <c r="SSQ7" s="7"/>
      <c r="SSR7" s="202"/>
      <c r="SSS7" s="7"/>
      <c r="SST7" s="202"/>
      <c r="SSU7" s="7"/>
      <c r="SSV7" s="202"/>
      <c r="SSW7" s="7"/>
      <c r="SSX7" s="202"/>
      <c r="SSY7" s="7"/>
      <c r="SSZ7" s="202"/>
      <c r="STA7" s="7"/>
      <c r="STB7" s="202"/>
      <c r="STC7" s="7"/>
      <c r="STD7" s="202"/>
      <c r="STE7" s="7"/>
      <c r="STF7" s="202"/>
      <c r="STG7" s="7"/>
      <c r="STH7" s="202"/>
      <c r="STI7" s="7"/>
      <c r="STJ7" s="202"/>
      <c r="STK7" s="7"/>
      <c r="STL7" s="202"/>
      <c r="STM7" s="7"/>
      <c r="STN7" s="202"/>
      <c r="STO7" s="7"/>
      <c r="STP7" s="202"/>
      <c r="STQ7" s="7"/>
      <c r="STR7" s="202"/>
      <c r="STS7" s="7"/>
      <c r="STT7" s="202"/>
      <c r="STU7" s="7"/>
      <c r="STV7" s="202"/>
      <c r="STW7" s="7"/>
      <c r="STX7" s="202"/>
      <c r="STY7" s="7"/>
      <c r="STZ7" s="202"/>
      <c r="SUA7" s="7"/>
      <c r="SUB7" s="202"/>
      <c r="SUC7" s="7"/>
      <c r="SUD7" s="202"/>
      <c r="SUE7" s="7"/>
      <c r="SUF7" s="202"/>
      <c r="SUG7" s="7"/>
      <c r="SUH7" s="202"/>
      <c r="SUI7" s="7"/>
      <c r="SUJ7" s="202"/>
      <c r="SUK7" s="7"/>
      <c r="SUL7" s="202"/>
      <c r="SUM7" s="7"/>
      <c r="SUN7" s="202"/>
      <c r="SUO7" s="7"/>
      <c r="SUP7" s="202"/>
      <c r="SUQ7" s="7"/>
      <c r="SUR7" s="202"/>
      <c r="SUS7" s="7"/>
      <c r="SUT7" s="202"/>
      <c r="SUU7" s="7"/>
      <c r="SUV7" s="202"/>
      <c r="SUW7" s="7"/>
      <c r="SUX7" s="202"/>
      <c r="SUY7" s="7"/>
      <c r="SUZ7" s="202"/>
      <c r="SVA7" s="7"/>
      <c r="SVB7" s="202"/>
      <c r="SVC7" s="7"/>
      <c r="SVD7" s="202"/>
      <c r="SVE7" s="7"/>
      <c r="SVF7" s="202"/>
      <c r="SVG7" s="7"/>
      <c r="SVH7" s="202"/>
      <c r="SVI7" s="7"/>
      <c r="SVJ7" s="202"/>
      <c r="SVK7" s="7"/>
      <c r="SVL7" s="202"/>
      <c r="SVM7" s="7"/>
      <c r="SVN7" s="202"/>
      <c r="SVO7" s="7"/>
      <c r="SVP7" s="202"/>
      <c r="SVQ7" s="7"/>
      <c r="SVR7" s="202"/>
      <c r="SVS7" s="7"/>
      <c r="SVT7" s="202"/>
      <c r="SVU7" s="7"/>
      <c r="SVV7" s="202"/>
      <c r="SVW7" s="7"/>
      <c r="SVX7" s="202"/>
      <c r="SVY7" s="7"/>
      <c r="SVZ7" s="202"/>
      <c r="SWA7" s="7"/>
      <c r="SWB7" s="202"/>
      <c r="SWC7" s="7"/>
      <c r="SWD7" s="202"/>
      <c r="SWE7" s="7"/>
      <c r="SWF7" s="202"/>
      <c r="SWG7" s="7"/>
      <c r="SWH7" s="202"/>
      <c r="SWI7" s="7"/>
      <c r="SWJ7" s="202"/>
      <c r="SWK7" s="7"/>
      <c r="SWL7" s="202"/>
      <c r="SWM7" s="7"/>
      <c r="SWN7" s="202"/>
      <c r="SWO7" s="7"/>
      <c r="SWP7" s="202"/>
      <c r="SWQ7" s="7"/>
      <c r="SWR7" s="202"/>
      <c r="SWS7" s="7"/>
      <c r="SWT7" s="202"/>
      <c r="SWU7" s="7"/>
      <c r="SWV7" s="202"/>
      <c r="SWW7" s="7"/>
      <c r="SWX7" s="202"/>
      <c r="SWY7" s="7"/>
      <c r="SWZ7" s="202"/>
      <c r="SXA7" s="7"/>
      <c r="SXB7" s="202"/>
      <c r="SXC7" s="7"/>
      <c r="SXD7" s="202"/>
      <c r="SXE7" s="7"/>
      <c r="SXF7" s="202"/>
      <c r="SXG7" s="7"/>
      <c r="SXH7" s="202"/>
      <c r="SXI7" s="7"/>
      <c r="SXJ7" s="202"/>
      <c r="SXK7" s="7"/>
      <c r="SXL7" s="202"/>
      <c r="SXM7" s="7"/>
      <c r="SXN7" s="202"/>
      <c r="SXO7" s="7"/>
      <c r="SXP7" s="202"/>
      <c r="SXQ7" s="7"/>
      <c r="SXR7" s="202"/>
      <c r="SXS7" s="7"/>
      <c r="SXT7" s="202"/>
      <c r="SXU7" s="7"/>
      <c r="SXV7" s="202"/>
      <c r="SXW7" s="7"/>
      <c r="SXX7" s="202"/>
      <c r="SXY7" s="7"/>
      <c r="SXZ7" s="202"/>
      <c r="SYA7" s="7"/>
      <c r="SYB7" s="202"/>
      <c r="SYC7" s="7"/>
      <c r="SYD7" s="202"/>
      <c r="SYE7" s="7"/>
      <c r="SYF7" s="202"/>
      <c r="SYG7" s="7"/>
      <c r="SYH7" s="202"/>
      <c r="SYI7" s="7"/>
      <c r="SYJ7" s="202"/>
      <c r="SYK7" s="7"/>
      <c r="SYL7" s="202"/>
      <c r="SYM7" s="7"/>
      <c r="SYN7" s="202"/>
      <c r="SYO7" s="7"/>
      <c r="SYP7" s="202"/>
      <c r="SYQ7" s="7"/>
      <c r="SYR7" s="202"/>
      <c r="SYS7" s="7"/>
      <c r="SYT7" s="202"/>
      <c r="SYU7" s="7"/>
      <c r="SYV7" s="202"/>
      <c r="SYW7" s="7"/>
      <c r="SYX7" s="202"/>
      <c r="SYY7" s="7"/>
      <c r="SYZ7" s="202"/>
      <c r="SZA7" s="7"/>
      <c r="SZB7" s="202"/>
      <c r="SZC7" s="7"/>
      <c r="SZD7" s="202"/>
      <c r="SZE7" s="7"/>
      <c r="SZF7" s="202"/>
      <c r="SZG7" s="7"/>
      <c r="SZH7" s="202"/>
      <c r="SZI7" s="7"/>
      <c r="SZJ7" s="202"/>
      <c r="SZK7" s="7"/>
      <c r="SZL7" s="202"/>
      <c r="SZM7" s="7"/>
      <c r="SZN7" s="202"/>
      <c r="SZO7" s="7"/>
      <c r="SZP7" s="202"/>
      <c r="SZQ7" s="7"/>
      <c r="SZR7" s="202"/>
      <c r="SZS7" s="7"/>
      <c r="SZT7" s="202"/>
      <c r="SZU7" s="7"/>
      <c r="SZV7" s="202"/>
      <c r="SZW7" s="7"/>
      <c r="SZX7" s="202"/>
      <c r="SZY7" s="7"/>
      <c r="SZZ7" s="202"/>
      <c r="TAA7" s="7"/>
      <c r="TAB7" s="202"/>
      <c r="TAC7" s="7"/>
      <c r="TAD7" s="202"/>
      <c r="TAE7" s="7"/>
      <c r="TAF7" s="202"/>
      <c r="TAG7" s="7"/>
      <c r="TAH7" s="202"/>
      <c r="TAI7" s="7"/>
      <c r="TAJ7" s="202"/>
      <c r="TAK7" s="7"/>
      <c r="TAL7" s="202"/>
      <c r="TAM7" s="7"/>
      <c r="TAN7" s="202"/>
      <c r="TAO7" s="7"/>
      <c r="TAP7" s="202"/>
      <c r="TAQ7" s="7"/>
      <c r="TAR7" s="202"/>
      <c r="TAS7" s="7"/>
      <c r="TAT7" s="202"/>
      <c r="TAU7" s="7"/>
      <c r="TAV7" s="202"/>
      <c r="TAW7" s="7"/>
      <c r="TAX7" s="202"/>
      <c r="TAY7" s="7"/>
      <c r="TAZ7" s="202"/>
      <c r="TBA7" s="7"/>
      <c r="TBB7" s="202"/>
      <c r="TBC7" s="7"/>
      <c r="TBD7" s="202"/>
      <c r="TBE7" s="7"/>
      <c r="TBF7" s="202"/>
      <c r="TBG7" s="7"/>
      <c r="TBH7" s="202"/>
      <c r="TBI7" s="7"/>
      <c r="TBJ7" s="202"/>
      <c r="TBK7" s="7"/>
      <c r="TBL7" s="202"/>
      <c r="TBM7" s="7"/>
      <c r="TBN7" s="202"/>
      <c r="TBO7" s="7"/>
      <c r="TBP7" s="202"/>
      <c r="TBQ7" s="7"/>
      <c r="TBR7" s="202"/>
      <c r="TBS7" s="7"/>
      <c r="TBT7" s="202"/>
      <c r="TBU7" s="7"/>
      <c r="TBV7" s="202"/>
      <c r="TBW7" s="7"/>
      <c r="TBX7" s="202"/>
      <c r="TBY7" s="7"/>
      <c r="TBZ7" s="202"/>
      <c r="TCA7" s="7"/>
      <c r="TCB7" s="202"/>
      <c r="TCC7" s="7"/>
      <c r="TCD7" s="202"/>
      <c r="TCE7" s="7"/>
      <c r="TCF7" s="202"/>
      <c r="TCG7" s="7"/>
      <c r="TCH7" s="202"/>
      <c r="TCI7" s="7"/>
      <c r="TCJ7" s="202"/>
      <c r="TCK7" s="7"/>
      <c r="TCL7" s="202"/>
      <c r="TCM7" s="7"/>
      <c r="TCN7" s="202"/>
      <c r="TCO7" s="7"/>
      <c r="TCP7" s="202"/>
      <c r="TCQ7" s="7"/>
      <c r="TCR7" s="202"/>
      <c r="TCS7" s="7"/>
      <c r="TCT7" s="202"/>
      <c r="TCU7" s="7"/>
      <c r="TCV7" s="202"/>
      <c r="TCW7" s="7"/>
      <c r="TCX7" s="202"/>
      <c r="TCY7" s="7"/>
      <c r="TCZ7" s="202"/>
      <c r="TDA7" s="7"/>
      <c r="TDB7" s="202"/>
      <c r="TDC7" s="7"/>
      <c r="TDD7" s="202"/>
      <c r="TDE7" s="7"/>
      <c r="TDF7" s="202"/>
      <c r="TDG7" s="7"/>
      <c r="TDH7" s="202"/>
      <c r="TDI7" s="7"/>
      <c r="TDJ7" s="202"/>
      <c r="TDK7" s="7"/>
      <c r="TDL7" s="202"/>
      <c r="TDM7" s="7"/>
      <c r="TDN7" s="202"/>
      <c r="TDO7" s="7"/>
      <c r="TDP7" s="202"/>
      <c r="TDQ7" s="7"/>
      <c r="TDR7" s="202"/>
      <c r="TDS7" s="7"/>
      <c r="TDT7" s="202"/>
      <c r="TDU7" s="7"/>
      <c r="TDV7" s="202"/>
      <c r="TDW7" s="7"/>
      <c r="TDX7" s="202"/>
      <c r="TDY7" s="7"/>
      <c r="TDZ7" s="202"/>
      <c r="TEA7" s="7"/>
      <c r="TEB7" s="202"/>
      <c r="TEC7" s="7"/>
      <c r="TED7" s="202"/>
      <c r="TEE7" s="7"/>
      <c r="TEF7" s="202"/>
      <c r="TEG7" s="7"/>
      <c r="TEH7" s="202"/>
      <c r="TEI7" s="7"/>
      <c r="TEJ7" s="202"/>
      <c r="TEK7" s="7"/>
      <c r="TEL7" s="202"/>
      <c r="TEM7" s="7"/>
      <c r="TEN7" s="202"/>
      <c r="TEO7" s="7"/>
      <c r="TEP7" s="202"/>
      <c r="TEQ7" s="7"/>
      <c r="TER7" s="202"/>
      <c r="TES7" s="7"/>
      <c r="TET7" s="202"/>
      <c r="TEU7" s="7"/>
      <c r="TEV7" s="202"/>
      <c r="TEW7" s="7"/>
      <c r="TEX7" s="202"/>
      <c r="TEY7" s="7"/>
      <c r="TEZ7" s="202"/>
      <c r="TFA7" s="7"/>
      <c r="TFB7" s="202"/>
      <c r="TFC7" s="7"/>
      <c r="TFD7" s="202"/>
      <c r="TFE7" s="7"/>
      <c r="TFF7" s="202"/>
      <c r="TFG7" s="7"/>
      <c r="TFH7" s="202"/>
      <c r="TFI7" s="7"/>
      <c r="TFJ7" s="202"/>
      <c r="TFK7" s="7"/>
      <c r="TFL7" s="202"/>
      <c r="TFM7" s="7"/>
      <c r="TFN7" s="202"/>
      <c r="TFO7" s="7"/>
      <c r="TFP7" s="202"/>
      <c r="TFQ7" s="7"/>
      <c r="TFR7" s="202"/>
      <c r="TFS7" s="7"/>
      <c r="TFT7" s="202"/>
      <c r="TFU7" s="7"/>
      <c r="TFV7" s="202"/>
      <c r="TFW7" s="7"/>
      <c r="TFX7" s="202"/>
      <c r="TFY7" s="7"/>
      <c r="TFZ7" s="202"/>
      <c r="TGA7" s="7"/>
      <c r="TGB7" s="202"/>
      <c r="TGC7" s="7"/>
      <c r="TGD7" s="202"/>
      <c r="TGE7" s="7"/>
      <c r="TGF7" s="202"/>
      <c r="TGG7" s="7"/>
      <c r="TGH7" s="202"/>
      <c r="TGI7" s="7"/>
      <c r="TGJ7" s="202"/>
      <c r="TGK7" s="7"/>
      <c r="TGL7" s="202"/>
      <c r="TGM7" s="7"/>
      <c r="TGN7" s="202"/>
      <c r="TGO7" s="7"/>
      <c r="TGP7" s="202"/>
      <c r="TGQ7" s="7"/>
      <c r="TGR7" s="202"/>
      <c r="TGS7" s="7"/>
      <c r="TGT7" s="202"/>
      <c r="TGU7" s="7"/>
      <c r="TGV7" s="202"/>
      <c r="TGW7" s="7"/>
      <c r="TGX7" s="202"/>
      <c r="TGY7" s="7"/>
      <c r="TGZ7" s="202"/>
      <c r="THA7" s="7"/>
      <c r="THB7" s="202"/>
      <c r="THC7" s="7"/>
      <c r="THD7" s="202"/>
      <c r="THE7" s="7"/>
      <c r="THF7" s="202"/>
      <c r="THG7" s="7"/>
      <c r="THH7" s="202"/>
      <c r="THI7" s="7"/>
      <c r="THJ7" s="202"/>
      <c r="THK7" s="7"/>
      <c r="THL7" s="202"/>
      <c r="THM7" s="7"/>
      <c r="THN7" s="202"/>
      <c r="THO7" s="7"/>
      <c r="THP7" s="202"/>
      <c r="THQ7" s="7"/>
      <c r="THR7" s="202"/>
      <c r="THS7" s="7"/>
      <c r="THT7" s="202"/>
      <c r="THU7" s="7"/>
      <c r="THV7" s="202"/>
      <c r="THW7" s="7"/>
      <c r="THX7" s="202"/>
      <c r="THY7" s="7"/>
      <c r="THZ7" s="202"/>
      <c r="TIA7" s="7"/>
      <c r="TIB7" s="202"/>
      <c r="TIC7" s="7"/>
      <c r="TID7" s="202"/>
      <c r="TIE7" s="7"/>
      <c r="TIF7" s="202"/>
      <c r="TIG7" s="7"/>
      <c r="TIH7" s="202"/>
      <c r="TII7" s="7"/>
      <c r="TIJ7" s="202"/>
      <c r="TIK7" s="7"/>
      <c r="TIL7" s="202"/>
      <c r="TIM7" s="7"/>
      <c r="TIN7" s="202"/>
      <c r="TIO7" s="7"/>
      <c r="TIP7" s="202"/>
      <c r="TIQ7" s="7"/>
      <c r="TIR7" s="202"/>
      <c r="TIS7" s="7"/>
      <c r="TIT7" s="202"/>
      <c r="TIU7" s="7"/>
      <c r="TIV7" s="202"/>
      <c r="TIW7" s="7"/>
      <c r="TIX7" s="202"/>
      <c r="TIY7" s="7"/>
      <c r="TIZ7" s="202"/>
      <c r="TJA7" s="7"/>
      <c r="TJB7" s="202"/>
      <c r="TJC7" s="7"/>
      <c r="TJD7" s="202"/>
      <c r="TJE7" s="7"/>
      <c r="TJF7" s="202"/>
      <c r="TJG7" s="7"/>
      <c r="TJH7" s="202"/>
      <c r="TJI7" s="7"/>
      <c r="TJJ7" s="202"/>
      <c r="TJK7" s="7"/>
      <c r="TJL7" s="202"/>
      <c r="TJM7" s="7"/>
      <c r="TJN7" s="202"/>
      <c r="TJO7" s="7"/>
      <c r="TJP7" s="202"/>
      <c r="TJQ7" s="7"/>
      <c r="TJR7" s="202"/>
      <c r="TJS7" s="7"/>
      <c r="TJT7" s="202"/>
      <c r="TJU7" s="7"/>
      <c r="TJV7" s="202"/>
      <c r="TJW7" s="7"/>
      <c r="TJX7" s="202"/>
      <c r="TJY7" s="7"/>
      <c r="TJZ7" s="202"/>
      <c r="TKA7" s="7"/>
      <c r="TKB7" s="202"/>
      <c r="TKC7" s="7"/>
      <c r="TKD7" s="202"/>
      <c r="TKE7" s="7"/>
      <c r="TKF7" s="202"/>
      <c r="TKG7" s="7"/>
      <c r="TKH7" s="202"/>
      <c r="TKI7" s="7"/>
      <c r="TKJ7" s="202"/>
      <c r="TKK7" s="7"/>
      <c r="TKL7" s="202"/>
      <c r="TKM7" s="7"/>
      <c r="TKN7" s="202"/>
      <c r="TKO7" s="7"/>
      <c r="TKP7" s="202"/>
      <c r="TKQ7" s="7"/>
      <c r="TKR7" s="202"/>
      <c r="TKS7" s="7"/>
      <c r="TKT7" s="202"/>
      <c r="TKU7" s="7"/>
      <c r="TKV7" s="202"/>
      <c r="TKW7" s="7"/>
      <c r="TKX7" s="202"/>
      <c r="TKY7" s="7"/>
      <c r="TKZ7" s="202"/>
      <c r="TLA7" s="7"/>
      <c r="TLB7" s="202"/>
      <c r="TLC7" s="7"/>
      <c r="TLD7" s="202"/>
      <c r="TLE7" s="7"/>
      <c r="TLF7" s="202"/>
      <c r="TLG7" s="7"/>
      <c r="TLH7" s="202"/>
      <c r="TLI7" s="7"/>
      <c r="TLJ7" s="202"/>
      <c r="TLK7" s="7"/>
      <c r="TLL7" s="202"/>
      <c r="TLM7" s="7"/>
      <c r="TLN7" s="202"/>
      <c r="TLO7" s="7"/>
      <c r="TLP7" s="202"/>
      <c r="TLQ7" s="7"/>
      <c r="TLR7" s="202"/>
      <c r="TLS7" s="7"/>
      <c r="TLT7" s="202"/>
      <c r="TLU7" s="7"/>
      <c r="TLV7" s="202"/>
      <c r="TLW7" s="7"/>
      <c r="TLX7" s="202"/>
      <c r="TLY7" s="7"/>
      <c r="TLZ7" s="202"/>
      <c r="TMA7" s="7"/>
      <c r="TMB7" s="202"/>
      <c r="TMC7" s="7"/>
      <c r="TMD7" s="202"/>
      <c r="TME7" s="7"/>
      <c r="TMF7" s="202"/>
      <c r="TMG7" s="7"/>
      <c r="TMH7" s="202"/>
      <c r="TMI7" s="7"/>
      <c r="TMJ7" s="202"/>
      <c r="TMK7" s="7"/>
      <c r="TML7" s="202"/>
      <c r="TMM7" s="7"/>
      <c r="TMN7" s="202"/>
      <c r="TMO7" s="7"/>
      <c r="TMP7" s="202"/>
      <c r="TMQ7" s="7"/>
      <c r="TMR7" s="202"/>
      <c r="TMS7" s="7"/>
      <c r="TMT7" s="202"/>
      <c r="TMU7" s="7"/>
      <c r="TMV7" s="202"/>
      <c r="TMW7" s="7"/>
      <c r="TMX7" s="202"/>
      <c r="TMY7" s="7"/>
      <c r="TMZ7" s="202"/>
      <c r="TNA7" s="7"/>
      <c r="TNB7" s="202"/>
      <c r="TNC7" s="7"/>
      <c r="TND7" s="202"/>
      <c r="TNE7" s="7"/>
      <c r="TNF7" s="202"/>
      <c r="TNG7" s="7"/>
      <c r="TNH7" s="202"/>
      <c r="TNI7" s="7"/>
      <c r="TNJ7" s="202"/>
      <c r="TNK7" s="7"/>
      <c r="TNL7" s="202"/>
      <c r="TNM7" s="7"/>
      <c r="TNN7" s="202"/>
      <c r="TNO7" s="7"/>
      <c r="TNP7" s="202"/>
      <c r="TNQ7" s="7"/>
      <c r="TNR7" s="202"/>
      <c r="TNS7" s="7"/>
      <c r="TNT7" s="202"/>
      <c r="TNU7" s="7"/>
      <c r="TNV7" s="202"/>
      <c r="TNW7" s="7"/>
      <c r="TNX7" s="202"/>
      <c r="TNY7" s="7"/>
      <c r="TNZ7" s="202"/>
      <c r="TOA7" s="7"/>
      <c r="TOB7" s="202"/>
      <c r="TOC7" s="7"/>
      <c r="TOD7" s="202"/>
      <c r="TOE7" s="7"/>
      <c r="TOF7" s="202"/>
      <c r="TOG7" s="7"/>
      <c r="TOH7" s="202"/>
      <c r="TOI7" s="7"/>
      <c r="TOJ7" s="202"/>
      <c r="TOK7" s="7"/>
      <c r="TOL7" s="202"/>
      <c r="TOM7" s="7"/>
      <c r="TON7" s="202"/>
      <c r="TOO7" s="7"/>
      <c r="TOP7" s="202"/>
      <c r="TOQ7" s="7"/>
      <c r="TOR7" s="202"/>
      <c r="TOS7" s="7"/>
      <c r="TOT7" s="202"/>
      <c r="TOU7" s="7"/>
      <c r="TOV7" s="202"/>
      <c r="TOW7" s="7"/>
      <c r="TOX7" s="202"/>
      <c r="TOY7" s="7"/>
      <c r="TOZ7" s="202"/>
      <c r="TPA7" s="7"/>
      <c r="TPB7" s="202"/>
      <c r="TPC7" s="7"/>
      <c r="TPD7" s="202"/>
      <c r="TPE7" s="7"/>
      <c r="TPF7" s="202"/>
      <c r="TPG7" s="7"/>
      <c r="TPH7" s="202"/>
      <c r="TPI7" s="7"/>
      <c r="TPJ7" s="202"/>
      <c r="TPK7" s="7"/>
      <c r="TPL7" s="202"/>
      <c r="TPM7" s="7"/>
      <c r="TPN7" s="202"/>
      <c r="TPO7" s="7"/>
      <c r="TPP7" s="202"/>
      <c r="TPQ7" s="7"/>
      <c r="TPR7" s="202"/>
      <c r="TPS7" s="7"/>
      <c r="TPT7" s="202"/>
      <c r="TPU7" s="7"/>
      <c r="TPV7" s="202"/>
      <c r="TPW7" s="7"/>
      <c r="TPX7" s="202"/>
      <c r="TPY7" s="7"/>
      <c r="TPZ7" s="202"/>
      <c r="TQA7" s="7"/>
      <c r="TQB7" s="202"/>
      <c r="TQC7" s="7"/>
      <c r="TQD7" s="202"/>
      <c r="TQE7" s="7"/>
      <c r="TQF7" s="202"/>
      <c r="TQG7" s="7"/>
      <c r="TQH7" s="202"/>
      <c r="TQI7" s="7"/>
      <c r="TQJ7" s="202"/>
      <c r="TQK7" s="7"/>
      <c r="TQL7" s="202"/>
      <c r="TQM7" s="7"/>
      <c r="TQN7" s="202"/>
      <c r="TQO7" s="7"/>
      <c r="TQP7" s="202"/>
      <c r="TQQ7" s="7"/>
      <c r="TQR7" s="202"/>
      <c r="TQS7" s="7"/>
      <c r="TQT7" s="202"/>
      <c r="TQU7" s="7"/>
      <c r="TQV7" s="202"/>
      <c r="TQW7" s="7"/>
      <c r="TQX7" s="202"/>
      <c r="TQY7" s="7"/>
      <c r="TQZ7" s="202"/>
      <c r="TRA7" s="7"/>
      <c r="TRB7" s="202"/>
      <c r="TRC7" s="7"/>
      <c r="TRD7" s="202"/>
      <c r="TRE7" s="7"/>
      <c r="TRF7" s="202"/>
      <c r="TRG7" s="7"/>
      <c r="TRH7" s="202"/>
      <c r="TRI7" s="7"/>
      <c r="TRJ7" s="202"/>
      <c r="TRK7" s="7"/>
      <c r="TRL7" s="202"/>
      <c r="TRM7" s="7"/>
      <c r="TRN7" s="202"/>
      <c r="TRO7" s="7"/>
      <c r="TRP7" s="202"/>
      <c r="TRQ7" s="7"/>
      <c r="TRR7" s="202"/>
      <c r="TRS7" s="7"/>
      <c r="TRT7" s="202"/>
      <c r="TRU7" s="7"/>
      <c r="TRV7" s="202"/>
      <c r="TRW7" s="7"/>
      <c r="TRX7" s="202"/>
      <c r="TRY7" s="7"/>
      <c r="TRZ7" s="202"/>
      <c r="TSA7" s="7"/>
      <c r="TSB7" s="202"/>
      <c r="TSC7" s="7"/>
      <c r="TSD7" s="202"/>
      <c r="TSE7" s="7"/>
      <c r="TSF7" s="202"/>
      <c r="TSG7" s="7"/>
      <c r="TSH7" s="202"/>
      <c r="TSI7" s="7"/>
      <c r="TSJ7" s="202"/>
      <c r="TSK7" s="7"/>
      <c r="TSL7" s="202"/>
      <c r="TSM7" s="7"/>
      <c r="TSN7" s="202"/>
      <c r="TSO7" s="7"/>
      <c r="TSP7" s="202"/>
      <c r="TSQ7" s="7"/>
      <c r="TSR7" s="202"/>
      <c r="TSS7" s="7"/>
      <c r="TST7" s="202"/>
      <c r="TSU7" s="7"/>
      <c r="TSV7" s="202"/>
      <c r="TSW7" s="7"/>
      <c r="TSX7" s="202"/>
      <c r="TSY7" s="7"/>
      <c r="TSZ7" s="202"/>
      <c r="TTA7" s="7"/>
      <c r="TTB7" s="202"/>
      <c r="TTC7" s="7"/>
      <c r="TTD7" s="202"/>
      <c r="TTE7" s="7"/>
      <c r="TTF7" s="202"/>
      <c r="TTG7" s="7"/>
      <c r="TTH7" s="202"/>
      <c r="TTI7" s="7"/>
      <c r="TTJ7" s="202"/>
      <c r="TTK7" s="7"/>
      <c r="TTL7" s="202"/>
      <c r="TTM7" s="7"/>
      <c r="TTN7" s="202"/>
      <c r="TTO7" s="7"/>
      <c r="TTP7" s="202"/>
      <c r="TTQ7" s="7"/>
      <c r="TTR7" s="202"/>
      <c r="TTS7" s="7"/>
      <c r="TTT7" s="202"/>
      <c r="TTU7" s="7"/>
      <c r="TTV7" s="202"/>
      <c r="TTW7" s="7"/>
      <c r="TTX7" s="202"/>
      <c r="TTY7" s="7"/>
      <c r="TTZ7" s="202"/>
      <c r="TUA7" s="7"/>
      <c r="TUB7" s="202"/>
      <c r="TUC7" s="7"/>
      <c r="TUD7" s="202"/>
      <c r="TUE7" s="7"/>
      <c r="TUF7" s="202"/>
      <c r="TUG7" s="7"/>
      <c r="TUH7" s="202"/>
      <c r="TUI7" s="7"/>
      <c r="TUJ7" s="202"/>
      <c r="TUK7" s="7"/>
      <c r="TUL7" s="202"/>
      <c r="TUM7" s="7"/>
      <c r="TUN7" s="202"/>
      <c r="TUO7" s="7"/>
      <c r="TUP7" s="202"/>
      <c r="TUQ7" s="7"/>
      <c r="TUR7" s="202"/>
      <c r="TUS7" s="7"/>
      <c r="TUT7" s="202"/>
      <c r="TUU7" s="7"/>
      <c r="TUV7" s="202"/>
      <c r="TUW7" s="7"/>
      <c r="TUX7" s="202"/>
      <c r="TUY7" s="7"/>
      <c r="TUZ7" s="202"/>
      <c r="TVA7" s="7"/>
      <c r="TVB7" s="202"/>
      <c r="TVC7" s="7"/>
      <c r="TVD7" s="202"/>
      <c r="TVE7" s="7"/>
      <c r="TVF7" s="202"/>
      <c r="TVG7" s="7"/>
      <c r="TVH7" s="202"/>
      <c r="TVI7" s="7"/>
      <c r="TVJ7" s="202"/>
      <c r="TVK7" s="7"/>
      <c r="TVL7" s="202"/>
      <c r="TVM7" s="7"/>
      <c r="TVN7" s="202"/>
      <c r="TVO7" s="7"/>
      <c r="TVP7" s="202"/>
      <c r="TVQ7" s="7"/>
      <c r="TVR7" s="202"/>
      <c r="TVS7" s="7"/>
      <c r="TVT7" s="202"/>
      <c r="TVU7" s="7"/>
      <c r="TVV7" s="202"/>
      <c r="TVW7" s="7"/>
      <c r="TVX7" s="202"/>
      <c r="TVY7" s="7"/>
      <c r="TVZ7" s="202"/>
      <c r="TWA7" s="7"/>
      <c r="TWB7" s="202"/>
      <c r="TWC7" s="7"/>
      <c r="TWD7" s="202"/>
      <c r="TWE7" s="7"/>
      <c r="TWF7" s="202"/>
      <c r="TWG7" s="7"/>
      <c r="TWH7" s="202"/>
      <c r="TWI7" s="7"/>
      <c r="TWJ7" s="202"/>
      <c r="TWK7" s="7"/>
      <c r="TWL7" s="202"/>
      <c r="TWM7" s="7"/>
      <c r="TWN7" s="202"/>
      <c r="TWO7" s="7"/>
      <c r="TWP7" s="202"/>
      <c r="TWQ7" s="7"/>
      <c r="TWR7" s="202"/>
      <c r="TWS7" s="7"/>
      <c r="TWT7" s="202"/>
      <c r="TWU7" s="7"/>
      <c r="TWV7" s="202"/>
      <c r="TWW7" s="7"/>
      <c r="TWX7" s="202"/>
      <c r="TWY7" s="7"/>
      <c r="TWZ7" s="202"/>
      <c r="TXA7" s="7"/>
      <c r="TXB7" s="202"/>
      <c r="TXC7" s="7"/>
      <c r="TXD7" s="202"/>
      <c r="TXE7" s="7"/>
      <c r="TXF7" s="202"/>
      <c r="TXG7" s="7"/>
      <c r="TXH7" s="202"/>
      <c r="TXI7" s="7"/>
      <c r="TXJ7" s="202"/>
      <c r="TXK7" s="7"/>
      <c r="TXL7" s="202"/>
      <c r="TXM7" s="7"/>
      <c r="TXN7" s="202"/>
      <c r="TXO7" s="7"/>
      <c r="TXP7" s="202"/>
      <c r="TXQ7" s="7"/>
      <c r="TXR7" s="202"/>
      <c r="TXS7" s="7"/>
      <c r="TXT7" s="202"/>
      <c r="TXU7" s="7"/>
      <c r="TXV7" s="202"/>
      <c r="TXW7" s="7"/>
      <c r="TXX7" s="202"/>
      <c r="TXY7" s="7"/>
      <c r="TXZ7" s="202"/>
      <c r="TYA7" s="7"/>
      <c r="TYB7" s="202"/>
      <c r="TYC7" s="7"/>
      <c r="TYD7" s="202"/>
      <c r="TYE7" s="7"/>
      <c r="TYF7" s="202"/>
      <c r="TYG7" s="7"/>
      <c r="TYH7" s="202"/>
      <c r="TYI7" s="7"/>
      <c r="TYJ7" s="202"/>
      <c r="TYK7" s="7"/>
      <c r="TYL7" s="202"/>
      <c r="TYM7" s="7"/>
      <c r="TYN7" s="202"/>
      <c r="TYO7" s="7"/>
      <c r="TYP7" s="202"/>
      <c r="TYQ7" s="7"/>
      <c r="TYR7" s="202"/>
      <c r="TYS7" s="7"/>
      <c r="TYT7" s="202"/>
      <c r="TYU7" s="7"/>
      <c r="TYV7" s="202"/>
      <c r="TYW7" s="7"/>
      <c r="TYX7" s="202"/>
      <c r="TYY7" s="7"/>
      <c r="TYZ7" s="202"/>
      <c r="TZA7" s="7"/>
      <c r="TZB7" s="202"/>
      <c r="TZC7" s="7"/>
      <c r="TZD7" s="202"/>
      <c r="TZE7" s="7"/>
      <c r="TZF7" s="202"/>
      <c r="TZG7" s="7"/>
      <c r="TZH7" s="202"/>
      <c r="TZI7" s="7"/>
      <c r="TZJ7" s="202"/>
      <c r="TZK7" s="7"/>
      <c r="TZL7" s="202"/>
      <c r="TZM7" s="7"/>
      <c r="TZN7" s="202"/>
      <c r="TZO7" s="7"/>
      <c r="TZP7" s="202"/>
      <c r="TZQ7" s="7"/>
      <c r="TZR7" s="202"/>
      <c r="TZS7" s="7"/>
      <c r="TZT7" s="202"/>
      <c r="TZU7" s="7"/>
      <c r="TZV7" s="202"/>
      <c r="TZW7" s="7"/>
      <c r="TZX7" s="202"/>
      <c r="TZY7" s="7"/>
      <c r="TZZ7" s="202"/>
      <c r="UAA7" s="7"/>
      <c r="UAB7" s="202"/>
      <c r="UAC7" s="7"/>
      <c r="UAD7" s="202"/>
      <c r="UAE7" s="7"/>
      <c r="UAF7" s="202"/>
      <c r="UAG7" s="7"/>
      <c r="UAH7" s="202"/>
      <c r="UAI7" s="7"/>
      <c r="UAJ7" s="202"/>
      <c r="UAK7" s="7"/>
      <c r="UAL7" s="202"/>
      <c r="UAM7" s="7"/>
      <c r="UAN7" s="202"/>
      <c r="UAO7" s="7"/>
      <c r="UAP7" s="202"/>
      <c r="UAQ7" s="7"/>
      <c r="UAR7" s="202"/>
      <c r="UAS7" s="7"/>
      <c r="UAT7" s="202"/>
      <c r="UAU7" s="7"/>
      <c r="UAV7" s="202"/>
      <c r="UAW7" s="7"/>
      <c r="UAX7" s="202"/>
      <c r="UAY7" s="7"/>
      <c r="UAZ7" s="202"/>
      <c r="UBA7" s="7"/>
      <c r="UBB7" s="202"/>
      <c r="UBC7" s="7"/>
      <c r="UBD7" s="202"/>
      <c r="UBE7" s="7"/>
      <c r="UBF7" s="202"/>
      <c r="UBG7" s="7"/>
      <c r="UBH7" s="202"/>
      <c r="UBI7" s="7"/>
      <c r="UBJ7" s="202"/>
      <c r="UBK7" s="7"/>
      <c r="UBL7" s="202"/>
      <c r="UBM7" s="7"/>
      <c r="UBN7" s="202"/>
      <c r="UBO7" s="7"/>
      <c r="UBP7" s="202"/>
      <c r="UBQ7" s="7"/>
      <c r="UBR7" s="202"/>
      <c r="UBS7" s="7"/>
      <c r="UBT7" s="202"/>
      <c r="UBU7" s="7"/>
      <c r="UBV7" s="202"/>
      <c r="UBW7" s="7"/>
      <c r="UBX7" s="202"/>
      <c r="UBY7" s="7"/>
      <c r="UBZ7" s="202"/>
      <c r="UCA7" s="7"/>
      <c r="UCB7" s="202"/>
      <c r="UCC7" s="7"/>
      <c r="UCD7" s="202"/>
      <c r="UCE7" s="7"/>
      <c r="UCF7" s="202"/>
      <c r="UCG7" s="7"/>
      <c r="UCH7" s="202"/>
      <c r="UCI7" s="7"/>
      <c r="UCJ7" s="202"/>
      <c r="UCK7" s="7"/>
      <c r="UCL7" s="202"/>
      <c r="UCM7" s="7"/>
      <c r="UCN7" s="202"/>
      <c r="UCO7" s="7"/>
      <c r="UCP7" s="202"/>
      <c r="UCQ7" s="7"/>
      <c r="UCR7" s="202"/>
      <c r="UCS7" s="7"/>
      <c r="UCT7" s="202"/>
      <c r="UCU7" s="7"/>
      <c r="UCV7" s="202"/>
      <c r="UCW7" s="7"/>
      <c r="UCX7" s="202"/>
      <c r="UCY7" s="7"/>
      <c r="UCZ7" s="202"/>
      <c r="UDA7" s="7"/>
      <c r="UDB7" s="202"/>
      <c r="UDC7" s="7"/>
      <c r="UDD7" s="202"/>
      <c r="UDE7" s="7"/>
      <c r="UDF7" s="202"/>
      <c r="UDG7" s="7"/>
      <c r="UDH7" s="202"/>
      <c r="UDI7" s="7"/>
      <c r="UDJ7" s="202"/>
      <c r="UDK7" s="7"/>
      <c r="UDL7" s="202"/>
      <c r="UDM7" s="7"/>
      <c r="UDN7" s="202"/>
      <c r="UDO7" s="7"/>
      <c r="UDP7" s="202"/>
      <c r="UDQ7" s="7"/>
      <c r="UDR7" s="202"/>
      <c r="UDS7" s="7"/>
      <c r="UDT7" s="202"/>
      <c r="UDU7" s="7"/>
      <c r="UDV7" s="202"/>
      <c r="UDW7" s="7"/>
      <c r="UDX7" s="202"/>
      <c r="UDY7" s="7"/>
      <c r="UDZ7" s="202"/>
      <c r="UEA7" s="7"/>
      <c r="UEB7" s="202"/>
      <c r="UEC7" s="7"/>
      <c r="UED7" s="202"/>
      <c r="UEE7" s="7"/>
      <c r="UEF7" s="202"/>
      <c r="UEG7" s="7"/>
      <c r="UEH7" s="202"/>
      <c r="UEI7" s="7"/>
      <c r="UEJ7" s="202"/>
      <c r="UEK7" s="7"/>
      <c r="UEL7" s="202"/>
      <c r="UEM7" s="7"/>
      <c r="UEN7" s="202"/>
      <c r="UEO7" s="7"/>
      <c r="UEP7" s="202"/>
      <c r="UEQ7" s="7"/>
      <c r="UER7" s="202"/>
      <c r="UES7" s="7"/>
      <c r="UET7" s="202"/>
      <c r="UEU7" s="7"/>
      <c r="UEV7" s="202"/>
      <c r="UEW7" s="7"/>
      <c r="UEX7" s="202"/>
      <c r="UEY7" s="7"/>
      <c r="UEZ7" s="202"/>
      <c r="UFA7" s="7"/>
      <c r="UFB7" s="202"/>
      <c r="UFC7" s="7"/>
      <c r="UFD7" s="202"/>
      <c r="UFE7" s="7"/>
      <c r="UFF7" s="202"/>
      <c r="UFG7" s="7"/>
      <c r="UFH7" s="202"/>
      <c r="UFI7" s="7"/>
      <c r="UFJ7" s="202"/>
      <c r="UFK7" s="7"/>
      <c r="UFL7" s="202"/>
      <c r="UFM7" s="7"/>
      <c r="UFN7" s="202"/>
      <c r="UFO7" s="7"/>
      <c r="UFP7" s="202"/>
      <c r="UFQ7" s="7"/>
      <c r="UFR7" s="202"/>
      <c r="UFS7" s="7"/>
      <c r="UFT7" s="202"/>
      <c r="UFU7" s="7"/>
      <c r="UFV7" s="202"/>
      <c r="UFW7" s="7"/>
      <c r="UFX7" s="202"/>
      <c r="UFY7" s="7"/>
      <c r="UFZ7" s="202"/>
      <c r="UGA7" s="7"/>
      <c r="UGB7" s="202"/>
      <c r="UGC7" s="7"/>
      <c r="UGD7" s="202"/>
      <c r="UGE7" s="7"/>
      <c r="UGF7" s="202"/>
      <c r="UGG7" s="7"/>
      <c r="UGH7" s="202"/>
      <c r="UGI7" s="7"/>
      <c r="UGJ7" s="202"/>
      <c r="UGK7" s="7"/>
      <c r="UGL7" s="202"/>
      <c r="UGM7" s="7"/>
      <c r="UGN7" s="202"/>
      <c r="UGO7" s="7"/>
      <c r="UGP7" s="202"/>
      <c r="UGQ7" s="7"/>
      <c r="UGR7" s="202"/>
      <c r="UGS7" s="7"/>
      <c r="UGT7" s="202"/>
      <c r="UGU7" s="7"/>
      <c r="UGV7" s="202"/>
      <c r="UGW7" s="7"/>
      <c r="UGX7" s="202"/>
      <c r="UGY7" s="7"/>
      <c r="UGZ7" s="202"/>
      <c r="UHA7" s="7"/>
      <c r="UHB7" s="202"/>
      <c r="UHC7" s="7"/>
      <c r="UHD7" s="202"/>
      <c r="UHE7" s="7"/>
      <c r="UHF7" s="202"/>
      <c r="UHG7" s="7"/>
      <c r="UHH7" s="202"/>
      <c r="UHI7" s="7"/>
      <c r="UHJ7" s="202"/>
      <c r="UHK7" s="7"/>
      <c r="UHL7" s="202"/>
      <c r="UHM7" s="7"/>
      <c r="UHN7" s="202"/>
      <c r="UHO7" s="7"/>
      <c r="UHP7" s="202"/>
      <c r="UHQ7" s="7"/>
      <c r="UHR7" s="202"/>
      <c r="UHS7" s="7"/>
      <c r="UHT7" s="202"/>
      <c r="UHU7" s="7"/>
      <c r="UHV7" s="202"/>
      <c r="UHW7" s="7"/>
      <c r="UHX7" s="202"/>
      <c r="UHY7" s="7"/>
      <c r="UHZ7" s="202"/>
      <c r="UIA7" s="7"/>
      <c r="UIB7" s="202"/>
      <c r="UIC7" s="7"/>
      <c r="UID7" s="202"/>
      <c r="UIE7" s="7"/>
      <c r="UIF7" s="202"/>
      <c r="UIG7" s="7"/>
      <c r="UIH7" s="202"/>
      <c r="UII7" s="7"/>
      <c r="UIJ7" s="202"/>
      <c r="UIK7" s="7"/>
      <c r="UIL7" s="202"/>
      <c r="UIM7" s="7"/>
      <c r="UIN7" s="202"/>
      <c r="UIO7" s="7"/>
      <c r="UIP7" s="202"/>
      <c r="UIQ7" s="7"/>
      <c r="UIR7" s="202"/>
      <c r="UIS7" s="7"/>
      <c r="UIT7" s="202"/>
      <c r="UIU7" s="7"/>
      <c r="UIV7" s="202"/>
      <c r="UIW7" s="7"/>
      <c r="UIX7" s="202"/>
      <c r="UIY7" s="7"/>
      <c r="UIZ7" s="202"/>
      <c r="UJA7" s="7"/>
      <c r="UJB7" s="202"/>
      <c r="UJC7" s="7"/>
      <c r="UJD7" s="202"/>
      <c r="UJE7" s="7"/>
      <c r="UJF7" s="202"/>
      <c r="UJG7" s="7"/>
      <c r="UJH7" s="202"/>
      <c r="UJI7" s="7"/>
      <c r="UJJ7" s="202"/>
      <c r="UJK7" s="7"/>
      <c r="UJL7" s="202"/>
      <c r="UJM7" s="7"/>
      <c r="UJN7" s="202"/>
      <c r="UJO7" s="7"/>
      <c r="UJP7" s="202"/>
      <c r="UJQ7" s="7"/>
      <c r="UJR7" s="202"/>
      <c r="UJS7" s="7"/>
      <c r="UJT7" s="202"/>
      <c r="UJU7" s="7"/>
      <c r="UJV7" s="202"/>
      <c r="UJW7" s="7"/>
      <c r="UJX7" s="202"/>
      <c r="UJY7" s="7"/>
      <c r="UJZ7" s="202"/>
      <c r="UKA7" s="7"/>
      <c r="UKB7" s="202"/>
      <c r="UKC7" s="7"/>
      <c r="UKD7" s="202"/>
      <c r="UKE7" s="7"/>
      <c r="UKF7" s="202"/>
      <c r="UKG7" s="7"/>
      <c r="UKH7" s="202"/>
      <c r="UKI7" s="7"/>
      <c r="UKJ7" s="202"/>
      <c r="UKK7" s="7"/>
      <c r="UKL7" s="202"/>
      <c r="UKM7" s="7"/>
      <c r="UKN7" s="202"/>
      <c r="UKO7" s="7"/>
      <c r="UKP7" s="202"/>
      <c r="UKQ7" s="7"/>
      <c r="UKR7" s="202"/>
      <c r="UKS7" s="7"/>
      <c r="UKT7" s="202"/>
      <c r="UKU7" s="7"/>
      <c r="UKV7" s="202"/>
      <c r="UKW7" s="7"/>
      <c r="UKX7" s="202"/>
      <c r="UKY7" s="7"/>
      <c r="UKZ7" s="202"/>
      <c r="ULA7" s="7"/>
      <c r="ULB7" s="202"/>
      <c r="ULC7" s="7"/>
      <c r="ULD7" s="202"/>
      <c r="ULE7" s="7"/>
      <c r="ULF7" s="202"/>
      <c r="ULG7" s="7"/>
      <c r="ULH7" s="202"/>
      <c r="ULI7" s="7"/>
      <c r="ULJ7" s="202"/>
      <c r="ULK7" s="7"/>
      <c r="ULL7" s="202"/>
      <c r="ULM7" s="7"/>
      <c r="ULN7" s="202"/>
      <c r="ULO7" s="7"/>
      <c r="ULP7" s="202"/>
      <c r="ULQ7" s="7"/>
      <c r="ULR7" s="202"/>
      <c r="ULS7" s="7"/>
      <c r="ULT7" s="202"/>
      <c r="ULU7" s="7"/>
      <c r="ULV7" s="202"/>
      <c r="ULW7" s="7"/>
      <c r="ULX7" s="202"/>
      <c r="ULY7" s="7"/>
      <c r="ULZ7" s="202"/>
      <c r="UMA7" s="7"/>
      <c r="UMB7" s="202"/>
      <c r="UMC7" s="7"/>
      <c r="UMD7" s="202"/>
      <c r="UME7" s="7"/>
      <c r="UMF7" s="202"/>
      <c r="UMG7" s="7"/>
      <c r="UMH7" s="202"/>
      <c r="UMI7" s="7"/>
      <c r="UMJ7" s="202"/>
      <c r="UMK7" s="7"/>
      <c r="UML7" s="202"/>
      <c r="UMM7" s="7"/>
      <c r="UMN7" s="202"/>
      <c r="UMO7" s="7"/>
      <c r="UMP7" s="202"/>
      <c r="UMQ7" s="7"/>
      <c r="UMR7" s="202"/>
      <c r="UMS7" s="7"/>
      <c r="UMT7" s="202"/>
      <c r="UMU7" s="7"/>
      <c r="UMV7" s="202"/>
      <c r="UMW7" s="7"/>
      <c r="UMX7" s="202"/>
      <c r="UMY7" s="7"/>
      <c r="UMZ7" s="202"/>
      <c r="UNA7" s="7"/>
      <c r="UNB7" s="202"/>
      <c r="UNC7" s="7"/>
      <c r="UND7" s="202"/>
      <c r="UNE7" s="7"/>
      <c r="UNF7" s="202"/>
      <c r="UNG7" s="7"/>
      <c r="UNH7" s="202"/>
      <c r="UNI7" s="7"/>
      <c r="UNJ7" s="202"/>
      <c r="UNK7" s="7"/>
      <c r="UNL7" s="202"/>
      <c r="UNM7" s="7"/>
      <c r="UNN7" s="202"/>
      <c r="UNO7" s="7"/>
      <c r="UNP7" s="202"/>
      <c r="UNQ7" s="7"/>
      <c r="UNR7" s="202"/>
      <c r="UNS7" s="7"/>
      <c r="UNT7" s="202"/>
      <c r="UNU7" s="7"/>
      <c r="UNV7" s="202"/>
      <c r="UNW7" s="7"/>
      <c r="UNX7" s="202"/>
      <c r="UNY7" s="7"/>
      <c r="UNZ7" s="202"/>
      <c r="UOA7" s="7"/>
      <c r="UOB7" s="202"/>
      <c r="UOC7" s="7"/>
      <c r="UOD7" s="202"/>
      <c r="UOE7" s="7"/>
      <c r="UOF7" s="202"/>
      <c r="UOG7" s="7"/>
      <c r="UOH7" s="202"/>
      <c r="UOI7" s="7"/>
      <c r="UOJ7" s="202"/>
      <c r="UOK7" s="7"/>
      <c r="UOL7" s="202"/>
      <c r="UOM7" s="7"/>
      <c r="UON7" s="202"/>
      <c r="UOO7" s="7"/>
      <c r="UOP7" s="202"/>
      <c r="UOQ7" s="7"/>
      <c r="UOR7" s="202"/>
      <c r="UOS7" s="7"/>
      <c r="UOT7" s="202"/>
      <c r="UOU7" s="7"/>
      <c r="UOV7" s="202"/>
      <c r="UOW7" s="7"/>
      <c r="UOX7" s="202"/>
      <c r="UOY7" s="7"/>
      <c r="UOZ7" s="202"/>
      <c r="UPA7" s="7"/>
      <c r="UPB7" s="202"/>
      <c r="UPC7" s="7"/>
      <c r="UPD7" s="202"/>
      <c r="UPE7" s="7"/>
      <c r="UPF7" s="202"/>
      <c r="UPG7" s="7"/>
      <c r="UPH7" s="202"/>
      <c r="UPI7" s="7"/>
      <c r="UPJ7" s="202"/>
      <c r="UPK7" s="7"/>
      <c r="UPL7" s="202"/>
      <c r="UPM7" s="7"/>
      <c r="UPN7" s="202"/>
      <c r="UPO7" s="7"/>
      <c r="UPP7" s="202"/>
      <c r="UPQ7" s="7"/>
      <c r="UPR7" s="202"/>
      <c r="UPS7" s="7"/>
      <c r="UPT7" s="202"/>
      <c r="UPU7" s="7"/>
      <c r="UPV7" s="202"/>
      <c r="UPW7" s="7"/>
      <c r="UPX7" s="202"/>
      <c r="UPY7" s="7"/>
      <c r="UPZ7" s="202"/>
      <c r="UQA7" s="7"/>
      <c r="UQB7" s="202"/>
      <c r="UQC7" s="7"/>
      <c r="UQD7" s="202"/>
      <c r="UQE7" s="7"/>
      <c r="UQF7" s="202"/>
      <c r="UQG7" s="7"/>
      <c r="UQH7" s="202"/>
      <c r="UQI7" s="7"/>
      <c r="UQJ7" s="202"/>
      <c r="UQK7" s="7"/>
      <c r="UQL7" s="202"/>
      <c r="UQM7" s="7"/>
      <c r="UQN7" s="202"/>
      <c r="UQO7" s="7"/>
      <c r="UQP7" s="202"/>
      <c r="UQQ7" s="7"/>
      <c r="UQR7" s="202"/>
      <c r="UQS7" s="7"/>
      <c r="UQT7" s="202"/>
      <c r="UQU7" s="7"/>
      <c r="UQV7" s="202"/>
      <c r="UQW7" s="7"/>
      <c r="UQX7" s="202"/>
      <c r="UQY7" s="7"/>
      <c r="UQZ7" s="202"/>
      <c r="URA7" s="7"/>
      <c r="URB7" s="202"/>
      <c r="URC7" s="7"/>
      <c r="URD7" s="202"/>
      <c r="URE7" s="7"/>
      <c r="URF7" s="202"/>
      <c r="URG7" s="7"/>
      <c r="URH7" s="202"/>
      <c r="URI7" s="7"/>
      <c r="URJ7" s="202"/>
      <c r="URK7" s="7"/>
      <c r="URL7" s="202"/>
      <c r="URM7" s="7"/>
      <c r="URN7" s="202"/>
      <c r="URO7" s="7"/>
      <c r="URP7" s="202"/>
      <c r="URQ7" s="7"/>
      <c r="URR7" s="202"/>
      <c r="URS7" s="7"/>
      <c r="URT7" s="202"/>
      <c r="URU7" s="7"/>
      <c r="URV7" s="202"/>
      <c r="URW7" s="7"/>
      <c r="URX7" s="202"/>
      <c r="URY7" s="7"/>
      <c r="URZ7" s="202"/>
      <c r="USA7" s="7"/>
      <c r="USB7" s="202"/>
      <c r="USC7" s="7"/>
      <c r="USD7" s="202"/>
      <c r="USE7" s="7"/>
      <c r="USF7" s="202"/>
      <c r="USG7" s="7"/>
      <c r="USH7" s="202"/>
      <c r="USI7" s="7"/>
      <c r="USJ7" s="202"/>
      <c r="USK7" s="7"/>
      <c r="USL7" s="202"/>
      <c r="USM7" s="7"/>
      <c r="USN7" s="202"/>
      <c r="USO7" s="7"/>
      <c r="USP7" s="202"/>
      <c r="USQ7" s="7"/>
      <c r="USR7" s="202"/>
      <c r="USS7" s="7"/>
      <c r="UST7" s="202"/>
      <c r="USU7" s="7"/>
      <c r="USV7" s="202"/>
      <c r="USW7" s="7"/>
      <c r="USX7" s="202"/>
      <c r="USY7" s="7"/>
      <c r="USZ7" s="202"/>
      <c r="UTA7" s="7"/>
      <c r="UTB7" s="202"/>
      <c r="UTC7" s="7"/>
      <c r="UTD7" s="202"/>
      <c r="UTE7" s="7"/>
      <c r="UTF7" s="202"/>
      <c r="UTG7" s="7"/>
      <c r="UTH7" s="202"/>
      <c r="UTI7" s="7"/>
      <c r="UTJ7" s="202"/>
      <c r="UTK7" s="7"/>
      <c r="UTL7" s="202"/>
      <c r="UTM7" s="7"/>
      <c r="UTN7" s="202"/>
      <c r="UTO7" s="7"/>
      <c r="UTP7" s="202"/>
      <c r="UTQ7" s="7"/>
      <c r="UTR7" s="202"/>
      <c r="UTS7" s="7"/>
      <c r="UTT7" s="202"/>
      <c r="UTU7" s="7"/>
      <c r="UTV7" s="202"/>
      <c r="UTW7" s="7"/>
      <c r="UTX7" s="202"/>
      <c r="UTY7" s="7"/>
      <c r="UTZ7" s="202"/>
      <c r="UUA7" s="7"/>
      <c r="UUB7" s="202"/>
      <c r="UUC7" s="7"/>
      <c r="UUD7" s="202"/>
      <c r="UUE7" s="7"/>
      <c r="UUF7" s="202"/>
      <c r="UUG7" s="7"/>
      <c r="UUH7" s="202"/>
      <c r="UUI7" s="7"/>
      <c r="UUJ7" s="202"/>
      <c r="UUK7" s="7"/>
      <c r="UUL7" s="202"/>
      <c r="UUM7" s="7"/>
      <c r="UUN7" s="202"/>
      <c r="UUO7" s="7"/>
      <c r="UUP7" s="202"/>
      <c r="UUQ7" s="7"/>
      <c r="UUR7" s="202"/>
      <c r="UUS7" s="7"/>
      <c r="UUT7" s="202"/>
      <c r="UUU7" s="7"/>
      <c r="UUV7" s="202"/>
      <c r="UUW7" s="7"/>
      <c r="UUX7" s="202"/>
      <c r="UUY7" s="7"/>
      <c r="UUZ7" s="202"/>
      <c r="UVA7" s="7"/>
      <c r="UVB7" s="202"/>
      <c r="UVC7" s="7"/>
      <c r="UVD7" s="202"/>
      <c r="UVE7" s="7"/>
      <c r="UVF7" s="202"/>
      <c r="UVG7" s="7"/>
      <c r="UVH7" s="202"/>
      <c r="UVI7" s="7"/>
      <c r="UVJ7" s="202"/>
      <c r="UVK7" s="7"/>
      <c r="UVL7" s="202"/>
      <c r="UVM7" s="7"/>
      <c r="UVN7" s="202"/>
      <c r="UVO7" s="7"/>
      <c r="UVP7" s="202"/>
      <c r="UVQ7" s="7"/>
      <c r="UVR7" s="202"/>
      <c r="UVS7" s="7"/>
      <c r="UVT7" s="202"/>
      <c r="UVU7" s="7"/>
      <c r="UVV7" s="202"/>
      <c r="UVW7" s="7"/>
      <c r="UVX7" s="202"/>
      <c r="UVY7" s="7"/>
      <c r="UVZ7" s="202"/>
      <c r="UWA7" s="7"/>
      <c r="UWB7" s="202"/>
      <c r="UWC7" s="7"/>
      <c r="UWD7" s="202"/>
      <c r="UWE7" s="7"/>
      <c r="UWF7" s="202"/>
      <c r="UWG7" s="7"/>
      <c r="UWH7" s="202"/>
      <c r="UWI7" s="7"/>
      <c r="UWJ7" s="202"/>
      <c r="UWK7" s="7"/>
      <c r="UWL7" s="202"/>
      <c r="UWM7" s="7"/>
      <c r="UWN7" s="202"/>
      <c r="UWO7" s="7"/>
      <c r="UWP7" s="202"/>
      <c r="UWQ7" s="7"/>
      <c r="UWR7" s="202"/>
      <c r="UWS7" s="7"/>
      <c r="UWT7" s="202"/>
      <c r="UWU7" s="7"/>
      <c r="UWV7" s="202"/>
      <c r="UWW7" s="7"/>
      <c r="UWX7" s="202"/>
      <c r="UWY7" s="7"/>
      <c r="UWZ7" s="202"/>
      <c r="UXA7" s="7"/>
      <c r="UXB7" s="202"/>
      <c r="UXC7" s="7"/>
      <c r="UXD7" s="202"/>
      <c r="UXE7" s="7"/>
      <c r="UXF7" s="202"/>
      <c r="UXG7" s="7"/>
      <c r="UXH7" s="202"/>
      <c r="UXI7" s="7"/>
      <c r="UXJ7" s="202"/>
      <c r="UXK7" s="7"/>
      <c r="UXL7" s="202"/>
      <c r="UXM7" s="7"/>
      <c r="UXN7" s="202"/>
      <c r="UXO7" s="7"/>
      <c r="UXP7" s="202"/>
      <c r="UXQ7" s="7"/>
      <c r="UXR7" s="202"/>
      <c r="UXS7" s="7"/>
      <c r="UXT7" s="202"/>
      <c r="UXU7" s="7"/>
      <c r="UXV7" s="202"/>
      <c r="UXW7" s="7"/>
      <c r="UXX7" s="202"/>
      <c r="UXY7" s="7"/>
      <c r="UXZ7" s="202"/>
      <c r="UYA7" s="7"/>
      <c r="UYB7" s="202"/>
      <c r="UYC7" s="7"/>
      <c r="UYD7" s="202"/>
      <c r="UYE7" s="7"/>
      <c r="UYF7" s="202"/>
      <c r="UYG7" s="7"/>
      <c r="UYH7" s="202"/>
      <c r="UYI7" s="7"/>
      <c r="UYJ7" s="202"/>
      <c r="UYK7" s="7"/>
      <c r="UYL7" s="202"/>
      <c r="UYM7" s="7"/>
      <c r="UYN7" s="202"/>
      <c r="UYO7" s="7"/>
      <c r="UYP7" s="202"/>
      <c r="UYQ7" s="7"/>
      <c r="UYR7" s="202"/>
      <c r="UYS7" s="7"/>
      <c r="UYT7" s="202"/>
      <c r="UYU7" s="7"/>
      <c r="UYV7" s="202"/>
      <c r="UYW7" s="7"/>
      <c r="UYX7" s="202"/>
      <c r="UYY7" s="7"/>
      <c r="UYZ7" s="202"/>
      <c r="UZA7" s="7"/>
      <c r="UZB7" s="202"/>
      <c r="UZC7" s="7"/>
      <c r="UZD7" s="202"/>
      <c r="UZE7" s="7"/>
      <c r="UZF7" s="202"/>
      <c r="UZG7" s="7"/>
      <c r="UZH7" s="202"/>
      <c r="UZI7" s="7"/>
      <c r="UZJ7" s="202"/>
      <c r="UZK7" s="7"/>
      <c r="UZL7" s="202"/>
      <c r="UZM7" s="7"/>
      <c r="UZN7" s="202"/>
      <c r="UZO7" s="7"/>
      <c r="UZP7" s="202"/>
      <c r="UZQ7" s="7"/>
      <c r="UZR7" s="202"/>
      <c r="UZS7" s="7"/>
      <c r="UZT7" s="202"/>
      <c r="UZU7" s="7"/>
      <c r="UZV7" s="202"/>
      <c r="UZW7" s="7"/>
      <c r="UZX7" s="202"/>
      <c r="UZY7" s="7"/>
      <c r="UZZ7" s="202"/>
      <c r="VAA7" s="7"/>
      <c r="VAB7" s="202"/>
      <c r="VAC7" s="7"/>
      <c r="VAD7" s="202"/>
      <c r="VAE7" s="7"/>
      <c r="VAF7" s="202"/>
      <c r="VAG7" s="7"/>
      <c r="VAH7" s="202"/>
      <c r="VAI7" s="7"/>
      <c r="VAJ7" s="202"/>
      <c r="VAK7" s="7"/>
      <c r="VAL7" s="202"/>
      <c r="VAM7" s="7"/>
      <c r="VAN7" s="202"/>
      <c r="VAO7" s="7"/>
      <c r="VAP7" s="202"/>
      <c r="VAQ7" s="7"/>
      <c r="VAR7" s="202"/>
      <c r="VAS7" s="7"/>
      <c r="VAT7" s="202"/>
      <c r="VAU7" s="7"/>
      <c r="VAV7" s="202"/>
      <c r="VAW7" s="7"/>
      <c r="VAX7" s="202"/>
      <c r="VAY7" s="7"/>
      <c r="VAZ7" s="202"/>
      <c r="VBA7" s="7"/>
      <c r="VBB7" s="202"/>
      <c r="VBC7" s="7"/>
      <c r="VBD7" s="202"/>
      <c r="VBE7" s="7"/>
      <c r="VBF7" s="202"/>
      <c r="VBG7" s="7"/>
      <c r="VBH7" s="202"/>
      <c r="VBI7" s="7"/>
      <c r="VBJ7" s="202"/>
      <c r="VBK7" s="7"/>
      <c r="VBL7" s="202"/>
      <c r="VBM7" s="7"/>
      <c r="VBN7" s="202"/>
      <c r="VBO7" s="7"/>
      <c r="VBP7" s="202"/>
      <c r="VBQ7" s="7"/>
      <c r="VBR7" s="202"/>
      <c r="VBS7" s="7"/>
      <c r="VBT7" s="202"/>
      <c r="VBU7" s="7"/>
      <c r="VBV7" s="202"/>
      <c r="VBW7" s="7"/>
      <c r="VBX7" s="202"/>
      <c r="VBY7" s="7"/>
      <c r="VBZ7" s="202"/>
      <c r="VCA7" s="7"/>
      <c r="VCB7" s="202"/>
      <c r="VCC7" s="7"/>
      <c r="VCD7" s="202"/>
      <c r="VCE7" s="7"/>
      <c r="VCF7" s="202"/>
      <c r="VCG7" s="7"/>
      <c r="VCH7" s="202"/>
      <c r="VCI7" s="7"/>
      <c r="VCJ7" s="202"/>
      <c r="VCK7" s="7"/>
      <c r="VCL7" s="202"/>
      <c r="VCM7" s="7"/>
      <c r="VCN7" s="202"/>
      <c r="VCO7" s="7"/>
      <c r="VCP7" s="202"/>
      <c r="VCQ7" s="7"/>
      <c r="VCR7" s="202"/>
      <c r="VCS7" s="7"/>
      <c r="VCT7" s="202"/>
      <c r="VCU7" s="7"/>
      <c r="VCV7" s="202"/>
      <c r="VCW7" s="7"/>
      <c r="VCX7" s="202"/>
      <c r="VCY7" s="7"/>
      <c r="VCZ7" s="202"/>
      <c r="VDA7" s="7"/>
      <c r="VDB7" s="202"/>
      <c r="VDC7" s="7"/>
      <c r="VDD7" s="202"/>
      <c r="VDE7" s="7"/>
      <c r="VDF7" s="202"/>
      <c r="VDG7" s="7"/>
      <c r="VDH7" s="202"/>
      <c r="VDI7" s="7"/>
      <c r="VDJ7" s="202"/>
      <c r="VDK7" s="7"/>
      <c r="VDL7" s="202"/>
      <c r="VDM7" s="7"/>
      <c r="VDN7" s="202"/>
      <c r="VDO7" s="7"/>
      <c r="VDP7" s="202"/>
      <c r="VDQ7" s="7"/>
      <c r="VDR7" s="202"/>
      <c r="VDS7" s="7"/>
      <c r="VDT7" s="202"/>
      <c r="VDU7" s="7"/>
      <c r="VDV7" s="202"/>
      <c r="VDW7" s="7"/>
      <c r="VDX7" s="202"/>
      <c r="VDY7" s="7"/>
      <c r="VDZ7" s="202"/>
      <c r="VEA7" s="7"/>
      <c r="VEB7" s="202"/>
      <c r="VEC7" s="7"/>
      <c r="VED7" s="202"/>
      <c r="VEE7" s="7"/>
      <c r="VEF7" s="202"/>
      <c r="VEG7" s="7"/>
      <c r="VEH7" s="202"/>
      <c r="VEI7" s="7"/>
      <c r="VEJ7" s="202"/>
      <c r="VEK7" s="7"/>
      <c r="VEL7" s="202"/>
      <c r="VEM7" s="7"/>
      <c r="VEN7" s="202"/>
      <c r="VEO7" s="7"/>
      <c r="VEP7" s="202"/>
      <c r="VEQ7" s="7"/>
      <c r="VER7" s="202"/>
      <c r="VES7" s="7"/>
      <c r="VET7" s="202"/>
      <c r="VEU7" s="7"/>
      <c r="VEV7" s="202"/>
      <c r="VEW7" s="7"/>
      <c r="VEX7" s="202"/>
      <c r="VEY7" s="7"/>
      <c r="VEZ7" s="202"/>
      <c r="VFA7" s="7"/>
      <c r="VFB7" s="202"/>
      <c r="VFC7" s="7"/>
      <c r="VFD7" s="202"/>
      <c r="VFE7" s="7"/>
      <c r="VFF7" s="202"/>
      <c r="VFG7" s="7"/>
      <c r="VFH7" s="202"/>
      <c r="VFI7" s="7"/>
      <c r="VFJ7" s="202"/>
      <c r="VFK7" s="7"/>
      <c r="VFL7" s="202"/>
      <c r="VFM7" s="7"/>
      <c r="VFN7" s="202"/>
      <c r="VFO7" s="7"/>
      <c r="VFP7" s="202"/>
      <c r="VFQ7" s="7"/>
      <c r="VFR7" s="202"/>
      <c r="VFS7" s="7"/>
      <c r="VFT7" s="202"/>
      <c r="VFU7" s="7"/>
      <c r="VFV7" s="202"/>
      <c r="VFW7" s="7"/>
      <c r="VFX7" s="202"/>
      <c r="VFY7" s="7"/>
      <c r="VFZ7" s="202"/>
      <c r="VGA7" s="7"/>
      <c r="VGB7" s="202"/>
      <c r="VGC7" s="7"/>
      <c r="VGD7" s="202"/>
      <c r="VGE7" s="7"/>
      <c r="VGF7" s="202"/>
      <c r="VGG7" s="7"/>
      <c r="VGH7" s="202"/>
      <c r="VGI7" s="7"/>
      <c r="VGJ7" s="202"/>
      <c r="VGK7" s="7"/>
      <c r="VGL7" s="202"/>
      <c r="VGM7" s="7"/>
      <c r="VGN7" s="202"/>
      <c r="VGO7" s="7"/>
      <c r="VGP7" s="202"/>
      <c r="VGQ7" s="7"/>
      <c r="VGR7" s="202"/>
      <c r="VGS7" s="7"/>
      <c r="VGT7" s="202"/>
      <c r="VGU7" s="7"/>
      <c r="VGV7" s="202"/>
      <c r="VGW7" s="7"/>
      <c r="VGX7" s="202"/>
      <c r="VGY7" s="7"/>
      <c r="VGZ7" s="202"/>
      <c r="VHA7" s="7"/>
      <c r="VHB7" s="202"/>
      <c r="VHC7" s="7"/>
      <c r="VHD7" s="202"/>
      <c r="VHE7" s="7"/>
      <c r="VHF7" s="202"/>
      <c r="VHG7" s="7"/>
      <c r="VHH7" s="202"/>
      <c r="VHI7" s="7"/>
      <c r="VHJ7" s="202"/>
      <c r="VHK7" s="7"/>
      <c r="VHL7" s="202"/>
      <c r="VHM7" s="7"/>
      <c r="VHN7" s="202"/>
      <c r="VHO7" s="7"/>
      <c r="VHP7" s="202"/>
      <c r="VHQ7" s="7"/>
      <c r="VHR7" s="202"/>
      <c r="VHS7" s="7"/>
      <c r="VHT7" s="202"/>
      <c r="VHU7" s="7"/>
      <c r="VHV7" s="202"/>
      <c r="VHW7" s="7"/>
      <c r="VHX7" s="202"/>
      <c r="VHY7" s="7"/>
      <c r="VHZ7" s="202"/>
      <c r="VIA7" s="7"/>
      <c r="VIB7" s="202"/>
      <c r="VIC7" s="7"/>
      <c r="VID7" s="202"/>
      <c r="VIE7" s="7"/>
      <c r="VIF7" s="202"/>
      <c r="VIG7" s="7"/>
      <c r="VIH7" s="202"/>
      <c r="VII7" s="7"/>
      <c r="VIJ7" s="202"/>
      <c r="VIK7" s="7"/>
      <c r="VIL7" s="202"/>
      <c r="VIM7" s="7"/>
      <c r="VIN7" s="202"/>
      <c r="VIO7" s="7"/>
      <c r="VIP7" s="202"/>
      <c r="VIQ7" s="7"/>
      <c r="VIR7" s="202"/>
      <c r="VIS7" s="7"/>
      <c r="VIT7" s="202"/>
      <c r="VIU7" s="7"/>
      <c r="VIV7" s="202"/>
      <c r="VIW7" s="7"/>
      <c r="VIX7" s="202"/>
      <c r="VIY7" s="7"/>
      <c r="VIZ7" s="202"/>
      <c r="VJA7" s="7"/>
      <c r="VJB7" s="202"/>
      <c r="VJC7" s="7"/>
      <c r="VJD7" s="202"/>
      <c r="VJE7" s="7"/>
      <c r="VJF7" s="202"/>
      <c r="VJG7" s="7"/>
      <c r="VJH7" s="202"/>
      <c r="VJI7" s="7"/>
      <c r="VJJ7" s="202"/>
      <c r="VJK7" s="7"/>
      <c r="VJL7" s="202"/>
      <c r="VJM7" s="7"/>
      <c r="VJN7" s="202"/>
      <c r="VJO7" s="7"/>
      <c r="VJP7" s="202"/>
      <c r="VJQ7" s="7"/>
      <c r="VJR7" s="202"/>
      <c r="VJS7" s="7"/>
      <c r="VJT7" s="202"/>
      <c r="VJU7" s="7"/>
      <c r="VJV7" s="202"/>
      <c r="VJW7" s="7"/>
      <c r="VJX7" s="202"/>
      <c r="VJY7" s="7"/>
      <c r="VJZ7" s="202"/>
      <c r="VKA7" s="7"/>
      <c r="VKB7" s="202"/>
      <c r="VKC7" s="7"/>
      <c r="VKD7" s="202"/>
      <c r="VKE7" s="7"/>
      <c r="VKF7" s="202"/>
      <c r="VKG7" s="7"/>
      <c r="VKH7" s="202"/>
      <c r="VKI7" s="7"/>
      <c r="VKJ7" s="202"/>
      <c r="VKK7" s="7"/>
      <c r="VKL7" s="202"/>
      <c r="VKM7" s="7"/>
      <c r="VKN7" s="202"/>
      <c r="VKO7" s="7"/>
      <c r="VKP7" s="202"/>
      <c r="VKQ7" s="7"/>
      <c r="VKR7" s="202"/>
      <c r="VKS7" s="7"/>
      <c r="VKT7" s="202"/>
      <c r="VKU7" s="7"/>
      <c r="VKV7" s="202"/>
      <c r="VKW7" s="7"/>
      <c r="VKX7" s="202"/>
      <c r="VKY7" s="7"/>
      <c r="VKZ7" s="202"/>
      <c r="VLA7" s="7"/>
      <c r="VLB7" s="202"/>
      <c r="VLC7" s="7"/>
      <c r="VLD7" s="202"/>
      <c r="VLE7" s="7"/>
      <c r="VLF7" s="202"/>
      <c r="VLG7" s="7"/>
      <c r="VLH7" s="202"/>
      <c r="VLI7" s="7"/>
      <c r="VLJ7" s="202"/>
      <c r="VLK7" s="7"/>
      <c r="VLL7" s="202"/>
      <c r="VLM7" s="7"/>
      <c r="VLN7" s="202"/>
      <c r="VLO7" s="7"/>
      <c r="VLP7" s="202"/>
      <c r="VLQ7" s="7"/>
      <c r="VLR7" s="202"/>
      <c r="VLS7" s="7"/>
      <c r="VLT7" s="202"/>
      <c r="VLU7" s="7"/>
      <c r="VLV7" s="202"/>
      <c r="VLW7" s="7"/>
      <c r="VLX7" s="202"/>
      <c r="VLY7" s="7"/>
      <c r="VLZ7" s="202"/>
      <c r="VMA7" s="7"/>
      <c r="VMB7" s="202"/>
      <c r="VMC7" s="7"/>
      <c r="VMD7" s="202"/>
      <c r="VME7" s="7"/>
      <c r="VMF7" s="202"/>
      <c r="VMG7" s="7"/>
      <c r="VMH7" s="202"/>
      <c r="VMI7" s="7"/>
      <c r="VMJ7" s="202"/>
      <c r="VMK7" s="7"/>
      <c r="VML7" s="202"/>
      <c r="VMM7" s="7"/>
      <c r="VMN7" s="202"/>
      <c r="VMO7" s="7"/>
      <c r="VMP7" s="202"/>
      <c r="VMQ7" s="7"/>
      <c r="VMR7" s="202"/>
      <c r="VMS7" s="7"/>
      <c r="VMT7" s="202"/>
      <c r="VMU7" s="7"/>
      <c r="VMV7" s="202"/>
      <c r="VMW7" s="7"/>
      <c r="VMX7" s="202"/>
      <c r="VMY7" s="7"/>
      <c r="VMZ7" s="202"/>
      <c r="VNA7" s="7"/>
      <c r="VNB7" s="202"/>
      <c r="VNC7" s="7"/>
      <c r="VND7" s="202"/>
      <c r="VNE7" s="7"/>
      <c r="VNF7" s="202"/>
      <c r="VNG7" s="7"/>
      <c r="VNH7" s="202"/>
      <c r="VNI7" s="7"/>
      <c r="VNJ7" s="202"/>
      <c r="VNK7" s="7"/>
      <c r="VNL7" s="202"/>
      <c r="VNM7" s="7"/>
      <c r="VNN7" s="202"/>
      <c r="VNO7" s="7"/>
      <c r="VNP7" s="202"/>
      <c r="VNQ7" s="7"/>
      <c r="VNR7" s="202"/>
      <c r="VNS7" s="7"/>
      <c r="VNT7" s="202"/>
      <c r="VNU7" s="7"/>
      <c r="VNV7" s="202"/>
      <c r="VNW7" s="7"/>
      <c r="VNX7" s="202"/>
      <c r="VNY7" s="7"/>
      <c r="VNZ7" s="202"/>
      <c r="VOA7" s="7"/>
      <c r="VOB7" s="202"/>
      <c r="VOC7" s="7"/>
      <c r="VOD7" s="202"/>
      <c r="VOE7" s="7"/>
      <c r="VOF7" s="202"/>
      <c r="VOG7" s="7"/>
      <c r="VOH7" s="202"/>
      <c r="VOI7" s="7"/>
      <c r="VOJ7" s="202"/>
      <c r="VOK7" s="7"/>
      <c r="VOL7" s="202"/>
      <c r="VOM7" s="7"/>
      <c r="VON7" s="202"/>
      <c r="VOO7" s="7"/>
      <c r="VOP7" s="202"/>
      <c r="VOQ7" s="7"/>
      <c r="VOR7" s="202"/>
      <c r="VOS7" s="7"/>
      <c r="VOT7" s="202"/>
      <c r="VOU7" s="7"/>
      <c r="VOV7" s="202"/>
      <c r="VOW7" s="7"/>
      <c r="VOX7" s="202"/>
      <c r="VOY7" s="7"/>
      <c r="VOZ7" s="202"/>
      <c r="VPA7" s="7"/>
      <c r="VPB7" s="202"/>
      <c r="VPC7" s="7"/>
      <c r="VPD7" s="202"/>
      <c r="VPE7" s="7"/>
      <c r="VPF7" s="202"/>
      <c r="VPG7" s="7"/>
      <c r="VPH7" s="202"/>
      <c r="VPI7" s="7"/>
      <c r="VPJ7" s="202"/>
      <c r="VPK7" s="7"/>
      <c r="VPL7" s="202"/>
      <c r="VPM7" s="7"/>
      <c r="VPN7" s="202"/>
      <c r="VPO7" s="7"/>
      <c r="VPP7" s="202"/>
      <c r="VPQ7" s="7"/>
      <c r="VPR7" s="202"/>
      <c r="VPS7" s="7"/>
      <c r="VPT7" s="202"/>
      <c r="VPU7" s="7"/>
      <c r="VPV7" s="202"/>
      <c r="VPW7" s="7"/>
      <c r="VPX7" s="202"/>
      <c r="VPY7" s="7"/>
      <c r="VPZ7" s="202"/>
      <c r="VQA7" s="7"/>
      <c r="VQB7" s="202"/>
      <c r="VQC7" s="7"/>
      <c r="VQD7" s="202"/>
      <c r="VQE7" s="7"/>
      <c r="VQF7" s="202"/>
      <c r="VQG7" s="7"/>
      <c r="VQH7" s="202"/>
      <c r="VQI7" s="7"/>
      <c r="VQJ7" s="202"/>
      <c r="VQK7" s="7"/>
      <c r="VQL7" s="202"/>
      <c r="VQM7" s="7"/>
      <c r="VQN7" s="202"/>
      <c r="VQO7" s="7"/>
      <c r="VQP7" s="202"/>
      <c r="VQQ7" s="7"/>
      <c r="VQR7" s="202"/>
      <c r="VQS7" s="7"/>
      <c r="VQT7" s="202"/>
      <c r="VQU7" s="7"/>
      <c r="VQV7" s="202"/>
      <c r="VQW7" s="7"/>
      <c r="VQX7" s="202"/>
      <c r="VQY7" s="7"/>
      <c r="VQZ7" s="202"/>
      <c r="VRA7" s="7"/>
      <c r="VRB7" s="202"/>
      <c r="VRC7" s="7"/>
      <c r="VRD7" s="202"/>
      <c r="VRE7" s="7"/>
      <c r="VRF7" s="202"/>
      <c r="VRG7" s="7"/>
      <c r="VRH7" s="202"/>
      <c r="VRI7" s="7"/>
      <c r="VRJ7" s="202"/>
      <c r="VRK7" s="7"/>
      <c r="VRL7" s="202"/>
      <c r="VRM7" s="7"/>
      <c r="VRN7" s="202"/>
      <c r="VRO7" s="7"/>
      <c r="VRP7" s="202"/>
      <c r="VRQ7" s="7"/>
      <c r="VRR7" s="202"/>
      <c r="VRS7" s="7"/>
      <c r="VRT7" s="202"/>
      <c r="VRU7" s="7"/>
      <c r="VRV7" s="202"/>
      <c r="VRW7" s="7"/>
      <c r="VRX7" s="202"/>
      <c r="VRY7" s="7"/>
      <c r="VRZ7" s="202"/>
      <c r="VSA7" s="7"/>
      <c r="VSB7" s="202"/>
      <c r="VSC7" s="7"/>
      <c r="VSD7" s="202"/>
      <c r="VSE7" s="7"/>
      <c r="VSF7" s="202"/>
      <c r="VSG7" s="7"/>
      <c r="VSH7" s="202"/>
      <c r="VSI7" s="7"/>
      <c r="VSJ7" s="202"/>
      <c r="VSK7" s="7"/>
      <c r="VSL7" s="202"/>
      <c r="VSM7" s="7"/>
      <c r="VSN7" s="202"/>
      <c r="VSO7" s="7"/>
      <c r="VSP7" s="202"/>
      <c r="VSQ7" s="7"/>
      <c r="VSR7" s="202"/>
      <c r="VSS7" s="7"/>
      <c r="VST7" s="202"/>
      <c r="VSU7" s="7"/>
      <c r="VSV7" s="202"/>
      <c r="VSW7" s="7"/>
      <c r="VSX7" s="202"/>
      <c r="VSY7" s="7"/>
      <c r="VSZ7" s="202"/>
      <c r="VTA7" s="7"/>
      <c r="VTB7" s="202"/>
      <c r="VTC7" s="7"/>
      <c r="VTD7" s="202"/>
      <c r="VTE7" s="7"/>
      <c r="VTF7" s="202"/>
      <c r="VTG7" s="7"/>
      <c r="VTH7" s="202"/>
      <c r="VTI7" s="7"/>
      <c r="VTJ7" s="202"/>
      <c r="VTK7" s="7"/>
      <c r="VTL7" s="202"/>
      <c r="VTM7" s="7"/>
      <c r="VTN7" s="202"/>
      <c r="VTO7" s="7"/>
      <c r="VTP7" s="202"/>
      <c r="VTQ7" s="7"/>
      <c r="VTR7" s="202"/>
      <c r="VTS7" s="7"/>
      <c r="VTT7" s="202"/>
      <c r="VTU7" s="7"/>
      <c r="VTV7" s="202"/>
      <c r="VTW7" s="7"/>
      <c r="VTX7" s="202"/>
      <c r="VTY7" s="7"/>
      <c r="VTZ7" s="202"/>
      <c r="VUA7" s="7"/>
      <c r="VUB7" s="202"/>
      <c r="VUC7" s="7"/>
      <c r="VUD7" s="202"/>
      <c r="VUE7" s="7"/>
      <c r="VUF7" s="202"/>
      <c r="VUG7" s="7"/>
      <c r="VUH7" s="202"/>
      <c r="VUI7" s="7"/>
      <c r="VUJ7" s="202"/>
      <c r="VUK7" s="7"/>
      <c r="VUL7" s="202"/>
      <c r="VUM7" s="7"/>
      <c r="VUN7" s="202"/>
      <c r="VUO7" s="7"/>
      <c r="VUP7" s="202"/>
      <c r="VUQ7" s="7"/>
      <c r="VUR7" s="202"/>
      <c r="VUS7" s="7"/>
      <c r="VUT7" s="202"/>
      <c r="VUU7" s="7"/>
      <c r="VUV7" s="202"/>
      <c r="VUW7" s="7"/>
      <c r="VUX7" s="202"/>
      <c r="VUY7" s="7"/>
      <c r="VUZ7" s="202"/>
      <c r="VVA7" s="7"/>
      <c r="VVB7" s="202"/>
      <c r="VVC7" s="7"/>
      <c r="VVD7" s="202"/>
      <c r="VVE7" s="7"/>
      <c r="VVF7" s="202"/>
      <c r="VVG7" s="7"/>
      <c r="VVH7" s="202"/>
      <c r="VVI7" s="7"/>
      <c r="VVJ7" s="202"/>
      <c r="VVK7" s="7"/>
      <c r="VVL7" s="202"/>
      <c r="VVM7" s="7"/>
      <c r="VVN7" s="202"/>
      <c r="VVO7" s="7"/>
      <c r="VVP7" s="202"/>
      <c r="VVQ7" s="7"/>
      <c r="VVR7" s="202"/>
      <c r="VVS7" s="7"/>
      <c r="VVT7" s="202"/>
      <c r="VVU7" s="7"/>
      <c r="VVV7" s="202"/>
      <c r="VVW7" s="7"/>
      <c r="VVX7" s="202"/>
      <c r="VVY7" s="7"/>
      <c r="VVZ7" s="202"/>
      <c r="VWA7" s="7"/>
      <c r="VWB7" s="202"/>
      <c r="VWC7" s="7"/>
      <c r="VWD7" s="202"/>
      <c r="VWE7" s="7"/>
      <c r="VWF7" s="202"/>
      <c r="VWG7" s="7"/>
      <c r="VWH7" s="202"/>
      <c r="VWI7" s="7"/>
      <c r="VWJ7" s="202"/>
      <c r="VWK7" s="7"/>
      <c r="VWL7" s="202"/>
      <c r="VWM7" s="7"/>
      <c r="VWN7" s="202"/>
      <c r="VWO7" s="7"/>
      <c r="VWP7" s="202"/>
      <c r="VWQ7" s="7"/>
      <c r="VWR7" s="202"/>
      <c r="VWS7" s="7"/>
      <c r="VWT7" s="202"/>
      <c r="VWU7" s="7"/>
      <c r="VWV7" s="202"/>
      <c r="VWW7" s="7"/>
      <c r="VWX7" s="202"/>
      <c r="VWY7" s="7"/>
      <c r="VWZ7" s="202"/>
      <c r="VXA7" s="7"/>
      <c r="VXB7" s="202"/>
      <c r="VXC7" s="7"/>
      <c r="VXD7" s="202"/>
      <c r="VXE7" s="7"/>
      <c r="VXF7" s="202"/>
      <c r="VXG7" s="7"/>
      <c r="VXH7" s="202"/>
      <c r="VXI7" s="7"/>
      <c r="VXJ7" s="202"/>
      <c r="VXK7" s="7"/>
      <c r="VXL7" s="202"/>
      <c r="VXM7" s="7"/>
      <c r="VXN7" s="202"/>
      <c r="VXO7" s="7"/>
      <c r="VXP7" s="202"/>
      <c r="VXQ7" s="7"/>
      <c r="VXR7" s="202"/>
      <c r="VXS7" s="7"/>
      <c r="VXT7" s="202"/>
      <c r="VXU7" s="7"/>
      <c r="VXV7" s="202"/>
      <c r="VXW7" s="7"/>
      <c r="VXX7" s="202"/>
      <c r="VXY7" s="7"/>
      <c r="VXZ7" s="202"/>
      <c r="VYA7" s="7"/>
      <c r="VYB7" s="202"/>
      <c r="VYC7" s="7"/>
      <c r="VYD7" s="202"/>
      <c r="VYE7" s="7"/>
      <c r="VYF7" s="202"/>
      <c r="VYG7" s="7"/>
      <c r="VYH7" s="202"/>
      <c r="VYI7" s="7"/>
      <c r="VYJ7" s="202"/>
      <c r="VYK7" s="7"/>
      <c r="VYL7" s="202"/>
      <c r="VYM7" s="7"/>
      <c r="VYN7" s="202"/>
      <c r="VYO7" s="7"/>
      <c r="VYP7" s="202"/>
      <c r="VYQ7" s="7"/>
      <c r="VYR7" s="202"/>
      <c r="VYS7" s="7"/>
      <c r="VYT7" s="202"/>
      <c r="VYU7" s="7"/>
      <c r="VYV7" s="202"/>
      <c r="VYW7" s="7"/>
      <c r="VYX7" s="202"/>
      <c r="VYY7" s="7"/>
      <c r="VYZ7" s="202"/>
      <c r="VZA7" s="7"/>
      <c r="VZB7" s="202"/>
      <c r="VZC7" s="7"/>
      <c r="VZD7" s="202"/>
      <c r="VZE7" s="7"/>
      <c r="VZF7" s="202"/>
      <c r="VZG7" s="7"/>
      <c r="VZH7" s="202"/>
      <c r="VZI7" s="7"/>
      <c r="VZJ7" s="202"/>
      <c r="VZK7" s="7"/>
      <c r="VZL7" s="202"/>
      <c r="VZM7" s="7"/>
      <c r="VZN7" s="202"/>
      <c r="VZO7" s="7"/>
      <c r="VZP7" s="202"/>
      <c r="VZQ7" s="7"/>
      <c r="VZR7" s="202"/>
      <c r="VZS7" s="7"/>
      <c r="VZT7" s="202"/>
      <c r="VZU7" s="7"/>
      <c r="VZV7" s="202"/>
      <c r="VZW7" s="7"/>
      <c r="VZX7" s="202"/>
      <c r="VZY7" s="7"/>
      <c r="VZZ7" s="202"/>
      <c r="WAA7" s="7"/>
      <c r="WAB7" s="202"/>
      <c r="WAC7" s="7"/>
      <c r="WAD7" s="202"/>
      <c r="WAE7" s="7"/>
      <c r="WAF7" s="202"/>
      <c r="WAG7" s="7"/>
      <c r="WAH7" s="202"/>
      <c r="WAI7" s="7"/>
      <c r="WAJ7" s="202"/>
      <c r="WAK7" s="7"/>
      <c r="WAL7" s="202"/>
      <c r="WAM7" s="7"/>
      <c r="WAN7" s="202"/>
      <c r="WAO7" s="7"/>
      <c r="WAP7" s="202"/>
      <c r="WAQ7" s="7"/>
      <c r="WAR7" s="202"/>
      <c r="WAS7" s="7"/>
      <c r="WAT7" s="202"/>
      <c r="WAU7" s="7"/>
      <c r="WAV7" s="202"/>
      <c r="WAW7" s="7"/>
      <c r="WAX7" s="202"/>
      <c r="WAY7" s="7"/>
      <c r="WAZ7" s="202"/>
      <c r="WBA7" s="7"/>
      <c r="WBB7" s="202"/>
      <c r="WBC7" s="7"/>
      <c r="WBD7" s="202"/>
      <c r="WBE7" s="7"/>
      <c r="WBF7" s="202"/>
      <c r="WBG7" s="7"/>
      <c r="WBH7" s="202"/>
      <c r="WBI7" s="7"/>
      <c r="WBJ7" s="202"/>
      <c r="WBK7" s="7"/>
      <c r="WBL7" s="202"/>
      <c r="WBM7" s="7"/>
      <c r="WBN7" s="202"/>
      <c r="WBO7" s="7"/>
      <c r="WBP7" s="202"/>
      <c r="WBQ7" s="7"/>
      <c r="WBR7" s="202"/>
      <c r="WBS7" s="7"/>
      <c r="WBT7" s="202"/>
      <c r="WBU7" s="7"/>
      <c r="WBV7" s="202"/>
      <c r="WBW7" s="7"/>
      <c r="WBX7" s="202"/>
      <c r="WBY7" s="7"/>
      <c r="WBZ7" s="202"/>
      <c r="WCA7" s="7"/>
      <c r="WCB7" s="202"/>
      <c r="WCC7" s="7"/>
      <c r="WCD7" s="202"/>
      <c r="WCE7" s="7"/>
      <c r="WCF7" s="202"/>
      <c r="WCG7" s="7"/>
      <c r="WCH7" s="202"/>
      <c r="WCI7" s="7"/>
      <c r="WCJ7" s="202"/>
      <c r="WCK7" s="7"/>
      <c r="WCL7" s="202"/>
      <c r="WCM7" s="7"/>
      <c r="WCN7" s="202"/>
      <c r="WCO7" s="7"/>
      <c r="WCP7" s="202"/>
      <c r="WCQ7" s="7"/>
      <c r="WCR7" s="202"/>
      <c r="WCS7" s="7"/>
      <c r="WCT7" s="202"/>
      <c r="WCU7" s="7"/>
      <c r="WCV7" s="202"/>
      <c r="WCW7" s="7"/>
      <c r="WCX7" s="202"/>
      <c r="WCY7" s="7"/>
      <c r="WCZ7" s="202"/>
      <c r="WDA7" s="7"/>
      <c r="WDB7" s="202"/>
      <c r="WDC7" s="7"/>
      <c r="WDD7" s="202"/>
      <c r="WDE7" s="7"/>
      <c r="WDF7" s="202"/>
      <c r="WDG7" s="7"/>
      <c r="WDH7" s="202"/>
      <c r="WDI7" s="7"/>
      <c r="WDJ7" s="202"/>
      <c r="WDK7" s="7"/>
      <c r="WDL7" s="202"/>
      <c r="WDM7" s="7"/>
      <c r="WDN7" s="202"/>
      <c r="WDO7" s="7"/>
      <c r="WDP7" s="202"/>
      <c r="WDQ7" s="7"/>
      <c r="WDR7" s="202"/>
      <c r="WDS7" s="7"/>
      <c r="WDT7" s="202"/>
      <c r="WDU7" s="7"/>
      <c r="WDV7" s="202"/>
      <c r="WDW7" s="7"/>
      <c r="WDX7" s="202"/>
      <c r="WDY7" s="7"/>
      <c r="WDZ7" s="202"/>
      <c r="WEA7" s="7"/>
      <c r="WEB7" s="202"/>
      <c r="WEC7" s="7"/>
      <c r="WED7" s="202"/>
      <c r="WEE7" s="7"/>
      <c r="WEF7" s="202"/>
      <c r="WEG7" s="7"/>
      <c r="WEH7" s="202"/>
      <c r="WEI7" s="7"/>
      <c r="WEJ7" s="202"/>
      <c r="WEK7" s="7"/>
      <c r="WEL7" s="202"/>
      <c r="WEM7" s="7"/>
      <c r="WEN7" s="202"/>
      <c r="WEO7" s="7"/>
      <c r="WEP7" s="202"/>
      <c r="WEQ7" s="7"/>
      <c r="WER7" s="202"/>
      <c r="WES7" s="7"/>
      <c r="WET7" s="202"/>
      <c r="WEU7" s="7"/>
      <c r="WEV7" s="202"/>
      <c r="WEW7" s="7"/>
      <c r="WEX7" s="202"/>
      <c r="WEY7" s="7"/>
      <c r="WEZ7" s="202"/>
      <c r="WFA7" s="7"/>
      <c r="WFB7" s="202"/>
      <c r="WFC7" s="7"/>
      <c r="WFD7" s="202"/>
      <c r="WFE7" s="7"/>
      <c r="WFF7" s="202"/>
      <c r="WFG7" s="7"/>
      <c r="WFH7" s="202"/>
      <c r="WFI7" s="7"/>
      <c r="WFJ7" s="202"/>
      <c r="WFK7" s="7"/>
      <c r="WFL7" s="202"/>
      <c r="WFM7" s="7"/>
      <c r="WFN7" s="202"/>
      <c r="WFO7" s="7"/>
      <c r="WFP7" s="202"/>
      <c r="WFQ7" s="7"/>
      <c r="WFR7" s="202"/>
      <c r="WFS7" s="7"/>
      <c r="WFT7" s="202"/>
      <c r="WFU7" s="7"/>
      <c r="WFV7" s="202"/>
      <c r="WFW7" s="7"/>
      <c r="WFX7" s="202"/>
      <c r="WFY7" s="7"/>
      <c r="WFZ7" s="202"/>
      <c r="WGA7" s="7"/>
      <c r="WGB7" s="202"/>
      <c r="WGC7" s="7"/>
      <c r="WGD7" s="202"/>
      <c r="WGE7" s="7"/>
      <c r="WGF7" s="202"/>
      <c r="WGG7" s="7"/>
      <c r="WGH7" s="202"/>
      <c r="WGI7" s="7"/>
      <c r="WGJ7" s="202"/>
      <c r="WGK7" s="7"/>
      <c r="WGL7" s="202"/>
      <c r="WGM7" s="7"/>
      <c r="WGN7" s="202"/>
      <c r="WGO7" s="7"/>
      <c r="WGP7" s="202"/>
      <c r="WGQ7" s="7"/>
      <c r="WGR7" s="202"/>
      <c r="WGS7" s="7"/>
      <c r="WGT7" s="202"/>
      <c r="WGU7" s="7"/>
      <c r="WGV7" s="202"/>
      <c r="WGW7" s="7"/>
      <c r="WGX7" s="202"/>
      <c r="WGY7" s="7"/>
      <c r="WGZ7" s="202"/>
      <c r="WHA7" s="7"/>
      <c r="WHB7" s="202"/>
      <c r="WHC7" s="7"/>
      <c r="WHD7" s="202"/>
      <c r="WHE7" s="7"/>
      <c r="WHF7" s="202"/>
      <c r="WHG7" s="7"/>
      <c r="WHH7" s="202"/>
      <c r="WHI7" s="7"/>
      <c r="WHJ7" s="202"/>
      <c r="WHK7" s="7"/>
      <c r="WHL7" s="202"/>
      <c r="WHM7" s="7"/>
      <c r="WHN7" s="202"/>
      <c r="WHO7" s="7"/>
      <c r="WHP7" s="202"/>
      <c r="WHQ7" s="7"/>
      <c r="WHR7" s="202"/>
      <c r="WHS7" s="7"/>
      <c r="WHT7" s="202"/>
      <c r="WHU7" s="7"/>
      <c r="WHV7" s="202"/>
      <c r="WHW7" s="7"/>
      <c r="WHX7" s="202"/>
      <c r="WHY7" s="7"/>
      <c r="WHZ7" s="202"/>
      <c r="WIA7" s="7"/>
      <c r="WIB7" s="202"/>
      <c r="WIC7" s="7"/>
      <c r="WID7" s="202"/>
      <c r="WIE7" s="7"/>
      <c r="WIF7" s="202"/>
      <c r="WIG7" s="7"/>
      <c r="WIH7" s="202"/>
      <c r="WII7" s="7"/>
      <c r="WIJ7" s="202"/>
      <c r="WIK7" s="7"/>
      <c r="WIL7" s="202"/>
      <c r="WIM7" s="7"/>
      <c r="WIN7" s="202"/>
      <c r="WIO7" s="7"/>
      <c r="WIP7" s="202"/>
      <c r="WIQ7" s="7"/>
      <c r="WIR7" s="202"/>
      <c r="WIS7" s="7"/>
      <c r="WIT7" s="202"/>
      <c r="WIU7" s="7"/>
      <c r="WIV7" s="202"/>
      <c r="WIW7" s="7"/>
      <c r="WIX7" s="202"/>
      <c r="WIY7" s="7"/>
      <c r="WIZ7" s="202"/>
      <c r="WJA7" s="7"/>
      <c r="WJB7" s="202"/>
      <c r="WJC7" s="7"/>
      <c r="WJD7" s="202"/>
      <c r="WJE7" s="7"/>
      <c r="WJF7" s="202"/>
      <c r="WJG7" s="7"/>
      <c r="WJH7" s="202"/>
      <c r="WJI7" s="7"/>
      <c r="WJJ7" s="202"/>
      <c r="WJK7" s="7"/>
      <c r="WJL7" s="202"/>
      <c r="WJM7" s="7"/>
      <c r="WJN7" s="202"/>
      <c r="WJO7" s="7"/>
      <c r="WJP7" s="202"/>
      <c r="WJQ7" s="7"/>
      <c r="WJR7" s="202"/>
      <c r="WJS7" s="7"/>
      <c r="WJT7" s="202"/>
      <c r="WJU7" s="7"/>
      <c r="WJV7" s="202"/>
      <c r="WJW7" s="7"/>
      <c r="WJX7" s="202"/>
      <c r="WJY7" s="7"/>
      <c r="WJZ7" s="202"/>
      <c r="WKA7" s="7"/>
      <c r="WKB7" s="202"/>
      <c r="WKC7" s="7"/>
      <c r="WKD7" s="202"/>
      <c r="WKE7" s="7"/>
      <c r="WKF7" s="202"/>
      <c r="WKG7" s="7"/>
      <c r="WKH7" s="202"/>
      <c r="WKI7" s="7"/>
      <c r="WKJ7" s="202"/>
      <c r="WKK7" s="7"/>
      <c r="WKL7" s="202"/>
      <c r="WKM7" s="7"/>
      <c r="WKN7" s="202"/>
      <c r="WKO7" s="7"/>
      <c r="WKP7" s="202"/>
      <c r="WKQ7" s="7"/>
      <c r="WKR7" s="202"/>
      <c r="WKS7" s="7"/>
      <c r="WKT7" s="202"/>
      <c r="WKU7" s="7"/>
      <c r="WKV7" s="202"/>
      <c r="WKW7" s="7"/>
      <c r="WKX7" s="202"/>
      <c r="WKY7" s="7"/>
      <c r="WKZ7" s="202"/>
      <c r="WLA7" s="7"/>
      <c r="WLB7" s="202"/>
      <c r="WLC7" s="7"/>
      <c r="WLD7" s="202"/>
      <c r="WLE7" s="7"/>
      <c r="WLF7" s="202"/>
      <c r="WLG7" s="7"/>
      <c r="WLH7" s="202"/>
      <c r="WLI7" s="7"/>
      <c r="WLJ7" s="202"/>
      <c r="WLK7" s="7"/>
      <c r="WLL7" s="202"/>
      <c r="WLM7" s="7"/>
      <c r="WLN7" s="202"/>
      <c r="WLO7" s="7"/>
      <c r="WLP7" s="202"/>
      <c r="WLQ7" s="7"/>
      <c r="WLR7" s="202"/>
      <c r="WLS7" s="7"/>
      <c r="WLT7" s="202"/>
      <c r="WLU7" s="7"/>
      <c r="WLV7" s="202"/>
      <c r="WLW7" s="7"/>
      <c r="WLX7" s="202"/>
      <c r="WLY7" s="7"/>
      <c r="WLZ7" s="202"/>
      <c r="WMA7" s="7"/>
      <c r="WMB7" s="202"/>
      <c r="WMC7" s="7"/>
      <c r="WMD7" s="202"/>
      <c r="WME7" s="7"/>
      <c r="WMF7" s="202"/>
      <c r="WMG7" s="7"/>
      <c r="WMH7" s="202"/>
      <c r="WMI7" s="7"/>
      <c r="WMJ7" s="202"/>
      <c r="WMK7" s="7"/>
      <c r="WML7" s="202"/>
      <c r="WMM7" s="7"/>
      <c r="WMN7" s="202"/>
      <c r="WMO7" s="7"/>
      <c r="WMP7" s="202"/>
      <c r="WMQ7" s="7"/>
      <c r="WMR7" s="202"/>
      <c r="WMS7" s="7"/>
      <c r="WMT7" s="202"/>
      <c r="WMU7" s="7"/>
      <c r="WMV7" s="202"/>
      <c r="WMW7" s="7"/>
      <c r="WMX7" s="202"/>
      <c r="WMY7" s="7"/>
      <c r="WMZ7" s="202"/>
      <c r="WNA7" s="7"/>
      <c r="WNB7" s="202"/>
      <c r="WNC7" s="7"/>
      <c r="WND7" s="202"/>
      <c r="WNE7" s="7"/>
      <c r="WNF7" s="202"/>
      <c r="WNG7" s="7"/>
      <c r="WNH7" s="202"/>
      <c r="WNI7" s="7"/>
      <c r="WNJ7" s="202"/>
      <c r="WNK7" s="7"/>
      <c r="WNL7" s="202"/>
      <c r="WNM7" s="7"/>
      <c r="WNN7" s="202"/>
      <c r="WNO7" s="7"/>
      <c r="WNP7" s="202"/>
      <c r="WNQ7" s="7"/>
      <c r="WNR7" s="202"/>
      <c r="WNS7" s="7"/>
      <c r="WNT7" s="202"/>
      <c r="WNU7" s="7"/>
      <c r="WNV7" s="202"/>
      <c r="WNW7" s="7"/>
      <c r="WNX7" s="202"/>
      <c r="WNY7" s="7"/>
      <c r="WNZ7" s="202"/>
      <c r="WOA7" s="7"/>
      <c r="WOB7" s="202"/>
      <c r="WOC7" s="7"/>
      <c r="WOD7" s="202"/>
      <c r="WOE7" s="7"/>
      <c r="WOF7" s="202"/>
      <c r="WOG7" s="7"/>
      <c r="WOH7" s="202"/>
      <c r="WOI7" s="7"/>
      <c r="WOJ7" s="202"/>
      <c r="WOK7" s="7"/>
      <c r="WOL7" s="202"/>
      <c r="WOM7" s="7"/>
      <c r="WON7" s="202"/>
      <c r="WOO7" s="7"/>
      <c r="WOP7" s="202"/>
      <c r="WOQ7" s="7"/>
      <c r="WOR7" s="202"/>
      <c r="WOS7" s="7"/>
      <c r="WOT7" s="202"/>
      <c r="WOU7" s="7"/>
      <c r="WOV7" s="202"/>
      <c r="WOW7" s="7"/>
      <c r="WOX7" s="202"/>
      <c r="WOY7" s="7"/>
      <c r="WOZ7" s="202"/>
      <c r="WPA7" s="7"/>
      <c r="WPB7" s="202"/>
      <c r="WPC7" s="7"/>
      <c r="WPD7" s="202"/>
      <c r="WPE7" s="7"/>
      <c r="WPF7" s="202"/>
      <c r="WPG7" s="7"/>
      <c r="WPH7" s="202"/>
      <c r="WPI7" s="7"/>
      <c r="WPJ7" s="202"/>
      <c r="WPK7" s="7"/>
      <c r="WPL7" s="202"/>
      <c r="WPM7" s="7"/>
      <c r="WPN7" s="202"/>
      <c r="WPO7" s="7"/>
      <c r="WPP7" s="202"/>
      <c r="WPQ7" s="7"/>
      <c r="WPR7" s="202"/>
      <c r="WPS7" s="7"/>
      <c r="WPT7" s="202"/>
      <c r="WPU7" s="7"/>
      <c r="WPV7" s="202"/>
      <c r="WPW7" s="7"/>
      <c r="WPX7" s="202"/>
      <c r="WPY7" s="7"/>
      <c r="WPZ7" s="202"/>
      <c r="WQA7" s="7"/>
      <c r="WQB7" s="202"/>
      <c r="WQC7" s="7"/>
      <c r="WQD7" s="202"/>
      <c r="WQE7" s="7"/>
      <c r="WQF7" s="202"/>
      <c r="WQG7" s="7"/>
      <c r="WQH7" s="202"/>
      <c r="WQI7" s="7"/>
      <c r="WQJ7" s="202"/>
      <c r="WQK7" s="7"/>
      <c r="WQL7" s="202"/>
      <c r="WQM7" s="7"/>
      <c r="WQN7" s="202"/>
      <c r="WQO7" s="7"/>
      <c r="WQP7" s="202"/>
      <c r="WQQ7" s="7"/>
      <c r="WQR7" s="202"/>
      <c r="WQS7" s="7"/>
      <c r="WQT7" s="202"/>
      <c r="WQU7" s="7"/>
      <c r="WQV7" s="202"/>
      <c r="WQW7" s="7"/>
      <c r="WQX7" s="202"/>
      <c r="WQY7" s="7"/>
      <c r="WQZ7" s="202"/>
      <c r="WRA7" s="7"/>
      <c r="WRB7" s="202"/>
      <c r="WRC7" s="7"/>
      <c r="WRD7" s="202"/>
      <c r="WRE7" s="7"/>
      <c r="WRF7" s="202"/>
      <c r="WRG7" s="7"/>
      <c r="WRH7" s="202"/>
      <c r="WRI7" s="7"/>
      <c r="WRJ7" s="202"/>
      <c r="WRK7" s="7"/>
      <c r="WRL7" s="202"/>
      <c r="WRM7" s="7"/>
      <c r="WRN7" s="202"/>
      <c r="WRO7" s="7"/>
      <c r="WRP7" s="202"/>
      <c r="WRQ7" s="7"/>
      <c r="WRR7" s="202"/>
      <c r="WRS7" s="7"/>
      <c r="WRT7" s="202"/>
      <c r="WRU7" s="7"/>
      <c r="WRV7" s="202"/>
      <c r="WRW7" s="7"/>
      <c r="WRX7" s="202"/>
      <c r="WRY7" s="7"/>
      <c r="WRZ7" s="202"/>
      <c r="WSA7" s="7"/>
      <c r="WSB7" s="202"/>
      <c r="WSC7" s="7"/>
      <c r="WSD7" s="202"/>
      <c r="WSE7" s="7"/>
      <c r="WSF7" s="202"/>
      <c r="WSG7" s="7"/>
      <c r="WSH7" s="202"/>
      <c r="WSI7" s="7"/>
      <c r="WSJ7" s="202"/>
      <c r="WSK7" s="7"/>
      <c r="WSL7" s="202"/>
      <c r="WSM7" s="7"/>
      <c r="WSN7" s="202"/>
      <c r="WSO7" s="7"/>
      <c r="WSP7" s="202"/>
      <c r="WSQ7" s="7"/>
      <c r="WSR7" s="202"/>
      <c r="WSS7" s="7"/>
      <c r="WST7" s="202"/>
      <c r="WSU7" s="7"/>
      <c r="WSV7" s="202"/>
      <c r="WSW7" s="7"/>
      <c r="WSX7" s="202"/>
      <c r="WSY7" s="7"/>
      <c r="WSZ7" s="202"/>
      <c r="WTA7" s="7"/>
      <c r="WTB7" s="202"/>
      <c r="WTC7" s="7"/>
      <c r="WTD7" s="202"/>
      <c r="WTE7" s="7"/>
      <c r="WTF7" s="202"/>
      <c r="WTG7" s="7"/>
      <c r="WTH7" s="202"/>
      <c r="WTI7" s="7"/>
      <c r="WTJ7" s="202"/>
      <c r="WTK7" s="7"/>
      <c r="WTL7" s="202"/>
      <c r="WTM7" s="7"/>
      <c r="WTN7" s="202"/>
      <c r="WTO7" s="7"/>
      <c r="WTP7" s="202"/>
      <c r="WTQ7" s="7"/>
      <c r="WTR7" s="202"/>
      <c r="WTS7" s="7"/>
      <c r="WTT7" s="202"/>
      <c r="WTU7" s="7"/>
      <c r="WTV7" s="202"/>
      <c r="WTW7" s="7"/>
      <c r="WTX7" s="202"/>
      <c r="WTY7" s="7"/>
      <c r="WTZ7" s="202"/>
      <c r="WUA7" s="7"/>
      <c r="WUB7" s="202"/>
      <c r="WUC7" s="7"/>
      <c r="WUD7" s="202"/>
      <c r="WUE7" s="7"/>
      <c r="WUF7" s="202"/>
      <c r="WUG7" s="7"/>
      <c r="WUH7" s="202"/>
      <c r="WUI7" s="7"/>
      <c r="WUJ7" s="202"/>
      <c r="WUK7" s="7"/>
      <c r="WUL7" s="202"/>
      <c r="WUM7" s="7"/>
      <c r="WUN7" s="202"/>
      <c r="WUO7" s="7"/>
      <c r="WUP7" s="202"/>
      <c r="WUQ7" s="7"/>
      <c r="WUR7" s="202"/>
      <c r="WUS7" s="7"/>
      <c r="WUT7" s="202"/>
      <c r="WUU7" s="7"/>
      <c r="WUV7" s="202"/>
      <c r="WUW7" s="7"/>
      <c r="WUX7" s="202"/>
      <c r="WUY7" s="7"/>
      <c r="WUZ7" s="202"/>
      <c r="WVA7" s="7"/>
      <c r="WVB7" s="202"/>
      <c r="WVC7" s="7"/>
      <c r="WVD7" s="202"/>
      <c r="WVE7" s="7"/>
      <c r="WVF7" s="202"/>
      <c r="WVG7" s="7"/>
      <c r="WVH7" s="202"/>
      <c r="WVI7" s="7"/>
      <c r="WVJ7" s="202"/>
      <c r="WVK7" s="7"/>
      <c r="WVL7" s="202"/>
      <c r="WVM7" s="7"/>
      <c r="WVN7" s="202"/>
      <c r="WVO7" s="7"/>
      <c r="WVP7" s="202"/>
      <c r="WVQ7" s="7"/>
      <c r="WVR7" s="202"/>
      <c r="WVS7" s="7"/>
      <c r="WVT7" s="202"/>
      <c r="WVU7" s="7"/>
      <c r="WVV7" s="202"/>
      <c r="WVW7" s="7"/>
      <c r="WVX7" s="202"/>
      <c r="WVY7" s="7"/>
      <c r="WVZ7" s="202"/>
      <c r="WWA7" s="7"/>
      <c r="WWB7" s="202"/>
      <c r="WWC7" s="7"/>
      <c r="WWD7" s="202"/>
      <c r="WWE7" s="7"/>
      <c r="WWF7" s="202"/>
      <c r="WWG7" s="7"/>
      <c r="WWH7" s="202"/>
      <c r="WWI7" s="7"/>
      <c r="WWJ7" s="202"/>
      <c r="WWK7" s="7"/>
      <c r="WWL7" s="202"/>
      <c r="WWM7" s="7"/>
      <c r="WWN7" s="202"/>
      <c r="WWO7" s="7"/>
      <c r="WWP7" s="202"/>
      <c r="WWQ7" s="7"/>
      <c r="WWR7" s="202"/>
      <c r="WWS7" s="7"/>
      <c r="WWT7" s="202"/>
      <c r="WWU7" s="7"/>
      <c r="WWV7" s="202"/>
      <c r="WWW7" s="7"/>
      <c r="WWX7" s="202"/>
      <c r="WWY7" s="7"/>
      <c r="WWZ7" s="202"/>
      <c r="WXA7" s="7"/>
      <c r="WXB7" s="202"/>
      <c r="WXC7" s="7"/>
      <c r="WXD7" s="202"/>
      <c r="WXE7" s="7"/>
      <c r="WXF7" s="202"/>
      <c r="WXG7" s="7"/>
      <c r="WXH7" s="202"/>
      <c r="WXI7" s="7"/>
      <c r="WXJ7" s="202"/>
      <c r="WXK7" s="7"/>
      <c r="WXL7" s="202"/>
      <c r="WXM7" s="7"/>
      <c r="WXN7" s="202"/>
      <c r="WXO7" s="7"/>
      <c r="WXP7" s="202"/>
      <c r="WXQ7" s="7"/>
      <c r="WXR7" s="202"/>
      <c r="WXS7" s="7"/>
      <c r="WXT7" s="202"/>
      <c r="WXU7" s="7"/>
      <c r="WXV7" s="202"/>
      <c r="WXW7" s="7"/>
      <c r="WXX7" s="202"/>
      <c r="WXY7" s="7"/>
      <c r="WXZ7" s="202"/>
      <c r="WYA7" s="7"/>
      <c r="WYB7" s="202"/>
      <c r="WYC7" s="7"/>
      <c r="WYD7" s="202"/>
      <c r="WYE7" s="7"/>
      <c r="WYF7" s="202"/>
      <c r="WYG7" s="7"/>
      <c r="WYH7" s="202"/>
      <c r="WYI7" s="7"/>
      <c r="WYJ7" s="202"/>
      <c r="WYK7" s="7"/>
      <c r="WYL7" s="202"/>
      <c r="WYM7" s="7"/>
      <c r="WYN7" s="202"/>
      <c r="WYO7" s="7"/>
      <c r="WYP7" s="202"/>
      <c r="WYQ7" s="7"/>
      <c r="WYR7" s="202"/>
      <c r="WYS7" s="7"/>
      <c r="WYT7" s="202"/>
      <c r="WYU7" s="7"/>
      <c r="WYV7" s="202"/>
      <c r="WYW7" s="7"/>
      <c r="WYX7" s="202"/>
      <c r="WYY7" s="7"/>
      <c r="WYZ7" s="202"/>
      <c r="WZA7" s="7"/>
      <c r="WZB7" s="202"/>
      <c r="WZC7" s="7"/>
      <c r="WZD7" s="202"/>
      <c r="WZE7" s="7"/>
      <c r="WZF7" s="202"/>
      <c r="WZG7" s="7"/>
      <c r="WZH7" s="202"/>
      <c r="WZI7" s="7"/>
      <c r="WZJ7" s="202"/>
      <c r="WZK7" s="7"/>
      <c r="WZL7" s="202"/>
      <c r="WZM7" s="7"/>
      <c r="WZN7" s="202"/>
      <c r="WZO7" s="7"/>
      <c r="WZP7" s="202"/>
      <c r="WZQ7" s="7"/>
      <c r="WZR7" s="202"/>
      <c r="WZS7" s="7"/>
      <c r="WZT7" s="202"/>
      <c r="WZU7" s="7"/>
      <c r="WZV7" s="202"/>
      <c r="WZW7" s="7"/>
      <c r="WZX7" s="202"/>
      <c r="WZY7" s="7"/>
      <c r="WZZ7" s="202"/>
      <c r="XAA7" s="7"/>
      <c r="XAB7" s="202"/>
      <c r="XAC7" s="7"/>
      <c r="XAD7" s="202"/>
      <c r="XAE7" s="7"/>
      <c r="XAF7" s="202"/>
      <c r="XAG7" s="7"/>
      <c r="XAH7" s="202"/>
      <c r="XAI7" s="7"/>
      <c r="XAJ7" s="202"/>
      <c r="XAK7" s="7"/>
      <c r="XAL7" s="202"/>
      <c r="XAM7" s="7"/>
      <c r="XAN7" s="202"/>
      <c r="XAO7" s="7"/>
      <c r="XAP7" s="202"/>
      <c r="XAQ7" s="7"/>
      <c r="XAR7" s="202"/>
      <c r="XAS7" s="7"/>
      <c r="XAT7" s="202"/>
      <c r="XAU7" s="7"/>
      <c r="XAV7" s="202"/>
      <c r="XAW7" s="7"/>
      <c r="XAX7" s="202"/>
      <c r="XAY7" s="7"/>
      <c r="XAZ7" s="202"/>
      <c r="XBA7" s="7"/>
      <c r="XBB7" s="202"/>
      <c r="XBC7" s="7"/>
      <c r="XBD7" s="202"/>
      <c r="XBE7" s="7"/>
      <c r="XBF7" s="202"/>
      <c r="XBG7" s="7"/>
      <c r="XBH7" s="202"/>
      <c r="XBI7" s="7"/>
      <c r="XBJ7" s="202"/>
      <c r="XBK7" s="7"/>
      <c r="XBL7" s="202"/>
      <c r="XBM7" s="7"/>
      <c r="XBN7" s="202"/>
      <c r="XBO7" s="7"/>
      <c r="XBP7" s="202"/>
      <c r="XBQ7" s="7"/>
      <c r="XBR7" s="202"/>
      <c r="XBS7" s="7"/>
      <c r="XBT7" s="202"/>
      <c r="XBU7" s="7"/>
      <c r="XBV7" s="202"/>
      <c r="XBW7" s="7"/>
      <c r="XBX7" s="202"/>
      <c r="XBY7" s="7"/>
      <c r="XBZ7" s="202"/>
      <c r="XCA7" s="7"/>
      <c r="XCB7" s="202"/>
      <c r="XCC7" s="7"/>
      <c r="XCD7" s="202"/>
      <c r="XCE7" s="7"/>
      <c r="XCF7" s="202"/>
      <c r="XCG7" s="7"/>
      <c r="XCH7" s="202"/>
      <c r="XCI7" s="7"/>
      <c r="XCJ7" s="202"/>
      <c r="XCK7" s="7"/>
      <c r="XCL7" s="202"/>
      <c r="XCM7" s="7"/>
      <c r="XCN7" s="202"/>
      <c r="XCO7" s="7"/>
      <c r="XCP7" s="202"/>
      <c r="XCQ7" s="7"/>
      <c r="XCR7" s="202"/>
      <c r="XCS7" s="7"/>
      <c r="XCT7" s="202"/>
      <c r="XCU7" s="7"/>
      <c r="XCV7" s="202"/>
      <c r="XCW7" s="7"/>
      <c r="XCX7" s="202"/>
      <c r="XCY7" s="7"/>
      <c r="XCZ7" s="202"/>
      <c r="XDA7" s="7"/>
      <c r="XDB7" s="202"/>
      <c r="XDC7" s="7"/>
      <c r="XDD7" s="202"/>
      <c r="XDE7" s="7"/>
      <c r="XDF7" s="202"/>
      <c r="XDG7" s="7"/>
      <c r="XDH7" s="202"/>
      <c r="XDI7" s="7"/>
      <c r="XDJ7" s="202"/>
      <c r="XDK7" s="7"/>
      <c r="XDL7" s="202"/>
      <c r="XDM7" s="7"/>
      <c r="XDN7" s="202"/>
      <c r="XDO7" s="7"/>
      <c r="XDP7" s="202"/>
      <c r="XDQ7" s="7"/>
      <c r="XDR7" s="202"/>
      <c r="XDS7" s="7"/>
      <c r="XDT7" s="202"/>
      <c r="XDU7" s="7"/>
      <c r="XDV7" s="202"/>
      <c r="XDW7" s="7"/>
      <c r="XDX7" s="202"/>
      <c r="XDY7" s="7"/>
      <c r="XDZ7" s="202"/>
      <c r="XEA7" s="7"/>
      <c r="XEB7" s="202"/>
      <c r="XEC7" s="7"/>
      <c r="XED7" s="202"/>
      <c r="XEE7" s="7"/>
      <c r="XEF7" s="202"/>
      <c r="XEG7" s="7"/>
      <c r="XEH7" s="202"/>
      <c r="XEI7" s="7"/>
      <c r="XEJ7" s="202"/>
      <c r="XEK7" s="7"/>
      <c r="XEL7" s="202"/>
      <c r="XEM7" s="7"/>
      <c r="XEN7" s="202"/>
      <c r="XEO7" s="7"/>
      <c r="XEP7" s="202"/>
      <c r="XEQ7" s="7"/>
      <c r="XER7" s="202"/>
      <c r="XES7" s="7"/>
      <c r="XET7" s="202"/>
      <c r="XEU7" s="7"/>
      <c r="XEV7" s="202"/>
      <c r="XEW7" s="7"/>
      <c r="XEX7" s="202"/>
      <c r="XEY7" s="7"/>
      <c r="XEZ7" s="202"/>
      <c r="XFA7" s="7"/>
      <c r="XFB7" s="202"/>
      <c r="XFC7" s="7"/>
      <c r="XFD7" s="202"/>
    </row>
    <row r="8" spans="1:16384" s="21" customFormat="1" ht="15.75" x14ac:dyDescent="0.25">
      <c r="A8" s="7"/>
      <c r="B8" s="202"/>
      <c r="C8" s="7"/>
      <c r="D8" s="202"/>
      <c r="E8" s="7"/>
      <c r="F8" s="202"/>
      <c r="G8" s="7"/>
      <c r="H8" s="202"/>
      <c r="I8" s="7"/>
      <c r="J8" s="202"/>
      <c r="K8" s="7"/>
      <c r="L8" s="202"/>
      <c r="M8" s="7"/>
      <c r="N8" s="202"/>
      <c r="O8" s="7"/>
      <c r="P8" s="202"/>
      <c r="Q8" s="7"/>
      <c r="R8" s="202"/>
      <c r="S8" s="7"/>
      <c r="T8" s="202"/>
      <c r="U8" s="7"/>
      <c r="V8" s="202"/>
      <c r="W8" s="7"/>
      <c r="X8" s="202"/>
      <c r="Y8" s="7"/>
      <c r="Z8" s="202"/>
      <c r="AA8" s="7"/>
      <c r="AB8" s="202"/>
      <c r="AC8" s="7"/>
      <c r="AD8" s="202"/>
      <c r="AE8" s="7"/>
      <c r="AF8" s="202"/>
      <c r="AG8" s="7"/>
      <c r="AH8" s="202"/>
      <c r="AI8" s="7"/>
      <c r="AJ8" s="202"/>
      <c r="AK8" s="7"/>
      <c r="AL8" s="202"/>
      <c r="AM8" s="7"/>
      <c r="AN8" s="202"/>
      <c r="AO8" s="7"/>
      <c r="AP8" s="202"/>
      <c r="AQ8" s="7"/>
      <c r="AR8" s="202"/>
      <c r="AS8" s="7"/>
      <c r="AT8" s="202"/>
      <c r="AU8" s="7"/>
      <c r="AV8" s="202"/>
      <c r="AW8" s="7"/>
      <c r="AX8" s="202"/>
      <c r="AY8" s="7"/>
      <c r="AZ8" s="202"/>
      <c r="BA8" s="7"/>
      <c r="BB8" s="202"/>
      <c r="BC8" s="7"/>
      <c r="BD8" s="202"/>
      <c r="BE8" s="7"/>
      <c r="BF8" s="202"/>
      <c r="BG8" s="7"/>
      <c r="BH8" s="202"/>
      <c r="BI8" s="7"/>
      <c r="BJ8" s="202"/>
      <c r="BK8" s="7"/>
      <c r="BL8" s="202"/>
      <c r="BM8" s="7"/>
      <c r="BN8" s="202"/>
      <c r="BO8" s="7"/>
      <c r="BP8" s="202"/>
      <c r="BQ8" s="7"/>
      <c r="BR8" s="202"/>
      <c r="BS8" s="7"/>
      <c r="BT8" s="202"/>
      <c r="BU8" s="7"/>
      <c r="BV8" s="202"/>
      <c r="BW8" s="7"/>
      <c r="BX8" s="202"/>
      <c r="BY8" s="7"/>
      <c r="BZ8" s="202"/>
      <c r="CA8" s="7"/>
      <c r="CB8" s="202"/>
      <c r="CC8" s="7"/>
      <c r="CD8" s="202"/>
      <c r="CE8" s="7"/>
      <c r="CF8" s="202"/>
      <c r="CG8" s="7"/>
      <c r="CH8" s="202"/>
      <c r="CI8" s="7"/>
      <c r="CJ8" s="202"/>
      <c r="CK8" s="7"/>
      <c r="CL8" s="202"/>
      <c r="CM8" s="7"/>
      <c r="CN8" s="202"/>
      <c r="CO8" s="7"/>
      <c r="CP8" s="202"/>
      <c r="CQ8" s="7"/>
      <c r="CR8" s="202"/>
      <c r="CS8" s="7"/>
      <c r="CT8" s="202"/>
      <c r="CU8" s="7"/>
      <c r="CV8" s="202"/>
      <c r="CW8" s="7"/>
      <c r="CX8" s="202"/>
      <c r="CY8" s="7"/>
      <c r="CZ8" s="202"/>
      <c r="DA8" s="7"/>
      <c r="DB8" s="202"/>
      <c r="DC8" s="7"/>
      <c r="DD8" s="202"/>
      <c r="DE8" s="7"/>
      <c r="DF8" s="202"/>
      <c r="DG8" s="7"/>
      <c r="DH8" s="202"/>
      <c r="DI8" s="7"/>
      <c r="DJ8" s="202"/>
      <c r="DK8" s="7"/>
      <c r="DL8" s="202"/>
      <c r="DM8" s="7"/>
      <c r="DN8" s="202"/>
      <c r="DO8" s="7"/>
      <c r="DP8" s="202"/>
      <c r="DQ8" s="7"/>
      <c r="DR8" s="202"/>
      <c r="DS8" s="7"/>
      <c r="DT8" s="202"/>
      <c r="DU8" s="7"/>
      <c r="DV8" s="202"/>
      <c r="DW8" s="7"/>
      <c r="DX8" s="202"/>
      <c r="DY8" s="7"/>
      <c r="DZ8" s="202"/>
      <c r="EA8" s="7"/>
      <c r="EB8" s="202"/>
      <c r="EC8" s="7"/>
      <c r="ED8" s="202"/>
      <c r="EE8" s="7"/>
      <c r="EF8" s="202"/>
      <c r="EG8" s="7"/>
      <c r="EH8" s="202"/>
      <c r="EI8" s="7"/>
      <c r="EJ8" s="202"/>
      <c r="EK8" s="7"/>
      <c r="EL8" s="202"/>
      <c r="EM8" s="7"/>
      <c r="EN8" s="202"/>
      <c r="EO8" s="7"/>
      <c r="EP8" s="202"/>
      <c r="EQ8" s="7"/>
      <c r="ER8" s="202"/>
      <c r="ES8" s="7"/>
      <c r="ET8" s="202"/>
      <c r="EU8" s="7"/>
      <c r="EV8" s="202"/>
      <c r="EW8" s="7"/>
      <c r="EX8" s="202"/>
      <c r="EY8" s="7"/>
      <c r="EZ8" s="202"/>
      <c r="FA8" s="7"/>
      <c r="FB8" s="202"/>
      <c r="FC8" s="7"/>
      <c r="FD8" s="202"/>
      <c r="FE8" s="7"/>
      <c r="FF8" s="202"/>
      <c r="FG8" s="7"/>
      <c r="FH8" s="202"/>
      <c r="FI8" s="7"/>
      <c r="FJ8" s="202"/>
      <c r="FK8" s="7"/>
      <c r="FL8" s="202"/>
      <c r="FM8" s="7"/>
      <c r="FN8" s="202"/>
      <c r="FO8" s="7"/>
      <c r="FP8" s="202"/>
      <c r="FQ8" s="7"/>
      <c r="FR8" s="202"/>
      <c r="FS8" s="7"/>
      <c r="FT8" s="202"/>
      <c r="FU8" s="7"/>
      <c r="FV8" s="202"/>
      <c r="FW8" s="7"/>
      <c r="FX8" s="202"/>
      <c r="FY8" s="7"/>
      <c r="FZ8" s="202"/>
      <c r="GA8" s="7"/>
      <c r="GB8" s="202"/>
      <c r="GC8" s="7"/>
      <c r="GD8" s="202"/>
      <c r="GE8" s="7"/>
      <c r="GF8" s="202"/>
      <c r="GG8" s="7"/>
      <c r="GH8" s="202"/>
      <c r="GI8" s="7"/>
      <c r="GJ8" s="202"/>
      <c r="GK8" s="7"/>
      <c r="GL8" s="202"/>
      <c r="GM8" s="7"/>
      <c r="GN8" s="202"/>
      <c r="GO8" s="7"/>
      <c r="GP8" s="202"/>
      <c r="GQ8" s="7"/>
      <c r="GR8" s="202"/>
      <c r="GS8" s="7"/>
      <c r="GT8" s="202"/>
      <c r="GU8" s="7"/>
      <c r="GV8" s="202"/>
      <c r="GW8" s="7"/>
      <c r="GX8" s="202"/>
      <c r="GY8" s="7"/>
      <c r="GZ8" s="202"/>
      <c r="HA8" s="7"/>
      <c r="HB8" s="202"/>
      <c r="HC8" s="7"/>
      <c r="HD8" s="202"/>
      <c r="HE8" s="7"/>
      <c r="HF8" s="202"/>
      <c r="HG8" s="7"/>
      <c r="HH8" s="202"/>
      <c r="HI8" s="7"/>
      <c r="HJ8" s="202"/>
      <c r="HK8" s="7"/>
      <c r="HL8" s="202"/>
      <c r="HM8" s="7"/>
      <c r="HN8" s="202"/>
      <c r="HO8" s="7"/>
      <c r="HP8" s="202"/>
      <c r="HQ8" s="7"/>
      <c r="HR8" s="202"/>
      <c r="HS8" s="7"/>
      <c r="HT8" s="202"/>
      <c r="HU8" s="7"/>
      <c r="HV8" s="202"/>
      <c r="HW8" s="7"/>
      <c r="HX8" s="202"/>
      <c r="HY8" s="7"/>
      <c r="HZ8" s="202"/>
      <c r="IA8" s="7"/>
      <c r="IB8" s="202"/>
      <c r="IC8" s="7"/>
      <c r="ID8" s="202"/>
      <c r="IE8" s="7"/>
      <c r="IF8" s="202"/>
      <c r="IG8" s="7"/>
      <c r="IH8" s="202"/>
      <c r="II8" s="7"/>
      <c r="IJ8" s="202"/>
      <c r="IK8" s="7"/>
      <c r="IL8" s="202"/>
      <c r="IM8" s="7"/>
      <c r="IN8" s="202"/>
      <c r="IO8" s="7"/>
      <c r="IP8" s="202"/>
      <c r="IQ8" s="7"/>
      <c r="IR8" s="202"/>
      <c r="IS8" s="7"/>
      <c r="IT8" s="202"/>
      <c r="IU8" s="7"/>
      <c r="IV8" s="202"/>
      <c r="IW8" s="7"/>
      <c r="IX8" s="202"/>
      <c r="IY8" s="7"/>
      <c r="IZ8" s="202"/>
      <c r="JA8" s="7"/>
      <c r="JB8" s="202"/>
      <c r="JC8" s="7"/>
      <c r="JD8" s="202"/>
      <c r="JE8" s="7"/>
      <c r="JF8" s="202"/>
      <c r="JG8" s="7"/>
      <c r="JH8" s="202"/>
      <c r="JI8" s="7"/>
      <c r="JJ8" s="202"/>
      <c r="JK8" s="7"/>
      <c r="JL8" s="202"/>
      <c r="JM8" s="7"/>
      <c r="JN8" s="202"/>
      <c r="JO8" s="7"/>
      <c r="JP8" s="202"/>
      <c r="JQ8" s="7"/>
      <c r="JR8" s="202"/>
      <c r="JS8" s="7"/>
      <c r="JT8" s="202"/>
      <c r="JU8" s="7"/>
      <c r="JV8" s="202"/>
      <c r="JW8" s="7"/>
      <c r="JX8" s="202"/>
      <c r="JY8" s="7"/>
      <c r="JZ8" s="202"/>
      <c r="KA8" s="7"/>
      <c r="KB8" s="202"/>
      <c r="KC8" s="7"/>
      <c r="KD8" s="202"/>
      <c r="KE8" s="7"/>
      <c r="KF8" s="202"/>
      <c r="KG8" s="7"/>
      <c r="KH8" s="202"/>
      <c r="KI8" s="7"/>
      <c r="KJ8" s="202"/>
      <c r="KK8" s="7"/>
      <c r="KL8" s="202"/>
      <c r="KM8" s="7"/>
      <c r="KN8" s="202"/>
      <c r="KO8" s="7"/>
      <c r="KP8" s="202"/>
      <c r="KQ8" s="7"/>
      <c r="KR8" s="202"/>
      <c r="KS8" s="7"/>
      <c r="KT8" s="202"/>
      <c r="KU8" s="7"/>
      <c r="KV8" s="202"/>
      <c r="KW8" s="7"/>
      <c r="KX8" s="202"/>
      <c r="KY8" s="7"/>
      <c r="KZ8" s="202"/>
      <c r="LA8" s="7"/>
      <c r="LB8" s="202"/>
      <c r="LC8" s="7"/>
      <c r="LD8" s="202"/>
      <c r="LE8" s="7"/>
      <c r="LF8" s="202"/>
      <c r="LG8" s="7"/>
      <c r="LH8" s="202"/>
      <c r="LI8" s="7"/>
      <c r="LJ8" s="202"/>
      <c r="LK8" s="7"/>
      <c r="LL8" s="202"/>
      <c r="LM8" s="7"/>
      <c r="LN8" s="202"/>
      <c r="LO8" s="7"/>
      <c r="LP8" s="202"/>
      <c r="LQ8" s="7"/>
      <c r="LR8" s="202"/>
      <c r="LS8" s="7"/>
      <c r="LT8" s="202"/>
      <c r="LU8" s="7"/>
      <c r="LV8" s="202"/>
      <c r="LW8" s="7"/>
      <c r="LX8" s="202"/>
      <c r="LY8" s="7"/>
      <c r="LZ8" s="202"/>
      <c r="MA8" s="7"/>
      <c r="MB8" s="202"/>
      <c r="MC8" s="7"/>
      <c r="MD8" s="202"/>
      <c r="ME8" s="7"/>
      <c r="MF8" s="202"/>
      <c r="MG8" s="7"/>
      <c r="MH8" s="202"/>
      <c r="MI8" s="7"/>
      <c r="MJ8" s="202"/>
      <c r="MK8" s="7"/>
      <c r="ML8" s="202"/>
      <c r="MM8" s="7"/>
      <c r="MN8" s="202"/>
      <c r="MO8" s="7"/>
      <c r="MP8" s="202"/>
      <c r="MQ8" s="7"/>
      <c r="MR8" s="202"/>
      <c r="MS8" s="7"/>
      <c r="MT8" s="202"/>
      <c r="MU8" s="7"/>
      <c r="MV8" s="202"/>
      <c r="MW8" s="7"/>
      <c r="MX8" s="202"/>
      <c r="MY8" s="7"/>
      <c r="MZ8" s="202"/>
      <c r="NA8" s="7"/>
      <c r="NB8" s="202"/>
      <c r="NC8" s="7"/>
      <c r="ND8" s="202"/>
      <c r="NE8" s="7"/>
      <c r="NF8" s="202"/>
      <c r="NG8" s="7"/>
      <c r="NH8" s="202"/>
      <c r="NI8" s="7"/>
      <c r="NJ8" s="202"/>
      <c r="NK8" s="7"/>
      <c r="NL8" s="202"/>
      <c r="NM8" s="7"/>
      <c r="NN8" s="202"/>
      <c r="NO8" s="7"/>
      <c r="NP8" s="202"/>
      <c r="NQ8" s="7"/>
      <c r="NR8" s="202"/>
      <c r="NS8" s="7"/>
      <c r="NT8" s="202"/>
      <c r="NU8" s="7"/>
      <c r="NV8" s="202"/>
      <c r="NW8" s="7"/>
      <c r="NX8" s="202"/>
      <c r="NY8" s="7"/>
      <c r="NZ8" s="202"/>
      <c r="OA8" s="7"/>
      <c r="OB8" s="202"/>
      <c r="OC8" s="7"/>
      <c r="OD8" s="202"/>
      <c r="OE8" s="7"/>
      <c r="OF8" s="202"/>
      <c r="OG8" s="7"/>
      <c r="OH8" s="202"/>
      <c r="OI8" s="7"/>
      <c r="OJ8" s="202"/>
      <c r="OK8" s="7"/>
      <c r="OL8" s="202"/>
      <c r="OM8" s="7"/>
      <c r="ON8" s="202"/>
      <c r="OO8" s="7"/>
      <c r="OP8" s="202"/>
      <c r="OQ8" s="7"/>
      <c r="OR8" s="202"/>
      <c r="OS8" s="7"/>
      <c r="OT8" s="202"/>
      <c r="OU8" s="7"/>
      <c r="OV8" s="202"/>
      <c r="OW8" s="7"/>
      <c r="OX8" s="202"/>
      <c r="OY8" s="7"/>
      <c r="OZ8" s="202"/>
      <c r="PA8" s="7"/>
      <c r="PB8" s="202"/>
      <c r="PC8" s="7"/>
      <c r="PD8" s="202"/>
      <c r="PE8" s="7"/>
      <c r="PF8" s="202"/>
      <c r="PG8" s="7"/>
      <c r="PH8" s="202"/>
      <c r="PI8" s="7"/>
      <c r="PJ8" s="202"/>
      <c r="PK8" s="7"/>
      <c r="PL8" s="202"/>
      <c r="PM8" s="7"/>
      <c r="PN8" s="202"/>
      <c r="PO8" s="7"/>
      <c r="PP8" s="202"/>
      <c r="PQ8" s="7"/>
      <c r="PR8" s="202"/>
      <c r="PS8" s="7"/>
      <c r="PT8" s="202"/>
      <c r="PU8" s="7"/>
      <c r="PV8" s="202"/>
      <c r="PW8" s="7"/>
      <c r="PX8" s="202"/>
      <c r="PY8" s="7"/>
      <c r="PZ8" s="202"/>
      <c r="QA8" s="7"/>
      <c r="QB8" s="202"/>
      <c r="QC8" s="7"/>
      <c r="QD8" s="202"/>
      <c r="QE8" s="7"/>
      <c r="QF8" s="202"/>
      <c r="QG8" s="7"/>
      <c r="QH8" s="202"/>
      <c r="QI8" s="7"/>
      <c r="QJ8" s="202"/>
      <c r="QK8" s="7"/>
      <c r="QL8" s="202"/>
      <c r="QM8" s="7"/>
      <c r="QN8" s="202"/>
      <c r="QO8" s="7"/>
      <c r="QP8" s="202"/>
      <c r="QQ8" s="7"/>
      <c r="QR8" s="202"/>
      <c r="QS8" s="7"/>
      <c r="QT8" s="202"/>
      <c r="QU8" s="7"/>
      <c r="QV8" s="202"/>
      <c r="QW8" s="7"/>
      <c r="QX8" s="202"/>
      <c r="QY8" s="7"/>
      <c r="QZ8" s="202"/>
      <c r="RA8" s="7"/>
      <c r="RB8" s="202"/>
      <c r="RC8" s="7"/>
      <c r="RD8" s="202"/>
      <c r="RE8" s="7"/>
      <c r="RF8" s="202"/>
      <c r="RG8" s="7"/>
      <c r="RH8" s="202"/>
      <c r="RI8" s="7"/>
      <c r="RJ8" s="202"/>
      <c r="RK8" s="7"/>
      <c r="RL8" s="202"/>
      <c r="RM8" s="7"/>
      <c r="RN8" s="202"/>
      <c r="RO8" s="7"/>
      <c r="RP8" s="202"/>
      <c r="RQ8" s="7"/>
      <c r="RR8" s="202"/>
      <c r="RS8" s="7"/>
      <c r="RT8" s="202"/>
      <c r="RU8" s="7"/>
      <c r="RV8" s="202"/>
      <c r="RW8" s="7"/>
      <c r="RX8" s="202"/>
      <c r="RY8" s="7"/>
      <c r="RZ8" s="202"/>
      <c r="SA8" s="7"/>
      <c r="SB8" s="202"/>
      <c r="SC8" s="7"/>
      <c r="SD8" s="202"/>
      <c r="SE8" s="7"/>
      <c r="SF8" s="202"/>
      <c r="SG8" s="7"/>
      <c r="SH8" s="202"/>
      <c r="SI8" s="7"/>
      <c r="SJ8" s="202"/>
      <c r="SK8" s="7"/>
      <c r="SL8" s="202"/>
      <c r="SM8" s="7"/>
      <c r="SN8" s="202"/>
      <c r="SO8" s="7"/>
      <c r="SP8" s="202"/>
      <c r="SQ8" s="7"/>
      <c r="SR8" s="202"/>
      <c r="SS8" s="7"/>
      <c r="ST8" s="202"/>
      <c r="SU8" s="7"/>
      <c r="SV8" s="202"/>
      <c r="SW8" s="7"/>
      <c r="SX8" s="202"/>
      <c r="SY8" s="7"/>
      <c r="SZ8" s="202"/>
      <c r="TA8" s="7"/>
      <c r="TB8" s="202"/>
      <c r="TC8" s="7"/>
      <c r="TD8" s="202"/>
      <c r="TE8" s="7"/>
      <c r="TF8" s="202"/>
      <c r="TG8" s="7"/>
      <c r="TH8" s="202"/>
      <c r="TI8" s="7"/>
      <c r="TJ8" s="202"/>
      <c r="TK8" s="7"/>
      <c r="TL8" s="202"/>
      <c r="TM8" s="7"/>
      <c r="TN8" s="202"/>
      <c r="TO8" s="7"/>
      <c r="TP8" s="202"/>
      <c r="TQ8" s="7"/>
      <c r="TR8" s="202"/>
      <c r="TS8" s="7"/>
      <c r="TT8" s="202"/>
      <c r="TU8" s="7"/>
      <c r="TV8" s="202"/>
      <c r="TW8" s="7"/>
      <c r="TX8" s="202"/>
      <c r="TY8" s="7"/>
      <c r="TZ8" s="202"/>
      <c r="UA8" s="7"/>
      <c r="UB8" s="202"/>
      <c r="UC8" s="7"/>
      <c r="UD8" s="202"/>
      <c r="UE8" s="7"/>
      <c r="UF8" s="202"/>
      <c r="UG8" s="7"/>
      <c r="UH8" s="202"/>
      <c r="UI8" s="7"/>
      <c r="UJ8" s="202"/>
      <c r="UK8" s="7"/>
      <c r="UL8" s="202"/>
      <c r="UM8" s="7"/>
      <c r="UN8" s="202"/>
      <c r="UO8" s="7"/>
      <c r="UP8" s="202"/>
      <c r="UQ8" s="7"/>
      <c r="UR8" s="202"/>
      <c r="US8" s="7"/>
      <c r="UT8" s="202"/>
      <c r="UU8" s="7"/>
      <c r="UV8" s="202"/>
      <c r="UW8" s="7"/>
      <c r="UX8" s="202"/>
      <c r="UY8" s="7"/>
      <c r="UZ8" s="202"/>
      <c r="VA8" s="7"/>
      <c r="VB8" s="202"/>
      <c r="VC8" s="7"/>
      <c r="VD8" s="202"/>
      <c r="VE8" s="7"/>
      <c r="VF8" s="202"/>
      <c r="VG8" s="7"/>
      <c r="VH8" s="202"/>
      <c r="VI8" s="7"/>
      <c r="VJ8" s="202"/>
      <c r="VK8" s="7"/>
      <c r="VL8" s="202"/>
      <c r="VM8" s="7"/>
      <c r="VN8" s="202"/>
      <c r="VO8" s="7"/>
      <c r="VP8" s="202"/>
      <c r="VQ8" s="7"/>
      <c r="VR8" s="202"/>
      <c r="VS8" s="7"/>
      <c r="VT8" s="202"/>
      <c r="VU8" s="7"/>
      <c r="VV8" s="202"/>
      <c r="VW8" s="7"/>
      <c r="VX8" s="202"/>
      <c r="VY8" s="7"/>
      <c r="VZ8" s="202"/>
      <c r="WA8" s="7"/>
      <c r="WB8" s="202"/>
      <c r="WC8" s="7"/>
      <c r="WD8" s="202"/>
      <c r="WE8" s="7"/>
      <c r="WF8" s="202"/>
      <c r="WG8" s="7"/>
      <c r="WH8" s="202"/>
      <c r="WI8" s="7"/>
      <c r="WJ8" s="202"/>
      <c r="WK8" s="7"/>
      <c r="WL8" s="202"/>
      <c r="WM8" s="7"/>
      <c r="WN8" s="202"/>
      <c r="WO8" s="7"/>
      <c r="WP8" s="202"/>
      <c r="WQ8" s="7"/>
      <c r="WR8" s="202"/>
      <c r="WS8" s="7"/>
      <c r="WT8" s="202"/>
      <c r="WU8" s="7"/>
      <c r="WV8" s="202"/>
      <c r="WW8" s="7"/>
      <c r="WX8" s="202"/>
      <c r="WY8" s="7"/>
      <c r="WZ8" s="202"/>
      <c r="XA8" s="7"/>
      <c r="XB8" s="202"/>
      <c r="XC8" s="7"/>
      <c r="XD8" s="202"/>
      <c r="XE8" s="7"/>
      <c r="XF8" s="202"/>
      <c r="XG8" s="7"/>
      <c r="XH8" s="202"/>
      <c r="XI8" s="7"/>
      <c r="XJ8" s="202"/>
      <c r="XK8" s="7"/>
      <c r="XL8" s="202"/>
      <c r="XM8" s="7"/>
      <c r="XN8" s="202"/>
      <c r="XO8" s="7"/>
      <c r="XP8" s="202"/>
      <c r="XQ8" s="7"/>
      <c r="XR8" s="202"/>
      <c r="XS8" s="7"/>
      <c r="XT8" s="202"/>
      <c r="XU8" s="7"/>
      <c r="XV8" s="202"/>
      <c r="XW8" s="7"/>
      <c r="XX8" s="202"/>
      <c r="XY8" s="7"/>
      <c r="XZ8" s="202"/>
      <c r="YA8" s="7"/>
      <c r="YB8" s="202"/>
      <c r="YC8" s="7"/>
      <c r="YD8" s="202"/>
      <c r="YE8" s="7"/>
      <c r="YF8" s="202"/>
      <c r="YG8" s="7"/>
      <c r="YH8" s="202"/>
      <c r="YI8" s="7"/>
      <c r="YJ8" s="202"/>
      <c r="YK8" s="7"/>
      <c r="YL8" s="202"/>
      <c r="YM8" s="7"/>
      <c r="YN8" s="202"/>
      <c r="YO8" s="7"/>
      <c r="YP8" s="202"/>
      <c r="YQ8" s="7"/>
      <c r="YR8" s="202"/>
      <c r="YS8" s="7"/>
      <c r="YT8" s="202"/>
      <c r="YU8" s="7"/>
      <c r="YV8" s="202"/>
      <c r="YW8" s="7"/>
      <c r="YX8" s="202"/>
      <c r="YY8" s="7"/>
      <c r="YZ8" s="202"/>
      <c r="ZA8" s="7"/>
      <c r="ZB8" s="202"/>
      <c r="ZC8" s="7"/>
      <c r="ZD8" s="202"/>
      <c r="ZE8" s="7"/>
      <c r="ZF8" s="202"/>
      <c r="ZG8" s="7"/>
      <c r="ZH8" s="202"/>
      <c r="ZI8" s="7"/>
      <c r="ZJ8" s="202"/>
      <c r="ZK8" s="7"/>
      <c r="ZL8" s="202"/>
      <c r="ZM8" s="7"/>
      <c r="ZN8" s="202"/>
      <c r="ZO8" s="7"/>
      <c r="ZP8" s="202"/>
      <c r="ZQ8" s="7"/>
      <c r="ZR8" s="202"/>
      <c r="ZS8" s="7"/>
      <c r="ZT8" s="202"/>
      <c r="ZU8" s="7"/>
      <c r="ZV8" s="202"/>
      <c r="ZW8" s="7"/>
      <c r="ZX8" s="202"/>
      <c r="ZY8" s="7"/>
      <c r="ZZ8" s="202"/>
      <c r="AAA8" s="7"/>
      <c r="AAB8" s="202"/>
      <c r="AAC8" s="7"/>
      <c r="AAD8" s="202"/>
      <c r="AAE8" s="7"/>
      <c r="AAF8" s="202"/>
      <c r="AAG8" s="7"/>
      <c r="AAH8" s="202"/>
      <c r="AAI8" s="7"/>
      <c r="AAJ8" s="202"/>
      <c r="AAK8" s="7"/>
      <c r="AAL8" s="202"/>
      <c r="AAM8" s="7"/>
      <c r="AAN8" s="202"/>
      <c r="AAO8" s="7"/>
      <c r="AAP8" s="202"/>
      <c r="AAQ8" s="7"/>
      <c r="AAR8" s="202"/>
      <c r="AAS8" s="7"/>
      <c r="AAT8" s="202"/>
      <c r="AAU8" s="7"/>
      <c r="AAV8" s="202"/>
      <c r="AAW8" s="7"/>
      <c r="AAX8" s="202"/>
      <c r="AAY8" s="7"/>
      <c r="AAZ8" s="202"/>
      <c r="ABA8" s="7"/>
      <c r="ABB8" s="202"/>
      <c r="ABC8" s="7"/>
      <c r="ABD8" s="202"/>
      <c r="ABE8" s="7"/>
      <c r="ABF8" s="202"/>
      <c r="ABG8" s="7"/>
      <c r="ABH8" s="202"/>
      <c r="ABI8" s="7"/>
      <c r="ABJ8" s="202"/>
      <c r="ABK8" s="7"/>
      <c r="ABL8" s="202"/>
      <c r="ABM8" s="7"/>
      <c r="ABN8" s="202"/>
      <c r="ABO8" s="7"/>
      <c r="ABP8" s="202"/>
      <c r="ABQ8" s="7"/>
      <c r="ABR8" s="202"/>
      <c r="ABS8" s="7"/>
      <c r="ABT8" s="202"/>
      <c r="ABU8" s="7"/>
      <c r="ABV8" s="202"/>
      <c r="ABW8" s="7"/>
      <c r="ABX8" s="202"/>
      <c r="ABY8" s="7"/>
      <c r="ABZ8" s="202"/>
      <c r="ACA8" s="7"/>
      <c r="ACB8" s="202"/>
      <c r="ACC8" s="7"/>
      <c r="ACD8" s="202"/>
      <c r="ACE8" s="7"/>
      <c r="ACF8" s="202"/>
      <c r="ACG8" s="7"/>
      <c r="ACH8" s="202"/>
      <c r="ACI8" s="7"/>
      <c r="ACJ8" s="202"/>
      <c r="ACK8" s="7"/>
      <c r="ACL8" s="202"/>
      <c r="ACM8" s="7"/>
      <c r="ACN8" s="202"/>
      <c r="ACO8" s="7"/>
      <c r="ACP8" s="202"/>
      <c r="ACQ8" s="7"/>
      <c r="ACR8" s="202"/>
      <c r="ACS8" s="7"/>
      <c r="ACT8" s="202"/>
      <c r="ACU8" s="7"/>
      <c r="ACV8" s="202"/>
      <c r="ACW8" s="7"/>
      <c r="ACX8" s="202"/>
      <c r="ACY8" s="7"/>
      <c r="ACZ8" s="202"/>
      <c r="ADA8" s="7"/>
      <c r="ADB8" s="202"/>
      <c r="ADC8" s="7"/>
      <c r="ADD8" s="202"/>
      <c r="ADE8" s="7"/>
      <c r="ADF8" s="202"/>
      <c r="ADG8" s="7"/>
      <c r="ADH8" s="202"/>
      <c r="ADI8" s="7"/>
      <c r="ADJ8" s="202"/>
      <c r="ADK8" s="7"/>
      <c r="ADL8" s="202"/>
      <c r="ADM8" s="7"/>
      <c r="ADN8" s="202"/>
      <c r="ADO8" s="7"/>
      <c r="ADP8" s="202"/>
      <c r="ADQ8" s="7"/>
      <c r="ADR8" s="202"/>
      <c r="ADS8" s="7"/>
      <c r="ADT8" s="202"/>
      <c r="ADU8" s="7"/>
      <c r="ADV8" s="202"/>
      <c r="ADW8" s="7"/>
      <c r="ADX8" s="202"/>
      <c r="ADY8" s="7"/>
      <c r="ADZ8" s="202"/>
      <c r="AEA8" s="7"/>
      <c r="AEB8" s="202"/>
      <c r="AEC8" s="7"/>
      <c r="AED8" s="202"/>
      <c r="AEE8" s="7"/>
      <c r="AEF8" s="202"/>
      <c r="AEG8" s="7"/>
      <c r="AEH8" s="202"/>
      <c r="AEI8" s="7"/>
      <c r="AEJ8" s="202"/>
      <c r="AEK8" s="7"/>
      <c r="AEL8" s="202"/>
      <c r="AEM8" s="7"/>
      <c r="AEN8" s="202"/>
      <c r="AEO8" s="7"/>
      <c r="AEP8" s="202"/>
      <c r="AEQ8" s="7"/>
      <c r="AER8" s="202"/>
      <c r="AES8" s="7"/>
      <c r="AET8" s="202"/>
      <c r="AEU8" s="7"/>
      <c r="AEV8" s="202"/>
      <c r="AEW8" s="7"/>
      <c r="AEX8" s="202"/>
      <c r="AEY8" s="7"/>
      <c r="AEZ8" s="202"/>
      <c r="AFA8" s="7"/>
      <c r="AFB8" s="202"/>
      <c r="AFC8" s="7"/>
      <c r="AFD8" s="202"/>
      <c r="AFE8" s="7"/>
      <c r="AFF8" s="202"/>
      <c r="AFG8" s="7"/>
      <c r="AFH8" s="202"/>
      <c r="AFI8" s="7"/>
      <c r="AFJ8" s="202"/>
      <c r="AFK8" s="7"/>
      <c r="AFL8" s="202"/>
      <c r="AFM8" s="7"/>
      <c r="AFN8" s="202"/>
      <c r="AFO8" s="7"/>
      <c r="AFP8" s="202"/>
      <c r="AFQ8" s="7"/>
      <c r="AFR8" s="202"/>
      <c r="AFS8" s="7"/>
      <c r="AFT8" s="202"/>
      <c r="AFU8" s="7"/>
      <c r="AFV8" s="202"/>
      <c r="AFW8" s="7"/>
      <c r="AFX8" s="202"/>
      <c r="AFY8" s="7"/>
      <c r="AFZ8" s="202"/>
      <c r="AGA8" s="7"/>
      <c r="AGB8" s="202"/>
      <c r="AGC8" s="7"/>
      <c r="AGD8" s="202"/>
      <c r="AGE8" s="7"/>
      <c r="AGF8" s="202"/>
      <c r="AGG8" s="7"/>
      <c r="AGH8" s="202"/>
      <c r="AGI8" s="7"/>
      <c r="AGJ8" s="202"/>
      <c r="AGK8" s="7"/>
      <c r="AGL8" s="202"/>
      <c r="AGM8" s="7"/>
      <c r="AGN8" s="202"/>
      <c r="AGO8" s="7"/>
      <c r="AGP8" s="202"/>
      <c r="AGQ8" s="7"/>
      <c r="AGR8" s="202"/>
      <c r="AGS8" s="7"/>
      <c r="AGT8" s="202"/>
      <c r="AGU8" s="7"/>
      <c r="AGV8" s="202"/>
      <c r="AGW8" s="7"/>
      <c r="AGX8" s="202"/>
      <c r="AGY8" s="7"/>
      <c r="AGZ8" s="202"/>
      <c r="AHA8" s="7"/>
      <c r="AHB8" s="202"/>
      <c r="AHC8" s="7"/>
      <c r="AHD8" s="202"/>
      <c r="AHE8" s="7"/>
      <c r="AHF8" s="202"/>
      <c r="AHG8" s="7"/>
      <c r="AHH8" s="202"/>
      <c r="AHI8" s="7"/>
      <c r="AHJ8" s="202"/>
      <c r="AHK8" s="7"/>
      <c r="AHL8" s="202"/>
      <c r="AHM8" s="7"/>
      <c r="AHN8" s="202"/>
      <c r="AHO8" s="7"/>
      <c r="AHP8" s="202"/>
      <c r="AHQ8" s="7"/>
      <c r="AHR8" s="202"/>
      <c r="AHS8" s="7"/>
      <c r="AHT8" s="202"/>
      <c r="AHU8" s="7"/>
      <c r="AHV8" s="202"/>
      <c r="AHW8" s="7"/>
      <c r="AHX8" s="202"/>
      <c r="AHY8" s="7"/>
      <c r="AHZ8" s="202"/>
      <c r="AIA8" s="7"/>
      <c r="AIB8" s="202"/>
      <c r="AIC8" s="7"/>
      <c r="AID8" s="202"/>
      <c r="AIE8" s="7"/>
      <c r="AIF8" s="202"/>
      <c r="AIG8" s="7"/>
      <c r="AIH8" s="202"/>
      <c r="AII8" s="7"/>
      <c r="AIJ8" s="202"/>
      <c r="AIK8" s="7"/>
      <c r="AIL8" s="202"/>
      <c r="AIM8" s="7"/>
      <c r="AIN8" s="202"/>
      <c r="AIO8" s="7"/>
      <c r="AIP8" s="202"/>
      <c r="AIQ8" s="7"/>
      <c r="AIR8" s="202"/>
      <c r="AIS8" s="7"/>
      <c r="AIT8" s="202"/>
      <c r="AIU8" s="7"/>
      <c r="AIV8" s="202"/>
      <c r="AIW8" s="7"/>
      <c r="AIX8" s="202"/>
      <c r="AIY8" s="7"/>
      <c r="AIZ8" s="202"/>
      <c r="AJA8" s="7"/>
      <c r="AJB8" s="202"/>
      <c r="AJC8" s="7"/>
      <c r="AJD8" s="202"/>
      <c r="AJE8" s="7"/>
      <c r="AJF8" s="202"/>
      <c r="AJG8" s="7"/>
      <c r="AJH8" s="202"/>
      <c r="AJI8" s="7"/>
      <c r="AJJ8" s="202"/>
      <c r="AJK8" s="7"/>
      <c r="AJL8" s="202"/>
      <c r="AJM8" s="7"/>
      <c r="AJN8" s="202"/>
      <c r="AJO8" s="7"/>
      <c r="AJP8" s="202"/>
      <c r="AJQ8" s="7"/>
      <c r="AJR8" s="202"/>
      <c r="AJS8" s="7"/>
      <c r="AJT8" s="202"/>
      <c r="AJU8" s="7"/>
      <c r="AJV8" s="202"/>
      <c r="AJW8" s="7"/>
      <c r="AJX8" s="202"/>
      <c r="AJY8" s="7"/>
      <c r="AJZ8" s="202"/>
      <c r="AKA8" s="7"/>
      <c r="AKB8" s="202"/>
      <c r="AKC8" s="7"/>
      <c r="AKD8" s="202"/>
      <c r="AKE8" s="7"/>
      <c r="AKF8" s="202"/>
      <c r="AKG8" s="7"/>
      <c r="AKH8" s="202"/>
      <c r="AKI8" s="7"/>
      <c r="AKJ8" s="202"/>
      <c r="AKK8" s="7"/>
      <c r="AKL8" s="202"/>
      <c r="AKM8" s="7"/>
      <c r="AKN8" s="202"/>
      <c r="AKO8" s="7"/>
      <c r="AKP8" s="202"/>
      <c r="AKQ8" s="7"/>
      <c r="AKR8" s="202"/>
      <c r="AKS8" s="7"/>
      <c r="AKT8" s="202"/>
      <c r="AKU8" s="7"/>
      <c r="AKV8" s="202"/>
      <c r="AKW8" s="7"/>
      <c r="AKX8" s="202"/>
      <c r="AKY8" s="7"/>
      <c r="AKZ8" s="202"/>
      <c r="ALA8" s="7"/>
      <c r="ALB8" s="202"/>
      <c r="ALC8" s="7"/>
      <c r="ALD8" s="202"/>
      <c r="ALE8" s="7"/>
      <c r="ALF8" s="202"/>
      <c r="ALG8" s="7"/>
      <c r="ALH8" s="202"/>
      <c r="ALI8" s="7"/>
      <c r="ALJ8" s="202"/>
      <c r="ALK8" s="7"/>
      <c r="ALL8" s="202"/>
      <c r="ALM8" s="7"/>
      <c r="ALN8" s="202"/>
      <c r="ALO8" s="7"/>
      <c r="ALP8" s="202"/>
      <c r="ALQ8" s="7"/>
      <c r="ALR8" s="202"/>
      <c r="ALS8" s="7"/>
      <c r="ALT8" s="202"/>
      <c r="ALU8" s="7"/>
      <c r="ALV8" s="202"/>
      <c r="ALW8" s="7"/>
      <c r="ALX8" s="202"/>
      <c r="ALY8" s="7"/>
      <c r="ALZ8" s="202"/>
      <c r="AMA8" s="7"/>
      <c r="AMB8" s="202"/>
      <c r="AMC8" s="7"/>
      <c r="AMD8" s="202"/>
      <c r="AME8" s="7"/>
      <c r="AMF8" s="202"/>
      <c r="AMG8" s="7"/>
      <c r="AMH8" s="202"/>
      <c r="AMI8" s="7"/>
      <c r="AMJ8" s="202"/>
      <c r="AMK8" s="7"/>
      <c r="AML8" s="202"/>
      <c r="AMM8" s="7"/>
      <c r="AMN8" s="202"/>
      <c r="AMO8" s="7"/>
      <c r="AMP8" s="202"/>
      <c r="AMQ8" s="7"/>
      <c r="AMR8" s="202"/>
      <c r="AMS8" s="7"/>
      <c r="AMT8" s="202"/>
      <c r="AMU8" s="7"/>
      <c r="AMV8" s="202"/>
      <c r="AMW8" s="7"/>
      <c r="AMX8" s="202"/>
      <c r="AMY8" s="7"/>
      <c r="AMZ8" s="202"/>
      <c r="ANA8" s="7"/>
      <c r="ANB8" s="202"/>
      <c r="ANC8" s="7"/>
      <c r="AND8" s="202"/>
      <c r="ANE8" s="7"/>
      <c r="ANF8" s="202"/>
      <c r="ANG8" s="7"/>
      <c r="ANH8" s="202"/>
      <c r="ANI8" s="7"/>
      <c r="ANJ8" s="202"/>
      <c r="ANK8" s="7"/>
      <c r="ANL8" s="202"/>
      <c r="ANM8" s="7"/>
      <c r="ANN8" s="202"/>
      <c r="ANO8" s="7"/>
      <c r="ANP8" s="202"/>
      <c r="ANQ8" s="7"/>
      <c r="ANR8" s="202"/>
      <c r="ANS8" s="7"/>
      <c r="ANT8" s="202"/>
      <c r="ANU8" s="7"/>
      <c r="ANV8" s="202"/>
      <c r="ANW8" s="7"/>
      <c r="ANX8" s="202"/>
      <c r="ANY8" s="7"/>
      <c r="ANZ8" s="202"/>
      <c r="AOA8" s="7"/>
      <c r="AOB8" s="202"/>
      <c r="AOC8" s="7"/>
      <c r="AOD8" s="202"/>
      <c r="AOE8" s="7"/>
      <c r="AOF8" s="202"/>
      <c r="AOG8" s="7"/>
      <c r="AOH8" s="202"/>
      <c r="AOI8" s="7"/>
      <c r="AOJ8" s="202"/>
      <c r="AOK8" s="7"/>
      <c r="AOL8" s="202"/>
      <c r="AOM8" s="7"/>
      <c r="AON8" s="202"/>
      <c r="AOO8" s="7"/>
      <c r="AOP8" s="202"/>
      <c r="AOQ8" s="7"/>
      <c r="AOR8" s="202"/>
      <c r="AOS8" s="7"/>
      <c r="AOT8" s="202"/>
      <c r="AOU8" s="7"/>
      <c r="AOV8" s="202"/>
      <c r="AOW8" s="7"/>
      <c r="AOX8" s="202"/>
      <c r="AOY8" s="7"/>
      <c r="AOZ8" s="202"/>
      <c r="APA8" s="7"/>
      <c r="APB8" s="202"/>
      <c r="APC8" s="7"/>
      <c r="APD8" s="202"/>
      <c r="APE8" s="7"/>
      <c r="APF8" s="202"/>
      <c r="APG8" s="7"/>
      <c r="APH8" s="202"/>
      <c r="API8" s="7"/>
      <c r="APJ8" s="202"/>
      <c r="APK8" s="7"/>
      <c r="APL8" s="202"/>
      <c r="APM8" s="7"/>
      <c r="APN8" s="202"/>
      <c r="APO8" s="7"/>
      <c r="APP8" s="202"/>
      <c r="APQ8" s="7"/>
      <c r="APR8" s="202"/>
      <c r="APS8" s="7"/>
      <c r="APT8" s="202"/>
      <c r="APU8" s="7"/>
      <c r="APV8" s="202"/>
      <c r="APW8" s="7"/>
      <c r="APX8" s="202"/>
      <c r="APY8" s="7"/>
      <c r="APZ8" s="202"/>
      <c r="AQA8" s="7"/>
      <c r="AQB8" s="202"/>
      <c r="AQC8" s="7"/>
      <c r="AQD8" s="202"/>
      <c r="AQE8" s="7"/>
      <c r="AQF8" s="202"/>
      <c r="AQG8" s="7"/>
      <c r="AQH8" s="202"/>
      <c r="AQI8" s="7"/>
      <c r="AQJ8" s="202"/>
      <c r="AQK8" s="7"/>
      <c r="AQL8" s="202"/>
      <c r="AQM8" s="7"/>
      <c r="AQN8" s="202"/>
      <c r="AQO8" s="7"/>
      <c r="AQP8" s="202"/>
      <c r="AQQ8" s="7"/>
      <c r="AQR8" s="202"/>
      <c r="AQS8" s="7"/>
      <c r="AQT8" s="202"/>
      <c r="AQU8" s="7"/>
      <c r="AQV8" s="202"/>
      <c r="AQW8" s="7"/>
      <c r="AQX8" s="202"/>
      <c r="AQY8" s="7"/>
      <c r="AQZ8" s="202"/>
      <c r="ARA8" s="7"/>
      <c r="ARB8" s="202"/>
      <c r="ARC8" s="7"/>
      <c r="ARD8" s="202"/>
      <c r="ARE8" s="7"/>
      <c r="ARF8" s="202"/>
      <c r="ARG8" s="7"/>
      <c r="ARH8" s="202"/>
      <c r="ARI8" s="7"/>
      <c r="ARJ8" s="202"/>
      <c r="ARK8" s="7"/>
      <c r="ARL8" s="202"/>
      <c r="ARM8" s="7"/>
      <c r="ARN8" s="202"/>
      <c r="ARO8" s="7"/>
      <c r="ARP8" s="202"/>
      <c r="ARQ8" s="7"/>
      <c r="ARR8" s="202"/>
      <c r="ARS8" s="7"/>
      <c r="ART8" s="202"/>
      <c r="ARU8" s="7"/>
      <c r="ARV8" s="202"/>
      <c r="ARW8" s="7"/>
      <c r="ARX8" s="202"/>
      <c r="ARY8" s="7"/>
      <c r="ARZ8" s="202"/>
      <c r="ASA8" s="7"/>
      <c r="ASB8" s="202"/>
      <c r="ASC8" s="7"/>
      <c r="ASD8" s="202"/>
      <c r="ASE8" s="7"/>
      <c r="ASF8" s="202"/>
      <c r="ASG8" s="7"/>
      <c r="ASH8" s="202"/>
      <c r="ASI8" s="7"/>
      <c r="ASJ8" s="202"/>
      <c r="ASK8" s="7"/>
      <c r="ASL8" s="202"/>
      <c r="ASM8" s="7"/>
      <c r="ASN8" s="202"/>
      <c r="ASO8" s="7"/>
      <c r="ASP8" s="202"/>
      <c r="ASQ8" s="7"/>
      <c r="ASR8" s="202"/>
      <c r="ASS8" s="7"/>
      <c r="AST8" s="202"/>
      <c r="ASU8" s="7"/>
      <c r="ASV8" s="202"/>
      <c r="ASW8" s="7"/>
      <c r="ASX8" s="202"/>
      <c r="ASY8" s="7"/>
      <c r="ASZ8" s="202"/>
      <c r="ATA8" s="7"/>
      <c r="ATB8" s="202"/>
      <c r="ATC8" s="7"/>
      <c r="ATD8" s="202"/>
      <c r="ATE8" s="7"/>
      <c r="ATF8" s="202"/>
      <c r="ATG8" s="7"/>
      <c r="ATH8" s="202"/>
      <c r="ATI8" s="7"/>
      <c r="ATJ8" s="202"/>
      <c r="ATK8" s="7"/>
      <c r="ATL8" s="202"/>
      <c r="ATM8" s="7"/>
      <c r="ATN8" s="202"/>
      <c r="ATO8" s="7"/>
      <c r="ATP8" s="202"/>
      <c r="ATQ8" s="7"/>
      <c r="ATR8" s="202"/>
      <c r="ATS8" s="7"/>
      <c r="ATT8" s="202"/>
      <c r="ATU8" s="7"/>
      <c r="ATV8" s="202"/>
      <c r="ATW8" s="7"/>
      <c r="ATX8" s="202"/>
      <c r="ATY8" s="7"/>
      <c r="ATZ8" s="202"/>
      <c r="AUA8" s="7"/>
      <c r="AUB8" s="202"/>
      <c r="AUC8" s="7"/>
      <c r="AUD8" s="202"/>
      <c r="AUE8" s="7"/>
      <c r="AUF8" s="202"/>
      <c r="AUG8" s="7"/>
      <c r="AUH8" s="202"/>
      <c r="AUI8" s="7"/>
      <c r="AUJ8" s="202"/>
      <c r="AUK8" s="7"/>
      <c r="AUL8" s="202"/>
      <c r="AUM8" s="7"/>
      <c r="AUN8" s="202"/>
      <c r="AUO8" s="7"/>
      <c r="AUP8" s="202"/>
      <c r="AUQ8" s="7"/>
      <c r="AUR8" s="202"/>
      <c r="AUS8" s="7"/>
      <c r="AUT8" s="202"/>
      <c r="AUU8" s="7"/>
      <c r="AUV8" s="202"/>
      <c r="AUW8" s="7"/>
      <c r="AUX8" s="202"/>
      <c r="AUY8" s="7"/>
      <c r="AUZ8" s="202"/>
      <c r="AVA8" s="7"/>
      <c r="AVB8" s="202"/>
      <c r="AVC8" s="7"/>
      <c r="AVD8" s="202"/>
      <c r="AVE8" s="7"/>
      <c r="AVF8" s="202"/>
      <c r="AVG8" s="7"/>
      <c r="AVH8" s="202"/>
      <c r="AVI8" s="7"/>
      <c r="AVJ8" s="202"/>
      <c r="AVK8" s="7"/>
      <c r="AVL8" s="202"/>
      <c r="AVM8" s="7"/>
      <c r="AVN8" s="202"/>
      <c r="AVO8" s="7"/>
      <c r="AVP8" s="202"/>
      <c r="AVQ8" s="7"/>
      <c r="AVR8" s="202"/>
      <c r="AVS8" s="7"/>
      <c r="AVT8" s="202"/>
      <c r="AVU8" s="7"/>
      <c r="AVV8" s="202"/>
      <c r="AVW8" s="7"/>
      <c r="AVX8" s="202"/>
      <c r="AVY8" s="7"/>
      <c r="AVZ8" s="202"/>
      <c r="AWA8" s="7"/>
      <c r="AWB8" s="202"/>
      <c r="AWC8" s="7"/>
      <c r="AWD8" s="202"/>
      <c r="AWE8" s="7"/>
      <c r="AWF8" s="202"/>
      <c r="AWG8" s="7"/>
      <c r="AWH8" s="202"/>
      <c r="AWI8" s="7"/>
      <c r="AWJ8" s="202"/>
      <c r="AWK8" s="7"/>
      <c r="AWL8" s="202"/>
      <c r="AWM8" s="7"/>
      <c r="AWN8" s="202"/>
      <c r="AWO8" s="7"/>
      <c r="AWP8" s="202"/>
      <c r="AWQ8" s="7"/>
      <c r="AWR8" s="202"/>
      <c r="AWS8" s="7"/>
      <c r="AWT8" s="202"/>
      <c r="AWU8" s="7"/>
      <c r="AWV8" s="202"/>
      <c r="AWW8" s="7"/>
      <c r="AWX8" s="202"/>
      <c r="AWY8" s="7"/>
      <c r="AWZ8" s="202"/>
      <c r="AXA8" s="7"/>
      <c r="AXB8" s="202"/>
      <c r="AXC8" s="7"/>
      <c r="AXD8" s="202"/>
      <c r="AXE8" s="7"/>
      <c r="AXF8" s="202"/>
      <c r="AXG8" s="7"/>
      <c r="AXH8" s="202"/>
      <c r="AXI8" s="7"/>
      <c r="AXJ8" s="202"/>
      <c r="AXK8" s="7"/>
      <c r="AXL8" s="202"/>
      <c r="AXM8" s="7"/>
      <c r="AXN8" s="202"/>
      <c r="AXO8" s="7"/>
      <c r="AXP8" s="202"/>
      <c r="AXQ8" s="7"/>
      <c r="AXR8" s="202"/>
      <c r="AXS8" s="7"/>
      <c r="AXT8" s="202"/>
      <c r="AXU8" s="7"/>
      <c r="AXV8" s="202"/>
      <c r="AXW8" s="7"/>
      <c r="AXX8" s="202"/>
      <c r="AXY8" s="7"/>
      <c r="AXZ8" s="202"/>
      <c r="AYA8" s="7"/>
      <c r="AYB8" s="202"/>
      <c r="AYC8" s="7"/>
      <c r="AYD8" s="202"/>
      <c r="AYE8" s="7"/>
      <c r="AYF8" s="202"/>
      <c r="AYG8" s="7"/>
      <c r="AYH8" s="202"/>
      <c r="AYI8" s="7"/>
      <c r="AYJ8" s="202"/>
      <c r="AYK8" s="7"/>
      <c r="AYL8" s="202"/>
      <c r="AYM8" s="7"/>
      <c r="AYN8" s="202"/>
      <c r="AYO8" s="7"/>
      <c r="AYP8" s="202"/>
      <c r="AYQ8" s="7"/>
      <c r="AYR8" s="202"/>
      <c r="AYS8" s="7"/>
      <c r="AYT8" s="202"/>
      <c r="AYU8" s="7"/>
      <c r="AYV8" s="202"/>
      <c r="AYW8" s="7"/>
      <c r="AYX8" s="202"/>
      <c r="AYY8" s="7"/>
      <c r="AYZ8" s="202"/>
      <c r="AZA8" s="7"/>
      <c r="AZB8" s="202"/>
      <c r="AZC8" s="7"/>
      <c r="AZD8" s="202"/>
      <c r="AZE8" s="7"/>
      <c r="AZF8" s="202"/>
      <c r="AZG8" s="7"/>
      <c r="AZH8" s="202"/>
      <c r="AZI8" s="7"/>
      <c r="AZJ8" s="202"/>
      <c r="AZK8" s="7"/>
      <c r="AZL8" s="202"/>
      <c r="AZM8" s="7"/>
      <c r="AZN8" s="202"/>
      <c r="AZO8" s="7"/>
      <c r="AZP8" s="202"/>
      <c r="AZQ8" s="7"/>
      <c r="AZR8" s="202"/>
      <c r="AZS8" s="7"/>
      <c r="AZT8" s="202"/>
      <c r="AZU8" s="7"/>
      <c r="AZV8" s="202"/>
      <c r="AZW8" s="7"/>
      <c r="AZX8" s="202"/>
      <c r="AZY8" s="7"/>
      <c r="AZZ8" s="202"/>
      <c r="BAA8" s="7"/>
      <c r="BAB8" s="202"/>
      <c r="BAC8" s="7"/>
      <c r="BAD8" s="202"/>
      <c r="BAE8" s="7"/>
      <c r="BAF8" s="202"/>
      <c r="BAG8" s="7"/>
      <c r="BAH8" s="202"/>
      <c r="BAI8" s="7"/>
      <c r="BAJ8" s="202"/>
      <c r="BAK8" s="7"/>
      <c r="BAL8" s="202"/>
      <c r="BAM8" s="7"/>
      <c r="BAN8" s="202"/>
      <c r="BAO8" s="7"/>
      <c r="BAP8" s="202"/>
      <c r="BAQ8" s="7"/>
      <c r="BAR8" s="202"/>
      <c r="BAS8" s="7"/>
      <c r="BAT8" s="202"/>
      <c r="BAU8" s="7"/>
      <c r="BAV8" s="202"/>
      <c r="BAW8" s="7"/>
      <c r="BAX8" s="202"/>
      <c r="BAY8" s="7"/>
      <c r="BAZ8" s="202"/>
      <c r="BBA8" s="7"/>
      <c r="BBB8" s="202"/>
      <c r="BBC8" s="7"/>
      <c r="BBD8" s="202"/>
      <c r="BBE8" s="7"/>
      <c r="BBF8" s="202"/>
      <c r="BBG8" s="7"/>
      <c r="BBH8" s="202"/>
      <c r="BBI8" s="7"/>
      <c r="BBJ8" s="202"/>
      <c r="BBK8" s="7"/>
      <c r="BBL8" s="202"/>
      <c r="BBM8" s="7"/>
      <c r="BBN8" s="202"/>
      <c r="BBO8" s="7"/>
      <c r="BBP8" s="202"/>
      <c r="BBQ8" s="7"/>
      <c r="BBR8" s="202"/>
      <c r="BBS8" s="7"/>
      <c r="BBT8" s="202"/>
      <c r="BBU8" s="7"/>
      <c r="BBV8" s="202"/>
      <c r="BBW8" s="7"/>
      <c r="BBX8" s="202"/>
      <c r="BBY8" s="7"/>
      <c r="BBZ8" s="202"/>
      <c r="BCA8" s="7"/>
      <c r="BCB8" s="202"/>
      <c r="BCC8" s="7"/>
      <c r="BCD8" s="202"/>
      <c r="BCE8" s="7"/>
      <c r="BCF8" s="202"/>
      <c r="BCG8" s="7"/>
      <c r="BCH8" s="202"/>
      <c r="BCI8" s="7"/>
      <c r="BCJ8" s="202"/>
      <c r="BCK8" s="7"/>
      <c r="BCL8" s="202"/>
      <c r="BCM8" s="7"/>
      <c r="BCN8" s="202"/>
      <c r="BCO8" s="7"/>
      <c r="BCP8" s="202"/>
      <c r="BCQ8" s="7"/>
      <c r="BCR8" s="202"/>
      <c r="BCS8" s="7"/>
      <c r="BCT8" s="202"/>
      <c r="BCU8" s="7"/>
      <c r="BCV8" s="202"/>
      <c r="BCW8" s="7"/>
      <c r="BCX8" s="202"/>
      <c r="BCY8" s="7"/>
      <c r="BCZ8" s="202"/>
      <c r="BDA8" s="7"/>
      <c r="BDB8" s="202"/>
      <c r="BDC8" s="7"/>
      <c r="BDD8" s="202"/>
      <c r="BDE8" s="7"/>
      <c r="BDF8" s="202"/>
      <c r="BDG8" s="7"/>
      <c r="BDH8" s="202"/>
      <c r="BDI8" s="7"/>
      <c r="BDJ8" s="202"/>
      <c r="BDK8" s="7"/>
      <c r="BDL8" s="202"/>
      <c r="BDM8" s="7"/>
      <c r="BDN8" s="202"/>
      <c r="BDO8" s="7"/>
      <c r="BDP8" s="202"/>
      <c r="BDQ8" s="7"/>
      <c r="BDR8" s="202"/>
      <c r="BDS8" s="7"/>
      <c r="BDT8" s="202"/>
      <c r="BDU8" s="7"/>
      <c r="BDV8" s="202"/>
      <c r="BDW8" s="7"/>
      <c r="BDX8" s="202"/>
      <c r="BDY8" s="7"/>
      <c r="BDZ8" s="202"/>
      <c r="BEA8" s="7"/>
      <c r="BEB8" s="202"/>
      <c r="BEC8" s="7"/>
      <c r="BED8" s="202"/>
      <c r="BEE8" s="7"/>
      <c r="BEF8" s="202"/>
      <c r="BEG8" s="7"/>
      <c r="BEH8" s="202"/>
      <c r="BEI8" s="7"/>
      <c r="BEJ8" s="202"/>
      <c r="BEK8" s="7"/>
      <c r="BEL8" s="202"/>
      <c r="BEM8" s="7"/>
      <c r="BEN8" s="202"/>
      <c r="BEO8" s="7"/>
      <c r="BEP8" s="202"/>
      <c r="BEQ8" s="7"/>
      <c r="BER8" s="202"/>
      <c r="BES8" s="7"/>
      <c r="BET8" s="202"/>
      <c r="BEU8" s="7"/>
      <c r="BEV8" s="202"/>
      <c r="BEW8" s="7"/>
      <c r="BEX8" s="202"/>
      <c r="BEY8" s="7"/>
      <c r="BEZ8" s="202"/>
      <c r="BFA8" s="7"/>
      <c r="BFB8" s="202"/>
      <c r="BFC8" s="7"/>
      <c r="BFD8" s="202"/>
      <c r="BFE8" s="7"/>
      <c r="BFF8" s="202"/>
      <c r="BFG8" s="7"/>
      <c r="BFH8" s="202"/>
      <c r="BFI8" s="7"/>
      <c r="BFJ8" s="202"/>
      <c r="BFK8" s="7"/>
      <c r="BFL8" s="202"/>
      <c r="BFM8" s="7"/>
      <c r="BFN8" s="202"/>
      <c r="BFO8" s="7"/>
      <c r="BFP8" s="202"/>
      <c r="BFQ8" s="7"/>
      <c r="BFR8" s="202"/>
      <c r="BFS8" s="7"/>
      <c r="BFT8" s="202"/>
      <c r="BFU8" s="7"/>
      <c r="BFV8" s="202"/>
      <c r="BFW8" s="7"/>
      <c r="BFX8" s="202"/>
      <c r="BFY8" s="7"/>
      <c r="BFZ8" s="202"/>
      <c r="BGA8" s="7"/>
      <c r="BGB8" s="202"/>
      <c r="BGC8" s="7"/>
      <c r="BGD8" s="202"/>
      <c r="BGE8" s="7"/>
      <c r="BGF8" s="202"/>
      <c r="BGG8" s="7"/>
      <c r="BGH8" s="202"/>
      <c r="BGI8" s="7"/>
      <c r="BGJ8" s="202"/>
      <c r="BGK8" s="7"/>
      <c r="BGL8" s="202"/>
      <c r="BGM8" s="7"/>
      <c r="BGN8" s="202"/>
      <c r="BGO8" s="7"/>
      <c r="BGP8" s="202"/>
      <c r="BGQ8" s="7"/>
      <c r="BGR8" s="202"/>
      <c r="BGS8" s="7"/>
      <c r="BGT8" s="202"/>
      <c r="BGU8" s="7"/>
      <c r="BGV8" s="202"/>
      <c r="BGW8" s="7"/>
      <c r="BGX8" s="202"/>
      <c r="BGY8" s="7"/>
      <c r="BGZ8" s="202"/>
      <c r="BHA8" s="7"/>
      <c r="BHB8" s="202"/>
      <c r="BHC8" s="7"/>
      <c r="BHD8" s="202"/>
      <c r="BHE8" s="7"/>
      <c r="BHF8" s="202"/>
      <c r="BHG8" s="7"/>
      <c r="BHH8" s="202"/>
      <c r="BHI8" s="7"/>
      <c r="BHJ8" s="202"/>
      <c r="BHK8" s="7"/>
      <c r="BHL8" s="202"/>
      <c r="BHM8" s="7"/>
      <c r="BHN8" s="202"/>
      <c r="BHO8" s="7"/>
      <c r="BHP8" s="202"/>
      <c r="BHQ8" s="7"/>
      <c r="BHR8" s="202"/>
      <c r="BHS8" s="7"/>
      <c r="BHT8" s="202"/>
      <c r="BHU8" s="7"/>
      <c r="BHV8" s="202"/>
      <c r="BHW8" s="7"/>
      <c r="BHX8" s="202"/>
      <c r="BHY8" s="7"/>
      <c r="BHZ8" s="202"/>
      <c r="BIA8" s="7"/>
      <c r="BIB8" s="202"/>
      <c r="BIC8" s="7"/>
      <c r="BID8" s="202"/>
      <c r="BIE8" s="7"/>
      <c r="BIF8" s="202"/>
      <c r="BIG8" s="7"/>
      <c r="BIH8" s="202"/>
      <c r="BII8" s="7"/>
      <c r="BIJ8" s="202"/>
      <c r="BIK8" s="7"/>
      <c r="BIL8" s="202"/>
      <c r="BIM8" s="7"/>
      <c r="BIN8" s="202"/>
      <c r="BIO8" s="7"/>
      <c r="BIP8" s="202"/>
      <c r="BIQ8" s="7"/>
      <c r="BIR8" s="202"/>
      <c r="BIS8" s="7"/>
      <c r="BIT8" s="202"/>
      <c r="BIU8" s="7"/>
      <c r="BIV8" s="202"/>
      <c r="BIW8" s="7"/>
      <c r="BIX8" s="202"/>
      <c r="BIY8" s="7"/>
      <c r="BIZ8" s="202"/>
      <c r="BJA8" s="7"/>
      <c r="BJB8" s="202"/>
      <c r="BJC8" s="7"/>
      <c r="BJD8" s="202"/>
      <c r="BJE8" s="7"/>
      <c r="BJF8" s="202"/>
      <c r="BJG8" s="7"/>
      <c r="BJH8" s="202"/>
      <c r="BJI8" s="7"/>
      <c r="BJJ8" s="202"/>
      <c r="BJK8" s="7"/>
      <c r="BJL8" s="202"/>
      <c r="BJM8" s="7"/>
      <c r="BJN8" s="202"/>
      <c r="BJO8" s="7"/>
      <c r="BJP8" s="202"/>
      <c r="BJQ8" s="7"/>
      <c r="BJR8" s="202"/>
      <c r="BJS8" s="7"/>
      <c r="BJT8" s="202"/>
      <c r="BJU8" s="7"/>
      <c r="BJV8" s="202"/>
      <c r="BJW8" s="7"/>
      <c r="BJX8" s="202"/>
      <c r="BJY8" s="7"/>
      <c r="BJZ8" s="202"/>
      <c r="BKA8" s="7"/>
      <c r="BKB8" s="202"/>
      <c r="BKC8" s="7"/>
      <c r="BKD8" s="202"/>
      <c r="BKE8" s="7"/>
      <c r="BKF8" s="202"/>
      <c r="BKG8" s="7"/>
      <c r="BKH8" s="202"/>
      <c r="BKI8" s="7"/>
      <c r="BKJ8" s="202"/>
      <c r="BKK8" s="7"/>
      <c r="BKL8" s="202"/>
      <c r="BKM8" s="7"/>
      <c r="BKN8" s="202"/>
      <c r="BKO8" s="7"/>
      <c r="BKP8" s="202"/>
      <c r="BKQ8" s="7"/>
      <c r="BKR8" s="202"/>
      <c r="BKS8" s="7"/>
      <c r="BKT8" s="202"/>
      <c r="BKU8" s="7"/>
      <c r="BKV8" s="202"/>
      <c r="BKW8" s="7"/>
      <c r="BKX8" s="202"/>
      <c r="BKY8" s="7"/>
      <c r="BKZ8" s="202"/>
      <c r="BLA8" s="7"/>
      <c r="BLB8" s="202"/>
      <c r="BLC8" s="7"/>
      <c r="BLD8" s="202"/>
      <c r="BLE8" s="7"/>
      <c r="BLF8" s="202"/>
      <c r="BLG8" s="7"/>
      <c r="BLH8" s="202"/>
      <c r="BLI8" s="7"/>
      <c r="BLJ8" s="202"/>
      <c r="BLK8" s="7"/>
      <c r="BLL8" s="202"/>
      <c r="BLM8" s="7"/>
      <c r="BLN8" s="202"/>
      <c r="BLO8" s="7"/>
      <c r="BLP8" s="202"/>
      <c r="BLQ8" s="7"/>
      <c r="BLR8" s="202"/>
      <c r="BLS8" s="7"/>
      <c r="BLT8" s="202"/>
      <c r="BLU8" s="7"/>
      <c r="BLV8" s="202"/>
      <c r="BLW8" s="7"/>
      <c r="BLX8" s="202"/>
      <c r="BLY8" s="7"/>
      <c r="BLZ8" s="202"/>
      <c r="BMA8" s="7"/>
      <c r="BMB8" s="202"/>
      <c r="BMC8" s="7"/>
      <c r="BMD8" s="202"/>
      <c r="BME8" s="7"/>
      <c r="BMF8" s="202"/>
      <c r="BMG8" s="7"/>
      <c r="BMH8" s="202"/>
      <c r="BMI8" s="7"/>
      <c r="BMJ8" s="202"/>
      <c r="BMK8" s="7"/>
      <c r="BML8" s="202"/>
      <c r="BMM8" s="7"/>
      <c r="BMN8" s="202"/>
      <c r="BMO8" s="7"/>
      <c r="BMP8" s="202"/>
      <c r="BMQ8" s="7"/>
      <c r="BMR8" s="202"/>
      <c r="BMS8" s="7"/>
      <c r="BMT8" s="202"/>
      <c r="BMU8" s="7"/>
      <c r="BMV8" s="202"/>
      <c r="BMW8" s="7"/>
      <c r="BMX8" s="202"/>
      <c r="BMY8" s="7"/>
      <c r="BMZ8" s="202"/>
      <c r="BNA8" s="7"/>
      <c r="BNB8" s="202"/>
      <c r="BNC8" s="7"/>
      <c r="BND8" s="202"/>
      <c r="BNE8" s="7"/>
      <c r="BNF8" s="202"/>
      <c r="BNG8" s="7"/>
      <c r="BNH8" s="202"/>
      <c r="BNI8" s="7"/>
      <c r="BNJ8" s="202"/>
      <c r="BNK8" s="7"/>
      <c r="BNL8" s="202"/>
      <c r="BNM8" s="7"/>
      <c r="BNN8" s="202"/>
      <c r="BNO8" s="7"/>
      <c r="BNP8" s="202"/>
      <c r="BNQ8" s="7"/>
      <c r="BNR8" s="202"/>
      <c r="BNS8" s="7"/>
      <c r="BNT8" s="202"/>
      <c r="BNU8" s="7"/>
      <c r="BNV8" s="202"/>
      <c r="BNW8" s="7"/>
      <c r="BNX8" s="202"/>
      <c r="BNY8" s="7"/>
      <c r="BNZ8" s="202"/>
      <c r="BOA8" s="7"/>
      <c r="BOB8" s="202"/>
      <c r="BOC8" s="7"/>
      <c r="BOD8" s="202"/>
      <c r="BOE8" s="7"/>
      <c r="BOF8" s="202"/>
      <c r="BOG8" s="7"/>
      <c r="BOH8" s="202"/>
      <c r="BOI8" s="7"/>
      <c r="BOJ8" s="202"/>
      <c r="BOK8" s="7"/>
      <c r="BOL8" s="202"/>
      <c r="BOM8" s="7"/>
      <c r="BON8" s="202"/>
      <c r="BOO8" s="7"/>
      <c r="BOP8" s="202"/>
      <c r="BOQ8" s="7"/>
      <c r="BOR8" s="202"/>
      <c r="BOS8" s="7"/>
      <c r="BOT8" s="202"/>
      <c r="BOU8" s="7"/>
      <c r="BOV8" s="202"/>
      <c r="BOW8" s="7"/>
      <c r="BOX8" s="202"/>
      <c r="BOY8" s="7"/>
      <c r="BOZ8" s="202"/>
      <c r="BPA8" s="7"/>
      <c r="BPB8" s="202"/>
      <c r="BPC8" s="7"/>
      <c r="BPD8" s="202"/>
      <c r="BPE8" s="7"/>
      <c r="BPF8" s="202"/>
      <c r="BPG8" s="7"/>
      <c r="BPH8" s="202"/>
      <c r="BPI8" s="7"/>
      <c r="BPJ8" s="202"/>
      <c r="BPK8" s="7"/>
      <c r="BPL8" s="202"/>
      <c r="BPM8" s="7"/>
      <c r="BPN8" s="202"/>
      <c r="BPO8" s="7"/>
      <c r="BPP8" s="202"/>
      <c r="BPQ8" s="7"/>
      <c r="BPR8" s="202"/>
      <c r="BPS8" s="7"/>
      <c r="BPT8" s="202"/>
      <c r="BPU8" s="7"/>
      <c r="BPV8" s="202"/>
      <c r="BPW8" s="7"/>
      <c r="BPX8" s="202"/>
      <c r="BPY8" s="7"/>
      <c r="BPZ8" s="202"/>
      <c r="BQA8" s="7"/>
      <c r="BQB8" s="202"/>
      <c r="BQC8" s="7"/>
      <c r="BQD8" s="202"/>
      <c r="BQE8" s="7"/>
      <c r="BQF8" s="202"/>
      <c r="BQG8" s="7"/>
      <c r="BQH8" s="202"/>
      <c r="BQI8" s="7"/>
      <c r="BQJ8" s="202"/>
      <c r="BQK8" s="7"/>
      <c r="BQL8" s="202"/>
      <c r="BQM8" s="7"/>
      <c r="BQN8" s="202"/>
      <c r="BQO8" s="7"/>
      <c r="BQP8" s="202"/>
      <c r="BQQ8" s="7"/>
      <c r="BQR8" s="202"/>
      <c r="BQS8" s="7"/>
      <c r="BQT8" s="202"/>
      <c r="BQU8" s="7"/>
      <c r="BQV8" s="202"/>
      <c r="BQW8" s="7"/>
      <c r="BQX8" s="202"/>
      <c r="BQY8" s="7"/>
      <c r="BQZ8" s="202"/>
      <c r="BRA8" s="7"/>
      <c r="BRB8" s="202"/>
      <c r="BRC8" s="7"/>
      <c r="BRD8" s="202"/>
      <c r="BRE8" s="7"/>
      <c r="BRF8" s="202"/>
      <c r="BRG8" s="7"/>
      <c r="BRH8" s="202"/>
      <c r="BRI8" s="7"/>
      <c r="BRJ8" s="202"/>
      <c r="BRK8" s="7"/>
      <c r="BRL8" s="202"/>
      <c r="BRM8" s="7"/>
      <c r="BRN8" s="202"/>
      <c r="BRO8" s="7"/>
      <c r="BRP8" s="202"/>
      <c r="BRQ8" s="7"/>
      <c r="BRR8" s="202"/>
      <c r="BRS8" s="7"/>
      <c r="BRT8" s="202"/>
      <c r="BRU8" s="7"/>
      <c r="BRV8" s="202"/>
      <c r="BRW8" s="7"/>
      <c r="BRX8" s="202"/>
      <c r="BRY8" s="7"/>
      <c r="BRZ8" s="202"/>
      <c r="BSA8" s="7"/>
      <c r="BSB8" s="202"/>
      <c r="BSC8" s="7"/>
      <c r="BSD8" s="202"/>
      <c r="BSE8" s="7"/>
      <c r="BSF8" s="202"/>
      <c r="BSG8" s="7"/>
      <c r="BSH8" s="202"/>
      <c r="BSI8" s="7"/>
      <c r="BSJ8" s="202"/>
      <c r="BSK8" s="7"/>
      <c r="BSL8" s="202"/>
      <c r="BSM8" s="7"/>
      <c r="BSN8" s="202"/>
      <c r="BSO8" s="7"/>
      <c r="BSP8" s="202"/>
      <c r="BSQ8" s="7"/>
      <c r="BSR8" s="202"/>
      <c r="BSS8" s="7"/>
      <c r="BST8" s="202"/>
      <c r="BSU8" s="7"/>
      <c r="BSV8" s="202"/>
      <c r="BSW8" s="7"/>
      <c r="BSX8" s="202"/>
      <c r="BSY8" s="7"/>
      <c r="BSZ8" s="202"/>
      <c r="BTA8" s="7"/>
      <c r="BTB8" s="202"/>
      <c r="BTC8" s="7"/>
      <c r="BTD8" s="202"/>
      <c r="BTE8" s="7"/>
      <c r="BTF8" s="202"/>
      <c r="BTG8" s="7"/>
      <c r="BTH8" s="202"/>
      <c r="BTI8" s="7"/>
      <c r="BTJ8" s="202"/>
      <c r="BTK8" s="7"/>
      <c r="BTL8" s="202"/>
      <c r="BTM8" s="7"/>
      <c r="BTN8" s="202"/>
      <c r="BTO8" s="7"/>
      <c r="BTP8" s="202"/>
      <c r="BTQ8" s="7"/>
      <c r="BTR8" s="202"/>
      <c r="BTS8" s="7"/>
      <c r="BTT8" s="202"/>
      <c r="BTU8" s="7"/>
      <c r="BTV8" s="202"/>
      <c r="BTW8" s="7"/>
      <c r="BTX8" s="202"/>
      <c r="BTY8" s="7"/>
      <c r="BTZ8" s="202"/>
      <c r="BUA8" s="7"/>
      <c r="BUB8" s="202"/>
      <c r="BUC8" s="7"/>
      <c r="BUD8" s="202"/>
      <c r="BUE8" s="7"/>
      <c r="BUF8" s="202"/>
      <c r="BUG8" s="7"/>
      <c r="BUH8" s="202"/>
      <c r="BUI8" s="7"/>
      <c r="BUJ8" s="202"/>
      <c r="BUK8" s="7"/>
      <c r="BUL8" s="202"/>
      <c r="BUM8" s="7"/>
      <c r="BUN8" s="202"/>
      <c r="BUO8" s="7"/>
      <c r="BUP8" s="202"/>
      <c r="BUQ8" s="7"/>
      <c r="BUR8" s="202"/>
      <c r="BUS8" s="7"/>
      <c r="BUT8" s="202"/>
      <c r="BUU8" s="7"/>
      <c r="BUV8" s="202"/>
      <c r="BUW8" s="7"/>
      <c r="BUX8" s="202"/>
      <c r="BUY8" s="7"/>
      <c r="BUZ8" s="202"/>
      <c r="BVA8" s="7"/>
      <c r="BVB8" s="202"/>
      <c r="BVC8" s="7"/>
      <c r="BVD8" s="202"/>
      <c r="BVE8" s="7"/>
      <c r="BVF8" s="202"/>
      <c r="BVG8" s="7"/>
      <c r="BVH8" s="202"/>
      <c r="BVI8" s="7"/>
      <c r="BVJ8" s="202"/>
      <c r="BVK8" s="7"/>
      <c r="BVL8" s="202"/>
      <c r="BVM8" s="7"/>
      <c r="BVN8" s="202"/>
      <c r="BVO8" s="7"/>
      <c r="BVP8" s="202"/>
      <c r="BVQ8" s="7"/>
      <c r="BVR8" s="202"/>
      <c r="BVS8" s="7"/>
      <c r="BVT8" s="202"/>
      <c r="BVU8" s="7"/>
      <c r="BVV8" s="202"/>
      <c r="BVW8" s="7"/>
      <c r="BVX8" s="202"/>
      <c r="BVY8" s="7"/>
      <c r="BVZ8" s="202"/>
      <c r="BWA8" s="7"/>
      <c r="BWB8" s="202"/>
      <c r="BWC8" s="7"/>
      <c r="BWD8" s="202"/>
      <c r="BWE8" s="7"/>
      <c r="BWF8" s="202"/>
      <c r="BWG8" s="7"/>
      <c r="BWH8" s="202"/>
      <c r="BWI8" s="7"/>
      <c r="BWJ8" s="202"/>
      <c r="BWK8" s="7"/>
      <c r="BWL8" s="202"/>
      <c r="BWM8" s="7"/>
      <c r="BWN8" s="202"/>
      <c r="BWO8" s="7"/>
      <c r="BWP8" s="202"/>
      <c r="BWQ8" s="7"/>
      <c r="BWR8" s="202"/>
      <c r="BWS8" s="7"/>
      <c r="BWT8" s="202"/>
      <c r="BWU8" s="7"/>
      <c r="BWV8" s="202"/>
      <c r="BWW8" s="7"/>
      <c r="BWX8" s="202"/>
      <c r="BWY8" s="7"/>
      <c r="BWZ8" s="202"/>
      <c r="BXA8" s="7"/>
      <c r="BXB8" s="202"/>
      <c r="BXC8" s="7"/>
      <c r="BXD8" s="202"/>
      <c r="BXE8" s="7"/>
      <c r="BXF8" s="202"/>
      <c r="BXG8" s="7"/>
      <c r="BXH8" s="202"/>
      <c r="BXI8" s="7"/>
      <c r="BXJ8" s="202"/>
      <c r="BXK8" s="7"/>
      <c r="BXL8" s="202"/>
      <c r="BXM8" s="7"/>
      <c r="BXN8" s="202"/>
      <c r="BXO8" s="7"/>
      <c r="BXP8" s="202"/>
      <c r="BXQ8" s="7"/>
      <c r="BXR8" s="202"/>
      <c r="BXS8" s="7"/>
      <c r="BXT8" s="202"/>
      <c r="BXU8" s="7"/>
      <c r="BXV8" s="202"/>
      <c r="BXW8" s="7"/>
      <c r="BXX8" s="202"/>
      <c r="BXY8" s="7"/>
      <c r="BXZ8" s="202"/>
      <c r="BYA8" s="7"/>
      <c r="BYB8" s="202"/>
      <c r="BYC8" s="7"/>
      <c r="BYD8" s="202"/>
      <c r="BYE8" s="7"/>
      <c r="BYF8" s="202"/>
      <c r="BYG8" s="7"/>
      <c r="BYH8" s="202"/>
      <c r="BYI8" s="7"/>
      <c r="BYJ8" s="202"/>
      <c r="BYK8" s="7"/>
      <c r="BYL8" s="202"/>
      <c r="BYM8" s="7"/>
      <c r="BYN8" s="202"/>
      <c r="BYO8" s="7"/>
      <c r="BYP8" s="202"/>
      <c r="BYQ8" s="7"/>
      <c r="BYR8" s="202"/>
      <c r="BYS8" s="7"/>
      <c r="BYT8" s="202"/>
      <c r="BYU8" s="7"/>
      <c r="BYV8" s="202"/>
      <c r="BYW8" s="7"/>
      <c r="BYX8" s="202"/>
      <c r="BYY8" s="7"/>
      <c r="BYZ8" s="202"/>
      <c r="BZA8" s="7"/>
      <c r="BZB8" s="202"/>
      <c r="BZC8" s="7"/>
      <c r="BZD8" s="202"/>
      <c r="BZE8" s="7"/>
      <c r="BZF8" s="202"/>
      <c r="BZG8" s="7"/>
      <c r="BZH8" s="202"/>
      <c r="BZI8" s="7"/>
      <c r="BZJ8" s="202"/>
      <c r="BZK8" s="7"/>
      <c r="BZL8" s="202"/>
      <c r="BZM8" s="7"/>
      <c r="BZN8" s="202"/>
      <c r="BZO8" s="7"/>
      <c r="BZP8" s="202"/>
      <c r="BZQ8" s="7"/>
      <c r="BZR8" s="202"/>
      <c r="BZS8" s="7"/>
      <c r="BZT8" s="202"/>
      <c r="BZU8" s="7"/>
      <c r="BZV8" s="202"/>
      <c r="BZW8" s="7"/>
      <c r="BZX8" s="202"/>
      <c r="BZY8" s="7"/>
      <c r="BZZ8" s="202"/>
      <c r="CAA8" s="7"/>
      <c r="CAB8" s="202"/>
      <c r="CAC8" s="7"/>
      <c r="CAD8" s="202"/>
      <c r="CAE8" s="7"/>
      <c r="CAF8" s="202"/>
      <c r="CAG8" s="7"/>
      <c r="CAH8" s="202"/>
      <c r="CAI8" s="7"/>
      <c r="CAJ8" s="202"/>
      <c r="CAK8" s="7"/>
      <c r="CAL8" s="202"/>
      <c r="CAM8" s="7"/>
      <c r="CAN8" s="202"/>
      <c r="CAO8" s="7"/>
      <c r="CAP8" s="202"/>
      <c r="CAQ8" s="7"/>
      <c r="CAR8" s="202"/>
      <c r="CAS8" s="7"/>
      <c r="CAT8" s="202"/>
      <c r="CAU8" s="7"/>
      <c r="CAV8" s="202"/>
      <c r="CAW8" s="7"/>
      <c r="CAX8" s="202"/>
      <c r="CAY8" s="7"/>
      <c r="CAZ8" s="202"/>
      <c r="CBA8" s="7"/>
      <c r="CBB8" s="202"/>
      <c r="CBC8" s="7"/>
      <c r="CBD8" s="202"/>
      <c r="CBE8" s="7"/>
      <c r="CBF8" s="202"/>
      <c r="CBG8" s="7"/>
      <c r="CBH8" s="202"/>
      <c r="CBI8" s="7"/>
      <c r="CBJ8" s="202"/>
      <c r="CBK8" s="7"/>
      <c r="CBL8" s="202"/>
      <c r="CBM8" s="7"/>
      <c r="CBN8" s="202"/>
      <c r="CBO8" s="7"/>
      <c r="CBP8" s="202"/>
      <c r="CBQ8" s="7"/>
      <c r="CBR8" s="202"/>
      <c r="CBS8" s="7"/>
      <c r="CBT8" s="202"/>
      <c r="CBU8" s="7"/>
      <c r="CBV8" s="202"/>
      <c r="CBW8" s="7"/>
      <c r="CBX8" s="202"/>
      <c r="CBY8" s="7"/>
      <c r="CBZ8" s="202"/>
      <c r="CCA8" s="7"/>
      <c r="CCB8" s="202"/>
      <c r="CCC8" s="7"/>
      <c r="CCD8" s="202"/>
      <c r="CCE8" s="7"/>
      <c r="CCF8" s="202"/>
      <c r="CCG8" s="7"/>
      <c r="CCH8" s="202"/>
      <c r="CCI8" s="7"/>
      <c r="CCJ8" s="202"/>
      <c r="CCK8" s="7"/>
      <c r="CCL8" s="202"/>
      <c r="CCM8" s="7"/>
      <c r="CCN8" s="202"/>
      <c r="CCO8" s="7"/>
      <c r="CCP8" s="202"/>
      <c r="CCQ8" s="7"/>
      <c r="CCR8" s="202"/>
      <c r="CCS8" s="7"/>
      <c r="CCT8" s="202"/>
      <c r="CCU8" s="7"/>
      <c r="CCV8" s="202"/>
      <c r="CCW8" s="7"/>
      <c r="CCX8" s="202"/>
      <c r="CCY8" s="7"/>
      <c r="CCZ8" s="202"/>
      <c r="CDA8" s="7"/>
      <c r="CDB8" s="202"/>
      <c r="CDC8" s="7"/>
      <c r="CDD8" s="202"/>
      <c r="CDE8" s="7"/>
      <c r="CDF8" s="202"/>
      <c r="CDG8" s="7"/>
      <c r="CDH8" s="202"/>
      <c r="CDI8" s="7"/>
      <c r="CDJ8" s="202"/>
      <c r="CDK8" s="7"/>
      <c r="CDL8" s="202"/>
      <c r="CDM8" s="7"/>
      <c r="CDN8" s="202"/>
      <c r="CDO8" s="7"/>
      <c r="CDP8" s="202"/>
      <c r="CDQ8" s="7"/>
      <c r="CDR8" s="202"/>
      <c r="CDS8" s="7"/>
      <c r="CDT8" s="202"/>
      <c r="CDU8" s="7"/>
      <c r="CDV8" s="202"/>
      <c r="CDW8" s="7"/>
      <c r="CDX8" s="202"/>
      <c r="CDY8" s="7"/>
      <c r="CDZ8" s="202"/>
      <c r="CEA8" s="7"/>
      <c r="CEB8" s="202"/>
      <c r="CEC8" s="7"/>
      <c r="CED8" s="202"/>
      <c r="CEE8" s="7"/>
      <c r="CEF8" s="202"/>
      <c r="CEG8" s="7"/>
      <c r="CEH8" s="202"/>
      <c r="CEI8" s="7"/>
      <c r="CEJ8" s="202"/>
      <c r="CEK8" s="7"/>
      <c r="CEL8" s="202"/>
      <c r="CEM8" s="7"/>
      <c r="CEN8" s="202"/>
      <c r="CEO8" s="7"/>
      <c r="CEP8" s="202"/>
      <c r="CEQ8" s="7"/>
      <c r="CER8" s="202"/>
      <c r="CES8" s="7"/>
      <c r="CET8" s="202"/>
      <c r="CEU8" s="7"/>
      <c r="CEV8" s="202"/>
      <c r="CEW8" s="7"/>
      <c r="CEX8" s="202"/>
      <c r="CEY8" s="7"/>
      <c r="CEZ8" s="202"/>
      <c r="CFA8" s="7"/>
      <c r="CFB8" s="202"/>
      <c r="CFC8" s="7"/>
      <c r="CFD8" s="202"/>
      <c r="CFE8" s="7"/>
      <c r="CFF8" s="202"/>
      <c r="CFG8" s="7"/>
      <c r="CFH8" s="202"/>
      <c r="CFI8" s="7"/>
      <c r="CFJ8" s="202"/>
      <c r="CFK8" s="7"/>
      <c r="CFL8" s="202"/>
      <c r="CFM8" s="7"/>
      <c r="CFN8" s="202"/>
      <c r="CFO8" s="7"/>
      <c r="CFP8" s="202"/>
      <c r="CFQ8" s="7"/>
      <c r="CFR8" s="202"/>
      <c r="CFS8" s="7"/>
      <c r="CFT8" s="202"/>
      <c r="CFU8" s="7"/>
      <c r="CFV8" s="202"/>
      <c r="CFW8" s="7"/>
      <c r="CFX8" s="202"/>
      <c r="CFY8" s="7"/>
      <c r="CFZ8" s="202"/>
      <c r="CGA8" s="7"/>
      <c r="CGB8" s="202"/>
      <c r="CGC8" s="7"/>
      <c r="CGD8" s="202"/>
      <c r="CGE8" s="7"/>
      <c r="CGF8" s="202"/>
      <c r="CGG8" s="7"/>
      <c r="CGH8" s="202"/>
      <c r="CGI8" s="7"/>
      <c r="CGJ8" s="202"/>
      <c r="CGK8" s="7"/>
      <c r="CGL8" s="202"/>
      <c r="CGM8" s="7"/>
      <c r="CGN8" s="202"/>
      <c r="CGO8" s="7"/>
      <c r="CGP8" s="202"/>
      <c r="CGQ8" s="7"/>
      <c r="CGR8" s="202"/>
      <c r="CGS8" s="7"/>
      <c r="CGT8" s="202"/>
      <c r="CGU8" s="7"/>
      <c r="CGV8" s="202"/>
      <c r="CGW8" s="7"/>
      <c r="CGX8" s="202"/>
      <c r="CGY8" s="7"/>
      <c r="CGZ8" s="202"/>
      <c r="CHA8" s="7"/>
      <c r="CHB8" s="202"/>
      <c r="CHC8" s="7"/>
      <c r="CHD8" s="202"/>
      <c r="CHE8" s="7"/>
      <c r="CHF8" s="202"/>
      <c r="CHG8" s="7"/>
      <c r="CHH8" s="202"/>
      <c r="CHI8" s="7"/>
      <c r="CHJ8" s="202"/>
      <c r="CHK8" s="7"/>
      <c r="CHL8" s="202"/>
      <c r="CHM8" s="7"/>
      <c r="CHN8" s="202"/>
      <c r="CHO8" s="7"/>
      <c r="CHP8" s="202"/>
      <c r="CHQ8" s="7"/>
      <c r="CHR8" s="202"/>
      <c r="CHS8" s="7"/>
      <c r="CHT8" s="202"/>
      <c r="CHU8" s="7"/>
      <c r="CHV8" s="202"/>
      <c r="CHW8" s="7"/>
      <c r="CHX8" s="202"/>
      <c r="CHY8" s="7"/>
      <c r="CHZ8" s="202"/>
      <c r="CIA8" s="7"/>
      <c r="CIB8" s="202"/>
      <c r="CIC8" s="7"/>
      <c r="CID8" s="202"/>
      <c r="CIE8" s="7"/>
      <c r="CIF8" s="202"/>
      <c r="CIG8" s="7"/>
      <c r="CIH8" s="202"/>
      <c r="CII8" s="7"/>
      <c r="CIJ8" s="202"/>
      <c r="CIK8" s="7"/>
      <c r="CIL8" s="202"/>
      <c r="CIM8" s="7"/>
      <c r="CIN8" s="202"/>
      <c r="CIO8" s="7"/>
      <c r="CIP8" s="202"/>
      <c r="CIQ8" s="7"/>
      <c r="CIR8" s="202"/>
      <c r="CIS8" s="7"/>
      <c r="CIT8" s="202"/>
      <c r="CIU8" s="7"/>
      <c r="CIV8" s="202"/>
      <c r="CIW8" s="7"/>
      <c r="CIX8" s="202"/>
      <c r="CIY8" s="7"/>
      <c r="CIZ8" s="202"/>
      <c r="CJA8" s="7"/>
      <c r="CJB8" s="202"/>
      <c r="CJC8" s="7"/>
      <c r="CJD8" s="202"/>
      <c r="CJE8" s="7"/>
      <c r="CJF8" s="202"/>
      <c r="CJG8" s="7"/>
      <c r="CJH8" s="202"/>
      <c r="CJI8" s="7"/>
      <c r="CJJ8" s="202"/>
      <c r="CJK8" s="7"/>
      <c r="CJL8" s="202"/>
      <c r="CJM8" s="7"/>
      <c r="CJN8" s="202"/>
      <c r="CJO8" s="7"/>
      <c r="CJP8" s="202"/>
      <c r="CJQ8" s="7"/>
      <c r="CJR8" s="202"/>
      <c r="CJS8" s="7"/>
      <c r="CJT8" s="202"/>
      <c r="CJU8" s="7"/>
      <c r="CJV8" s="202"/>
      <c r="CJW8" s="7"/>
      <c r="CJX8" s="202"/>
      <c r="CJY8" s="7"/>
      <c r="CJZ8" s="202"/>
      <c r="CKA8" s="7"/>
      <c r="CKB8" s="202"/>
      <c r="CKC8" s="7"/>
      <c r="CKD8" s="202"/>
      <c r="CKE8" s="7"/>
      <c r="CKF8" s="202"/>
      <c r="CKG8" s="7"/>
      <c r="CKH8" s="202"/>
      <c r="CKI8" s="7"/>
      <c r="CKJ8" s="202"/>
      <c r="CKK8" s="7"/>
      <c r="CKL8" s="202"/>
      <c r="CKM8" s="7"/>
      <c r="CKN8" s="202"/>
      <c r="CKO8" s="7"/>
      <c r="CKP8" s="202"/>
      <c r="CKQ8" s="7"/>
      <c r="CKR8" s="202"/>
      <c r="CKS8" s="7"/>
      <c r="CKT8" s="202"/>
      <c r="CKU8" s="7"/>
      <c r="CKV8" s="202"/>
      <c r="CKW8" s="7"/>
      <c r="CKX8" s="202"/>
      <c r="CKY8" s="7"/>
      <c r="CKZ8" s="202"/>
      <c r="CLA8" s="7"/>
      <c r="CLB8" s="202"/>
      <c r="CLC8" s="7"/>
      <c r="CLD8" s="202"/>
      <c r="CLE8" s="7"/>
      <c r="CLF8" s="202"/>
      <c r="CLG8" s="7"/>
      <c r="CLH8" s="202"/>
      <c r="CLI8" s="7"/>
      <c r="CLJ8" s="202"/>
      <c r="CLK8" s="7"/>
      <c r="CLL8" s="202"/>
      <c r="CLM8" s="7"/>
      <c r="CLN8" s="202"/>
      <c r="CLO8" s="7"/>
      <c r="CLP8" s="202"/>
      <c r="CLQ8" s="7"/>
      <c r="CLR8" s="202"/>
      <c r="CLS8" s="7"/>
      <c r="CLT8" s="202"/>
      <c r="CLU8" s="7"/>
      <c r="CLV8" s="202"/>
      <c r="CLW8" s="7"/>
      <c r="CLX8" s="202"/>
      <c r="CLY8" s="7"/>
      <c r="CLZ8" s="202"/>
      <c r="CMA8" s="7"/>
      <c r="CMB8" s="202"/>
      <c r="CMC8" s="7"/>
      <c r="CMD8" s="202"/>
      <c r="CME8" s="7"/>
      <c r="CMF8" s="202"/>
      <c r="CMG8" s="7"/>
      <c r="CMH8" s="202"/>
      <c r="CMI8" s="7"/>
      <c r="CMJ8" s="202"/>
      <c r="CMK8" s="7"/>
      <c r="CML8" s="202"/>
      <c r="CMM8" s="7"/>
      <c r="CMN8" s="202"/>
      <c r="CMO8" s="7"/>
      <c r="CMP8" s="202"/>
      <c r="CMQ8" s="7"/>
      <c r="CMR8" s="202"/>
      <c r="CMS8" s="7"/>
      <c r="CMT8" s="202"/>
      <c r="CMU8" s="7"/>
      <c r="CMV8" s="202"/>
      <c r="CMW8" s="7"/>
      <c r="CMX8" s="202"/>
      <c r="CMY8" s="7"/>
      <c r="CMZ8" s="202"/>
      <c r="CNA8" s="7"/>
      <c r="CNB8" s="202"/>
      <c r="CNC8" s="7"/>
      <c r="CND8" s="202"/>
      <c r="CNE8" s="7"/>
      <c r="CNF8" s="202"/>
      <c r="CNG8" s="7"/>
      <c r="CNH8" s="202"/>
      <c r="CNI8" s="7"/>
      <c r="CNJ8" s="202"/>
      <c r="CNK8" s="7"/>
      <c r="CNL8" s="202"/>
      <c r="CNM8" s="7"/>
      <c r="CNN8" s="202"/>
      <c r="CNO8" s="7"/>
      <c r="CNP8" s="202"/>
      <c r="CNQ8" s="7"/>
      <c r="CNR8" s="202"/>
      <c r="CNS8" s="7"/>
      <c r="CNT8" s="202"/>
      <c r="CNU8" s="7"/>
      <c r="CNV8" s="202"/>
      <c r="CNW8" s="7"/>
      <c r="CNX8" s="202"/>
      <c r="CNY8" s="7"/>
      <c r="CNZ8" s="202"/>
      <c r="COA8" s="7"/>
      <c r="COB8" s="202"/>
      <c r="COC8" s="7"/>
      <c r="COD8" s="202"/>
      <c r="COE8" s="7"/>
      <c r="COF8" s="202"/>
      <c r="COG8" s="7"/>
      <c r="COH8" s="202"/>
      <c r="COI8" s="7"/>
      <c r="COJ8" s="202"/>
      <c r="COK8" s="7"/>
      <c r="COL8" s="202"/>
      <c r="COM8" s="7"/>
      <c r="CON8" s="202"/>
      <c r="COO8" s="7"/>
      <c r="COP8" s="202"/>
      <c r="COQ8" s="7"/>
      <c r="COR8" s="202"/>
      <c r="COS8" s="7"/>
      <c r="COT8" s="202"/>
      <c r="COU8" s="7"/>
      <c r="COV8" s="202"/>
      <c r="COW8" s="7"/>
      <c r="COX8" s="202"/>
      <c r="COY8" s="7"/>
      <c r="COZ8" s="202"/>
      <c r="CPA8" s="7"/>
      <c r="CPB8" s="202"/>
      <c r="CPC8" s="7"/>
      <c r="CPD8" s="202"/>
      <c r="CPE8" s="7"/>
      <c r="CPF8" s="202"/>
      <c r="CPG8" s="7"/>
      <c r="CPH8" s="202"/>
      <c r="CPI8" s="7"/>
      <c r="CPJ8" s="202"/>
      <c r="CPK8" s="7"/>
      <c r="CPL8" s="202"/>
      <c r="CPM8" s="7"/>
      <c r="CPN8" s="202"/>
      <c r="CPO8" s="7"/>
      <c r="CPP8" s="202"/>
      <c r="CPQ8" s="7"/>
      <c r="CPR8" s="202"/>
      <c r="CPS8" s="7"/>
      <c r="CPT8" s="202"/>
      <c r="CPU8" s="7"/>
      <c r="CPV8" s="202"/>
      <c r="CPW8" s="7"/>
      <c r="CPX8" s="202"/>
      <c r="CPY8" s="7"/>
      <c r="CPZ8" s="202"/>
      <c r="CQA8" s="7"/>
      <c r="CQB8" s="202"/>
      <c r="CQC8" s="7"/>
      <c r="CQD8" s="202"/>
      <c r="CQE8" s="7"/>
      <c r="CQF8" s="202"/>
      <c r="CQG8" s="7"/>
      <c r="CQH8" s="202"/>
      <c r="CQI8" s="7"/>
      <c r="CQJ8" s="202"/>
      <c r="CQK8" s="7"/>
      <c r="CQL8" s="202"/>
      <c r="CQM8" s="7"/>
      <c r="CQN8" s="202"/>
      <c r="CQO8" s="7"/>
      <c r="CQP8" s="202"/>
      <c r="CQQ8" s="7"/>
      <c r="CQR8" s="202"/>
      <c r="CQS8" s="7"/>
      <c r="CQT8" s="202"/>
      <c r="CQU8" s="7"/>
      <c r="CQV8" s="202"/>
      <c r="CQW8" s="7"/>
      <c r="CQX8" s="202"/>
      <c r="CQY8" s="7"/>
      <c r="CQZ8" s="202"/>
      <c r="CRA8" s="7"/>
      <c r="CRB8" s="202"/>
      <c r="CRC8" s="7"/>
      <c r="CRD8" s="202"/>
      <c r="CRE8" s="7"/>
      <c r="CRF8" s="202"/>
      <c r="CRG8" s="7"/>
      <c r="CRH8" s="202"/>
      <c r="CRI8" s="7"/>
      <c r="CRJ8" s="202"/>
      <c r="CRK8" s="7"/>
      <c r="CRL8" s="202"/>
      <c r="CRM8" s="7"/>
      <c r="CRN8" s="202"/>
      <c r="CRO8" s="7"/>
      <c r="CRP8" s="202"/>
      <c r="CRQ8" s="7"/>
      <c r="CRR8" s="202"/>
      <c r="CRS8" s="7"/>
      <c r="CRT8" s="202"/>
      <c r="CRU8" s="7"/>
      <c r="CRV8" s="202"/>
      <c r="CRW8" s="7"/>
      <c r="CRX8" s="202"/>
      <c r="CRY8" s="7"/>
      <c r="CRZ8" s="202"/>
      <c r="CSA8" s="7"/>
      <c r="CSB8" s="202"/>
      <c r="CSC8" s="7"/>
      <c r="CSD8" s="202"/>
      <c r="CSE8" s="7"/>
      <c r="CSF8" s="202"/>
      <c r="CSG8" s="7"/>
      <c r="CSH8" s="202"/>
      <c r="CSI8" s="7"/>
      <c r="CSJ8" s="202"/>
      <c r="CSK8" s="7"/>
      <c r="CSL8" s="202"/>
      <c r="CSM8" s="7"/>
      <c r="CSN8" s="202"/>
      <c r="CSO8" s="7"/>
      <c r="CSP8" s="202"/>
      <c r="CSQ8" s="7"/>
      <c r="CSR8" s="202"/>
      <c r="CSS8" s="7"/>
      <c r="CST8" s="202"/>
      <c r="CSU8" s="7"/>
      <c r="CSV8" s="202"/>
      <c r="CSW8" s="7"/>
      <c r="CSX8" s="202"/>
      <c r="CSY8" s="7"/>
      <c r="CSZ8" s="202"/>
      <c r="CTA8" s="7"/>
      <c r="CTB8" s="202"/>
      <c r="CTC8" s="7"/>
      <c r="CTD8" s="202"/>
      <c r="CTE8" s="7"/>
      <c r="CTF8" s="202"/>
      <c r="CTG8" s="7"/>
      <c r="CTH8" s="202"/>
      <c r="CTI8" s="7"/>
      <c r="CTJ8" s="202"/>
      <c r="CTK8" s="7"/>
      <c r="CTL8" s="202"/>
      <c r="CTM8" s="7"/>
      <c r="CTN8" s="202"/>
      <c r="CTO8" s="7"/>
      <c r="CTP8" s="202"/>
      <c r="CTQ8" s="7"/>
      <c r="CTR8" s="202"/>
      <c r="CTS8" s="7"/>
      <c r="CTT8" s="202"/>
      <c r="CTU8" s="7"/>
      <c r="CTV8" s="202"/>
      <c r="CTW8" s="7"/>
      <c r="CTX8" s="202"/>
      <c r="CTY8" s="7"/>
      <c r="CTZ8" s="202"/>
      <c r="CUA8" s="7"/>
      <c r="CUB8" s="202"/>
      <c r="CUC8" s="7"/>
      <c r="CUD8" s="202"/>
      <c r="CUE8" s="7"/>
      <c r="CUF8" s="202"/>
      <c r="CUG8" s="7"/>
      <c r="CUH8" s="202"/>
      <c r="CUI8" s="7"/>
      <c r="CUJ8" s="202"/>
      <c r="CUK8" s="7"/>
      <c r="CUL8" s="202"/>
      <c r="CUM8" s="7"/>
      <c r="CUN8" s="202"/>
      <c r="CUO8" s="7"/>
      <c r="CUP8" s="202"/>
      <c r="CUQ8" s="7"/>
      <c r="CUR8" s="202"/>
      <c r="CUS8" s="7"/>
      <c r="CUT8" s="202"/>
      <c r="CUU8" s="7"/>
      <c r="CUV8" s="202"/>
      <c r="CUW8" s="7"/>
      <c r="CUX8" s="202"/>
      <c r="CUY8" s="7"/>
      <c r="CUZ8" s="202"/>
      <c r="CVA8" s="7"/>
      <c r="CVB8" s="202"/>
      <c r="CVC8" s="7"/>
      <c r="CVD8" s="202"/>
      <c r="CVE8" s="7"/>
      <c r="CVF8" s="202"/>
      <c r="CVG8" s="7"/>
      <c r="CVH8" s="202"/>
      <c r="CVI8" s="7"/>
      <c r="CVJ8" s="202"/>
      <c r="CVK8" s="7"/>
      <c r="CVL8" s="202"/>
      <c r="CVM8" s="7"/>
      <c r="CVN8" s="202"/>
      <c r="CVO8" s="7"/>
      <c r="CVP8" s="202"/>
      <c r="CVQ8" s="7"/>
      <c r="CVR8" s="202"/>
      <c r="CVS8" s="7"/>
      <c r="CVT8" s="202"/>
      <c r="CVU8" s="7"/>
      <c r="CVV8" s="202"/>
      <c r="CVW8" s="7"/>
      <c r="CVX8" s="202"/>
      <c r="CVY8" s="7"/>
      <c r="CVZ8" s="202"/>
      <c r="CWA8" s="7"/>
      <c r="CWB8" s="202"/>
      <c r="CWC8" s="7"/>
      <c r="CWD8" s="202"/>
      <c r="CWE8" s="7"/>
      <c r="CWF8" s="202"/>
      <c r="CWG8" s="7"/>
      <c r="CWH8" s="202"/>
      <c r="CWI8" s="7"/>
      <c r="CWJ8" s="202"/>
      <c r="CWK8" s="7"/>
      <c r="CWL8" s="202"/>
      <c r="CWM8" s="7"/>
      <c r="CWN8" s="202"/>
      <c r="CWO8" s="7"/>
      <c r="CWP8" s="202"/>
      <c r="CWQ8" s="7"/>
      <c r="CWR8" s="202"/>
      <c r="CWS8" s="7"/>
      <c r="CWT8" s="202"/>
      <c r="CWU8" s="7"/>
      <c r="CWV8" s="202"/>
      <c r="CWW8" s="7"/>
      <c r="CWX8" s="202"/>
      <c r="CWY8" s="7"/>
      <c r="CWZ8" s="202"/>
      <c r="CXA8" s="7"/>
      <c r="CXB8" s="202"/>
      <c r="CXC8" s="7"/>
      <c r="CXD8" s="202"/>
      <c r="CXE8" s="7"/>
      <c r="CXF8" s="202"/>
      <c r="CXG8" s="7"/>
      <c r="CXH8" s="202"/>
      <c r="CXI8" s="7"/>
      <c r="CXJ8" s="202"/>
      <c r="CXK8" s="7"/>
      <c r="CXL8" s="202"/>
      <c r="CXM8" s="7"/>
      <c r="CXN8" s="202"/>
      <c r="CXO8" s="7"/>
      <c r="CXP8" s="202"/>
      <c r="CXQ8" s="7"/>
      <c r="CXR8" s="202"/>
      <c r="CXS8" s="7"/>
      <c r="CXT8" s="202"/>
      <c r="CXU8" s="7"/>
      <c r="CXV8" s="202"/>
      <c r="CXW8" s="7"/>
      <c r="CXX8" s="202"/>
      <c r="CXY8" s="7"/>
      <c r="CXZ8" s="202"/>
      <c r="CYA8" s="7"/>
      <c r="CYB8" s="202"/>
      <c r="CYC8" s="7"/>
      <c r="CYD8" s="202"/>
      <c r="CYE8" s="7"/>
      <c r="CYF8" s="202"/>
      <c r="CYG8" s="7"/>
      <c r="CYH8" s="202"/>
      <c r="CYI8" s="7"/>
      <c r="CYJ8" s="202"/>
      <c r="CYK8" s="7"/>
      <c r="CYL8" s="202"/>
      <c r="CYM8" s="7"/>
      <c r="CYN8" s="202"/>
      <c r="CYO8" s="7"/>
      <c r="CYP8" s="202"/>
      <c r="CYQ8" s="7"/>
      <c r="CYR8" s="202"/>
      <c r="CYS8" s="7"/>
      <c r="CYT8" s="202"/>
      <c r="CYU8" s="7"/>
      <c r="CYV8" s="202"/>
      <c r="CYW8" s="7"/>
      <c r="CYX8" s="202"/>
      <c r="CYY8" s="7"/>
      <c r="CYZ8" s="202"/>
      <c r="CZA8" s="7"/>
      <c r="CZB8" s="202"/>
      <c r="CZC8" s="7"/>
      <c r="CZD8" s="202"/>
      <c r="CZE8" s="7"/>
      <c r="CZF8" s="202"/>
      <c r="CZG8" s="7"/>
      <c r="CZH8" s="202"/>
      <c r="CZI8" s="7"/>
      <c r="CZJ8" s="202"/>
      <c r="CZK8" s="7"/>
      <c r="CZL8" s="202"/>
      <c r="CZM8" s="7"/>
      <c r="CZN8" s="202"/>
      <c r="CZO8" s="7"/>
      <c r="CZP8" s="202"/>
      <c r="CZQ8" s="7"/>
      <c r="CZR8" s="202"/>
      <c r="CZS8" s="7"/>
      <c r="CZT8" s="202"/>
      <c r="CZU8" s="7"/>
      <c r="CZV8" s="202"/>
      <c r="CZW8" s="7"/>
      <c r="CZX8" s="202"/>
      <c r="CZY8" s="7"/>
      <c r="CZZ8" s="202"/>
      <c r="DAA8" s="7"/>
      <c r="DAB8" s="202"/>
      <c r="DAC8" s="7"/>
      <c r="DAD8" s="202"/>
      <c r="DAE8" s="7"/>
      <c r="DAF8" s="202"/>
      <c r="DAG8" s="7"/>
      <c r="DAH8" s="202"/>
      <c r="DAI8" s="7"/>
      <c r="DAJ8" s="202"/>
      <c r="DAK8" s="7"/>
      <c r="DAL8" s="202"/>
      <c r="DAM8" s="7"/>
      <c r="DAN8" s="202"/>
      <c r="DAO8" s="7"/>
      <c r="DAP8" s="202"/>
      <c r="DAQ8" s="7"/>
      <c r="DAR8" s="202"/>
      <c r="DAS8" s="7"/>
      <c r="DAT8" s="202"/>
      <c r="DAU8" s="7"/>
      <c r="DAV8" s="202"/>
      <c r="DAW8" s="7"/>
      <c r="DAX8" s="202"/>
      <c r="DAY8" s="7"/>
      <c r="DAZ8" s="202"/>
      <c r="DBA8" s="7"/>
      <c r="DBB8" s="202"/>
      <c r="DBC8" s="7"/>
      <c r="DBD8" s="202"/>
      <c r="DBE8" s="7"/>
      <c r="DBF8" s="202"/>
      <c r="DBG8" s="7"/>
      <c r="DBH8" s="202"/>
      <c r="DBI8" s="7"/>
      <c r="DBJ8" s="202"/>
      <c r="DBK8" s="7"/>
      <c r="DBL8" s="202"/>
      <c r="DBM8" s="7"/>
      <c r="DBN8" s="202"/>
      <c r="DBO8" s="7"/>
      <c r="DBP8" s="202"/>
      <c r="DBQ8" s="7"/>
      <c r="DBR8" s="202"/>
      <c r="DBS8" s="7"/>
      <c r="DBT8" s="202"/>
      <c r="DBU8" s="7"/>
      <c r="DBV8" s="202"/>
      <c r="DBW8" s="7"/>
      <c r="DBX8" s="202"/>
      <c r="DBY8" s="7"/>
      <c r="DBZ8" s="202"/>
      <c r="DCA8" s="7"/>
      <c r="DCB8" s="202"/>
      <c r="DCC8" s="7"/>
      <c r="DCD8" s="202"/>
      <c r="DCE8" s="7"/>
      <c r="DCF8" s="202"/>
      <c r="DCG8" s="7"/>
      <c r="DCH8" s="202"/>
      <c r="DCI8" s="7"/>
      <c r="DCJ8" s="202"/>
      <c r="DCK8" s="7"/>
      <c r="DCL8" s="202"/>
      <c r="DCM8" s="7"/>
      <c r="DCN8" s="202"/>
      <c r="DCO8" s="7"/>
      <c r="DCP8" s="202"/>
      <c r="DCQ8" s="7"/>
      <c r="DCR8" s="202"/>
      <c r="DCS8" s="7"/>
      <c r="DCT8" s="202"/>
      <c r="DCU8" s="7"/>
      <c r="DCV8" s="202"/>
      <c r="DCW8" s="7"/>
      <c r="DCX8" s="202"/>
      <c r="DCY8" s="7"/>
      <c r="DCZ8" s="202"/>
      <c r="DDA8" s="7"/>
      <c r="DDB8" s="202"/>
      <c r="DDC8" s="7"/>
      <c r="DDD8" s="202"/>
      <c r="DDE8" s="7"/>
      <c r="DDF8" s="202"/>
      <c r="DDG8" s="7"/>
      <c r="DDH8" s="202"/>
      <c r="DDI8" s="7"/>
      <c r="DDJ8" s="202"/>
      <c r="DDK8" s="7"/>
      <c r="DDL8" s="202"/>
      <c r="DDM8" s="7"/>
      <c r="DDN8" s="202"/>
      <c r="DDO8" s="7"/>
      <c r="DDP8" s="202"/>
      <c r="DDQ8" s="7"/>
      <c r="DDR8" s="202"/>
      <c r="DDS8" s="7"/>
      <c r="DDT8" s="202"/>
      <c r="DDU8" s="7"/>
      <c r="DDV8" s="202"/>
      <c r="DDW8" s="7"/>
      <c r="DDX8" s="202"/>
      <c r="DDY8" s="7"/>
      <c r="DDZ8" s="202"/>
      <c r="DEA8" s="7"/>
      <c r="DEB8" s="202"/>
      <c r="DEC8" s="7"/>
      <c r="DED8" s="202"/>
      <c r="DEE8" s="7"/>
      <c r="DEF8" s="202"/>
      <c r="DEG8" s="7"/>
      <c r="DEH8" s="202"/>
      <c r="DEI8" s="7"/>
      <c r="DEJ8" s="202"/>
      <c r="DEK8" s="7"/>
      <c r="DEL8" s="202"/>
      <c r="DEM8" s="7"/>
      <c r="DEN8" s="202"/>
      <c r="DEO8" s="7"/>
      <c r="DEP8" s="202"/>
      <c r="DEQ8" s="7"/>
      <c r="DER8" s="202"/>
      <c r="DES8" s="7"/>
      <c r="DET8" s="202"/>
      <c r="DEU8" s="7"/>
      <c r="DEV8" s="202"/>
      <c r="DEW8" s="7"/>
      <c r="DEX8" s="202"/>
      <c r="DEY8" s="7"/>
      <c r="DEZ8" s="202"/>
      <c r="DFA8" s="7"/>
      <c r="DFB8" s="202"/>
      <c r="DFC8" s="7"/>
      <c r="DFD8" s="202"/>
      <c r="DFE8" s="7"/>
      <c r="DFF8" s="202"/>
      <c r="DFG8" s="7"/>
      <c r="DFH8" s="202"/>
      <c r="DFI8" s="7"/>
      <c r="DFJ8" s="202"/>
      <c r="DFK8" s="7"/>
      <c r="DFL8" s="202"/>
      <c r="DFM8" s="7"/>
      <c r="DFN8" s="202"/>
      <c r="DFO8" s="7"/>
      <c r="DFP8" s="202"/>
      <c r="DFQ8" s="7"/>
      <c r="DFR8" s="202"/>
      <c r="DFS8" s="7"/>
      <c r="DFT8" s="202"/>
      <c r="DFU8" s="7"/>
      <c r="DFV8" s="202"/>
      <c r="DFW8" s="7"/>
      <c r="DFX8" s="202"/>
      <c r="DFY8" s="7"/>
      <c r="DFZ8" s="202"/>
      <c r="DGA8" s="7"/>
      <c r="DGB8" s="202"/>
      <c r="DGC8" s="7"/>
      <c r="DGD8" s="202"/>
      <c r="DGE8" s="7"/>
      <c r="DGF8" s="202"/>
      <c r="DGG8" s="7"/>
      <c r="DGH8" s="202"/>
      <c r="DGI8" s="7"/>
      <c r="DGJ8" s="202"/>
      <c r="DGK8" s="7"/>
      <c r="DGL8" s="202"/>
      <c r="DGM8" s="7"/>
      <c r="DGN8" s="202"/>
      <c r="DGO8" s="7"/>
      <c r="DGP8" s="202"/>
      <c r="DGQ8" s="7"/>
      <c r="DGR8" s="202"/>
      <c r="DGS8" s="7"/>
      <c r="DGT8" s="202"/>
      <c r="DGU8" s="7"/>
      <c r="DGV8" s="202"/>
      <c r="DGW8" s="7"/>
      <c r="DGX8" s="202"/>
      <c r="DGY8" s="7"/>
      <c r="DGZ8" s="202"/>
      <c r="DHA8" s="7"/>
      <c r="DHB8" s="202"/>
      <c r="DHC8" s="7"/>
      <c r="DHD8" s="202"/>
      <c r="DHE8" s="7"/>
      <c r="DHF8" s="202"/>
      <c r="DHG8" s="7"/>
      <c r="DHH8" s="202"/>
      <c r="DHI8" s="7"/>
      <c r="DHJ8" s="202"/>
      <c r="DHK8" s="7"/>
      <c r="DHL8" s="202"/>
      <c r="DHM8" s="7"/>
      <c r="DHN8" s="202"/>
      <c r="DHO8" s="7"/>
      <c r="DHP8" s="202"/>
      <c r="DHQ8" s="7"/>
      <c r="DHR8" s="202"/>
      <c r="DHS8" s="7"/>
      <c r="DHT8" s="202"/>
      <c r="DHU8" s="7"/>
      <c r="DHV8" s="202"/>
      <c r="DHW8" s="7"/>
      <c r="DHX8" s="202"/>
      <c r="DHY8" s="7"/>
      <c r="DHZ8" s="202"/>
      <c r="DIA8" s="7"/>
      <c r="DIB8" s="202"/>
      <c r="DIC8" s="7"/>
      <c r="DID8" s="202"/>
      <c r="DIE8" s="7"/>
      <c r="DIF8" s="202"/>
      <c r="DIG8" s="7"/>
      <c r="DIH8" s="202"/>
      <c r="DII8" s="7"/>
      <c r="DIJ8" s="202"/>
      <c r="DIK8" s="7"/>
      <c r="DIL8" s="202"/>
      <c r="DIM8" s="7"/>
      <c r="DIN8" s="202"/>
      <c r="DIO8" s="7"/>
      <c r="DIP8" s="202"/>
      <c r="DIQ8" s="7"/>
      <c r="DIR8" s="202"/>
      <c r="DIS8" s="7"/>
      <c r="DIT8" s="202"/>
      <c r="DIU8" s="7"/>
      <c r="DIV8" s="202"/>
      <c r="DIW8" s="7"/>
      <c r="DIX8" s="202"/>
      <c r="DIY8" s="7"/>
      <c r="DIZ8" s="202"/>
      <c r="DJA8" s="7"/>
      <c r="DJB8" s="202"/>
      <c r="DJC8" s="7"/>
      <c r="DJD8" s="202"/>
      <c r="DJE8" s="7"/>
      <c r="DJF8" s="202"/>
      <c r="DJG8" s="7"/>
      <c r="DJH8" s="202"/>
      <c r="DJI8" s="7"/>
      <c r="DJJ8" s="202"/>
      <c r="DJK8" s="7"/>
      <c r="DJL8" s="202"/>
      <c r="DJM8" s="7"/>
      <c r="DJN8" s="202"/>
      <c r="DJO8" s="7"/>
      <c r="DJP8" s="202"/>
      <c r="DJQ8" s="7"/>
      <c r="DJR8" s="202"/>
      <c r="DJS8" s="7"/>
      <c r="DJT8" s="202"/>
      <c r="DJU8" s="7"/>
      <c r="DJV8" s="202"/>
      <c r="DJW8" s="7"/>
      <c r="DJX8" s="202"/>
      <c r="DJY8" s="7"/>
      <c r="DJZ8" s="202"/>
      <c r="DKA8" s="7"/>
      <c r="DKB8" s="202"/>
      <c r="DKC8" s="7"/>
      <c r="DKD8" s="202"/>
      <c r="DKE8" s="7"/>
      <c r="DKF8" s="202"/>
      <c r="DKG8" s="7"/>
      <c r="DKH8" s="202"/>
      <c r="DKI8" s="7"/>
      <c r="DKJ8" s="202"/>
      <c r="DKK8" s="7"/>
      <c r="DKL8" s="202"/>
      <c r="DKM8" s="7"/>
      <c r="DKN8" s="202"/>
      <c r="DKO8" s="7"/>
      <c r="DKP8" s="202"/>
      <c r="DKQ8" s="7"/>
      <c r="DKR8" s="202"/>
      <c r="DKS8" s="7"/>
      <c r="DKT8" s="202"/>
      <c r="DKU8" s="7"/>
      <c r="DKV8" s="202"/>
      <c r="DKW8" s="7"/>
      <c r="DKX8" s="202"/>
      <c r="DKY8" s="7"/>
      <c r="DKZ8" s="202"/>
      <c r="DLA8" s="7"/>
      <c r="DLB8" s="202"/>
      <c r="DLC8" s="7"/>
      <c r="DLD8" s="202"/>
      <c r="DLE8" s="7"/>
      <c r="DLF8" s="202"/>
      <c r="DLG8" s="7"/>
      <c r="DLH8" s="202"/>
      <c r="DLI8" s="7"/>
      <c r="DLJ8" s="202"/>
      <c r="DLK8" s="7"/>
      <c r="DLL8" s="202"/>
      <c r="DLM8" s="7"/>
      <c r="DLN8" s="202"/>
      <c r="DLO8" s="7"/>
      <c r="DLP8" s="202"/>
      <c r="DLQ8" s="7"/>
      <c r="DLR8" s="202"/>
      <c r="DLS8" s="7"/>
      <c r="DLT8" s="202"/>
      <c r="DLU8" s="7"/>
      <c r="DLV8" s="202"/>
      <c r="DLW8" s="7"/>
      <c r="DLX8" s="202"/>
      <c r="DLY8" s="7"/>
      <c r="DLZ8" s="202"/>
      <c r="DMA8" s="7"/>
      <c r="DMB8" s="202"/>
      <c r="DMC8" s="7"/>
      <c r="DMD8" s="202"/>
      <c r="DME8" s="7"/>
      <c r="DMF8" s="202"/>
      <c r="DMG8" s="7"/>
      <c r="DMH8" s="202"/>
      <c r="DMI8" s="7"/>
      <c r="DMJ8" s="202"/>
      <c r="DMK8" s="7"/>
      <c r="DML8" s="202"/>
      <c r="DMM8" s="7"/>
      <c r="DMN8" s="202"/>
      <c r="DMO8" s="7"/>
      <c r="DMP8" s="202"/>
      <c r="DMQ8" s="7"/>
      <c r="DMR8" s="202"/>
      <c r="DMS8" s="7"/>
      <c r="DMT8" s="202"/>
      <c r="DMU8" s="7"/>
      <c r="DMV8" s="202"/>
      <c r="DMW8" s="7"/>
      <c r="DMX8" s="202"/>
      <c r="DMY8" s="7"/>
      <c r="DMZ8" s="202"/>
      <c r="DNA8" s="7"/>
      <c r="DNB8" s="202"/>
      <c r="DNC8" s="7"/>
      <c r="DND8" s="202"/>
      <c r="DNE8" s="7"/>
      <c r="DNF8" s="202"/>
      <c r="DNG8" s="7"/>
      <c r="DNH8" s="202"/>
      <c r="DNI8" s="7"/>
      <c r="DNJ8" s="202"/>
      <c r="DNK8" s="7"/>
      <c r="DNL8" s="202"/>
      <c r="DNM8" s="7"/>
      <c r="DNN8" s="202"/>
      <c r="DNO8" s="7"/>
      <c r="DNP8" s="202"/>
      <c r="DNQ8" s="7"/>
      <c r="DNR8" s="202"/>
      <c r="DNS8" s="7"/>
      <c r="DNT8" s="202"/>
      <c r="DNU8" s="7"/>
      <c r="DNV8" s="202"/>
      <c r="DNW8" s="7"/>
      <c r="DNX8" s="202"/>
      <c r="DNY8" s="7"/>
      <c r="DNZ8" s="202"/>
      <c r="DOA8" s="7"/>
      <c r="DOB8" s="202"/>
      <c r="DOC8" s="7"/>
      <c r="DOD8" s="202"/>
      <c r="DOE8" s="7"/>
      <c r="DOF8" s="202"/>
      <c r="DOG8" s="7"/>
      <c r="DOH8" s="202"/>
      <c r="DOI8" s="7"/>
      <c r="DOJ8" s="202"/>
      <c r="DOK8" s="7"/>
      <c r="DOL8" s="202"/>
      <c r="DOM8" s="7"/>
      <c r="DON8" s="202"/>
      <c r="DOO8" s="7"/>
      <c r="DOP8" s="202"/>
      <c r="DOQ8" s="7"/>
      <c r="DOR8" s="202"/>
      <c r="DOS8" s="7"/>
      <c r="DOT8" s="202"/>
      <c r="DOU8" s="7"/>
      <c r="DOV8" s="202"/>
      <c r="DOW8" s="7"/>
      <c r="DOX8" s="202"/>
      <c r="DOY8" s="7"/>
      <c r="DOZ8" s="202"/>
      <c r="DPA8" s="7"/>
      <c r="DPB8" s="202"/>
      <c r="DPC8" s="7"/>
      <c r="DPD8" s="202"/>
      <c r="DPE8" s="7"/>
      <c r="DPF8" s="202"/>
      <c r="DPG8" s="7"/>
      <c r="DPH8" s="202"/>
      <c r="DPI8" s="7"/>
      <c r="DPJ8" s="202"/>
      <c r="DPK8" s="7"/>
      <c r="DPL8" s="202"/>
      <c r="DPM8" s="7"/>
      <c r="DPN8" s="202"/>
      <c r="DPO8" s="7"/>
      <c r="DPP8" s="202"/>
      <c r="DPQ8" s="7"/>
      <c r="DPR8" s="202"/>
      <c r="DPS8" s="7"/>
      <c r="DPT8" s="202"/>
      <c r="DPU8" s="7"/>
      <c r="DPV8" s="202"/>
      <c r="DPW8" s="7"/>
      <c r="DPX8" s="202"/>
      <c r="DPY8" s="7"/>
      <c r="DPZ8" s="202"/>
      <c r="DQA8" s="7"/>
      <c r="DQB8" s="202"/>
      <c r="DQC8" s="7"/>
      <c r="DQD8" s="202"/>
      <c r="DQE8" s="7"/>
      <c r="DQF8" s="202"/>
      <c r="DQG8" s="7"/>
      <c r="DQH8" s="202"/>
      <c r="DQI8" s="7"/>
      <c r="DQJ8" s="202"/>
      <c r="DQK8" s="7"/>
      <c r="DQL8" s="202"/>
      <c r="DQM8" s="7"/>
      <c r="DQN8" s="202"/>
      <c r="DQO8" s="7"/>
      <c r="DQP8" s="202"/>
      <c r="DQQ8" s="7"/>
      <c r="DQR8" s="202"/>
      <c r="DQS8" s="7"/>
      <c r="DQT8" s="202"/>
      <c r="DQU8" s="7"/>
      <c r="DQV8" s="202"/>
      <c r="DQW8" s="7"/>
      <c r="DQX8" s="202"/>
      <c r="DQY8" s="7"/>
      <c r="DQZ8" s="202"/>
      <c r="DRA8" s="7"/>
      <c r="DRB8" s="202"/>
      <c r="DRC8" s="7"/>
      <c r="DRD8" s="202"/>
      <c r="DRE8" s="7"/>
      <c r="DRF8" s="202"/>
      <c r="DRG8" s="7"/>
      <c r="DRH8" s="202"/>
      <c r="DRI8" s="7"/>
      <c r="DRJ8" s="202"/>
      <c r="DRK8" s="7"/>
      <c r="DRL8" s="202"/>
      <c r="DRM8" s="7"/>
      <c r="DRN8" s="202"/>
      <c r="DRO8" s="7"/>
      <c r="DRP8" s="202"/>
      <c r="DRQ8" s="7"/>
      <c r="DRR8" s="202"/>
      <c r="DRS8" s="7"/>
      <c r="DRT8" s="202"/>
      <c r="DRU8" s="7"/>
      <c r="DRV8" s="202"/>
      <c r="DRW8" s="7"/>
      <c r="DRX8" s="202"/>
      <c r="DRY8" s="7"/>
      <c r="DRZ8" s="202"/>
      <c r="DSA8" s="7"/>
      <c r="DSB8" s="202"/>
      <c r="DSC8" s="7"/>
      <c r="DSD8" s="202"/>
      <c r="DSE8" s="7"/>
      <c r="DSF8" s="202"/>
      <c r="DSG8" s="7"/>
      <c r="DSH8" s="202"/>
      <c r="DSI8" s="7"/>
      <c r="DSJ8" s="202"/>
      <c r="DSK8" s="7"/>
      <c r="DSL8" s="202"/>
      <c r="DSM8" s="7"/>
      <c r="DSN8" s="202"/>
      <c r="DSO8" s="7"/>
      <c r="DSP8" s="202"/>
      <c r="DSQ8" s="7"/>
      <c r="DSR8" s="202"/>
      <c r="DSS8" s="7"/>
      <c r="DST8" s="202"/>
      <c r="DSU8" s="7"/>
      <c r="DSV8" s="202"/>
      <c r="DSW8" s="7"/>
      <c r="DSX8" s="202"/>
      <c r="DSY8" s="7"/>
      <c r="DSZ8" s="202"/>
      <c r="DTA8" s="7"/>
      <c r="DTB8" s="202"/>
      <c r="DTC8" s="7"/>
      <c r="DTD8" s="202"/>
      <c r="DTE8" s="7"/>
      <c r="DTF8" s="202"/>
      <c r="DTG8" s="7"/>
      <c r="DTH8" s="202"/>
      <c r="DTI8" s="7"/>
      <c r="DTJ8" s="202"/>
      <c r="DTK8" s="7"/>
      <c r="DTL8" s="202"/>
      <c r="DTM8" s="7"/>
      <c r="DTN8" s="202"/>
      <c r="DTO8" s="7"/>
      <c r="DTP8" s="202"/>
      <c r="DTQ8" s="7"/>
      <c r="DTR8" s="202"/>
      <c r="DTS8" s="7"/>
      <c r="DTT8" s="202"/>
      <c r="DTU8" s="7"/>
      <c r="DTV8" s="202"/>
      <c r="DTW8" s="7"/>
      <c r="DTX8" s="202"/>
      <c r="DTY8" s="7"/>
      <c r="DTZ8" s="202"/>
      <c r="DUA8" s="7"/>
      <c r="DUB8" s="202"/>
      <c r="DUC8" s="7"/>
      <c r="DUD8" s="202"/>
      <c r="DUE8" s="7"/>
      <c r="DUF8" s="202"/>
      <c r="DUG8" s="7"/>
      <c r="DUH8" s="202"/>
      <c r="DUI8" s="7"/>
      <c r="DUJ8" s="202"/>
      <c r="DUK8" s="7"/>
      <c r="DUL8" s="202"/>
      <c r="DUM8" s="7"/>
      <c r="DUN8" s="202"/>
      <c r="DUO8" s="7"/>
      <c r="DUP8" s="202"/>
      <c r="DUQ8" s="7"/>
      <c r="DUR8" s="202"/>
      <c r="DUS8" s="7"/>
      <c r="DUT8" s="202"/>
      <c r="DUU8" s="7"/>
      <c r="DUV8" s="202"/>
      <c r="DUW8" s="7"/>
      <c r="DUX8" s="202"/>
      <c r="DUY8" s="7"/>
      <c r="DUZ8" s="202"/>
      <c r="DVA8" s="7"/>
      <c r="DVB8" s="202"/>
      <c r="DVC8" s="7"/>
      <c r="DVD8" s="202"/>
      <c r="DVE8" s="7"/>
      <c r="DVF8" s="202"/>
      <c r="DVG8" s="7"/>
      <c r="DVH8" s="202"/>
      <c r="DVI8" s="7"/>
      <c r="DVJ8" s="202"/>
      <c r="DVK8" s="7"/>
      <c r="DVL8" s="202"/>
      <c r="DVM8" s="7"/>
      <c r="DVN8" s="202"/>
      <c r="DVO8" s="7"/>
      <c r="DVP8" s="202"/>
      <c r="DVQ8" s="7"/>
      <c r="DVR8" s="202"/>
      <c r="DVS8" s="7"/>
      <c r="DVT8" s="202"/>
      <c r="DVU8" s="7"/>
      <c r="DVV8" s="202"/>
      <c r="DVW8" s="7"/>
      <c r="DVX8" s="202"/>
      <c r="DVY8" s="7"/>
      <c r="DVZ8" s="202"/>
      <c r="DWA8" s="7"/>
      <c r="DWB8" s="202"/>
      <c r="DWC8" s="7"/>
      <c r="DWD8" s="202"/>
      <c r="DWE8" s="7"/>
      <c r="DWF8" s="202"/>
      <c r="DWG8" s="7"/>
      <c r="DWH8" s="202"/>
      <c r="DWI8" s="7"/>
      <c r="DWJ8" s="202"/>
      <c r="DWK8" s="7"/>
      <c r="DWL8" s="202"/>
      <c r="DWM8" s="7"/>
      <c r="DWN8" s="202"/>
      <c r="DWO8" s="7"/>
      <c r="DWP8" s="202"/>
      <c r="DWQ8" s="7"/>
      <c r="DWR8" s="202"/>
      <c r="DWS8" s="7"/>
      <c r="DWT8" s="202"/>
      <c r="DWU8" s="7"/>
      <c r="DWV8" s="202"/>
      <c r="DWW8" s="7"/>
      <c r="DWX8" s="202"/>
      <c r="DWY8" s="7"/>
      <c r="DWZ8" s="202"/>
      <c r="DXA8" s="7"/>
      <c r="DXB8" s="202"/>
      <c r="DXC8" s="7"/>
      <c r="DXD8" s="202"/>
      <c r="DXE8" s="7"/>
      <c r="DXF8" s="202"/>
      <c r="DXG8" s="7"/>
      <c r="DXH8" s="202"/>
      <c r="DXI8" s="7"/>
      <c r="DXJ8" s="202"/>
      <c r="DXK8" s="7"/>
      <c r="DXL8" s="202"/>
      <c r="DXM8" s="7"/>
      <c r="DXN8" s="202"/>
      <c r="DXO8" s="7"/>
      <c r="DXP8" s="202"/>
      <c r="DXQ8" s="7"/>
      <c r="DXR8" s="202"/>
      <c r="DXS8" s="7"/>
      <c r="DXT8" s="202"/>
      <c r="DXU8" s="7"/>
      <c r="DXV8" s="202"/>
      <c r="DXW8" s="7"/>
      <c r="DXX8" s="202"/>
      <c r="DXY8" s="7"/>
      <c r="DXZ8" s="202"/>
      <c r="DYA8" s="7"/>
      <c r="DYB8" s="202"/>
      <c r="DYC8" s="7"/>
      <c r="DYD8" s="202"/>
      <c r="DYE8" s="7"/>
      <c r="DYF8" s="202"/>
      <c r="DYG8" s="7"/>
      <c r="DYH8" s="202"/>
      <c r="DYI8" s="7"/>
      <c r="DYJ8" s="202"/>
      <c r="DYK8" s="7"/>
      <c r="DYL8" s="202"/>
      <c r="DYM8" s="7"/>
      <c r="DYN8" s="202"/>
      <c r="DYO8" s="7"/>
      <c r="DYP8" s="202"/>
      <c r="DYQ8" s="7"/>
      <c r="DYR8" s="202"/>
      <c r="DYS8" s="7"/>
      <c r="DYT8" s="202"/>
      <c r="DYU8" s="7"/>
      <c r="DYV8" s="202"/>
      <c r="DYW8" s="7"/>
      <c r="DYX8" s="202"/>
      <c r="DYY8" s="7"/>
      <c r="DYZ8" s="202"/>
      <c r="DZA8" s="7"/>
      <c r="DZB8" s="202"/>
      <c r="DZC8" s="7"/>
      <c r="DZD8" s="202"/>
      <c r="DZE8" s="7"/>
      <c r="DZF8" s="202"/>
      <c r="DZG8" s="7"/>
      <c r="DZH8" s="202"/>
      <c r="DZI8" s="7"/>
      <c r="DZJ8" s="202"/>
      <c r="DZK8" s="7"/>
      <c r="DZL8" s="202"/>
      <c r="DZM8" s="7"/>
      <c r="DZN8" s="202"/>
      <c r="DZO8" s="7"/>
      <c r="DZP8" s="202"/>
      <c r="DZQ8" s="7"/>
      <c r="DZR8" s="202"/>
      <c r="DZS8" s="7"/>
      <c r="DZT8" s="202"/>
      <c r="DZU8" s="7"/>
      <c r="DZV8" s="202"/>
      <c r="DZW8" s="7"/>
      <c r="DZX8" s="202"/>
      <c r="DZY8" s="7"/>
      <c r="DZZ8" s="202"/>
      <c r="EAA8" s="7"/>
      <c r="EAB8" s="202"/>
      <c r="EAC8" s="7"/>
      <c r="EAD8" s="202"/>
      <c r="EAE8" s="7"/>
      <c r="EAF8" s="202"/>
      <c r="EAG8" s="7"/>
      <c r="EAH8" s="202"/>
      <c r="EAI8" s="7"/>
      <c r="EAJ8" s="202"/>
      <c r="EAK8" s="7"/>
      <c r="EAL8" s="202"/>
      <c r="EAM8" s="7"/>
      <c r="EAN8" s="202"/>
      <c r="EAO8" s="7"/>
      <c r="EAP8" s="202"/>
      <c r="EAQ8" s="7"/>
      <c r="EAR8" s="202"/>
      <c r="EAS8" s="7"/>
      <c r="EAT8" s="202"/>
      <c r="EAU8" s="7"/>
      <c r="EAV8" s="202"/>
      <c r="EAW8" s="7"/>
      <c r="EAX8" s="202"/>
      <c r="EAY8" s="7"/>
      <c r="EAZ8" s="202"/>
      <c r="EBA8" s="7"/>
      <c r="EBB8" s="202"/>
      <c r="EBC8" s="7"/>
      <c r="EBD8" s="202"/>
      <c r="EBE8" s="7"/>
      <c r="EBF8" s="202"/>
      <c r="EBG8" s="7"/>
      <c r="EBH8" s="202"/>
      <c r="EBI8" s="7"/>
      <c r="EBJ8" s="202"/>
      <c r="EBK8" s="7"/>
      <c r="EBL8" s="202"/>
      <c r="EBM8" s="7"/>
      <c r="EBN8" s="202"/>
      <c r="EBO8" s="7"/>
      <c r="EBP8" s="202"/>
      <c r="EBQ8" s="7"/>
      <c r="EBR8" s="202"/>
      <c r="EBS8" s="7"/>
      <c r="EBT8" s="202"/>
      <c r="EBU8" s="7"/>
      <c r="EBV8" s="202"/>
      <c r="EBW8" s="7"/>
      <c r="EBX8" s="202"/>
      <c r="EBY8" s="7"/>
      <c r="EBZ8" s="202"/>
      <c r="ECA8" s="7"/>
      <c r="ECB8" s="202"/>
      <c r="ECC8" s="7"/>
      <c r="ECD8" s="202"/>
      <c r="ECE8" s="7"/>
      <c r="ECF8" s="202"/>
      <c r="ECG8" s="7"/>
      <c r="ECH8" s="202"/>
      <c r="ECI8" s="7"/>
      <c r="ECJ8" s="202"/>
      <c r="ECK8" s="7"/>
      <c r="ECL8" s="202"/>
      <c r="ECM8" s="7"/>
      <c r="ECN8" s="202"/>
      <c r="ECO8" s="7"/>
      <c r="ECP8" s="202"/>
      <c r="ECQ8" s="7"/>
      <c r="ECR8" s="202"/>
      <c r="ECS8" s="7"/>
      <c r="ECT8" s="202"/>
      <c r="ECU8" s="7"/>
      <c r="ECV8" s="202"/>
      <c r="ECW8" s="7"/>
      <c r="ECX8" s="202"/>
      <c r="ECY8" s="7"/>
      <c r="ECZ8" s="202"/>
      <c r="EDA8" s="7"/>
      <c r="EDB8" s="202"/>
      <c r="EDC8" s="7"/>
      <c r="EDD8" s="202"/>
      <c r="EDE8" s="7"/>
      <c r="EDF8" s="202"/>
      <c r="EDG8" s="7"/>
      <c r="EDH8" s="202"/>
      <c r="EDI8" s="7"/>
      <c r="EDJ8" s="202"/>
      <c r="EDK8" s="7"/>
      <c r="EDL8" s="202"/>
      <c r="EDM8" s="7"/>
      <c r="EDN8" s="202"/>
      <c r="EDO8" s="7"/>
      <c r="EDP8" s="202"/>
      <c r="EDQ8" s="7"/>
      <c r="EDR8" s="202"/>
      <c r="EDS8" s="7"/>
      <c r="EDT8" s="202"/>
      <c r="EDU8" s="7"/>
      <c r="EDV8" s="202"/>
      <c r="EDW8" s="7"/>
      <c r="EDX8" s="202"/>
      <c r="EDY8" s="7"/>
      <c r="EDZ8" s="202"/>
      <c r="EEA8" s="7"/>
      <c r="EEB8" s="202"/>
      <c r="EEC8" s="7"/>
      <c r="EED8" s="202"/>
      <c r="EEE8" s="7"/>
      <c r="EEF8" s="202"/>
      <c r="EEG8" s="7"/>
      <c r="EEH8" s="202"/>
      <c r="EEI8" s="7"/>
      <c r="EEJ8" s="202"/>
      <c r="EEK8" s="7"/>
      <c r="EEL8" s="202"/>
      <c r="EEM8" s="7"/>
      <c r="EEN8" s="202"/>
      <c r="EEO8" s="7"/>
      <c r="EEP8" s="202"/>
      <c r="EEQ8" s="7"/>
      <c r="EER8" s="202"/>
      <c r="EES8" s="7"/>
      <c r="EET8" s="202"/>
      <c r="EEU8" s="7"/>
      <c r="EEV8" s="202"/>
      <c r="EEW8" s="7"/>
      <c r="EEX8" s="202"/>
      <c r="EEY8" s="7"/>
      <c r="EEZ8" s="202"/>
      <c r="EFA8" s="7"/>
      <c r="EFB8" s="202"/>
      <c r="EFC8" s="7"/>
      <c r="EFD8" s="202"/>
      <c r="EFE8" s="7"/>
      <c r="EFF8" s="202"/>
      <c r="EFG8" s="7"/>
      <c r="EFH8" s="202"/>
      <c r="EFI8" s="7"/>
      <c r="EFJ8" s="202"/>
      <c r="EFK8" s="7"/>
      <c r="EFL8" s="202"/>
      <c r="EFM8" s="7"/>
      <c r="EFN8" s="202"/>
      <c r="EFO8" s="7"/>
      <c r="EFP8" s="202"/>
      <c r="EFQ8" s="7"/>
      <c r="EFR8" s="202"/>
      <c r="EFS8" s="7"/>
      <c r="EFT8" s="202"/>
      <c r="EFU8" s="7"/>
      <c r="EFV8" s="202"/>
      <c r="EFW8" s="7"/>
      <c r="EFX8" s="202"/>
      <c r="EFY8" s="7"/>
      <c r="EFZ8" s="202"/>
      <c r="EGA8" s="7"/>
      <c r="EGB8" s="202"/>
      <c r="EGC8" s="7"/>
      <c r="EGD8" s="202"/>
      <c r="EGE8" s="7"/>
      <c r="EGF8" s="202"/>
      <c r="EGG8" s="7"/>
      <c r="EGH8" s="202"/>
      <c r="EGI8" s="7"/>
      <c r="EGJ8" s="202"/>
      <c r="EGK8" s="7"/>
      <c r="EGL8" s="202"/>
      <c r="EGM8" s="7"/>
      <c r="EGN8" s="202"/>
      <c r="EGO8" s="7"/>
      <c r="EGP8" s="202"/>
      <c r="EGQ8" s="7"/>
      <c r="EGR8" s="202"/>
      <c r="EGS8" s="7"/>
      <c r="EGT8" s="202"/>
      <c r="EGU8" s="7"/>
      <c r="EGV8" s="202"/>
      <c r="EGW8" s="7"/>
      <c r="EGX8" s="202"/>
      <c r="EGY8" s="7"/>
      <c r="EGZ8" s="202"/>
      <c r="EHA8" s="7"/>
      <c r="EHB8" s="202"/>
      <c r="EHC8" s="7"/>
      <c r="EHD8" s="202"/>
      <c r="EHE8" s="7"/>
      <c r="EHF8" s="202"/>
      <c r="EHG8" s="7"/>
      <c r="EHH8" s="202"/>
      <c r="EHI8" s="7"/>
      <c r="EHJ8" s="202"/>
      <c r="EHK8" s="7"/>
      <c r="EHL8" s="202"/>
      <c r="EHM8" s="7"/>
      <c r="EHN8" s="202"/>
      <c r="EHO8" s="7"/>
      <c r="EHP8" s="202"/>
      <c r="EHQ8" s="7"/>
      <c r="EHR8" s="202"/>
      <c r="EHS8" s="7"/>
      <c r="EHT8" s="202"/>
      <c r="EHU8" s="7"/>
      <c r="EHV8" s="202"/>
      <c r="EHW8" s="7"/>
      <c r="EHX8" s="202"/>
      <c r="EHY8" s="7"/>
      <c r="EHZ8" s="202"/>
      <c r="EIA8" s="7"/>
      <c r="EIB8" s="202"/>
      <c r="EIC8" s="7"/>
      <c r="EID8" s="202"/>
      <c r="EIE8" s="7"/>
      <c r="EIF8" s="202"/>
      <c r="EIG8" s="7"/>
      <c r="EIH8" s="202"/>
      <c r="EII8" s="7"/>
      <c r="EIJ8" s="202"/>
      <c r="EIK8" s="7"/>
      <c r="EIL8" s="202"/>
      <c r="EIM8" s="7"/>
      <c r="EIN8" s="202"/>
      <c r="EIO8" s="7"/>
      <c r="EIP8" s="202"/>
      <c r="EIQ8" s="7"/>
      <c r="EIR8" s="202"/>
      <c r="EIS8" s="7"/>
      <c r="EIT8" s="202"/>
      <c r="EIU8" s="7"/>
      <c r="EIV8" s="202"/>
      <c r="EIW8" s="7"/>
      <c r="EIX8" s="202"/>
      <c r="EIY8" s="7"/>
      <c r="EIZ8" s="202"/>
      <c r="EJA8" s="7"/>
      <c r="EJB8" s="202"/>
      <c r="EJC8" s="7"/>
      <c r="EJD8" s="202"/>
      <c r="EJE8" s="7"/>
      <c r="EJF8" s="202"/>
      <c r="EJG8" s="7"/>
      <c r="EJH8" s="202"/>
      <c r="EJI8" s="7"/>
      <c r="EJJ8" s="202"/>
      <c r="EJK8" s="7"/>
      <c r="EJL8" s="202"/>
      <c r="EJM8" s="7"/>
      <c r="EJN8" s="202"/>
      <c r="EJO8" s="7"/>
      <c r="EJP8" s="202"/>
      <c r="EJQ8" s="7"/>
      <c r="EJR8" s="202"/>
      <c r="EJS8" s="7"/>
      <c r="EJT8" s="202"/>
      <c r="EJU8" s="7"/>
      <c r="EJV8" s="202"/>
      <c r="EJW8" s="7"/>
      <c r="EJX8" s="202"/>
      <c r="EJY8" s="7"/>
      <c r="EJZ8" s="202"/>
      <c r="EKA8" s="7"/>
      <c r="EKB8" s="202"/>
      <c r="EKC8" s="7"/>
      <c r="EKD8" s="202"/>
      <c r="EKE8" s="7"/>
      <c r="EKF8" s="202"/>
      <c r="EKG8" s="7"/>
      <c r="EKH8" s="202"/>
      <c r="EKI8" s="7"/>
      <c r="EKJ8" s="202"/>
      <c r="EKK8" s="7"/>
      <c r="EKL8" s="202"/>
      <c r="EKM8" s="7"/>
      <c r="EKN8" s="202"/>
      <c r="EKO8" s="7"/>
      <c r="EKP8" s="202"/>
      <c r="EKQ8" s="7"/>
      <c r="EKR8" s="202"/>
      <c r="EKS8" s="7"/>
      <c r="EKT8" s="202"/>
      <c r="EKU8" s="7"/>
      <c r="EKV8" s="202"/>
      <c r="EKW8" s="7"/>
      <c r="EKX8" s="202"/>
      <c r="EKY8" s="7"/>
      <c r="EKZ8" s="202"/>
      <c r="ELA8" s="7"/>
      <c r="ELB8" s="202"/>
      <c r="ELC8" s="7"/>
      <c r="ELD8" s="202"/>
      <c r="ELE8" s="7"/>
      <c r="ELF8" s="202"/>
      <c r="ELG8" s="7"/>
      <c r="ELH8" s="202"/>
      <c r="ELI8" s="7"/>
      <c r="ELJ8" s="202"/>
      <c r="ELK8" s="7"/>
      <c r="ELL8" s="202"/>
      <c r="ELM8" s="7"/>
      <c r="ELN8" s="202"/>
      <c r="ELO8" s="7"/>
      <c r="ELP8" s="202"/>
      <c r="ELQ8" s="7"/>
      <c r="ELR8" s="202"/>
      <c r="ELS8" s="7"/>
      <c r="ELT8" s="202"/>
      <c r="ELU8" s="7"/>
      <c r="ELV8" s="202"/>
      <c r="ELW8" s="7"/>
      <c r="ELX8" s="202"/>
      <c r="ELY8" s="7"/>
      <c r="ELZ8" s="202"/>
      <c r="EMA8" s="7"/>
      <c r="EMB8" s="202"/>
      <c r="EMC8" s="7"/>
      <c r="EMD8" s="202"/>
      <c r="EME8" s="7"/>
      <c r="EMF8" s="202"/>
      <c r="EMG8" s="7"/>
      <c r="EMH8" s="202"/>
      <c r="EMI8" s="7"/>
      <c r="EMJ8" s="202"/>
      <c r="EMK8" s="7"/>
      <c r="EML8" s="202"/>
      <c r="EMM8" s="7"/>
      <c r="EMN8" s="202"/>
      <c r="EMO8" s="7"/>
      <c r="EMP8" s="202"/>
      <c r="EMQ8" s="7"/>
      <c r="EMR8" s="202"/>
      <c r="EMS8" s="7"/>
      <c r="EMT8" s="202"/>
      <c r="EMU8" s="7"/>
      <c r="EMV8" s="202"/>
      <c r="EMW8" s="7"/>
      <c r="EMX8" s="202"/>
      <c r="EMY8" s="7"/>
      <c r="EMZ8" s="202"/>
      <c r="ENA8" s="7"/>
      <c r="ENB8" s="202"/>
      <c r="ENC8" s="7"/>
      <c r="END8" s="202"/>
      <c r="ENE8" s="7"/>
      <c r="ENF8" s="202"/>
      <c r="ENG8" s="7"/>
      <c r="ENH8" s="202"/>
      <c r="ENI8" s="7"/>
      <c r="ENJ8" s="202"/>
      <c r="ENK8" s="7"/>
      <c r="ENL8" s="202"/>
      <c r="ENM8" s="7"/>
      <c r="ENN8" s="202"/>
      <c r="ENO8" s="7"/>
      <c r="ENP8" s="202"/>
      <c r="ENQ8" s="7"/>
      <c r="ENR8" s="202"/>
      <c r="ENS8" s="7"/>
      <c r="ENT8" s="202"/>
      <c r="ENU8" s="7"/>
      <c r="ENV8" s="202"/>
      <c r="ENW8" s="7"/>
      <c r="ENX8" s="202"/>
      <c r="ENY8" s="7"/>
      <c r="ENZ8" s="202"/>
      <c r="EOA8" s="7"/>
      <c r="EOB8" s="202"/>
      <c r="EOC8" s="7"/>
      <c r="EOD8" s="202"/>
      <c r="EOE8" s="7"/>
      <c r="EOF8" s="202"/>
      <c r="EOG8" s="7"/>
      <c r="EOH8" s="202"/>
      <c r="EOI8" s="7"/>
      <c r="EOJ8" s="202"/>
      <c r="EOK8" s="7"/>
      <c r="EOL8" s="202"/>
      <c r="EOM8" s="7"/>
      <c r="EON8" s="202"/>
      <c r="EOO8" s="7"/>
      <c r="EOP8" s="202"/>
      <c r="EOQ8" s="7"/>
      <c r="EOR8" s="202"/>
      <c r="EOS8" s="7"/>
      <c r="EOT8" s="202"/>
      <c r="EOU8" s="7"/>
      <c r="EOV8" s="202"/>
      <c r="EOW8" s="7"/>
      <c r="EOX8" s="202"/>
      <c r="EOY8" s="7"/>
      <c r="EOZ8" s="202"/>
      <c r="EPA8" s="7"/>
      <c r="EPB8" s="202"/>
      <c r="EPC8" s="7"/>
      <c r="EPD8" s="202"/>
      <c r="EPE8" s="7"/>
      <c r="EPF8" s="202"/>
      <c r="EPG8" s="7"/>
      <c r="EPH8" s="202"/>
      <c r="EPI8" s="7"/>
      <c r="EPJ8" s="202"/>
      <c r="EPK8" s="7"/>
      <c r="EPL8" s="202"/>
      <c r="EPM8" s="7"/>
      <c r="EPN8" s="202"/>
      <c r="EPO8" s="7"/>
      <c r="EPP8" s="202"/>
      <c r="EPQ8" s="7"/>
      <c r="EPR8" s="202"/>
      <c r="EPS8" s="7"/>
      <c r="EPT8" s="202"/>
      <c r="EPU8" s="7"/>
      <c r="EPV8" s="202"/>
      <c r="EPW8" s="7"/>
      <c r="EPX8" s="202"/>
      <c r="EPY8" s="7"/>
      <c r="EPZ8" s="202"/>
      <c r="EQA8" s="7"/>
      <c r="EQB8" s="202"/>
      <c r="EQC8" s="7"/>
      <c r="EQD8" s="202"/>
      <c r="EQE8" s="7"/>
      <c r="EQF8" s="202"/>
      <c r="EQG8" s="7"/>
      <c r="EQH8" s="202"/>
      <c r="EQI8" s="7"/>
      <c r="EQJ8" s="202"/>
      <c r="EQK8" s="7"/>
      <c r="EQL8" s="202"/>
      <c r="EQM8" s="7"/>
      <c r="EQN8" s="202"/>
      <c r="EQO8" s="7"/>
      <c r="EQP8" s="202"/>
      <c r="EQQ8" s="7"/>
      <c r="EQR8" s="202"/>
      <c r="EQS8" s="7"/>
      <c r="EQT8" s="202"/>
      <c r="EQU8" s="7"/>
      <c r="EQV8" s="202"/>
      <c r="EQW8" s="7"/>
      <c r="EQX8" s="202"/>
      <c r="EQY8" s="7"/>
      <c r="EQZ8" s="202"/>
      <c r="ERA8" s="7"/>
      <c r="ERB8" s="202"/>
      <c r="ERC8" s="7"/>
      <c r="ERD8" s="202"/>
      <c r="ERE8" s="7"/>
      <c r="ERF8" s="202"/>
      <c r="ERG8" s="7"/>
      <c r="ERH8" s="202"/>
      <c r="ERI8" s="7"/>
      <c r="ERJ8" s="202"/>
      <c r="ERK8" s="7"/>
      <c r="ERL8" s="202"/>
      <c r="ERM8" s="7"/>
      <c r="ERN8" s="202"/>
      <c r="ERO8" s="7"/>
      <c r="ERP8" s="202"/>
      <c r="ERQ8" s="7"/>
      <c r="ERR8" s="202"/>
      <c r="ERS8" s="7"/>
      <c r="ERT8" s="202"/>
      <c r="ERU8" s="7"/>
      <c r="ERV8" s="202"/>
      <c r="ERW8" s="7"/>
      <c r="ERX8" s="202"/>
      <c r="ERY8" s="7"/>
      <c r="ERZ8" s="202"/>
      <c r="ESA8" s="7"/>
      <c r="ESB8" s="202"/>
      <c r="ESC8" s="7"/>
      <c r="ESD8" s="202"/>
      <c r="ESE8" s="7"/>
      <c r="ESF8" s="202"/>
      <c r="ESG8" s="7"/>
      <c r="ESH8" s="202"/>
      <c r="ESI8" s="7"/>
      <c r="ESJ8" s="202"/>
      <c r="ESK8" s="7"/>
      <c r="ESL8" s="202"/>
      <c r="ESM8" s="7"/>
      <c r="ESN8" s="202"/>
      <c r="ESO8" s="7"/>
      <c r="ESP8" s="202"/>
      <c r="ESQ8" s="7"/>
      <c r="ESR8" s="202"/>
      <c r="ESS8" s="7"/>
      <c r="EST8" s="202"/>
      <c r="ESU8" s="7"/>
      <c r="ESV8" s="202"/>
      <c r="ESW8" s="7"/>
      <c r="ESX8" s="202"/>
      <c r="ESY8" s="7"/>
      <c r="ESZ8" s="202"/>
      <c r="ETA8" s="7"/>
      <c r="ETB8" s="202"/>
      <c r="ETC8" s="7"/>
      <c r="ETD8" s="202"/>
      <c r="ETE8" s="7"/>
      <c r="ETF8" s="202"/>
      <c r="ETG8" s="7"/>
      <c r="ETH8" s="202"/>
      <c r="ETI8" s="7"/>
      <c r="ETJ8" s="202"/>
      <c r="ETK8" s="7"/>
      <c r="ETL8" s="202"/>
      <c r="ETM8" s="7"/>
      <c r="ETN8" s="202"/>
      <c r="ETO8" s="7"/>
      <c r="ETP8" s="202"/>
      <c r="ETQ8" s="7"/>
      <c r="ETR8" s="202"/>
      <c r="ETS8" s="7"/>
      <c r="ETT8" s="202"/>
      <c r="ETU8" s="7"/>
      <c r="ETV8" s="202"/>
      <c r="ETW8" s="7"/>
      <c r="ETX8" s="202"/>
      <c r="ETY8" s="7"/>
      <c r="ETZ8" s="202"/>
      <c r="EUA8" s="7"/>
      <c r="EUB8" s="202"/>
      <c r="EUC8" s="7"/>
      <c r="EUD8" s="202"/>
      <c r="EUE8" s="7"/>
      <c r="EUF8" s="202"/>
      <c r="EUG8" s="7"/>
      <c r="EUH8" s="202"/>
      <c r="EUI8" s="7"/>
      <c r="EUJ8" s="202"/>
      <c r="EUK8" s="7"/>
      <c r="EUL8" s="202"/>
      <c r="EUM8" s="7"/>
      <c r="EUN8" s="202"/>
      <c r="EUO8" s="7"/>
      <c r="EUP8" s="202"/>
      <c r="EUQ8" s="7"/>
      <c r="EUR8" s="202"/>
      <c r="EUS8" s="7"/>
      <c r="EUT8" s="202"/>
      <c r="EUU8" s="7"/>
      <c r="EUV8" s="202"/>
      <c r="EUW8" s="7"/>
      <c r="EUX8" s="202"/>
      <c r="EUY8" s="7"/>
      <c r="EUZ8" s="202"/>
      <c r="EVA8" s="7"/>
      <c r="EVB8" s="202"/>
      <c r="EVC8" s="7"/>
      <c r="EVD8" s="202"/>
      <c r="EVE8" s="7"/>
      <c r="EVF8" s="202"/>
      <c r="EVG8" s="7"/>
      <c r="EVH8" s="202"/>
      <c r="EVI8" s="7"/>
      <c r="EVJ8" s="202"/>
      <c r="EVK8" s="7"/>
      <c r="EVL8" s="202"/>
      <c r="EVM8" s="7"/>
      <c r="EVN8" s="202"/>
      <c r="EVO8" s="7"/>
      <c r="EVP8" s="202"/>
      <c r="EVQ8" s="7"/>
      <c r="EVR8" s="202"/>
      <c r="EVS8" s="7"/>
      <c r="EVT8" s="202"/>
      <c r="EVU8" s="7"/>
      <c r="EVV8" s="202"/>
      <c r="EVW8" s="7"/>
      <c r="EVX8" s="202"/>
      <c r="EVY8" s="7"/>
      <c r="EVZ8" s="202"/>
      <c r="EWA8" s="7"/>
      <c r="EWB8" s="202"/>
      <c r="EWC8" s="7"/>
      <c r="EWD8" s="202"/>
      <c r="EWE8" s="7"/>
      <c r="EWF8" s="202"/>
      <c r="EWG8" s="7"/>
      <c r="EWH8" s="202"/>
      <c r="EWI8" s="7"/>
      <c r="EWJ8" s="202"/>
      <c r="EWK8" s="7"/>
      <c r="EWL8" s="202"/>
      <c r="EWM8" s="7"/>
      <c r="EWN8" s="202"/>
      <c r="EWO8" s="7"/>
      <c r="EWP8" s="202"/>
      <c r="EWQ8" s="7"/>
      <c r="EWR8" s="202"/>
      <c r="EWS8" s="7"/>
      <c r="EWT8" s="202"/>
      <c r="EWU8" s="7"/>
      <c r="EWV8" s="202"/>
      <c r="EWW8" s="7"/>
      <c r="EWX8" s="202"/>
      <c r="EWY8" s="7"/>
      <c r="EWZ8" s="202"/>
      <c r="EXA8" s="7"/>
      <c r="EXB8" s="202"/>
      <c r="EXC8" s="7"/>
      <c r="EXD8" s="202"/>
      <c r="EXE8" s="7"/>
      <c r="EXF8" s="202"/>
      <c r="EXG8" s="7"/>
      <c r="EXH8" s="202"/>
      <c r="EXI8" s="7"/>
      <c r="EXJ8" s="202"/>
      <c r="EXK8" s="7"/>
      <c r="EXL8" s="202"/>
      <c r="EXM8" s="7"/>
      <c r="EXN8" s="202"/>
      <c r="EXO8" s="7"/>
      <c r="EXP8" s="202"/>
      <c r="EXQ8" s="7"/>
      <c r="EXR8" s="202"/>
      <c r="EXS8" s="7"/>
      <c r="EXT8" s="202"/>
      <c r="EXU8" s="7"/>
      <c r="EXV8" s="202"/>
      <c r="EXW8" s="7"/>
      <c r="EXX8" s="202"/>
      <c r="EXY8" s="7"/>
      <c r="EXZ8" s="202"/>
      <c r="EYA8" s="7"/>
      <c r="EYB8" s="202"/>
      <c r="EYC8" s="7"/>
      <c r="EYD8" s="202"/>
      <c r="EYE8" s="7"/>
      <c r="EYF8" s="202"/>
      <c r="EYG8" s="7"/>
      <c r="EYH8" s="202"/>
      <c r="EYI8" s="7"/>
      <c r="EYJ8" s="202"/>
      <c r="EYK8" s="7"/>
      <c r="EYL8" s="202"/>
      <c r="EYM8" s="7"/>
      <c r="EYN8" s="202"/>
      <c r="EYO8" s="7"/>
      <c r="EYP8" s="202"/>
      <c r="EYQ8" s="7"/>
      <c r="EYR8" s="202"/>
      <c r="EYS8" s="7"/>
      <c r="EYT8" s="202"/>
      <c r="EYU8" s="7"/>
      <c r="EYV8" s="202"/>
      <c r="EYW8" s="7"/>
      <c r="EYX8" s="202"/>
      <c r="EYY8" s="7"/>
      <c r="EYZ8" s="202"/>
      <c r="EZA8" s="7"/>
      <c r="EZB8" s="202"/>
      <c r="EZC8" s="7"/>
      <c r="EZD8" s="202"/>
      <c r="EZE8" s="7"/>
      <c r="EZF8" s="202"/>
      <c r="EZG8" s="7"/>
      <c r="EZH8" s="202"/>
      <c r="EZI8" s="7"/>
      <c r="EZJ8" s="202"/>
      <c r="EZK8" s="7"/>
      <c r="EZL8" s="202"/>
      <c r="EZM8" s="7"/>
      <c r="EZN8" s="202"/>
      <c r="EZO8" s="7"/>
      <c r="EZP8" s="202"/>
      <c r="EZQ8" s="7"/>
      <c r="EZR8" s="202"/>
      <c r="EZS8" s="7"/>
      <c r="EZT8" s="202"/>
      <c r="EZU8" s="7"/>
      <c r="EZV8" s="202"/>
      <c r="EZW8" s="7"/>
      <c r="EZX8" s="202"/>
      <c r="EZY8" s="7"/>
      <c r="EZZ8" s="202"/>
      <c r="FAA8" s="7"/>
      <c r="FAB8" s="202"/>
      <c r="FAC8" s="7"/>
      <c r="FAD8" s="202"/>
      <c r="FAE8" s="7"/>
      <c r="FAF8" s="202"/>
      <c r="FAG8" s="7"/>
      <c r="FAH8" s="202"/>
      <c r="FAI8" s="7"/>
      <c r="FAJ8" s="202"/>
      <c r="FAK8" s="7"/>
      <c r="FAL8" s="202"/>
      <c r="FAM8" s="7"/>
      <c r="FAN8" s="202"/>
      <c r="FAO8" s="7"/>
      <c r="FAP8" s="202"/>
      <c r="FAQ8" s="7"/>
      <c r="FAR8" s="202"/>
      <c r="FAS8" s="7"/>
      <c r="FAT8" s="202"/>
      <c r="FAU8" s="7"/>
      <c r="FAV8" s="202"/>
      <c r="FAW8" s="7"/>
      <c r="FAX8" s="202"/>
      <c r="FAY8" s="7"/>
      <c r="FAZ8" s="202"/>
      <c r="FBA8" s="7"/>
      <c r="FBB8" s="202"/>
      <c r="FBC8" s="7"/>
      <c r="FBD8" s="202"/>
      <c r="FBE8" s="7"/>
      <c r="FBF8" s="202"/>
      <c r="FBG8" s="7"/>
      <c r="FBH8" s="202"/>
      <c r="FBI8" s="7"/>
      <c r="FBJ8" s="202"/>
      <c r="FBK8" s="7"/>
      <c r="FBL8" s="202"/>
      <c r="FBM8" s="7"/>
      <c r="FBN8" s="202"/>
      <c r="FBO8" s="7"/>
      <c r="FBP8" s="202"/>
      <c r="FBQ8" s="7"/>
      <c r="FBR8" s="202"/>
      <c r="FBS8" s="7"/>
      <c r="FBT8" s="202"/>
      <c r="FBU8" s="7"/>
      <c r="FBV8" s="202"/>
      <c r="FBW8" s="7"/>
      <c r="FBX8" s="202"/>
      <c r="FBY8" s="7"/>
      <c r="FBZ8" s="202"/>
      <c r="FCA8" s="7"/>
      <c r="FCB8" s="202"/>
      <c r="FCC8" s="7"/>
      <c r="FCD8" s="202"/>
      <c r="FCE8" s="7"/>
      <c r="FCF8" s="202"/>
      <c r="FCG8" s="7"/>
      <c r="FCH8" s="202"/>
      <c r="FCI8" s="7"/>
      <c r="FCJ8" s="202"/>
      <c r="FCK8" s="7"/>
      <c r="FCL8" s="202"/>
      <c r="FCM8" s="7"/>
      <c r="FCN8" s="202"/>
      <c r="FCO8" s="7"/>
      <c r="FCP8" s="202"/>
      <c r="FCQ8" s="7"/>
      <c r="FCR8" s="202"/>
      <c r="FCS8" s="7"/>
      <c r="FCT8" s="202"/>
      <c r="FCU8" s="7"/>
      <c r="FCV8" s="202"/>
      <c r="FCW8" s="7"/>
      <c r="FCX8" s="202"/>
      <c r="FCY8" s="7"/>
      <c r="FCZ8" s="202"/>
      <c r="FDA8" s="7"/>
      <c r="FDB8" s="202"/>
      <c r="FDC8" s="7"/>
      <c r="FDD8" s="202"/>
      <c r="FDE8" s="7"/>
      <c r="FDF8" s="202"/>
      <c r="FDG8" s="7"/>
      <c r="FDH8" s="202"/>
      <c r="FDI8" s="7"/>
      <c r="FDJ8" s="202"/>
      <c r="FDK8" s="7"/>
      <c r="FDL8" s="202"/>
      <c r="FDM8" s="7"/>
      <c r="FDN8" s="202"/>
      <c r="FDO8" s="7"/>
      <c r="FDP8" s="202"/>
      <c r="FDQ8" s="7"/>
      <c r="FDR8" s="202"/>
      <c r="FDS8" s="7"/>
      <c r="FDT8" s="202"/>
      <c r="FDU8" s="7"/>
      <c r="FDV8" s="202"/>
      <c r="FDW8" s="7"/>
      <c r="FDX8" s="202"/>
      <c r="FDY8" s="7"/>
      <c r="FDZ8" s="202"/>
      <c r="FEA8" s="7"/>
      <c r="FEB8" s="202"/>
      <c r="FEC8" s="7"/>
      <c r="FED8" s="202"/>
      <c r="FEE8" s="7"/>
      <c r="FEF8" s="202"/>
      <c r="FEG8" s="7"/>
      <c r="FEH8" s="202"/>
      <c r="FEI8" s="7"/>
      <c r="FEJ8" s="202"/>
      <c r="FEK8" s="7"/>
      <c r="FEL8" s="202"/>
      <c r="FEM8" s="7"/>
      <c r="FEN8" s="202"/>
      <c r="FEO8" s="7"/>
      <c r="FEP8" s="202"/>
      <c r="FEQ8" s="7"/>
      <c r="FER8" s="202"/>
      <c r="FES8" s="7"/>
      <c r="FET8" s="202"/>
      <c r="FEU8" s="7"/>
      <c r="FEV8" s="202"/>
      <c r="FEW8" s="7"/>
      <c r="FEX8" s="202"/>
      <c r="FEY8" s="7"/>
      <c r="FEZ8" s="202"/>
      <c r="FFA8" s="7"/>
      <c r="FFB8" s="202"/>
      <c r="FFC8" s="7"/>
      <c r="FFD8" s="202"/>
      <c r="FFE8" s="7"/>
      <c r="FFF8" s="202"/>
      <c r="FFG8" s="7"/>
      <c r="FFH8" s="202"/>
      <c r="FFI8" s="7"/>
      <c r="FFJ8" s="202"/>
      <c r="FFK8" s="7"/>
      <c r="FFL8" s="202"/>
      <c r="FFM8" s="7"/>
      <c r="FFN8" s="202"/>
      <c r="FFO8" s="7"/>
      <c r="FFP8" s="202"/>
      <c r="FFQ8" s="7"/>
      <c r="FFR8" s="202"/>
      <c r="FFS8" s="7"/>
      <c r="FFT8" s="202"/>
      <c r="FFU8" s="7"/>
      <c r="FFV8" s="202"/>
      <c r="FFW8" s="7"/>
      <c r="FFX8" s="202"/>
      <c r="FFY8" s="7"/>
      <c r="FFZ8" s="202"/>
      <c r="FGA8" s="7"/>
      <c r="FGB8" s="202"/>
      <c r="FGC8" s="7"/>
      <c r="FGD8" s="202"/>
      <c r="FGE8" s="7"/>
      <c r="FGF8" s="202"/>
      <c r="FGG8" s="7"/>
      <c r="FGH8" s="202"/>
      <c r="FGI8" s="7"/>
      <c r="FGJ8" s="202"/>
      <c r="FGK8" s="7"/>
      <c r="FGL8" s="202"/>
      <c r="FGM8" s="7"/>
      <c r="FGN8" s="202"/>
      <c r="FGO8" s="7"/>
      <c r="FGP8" s="202"/>
      <c r="FGQ8" s="7"/>
      <c r="FGR8" s="202"/>
      <c r="FGS8" s="7"/>
      <c r="FGT8" s="202"/>
      <c r="FGU8" s="7"/>
      <c r="FGV8" s="202"/>
      <c r="FGW8" s="7"/>
      <c r="FGX8" s="202"/>
      <c r="FGY8" s="7"/>
      <c r="FGZ8" s="202"/>
      <c r="FHA8" s="7"/>
      <c r="FHB8" s="202"/>
      <c r="FHC8" s="7"/>
      <c r="FHD8" s="202"/>
      <c r="FHE8" s="7"/>
      <c r="FHF8" s="202"/>
      <c r="FHG8" s="7"/>
      <c r="FHH8" s="202"/>
      <c r="FHI8" s="7"/>
      <c r="FHJ8" s="202"/>
      <c r="FHK8" s="7"/>
      <c r="FHL8" s="202"/>
      <c r="FHM8" s="7"/>
      <c r="FHN8" s="202"/>
      <c r="FHO8" s="7"/>
      <c r="FHP8" s="202"/>
      <c r="FHQ8" s="7"/>
      <c r="FHR8" s="202"/>
      <c r="FHS8" s="7"/>
      <c r="FHT8" s="202"/>
      <c r="FHU8" s="7"/>
      <c r="FHV8" s="202"/>
      <c r="FHW8" s="7"/>
      <c r="FHX8" s="202"/>
      <c r="FHY8" s="7"/>
      <c r="FHZ8" s="202"/>
      <c r="FIA8" s="7"/>
      <c r="FIB8" s="202"/>
      <c r="FIC8" s="7"/>
      <c r="FID8" s="202"/>
      <c r="FIE8" s="7"/>
      <c r="FIF8" s="202"/>
      <c r="FIG8" s="7"/>
      <c r="FIH8" s="202"/>
      <c r="FII8" s="7"/>
      <c r="FIJ8" s="202"/>
      <c r="FIK8" s="7"/>
      <c r="FIL8" s="202"/>
      <c r="FIM8" s="7"/>
      <c r="FIN8" s="202"/>
      <c r="FIO8" s="7"/>
      <c r="FIP8" s="202"/>
      <c r="FIQ8" s="7"/>
      <c r="FIR8" s="202"/>
      <c r="FIS8" s="7"/>
      <c r="FIT8" s="202"/>
      <c r="FIU8" s="7"/>
      <c r="FIV8" s="202"/>
      <c r="FIW8" s="7"/>
      <c r="FIX8" s="202"/>
      <c r="FIY8" s="7"/>
      <c r="FIZ8" s="202"/>
      <c r="FJA8" s="7"/>
      <c r="FJB8" s="202"/>
      <c r="FJC8" s="7"/>
      <c r="FJD8" s="202"/>
      <c r="FJE8" s="7"/>
      <c r="FJF8" s="202"/>
      <c r="FJG8" s="7"/>
      <c r="FJH8" s="202"/>
      <c r="FJI8" s="7"/>
      <c r="FJJ8" s="202"/>
      <c r="FJK8" s="7"/>
      <c r="FJL8" s="202"/>
      <c r="FJM8" s="7"/>
      <c r="FJN8" s="202"/>
      <c r="FJO8" s="7"/>
      <c r="FJP8" s="202"/>
      <c r="FJQ8" s="7"/>
      <c r="FJR8" s="202"/>
      <c r="FJS8" s="7"/>
      <c r="FJT8" s="202"/>
      <c r="FJU8" s="7"/>
      <c r="FJV8" s="202"/>
      <c r="FJW8" s="7"/>
      <c r="FJX8" s="202"/>
      <c r="FJY8" s="7"/>
      <c r="FJZ8" s="202"/>
      <c r="FKA8" s="7"/>
      <c r="FKB8" s="202"/>
      <c r="FKC8" s="7"/>
      <c r="FKD8" s="202"/>
      <c r="FKE8" s="7"/>
      <c r="FKF8" s="202"/>
      <c r="FKG8" s="7"/>
      <c r="FKH8" s="202"/>
      <c r="FKI8" s="7"/>
      <c r="FKJ8" s="202"/>
      <c r="FKK8" s="7"/>
      <c r="FKL8" s="202"/>
      <c r="FKM8" s="7"/>
      <c r="FKN8" s="202"/>
      <c r="FKO8" s="7"/>
      <c r="FKP8" s="202"/>
      <c r="FKQ8" s="7"/>
      <c r="FKR8" s="202"/>
      <c r="FKS8" s="7"/>
      <c r="FKT8" s="202"/>
      <c r="FKU8" s="7"/>
      <c r="FKV8" s="202"/>
      <c r="FKW8" s="7"/>
      <c r="FKX8" s="202"/>
      <c r="FKY8" s="7"/>
      <c r="FKZ8" s="202"/>
      <c r="FLA8" s="7"/>
      <c r="FLB8" s="202"/>
      <c r="FLC8" s="7"/>
      <c r="FLD8" s="202"/>
      <c r="FLE8" s="7"/>
      <c r="FLF8" s="202"/>
      <c r="FLG8" s="7"/>
      <c r="FLH8" s="202"/>
      <c r="FLI8" s="7"/>
      <c r="FLJ8" s="202"/>
      <c r="FLK8" s="7"/>
      <c r="FLL8" s="202"/>
      <c r="FLM8" s="7"/>
      <c r="FLN8" s="202"/>
      <c r="FLO8" s="7"/>
      <c r="FLP8" s="202"/>
      <c r="FLQ8" s="7"/>
      <c r="FLR8" s="202"/>
      <c r="FLS8" s="7"/>
      <c r="FLT8" s="202"/>
      <c r="FLU8" s="7"/>
      <c r="FLV8" s="202"/>
      <c r="FLW8" s="7"/>
      <c r="FLX8" s="202"/>
      <c r="FLY8" s="7"/>
      <c r="FLZ8" s="202"/>
      <c r="FMA8" s="7"/>
      <c r="FMB8" s="202"/>
      <c r="FMC8" s="7"/>
      <c r="FMD8" s="202"/>
      <c r="FME8" s="7"/>
      <c r="FMF8" s="202"/>
      <c r="FMG8" s="7"/>
      <c r="FMH8" s="202"/>
      <c r="FMI8" s="7"/>
      <c r="FMJ8" s="202"/>
      <c r="FMK8" s="7"/>
      <c r="FML8" s="202"/>
      <c r="FMM8" s="7"/>
      <c r="FMN8" s="202"/>
      <c r="FMO8" s="7"/>
      <c r="FMP8" s="202"/>
      <c r="FMQ8" s="7"/>
      <c r="FMR8" s="202"/>
      <c r="FMS8" s="7"/>
      <c r="FMT8" s="202"/>
      <c r="FMU8" s="7"/>
      <c r="FMV8" s="202"/>
      <c r="FMW8" s="7"/>
      <c r="FMX8" s="202"/>
      <c r="FMY8" s="7"/>
      <c r="FMZ8" s="202"/>
      <c r="FNA8" s="7"/>
      <c r="FNB8" s="202"/>
      <c r="FNC8" s="7"/>
      <c r="FND8" s="202"/>
      <c r="FNE8" s="7"/>
      <c r="FNF8" s="202"/>
      <c r="FNG8" s="7"/>
      <c r="FNH8" s="202"/>
      <c r="FNI8" s="7"/>
      <c r="FNJ8" s="202"/>
      <c r="FNK8" s="7"/>
      <c r="FNL8" s="202"/>
      <c r="FNM8" s="7"/>
      <c r="FNN8" s="202"/>
      <c r="FNO8" s="7"/>
      <c r="FNP8" s="202"/>
      <c r="FNQ8" s="7"/>
      <c r="FNR8" s="202"/>
      <c r="FNS8" s="7"/>
      <c r="FNT8" s="202"/>
      <c r="FNU8" s="7"/>
      <c r="FNV8" s="202"/>
      <c r="FNW8" s="7"/>
      <c r="FNX8" s="202"/>
      <c r="FNY8" s="7"/>
      <c r="FNZ8" s="202"/>
      <c r="FOA8" s="7"/>
      <c r="FOB8" s="202"/>
      <c r="FOC8" s="7"/>
      <c r="FOD8" s="202"/>
      <c r="FOE8" s="7"/>
      <c r="FOF8" s="202"/>
      <c r="FOG8" s="7"/>
      <c r="FOH8" s="202"/>
      <c r="FOI8" s="7"/>
      <c r="FOJ8" s="202"/>
      <c r="FOK8" s="7"/>
      <c r="FOL8" s="202"/>
      <c r="FOM8" s="7"/>
      <c r="FON8" s="202"/>
      <c r="FOO8" s="7"/>
      <c r="FOP8" s="202"/>
      <c r="FOQ8" s="7"/>
      <c r="FOR8" s="202"/>
      <c r="FOS8" s="7"/>
      <c r="FOT8" s="202"/>
      <c r="FOU8" s="7"/>
      <c r="FOV8" s="202"/>
      <c r="FOW8" s="7"/>
      <c r="FOX8" s="202"/>
      <c r="FOY8" s="7"/>
      <c r="FOZ8" s="202"/>
      <c r="FPA8" s="7"/>
      <c r="FPB8" s="202"/>
      <c r="FPC8" s="7"/>
      <c r="FPD8" s="202"/>
      <c r="FPE8" s="7"/>
      <c r="FPF8" s="202"/>
      <c r="FPG8" s="7"/>
      <c r="FPH8" s="202"/>
      <c r="FPI8" s="7"/>
      <c r="FPJ8" s="202"/>
      <c r="FPK8" s="7"/>
      <c r="FPL8" s="202"/>
      <c r="FPM8" s="7"/>
      <c r="FPN8" s="202"/>
      <c r="FPO8" s="7"/>
      <c r="FPP8" s="202"/>
      <c r="FPQ8" s="7"/>
      <c r="FPR8" s="202"/>
      <c r="FPS8" s="7"/>
      <c r="FPT8" s="202"/>
      <c r="FPU8" s="7"/>
      <c r="FPV8" s="202"/>
      <c r="FPW8" s="7"/>
      <c r="FPX8" s="202"/>
      <c r="FPY8" s="7"/>
      <c r="FPZ8" s="202"/>
      <c r="FQA8" s="7"/>
      <c r="FQB8" s="202"/>
      <c r="FQC8" s="7"/>
      <c r="FQD8" s="202"/>
      <c r="FQE8" s="7"/>
      <c r="FQF8" s="202"/>
      <c r="FQG8" s="7"/>
      <c r="FQH8" s="202"/>
      <c r="FQI8" s="7"/>
      <c r="FQJ8" s="202"/>
      <c r="FQK8" s="7"/>
      <c r="FQL8" s="202"/>
      <c r="FQM8" s="7"/>
      <c r="FQN8" s="202"/>
      <c r="FQO8" s="7"/>
      <c r="FQP8" s="202"/>
      <c r="FQQ8" s="7"/>
      <c r="FQR8" s="202"/>
      <c r="FQS8" s="7"/>
      <c r="FQT8" s="202"/>
      <c r="FQU8" s="7"/>
      <c r="FQV8" s="202"/>
      <c r="FQW8" s="7"/>
      <c r="FQX8" s="202"/>
      <c r="FQY8" s="7"/>
      <c r="FQZ8" s="202"/>
      <c r="FRA8" s="7"/>
      <c r="FRB8" s="202"/>
      <c r="FRC8" s="7"/>
      <c r="FRD8" s="202"/>
      <c r="FRE8" s="7"/>
      <c r="FRF8" s="202"/>
      <c r="FRG8" s="7"/>
      <c r="FRH8" s="202"/>
      <c r="FRI8" s="7"/>
      <c r="FRJ8" s="202"/>
      <c r="FRK8" s="7"/>
      <c r="FRL8" s="202"/>
      <c r="FRM8" s="7"/>
      <c r="FRN8" s="202"/>
      <c r="FRO8" s="7"/>
      <c r="FRP8" s="202"/>
      <c r="FRQ8" s="7"/>
      <c r="FRR8" s="202"/>
      <c r="FRS8" s="7"/>
      <c r="FRT8" s="202"/>
      <c r="FRU8" s="7"/>
      <c r="FRV8" s="202"/>
      <c r="FRW8" s="7"/>
      <c r="FRX8" s="202"/>
      <c r="FRY8" s="7"/>
      <c r="FRZ8" s="202"/>
      <c r="FSA8" s="7"/>
      <c r="FSB8" s="202"/>
      <c r="FSC8" s="7"/>
      <c r="FSD8" s="202"/>
      <c r="FSE8" s="7"/>
      <c r="FSF8" s="202"/>
      <c r="FSG8" s="7"/>
      <c r="FSH8" s="202"/>
      <c r="FSI8" s="7"/>
      <c r="FSJ8" s="202"/>
      <c r="FSK8" s="7"/>
      <c r="FSL8" s="202"/>
      <c r="FSM8" s="7"/>
      <c r="FSN8" s="202"/>
      <c r="FSO8" s="7"/>
      <c r="FSP8" s="202"/>
      <c r="FSQ8" s="7"/>
      <c r="FSR8" s="202"/>
      <c r="FSS8" s="7"/>
      <c r="FST8" s="202"/>
      <c r="FSU8" s="7"/>
      <c r="FSV8" s="202"/>
      <c r="FSW8" s="7"/>
      <c r="FSX8" s="202"/>
      <c r="FSY8" s="7"/>
      <c r="FSZ8" s="202"/>
      <c r="FTA8" s="7"/>
      <c r="FTB8" s="202"/>
      <c r="FTC8" s="7"/>
      <c r="FTD8" s="202"/>
      <c r="FTE8" s="7"/>
      <c r="FTF8" s="202"/>
      <c r="FTG8" s="7"/>
      <c r="FTH8" s="202"/>
      <c r="FTI8" s="7"/>
      <c r="FTJ8" s="202"/>
      <c r="FTK8" s="7"/>
      <c r="FTL8" s="202"/>
      <c r="FTM8" s="7"/>
      <c r="FTN8" s="202"/>
      <c r="FTO8" s="7"/>
      <c r="FTP8" s="202"/>
      <c r="FTQ8" s="7"/>
      <c r="FTR8" s="202"/>
      <c r="FTS8" s="7"/>
      <c r="FTT8" s="202"/>
      <c r="FTU8" s="7"/>
      <c r="FTV8" s="202"/>
      <c r="FTW8" s="7"/>
      <c r="FTX8" s="202"/>
      <c r="FTY8" s="7"/>
      <c r="FTZ8" s="202"/>
      <c r="FUA8" s="7"/>
      <c r="FUB8" s="202"/>
      <c r="FUC8" s="7"/>
      <c r="FUD8" s="202"/>
      <c r="FUE8" s="7"/>
      <c r="FUF8" s="202"/>
      <c r="FUG8" s="7"/>
      <c r="FUH8" s="202"/>
      <c r="FUI8" s="7"/>
      <c r="FUJ8" s="202"/>
      <c r="FUK8" s="7"/>
      <c r="FUL8" s="202"/>
      <c r="FUM8" s="7"/>
      <c r="FUN8" s="202"/>
      <c r="FUO8" s="7"/>
      <c r="FUP8" s="202"/>
      <c r="FUQ8" s="7"/>
      <c r="FUR8" s="202"/>
      <c r="FUS8" s="7"/>
      <c r="FUT8" s="202"/>
      <c r="FUU8" s="7"/>
      <c r="FUV8" s="202"/>
      <c r="FUW8" s="7"/>
      <c r="FUX8" s="202"/>
      <c r="FUY8" s="7"/>
      <c r="FUZ8" s="202"/>
      <c r="FVA8" s="7"/>
      <c r="FVB8" s="202"/>
      <c r="FVC8" s="7"/>
      <c r="FVD8" s="202"/>
      <c r="FVE8" s="7"/>
      <c r="FVF8" s="202"/>
      <c r="FVG8" s="7"/>
      <c r="FVH8" s="202"/>
      <c r="FVI8" s="7"/>
      <c r="FVJ8" s="202"/>
      <c r="FVK8" s="7"/>
      <c r="FVL8" s="202"/>
      <c r="FVM8" s="7"/>
      <c r="FVN8" s="202"/>
      <c r="FVO8" s="7"/>
      <c r="FVP8" s="202"/>
      <c r="FVQ8" s="7"/>
      <c r="FVR8" s="202"/>
      <c r="FVS8" s="7"/>
      <c r="FVT8" s="202"/>
      <c r="FVU8" s="7"/>
      <c r="FVV8" s="202"/>
      <c r="FVW8" s="7"/>
      <c r="FVX8" s="202"/>
      <c r="FVY8" s="7"/>
      <c r="FVZ8" s="202"/>
      <c r="FWA8" s="7"/>
      <c r="FWB8" s="202"/>
      <c r="FWC8" s="7"/>
      <c r="FWD8" s="202"/>
      <c r="FWE8" s="7"/>
      <c r="FWF8" s="202"/>
      <c r="FWG8" s="7"/>
      <c r="FWH8" s="202"/>
      <c r="FWI8" s="7"/>
      <c r="FWJ8" s="202"/>
      <c r="FWK8" s="7"/>
      <c r="FWL8" s="202"/>
      <c r="FWM8" s="7"/>
      <c r="FWN8" s="202"/>
      <c r="FWO8" s="7"/>
      <c r="FWP8" s="202"/>
      <c r="FWQ8" s="7"/>
      <c r="FWR8" s="202"/>
      <c r="FWS8" s="7"/>
      <c r="FWT8" s="202"/>
      <c r="FWU8" s="7"/>
      <c r="FWV8" s="202"/>
      <c r="FWW8" s="7"/>
      <c r="FWX8" s="202"/>
      <c r="FWY8" s="7"/>
      <c r="FWZ8" s="202"/>
      <c r="FXA8" s="7"/>
      <c r="FXB8" s="202"/>
      <c r="FXC8" s="7"/>
      <c r="FXD8" s="202"/>
      <c r="FXE8" s="7"/>
      <c r="FXF8" s="202"/>
      <c r="FXG8" s="7"/>
      <c r="FXH8" s="202"/>
      <c r="FXI8" s="7"/>
      <c r="FXJ8" s="202"/>
      <c r="FXK8" s="7"/>
      <c r="FXL8" s="202"/>
      <c r="FXM8" s="7"/>
      <c r="FXN8" s="202"/>
      <c r="FXO8" s="7"/>
      <c r="FXP8" s="202"/>
      <c r="FXQ8" s="7"/>
      <c r="FXR8" s="202"/>
      <c r="FXS8" s="7"/>
      <c r="FXT8" s="202"/>
      <c r="FXU8" s="7"/>
      <c r="FXV8" s="202"/>
      <c r="FXW8" s="7"/>
      <c r="FXX8" s="202"/>
      <c r="FXY8" s="7"/>
      <c r="FXZ8" s="202"/>
      <c r="FYA8" s="7"/>
      <c r="FYB8" s="202"/>
      <c r="FYC8" s="7"/>
      <c r="FYD8" s="202"/>
      <c r="FYE8" s="7"/>
      <c r="FYF8" s="202"/>
      <c r="FYG8" s="7"/>
      <c r="FYH8" s="202"/>
      <c r="FYI8" s="7"/>
      <c r="FYJ8" s="202"/>
      <c r="FYK8" s="7"/>
      <c r="FYL8" s="202"/>
      <c r="FYM8" s="7"/>
      <c r="FYN8" s="202"/>
      <c r="FYO8" s="7"/>
      <c r="FYP8" s="202"/>
      <c r="FYQ8" s="7"/>
      <c r="FYR8" s="202"/>
      <c r="FYS8" s="7"/>
      <c r="FYT8" s="202"/>
      <c r="FYU8" s="7"/>
      <c r="FYV8" s="202"/>
      <c r="FYW8" s="7"/>
      <c r="FYX8" s="202"/>
      <c r="FYY8" s="7"/>
      <c r="FYZ8" s="202"/>
      <c r="FZA8" s="7"/>
      <c r="FZB8" s="202"/>
      <c r="FZC8" s="7"/>
      <c r="FZD8" s="202"/>
      <c r="FZE8" s="7"/>
      <c r="FZF8" s="202"/>
      <c r="FZG8" s="7"/>
      <c r="FZH8" s="202"/>
      <c r="FZI8" s="7"/>
      <c r="FZJ8" s="202"/>
      <c r="FZK8" s="7"/>
      <c r="FZL8" s="202"/>
      <c r="FZM8" s="7"/>
      <c r="FZN8" s="202"/>
      <c r="FZO8" s="7"/>
      <c r="FZP8" s="202"/>
      <c r="FZQ8" s="7"/>
      <c r="FZR8" s="202"/>
      <c r="FZS8" s="7"/>
      <c r="FZT8" s="202"/>
      <c r="FZU8" s="7"/>
      <c r="FZV8" s="202"/>
      <c r="FZW8" s="7"/>
      <c r="FZX8" s="202"/>
      <c r="FZY8" s="7"/>
      <c r="FZZ8" s="202"/>
      <c r="GAA8" s="7"/>
      <c r="GAB8" s="202"/>
      <c r="GAC8" s="7"/>
      <c r="GAD8" s="202"/>
      <c r="GAE8" s="7"/>
      <c r="GAF8" s="202"/>
      <c r="GAG8" s="7"/>
      <c r="GAH8" s="202"/>
      <c r="GAI8" s="7"/>
      <c r="GAJ8" s="202"/>
      <c r="GAK8" s="7"/>
      <c r="GAL8" s="202"/>
      <c r="GAM8" s="7"/>
      <c r="GAN8" s="202"/>
      <c r="GAO8" s="7"/>
      <c r="GAP8" s="202"/>
      <c r="GAQ8" s="7"/>
      <c r="GAR8" s="202"/>
      <c r="GAS8" s="7"/>
      <c r="GAT8" s="202"/>
      <c r="GAU8" s="7"/>
      <c r="GAV8" s="202"/>
      <c r="GAW8" s="7"/>
      <c r="GAX8" s="202"/>
      <c r="GAY8" s="7"/>
      <c r="GAZ8" s="202"/>
      <c r="GBA8" s="7"/>
      <c r="GBB8" s="202"/>
      <c r="GBC8" s="7"/>
      <c r="GBD8" s="202"/>
      <c r="GBE8" s="7"/>
      <c r="GBF8" s="202"/>
      <c r="GBG8" s="7"/>
      <c r="GBH8" s="202"/>
      <c r="GBI8" s="7"/>
      <c r="GBJ8" s="202"/>
      <c r="GBK8" s="7"/>
      <c r="GBL8" s="202"/>
      <c r="GBM8" s="7"/>
      <c r="GBN8" s="202"/>
      <c r="GBO8" s="7"/>
      <c r="GBP8" s="202"/>
      <c r="GBQ8" s="7"/>
      <c r="GBR8" s="202"/>
      <c r="GBS8" s="7"/>
      <c r="GBT8" s="202"/>
      <c r="GBU8" s="7"/>
      <c r="GBV8" s="202"/>
      <c r="GBW8" s="7"/>
      <c r="GBX8" s="202"/>
      <c r="GBY8" s="7"/>
      <c r="GBZ8" s="202"/>
      <c r="GCA8" s="7"/>
      <c r="GCB8" s="202"/>
      <c r="GCC8" s="7"/>
      <c r="GCD8" s="202"/>
      <c r="GCE8" s="7"/>
      <c r="GCF8" s="202"/>
      <c r="GCG8" s="7"/>
      <c r="GCH8" s="202"/>
      <c r="GCI8" s="7"/>
      <c r="GCJ8" s="202"/>
      <c r="GCK8" s="7"/>
      <c r="GCL8" s="202"/>
      <c r="GCM8" s="7"/>
      <c r="GCN8" s="202"/>
      <c r="GCO8" s="7"/>
      <c r="GCP8" s="202"/>
      <c r="GCQ8" s="7"/>
      <c r="GCR8" s="202"/>
      <c r="GCS8" s="7"/>
      <c r="GCT8" s="202"/>
      <c r="GCU8" s="7"/>
      <c r="GCV8" s="202"/>
      <c r="GCW8" s="7"/>
      <c r="GCX8" s="202"/>
      <c r="GCY8" s="7"/>
      <c r="GCZ8" s="202"/>
      <c r="GDA8" s="7"/>
      <c r="GDB8" s="202"/>
      <c r="GDC8" s="7"/>
      <c r="GDD8" s="202"/>
      <c r="GDE8" s="7"/>
      <c r="GDF8" s="202"/>
      <c r="GDG8" s="7"/>
      <c r="GDH8" s="202"/>
      <c r="GDI8" s="7"/>
      <c r="GDJ8" s="202"/>
      <c r="GDK8" s="7"/>
      <c r="GDL8" s="202"/>
      <c r="GDM8" s="7"/>
      <c r="GDN8" s="202"/>
      <c r="GDO8" s="7"/>
      <c r="GDP8" s="202"/>
      <c r="GDQ8" s="7"/>
      <c r="GDR8" s="202"/>
      <c r="GDS8" s="7"/>
      <c r="GDT8" s="202"/>
      <c r="GDU8" s="7"/>
      <c r="GDV8" s="202"/>
      <c r="GDW8" s="7"/>
      <c r="GDX8" s="202"/>
      <c r="GDY8" s="7"/>
      <c r="GDZ8" s="202"/>
      <c r="GEA8" s="7"/>
      <c r="GEB8" s="202"/>
      <c r="GEC8" s="7"/>
      <c r="GED8" s="202"/>
      <c r="GEE8" s="7"/>
      <c r="GEF8" s="202"/>
      <c r="GEG8" s="7"/>
      <c r="GEH8" s="202"/>
      <c r="GEI8" s="7"/>
      <c r="GEJ8" s="202"/>
      <c r="GEK8" s="7"/>
      <c r="GEL8" s="202"/>
      <c r="GEM8" s="7"/>
      <c r="GEN8" s="202"/>
      <c r="GEO8" s="7"/>
      <c r="GEP8" s="202"/>
      <c r="GEQ8" s="7"/>
      <c r="GER8" s="202"/>
      <c r="GES8" s="7"/>
      <c r="GET8" s="202"/>
      <c r="GEU8" s="7"/>
      <c r="GEV8" s="202"/>
      <c r="GEW8" s="7"/>
      <c r="GEX8" s="202"/>
      <c r="GEY8" s="7"/>
      <c r="GEZ8" s="202"/>
      <c r="GFA8" s="7"/>
      <c r="GFB8" s="202"/>
      <c r="GFC8" s="7"/>
      <c r="GFD8" s="202"/>
      <c r="GFE8" s="7"/>
      <c r="GFF8" s="202"/>
      <c r="GFG8" s="7"/>
      <c r="GFH8" s="202"/>
      <c r="GFI8" s="7"/>
      <c r="GFJ8" s="202"/>
      <c r="GFK8" s="7"/>
      <c r="GFL8" s="202"/>
      <c r="GFM8" s="7"/>
      <c r="GFN8" s="202"/>
      <c r="GFO8" s="7"/>
      <c r="GFP8" s="202"/>
      <c r="GFQ8" s="7"/>
      <c r="GFR8" s="202"/>
      <c r="GFS8" s="7"/>
      <c r="GFT8" s="202"/>
      <c r="GFU8" s="7"/>
      <c r="GFV8" s="202"/>
      <c r="GFW8" s="7"/>
      <c r="GFX8" s="202"/>
      <c r="GFY8" s="7"/>
      <c r="GFZ8" s="202"/>
      <c r="GGA8" s="7"/>
      <c r="GGB8" s="202"/>
      <c r="GGC8" s="7"/>
      <c r="GGD8" s="202"/>
      <c r="GGE8" s="7"/>
      <c r="GGF8" s="202"/>
      <c r="GGG8" s="7"/>
      <c r="GGH8" s="202"/>
      <c r="GGI8" s="7"/>
      <c r="GGJ8" s="202"/>
      <c r="GGK8" s="7"/>
      <c r="GGL8" s="202"/>
      <c r="GGM8" s="7"/>
      <c r="GGN8" s="202"/>
      <c r="GGO8" s="7"/>
      <c r="GGP8" s="202"/>
      <c r="GGQ8" s="7"/>
      <c r="GGR8" s="202"/>
      <c r="GGS8" s="7"/>
      <c r="GGT8" s="202"/>
      <c r="GGU8" s="7"/>
      <c r="GGV8" s="202"/>
      <c r="GGW8" s="7"/>
      <c r="GGX8" s="202"/>
      <c r="GGY8" s="7"/>
      <c r="GGZ8" s="202"/>
      <c r="GHA8" s="7"/>
      <c r="GHB8" s="202"/>
      <c r="GHC8" s="7"/>
      <c r="GHD8" s="202"/>
      <c r="GHE8" s="7"/>
      <c r="GHF8" s="202"/>
      <c r="GHG8" s="7"/>
      <c r="GHH8" s="202"/>
      <c r="GHI8" s="7"/>
      <c r="GHJ8" s="202"/>
      <c r="GHK8" s="7"/>
      <c r="GHL8" s="202"/>
      <c r="GHM8" s="7"/>
      <c r="GHN8" s="202"/>
      <c r="GHO8" s="7"/>
      <c r="GHP8" s="202"/>
      <c r="GHQ8" s="7"/>
      <c r="GHR8" s="202"/>
      <c r="GHS8" s="7"/>
      <c r="GHT8" s="202"/>
      <c r="GHU8" s="7"/>
      <c r="GHV8" s="202"/>
      <c r="GHW8" s="7"/>
      <c r="GHX8" s="202"/>
      <c r="GHY8" s="7"/>
      <c r="GHZ8" s="202"/>
      <c r="GIA8" s="7"/>
      <c r="GIB8" s="202"/>
      <c r="GIC8" s="7"/>
      <c r="GID8" s="202"/>
      <c r="GIE8" s="7"/>
      <c r="GIF8" s="202"/>
      <c r="GIG8" s="7"/>
      <c r="GIH8" s="202"/>
      <c r="GII8" s="7"/>
      <c r="GIJ8" s="202"/>
      <c r="GIK8" s="7"/>
      <c r="GIL8" s="202"/>
      <c r="GIM8" s="7"/>
      <c r="GIN8" s="202"/>
      <c r="GIO8" s="7"/>
      <c r="GIP8" s="202"/>
      <c r="GIQ8" s="7"/>
      <c r="GIR8" s="202"/>
      <c r="GIS8" s="7"/>
      <c r="GIT8" s="202"/>
      <c r="GIU8" s="7"/>
      <c r="GIV8" s="202"/>
      <c r="GIW8" s="7"/>
      <c r="GIX8" s="202"/>
      <c r="GIY8" s="7"/>
      <c r="GIZ8" s="202"/>
      <c r="GJA8" s="7"/>
      <c r="GJB8" s="202"/>
      <c r="GJC8" s="7"/>
      <c r="GJD8" s="202"/>
      <c r="GJE8" s="7"/>
      <c r="GJF8" s="202"/>
      <c r="GJG8" s="7"/>
      <c r="GJH8" s="202"/>
      <c r="GJI8" s="7"/>
      <c r="GJJ8" s="202"/>
      <c r="GJK8" s="7"/>
      <c r="GJL8" s="202"/>
      <c r="GJM8" s="7"/>
      <c r="GJN8" s="202"/>
      <c r="GJO8" s="7"/>
      <c r="GJP8" s="202"/>
      <c r="GJQ8" s="7"/>
      <c r="GJR8" s="202"/>
      <c r="GJS8" s="7"/>
      <c r="GJT8" s="202"/>
      <c r="GJU8" s="7"/>
      <c r="GJV8" s="202"/>
      <c r="GJW8" s="7"/>
      <c r="GJX8" s="202"/>
      <c r="GJY8" s="7"/>
      <c r="GJZ8" s="202"/>
      <c r="GKA8" s="7"/>
      <c r="GKB8" s="202"/>
      <c r="GKC8" s="7"/>
      <c r="GKD8" s="202"/>
      <c r="GKE8" s="7"/>
      <c r="GKF8" s="202"/>
      <c r="GKG8" s="7"/>
      <c r="GKH8" s="202"/>
      <c r="GKI8" s="7"/>
      <c r="GKJ8" s="202"/>
      <c r="GKK8" s="7"/>
      <c r="GKL8" s="202"/>
      <c r="GKM8" s="7"/>
      <c r="GKN8" s="202"/>
      <c r="GKO8" s="7"/>
      <c r="GKP8" s="202"/>
      <c r="GKQ8" s="7"/>
      <c r="GKR8" s="202"/>
      <c r="GKS8" s="7"/>
      <c r="GKT8" s="202"/>
      <c r="GKU8" s="7"/>
      <c r="GKV8" s="202"/>
      <c r="GKW8" s="7"/>
      <c r="GKX8" s="202"/>
      <c r="GKY8" s="7"/>
      <c r="GKZ8" s="202"/>
      <c r="GLA8" s="7"/>
      <c r="GLB8" s="202"/>
      <c r="GLC8" s="7"/>
      <c r="GLD8" s="202"/>
      <c r="GLE8" s="7"/>
      <c r="GLF8" s="202"/>
      <c r="GLG8" s="7"/>
      <c r="GLH8" s="202"/>
      <c r="GLI8" s="7"/>
      <c r="GLJ8" s="202"/>
      <c r="GLK8" s="7"/>
      <c r="GLL8" s="202"/>
      <c r="GLM8" s="7"/>
      <c r="GLN8" s="202"/>
      <c r="GLO8" s="7"/>
      <c r="GLP8" s="202"/>
      <c r="GLQ8" s="7"/>
      <c r="GLR8" s="202"/>
      <c r="GLS8" s="7"/>
      <c r="GLT8" s="202"/>
      <c r="GLU8" s="7"/>
      <c r="GLV8" s="202"/>
      <c r="GLW8" s="7"/>
      <c r="GLX8" s="202"/>
      <c r="GLY8" s="7"/>
      <c r="GLZ8" s="202"/>
      <c r="GMA8" s="7"/>
      <c r="GMB8" s="202"/>
      <c r="GMC8" s="7"/>
      <c r="GMD8" s="202"/>
      <c r="GME8" s="7"/>
      <c r="GMF8" s="202"/>
      <c r="GMG8" s="7"/>
      <c r="GMH8" s="202"/>
      <c r="GMI8" s="7"/>
      <c r="GMJ8" s="202"/>
      <c r="GMK8" s="7"/>
      <c r="GML8" s="202"/>
      <c r="GMM8" s="7"/>
      <c r="GMN8" s="202"/>
      <c r="GMO8" s="7"/>
      <c r="GMP8" s="202"/>
      <c r="GMQ8" s="7"/>
      <c r="GMR8" s="202"/>
      <c r="GMS8" s="7"/>
      <c r="GMT8" s="202"/>
      <c r="GMU8" s="7"/>
      <c r="GMV8" s="202"/>
      <c r="GMW8" s="7"/>
      <c r="GMX8" s="202"/>
      <c r="GMY8" s="7"/>
      <c r="GMZ8" s="202"/>
      <c r="GNA8" s="7"/>
      <c r="GNB8" s="202"/>
      <c r="GNC8" s="7"/>
      <c r="GND8" s="202"/>
      <c r="GNE8" s="7"/>
      <c r="GNF8" s="202"/>
      <c r="GNG8" s="7"/>
      <c r="GNH8" s="202"/>
      <c r="GNI8" s="7"/>
      <c r="GNJ8" s="202"/>
      <c r="GNK8" s="7"/>
      <c r="GNL8" s="202"/>
      <c r="GNM8" s="7"/>
      <c r="GNN8" s="202"/>
      <c r="GNO8" s="7"/>
      <c r="GNP8" s="202"/>
      <c r="GNQ8" s="7"/>
      <c r="GNR8" s="202"/>
      <c r="GNS8" s="7"/>
      <c r="GNT8" s="202"/>
      <c r="GNU8" s="7"/>
      <c r="GNV8" s="202"/>
      <c r="GNW8" s="7"/>
      <c r="GNX8" s="202"/>
      <c r="GNY8" s="7"/>
      <c r="GNZ8" s="202"/>
      <c r="GOA8" s="7"/>
      <c r="GOB8" s="202"/>
      <c r="GOC8" s="7"/>
      <c r="GOD8" s="202"/>
      <c r="GOE8" s="7"/>
      <c r="GOF8" s="202"/>
      <c r="GOG8" s="7"/>
      <c r="GOH8" s="202"/>
      <c r="GOI8" s="7"/>
      <c r="GOJ8" s="202"/>
      <c r="GOK8" s="7"/>
      <c r="GOL8" s="202"/>
      <c r="GOM8" s="7"/>
      <c r="GON8" s="202"/>
      <c r="GOO8" s="7"/>
      <c r="GOP8" s="202"/>
      <c r="GOQ8" s="7"/>
      <c r="GOR8" s="202"/>
      <c r="GOS8" s="7"/>
      <c r="GOT8" s="202"/>
      <c r="GOU8" s="7"/>
      <c r="GOV8" s="202"/>
      <c r="GOW8" s="7"/>
      <c r="GOX8" s="202"/>
      <c r="GOY8" s="7"/>
      <c r="GOZ8" s="202"/>
      <c r="GPA8" s="7"/>
      <c r="GPB8" s="202"/>
      <c r="GPC8" s="7"/>
      <c r="GPD8" s="202"/>
      <c r="GPE8" s="7"/>
      <c r="GPF8" s="202"/>
      <c r="GPG8" s="7"/>
      <c r="GPH8" s="202"/>
      <c r="GPI8" s="7"/>
      <c r="GPJ8" s="202"/>
      <c r="GPK8" s="7"/>
      <c r="GPL8" s="202"/>
      <c r="GPM8" s="7"/>
      <c r="GPN8" s="202"/>
      <c r="GPO8" s="7"/>
      <c r="GPP8" s="202"/>
      <c r="GPQ8" s="7"/>
      <c r="GPR8" s="202"/>
      <c r="GPS8" s="7"/>
      <c r="GPT8" s="202"/>
      <c r="GPU8" s="7"/>
      <c r="GPV8" s="202"/>
      <c r="GPW8" s="7"/>
      <c r="GPX8" s="202"/>
      <c r="GPY8" s="7"/>
      <c r="GPZ8" s="202"/>
      <c r="GQA8" s="7"/>
      <c r="GQB8" s="202"/>
      <c r="GQC8" s="7"/>
      <c r="GQD8" s="202"/>
      <c r="GQE8" s="7"/>
      <c r="GQF8" s="202"/>
      <c r="GQG8" s="7"/>
      <c r="GQH8" s="202"/>
      <c r="GQI8" s="7"/>
      <c r="GQJ8" s="202"/>
      <c r="GQK8" s="7"/>
      <c r="GQL8" s="202"/>
      <c r="GQM8" s="7"/>
      <c r="GQN8" s="202"/>
      <c r="GQO8" s="7"/>
      <c r="GQP8" s="202"/>
      <c r="GQQ8" s="7"/>
      <c r="GQR8" s="202"/>
      <c r="GQS8" s="7"/>
      <c r="GQT8" s="202"/>
      <c r="GQU8" s="7"/>
      <c r="GQV8" s="202"/>
      <c r="GQW8" s="7"/>
      <c r="GQX8" s="202"/>
      <c r="GQY8" s="7"/>
      <c r="GQZ8" s="202"/>
      <c r="GRA8" s="7"/>
      <c r="GRB8" s="202"/>
      <c r="GRC8" s="7"/>
      <c r="GRD8" s="202"/>
      <c r="GRE8" s="7"/>
      <c r="GRF8" s="202"/>
      <c r="GRG8" s="7"/>
      <c r="GRH8" s="202"/>
      <c r="GRI8" s="7"/>
      <c r="GRJ8" s="202"/>
      <c r="GRK8" s="7"/>
      <c r="GRL8" s="202"/>
      <c r="GRM8" s="7"/>
      <c r="GRN8" s="202"/>
      <c r="GRO8" s="7"/>
      <c r="GRP8" s="202"/>
      <c r="GRQ8" s="7"/>
      <c r="GRR8" s="202"/>
      <c r="GRS8" s="7"/>
      <c r="GRT8" s="202"/>
      <c r="GRU8" s="7"/>
      <c r="GRV8" s="202"/>
      <c r="GRW8" s="7"/>
      <c r="GRX8" s="202"/>
      <c r="GRY8" s="7"/>
      <c r="GRZ8" s="202"/>
      <c r="GSA8" s="7"/>
      <c r="GSB8" s="202"/>
      <c r="GSC8" s="7"/>
      <c r="GSD8" s="202"/>
      <c r="GSE8" s="7"/>
      <c r="GSF8" s="202"/>
      <c r="GSG8" s="7"/>
      <c r="GSH8" s="202"/>
      <c r="GSI8" s="7"/>
      <c r="GSJ8" s="202"/>
      <c r="GSK8" s="7"/>
      <c r="GSL8" s="202"/>
      <c r="GSM8" s="7"/>
      <c r="GSN8" s="202"/>
      <c r="GSO8" s="7"/>
      <c r="GSP8" s="202"/>
      <c r="GSQ8" s="7"/>
      <c r="GSR8" s="202"/>
      <c r="GSS8" s="7"/>
      <c r="GST8" s="202"/>
      <c r="GSU8" s="7"/>
      <c r="GSV8" s="202"/>
      <c r="GSW8" s="7"/>
      <c r="GSX8" s="202"/>
      <c r="GSY8" s="7"/>
      <c r="GSZ8" s="202"/>
      <c r="GTA8" s="7"/>
      <c r="GTB8" s="202"/>
      <c r="GTC8" s="7"/>
      <c r="GTD8" s="202"/>
      <c r="GTE8" s="7"/>
      <c r="GTF8" s="202"/>
      <c r="GTG8" s="7"/>
      <c r="GTH8" s="202"/>
      <c r="GTI8" s="7"/>
      <c r="GTJ8" s="202"/>
      <c r="GTK8" s="7"/>
      <c r="GTL8" s="202"/>
      <c r="GTM8" s="7"/>
      <c r="GTN8" s="202"/>
      <c r="GTO8" s="7"/>
      <c r="GTP8" s="202"/>
      <c r="GTQ8" s="7"/>
      <c r="GTR8" s="202"/>
      <c r="GTS8" s="7"/>
      <c r="GTT8" s="202"/>
      <c r="GTU8" s="7"/>
      <c r="GTV8" s="202"/>
      <c r="GTW8" s="7"/>
      <c r="GTX8" s="202"/>
      <c r="GTY8" s="7"/>
      <c r="GTZ8" s="202"/>
      <c r="GUA8" s="7"/>
      <c r="GUB8" s="202"/>
      <c r="GUC8" s="7"/>
      <c r="GUD8" s="202"/>
      <c r="GUE8" s="7"/>
      <c r="GUF8" s="202"/>
      <c r="GUG8" s="7"/>
      <c r="GUH8" s="202"/>
      <c r="GUI8" s="7"/>
      <c r="GUJ8" s="202"/>
      <c r="GUK8" s="7"/>
      <c r="GUL8" s="202"/>
      <c r="GUM8" s="7"/>
      <c r="GUN8" s="202"/>
      <c r="GUO8" s="7"/>
      <c r="GUP8" s="202"/>
      <c r="GUQ8" s="7"/>
      <c r="GUR8" s="202"/>
      <c r="GUS8" s="7"/>
      <c r="GUT8" s="202"/>
      <c r="GUU8" s="7"/>
      <c r="GUV8" s="202"/>
      <c r="GUW8" s="7"/>
      <c r="GUX8" s="202"/>
      <c r="GUY8" s="7"/>
      <c r="GUZ8" s="202"/>
      <c r="GVA8" s="7"/>
      <c r="GVB8" s="202"/>
      <c r="GVC8" s="7"/>
      <c r="GVD8" s="202"/>
      <c r="GVE8" s="7"/>
      <c r="GVF8" s="202"/>
      <c r="GVG8" s="7"/>
      <c r="GVH8" s="202"/>
      <c r="GVI8" s="7"/>
      <c r="GVJ8" s="202"/>
      <c r="GVK8" s="7"/>
      <c r="GVL8" s="202"/>
      <c r="GVM8" s="7"/>
      <c r="GVN8" s="202"/>
      <c r="GVO8" s="7"/>
      <c r="GVP8" s="202"/>
      <c r="GVQ8" s="7"/>
      <c r="GVR8" s="202"/>
      <c r="GVS8" s="7"/>
      <c r="GVT8" s="202"/>
      <c r="GVU8" s="7"/>
      <c r="GVV8" s="202"/>
      <c r="GVW8" s="7"/>
      <c r="GVX8" s="202"/>
      <c r="GVY8" s="7"/>
      <c r="GVZ8" s="202"/>
      <c r="GWA8" s="7"/>
      <c r="GWB8" s="202"/>
      <c r="GWC8" s="7"/>
      <c r="GWD8" s="202"/>
      <c r="GWE8" s="7"/>
      <c r="GWF8" s="202"/>
      <c r="GWG8" s="7"/>
      <c r="GWH8" s="202"/>
      <c r="GWI8" s="7"/>
      <c r="GWJ8" s="202"/>
      <c r="GWK8" s="7"/>
      <c r="GWL8" s="202"/>
      <c r="GWM8" s="7"/>
      <c r="GWN8" s="202"/>
      <c r="GWO8" s="7"/>
      <c r="GWP8" s="202"/>
      <c r="GWQ8" s="7"/>
      <c r="GWR8" s="202"/>
      <c r="GWS8" s="7"/>
      <c r="GWT8" s="202"/>
      <c r="GWU8" s="7"/>
      <c r="GWV8" s="202"/>
      <c r="GWW8" s="7"/>
      <c r="GWX8" s="202"/>
      <c r="GWY8" s="7"/>
      <c r="GWZ8" s="202"/>
      <c r="GXA8" s="7"/>
      <c r="GXB8" s="202"/>
      <c r="GXC8" s="7"/>
      <c r="GXD8" s="202"/>
      <c r="GXE8" s="7"/>
      <c r="GXF8" s="202"/>
      <c r="GXG8" s="7"/>
      <c r="GXH8" s="202"/>
      <c r="GXI8" s="7"/>
      <c r="GXJ8" s="202"/>
      <c r="GXK8" s="7"/>
      <c r="GXL8" s="202"/>
      <c r="GXM8" s="7"/>
      <c r="GXN8" s="202"/>
      <c r="GXO8" s="7"/>
      <c r="GXP8" s="202"/>
      <c r="GXQ8" s="7"/>
      <c r="GXR8" s="202"/>
      <c r="GXS8" s="7"/>
      <c r="GXT8" s="202"/>
      <c r="GXU8" s="7"/>
      <c r="GXV8" s="202"/>
      <c r="GXW8" s="7"/>
      <c r="GXX8" s="202"/>
      <c r="GXY8" s="7"/>
      <c r="GXZ8" s="202"/>
      <c r="GYA8" s="7"/>
      <c r="GYB8" s="202"/>
      <c r="GYC8" s="7"/>
      <c r="GYD8" s="202"/>
      <c r="GYE8" s="7"/>
      <c r="GYF8" s="202"/>
      <c r="GYG8" s="7"/>
      <c r="GYH8" s="202"/>
      <c r="GYI8" s="7"/>
      <c r="GYJ8" s="202"/>
      <c r="GYK8" s="7"/>
      <c r="GYL8" s="202"/>
      <c r="GYM8" s="7"/>
      <c r="GYN8" s="202"/>
      <c r="GYO8" s="7"/>
      <c r="GYP8" s="202"/>
      <c r="GYQ8" s="7"/>
      <c r="GYR8" s="202"/>
      <c r="GYS8" s="7"/>
      <c r="GYT8" s="202"/>
      <c r="GYU8" s="7"/>
      <c r="GYV8" s="202"/>
      <c r="GYW8" s="7"/>
      <c r="GYX8" s="202"/>
      <c r="GYY8" s="7"/>
      <c r="GYZ8" s="202"/>
      <c r="GZA8" s="7"/>
      <c r="GZB8" s="202"/>
      <c r="GZC8" s="7"/>
      <c r="GZD8" s="202"/>
      <c r="GZE8" s="7"/>
      <c r="GZF8" s="202"/>
      <c r="GZG8" s="7"/>
      <c r="GZH8" s="202"/>
      <c r="GZI8" s="7"/>
      <c r="GZJ8" s="202"/>
      <c r="GZK8" s="7"/>
      <c r="GZL8" s="202"/>
      <c r="GZM8" s="7"/>
      <c r="GZN8" s="202"/>
      <c r="GZO8" s="7"/>
      <c r="GZP8" s="202"/>
      <c r="GZQ8" s="7"/>
      <c r="GZR8" s="202"/>
      <c r="GZS8" s="7"/>
      <c r="GZT8" s="202"/>
      <c r="GZU8" s="7"/>
      <c r="GZV8" s="202"/>
      <c r="GZW8" s="7"/>
      <c r="GZX8" s="202"/>
      <c r="GZY8" s="7"/>
      <c r="GZZ8" s="202"/>
      <c r="HAA8" s="7"/>
      <c r="HAB8" s="202"/>
      <c r="HAC8" s="7"/>
      <c r="HAD8" s="202"/>
      <c r="HAE8" s="7"/>
      <c r="HAF8" s="202"/>
      <c r="HAG8" s="7"/>
      <c r="HAH8" s="202"/>
      <c r="HAI8" s="7"/>
      <c r="HAJ8" s="202"/>
      <c r="HAK8" s="7"/>
      <c r="HAL8" s="202"/>
      <c r="HAM8" s="7"/>
      <c r="HAN8" s="202"/>
      <c r="HAO8" s="7"/>
      <c r="HAP8" s="202"/>
      <c r="HAQ8" s="7"/>
      <c r="HAR8" s="202"/>
      <c r="HAS8" s="7"/>
      <c r="HAT8" s="202"/>
      <c r="HAU8" s="7"/>
      <c r="HAV8" s="202"/>
      <c r="HAW8" s="7"/>
      <c r="HAX8" s="202"/>
      <c r="HAY8" s="7"/>
      <c r="HAZ8" s="202"/>
      <c r="HBA8" s="7"/>
      <c r="HBB8" s="202"/>
      <c r="HBC8" s="7"/>
      <c r="HBD8" s="202"/>
      <c r="HBE8" s="7"/>
      <c r="HBF8" s="202"/>
      <c r="HBG8" s="7"/>
      <c r="HBH8" s="202"/>
      <c r="HBI8" s="7"/>
      <c r="HBJ8" s="202"/>
      <c r="HBK8" s="7"/>
      <c r="HBL8" s="202"/>
      <c r="HBM8" s="7"/>
      <c r="HBN8" s="202"/>
      <c r="HBO8" s="7"/>
      <c r="HBP8" s="202"/>
      <c r="HBQ8" s="7"/>
      <c r="HBR8" s="202"/>
      <c r="HBS8" s="7"/>
      <c r="HBT8" s="202"/>
      <c r="HBU8" s="7"/>
      <c r="HBV8" s="202"/>
      <c r="HBW8" s="7"/>
      <c r="HBX8" s="202"/>
      <c r="HBY8" s="7"/>
      <c r="HBZ8" s="202"/>
      <c r="HCA8" s="7"/>
      <c r="HCB8" s="202"/>
      <c r="HCC8" s="7"/>
      <c r="HCD8" s="202"/>
      <c r="HCE8" s="7"/>
      <c r="HCF8" s="202"/>
      <c r="HCG8" s="7"/>
      <c r="HCH8" s="202"/>
      <c r="HCI8" s="7"/>
      <c r="HCJ8" s="202"/>
      <c r="HCK8" s="7"/>
      <c r="HCL8" s="202"/>
      <c r="HCM8" s="7"/>
      <c r="HCN8" s="202"/>
      <c r="HCO8" s="7"/>
      <c r="HCP8" s="202"/>
      <c r="HCQ8" s="7"/>
      <c r="HCR8" s="202"/>
      <c r="HCS8" s="7"/>
      <c r="HCT8" s="202"/>
      <c r="HCU8" s="7"/>
      <c r="HCV8" s="202"/>
      <c r="HCW8" s="7"/>
      <c r="HCX8" s="202"/>
      <c r="HCY8" s="7"/>
      <c r="HCZ8" s="202"/>
      <c r="HDA8" s="7"/>
      <c r="HDB8" s="202"/>
      <c r="HDC8" s="7"/>
      <c r="HDD8" s="202"/>
      <c r="HDE8" s="7"/>
      <c r="HDF8" s="202"/>
      <c r="HDG8" s="7"/>
      <c r="HDH8" s="202"/>
      <c r="HDI8" s="7"/>
      <c r="HDJ8" s="202"/>
      <c r="HDK8" s="7"/>
      <c r="HDL8" s="202"/>
      <c r="HDM8" s="7"/>
      <c r="HDN8" s="202"/>
      <c r="HDO8" s="7"/>
      <c r="HDP8" s="202"/>
      <c r="HDQ8" s="7"/>
      <c r="HDR8" s="202"/>
      <c r="HDS8" s="7"/>
      <c r="HDT8" s="202"/>
      <c r="HDU8" s="7"/>
      <c r="HDV8" s="202"/>
      <c r="HDW8" s="7"/>
      <c r="HDX8" s="202"/>
      <c r="HDY8" s="7"/>
      <c r="HDZ8" s="202"/>
      <c r="HEA8" s="7"/>
      <c r="HEB8" s="202"/>
      <c r="HEC8" s="7"/>
      <c r="HED8" s="202"/>
      <c r="HEE8" s="7"/>
      <c r="HEF8" s="202"/>
      <c r="HEG8" s="7"/>
      <c r="HEH8" s="202"/>
      <c r="HEI8" s="7"/>
      <c r="HEJ8" s="202"/>
      <c r="HEK8" s="7"/>
      <c r="HEL8" s="202"/>
      <c r="HEM8" s="7"/>
      <c r="HEN8" s="202"/>
      <c r="HEO8" s="7"/>
      <c r="HEP8" s="202"/>
      <c r="HEQ8" s="7"/>
      <c r="HER8" s="202"/>
      <c r="HES8" s="7"/>
      <c r="HET8" s="202"/>
      <c r="HEU8" s="7"/>
      <c r="HEV8" s="202"/>
      <c r="HEW8" s="7"/>
      <c r="HEX8" s="202"/>
      <c r="HEY8" s="7"/>
      <c r="HEZ8" s="202"/>
      <c r="HFA8" s="7"/>
      <c r="HFB8" s="202"/>
      <c r="HFC8" s="7"/>
      <c r="HFD8" s="202"/>
      <c r="HFE8" s="7"/>
      <c r="HFF8" s="202"/>
      <c r="HFG8" s="7"/>
      <c r="HFH8" s="202"/>
      <c r="HFI8" s="7"/>
      <c r="HFJ8" s="202"/>
      <c r="HFK8" s="7"/>
      <c r="HFL8" s="202"/>
      <c r="HFM8" s="7"/>
      <c r="HFN8" s="202"/>
      <c r="HFO8" s="7"/>
      <c r="HFP8" s="202"/>
      <c r="HFQ8" s="7"/>
      <c r="HFR8" s="202"/>
      <c r="HFS8" s="7"/>
      <c r="HFT8" s="202"/>
      <c r="HFU8" s="7"/>
      <c r="HFV8" s="202"/>
      <c r="HFW8" s="7"/>
      <c r="HFX8" s="202"/>
      <c r="HFY8" s="7"/>
      <c r="HFZ8" s="202"/>
      <c r="HGA8" s="7"/>
      <c r="HGB8" s="202"/>
      <c r="HGC8" s="7"/>
      <c r="HGD8" s="202"/>
      <c r="HGE8" s="7"/>
      <c r="HGF8" s="202"/>
      <c r="HGG8" s="7"/>
      <c r="HGH8" s="202"/>
      <c r="HGI8" s="7"/>
      <c r="HGJ8" s="202"/>
      <c r="HGK8" s="7"/>
      <c r="HGL8" s="202"/>
      <c r="HGM8" s="7"/>
      <c r="HGN8" s="202"/>
      <c r="HGO8" s="7"/>
      <c r="HGP8" s="202"/>
      <c r="HGQ8" s="7"/>
      <c r="HGR8" s="202"/>
      <c r="HGS8" s="7"/>
      <c r="HGT8" s="202"/>
      <c r="HGU8" s="7"/>
      <c r="HGV8" s="202"/>
      <c r="HGW8" s="7"/>
      <c r="HGX8" s="202"/>
      <c r="HGY8" s="7"/>
      <c r="HGZ8" s="202"/>
      <c r="HHA8" s="7"/>
      <c r="HHB8" s="202"/>
      <c r="HHC8" s="7"/>
      <c r="HHD8" s="202"/>
      <c r="HHE8" s="7"/>
      <c r="HHF8" s="202"/>
      <c r="HHG8" s="7"/>
      <c r="HHH8" s="202"/>
      <c r="HHI8" s="7"/>
      <c r="HHJ8" s="202"/>
      <c r="HHK8" s="7"/>
      <c r="HHL8" s="202"/>
      <c r="HHM8" s="7"/>
      <c r="HHN8" s="202"/>
      <c r="HHO8" s="7"/>
      <c r="HHP8" s="202"/>
      <c r="HHQ8" s="7"/>
      <c r="HHR8" s="202"/>
      <c r="HHS8" s="7"/>
      <c r="HHT8" s="202"/>
      <c r="HHU8" s="7"/>
      <c r="HHV8" s="202"/>
      <c r="HHW8" s="7"/>
      <c r="HHX8" s="202"/>
      <c r="HHY8" s="7"/>
      <c r="HHZ8" s="202"/>
      <c r="HIA8" s="7"/>
      <c r="HIB8" s="202"/>
      <c r="HIC8" s="7"/>
      <c r="HID8" s="202"/>
      <c r="HIE8" s="7"/>
      <c r="HIF8" s="202"/>
      <c r="HIG8" s="7"/>
      <c r="HIH8" s="202"/>
      <c r="HII8" s="7"/>
      <c r="HIJ8" s="202"/>
      <c r="HIK8" s="7"/>
      <c r="HIL8" s="202"/>
      <c r="HIM8" s="7"/>
      <c r="HIN8" s="202"/>
      <c r="HIO8" s="7"/>
      <c r="HIP8" s="202"/>
      <c r="HIQ8" s="7"/>
      <c r="HIR8" s="202"/>
      <c r="HIS8" s="7"/>
      <c r="HIT8" s="202"/>
      <c r="HIU8" s="7"/>
      <c r="HIV8" s="202"/>
      <c r="HIW8" s="7"/>
      <c r="HIX8" s="202"/>
      <c r="HIY8" s="7"/>
      <c r="HIZ8" s="202"/>
      <c r="HJA8" s="7"/>
      <c r="HJB8" s="202"/>
      <c r="HJC8" s="7"/>
      <c r="HJD8" s="202"/>
      <c r="HJE8" s="7"/>
      <c r="HJF8" s="202"/>
      <c r="HJG8" s="7"/>
      <c r="HJH8" s="202"/>
      <c r="HJI8" s="7"/>
      <c r="HJJ8" s="202"/>
      <c r="HJK8" s="7"/>
      <c r="HJL8" s="202"/>
      <c r="HJM8" s="7"/>
      <c r="HJN8" s="202"/>
      <c r="HJO8" s="7"/>
      <c r="HJP8" s="202"/>
      <c r="HJQ8" s="7"/>
      <c r="HJR8" s="202"/>
      <c r="HJS8" s="7"/>
      <c r="HJT8" s="202"/>
      <c r="HJU8" s="7"/>
      <c r="HJV8" s="202"/>
      <c r="HJW8" s="7"/>
      <c r="HJX8" s="202"/>
      <c r="HJY8" s="7"/>
      <c r="HJZ8" s="202"/>
      <c r="HKA8" s="7"/>
      <c r="HKB8" s="202"/>
      <c r="HKC8" s="7"/>
      <c r="HKD8" s="202"/>
      <c r="HKE8" s="7"/>
      <c r="HKF8" s="202"/>
      <c r="HKG8" s="7"/>
      <c r="HKH8" s="202"/>
      <c r="HKI8" s="7"/>
      <c r="HKJ8" s="202"/>
      <c r="HKK8" s="7"/>
      <c r="HKL8" s="202"/>
      <c r="HKM8" s="7"/>
      <c r="HKN8" s="202"/>
      <c r="HKO8" s="7"/>
      <c r="HKP8" s="202"/>
      <c r="HKQ8" s="7"/>
      <c r="HKR8" s="202"/>
      <c r="HKS8" s="7"/>
      <c r="HKT8" s="202"/>
      <c r="HKU8" s="7"/>
      <c r="HKV8" s="202"/>
      <c r="HKW8" s="7"/>
      <c r="HKX8" s="202"/>
      <c r="HKY8" s="7"/>
      <c r="HKZ8" s="202"/>
      <c r="HLA8" s="7"/>
      <c r="HLB8" s="202"/>
      <c r="HLC8" s="7"/>
      <c r="HLD8" s="202"/>
      <c r="HLE8" s="7"/>
      <c r="HLF8" s="202"/>
      <c r="HLG8" s="7"/>
      <c r="HLH8" s="202"/>
      <c r="HLI8" s="7"/>
      <c r="HLJ8" s="202"/>
      <c r="HLK8" s="7"/>
      <c r="HLL8" s="202"/>
      <c r="HLM8" s="7"/>
      <c r="HLN8" s="202"/>
      <c r="HLO8" s="7"/>
      <c r="HLP8" s="202"/>
      <c r="HLQ8" s="7"/>
      <c r="HLR8" s="202"/>
      <c r="HLS8" s="7"/>
      <c r="HLT8" s="202"/>
      <c r="HLU8" s="7"/>
      <c r="HLV8" s="202"/>
      <c r="HLW8" s="7"/>
      <c r="HLX8" s="202"/>
      <c r="HLY8" s="7"/>
      <c r="HLZ8" s="202"/>
      <c r="HMA8" s="7"/>
      <c r="HMB8" s="202"/>
      <c r="HMC8" s="7"/>
      <c r="HMD8" s="202"/>
      <c r="HME8" s="7"/>
      <c r="HMF8" s="202"/>
      <c r="HMG8" s="7"/>
      <c r="HMH8" s="202"/>
      <c r="HMI8" s="7"/>
      <c r="HMJ8" s="202"/>
      <c r="HMK8" s="7"/>
      <c r="HML8" s="202"/>
      <c r="HMM8" s="7"/>
      <c r="HMN8" s="202"/>
      <c r="HMO8" s="7"/>
      <c r="HMP8" s="202"/>
      <c r="HMQ8" s="7"/>
      <c r="HMR8" s="202"/>
      <c r="HMS8" s="7"/>
      <c r="HMT8" s="202"/>
      <c r="HMU8" s="7"/>
      <c r="HMV8" s="202"/>
      <c r="HMW8" s="7"/>
      <c r="HMX8" s="202"/>
      <c r="HMY8" s="7"/>
      <c r="HMZ8" s="202"/>
      <c r="HNA8" s="7"/>
      <c r="HNB8" s="202"/>
      <c r="HNC8" s="7"/>
      <c r="HND8" s="202"/>
      <c r="HNE8" s="7"/>
      <c r="HNF8" s="202"/>
      <c r="HNG8" s="7"/>
      <c r="HNH8" s="202"/>
      <c r="HNI8" s="7"/>
      <c r="HNJ8" s="202"/>
      <c r="HNK8" s="7"/>
      <c r="HNL8" s="202"/>
      <c r="HNM8" s="7"/>
      <c r="HNN8" s="202"/>
      <c r="HNO8" s="7"/>
      <c r="HNP8" s="202"/>
      <c r="HNQ8" s="7"/>
      <c r="HNR8" s="202"/>
      <c r="HNS8" s="7"/>
      <c r="HNT8" s="202"/>
      <c r="HNU8" s="7"/>
      <c r="HNV8" s="202"/>
      <c r="HNW8" s="7"/>
      <c r="HNX8" s="202"/>
      <c r="HNY8" s="7"/>
      <c r="HNZ8" s="202"/>
      <c r="HOA8" s="7"/>
      <c r="HOB8" s="202"/>
      <c r="HOC8" s="7"/>
      <c r="HOD8" s="202"/>
      <c r="HOE8" s="7"/>
      <c r="HOF8" s="202"/>
      <c r="HOG8" s="7"/>
      <c r="HOH8" s="202"/>
      <c r="HOI8" s="7"/>
      <c r="HOJ8" s="202"/>
      <c r="HOK8" s="7"/>
      <c r="HOL8" s="202"/>
      <c r="HOM8" s="7"/>
      <c r="HON8" s="202"/>
      <c r="HOO8" s="7"/>
      <c r="HOP8" s="202"/>
      <c r="HOQ8" s="7"/>
      <c r="HOR8" s="202"/>
      <c r="HOS8" s="7"/>
      <c r="HOT8" s="202"/>
      <c r="HOU8" s="7"/>
      <c r="HOV8" s="202"/>
      <c r="HOW8" s="7"/>
      <c r="HOX8" s="202"/>
      <c r="HOY8" s="7"/>
      <c r="HOZ8" s="202"/>
      <c r="HPA8" s="7"/>
      <c r="HPB8" s="202"/>
      <c r="HPC8" s="7"/>
      <c r="HPD8" s="202"/>
      <c r="HPE8" s="7"/>
      <c r="HPF8" s="202"/>
      <c r="HPG8" s="7"/>
      <c r="HPH8" s="202"/>
      <c r="HPI8" s="7"/>
      <c r="HPJ8" s="202"/>
      <c r="HPK8" s="7"/>
      <c r="HPL8" s="202"/>
      <c r="HPM8" s="7"/>
      <c r="HPN8" s="202"/>
      <c r="HPO8" s="7"/>
      <c r="HPP8" s="202"/>
      <c r="HPQ8" s="7"/>
      <c r="HPR8" s="202"/>
      <c r="HPS8" s="7"/>
      <c r="HPT8" s="202"/>
      <c r="HPU8" s="7"/>
      <c r="HPV8" s="202"/>
      <c r="HPW8" s="7"/>
      <c r="HPX8" s="202"/>
      <c r="HPY8" s="7"/>
      <c r="HPZ8" s="202"/>
      <c r="HQA8" s="7"/>
      <c r="HQB8" s="202"/>
      <c r="HQC8" s="7"/>
      <c r="HQD8" s="202"/>
      <c r="HQE8" s="7"/>
      <c r="HQF8" s="202"/>
      <c r="HQG8" s="7"/>
      <c r="HQH8" s="202"/>
      <c r="HQI8" s="7"/>
      <c r="HQJ8" s="202"/>
      <c r="HQK8" s="7"/>
      <c r="HQL8" s="202"/>
      <c r="HQM8" s="7"/>
      <c r="HQN8" s="202"/>
      <c r="HQO8" s="7"/>
      <c r="HQP8" s="202"/>
      <c r="HQQ8" s="7"/>
      <c r="HQR8" s="202"/>
      <c r="HQS8" s="7"/>
      <c r="HQT8" s="202"/>
      <c r="HQU8" s="7"/>
      <c r="HQV8" s="202"/>
      <c r="HQW8" s="7"/>
      <c r="HQX8" s="202"/>
      <c r="HQY8" s="7"/>
      <c r="HQZ8" s="202"/>
      <c r="HRA8" s="7"/>
      <c r="HRB8" s="202"/>
      <c r="HRC8" s="7"/>
      <c r="HRD8" s="202"/>
      <c r="HRE8" s="7"/>
      <c r="HRF8" s="202"/>
      <c r="HRG8" s="7"/>
      <c r="HRH8" s="202"/>
      <c r="HRI8" s="7"/>
      <c r="HRJ8" s="202"/>
      <c r="HRK8" s="7"/>
      <c r="HRL8" s="202"/>
      <c r="HRM8" s="7"/>
      <c r="HRN8" s="202"/>
      <c r="HRO8" s="7"/>
      <c r="HRP8" s="202"/>
      <c r="HRQ8" s="7"/>
      <c r="HRR8" s="202"/>
      <c r="HRS8" s="7"/>
      <c r="HRT8" s="202"/>
      <c r="HRU8" s="7"/>
      <c r="HRV8" s="202"/>
      <c r="HRW8" s="7"/>
      <c r="HRX8" s="202"/>
      <c r="HRY8" s="7"/>
      <c r="HRZ8" s="202"/>
      <c r="HSA8" s="7"/>
      <c r="HSB8" s="202"/>
      <c r="HSC8" s="7"/>
      <c r="HSD8" s="202"/>
      <c r="HSE8" s="7"/>
      <c r="HSF8" s="202"/>
      <c r="HSG8" s="7"/>
      <c r="HSH8" s="202"/>
      <c r="HSI8" s="7"/>
      <c r="HSJ8" s="202"/>
      <c r="HSK8" s="7"/>
      <c r="HSL8" s="202"/>
      <c r="HSM8" s="7"/>
      <c r="HSN8" s="202"/>
      <c r="HSO8" s="7"/>
      <c r="HSP8" s="202"/>
      <c r="HSQ8" s="7"/>
      <c r="HSR8" s="202"/>
      <c r="HSS8" s="7"/>
      <c r="HST8" s="202"/>
      <c r="HSU8" s="7"/>
      <c r="HSV8" s="202"/>
      <c r="HSW8" s="7"/>
      <c r="HSX8" s="202"/>
      <c r="HSY8" s="7"/>
      <c r="HSZ8" s="202"/>
      <c r="HTA8" s="7"/>
      <c r="HTB8" s="202"/>
      <c r="HTC8" s="7"/>
      <c r="HTD8" s="202"/>
      <c r="HTE8" s="7"/>
      <c r="HTF8" s="202"/>
      <c r="HTG8" s="7"/>
      <c r="HTH8" s="202"/>
      <c r="HTI8" s="7"/>
      <c r="HTJ8" s="202"/>
      <c r="HTK8" s="7"/>
      <c r="HTL8" s="202"/>
      <c r="HTM8" s="7"/>
      <c r="HTN8" s="202"/>
      <c r="HTO8" s="7"/>
      <c r="HTP8" s="202"/>
      <c r="HTQ8" s="7"/>
      <c r="HTR8" s="202"/>
      <c r="HTS8" s="7"/>
      <c r="HTT8" s="202"/>
      <c r="HTU8" s="7"/>
      <c r="HTV8" s="202"/>
      <c r="HTW8" s="7"/>
      <c r="HTX8" s="202"/>
      <c r="HTY8" s="7"/>
      <c r="HTZ8" s="202"/>
      <c r="HUA8" s="7"/>
      <c r="HUB8" s="202"/>
      <c r="HUC8" s="7"/>
      <c r="HUD8" s="202"/>
      <c r="HUE8" s="7"/>
      <c r="HUF8" s="202"/>
      <c r="HUG8" s="7"/>
      <c r="HUH8" s="202"/>
      <c r="HUI8" s="7"/>
      <c r="HUJ8" s="202"/>
      <c r="HUK8" s="7"/>
      <c r="HUL8" s="202"/>
      <c r="HUM8" s="7"/>
      <c r="HUN8" s="202"/>
      <c r="HUO8" s="7"/>
      <c r="HUP8" s="202"/>
      <c r="HUQ8" s="7"/>
      <c r="HUR8" s="202"/>
      <c r="HUS8" s="7"/>
      <c r="HUT8" s="202"/>
      <c r="HUU8" s="7"/>
      <c r="HUV8" s="202"/>
      <c r="HUW8" s="7"/>
      <c r="HUX8" s="202"/>
      <c r="HUY8" s="7"/>
      <c r="HUZ8" s="202"/>
      <c r="HVA8" s="7"/>
      <c r="HVB8" s="202"/>
      <c r="HVC8" s="7"/>
      <c r="HVD8" s="202"/>
      <c r="HVE8" s="7"/>
      <c r="HVF8" s="202"/>
      <c r="HVG8" s="7"/>
      <c r="HVH8" s="202"/>
      <c r="HVI8" s="7"/>
      <c r="HVJ8" s="202"/>
      <c r="HVK8" s="7"/>
      <c r="HVL8" s="202"/>
      <c r="HVM8" s="7"/>
      <c r="HVN8" s="202"/>
      <c r="HVO8" s="7"/>
      <c r="HVP8" s="202"/>
      <c r="HVQ8" s="7"/>
      <c r="HVR8" s="202"/>
      <c r="HVS8" s="7"/>
      <c r="HVT8" s="202"/>
      <c r="HVU8" s="7"/>
      <c r="HVV8" s="202"/>
      <c r="HVW8" s="7"/>
      <c r="HVX8" s="202"/>
      <c r="HVY8" s="7"/>
      <c r="HVZ8" s="202"/>
      <c r="HWA8" s="7"/>
      <c r="HWB8" s="202"/>
      <c r="HWC8" s="7"/>
      <c r="HWD8" s="202"/>
      <c r="HWE8" s="7"/>
      <c r="HWF8" s="202"/>
      <c r="HWG8" s="7"/>
      <c r="HWH8" s="202"/>
      <c r="HWI8" s="7"/>
      <c r="HWJ8" s="202"/>
      <c r="HWK8" s="7"/>
      <c r="HWL8" s="202"/>
      <c r="HWM8" s="7"/>
      <c r="HWN8" s="202"/>
      <c r="HWO8" s="7"/>
      <c r="HWP8" s="202"/>
      <c r="HWQ8" s="7"/>
      <c r="HWR8" s="202"/>
      <c r="HWS8" s="7"/>
      <c r="HWT8" s="202"/>
      <c r="HWU8" s="7"/>
      <c r="HWV8" s="202"/>
      <c r="HWW8" s="7"/>
      <c r="HWX8" s="202"/>
      <c r="HWY8" s="7"/>
      <c r="HWZ8" s="202"/>
      <c r="HXA8" s="7"/>
      <c r="HXB8" s="202"/>
      <c r="HXC8" s="7"/>
      <c r="HXD8" s="202"/>
      <c r="HXE8" s="7"/>
      <c r="HXF8" s="202"/>
      <c r="HXG8" s="7"/>
      <c r="HXH8" s="202"/>
      <c r="HXI8" s="7"/>
      <c r="HXJ8" s="202"/>
      <c r="HXK8" s="7"/>
      <c r="HXL8" s="202"/>
      <c r="HXM8" s="7"/>
      <c r="HXN8" s="202"/>
      <c r="HXO8" s="7"/>
      <c r="HXP8" s="202"/>
      <c r="HXQ8" s="7"/>
      <c r="HXR8" s="202"/>
      <c r="HXS8" s="7"/>
      <c r="HXT8" s="202"/>
      <c r="HXU8" s="7"/>
      <c r="HXV8" s="202"/>
      <c r="HXW8" s="7"/>
      <c r="HXX8" s="202"/>
      <c r="HXY8" s="7"/>
      <c r="HXZ8" s="202"/>
      <c r="HYA8" s="7"/>
      <c r="HYB8" s="202"/>
      <c r="HYC8" s="7"/>
      <c r="HYD8" s="202"/>
      <c r="HYE8" s="7"/>
      <c r="HYF8" s="202"/>
      <c r="HYG8" s="7"/>
      <c r="HYH8" s="202"/>
      <c r="HYI8" s="7"/>
      <c r="HYJ8" s="202"/>
      <c r="HYK8" s="7"/>
      <c r="HYL8" s="202"/>
      <c r="HYM8" s="7"/>
      <c r="HYN8" s="202"/>
      <c r="HYO8" s="7"/>
      <c r="HYP8" s="202"/>
      <c r="HYQ8" s="7"/>
      <c r="HYR8" s="202"/>
      <c r="HYS8" s="7"/>
      <c r="HYT8" s="202"/>
      <c r="HYU8" s="7"/>
      <c r="HYV8" s="202"/>
      <c r="HYW8" s="7"/>
      <c r="HYX8" s="202"/>
      <c r="HYY8" s="7"/>
      <c r="HYZ8" s="202"/>
      <c r="HZA8" s="7"/>
      <c r="HZB8" s="202"/>
      <c r="HZC8" s="7"/>
      <c r="HZD8" s="202"/>
      <c r="HZE8" s="7"/>
      <c r="HZF8" s="202"/>
      <c r="HZG8" s="7"/>
      <c r="HZH8" s="202"/>
      <c r="HZI8" s="7"/>
      <c r="HZJ8" s="202"/>
      <c r="HZK8" s="7"/>
      <c r="HZL8" s="202"/>
      <c r="HZM8" s="7"/>
      <c r="HZN8" s="202"/>
      <c r="HZO8" s="7"/>
      <c r="HZP8" s="202"/>
      <c r="HZQ8" s="7"/>
      <c r="HZR8" s="202"/>
      <c r="HZS8" s="7"/>
      <c r="HZT8" s="202"/>
      <c r="HZU8" s="7"/>
      <c r="HZV8" s="202"/>
      <c r="HZW8" s="7"/>
      <c r="HZX8" s="202"/>
      <c r="HZY8" s="7"/>
      <c r="HZZ8" s="202"/>
      <c r="IAA8" s="7"/>
      <c r="IAB8" s="202"/>
      <c r="IAC8" s="7"/>
      <c r="IAD8" s="202"/>
      <c r="IAE8" s="7"/>
      <c r="IAF8" s="202"/>
      <c r="IAG8" s="7"/>
      <c r="IAH8" s="202"/>
      <c r="IAI8" s="7"/>
      <c r="IAJ8" s="202"/>
      <c r="IAK8" s="7"/>
      <c r="IAL8" s="202"/>
      <c r="IAM8" s="7"/>
      <c r="IAN8" s="202"/>
      <c r="IAO8" s="7"/>
      <c r="IAP8" s="202"/>
      <c r="IAQ8" s="7"/>
      <c r="IAR8" s="202"/>
      <c r="IAS8" s="7"/>
      <c r="IAT8" s="202"/>
      <c r="IAU8" s="7"/>
      <c r="IAV8" s="202"/>
      <c r="IAW8" s="7"/>
      <c r="IAX8" s="202"/>
      <c r="IAY8" s="7"/>
      <c r="IAZ8" s="202"/>
      <c r="IBA8" s="7"/>
      <c r="IBB8" s="202"/>
      <c r="IBC8" s="7"/>
      <c r="IBD8" s="202"/>
      <c r="IBE8" s="7"/>
      <c r="IBF8" s="202"/>
      <c r="IBG8" s="7"/>
      <c r="IBH8" s="202"/>
      <c r="IBI8" s="7"/>
      <c r="IBJ8" s="202"/>
      <c r="IBK8" s="7"/>
      <c r="IBL8" s="202"/>
      <c r="IBM8" s="7"/>
      <c r="IBN8" s="202"/>
      <c r="IBO8" s="7"/>
      <c r="IBP8" s="202"/>
      <c r="IBQ8" s="7"/>
      <c r="IBR8" s="202"/>
      <c r="IBS8" s="7"/>
      <c r="IBT8" s="202"/>
      <c r="IBU8" s="7"/>
      <c r="IBV8" s="202"/>
      <c r="IBW8" s="7"/>
      <c r="IBX8" s="202"/>
      <c r="IBY8" s="7"/>
      <c r="IBZ8" s="202"/>
      <c r="ICA8" s="7"/>
      <c r="ICB8" s="202"/>
      <c r="ICC8" s="7"/>
      <c r="ICD8" s="202"/>
      <c r="ICE8" s="7"/>
      <c r="ICF8" s="202"/>
      <c r="ICG8" s="7"/>
      <c r="ICH8" s="202"/>
      <c r="ICI8" s="7"/>
      <c r="ICJ8" s="202"/>
      <c r="ICK8" s="7"/>
      <c r="ICL8" s="202"/>
      <c r="ICM8" s="7"/>
      <c r="ICN8" s="202"/>
      <c r="ICO8" s="7"/>
      <c r="ICP8" s="202"/>
      <c r="ICQ8" s="7"/>
      <c r="ICR8" s="202"/>
      <c r="ICS8" s="7"/>
      <c r="ICT8" s="202"/>
      <c r="ICU8" s="7"/>
      <c r="ICV8" s="202"/>
      <c r="ICW8" s="7"/>
      <c r="ICX8" s="202"/>
      <c r="ICY8" s="7"/>
      <c r="ICZ8" s="202"/>
      <c r="IDA8" s="7"/>
      <c r="IDB8" s="202"/>
      <c r="IDC8" s="7"/>
      <c r="IDD8" s="202"/>
      <c r="IDE8" s="7"/>
      <c r="IDF8" s="202"/>
      <c r="IDG8" s="7"/>
      <c r="IDH8" s="202"/>
      <c r="IDI8" s="7"/>
      <c r="IDJ8" s="202"/>
      <c r="IDK8" s="7"/>
      <c r="IDL8" s="202"/>
      <c r="IDM8" s="7"/>
      <c r="IDN8" s="202"/>
      <c r="IDO8" s="7"/>
      <c r="IDP8" s="202"/>
      <c r="IDQ8" s="7"/>
      <c r="IDR8" s="202"/>
      <c r="IDS8" s="7"/>
      <c r="IDT8" s="202"/>
      <c r="IDU8" s="7"/>
      <c r="IDV8" s="202"/>
      <c r="IDW8" s="7"/>
      <c r="IDX8" s="202"/>
      <c r="IDY8" s="7"/>
      <c r="IDZ8" s="202"/>
      <c r="IEA8" s="7"/>
      <c r="IEB8" s="202"/>
      <c r="IEC8" s="7"/>
      <c r="IED8" s="202"/>
      <c r="IEE8" s="7"/>
      <c r="IEF8" s="202"/>
      <c r="IEG8" s="7"/>
      <c r="IEH8" s="202"/>
      <c r="IEI8" s="7"/>
      <c r="IEJ8" s="202"/>
      <c r="IEK8" s="7"/>
      <c r="IEL8" s="202"/>
      <c r="IEM8" s="7"/>
      <c r="IEN8" s="202"/>
      <c r="IEO8" s="7"/>
      <c r="IEP8" s="202"/>
      <c r="IEQ8" s="7"/>
      <c r="IER8" s="202"/>
      <c r="IES8" s="7"/>
      <c r="IET8" s="202"/>
      <c r="IEU8" s="7"/>
      <c r="IEV8" s="202"/>
      <c r="IEW8" s="7"/>
      <c r="IEX8" s="202"/>
      <c r="IEY8" s="7"/>
      <c r="IEZ8" s="202"/>
      <c r="IFA8" s="7"/>
      <c r="IFB8" s="202"/>
      <c r="IFC8" s="7"/>
      <c r="IFD8" s="202"/>
      <c r="IFE8" s="7"/>
      <c r="IFF8" s="202"/>
      <c r="IFG8" s="7"/>
      <c r="IFH8" s="202"/>
      <c r="IFI8" s="7"/>
      <c r="IFJ8" s="202"/>
      <c r="IFK8" s="7"/>
      <c r="IFL8" s="202"/>
      <c r="IFM8" s="7"/>
      <c r="IFN8" s="202"/>
      <c r="IFO8" s="7"/>
      <c r="IFP8" s="202"/>
      <c r="IFQ8" s="7"/>
      <c r="IFR8" s="202"/>
      <c r="IFS8" s="7"/>
      <c r="IFT8" s="202"/>
      <c r="IFU8" s="7"/>
      <c r="IFV8" s="202"/>
      <c r="IFW8" s="7"/>
      <c r="IFX8" s="202"/>
      <c r="IFY8" s="7"/>
      <c r="IFZ8" s="202"/>
      <c r="IGA8" s="7"/>
      <c r="IGB8" s="202"/>
      <c r="IGC8" s="7"/>
      <c r="IGD8" s="202"/>
      <c r="IGE8" s="7"/>
      <c r="IGF8" s="202"/>
      <c r="IGG8" s="7"/>
      <c r="IGH8" s="202"/>
      <c r="IGI8" s="7"/>
      <c r="IGJ8" s="202"/>
      <c r="IGK8" s="7"/>
      <c r="IGL8" s="202"/>
      <c r="IGM8" s="7"/>
      <c r="IGN8" s="202"/>
      <c r="IGO8" s="7"/>
      <c r="IGP8" s="202"/>
      <c r="IGQ8" s="7"/>
      <c r="IGR8" s="202"/>
      <c r="IGS8" s="7"/>
      <c r="IGT8" s="202"/>
      <c r="IGU8" s="7"/>
      <c r="IGV8" s="202"/>
      <c r="IGW8" s="7"/>
      <c r="IGX8" s="202"/>
      <c r="IGY8" s="7"/>
      <c r="IGZ8" s="202"/>
      <c r="IHA8" s="7"/>
      <c r="IHB8" s="202"/>
      <c r="IHC8" s="7"/>
      <c r="IHD8" s="202"/>
      <c r="IHE8" s="7"/>
      <c r="IHF8" s="202"/>
      <c r="IHG8" s="7"/>
      <c r="IHH8" s="202"/>
      <c r="IHI8" s="7"/>
      <c r="IHJ8" s="202"/>
      <c r="IHK8" s="7"/>
      <c r="IHL8" s="202"/>
      <c r="IHM8" s="7"/>
      <c r="IHN8" s="202"/>
      <c r="IHO8" s="7"/>
      <c r="IHP8" s="202"/>
      <c r="IHQ8" s="7"/>
      <c r="IHR8" s="202"/>
      <c r="IHS8" s="7"/>
      <c r="IHT8" s="202"/>
      <c r="IHU8" s="7"/>
      <c r="IHV8" s="202"/>
      <c r="IHW8" s="7"/>
      <c r="IHX8" s="202"/>
      <c r="IHY8" s="7"/>
      <c r="IHZ8" s="202"/>
      <c r="IIA8" s="7"/>
      <c r="IIB8" s="202"/>
      <c r="IIC8" s="7"/>
      <c r="IID8" s="202"/>
      <c r="IIE8" s="7"/>
      <c r="IIF8" s="202"/>
      <c r="IIG8" s="7"/>
      <c r="IIH8" s="202"/>
      <c r="III8" s="7"/>
      <c r="IIJ8" s="202"/>
      <c r="IIK8" s="7"/>
      <c r="IIL8" s="202"/>
      <c r="IIM8" s="7"/>
      <c r="IIN8" s="202"/>
      <c r="IIO8" s="7"/>
      <c r="IIP8" s="202"/>
      <c r="IIQ8" s="7"/>
      <c r="IIR8" s="202"/>
      <c r="IIS8" s="7"/>
      <c r="IIT8" s="202"/>
      <c r="IIU8" s="7"/>
      <c r="IIV8" s="202"/>
      <c r="IIW8" s="7"/>
      <c r="IIX8" s="202"/>
      <c r="IIY8" s="7"/>
      <c r="IIZ8" s="202"/>
      <c r="IJA8" s="7"/>
      <c r="IJB8" s="202"/>
      <c r="IJC8" s="7"/>
      <c r="IJD8" s="202"/>
      <c r="IJE8" s="7"/>
      <c r="IJF8" s="202"/>
      <c r="IJG8" s="7"/>
      <c r="IJH8" s="202"/>
      <c r="IJI8" s="7"/>
      <c r="IJJ8" s="202"/>
      <c r="IJK8" s="7"/>
      <c r="IJL8" s="202"/>
      <c r="IJM8" s="7"/>
      <c r="IJN8" s="202"/>
      <c r="IJO8" s="7"/>
      <c r="IJP8" s="202"/>
      <c r="IJQ8" s="7"/>
      <c r="IJR8" s="202"/>
      <c r="IJS8" s="7"/>
      <c r="IJT8" s="202"/>
      <c r="IJU8" s="7"/>
      <c r="IJV8" s="202"/>
      <c r="IJW8" s="7"/>
      <c r="IJX8" s="202"/>
      <c r="IJY8" s="7"/>
      <c r="IJZ8" s="202"/>
      <c r="IKA8" s="7"/>
      <c r="IKB8" s="202"/>
      <c r="IKC8" s="7"/>
      <c r="IKD8" s="202"/>
      <c r="IKE8" s="7"/>
      <c r="IKF8" s="202"/>
      <c r="IKG8" s="7"/>
      <c r="IKH8" s="202"/>
      <c r="IKI8" s="7"/>
      <c r="IKJ8" s="202"/>
      <c r="IKK8" s="7"/>
      <c r="IKL8" s="202"/>
      <c r="IKM8" s="7"/>
      <c r="IKN8" s="202"/>
      <c r="IKO8" s="7"/>
      <c r="IKP8" s="202"/>
      <c r="IKQ8" s="7"/>
      <c r="IKR8" s="202"/>
      <c r="IKS8" s="7"/>
      <c r="IKT8" s="202"/>
      <c r="IKU8" s="7"/>
      <c r="IKV8" s="202"/>
      <c r="IKW8" s="7"/>
      <c r="IKX8" s="202"/>
      <c r="IKY8" s="7"/>
      <c r="IKZ8" s="202"/>
      <c r="ILA8" s="7"/>
      <c r="ILB8" s="202"/>
      <c r="ILC8" s="7"/>
      <c r="ILD8" s="202"/>
      <c r="ILE8" s="7"/>
      <c r="ILF8" s="202"/>
      <c r="ILG8" s="7"/>
      <c r="ILH8" s="202"/>
      <c r="ILI8" s="7"/>
      <c r="ILJ8" s="202"/>
      <c r="ILK8" s="7"/>
      <c r="ILL8" s="202"/>
      <c r="ILM8" s="7"/>
      <c r="ILN8" s="202"/>
      <c r="ILO8" s="7"/>
      <c r="ILP8" s="202"/>
      <c r="ILQ8" s="7"/>
      <c r="ILR8" s="202"/>
      <c r="ILS8" s="7"/>
      <c r="ILT8" s="202"/>
      <c r="ILU8" s="7"/>
      <c r="ILV8" s="202"/>
      <c r="ILW8" s="7"/>
      <c r="ILX8" s="202"/>
      <c r="ILY8" s="7"/>
      <c r="ILZ8" s="202"/>
      <c r="IMA8" s="7"/>
      <c r="IMB8" s="202"/>
      <c r="IMC8" s="7"/>
      <c r="IMD8" s="202"/>
      <c r="IME8" s="7"/>
      <c r="IMF8" s="202"/>
      <c r="IMG8" s="7"/>
      <c r="IMH8" s="202"/>
      <c r="IMI8" s="7"/>
      <c r="IMJ8" s="202"/>
      <c r="IMK8" s="7"/>
      <c r="IML8" s="202"/>
      <c r="IMM8" s="7"/>
      <c r="IMN8" s="202"/>
      <c r="IMO8" s="7"/>
      <c r="IMP8" s="202"/>
      <c r="IMQ8" s="7"/>
      <c r="IMR8" s="202"/>
      <c r="IMS8" s="7"/>
      <c r="IMT8" s="202"/>
      <c r="IMU8" s="7"/>
      <c r="IMV8" s="202"/>
      <c r="IMW8" s="7"/>
      <c r="IMX8" s="202"/>
      <c r="IMY8" s="7"/>
      <c r="IMZ8" s="202"/>
      <c r="INA8" s="7"/>
      <c r="INB8" s="202"/>
      <c r="INC8" s="7"/>
      <c r="IND8" s="202"/>
      <c r="INE8" s="7"/>
      <c r="INF8" s="202"/>
      <c r="ING8" s="7"/>
      <c r="INH8" s="202"/>
      <c r="INI8" s="7"/>
      <c r="INJ8" s="202"/>
      <c r="INK8" s="7"/>
      <c r="INL8" s="202"/>
      <c r="INM8" s="7"/>
      <c r="INN8" s="202"/>
      <c r="INO8" s="7"/>
      <c r="INP8" s="202"/>
      <c r="INQ8" s="7"/>
      <c r="INR8" s="202"/>
      <c r="INS8" s="7"/>
      <c r="INT8" s="202"/>
      <c r="INU8" s="7"/>
      <c r="INV8" s="202"/>
      <c r="INW8" s="7"/>
      <c r="INX8" s="202"/>
      <c r="INY8" s="7"/>
      <c r="INZ8" s="202"/>
      <c r="IOA8" s="7"/>
      <c r="IOB8" s="202"/>
      <c r="IOC8" s="7"/>
      <c r="IOD8" s="202"/>
      <c r="IOE8" s="7"/>
      <c r="IOF8" s="202"/>
      <c r="IOG8" s="7"/>
      <c r="IOH8" s="202"/>
      <c r="IOI8" s="7"/>
      <c r="IOJ8" s="202"/>
      <c r="IOK8" s="7"/>
      <c r="IOL8" s="202"/>
      <c r="IOM8" s="7"/>
      <c r="ION8" s="202"/>
      <c r="IOO8" s="7"/>
      <c r="IOP8" s="202"/>
      <c r="IOQ8" s="7"/>
      <c r="IOR8" s="202"/>
      <c r="IOS8" s="7"/>
      <c r="IOT8" s="202"/>
      <c r="IOU8" s="7"/>
      <c r="IOV8" s="202"/>
      <c r="IOW8" s="7"/>
      <c r="IOX8" s="202"/>
      <c r="IOY8" s="7"/>
      <c r="IOZ8" s="202"/>
      <c r="IPA8" s="7"/>
      <c r="IPB8" s="202"/>
      <c r="IPC8" s="7"/>
      <c r="IPD8" s="202"/>
      <c r="IPE8" s="7"/>
      <c r="IPF8" s="202"/>
      <c r="IPG8" s="7"/>
      <c r="IPH8" s="202"/>
      <c r="IPI8" s="7"/>
      <c r="IPJ8" s="202"/>
      <c r="IPK8" s="7"/>
      <c r="IPL8" s="202"/>
      <c r="IPM8" s="7"/>
      <c r="IPN8" s="202"/>
      <c r="IPO8" s="7"/>
      <c r="IPP8" s="202"/>
      <c r="IPQ8" s="7"/>
      <c r="IPR8" s="202"/>
      <c r="IPS8" s="7"/>
      <c r="IPT8" s="202"/>
      <c r="IPU8" s="7"/>
      <c r="IPV8" s="202"/>
      <c r="IPW8" s="7"/>
      <c r="IPX8" s="202"/>
      <c r="IPY8" s="7"/>
      <c r="IPZ8" s="202"/>
      <c r="IQA8" s="7"/>
      <c r="IQB8" s="202"/>
      <c r="IQC8" s="7"/>
      <c r="IQD8" s="202"/>
      <c r="IQE8" s="7"/>
      <c r="IQF8" s="202"/>
      <c r="IQG8" s="7"/>
      <c r="IQH8" s="202"/>
      <c r="IQI8" s="7"/>
      <c r="IQJ8" s="202"/>
      <c r="IQK8" s="7"/>
      <c r="IQL8" s="202"/>
      <c r="IQM8" s="7"/>
      <c r="IQN8" s="202"/>
      <c r="IQO8" s="7"/>
      <c r="IQP8" s="202"/>
      <c r="IQQ8" s="7"/>
      <c r="IQR8" s="202"/>
      <c r="IQS8" s="7"/>
      <c r="IQT8" s="202"/>
      <c r="IQU8" s="7"/>
      <c r="IQV8" s="202"/>
      <c r="IQW8" s="7"/>
      <c r="IQX8" s="202"/>
      <c r="IQY8" s="7"/>
      <c r="IQZ8" s="202"/>
      <c r="IRA8" s="7"/>
      <c r="IRB8" s="202"/>
      <c r="IRC8" s="7"/>
      <c r="IRD8" s="202"/>
      <c r="IRE8" s="7"/>
      <c r="IRF8" s="202"/>
      <c r="IRG8" s="7"/>
      <c r="IRH8" s="202"/>
      <c r="IRI8" s="7"/>
      <c r="IRJ8" s="202"/>
      <c r="IRK8" s="7"/>
      <c r="IRL8" s="202"/>
      <c r="IRM8" s="7"/>
      <c r="IRN8" s="202"/>
      <c r="IRO8" s="7"/>
      <c r="IRP8" s="202"/>
      <c r="IRQ8" s="7"/>
      <c r="IRR8" s="202"/>
      <c r="IRS8" s="7"/>
      <c r="IRT8" s="202"/>
      <c r="IRU8" s="7"/>
      <c r="IRV8" s="202"/>
      <c r="IRW8" s="7"/>
      <c r="IRX8" s="202"/>
      <c r="IRY8" s="7"/>
      <c r="IRZ8" s="202"/>
      <c r="ISA8" s="7"/>
      <c r="ISB8" s="202"/>
      <c r="ISC8" s="7"/>
      <c r="ISD8" s="202"/>
      <c r="ISE8" s="7"/>
      <c r="ISF8" s="202"/>
      <c r="ISG8" s="7"/>
      <c r="ISH8" s="202"/>
      <c r="ISI8" s="7"/>
      <c r="ISJ8" s="202"/>
      <c r="ISK8" s="7"/>
      <c r="ISL8" s="202"/>
      <c r="ISM8" s="7"/>
      <c r="ISN8" s="202"/>
      <c r="ISO8" s="7"/>
      <c r="ISP8" s="202"/>
      <c r="ISQ8" s="7"/>
      <c r="ISR8" s="202"/>
      <c r="ISS8" s="7"/>
      <c r="IST8" s="202"/>
      <c r="ISU8" s="7"/>
      <c r="ISV8" s="202"/>
      <c r="ISW8" s="7"/>
      <c r="ISX8" s="202"/>
      <c r="ISY8" s="7"/>
      <c r="ISZ8" s="202"/>
      <c r="ITA8" s="7"/>
      <c r="ITB8" s="202"/>
      <c r="ITC8" s="7"/>
      <c r="ITD8" s="202"/>
      <c r="ITE8" s="7"/>
      <c r="ITF8" s="202"/>
      <c r="ITG8" s="7"/>
      <c r="ITH8" s="202"/>
      <c r="ITI8" s="7"/>
      <c r="ITJ8" s="202"/>
      <c r="ITK8" s="7"/>
      <c r="ITL8" s="202"/>
      <c r="ITM8" s="7"/>
      <c r="ITN8" s="202"/>
      <c r="ITO8" s="7"/>
      <c r="ITP8" s="202"/>
      <c r="ITQ8" s="7"/>
      <c r="ITR8" s="202"/>
      <c r="ITS8" s="7"/>
      <c r="ITT8" s="202"/>
      <c r="ITU8" s="7"/>
      <c r="ITV8" s="202"/>
      <c r="ITW8" s="7"/>
      <c r="ITX8" s="202"/>
      <c r="ITY8" s="7"/>
      <c r="ITZ8" s="202"/>
      <c r="IUA8" s="7"/>
      <c r="IUB8" s="202"/>
      <c r="IUC8" s="7"/>
      <c r="IUD8" s="202"/>
      <c r="IUE8" s="7"/>
      <c r="IUF8" s="202"/>
      <c r="IUG8" s="7"/>
      <c r="IUH8" s="202"/>
      <c r="IUI8" s="7"/>
      <c r="IUJ8" s="202"/>
      <c r="IUK8" s="7"/>
      <c r="IUL8" s="202"/>
      <c r="IUM8" s="7"/>
      <c r="IUN8" s="202"/>
      <c r="IUO8" s="7"/>
      <c r="IUP8" s="202"/>
      <c r="IUQ8" s="7"/>
      <c r="IUR8" s="202"/>
      <c r="IUS8" s="7"/>
      <c r="IUT8" s="202"/>
      <c r="IUU8" s="7"/>
      <c r="IUV8" s="202"/>
      <c r="IUW8" s="7"/>
      <c r="IUX8" s="202"/>
      <c r="IUY8" s="7"/>
      <c r="IUZ8" s="202"/>
      <c r="IVA8" s="7"/>
      <c r="IVB8" s="202"/>
      <c r="IVC8" s="7"/>
      <c r="IVD8" s="202"/>
      <c r="IVE8" s="7"/>
      <c r="IVF8" s="202"/>
      <c r="IVG8" s="7"/>
      <c r="IVH8" s="202"/>
      <c r="IVI8" s="7"/>
      <c r="IVJ8" s="202"/>
      <c r="IVK8" s="7"/>
      <c r="IVL8" s="202"/>
      <c r="IVM8" s="7"/>
      <c r="IVN8" s="202"/>
      <c r="IVO8" s="7"/>
      <c r="IVP8" s="202"/>
      <c r="IVQ8" s="7"/>
      <c r="IVR8" s="202"/>
      <c r="IVS8" s="7"/>
      <c r="IVT8" s="202"/>
      <c r="IVU8" s="7"/>
      <c r="IVV8" s="202"/>
      <c r="IVW8" s="7"/>
      <c r="IVX8" s="202"/>
      <c r="IVY8" s="7"/>
      <c r="IVZ8" s="202"/>
      <c r="IWA8" s="7"/>
      <c r="IWB8" s="202"/>
      <c r="IWC8" s="7"/>
      <c r="IWD8" s="202"/>
      <c r="IWE8" s="7"/>
      <c r="IWF8" s="202"/>
      <c r="IWG8" s="7"/>
      <c r="IWH8" s="202"/>
      <c r="IWI8" s="7"/>
      <c r="IWJ8" s="202"/>
      <c r="IWK8" s="7"/>
      <c r="IWL8" s="202"/>
      <c r="IWM8" s="7"/>
      <c r="IWN8" s="202"/>
      <c r="IWO8" s="7"/>
      <c r="IWP8" s="202"/>
      <c r="IWQ8" s="7"/>
      <c r="IWR8" s="202"/>
      <c r="IWS8" s="7"/>
      <c r="IWT8" s="202"/>
      <c r="IWU8" s="7"/>
      <c r="IWV8" s="202"/>
      <c r="IWW8" s="7"/>
      <c r="IWX8" s="202"/>
      <c r="IWY8" s="7"/>
      <c r="IWZ8" s="202"/>
      <c r="IXA8" s="7"/>
      <c r="IXB8" s="202"/>
      <c r="IXC8" s="7"/>
      <c r="IXD8" s="202"/>
      <c r="IXE8" s="7"/>
      <c r="IXF8" s="202"/>
      <c r="IXG8" s="7"/>
      <c r="IXH8" s="202"/>
      <c r="IXI8" s="7"/>
      <c r="IXJ8" s="202"/>
      <c r="IXK8" s="7"/>
      <c r="IXL8" s="202"/>
      <c r="IXM8" s="7"/>
      <c r="IXN8" s="202"/>
      <c r="IXO8" s="7"/>
      <c r="IXP8" s="202"/>
      <c r="IXQ8" s="7"/>
      <c r="IXR8" s="202"/>
      <c r="IXS8" s="7"/>
      <c r="IXT8" s="202"/>
      <c r="IXU8" s="7"/>
      <c r="IXV8" s="202"/>
      <c r="IXW8" s="7"/>
      <c r="IXX8" s="202"/>
      <c r="IXY8" s="7"/>
      <c r="IXZ8" s="202"/>
      <c r="IYA8" s="7"/>
      <c r="IYB8" s="202"/>
      <c r="IYC8" s="7"/>
      <c r="IYD8" s="202"/>
      <c r="IYE8" s="7"/>
      <c r="IYF8" s="202"/>
      <c r="IYG8" s="7"/>
      <c r="IYH8" s="202"/>
      <c r="IYI8" s="7"/>
      <c r="IYJ8" s="202"/>
      <c r="IYK8" s="7"/>
      <c r="IYL8" s="202"/>
      <c r="IYM8" s="7"/>
      <c r="IYN8" s="202"/>
      <c r="IYO8" s="7"/>
      <c r="IYP8" s="202"/>
      <c r="IYQ8" s="7"/>
      <c r="IYR8" s="202"/>
      <c r="IYS8" s="7"/>
      <c r="IYT8" s="202"/>
      <c r="IYU8" s="7"/>
      <c r="IYV8" s="202"/>
      <c r="IYW8" s="7"/>
      <c r="IYX8" s="202"/>
      <c r="IYY8" s="7"/>
      <c r="IYZ8" s="202"/>
      <c r="IZA8" s="7"/>
      <c r="IZB8" s="202"/>
      <c r="IZC8" s="7"/>
      <c r="IZD8" s="202"/>
      <c r="IZE8" s="7"/>
      <c r="IZF8" s="202"/>
      <c r="IZG8" s="7"/>
      <c r="IZH8" s="202"/>
      <c r="IZI8" s="7"/>
      <c r="IZJ8" s="202"/>
      <c r="IZK8" s="7"/>
      <c r="IZL8" s="202"/>
      <c r="IZM8" s="7"/>
      <c r="IZN8" s="202"/>
      <c r="IZO8" s="7"/>
      <c r="IZP8" s="202"/>
      <c r="IZQ8" s="7"/>
      <c r="IZR8" s="202"/>
      <c r="IZS8" s="7"/>
      <c r="IZT8" s="202"/>
      <c r="IZU8" s="7"/>
      <c r="IZV8" s="202"/>
      <c r="IZW8" s="7"/>
      <c r="IZX8" s="202"/>
      <c r="IZY8" s="7"/>
      <c r="IZZ8" s="202"/>
      <c r="JAA8" s="7"/>
      <c r="JAB8" s="202"/>
      <c r="JAC8" s="7"/>
      <c r="JAD8" s="202"/>
      <c r="JAE8" s="7"/>
      <c r="JAF8" s="202"/>
      <c r="JAG8" s="7"/>
      <c r="JAH8" s="202"/>
      <c r="JAI8" s="7"/>
      <c r="JAJ8" s="202"/>
      <c r="JAK8" s="7"/>
      <c r="JAL8" s="202"/>
      <c r="JAM8" s="7"/>
      <c r="JAN8" s="202"/>
      <c r="JAO8" s="7"/>
      <c r="JAP8" s="202"/>
      <c r="JAQ8" s="7"/>
      <c r="JAR8" s="202"/>
      <c r="JAS8" s="7"/>
      <c r="JAT8" s="202"/>
      <c r="JAU8" s="7"/>
      <c r="JAV8" s="202"/>
      <c r="JAW8" s="7"/>
      <c r="JAX8" s="202"/>
      <c r="JAY8" s="7"/>
      <c r="JAZ8" s="202"/>
      <c r="JBA8" s="7"/>
      <c r="JBB8" s="202"/>
      <c r="JBC8" s="7"/>
      <c r="JBD8" s="202"/>
      <c r="JBE8" s="7"/>
      <c r="JBF8" s="202"/>
      <c r="JBG8" s="7"/>
      <c r="JBH8" s="202"/>
      <c r="JBI8" s="7"/>
      <c r="JBJ8" s="202"/>
      <c r="JBK8" s="7"/>
      <c r="JBL8" s="202"/>
      <c r="JBM8" s="7"/>
      <c r="JBN8" s="202"/>
      <c r="JBO8" s="7"/>
      <c r="JBP8" s="202"/>
      <c r="JBQ8" s="7"/>
      <c r="JBR8" s="202"/>
      <c r="JBS8" s="7"/>
      <c r="JBT8" s="202"/>
      <c r="JBU8" s="7"/>
      <c r="JBV8" s="202"/>
      <c r="JBW8" s="7"/>
      <c r="JBX8" s="202"/>
      <c r="JBY8" s="7"/>
      <c r="JBZ8" s="202"/>
      <c r="JCA8" s="7"/>
      <c r="JCB8" s="202"/>
      <c r="JCC8" s="7"/>
      <c r="JCD8" s="202"/>
      <c r="JCE8" s="7"/>
      <c r="JCF8" s="202"/>
      <c r="JCG8" s="7"/>
      <c r="JCH8" s="202"/>
      <c r="JCI8" s="7"/>
      <c r="JCJ8" s="202"/>
      <c r="JCK8" s="7"/>
      <c r="JCL8" s="202"/>
      <c r="JCM8" s="7"/>
      <c r="JCN8" s="202"/>
      <c r="JCO8" s="7"/>
      <c r="JCP8" s="202"/>
      <c r="JCQ8" s="7"/>
      <c r="JCR8" s="202"/>
      <c r="JCS8" s="7"/>
      <c r="JCT8" s="202"/>
      <c r="JCU8" s="7"/>
      <c r="JCV8" s="202"/>
      <c r="JCW8" s="7"/>
      <c r="JCX8" s="202"/>
      <c r="JCY8" s="7"/>
      <c r="JCZ8" s="202"/>
      <c r="JDA8" s="7"/>
      <c r="JDB8" s="202"/>
      <c r="JDC8" s="7"/>
      <c r="JDD8" s="202"/>
      <c r="JDE8" s="7"/>
      <c r="JDF8" s="202"/>
      <c r="JDG8" s="7"/>
      <c r="JDH8" s="202"/>
      <c r="JDI8" s="7"/>
      <c r="JDJ8" s="202"/>
      <c r="JDK8" s="7"/>
      <c r="JDL8" s="202"/>
      <c r="JDM8" s="7"/>
      <c r="JDN8" s="202"/>
      <c r="JDO8" s="7"/>
      <c r="JDP8" s="202"/>
      <c r="JDQ8" s="7"/>
      <c r="JDR8" s="202"/>
      <c r="JDS8" s="7"/>
      <c r="JDT8" s="202"/>
      <c r="JDU8" s="7"/>
      <c r="JDV8" s="202"/>
      <c r="JDW8" s="7"/>
      <c r="JDX8" s="202"/>
      <c r="JDY8" s="7"/>
      <c r="JDZ8" s="202"/>
      <c r="JEA8" s="7"/>
      <c r="JEB8" s="202"/>
      <c r="JEC8" s="7"/>
      <c r="JED8" s="202"/>
      <c r="JEE8" s="7"/>
      <c r="JEF8" s="202"/>
      <c r="JEG8" s="7"/>
      <c r="JEH8" s="202"/>
      <c r="JEI8" s="7"/>
      <c r="JEJ8" s="202"/>
      <c r="JEK8" s="7"/>
      <c r="JEL8" s="202"/>
      <c r="JEM8" s="7"/>
      <c r="JEN8" s="202"/>
      <c r="JEO8" s="7"/>
      <c r="JEP8" s="202"/>
      <c r="JEQ8" s="7"/>
      <c r="JER8" s="202"/>
      <c r="JES8" s="7"/>
      <c r="JET8" s="202"/>
      <c r="JEU8" s="7"/>
      <c r="JEV8" s="202"/>
      <c r="JEW8" s="7"/>
      <c r="JEX8" s="202"/>
      <c r="JEY8" s="7"/>
      <c r="JEZ8" s="202"/>
      <c r="JFA8" s="7"/>
      <c r="JFB8" s="202"/>
      <c r="JFC8" s="7"/>
      <c r="JFD8" s="202"/>
      <c r="JFE8" s="7"/>
      <c r="JFF8" s="202"/>
      <c r="JFG8" s="7"/>
      <c r="JFH8" s="202"/>
      <c r="JFI8" s="7"/>
      <c r="JFJ8" s="202"/>
      <c r="JFK8" s="7"/>
      <c r="JFL8" s="202"/>
      <c r="JFM8" s="7"/>
      <c r="JFN8" s="202"/>
      <c r="JFO8" s="7"/>
      <c r="JFP8" s="202"/>
      <c r="JFQ8" s="7"/>
      <c r="JFR8" s="202"/>
      <c r="JFS8" s="7"/>
      <c r="JFT8" s="202"/>
      <c r="JFU8" s="7"/>
      <c r="JFV8" s="202"/>
      <c r="JFW8" s="7"/>
      <c r="JFX8" s="202"/>
      <c r="JFY8" s="7"/>
      <c r="JFZ8" s="202"/>
      <c r="JGA8" s="7"/>
      <c r="JGB8" s="202"/>
      <c r="JGC8" s="7"/>
      <c r="JGD8" s="202"/>
      <c r="JGE8" s="7"/>
      <c r="JGF8" s="202"/>
      <c r="JGG8" s="7"/>
      <c r="JGH8" s="202"/>
      <c r="JGI8" s="7"/>
      <c r="JGJ8" s="202"/>
      <c r="JGK8" s="7"/>
      <c r="JGL8" s="202"/>
      <c r="JGM8" s="7"/>
      <c r="JGN8" s="202"/>
      <c r="JGO8" s="7"/>
      <c r="JGP8" s="202"/>
      <c r="JGQ8" s="7"/>
      <c r="JGR8" s="202"/>
      <c r="JGS8" s="7"/>
      <c r="JGT8" s="202"/>
      <c r="JGU8" s="7"/>
      <c r="JGV8" s="202"/>
      <c r="JGW8" s="7"/>
      <c r="JGX8" s="202"/>
      <c r="JGY8" s="7"/>
      <c r="JGZ8" s="202"/>
      <c r="JHA8" s="7"/>
      <c r="JHB8" s="202"/>
      <c r="JHC8" s="7"/>
      <c r="JHD8" s="202"/>
      <c r="JHE8" s="7"/>
      <c r="JHF8" s="202"/>
      <c r="JHG8" s="7"/>
      <c r="JHH8" s="202"/>
      <c r="JHI8" s="7"/>
      <c r="JHJ8" s="202"/>
      <c r="JHK8" s="7"/>
      <c r="JHL8" s="202"/>
      <c r="JHM8" s="7"/>
      <c r="JHN8" s="202"/>
      <c r="JHO8" s="7"/>
      <c r="JHP8" s="202"/>
      <c r="JHQ8" s="7"/>
      <c r="JHR8" s="202"/>
      <c r="JHS8" s="7"/>
      <c r="JHT8" s="202"/>
      <c r="JHU8" s="7"/>
      <c r="JHV8" s="202"/>
      <c r="JHW8" s="7"/>
      <c r="JHX8" s="202"/>
      <c r="JHY8" s="7"/>
      <c r="JHZ8" s="202"/>
      <c r="JIA8" s="7"/>
      <c r="JIB8" s="202"/>
      <c r="JIC8" s="7"/>
      <c r="JID8" s="202"/>
      <c r="JIE8" s="7"/>
      <c r="JIF8" s="202"/>
      <c r="JIG8" s="7"/>
      <c r="JIH8" s="202"/>
      <c r="JII8" s="7"/>
      <c r="JIJ8" s="202"/>
      <c r="JIK8" s="7"/>
      <c r="JIL8" s="202"/>
      <c r="JIM8" s="7"/>
      <c r="JIN8" s="202"/>
      <c r="JIO8" s="7"/>
      <c r="JIP8" s="202"/>
      <c r="JIQ8" s="7"/>
      <c r="JIR8" s="202"/>
      <c r="JIS8" s="7"/>
      <c r="JIT8" s="202"/>
      <c r="JIU8" s="7"/>
      <c r="JIV8" s="202"/>
      <c r="JIW8" s="7"/>
      <c r="JIX8" s="202"/>
      <c r="JIY8" s="7"/>
      <c r="JIZ8" s="202"/>
      <c r="JJA8" s="7"/>
      <c r="JJB8" s="202"/>
      <c r="JJC8" s="7"/>
      <c r="JJD8" s="202"/>
      <c r="JJE8" s="7"/>
      <c r="JJF8" s="202"/>
      <c r="JJG8" s="7"/>
      <c r="JJH8" s="202"/>
      <c r="JJI8" s="7"/>
      <c r="JJJ8" s="202"/>
      <c r="JJK8" s="7"/>
      <c r="JJL8" s="202"/>
      <c r="JJM8" s="7"/>
      <c r="JJN8" s="202"/>
      <c r="JJO8" s="7"/>
      <c r="JJP8" s="202"/>
      <c r="JJQ8" s="7"/>
      <c r="JJR8" s="202"/>
      <c r="JJS8" s="7"/>
      <c r="JJT8" s="202"/>
      <c r="JJU8" s="7"/>
      <c r="JJV8" s="202"/>
      <c r="JJW8" s="7"/>
      <c r="JJX8" s="202"/>
      <c r="JJY8" s="7"/>
      <c r="JJZ8" s="202"/>
      <c r="JKA8" s="7"/>
      <c r="JKB8" s="202"/>
      <c r="JKC8" s="7"/>
      <c r="JKD8" s="202"/>
      <c r="JKE8" s="7"/>
      <c r="JKF8" s="202"/>
      <c r="JKG8" s="7"/>
      <c r="JKH8" s="202"/>
      <c r="JKI8" s="7"/>
      <c r="JKJ8" s="202"/>
      <c r="JKK8" s="7"/>
      <c r="JKL8" s="202"/>
      <c r="JKM8" s="7"/>
      <c r="JKN8" s="202"/>
      <c r="JKO8" s="7"/>
      <c r="JKP8" s="202"/>
      <c r="JKQ8" s="7"/>
      <c r="JKR8" s="202"/>
      <c r="JKS8" s="7"/>
      <c r="JKT8" s="202"/>
      <c r="JKU8" s="7"/>
      <c r="JKV8" s="202"/>
      <c r="JKW8" s="7"/>
      <c r="JKX8" s="202"/>
      <c r="JKY8" s="7"/>
      <c r="JKZ8" s="202"/>
      <c r="JLA8" s="7"/>
      <c r="JLB8" s="202"/>
      <c r="JLC8" s="7"/>
      <c r="JLD8" s="202"/>
      <c r="JLE8" s="7"/>
      <c r="JLF8" s="202"/>
      <c r="JLG8" s="7"/>
      <c r="JLH8" s="202"/>
      <c r="JLI8" s="7"/>
      <c r="JLJ8" s="202"/>
      <c r="JLK8" s="7"/>
      <c r="JLL8" s="202"/>
      <c r="JLM8" s="7"/>
      <c r="JLN8" s="202"/>
      <c r="JLO8" s="7"/>
      <c r="JLP8" s="202"/>
      <c r="JLQ8" s="7"/>
      <c r="JLR8" s="202"/>
      <c r="JLS8" s="7"/>
      <c r="JLT8" s="202"/>
      <c r="JLU8" s="7"/>
      <c r="JLV8" s="202"/>
      <c r="JLW8" s="7"/>
      <c r="JLX8" s="202"/>
      <c r="JLY8" s="7"/>
      <c r="JLZ8" s="202"/>
      <c r="JMA8" s="7"/>
      <c r="JMB8" s="202"/>
      <c r="JMC8" s="7"/>
      <c r="JMD8" s="202"/>
      <c r="JME8" s="7"/>
      <c r="JMF8" s="202"/>
      <c r="JMG8" s="7"/>
      <c r="JMH8" s="202"/>
      <c r="JMI8" s="7"/>
      <c r="JMJ8" s="202"/>
      <c r="JMK8" s="7"/>
      <c r="JML8" s="202"/>
      <c r="JMM8" s="7"/>
      <c r="JMN8" s="202"/>
      <c r="JMO8" s="7"/>
      <c r="JMP8" s="202"/>
      <c r="JMQ8" s="7"/>
      <c r="JMR8" s="202"/>
      <c r="JMS8" s="7"/>
      <c r="JMT8" s="202"/>
      <c r="JMU8" s="7"/>
      <c r="JMV8" s="202"/>
      <c r="JMW8" s="7"/>
      <c r="JMX8" s="202"/>
      <c r="JMY8" s="7"/>
      <c r="JMZ8" s="202"/>
      <c r="JNA8" s="7"/>
      <c r="JNB8" s="202"/>
      <c r="JNC8" s="7"/>
      <c r="JND8" s="202"/>
      <c r="JNE8" s="7"/>
      <c r="JNF8" s="202"/>
      <c r="JNG8" s="7"/>
      <c r="JNH8" s="202"/>
      <c r="JNI8" s="7"/>
      <c r="JNJ8" s="202"/>
      <c r="JNK8" s="7"/>
      <c r="JNL8" s="202"/>
      <c r="JNM8" s="7"/>
      <c r="JNN8" s="202"/>
      <c r="JNO8" s="7"/>
      <c r="JNP8" s="202"/>
      <c r="JNQ8" s="7"/>
      <c r="JNR8" s="202"/>
      <c r="JNS8" s="7"/>
      <c r="JNT8" s="202"/>
      <c r="JNU8" s="7"/>
      <c r="JNV8" s="202"/>
      <c r="JNW8" s="7"/>
      <c r="JNX8" s="202"/>
      <c r="JNY8" s="7"/>
      <c r="JNZ8" s="202"/>
      <c r="JOA8" s="7"/>
      <c r="JOB8" s="202"/>
      <c r="JOC8" s="7"/>
      <c r="JOD8" s="202"/>
      <c r="JOE8" s="7"/>
      <c r="JOF8" s="202"/>
      <c r="JOG8" s="7"/>
      <c r="JOH8" s="202"/>
      <c r="JOI8" s="7"/>
      <c r="JOJ8" s="202"/>
      <c r="JOK8" s="7"/>
      <c r="JOL8" s="202"/>
      <c r="JOM8" s="7"/>
      <c r="JON8" s="202"/>
      <c r="JOO8" s="7"/>
      <c r="JOP8" s="202"/>
      <c r="JOQ8" s="7"/>
      <c r="JOR8" s="202"/>
      <c r="JOS8" s="7"/>
      <c r="JOT8" s="202"/>
      <c r="JOU8" s="7"/>
      <c r="JOV8" s="202"/>
      <c r="JOW8" s="7"/>
      <c r="JOX8" s="202"/>
      <c r="JOY8" s="7"/>
      <c r="JOZ8" s="202"/>
      <c r="JPA8" s="7"/>
      <c r="JPB8" s="202"/>
      <c r="JPC8" s="7"/>
      <c r="JPD8" s="202"/>
      <c r="JPE8" s="7"/>
      <c r="JPF8" s="202"/>
      <c r="JPG8" s="7"/>
      <c r="JPH8" s="202"/>
      <c r="JPI8" s="7"/>
      <c r="JPJ8" s="202"/>
      <c r="JPK8" s="7"/>
      <c r="JPL8" s="202"/>
      <c r="JPM8" s="7"/>
      <c r="JPN8" s="202"/>
      <c r="JPO8" s="7"/>
      <c r="JPP8" s="202"/>
      <c r="JPQ8" s="7"/>
      <c r="JPR8" s="202"/>
      <c r="JPS8" s="7"/>
      <c r="JPT8" s="202"/>
      <c r="JPU8" s="7"/>
      <c r="JPV8" s="202"/>
      <c r="JPW8" s="7"/>
      <c r="JPX8" s="202"/>
      <c r="JPY8" s="7"/>
      <c r="JPZ8" s="202"/>
      <c r="JQA8" s="7"/>
      <c r="JQB8" s="202"/>
      <c r="JQC8" s="7"/>
      <c r="JQD8" s="202"/>
      <c r="JQE8" s="7"/>
      <c r="JQF8" s="202"/>
      <c r="JQG8" s="7"/>
      <c r="JQH8" s="202"/>
      <c r="JQI8" s="7"/>
      <c r="JQJ8" s="202"/>
      <c r="JQK8" s="7"/>
      <c r="JQL8" s="202"/>
      <c r="JQM8" s="7"/>
      <c r="JQN8" s="202"/>
      <c r="JQO8" s="7"/>
      <c r="JQP8" s="202"/>
      <c r="JQQ8" s="7"/>
      <c r="JQR8" s="202"/>
      <c r="JQS8" s="7"/>
      <c r="JQT8" s="202"/>
      <c r="JQU8" s="7"/>
      <c r="JQV8" s="202"/>
      <c r="JQW8" s="7"/>
      <c r="JQX8" s="202"/>
      <c r="JQY8" s="7"/>
      <c r="JQZ8" s="202"/>
      <c r="JRA8" s="7"/>
      <c r="JRB8" s="202"/>
      <c r="JRC8" s="7"/>
      <c r="JRD8" s="202"/>
      <c r="JRE8" s="7"/>
      <c r="JRF8" s="202"/>
      <c r="JRG8" s="7"/>
      <c r="JRH8" s="202"/>
      <c r="JRI8" s="7"/>
      <c r="JRJ8" s="202"/>
      <c r="JRK8" s="7"/>
      <c r="JRL8" s="202"/>
      <c r="JRM8" s="7"/>
      <c r="JRN8" s="202"/>
      <c r="JRO8" s="7"/>
      <c r="JRP8" s="202"/>
      <c r="JRQ8" s="7"/>
      <c r="JRR8" s="202"/>
      <c r="JRS8" s="7"/>
      <c r="JRT8" s="202"/>
      <c r="JRU8" s="7"/>
      <c r="JRV8" s="202"/>
      <c r="JRW8" s="7"/>
      <c r="JRX8" s="202"/>
      <c r="JRY8" s="7"/>
      <c r="JRZ8" s="202"/>
      <c r="JSA8" s="7"/>
      <c r="JSB8" s="202"/>
      <c r="JSC8" s="7"/>
      <c r="JSD8" s="202"/>
      <c r="JSE8" s="7"/>
      <c r="JSF8" s="202"/>
      <c r="JSG8" s="7"/>
      <c r="JSH8" s="202"/>
      <c r="JSI8" s="7"/>
      <c r="JSJ8" s="202"/>
      <c r="JSK8" s="7"/>
      <c r="JSL8" s="202"/>
      <c r="JSM8" s="7"/>
      <c r="JSN8" s="202"/>
      <c r="JSO8" s="7"/>
      <c r="JSP8" s="202"/>
      <c r="JSQ8" s="7"/>
      <c r="JSR8" s="202"/>
      <c r="JSS8" s="7"/>
      <c r="JST8" s="202"/>
      <c r="JSU8" s="7"/>
      <c r="JSV8" s="202"/>
      <c r="JSW8" s="7"/>
      <c r="JSX8" s="202"/>
      <c r="JSY8" s="7"/>
      <c r="JSZ8" s="202"/>
      <c r="JTA8" s="7"/>
      <c r="JTB8" s="202"/>
      <c r="JTC8" s="7"/>
      <c r="JTD8" s="202"/>
      <c r="JTE8" s="7"/>
      <c r="JTF8" s="202"/>
      <c r="JTG8" s="7"/>
      <c r="JTH8" s="202"/>
      <c r="JTI8" s="7"/>
      <c r="JTJ8" s="202"/>
      <c r="JTK8" s="7"/>
      <c r="JTL8" s="202"/>
      <c r="JTM8" s="7"/>
      <c r="JTN8" s="202"/>
      <c r="JTO8" s="7"/>
      <c r="JTP8" s="202"/>
      <c r="JTQ8" s="7"/>
      <c r="JTR8" s="202"/>
      <c r="JTS8" s="7"/>
      <c r="JTT8" s="202"/>
      <c r="JTU8" s="7"/>
      <c r="JTV8" s="202"/>
      <c r="JTW8" s="7"/>
      <c r="JTX8" s="202"/>
      <c r="JTY8" s="7"/>
      <c r="JTZ8" s="202"/>
      <c r="JUA8" s="7"/>
      <c r="JUB8" s="202"/>
      <c r="JUC8" s="7"/>
      <c r="JUD8" s="202"/>
      <c r="JUE8" s="7"/>
      <c r="JUF8" s="202"/>
      <c r="JUG8" s="7"/>
      <c r="JUH8" s="202"/>
      <c r="JUI8" s="7"/>
      <c r="JUJ8" s="202"/>
      <c r="JUK8" s="7"/>
      <c r="JUL8" s="202"/>
      <c r="JUM8" s="7"/>
      <c r="JUN8" s="202"/>
      <c r="JUO8" s="7"/>
      <c r="JUP8" s="202"/>
      <c r="JUQ8" s="7"/>
      <c r="JUR8" s="202"/>
      <c r="JUS8" s="7"/>
      <c r="JUT8" s="202"/>
      <c r="JUU8" s="7"/>
      <c r="JUV8" s="202"/>
      <c r="JUW8" s="7"/>
      <c r="JUX8" s="202"/>
      <c r="JUY8" s="7"/>
      <c r="JUZ8" s="202"/>
      <c r="JVA8" s="7"/>
      <c r="JVB8" s="202"/>
      <c r="JVC8" s="7"/>
      <c r="JVD8" s="202"/>
      <c r="JVE8" s="7"/>
      <c r="JVF8" s="202"/>
      <c r="JVG8" s="7"/>
      <c r="JVH8" s="202"/>
      <c r="JVI8" s="7"/>
      <c r="JVJ8" s="202"/>
      <c r="JVK8" s="7"/>
      <c r="JVL8" s="202"/>
      <c r="JVM8" s="7"/>
      <c r="JVN8" s="202"/>
      <c r="JVO8" s="7"/>
      <c r="JVP8" s="202"/>
      <c r="JVQ8" s="7"/>
      <c r="JVR8" s="202"/>
      <c r="JVS8" s="7"/>
      <c r="JVT8" s="202"/>
      <c r="JVU8" s="7"/>
      <c r="JVV8" s="202"/>
      <c r="JVW8" s="7"/>
      <c r="JVX8" s="202"/>
      <c r="JVY8" s="7"/>
      <c r="JVZ8" s="202"/>
      <c r="JWA8" s="7"/>
      <c r="JWB8" s="202"/>
      <c r="JWC8" s="7"/>
      <c r="JWD8" s="202"/>
      <c r="JWE8" s="7"/>
      <c r="JWF8" s="202"/>
      <c r="JWG8" s="7"/>
      <c r="JWH8" s="202"/>
      <c r="JWI8" s="7"/>
      <c r="JWJ8" s="202"/>
      <c r="JWK8" s="7"/>
      <c r="JWL8" s="202"/>
      <c r="JWM8" s="7"/>
      <c r="JWN8" s="202"/>
      <c r="JWO8" s="7"/>
      <c r="JWP8" s="202"/>
      <c r="JWQ8" s="7"/>
      <c r="JWR8" s="202"/>
      <c r="JWS8" s="7"/>
      <c r="JWT8" s="202"/>
      <c r="JWU8" s="7"/>
      <c r="JWV8" s="202"/>
      <c r="JWW8" s="7"/>
      <c r="JWX8" s="202"/>
      <c r="JWY8" s="7"/>
      <c r="JWZ8" s="202"/>
      <c r="JXA8" s="7"/>
      <c r="JXB8" s="202"/>
      <c r="JXC8" s="7"/>
      <c r="JXD8" s="202"/>
      <c r="JXE8" s="7"/>
      <c r="JXF8" s="202"/>
      <c r="JXG8" s="7"/>
      <c r="JXH8" s="202"/>
      <c r="JXI8" s="7"/>
      <c r="JXJ8" s="202"/>
      <c r="JXK8" s="7"/>
      <c r="JXL8" s="202"/>
      <c r="JXM8" s="7"/>
      <c r="JXN8" s="202"/>
      <c r="JXO8" s="7"/>
      <c r="JXP8" s="202"/>
      <c r="JXQ8" s="7"/>
      <c r="JXR8" s="202"/>
      <c r="JXS8" s="7"/>
      <c r="JXT8" s="202"/>
      <c r="JXU8" s="7"/>
      <c r="JXV8" s="202"/>
      <c r="JXW8" s="7"/>
      <c r="JXX8" s="202"/>
      <c r="JXY8" s="7"/>
      <c r="JXZ8" s="202"/>
      <c r="JYA8" s="7"/>
      <c r="JYB8" s="202"/>
      <c r="JYC8" s="7"/>
      <c r="JYD8" s="202"/>
      <c r="JYE8" s="7"/>
      <c r="JYF8" s="202"/>
      <c r="JYG8" s="7"/>
      <c r="JYH8" s="202"/>
      <c r="JYI8" s="7"/>
      <c r="JYJ8" s="202"/>
      <c r="JYK8" s="7"/>
      <c r="JYL8" s="202"/>
      <c r="JYM8" s="7"/>
      <c r="JYN8" s="202"/>
      <c r="JYO8" s="7"/>
      <c r="JYP8" s="202"/>
      <c r="JYQ8" s="7"/>
      <c r="JYR8" s="202"/>
      <c r="JYS8" s="7"/>
      <c r="JYT8" s="202"/>
      <c r="JYU8" s="7"/>
      <c r="JYV8" s="202"/>
      <c r="JYW8" s="7"/>
      <c r="JYX8" s="202"/>
      <c r="JYY8" s="7"/>
      <c r="JYZ8" s="202"/>
      <c r="JZA8" s="7"/>
      <c r="JZB8" s="202"/>
      <c r="JZC8" s="7"/>
      <c r="JZD8" s="202"/>
      <c r="JZE8" s="7"/>
      <c r="JZF8" s="202"/>
      <c r="JZG8" s="7"/>
      <c r="JZH8" s="202"/>
      <c r="JZI8" s="7"/>
      <c r="JZJ8" s="202"/>
      <c r="JZK8" s="7"/>
      <c r="JZL8" s="202"/>
      <c r="JZM8" s="7"/>
      <c r="JZN8" s="202"/>
      <c r="JZO8" s="7"/>
      <c r="JZP8" s="202"/>
      <c r="JZQ8" s="7"/>
      <c r="JZR8" s="202"/>
      <c r="JZS8" s="7"/>
      <c r="JZT8" s="202"/>
      <c r="JZU8" s="7"/>
      <c r="JZV8" s="202"/>
      <c r="JZW8" s="7"/>
      <c r="JZX8" s="202"/>
      <c r="JZY8" s="7"/>
      <c r="JZZ8" s="202"/>
      <c r="KAA8" s="7"/>
      <c r="KAB8" s="202"/>
      <c r="KAC8" s="7"/>
      <c r="KAD8" s="202"/>
      <c r="KAE8" s="7"/>
      <c r="KAF8" s="202"/>
      <c r="KAG8" s="7"/>
      <c r="KAH8" s="202"/>
      <c r="KAI8" s="7"/>
      <c r="KAJ8" s="202"/>
      <c r="KAK8" s="7"/>
      <c r="KAL8" s="202"/>
      <c r="KAM8" s="7"/>
      <c r="KAN8" s="202"/>
      <c r="KAO8" s="7"/>
      <c r="KAP8" s="202"/>
      <c r="KAQ8" s="7"/>
      <c r="KAR8" s="202"/>
      <c r="KAS8" s="7"/>
      <c r="KAT8" s="202"/>
      <c r="KAU8" s="7"/>
      <c r="KAV8" s="202"/>
      <c r="KAW8" s="7"/>
      <c r="KAX8" s="202"/>
      <c r="KAY8" s="7"/>
      <c r="KAZ8" s="202"/>
      <c r="KBA8" s="7"/>
      <c r="KBB8" s="202"/>
      <c r="KBC8" s="7"/>
      <c r="KBD8" s="202"/>
      <c r="KBE8" s="7"/>
      <c r="KBF8" s="202"/>
      <c r="KBG8" s="7"/>
      <c r="KBH8" s="202"/>
      <c r="KBI8" s="7"/>
      <c r="KBJ8" s="202"/>
      <c r="KBK8" s="7"/>
      <c r="KBL8" s="202"/>
      <c r="KBM8" s="7"/>
      <c r="KBN8" s="202"/>
      <c r="KBO8" s="7"/>
      <c r="KBP8" s="202"/>
      <c r="KBQ8" s="7"/>
      <c r="KBR8" s="202"/>
      <c r="KBS8" s="7"/>
      <c r="KBT8" s="202"/>
      <c r="KBU8" s="7"/>
      <c r="KBV8" s="202"/>
      <c r="KBW8" s="7"/>
      <c r="KBX8" s="202"/>
      <c r="KBY8" s="7"/>
      <c r="KBZ8" s="202"/>
      <c r="KCA8" s="7"/>
      <c r="KCB8" s="202"/>
      <c r="KCC8" s="7"/>
      <c r="KCD8" s="202"/>
      <c r="KCE8" s="7"/>
      <c r="KCF8" s="202"/>
      <c r="KCG8" s="7"/>
      <c r="KCH8" s="202"/>
      <c r="KCI8" s="7"/>
      <c r="KCJ8" s="202"/>
      <c r="KCK8" s="7"/>
      <c r="KCL8" s="202"/>
      <c r="KCM8" s="7"/>
      <c r="KCN8" s="202"/>
      <c r="KCO8" s="7"/>
      <c r="KCP8" s="202"/>
      <c r="KCQ8" s="7"/>
      <c r="KCR8" s="202"/>
      <c r="KCS8" s="7"/>
      <c r="KCT8" s="202"/>
      <c r="KCU8" s="7"/>
      <c r="KCV8" s="202"/>
      <c r="KCW8" s="7"/>
      <c r="KCX8" s="202"/>
      <c r="KCY8" s="7"/>
      <c r="KCZ8" s="202"/>
      <c r="KDA8" s="7"/>
      <c r="KDB8" s="202"/>
      <c r="KDC8" s="7"/>
      <c r="KDD8" s="202"/>
      <c r="KDE8" s="7"/>
      <c r="KDF8" s="202"/>
      <c r="KDG8" s="7"/>
      <c r="KDH8" s="202"/>
      <c r="KDI8" s="7"/>
      <c r="KDJ8" s="202"/>
      <c r="KDK8" s="7"/>
      <c r="KDL8" s="202"/>
      <c r="KDM8" s="7"/>
      <c r="KDN8" s="202"/>
      <c r="KDO8" s="7"/>
      <c r="KDP8" s="202"/>
      <c r="KDQ8" s="7"/>
      <c r="KDR8" s="202"/>
      <c r="KDS8" s="7"/>
      <c r="KDT8" s="202"/>
      <c r="KDU8" s="7"/>
      <c r="KDV8" s="202"/>
      <c r="KDW8" s="7"/>
      <c r="KDX8" s="202"/>
      <c r="KDY8" s="7"/>
      <c r="KDZ8" s="202"/>
      <c r="KEA8" s="7"/>
      <c r="KEB8" s="202"/>
      <c r="KEC8" s="7"/>
      <c r="KED8" s="202"/>
      <c r="KEE8" s="7"/>
      <c r="KEF8" s="202"/>
      <c r="KEG8" s="7"/>
      <c r="KEH8" s="202"/>
      <c r="KEI8" s="7"/>
      <c r="KEJ8" s="202"/>
      <c r="KEK8" s="7"/>
      <c r="KEL8" s="202"/>
      <c r="KEM8" s="7"/>
      <c r="KEN8" s="202"/>
      <c r="KEO8" s="7"/>
      <c r="KEP8" s="202"/>
      <c r="KEQ8" s="7"/>
      <c r="KER8" s="202"/>
      <c r="KES8" s="7"/>
      <c r="KET8" s="202"/>
      <c r="KEU8" s="7"/>
      <c r="KEV8" s="202"/>
      <c r="KEW8" s="7"/>
      <c r="KEX8" s="202"/>
      <c r="KEY8" s="7"/>
      <c r="KEZ8" s="202"/>
      <c r="KFA8" s="7"/>
      <c r="KFB8" s="202"/>
      <c r="KFC8" s="7"/>
      <c r="KFD8" s="202"/>
      <c r="KFE8" s="7"/>
      <c r="KFF8" s="202"/>
      <c r="KFG8" s="7"/>
      <c r="KFH8" s="202"/>
      <c r="KFI8" s="7"/>
      <c r="KFJ8" s="202"/>
      <c r="KFK8" s="7"/>
      <c r="KFL8" s="202"/>
      <c r="KFM8" s="7"/>
      <c r="KFN8" s="202"/>
      <c r="KFO8" s="7"/>
      <c r="KFP8" s="202"/>
      <c r="KFQ8" s="7"/>
      <c r="KFR8" s="202"/>
      <c r="KFS8" s="7"/>
      <c r="KFT8" s="202"/>
      <c r="KFU8" s="7"/>
      <c r="KFV8" s="202"/>
      <c r="KFW8" s="7"/>
      <c r="KFX8" s="202"/>
      <c r="KFY8" s="7"/>
      <c r="KFZ8" s="202"/>
      <c r="KGA8" s="7"/>
      <c r="KGB8" s="202"/>
      <c r="KGC8" s="7"/>
      <c r="KGD8" s="202"/>
      <c r="KGE8" s="7"/>
      <c r="KGF8" s="202"/>
      <c r="KGG8" s="7"/>
      <c r="KGH8" s="202"/>
      <c r="KGI8" s="7"/>
      <c r="KGJ8" s="202"/>
      <c r="KGK8" s="7"/>
      <c r="KGL8" s="202"/>
      <c r="KGM8" s="7"/>
      <c r="KGN8" s="202"/>
      <c r="KGO8" s="7"/>
      <c r="KGP8" s="202"/>
      <c r="KGQ8" s="7"/>
      <c r="KGR8" s="202"/>
      <c r="KGS8" s="7"/>
      <c r="KGT8" s="202"/>
      <c r="KGU8" s="7"/>
      <c r="KGV8" s="202"/>
      <c r="KGW8" s="7"/>
      <c r="KGX8" s="202"/>
      <c r="KGY8" s="7"/>
      <c r="KGZ8" s="202"/>
      <c r="KHA8" s="7"/>
      <c r="KHB8" s="202"/>
      <c r="KHC8" s="7"/>
      <c r="KHD8" s="202"/>
      <c r="KHE8" s="7"/>
      <c r="KHF8" s="202"/>
      <c r="KHG8" s="7"/>
      <c r="KHH8" s="202"/>
      <c r="KHI8" s="7"/>
      <c r="KHJ8" s="202"/>
      <c r="KHK8" s="7"/>
      <c r="KHL8" s="202"/>
      <c r="KHM8" s="7"/>
      <c r="KHN8" s="202"/>
      <c r="KHO8" s="7"/>
      <c r="KHP8" s="202"/>
      <c r="KHQ8" s="7"/>
      <c r="KHR8" s="202"/>
      <c r="KHS8" s="7"/>
      <c r="KHT8" s="202"/>
      <c r="KHU8" s="7"/>
      <c r="KHV8" s="202"/>
      <c r="KHW8" s="7"/>
      <c r="KHX8" s="202"/>
      <c r="KHY8" s="7"/>
      <c r="KHZ8" s="202"/>
      <c r="KIA8" s="7"/>
      <c r="KIB8" s="202"/>
      <c r="KIC8" s="7"/>
      <c r="KID8" s="202"/>
      <c r="KIE8" s="7"/>
      <c r="KIF8" s="202"/>
      <c r="KIG8" s="7"/>
      <c r="KIH8" s="202"/>
      <c r="KII8" s="7"/>
      <c r="KIJ8" s="202"/>
      <c r="KIK8" s="7"/>
      <c r="KIL8" s="202"/>
      <c r="KIM8" s="7"/>
      <c r="KIN8" s="202"/>
      <c r="KIO8" s="7"/>
      <c r="KIP8" s="202"/>
      <c r="KIQ8" s="7"/>
      <c r="KIR8" s="202"/>
      <c r="KIS8" s="7"/>
      <c r="KIT8" s="202"/>
      <c r="KIU8" s="7"/>
      <c r="KIV8" s="202"/>
      <c r="KIW8" s="7"/>
      <c r="KIX8" s="202"/>
      <c r="KIY8" s="7"/>
      <c r="KIZ8" s="202"/>
      <c r="KJA8" s="7"/>
      <c r="KJB8" s="202"/>
      <c r="KJC8" s="7"/>
      <c r="KJD8" s="202"/>
      <c r="KJE8" s="7"/>
      <c r="KJF8" s="202"/>
      <c r="KJG8" s="7"/>
      <c r="KJH8" s="202"/>
      <c r="KJI8" s="7"/>
      <c r="KJJ8" s="202"/>
      <c r="KJK8" s="7"/>
      <c r="KJL8" s="202"/>
      <c r="KJM8" s="7"/>
      <c r="KJN8" s="202"/>
      <c r="KJO8" s="7"/>
      <c r="KJP8" s="202"/>
      <c r="KJQ8" s="7"/>
      <c r="KJR8" s="202"/>
      <c r="KJS8" s="7"/>
      <c r="KJT8" s="202"/>
      <c r="KJU8" s="7"/>
      <c r="KJV8" s="202"/>
      <c r="KJW8" s="7"/>
      <c r="KJX8" s="202"/>
      <c r="KJY8" s="7"/>
      <c r="KJZ8" s="202"/>
      <c r="KKA8" s="7"/>
      <c r="KKB8" s="202"/>
      <c r="KKC8" s="7"/>
      <c r="KKD8" s="202"/>
      <c r="KKE8" s="7"/>
      <c r="KKF8" s="202"/>
      <c r="KKG8" s="7"/>
      <c r="KKH8" s="202"/>
      <c r="KKI8" s="7"/>
      <c r="KKJ8" s="202"/>
      <c r="KKK8" s="7"/>
      <c r="KKL8" s="202"/>
      <c r="KKM8" s="7"/>
      <c r="KKN8" s="202"/>
      <c r="KKO8" s="7"/>
      <c r="KKP8" s="202"/>
      <c r="KKQ8" s="7"/>
      <c r="KKR8" s="202"/>
      <c r="KKS8" s="7"/>
      <c r="KKT8" s="202"/>
      <c r="KKU8" s="7"/>
      <c r="KKV8" s="202"/>
      <c r="KKW8" s="7"/>
      <c r="KKX8" s="202"/>
      <c r="KKY8" s="7"/>
      <c r="KKZ8" s="202"/>
      <c r="KLA8" s="7"/>
      <c r="KLB8" s="202"/>
      <c r="KLC8" s="7"/>
      <c r="KLD8" s="202"/>
      <c r="KLE8" s="7"/>
      <c r="KLF8" s="202"/>
      <c r="KLG8" s="7"/>
      <c r="KLH8" s="202"/>
      <c r="KLI8" s="7"/>
      <c r="KLJ8" s="202"/>
      <c r="KLK8" s="7"/>
      <c r="KLL8" s="202"/>
      <c r="KLM8" s="7"/>
      <c r="KLN8" s="202"/>
      <c r="KLO8" s="7"/>
      <c r="KLP8" s="202"/>
      <c r="KLQ8" s="7"/>
      <c r="KLR8" s="202"/>
      <c r="KLS8" s="7"/>
      <c r="KLT8" s="202"/>
      <c r="KLU8" s="7"/>
      <c r="KLV8" s="202"/>
      <c r="KLW8" s="7"/>
      <c r="KLX8" s="202"/>
      <c r="KLY8" s="7"/>
      <c r="KLZ8" s="202"/>
      <c r="KMA8" s="7"/>
      <c r="KMB8" s="202"/>
      <c r="KMC8" s="7"/>
      <c r="KMD8" s="202"/>
      <c r="KME8" s="7"/>
      <c r="KMF8" s="202"/>
      <c r="KMG8" s="7"/>
      <c r="KMH8" s="202"/>
      <c r="KMI8" s="7"/>
      <c r="KMJ8" s="202"/>
      <c r="KMK8" s="7"/>
      <c r="KML8" s="202"/>
      <c r="KMM8" s="7"/>
      <c r="KMN8" s="202"/>
      <c r="KMO8" s="7"/>
      <c r="KMP8" s="202"/>
      <c r="KMQ8" s="7"/>
      <c r="KMR8" s="202"/>
      <c r="KMS8" s="7"/>
      <c r="KMT8" s="202"/>
      <c r="KMU8" s="7"/>
      <c r="KMV8" s="202"/>
      <c r="KMW8" s="7"/>
      <c r="KMX8" s="202"/>
      <c r="KMY8" s="7"/>
      <c r="KMZ8" s="202"/>
      <c r="KNA8" s="7"/>
      <c r="KNB8" s="202"/>
      <c r="KNC8" s="7"/>
      <c r="KND8" s="202"/>
      <c r="KNE8" s="7"/>
      <c r="KNF8" s="202"/>
      <c r="KNG8" s="7"/>
      <c r="KNH8" s="202"/>
      <c r="KNI8" s="7"/>
      <c r="KNJ8" s="202"/>
      <c r="KNK8" s="7"/>
      <c r="KNL8" s="202"/>
      <c r="KNM8" s="7"/>
      <c r="KNN8" s="202"/>
      <c r="KNO8" s="7"/>
      <c r="KNP8" s="202"/>
      <c r="KNQ8" s="7"/>
      <c r="KNR8" s="202"/>
      <c r="KNS8" s="7"/>
      <c r="KNT8" s="202"/>
      <c r="KNU8" s="7"/>
      <c r="KNV8" s="202"/>
      <c r="KNW8" s="7"/>
      <c r="KNX8" s="202"/>
      <c r="KNY8" s="7"/>
      <c r="KNZ8" s="202"/>
      <c r="KOA8" s="7"/>
      <c r="KOB8" s="202"/>
      <c r="KOC8" s="7"/>
      <c r="KOD8" s="202"/>
      <c r="KOE8" s="7"/>
      <c r="KOF8" s="202"/>
      <c r="KOG8" s="7"/>
      <c r="KOH8" s="202"/>
      <c r="KOI8" s="7"/>
      <c r="KOJ8" s="202"/>
      <c r="KOK8" s="7"/>
      <c r="KOL8" s="202"/>
      <c r="KOM8" s="7"/>
      <c r="KON8" s="202"/>
      <c r="KOO8" s="7"/>
      <c r="KOP8" s="202"/>
      <c r="KOQ8" s="7"/>
      <c r="KOR8" s="202"/>
      <c r="KOS8" s="7"/>
      <c r="KOT8" s="202"/>
      <c r="KOU8" s="7"/>
      <c r="KOV8" s="202"/>
      <c r="KOW8" s="7"/>
      <c r="KOX8" s="202"/>
      <c r="KOY8" s="7"/>
      <c r="KOZ8" s="202"/>
      <c r="KPA8" s="7"/>
      <c r="KPB8" s="202"/>
      <c r="KPC8" s="7"/>
      <c r="KPD8" s="202"/>
      <c r="KPE8" s="7"/>
      <c r="KPF8" s="202"/>
      <c r="KPG8" s="7"/>
      <c r="KPH8" s="202"/>
      <c r="KPI8" s="7"/>
      <c r="KPJ8" s="202"/>
      <c r="KPK8" s="7"/>
      <c r="KPL8" s="202"/>
      <c r="KPM8" s="7"/>
      <c r="KPN8" s="202"/>
      <c r="KPO8" s="7"/>
      <c r="KPP8" s="202"/>
      <c r="KPQ8" s="7"/>
      <c r="KPR8" s="202"/>
      <c r="KPS8" s="7"/>
      <c r="KPT8" s="202"/>
      <c r="KPU8" s="7"/>
      <c r="KPV8" s="202"/>
      <c r="KPW8" s="7"/>
      <c r="KPX8" s="202"/>
      <c r="KPY8" s="7"/>
      <c r="KPZ8" s="202"/>
      <c r="KQA8" s="7"/>
      <c r="KQB8" s="202"/>
      <c r="KQC8" s="7"/>
      <c r="KQD8" s="202"/>
      <c r="KQE8" s="7"/>
      <c r="KQF8" s="202"/>
      <c r="KQG8" s="7"/>
      <c r="KQH8" s="202"/>
      <c r="KQI8" s="7"/>
      <c r="KQJ8" s="202"/>
      <c r="KQK8" s="7"/>
      <c r="KQL8" s="202"/>
      <c r="KQM8" s="7"/>
      <c r="KQN8" s="202"/>
      <c r="KQO8" s="7"/>
      <c r="KQP8" s="202"/>
      <c r="KQQ8" s="7"/>
      <c r="KQR8" s="202"/>
      <c r="KQS8" s="7"/>
      <c r="KQT8" s="202"/>
      <c r="KQU8" s="7"/>
      <c r="KQV8" s="202"/>
      <c r="KQW8" s="7"/>
      <c r="KQX8" s="202"/>
      <c r="KQY8" s="7"/>
      <c r="KQZ8" s="202"/>
      <c r="KRA8" s="7"/>
      <c r="KRB8" s="202"/>
      <c r="KRC8" s="7"/>
      <c r="KRD8" s="202"/>
      <c r="KRE8" s="7"/>
      <c r="KRF8" s="202"/>
      <c r="KRG8" s="7"/>
      <c r="KRH8" s="202"/>
      <c r="KRI8" s="7"/>
      <c r="KRJ8" s="202"/>
      <c r="KRK8" s="7"/>
      <c r="KRL8" s="202"/>
      <c r="KRM8" s="7"/>
      <c r="KRN8" s="202"/>
      <c r="KRO8" s="7"/>
      <c r="KRP8" s="202"/>
      <c r="KRQ8" s="7"/>
      <c r="KRR8" s="202"/>
      <c r="KRS8" s="7"/>
      <c r="KRT8" s="202"/>
      <c r="KRU8" s="7"/>
      <c r="KRV8" s="202"/>
      <c r="KRW8" s="7"/>
      <c r="KRX8" s="202"/>
      <c r="KRY8" s="7"/>
      <c r="KRZ8" s="202"/>
      <c r="KSA8" s="7"/>
      <c r="KSB8" s="202"/>
      <c r="KSC8" s="7"/>
      <c r="KSD8" s="202"/>
      <c r="KSE8" s="7"/>
      <c r="KSF8" s="202"/>
      <c r="KSG8" s="7"/>
      <c r="KSH8" s="202"/>
      <c r="KSI8" s="7"/>
      <c r="KSJ8" s="202"/>
      <c r="KSK8" s="7"/>
      <c r="KSL8" s="202"/>
      <c r="KSM8" s="7"/>
      <c r="KSN8" s="202"/>
      <c r="KSO8" s="7"/>
      <c r="KSP8" s="202"/>
      <c r="KSQ8" s="7"/>
      <c r="KSR8" s="202"/>
      <c r="KSS8" s="7"/>
      <c r="KST8" s="202"/>
      <c r="KSU8" s="7"/>
      <c r="KSV8" s="202"/>
      <c r="KSW8" s="7"/>
      <c r="KSX8" s="202"/>
      <c r="KSY8" s="7"/>
      <c r="KSZ8" s="202"/>
      <c r="KTA8" s="7"/>
      <c r="KTB8" s="202"/>
      <c r="KTC8" s="7"/>
      <c r="KTD8" s="202"/>
      <c r="KTE8" s="7"/>
      <c r="KTF8" s="202"/>
      <c r="KTG8" s="7"/>
      <c r="KTH8" s="202"/>
      <c r="KTI8" s="7"/>
      <c r="KTJ8" s="202"/>
      <c r="KTK8" s="7"/>
      <c r="KTL8" s="202"/>
      <c r="KTM8" s="7"/>
      <c r="KTN8" s="202"/>
      <c r="KTO8" s="7"/>
      <c r="KTP8" s="202"/>
      <c r="KTQ8" s="7"/>
      <c r="KTR8" s="202"/>
      <c r="KTS8" s="7"/>
      <c r="KTT8" s="202"/>
      <c r="KTU8" s="7"/>
      <c r="KTV8" s="202"/>
      <c r="KTW8" s="7"/>
      <c r="KTX8" s="202"/>
      <c r="KTY8" s="7"/>
      <c r="KTZ8" s="202"/>
      <c r="KUA8" s="7"/>
      <c r="KUB8" s="202"/>
      <c r="KUC8" s="7"/>
      <c r="KUD8" s="202"/>
      <c r="KUE8" s="7"/>
      <c r="KUF8" s="202"/>
      <c r="KUG8" s="7"/>
      <c r="KUH8" s="202"/>
      <c r="KUI8" s="7"/>
      <c r="KUJ8" s="202"/>
      <c r="KUK8" s="7"/>
      <c r="KUL8" s="202"/>
      <c r="KUM8" s="7"/>
      <c r="KUN8" s="202"/>
      <c r="KUO8" s="7"/>
      <c r="KUP8" s="202"/>
      <c r="KUQ8" s="7"/>
      <c r="KUR8" s="202"/>
      <c r="KUS8" s="7"/>
      <c r="KUT8" s="202"/>
      <c r="KUU8" s="7"/>
      <c r="KUV8" s="202"/>
      <c r="KUW8" s="7"/>
      <c r="KUX8" s="202"/>
      <c r="KUY8" s="7"/>
      <c r="KUZ8" s="202"/>
      <c r="KVA8" s="7"/>
      <c r="KVB8" s="202"/>
      <c r="KVC8" s="7"/>
      <c r="KVD8" s="202"/>
      <c r="KVE8" s="7"/>
      <c r="KVF8" s="202"/>
      <c r="KVG8" s="7"/>
      <c r="KVH8" s="202"/>
      <c r="KVI8" s="7"/>
      <c r="KVJ8" s="202"/>
      <c r="KVK8" s="7"/>
      <c r="KVL8" s="202"/>
      <c r="KVM8" s="7"/>
      <c r="KVN8" s="202"/>
      <c r="KVO8" s="7"/>
      <c r="KVP8" s="202"/>
      <c r="KVQ8" s="7"/>
      <c r="KVR8" s="202"/>
      <c r="KVS8" s="7"/>
      <c r="KVT8" s="202"/>
      <c r="KVU8" s="7"/>
      <c r="KVV8" s="202"/>
      <c r="KVW8" s="7"/>
      <c r="KVX8" s="202"/>
      <c r="KVY8" s="7"/>
      <c r="KVZ8" s="202"/>
      <c r="KWA8" s="7"/>
      <c r="KWB8" s="202"/>
      <c r="KWC8" s="7"/>
      <c r="KWD8" s="202"/>
      <c r="KWE8" s="7"/>
      <c r="KWF8" s="202"/>
      <c r="KWG8" s="7"/>
      <c r="KWH8" s="202"/>
      <c r="KWI8" s="7"/>
      <c r="KWJ8" s="202"/>
      <c r="KWK8" s="7"/>
      <c r="KWL8" s="202"/>
      <c r="KWM8" s="7"/>
      <c r="KWN8" s="202"/>
      <c r="KWO8" s="7"/>
      <c r="KWP8" s="202"/>
      <c r="KWQ8" s="7"/>
      <c r="KWR8" s="202"/>
      <c r="KWS8" s="7"/>
      <c r="KWT8" s="202"/>
      <c r="KWU8" s="7"/>
      <c r="KWV8" s="202"/>
      <c r="KWW8" s="7"/>
      <c r="KWX8" s="202"/>
      <c r="KWY8" s="7"/>
      <c r="KWZ8" s="202"/>
      <c r="KXA8" s="7"/>
      <c r="KXB8" s="202"/>
      <c r="KXC8" s="7"/>
      <c r="KXD8" s="202"/>
      <c r="KXE8" s="7"/>
      <c r="KXF8" s="202"/>
      <c r="KXG8" s="7"/>
      <c r="KXH8" s="202"/>
      <c r="KXI8" s="7"/>
      <c r="KXJ8" s="202"/>
      <c r="KXK8" s="7"/>
      <c r="KXL8" s="202"/>
      <c r="KXM8" s="7"/>
      <c r="KXN8" s="202"/>
      <c r="KXO8" s="7"/>
      <c r="KXP8" s="202"/>
      <c r="KXQ8" s="7"/>
      <c r="KXR8" s="202"/>
      <c r="KXS8" s="7"/>
      <c r="KXT8" s="202"/>
      <c r="KXU8" s="7"/>
      <c r="KXV8" s="202"/>
      <c r="KXW8" s="7"/>
      <c r="KXX8" s="202"/>
      <c r="KXY8" s="7"/>
      <c r="KXZ8" s="202"/>
      <c r="KYA8" s="7"/>
      <c r="KYB8" s="202"/>
      <c r="KYC8" s="7"/>
      <c r="KYD8" s="202"/>
      <c r="KYE8" s="7"/>
      <c r="KYF8" s="202"/>
      <c r="KYG8" s="7"/>
      <c r="KYH8" s="202"/>
      <c r="KYI8" s="7"/>
      <c r="KYJ8" s="202"/>
      <c r="KYK8" s="7"/>
      <c r="KYL8" s="202"/>
      <c r="KYM8" s="7"/>
      <c r="KYN8" s="202"/>
      <c r="KYO8" s="7"/>
      <c r="KYP8" s="202"/>
      <c r="KYQ8" s="7"/>
      <c r="KYR8" s="202"/>
      <c r="KYS8" s="7"/>
      <c r="KYT8" s="202"/>
      <c r="KYU8" s="7"/>
      <c r="KYV8" s="202"/>
      <c r="KYW8" s="7"/>
      <c r="KYX8" s="202"/>
      <c r="KYY8" s="7"/>
      <c r="KYZ8" s="202"/>
      <c r="KZA8" s="7"/>
      <c r="KZB8" s="202"/>
      <c r="KZC8" s="7"/>
      <c r="KZD8" s="202"/>
      <c r="KZE8" s="7"/>
      <c r="KZF8" s="202"/>
      <c r="KZG8" s="7"/>
      <c r="KZH8" s="202"/>
      <c r="KZI8" s="7"/>
      <c r="KZJ8" s="202"/>
      <c r="KZK8" s="7"/>
      <c r="KZL8" s="202"/>
      <c r="KZM8" s="7"/>
      <c r="KZN8" s="202"/>
      <c r="KZO8" s="7"/>
      <c r="KZP8" s="202"/>
      <c r="KZQ8" s="7"/>
      <c r="KZR8" s="202"/>
      <c r="KZS8" s="7"/>
      <c r="KZT8" s="202"/>
      <c r="KZU8" s="7"/>
      <c r="KZV8" s="202"/>
      <c r="KZW8" s="7"/>
      <c r="KZX8" s="202"/>
      <c r="KZY8" s="7"/>
      <c r="KZZ8" s="202"/>
      <c r="LAA8" s="7"/>
      <c r="LAB8" s="202"/>
      <c r="LAC8" s="7"/>
      <c r="LAD8" s="202"/>
      <c r="LAE8" s="7"/>
      <c r="LAF8" s="202"/>
      <c r="LAG8" s="7"/>
      <c r="LAH8" s="202"/>
      <c r="LAI8" s="7"/>
      <c r="LAJ8" s="202"/>
      <c r="LAK8" s="7"/>
      <c r="LAL8" s="202"/>
      <c r="LAM8" s="7"/>
      <c r="LAN8" s="202"/>
      <c r="LAO8" s="7"/>
      <c r="LAP8" s="202"/>
      <c r="LAQ8" s="7"/>
      <c r="LAR8" s="202"/>
      <c r="LAS8" s="7"/>
      <c r="LAT8" s="202"/>
      <c r="LAU8" s="7"/>
      <c r="LAV8" s="202"/>
      <c r="LAW8" s="7"/>
      <c r="LAX8" s="202"/>
      <c r="LAY8" s="7"/>
      <c r="LAZ8" s="202"/>
      <c r="LBA8" s="7"/>
      <c r="LBB8" s="202"/>
      <c r="LBC8" s="7"/>
      <c r="LBD8" s="202"/>
      <c r="LBE8" s="7"/>
      <c r="LBF8" s="202"/>
      <c r="LBG8" s="7"/>
      <c r="LBH8" s="202"/>
      <c r="LBI8" s="7"/>
      <c r="LBJ8" s="202"/>
      <c r="LBK8" s="7"/>
      <c r="LBL8" s="202"/>
      <c r="LBM8" s="7"/>
      <c r="LBN8" s="202"/>
      <c r="LBO8" s="7"/>
      <c r="LBP8" s="202"/>
      <c r="LBQ8" s="7"/>
      <c r="LBR8" s="202"/>
      <c r="LBS8" s="7"/>
      <c r="LBT8" s="202"/>
      <c r="LBU8" s="7"/>
      <c r="LBV8" s="202"/>
      <c r="LBW8" s="7"/>
      <c r="LBX8" s="202"/>
      <c r="LBY8" s="7"/>
      <c r="LBZ8" s="202"/>
      <c r="LCA8" s="7"/>
      <c r="LCB8" s="202"/>
      <c r="LCC8" s="7"/>
      <c r="LCD8" s="202"/>
      <c r="LCE8" s="7"/>
      <c r="LCF8" s="202"/>
      <c r="LCG8" s="7"/>
      <c r="LCH8" s="202"/>
      <c r="LCI8" s="7"/>
      <c r="LCJ8" s="202"/>
      <c r="LCK8" s="7"/>
      <c r="LCL8" s="202"/>
      <c r="LCM8" s="7"/>
      <c r="LCN8" s="202"/>
      <c r="LCO8" s="7"/>
      <c r="LCP8" s="202"/>
      <c r="LCQ8" s="7"/>
      <c r="LCR8" s="202"/>
      <c r="LCS8" s="7"/>
      <c r="LCT8" s="202"/>
      <c r="LCU8" s="7"/>
      <c r="LCV8" s="202"/>
      <c r="LCW8" s="7"/>
      <c r="LCX8" s="202"/>
      <c r="LCY8" s="7"/>
      <c r="LCZ8" s="202"/>
      <c r="LDA8" s="7"/>
      <c r="LDB8" s="202"/>
      <c r="LDC8" s="7"/>
      <c r="LDD8" s="202"/>
      <c r="LDE8" s="7"/>
      <c r="LDF8" s="202"/>
      <c r="LDG8" s="7"/>
      <c r="LDH8" s="202"/>
      <c r="LDI8" s="7"/>
      <c r="LDJ8" s="202"/>
      <c r="LDK8" s="7"/>
      <c r="LDL8" s="202"/>
      <c r="LDM8" s="7"/>
      <c r="LDN8" s="202"/>
      <c r="LDO8" s="7"/>
      <c r="LDP8" s="202"/>
      <c r="LDQ8" s="7"/>
      <c r="LDR8" s="202"/>
      <c r="LDS8" s="7"/>
      <c r="LDT8" s="202"/>
      <c r="LDU8" s="7"/>
      <c r="LDV8" s="202"/>
      <c r="LDW8" s="7"/>
      <c r="LDX8" s="202"/>
      <c r="LDY8" s="7"/>
      <c r="LDZ8" s="202"/>
      <c r="LEA8" s="7"/>
      <c r="LEB8" s="202"/>
      <c r="LEC8" s="7"/>
      <c r="LED8" s="202"/>
      <c r="LEE8" s="7"/>
      <c r="LEF8" s="202"/>
      <c r="LEG8" s="7"/>
      <c r="LEH8" s="202"/>
      <c r="LEI8" s="7"/>
      <c r="LEJ8" s="202"/>
      <c r="LEK8" s="7"/>
      <c r="LEL8" s="202"/>
      <c r="LEM8" s="7"/>
      <c r="LEN8" s="202"/>
      <c r="LEO8" s="7"/>
      <c r="LEP8" s="202"/>
      <c r="LEQ8" s="7"/>
      <c r="LER8" s="202"/>
      <c r="LES8" s="7"/>
      <c r="LET8" s="202"/>
      <c r="LEU8" s="7"/>
      <c r="LEV8" s="202"/>
      <c r="LEW8" s="7"/>
      <c r="LEX8" s="202"/>
      <c r="LEY8" s="7"/>
      <c r="LEZ8" s="202"/>
      <c r="LFA8" s="7"/>
      <c r="LFB8" s="202"/>
      <c r="LFC8" s="7"/>
      <c r="LFD8" s="202"/>
      <c r="LFE8" s="7"/>
      <c r="LFF8" s="202"/>
      <c r="LFG8" s="7"/>
      <c r="LFH8" s="202"/>
      <c r="LFI8" s="7"/>
      <c r="LFJ8" s="202"/>
      <c r="LFK8" s="7"/>
      <c r="LFL8" s="202"/>
      <c r="LFM8" s="7"/>
      <c r="LFN8" s="202"/>
      <c r="LFO8" s="7"/>
      <c r="LFP8" s="202"/>
      <c r="LFQ8" s="7"/>
      <c r="LFR8" s="202"/>
      <c r="LFS8" s="7"/>
      <c r="LFT8" s="202"/>
      <c r="LFU8" s="7"/>
      <c r="LFV8" s="202"/>
      <c r="LFW8" s="7"/>
      <c r="LFX8" s="202"/>
      <c r="LFY8" s="7"/>
      <c r="LFZ8" s="202"/>
      <c r="LGA8" s="7"/>
      <c r="LGB8" s="202"/>
      <c r="LGC8" s="7"/>
      <c r="LGD8" s="202"/>
      <c r="LGE8" s="7"/>
      <c r="LGF8" s="202"/>
      <c r="LGG8" s="7"/>
      <c r="LGH8" s="202"/>
      <c r="LGI8" s="7"/>
      <c r="LGJ8" s="202"/>
      <c r="LGK8" s="7"/>
      <c r="LGL8" s="202"/>
      <c r="LGM8" s="7"/>
      <c r="LGN8" s="202"/>
      <c r="LGO8" s="7"/>
      <c r="LGP8" s="202"/>
      <c r="LGQ8" s="7"/>
      <c r="LGR8" s="202"/>
      <c r="LGS8" s="7"/>
      <c r="LGT8" s="202"/>
      <c r="LGU8" s="7"/>
      <c r="LGV8" s="202"/>
      <c r="LGW8" s="7"/>
      <c r="LGX8" s="202"/>
      <c r="LGY8" s="7"/>
      <c r="LGZ8" s="202"/>
      <c r="LHA8" s="7"/>
      <c r="LHB8" s="202"/>
      <c r="LHC8" s="7"/>
      <c r="LHD8" s="202"/>
      <c r="LHE8" s="7"/>
      <c r="LHF8" s="202"/>
      <c r="LHG8" s="7"/>
      <c r="LHH8" s="202"/>
      <c r="LHI8" s="7"/>
      <c r="LHJ8" s="202"/>
      <c r="LHK8" s="7"/>
      <c r="LHL8" s="202"/>
      <c r="LHM8" s="7"/>
      <c r="LHN8" s="202"/>
      <c r="LHO8" s="7"/>
      <c r="LHP8" s="202"/>
      <c r="LHQ8" s="7"/>
      <c r="LHR8" s="202"/>
      <c r="LHS8" s="7"/>
      <c r="LHT8" s="202"/>
      <c r="LHU8" s="7"/>
      <c r="LHV8" s="202"/>
      <c r="LHW8" s="7"/>
      <c r="LHX8" s="202"/>
      <c r="LHY8" s="7"/>
      <c r="LHZ8" s="202"/>
      <c r="LIA8" s="7"/>
      <c r="LIB8" s="202"/>
      <c r="LIC8" s="7"/>
      <c r="LID8" s="202"/>
      <c r="LIE8" s="7"/>
      <c r="LIF8" s="202"/>
      <c r="LIG8" s="7"/>
      <c r="LIH8" s="202"/>
      <c r="LII8" s="7"/>
      <c r="LIJ8" s="202"/>
      <c r="LIK8" s="7"/>
      <c r="LIL8" s="202"/>
      <c r="LIM8" s="7"/>
      <c r="LIN8" s="202"/>
      <c r="LIO8" s="7"/>
      <c r="LIP8" s="202"/>
      <c r="LIQ8" s="7"/>
      <c r="LIR8" s="202"/>
      <c r="LIS8" s="7"/>
      <c r="LIT8" s="202"/>
      <c r="LIU8" s="7"/>
      <c r="LIV8" s="202"/>
      <c r="LIW8" s="7"/>
      <c r="LIX8" s="202"/>
      <c r="LIY8" s="7"/>
      <c r="LIZ8" s="202"/>
      <c r="LJA8" s="7"/>
      <c r="LJB8" s="202"/>
      <c r="LJC8" s="7"/>
      <c r="LJD8" s="202"/>
      <c r="LJE8" s="7"/>
      <c r="LJF8" s="202"/>
      <c r="LJG8" s="7"/>
      <c r="LJH8" s="202"/>
      <c r="LJI8" s="7"/>
      <c r="LJJ8" s="202"/>
      <c r="LJK8" s="7"/>
      <c r="LJL8" s="202"/>
      <c r="LJM8" s="7"/>
      <c r="LJN8" s="202"/>
      <c r="LJO8" s="7"/>
      <c r="LJP8" s="202"/>
      <c r="LJQ8" s="7"/>
      <c r="LJR8" s="202"/>
      <c r="LJS8" s="7"/>
      <c r="LJT8" s="202"/>
      <c r="LJU8" s="7"/>
      <c r="LJV8" s="202"/>
      <c r="LJW8" s="7"/>
      <c r="LJX8" s="202"/>
      <c r="LJY8" s="7"/>
      <c r="LJZ8" s="202"/>
      <c r="LKA8" s="7"/>
      <c r="LKB8" s="202"/>
      <c r="LKC8" s="7"/>
      <c r="LKD8" s="202"/>
      <c r="LKE8" s="7"/>
      <c r="LKF8" s="202"/>
      <c r="LKG8" s="7"/>
      <c r="LKH8" s="202"/>
      <c r="LKI8" s="7"/>
      <c r="LKJ8" s="202"/>
      <c r="LKK8" s="7"/>
      <c r="LKL8" s="202"/>
      <c r="LKM8" s="7"/>
      <c r="LKN8" s="202"/>
      <c r="LKO8" s="7"/>
      <c r="LKP8" s="202"/>
      <c r="LKQ8" s="7"/>
      <c r="LKR8" s="202"/>
      <c r="LKS8" s="7"/>
      <c r="LKT8" s="202"/>
      <c r="LKU8" s="7"/>
      <c r="LKV8" s="202"/>
      <c r="LKW8" s="7"/>
      <c r="LKX8" s="202"/>
      <c r="LKY8" s="7"/>
      <c r="LKZ8" s="202"/>
      <c r="LLA8" s="7"/>
      <c r="LLB8" s="202"/>
      <c r="LLC8" s="7"/>
      <c r="LLD8" s="202"/>
      <c r="LLE8" s="7"/>
      <c r="LLF8" s="202"/>
      <c r="LLG8" s="7"/>
      <c r="LLH8" s="202"/>
      <c r="LLI8" s="7"/>
      <c r="LLJ8" s="202"/>
      <c r="LLK8" s="7"/>
      <c r="LLL8" s="202"/>
      <c r="LLM8" s="7"/>
      <c r="LLN8" s="202"/>
      <c r="LLO8" s="7"/>
      <c r="LLP8" s="202"/>
      <c r="LLQ8" s="7"/>
      <c r="LLR8" s="202"/>
      <c r="LLS8" s="7"/>
      <c r="LLT8" s="202"/>
      <c r="LLU8" s="7"/>
      <c r="LLV8" s="202"/>
      <c r="LLW8" s="7"/>
      <c r="LLX8" s="202"/>
      <c r="LLY8" s="7"/>
      <c r="LLZ8" s="202"/>
      <c r="LMA8" s="7"/>
      <c r="LMB8" s="202"/>
      <c r="LMC8" s="7"/>
      <c r="LMD8" s="202"/>
      <c r="LME8" s="7"/>
      <c r="LMF8" s="202"/>
      <c r="LMG8" s="7"/>
      <c r="LMH8" s="202"/>
      <c r="LMI8" s="7"/>
      <c r="LMJ8" s="202"/>
      <c r="LMK8" s="7"/>
      <c r="LML8" s="202"/>
      <c r="LMM8" s="7"/>
      <c r="LMN8" s="202"/>
      <c r="LMO8" s="7"/>
      <c r="LMP8" s="202"/>
      <c r="LMQ8" s="7"/>
      <c r="LMR8" s="202"/>
      <c r="LMS8" s="7"/>
      <c r="LMT8" s="202"/>
      <c r="LMU8" s="7"/>
      <c r="LMV8" s="202"/>
      <c r="LMW8" s="7"/>
      <c r="LMX8" s="202"/>
      <c r="LMY8" s="7"/>
      <c r="LMZ8" s="202"/>
      <c r="LNA8" s="7"/>
      <c r="LNB8" s="202"/>
      <c r="LNC8" s="7"/>
      <c r="LND8" s="202"/>
      <c r="LNE8" s="7"/>
      <c r="LNF8" s="202"/>
      <c r="LNG8" s="7"/>
      <c r="LNH8" s="202"/>
      <c r="LNI8" s="7"/>
      <c r="LNJ8" s="202"/>
      <c r="LNK8" s="7"/>
      <c r="LNL8" s="202"/>
      <c r="LNM8" s="7"/>
      <c r="LNN8" s="202"/>
      <c r="LNO8" s="7"/>
      <c r="LNP8" s="202"/>
      <c r="LNQ8" s="7"/>
      <c r="LNR8" s="202"/>
      <c r="LNS8" s="7"/>
      <c r="LNT8" s="202"/>
      <c r="LNU8" s="7"/>
      <c r="LNV8" s="202"/>
      <c r="LNW8" s="7"/>
      <c r="LNX8" s="202"/>
      <c r="LNY8" s="7"/>
      <c r="LNZ8" s="202"/>
      <c r="LOA8" s="7"/>
      <c r="LOB8" s="202"/>
      <c r="LOC8" s="7"/>
      <c r="LOD8" s="202"/>
      <c r="LOE8" s="7"/>
      <c r="LOF8" s="202"/>
      <c r="LOG8" s="7"/>
      <c r="LOH8" s="202"/>
      <c r="LOI8" s="7"/>
      <c r="LOJ8" s="202"/>
      <c r="LOK8" s="7"/>
      <c r="LOL8" s="202"/>
      <c r="LOM8" s="7"/>
      <c r="LON8" s="202"/>
      <c r="LOO8" s="7"/>
      <c r="LOP8" s="202"/>
      <c r="LOQ8" s="7"/>
      <c r="LOR8" s="202"/>
      <c r="LOS8" s="7"/>
      <c r="LOT8" s="202"/>
      <c r="LOU8" s="7"/>
      <c r="LOV8" s="202"/>
      <c r="LOW8" s="7"/>
      <c r="LOX8" s="202"/>
      <c r="LOY8" s="7"/>
      <c r="LOZ8" s="202"/>
      <c r="LPA8" s="7"/>
      <c r="LPB8" s="202"/>
      <c r="LPC8" s="7"/>
      <c r="LPD8" s="202"/>
      <c r="LPE8" s="7"/>
      <c r="LPF8" s="202"/>
      <c r="LPG8" s="7"/>
      <c r="LPH8" s="202"/>
      <c r="LPI8" s="7"/>
      <c r="LPJ8" s="202"/>
      <c r="LPK8" s="7"/>
      <c r="LPL8" s="202"/>
      <c r="LPM8" s="7"/>
      <c r="LPN8" s="202"/>
      <c r="LPO8" s="7"/>
      <c r="LPP8" s="202"/>
      <c r="LPQ8" s="7"/>
      <c r="LPR8" s="202"/>
      <c r="LPS8" s="7"/>
      <c r="LPT8" s="202"/>
      <c r="LPU8" s="7"/>
      <c r="LPV8" s="202"/>
      <c r="LPW8" s="7"/>
      <c r="LPX8" s="202"/>
      <c r="LPY8" s="7"/>
      <c r="LPZ8" s="202"/>
      <c r="LQA8" s="7"/>
      <c r="LQB8" s="202"/>
      <c r="LQC8" s="7"/>
      <c r="LQD8" s="202"/>
      <c r="LQE8" s="7"/>
      <c r="LQF8" s="202"/>
      <c r="LQG8" s="7"/>
      <c r="LQH8" s="202"/>
      <c r="LQI8" s="7"/>
      <c r="LQJ8" s="202"/>
      <c r="LQK8" s="7"/>
      <c r="LQL8" s="202"/>
      <c r="LQM8" s="7"/>
      <c r="LQN8" s="202"/>
      <c r="LQO8" s="7"/>
      <c r="LQP8" s="202"/>
      <c r="LQQ8" s="7"/>
      <c r="LQR8" s="202"/>
      <c r="LQS8" s="7"/>
      <c r="LQT8" s="202"/>
      <c r="LQU8" s="7"/>
      <c r="LQV8" s="202"/>
      <c r="LQW8" s="7"/>
      <c r="LQX8" s="202"/>
      <c r="LQY8" s="7"/>
      <c r="LQZ8" s="202"/>
      <c r="LRA8" s="7"/>
      <c r="LRB8" s="202"/>
      <c r="LRC8" s="7"/>
      <c r="LRD8" s="202"/>
      <c r="LRE8" s="7"/>
      <c r="LRF8" s="202"/>
      <c r="LRG8" s="7"/>
      <c r="LRH8" s="202"/>
      <c r="LRI8" s="7"/>
      <c r="LRJ8" s="202"/>
      <c r="LRK8" s="7"/>
      <c r="LRL8" s="202"/>
      <c r="LRM8" s="7"/>
      <c r="LRN8" s="202"/>
      <c r="LRO8" s="7"/>
      <c r="LRP8" s="202"/>
      <c r="LRQ8" s="7"/>
      <c r="LRR8" s="202"/>
      <c r="LRS8" s="7"/>
      <c r="LRT8" s="202"/>
      <c r="LRU8" s="7"/>
      <c r="LRV8" s="202"/>
      <c r="LRW8" s="7"/>
      <c r="LRX8" s="202"/>
      <c r="LRY8" s="7"/>
      <c r="LRZ8" s="202"/>
      <c r="LSA8" s="7"/>
      <c r="LSB8" s="202"/>
      <c r="LSC8" s="7"/>
      <c r="LSD8" s="202"/>
      <c r="LSE8" s="7"/>
      <c r="LSF8" s="202"/>
      <c r="LSG8" s="7"/>
      <c r="LSH8" s="202"/>
      <c r="LSI8" s="7"/>
      <c r="LSJ8" s="202"/>
      <c r="LSK8" s="7"/>
      <c r="LSL8" s="202"/>
      <c r="LSM8" s="7"/>
      <c r="LSN8" s="202"/>
      <c r="LSO8" s="7"/>
      <c r="LSP8" s="202"/>
      <c r="LSQ8" s="7"/>
      <c r="LSR8" s="202"/>
      <c r="LSS8" s="7"/>
      <c r="LST8" s="202"/>
      <c r="LSU8" s="7"/>
      <c r="LSV8" s="202"/>
      <c r="LSW8" s="7"/>
      <c r="LSX8" s="202"/>
      <c r="LSY8" s="7"/>
      <c r="LSZ8" s="202"/>
      <c r="LTA8" s="7"/>
      <c r="LTB8" s="202"/>
      <c r="LTC8" s="7"/>
      <c r="LTD8" s="202"/>
      <c r="LTE8" s="7"/>
      <c r="LTF8" s="202"/>
      <c r="LTG8" s="7"/>
      <c r="LTH8" s="202"/>
      <c r="LTI8" s="7"/>
      <c r="LTJ8" s="202"/>
      <c r="LTK8" s="7"/>
      <c r="LTL8" s="202"/>
      <c r="LTM8" s="7"/>
      <c r="LTN8" s="202"/>
      <c r="LTO8" s="7"/>
      <c r="LTP8" s="202"/>
      <c r="LTQ8" s="7"/>
      <c r="LTR8" s="202"/>
      <c r="LTS8" s="7"/>
      <c r="LTT8" s="202"/>
      <c r="LTU8" s="7"/>
      <c r="LTV8" s="202"/>
      <c r="LTW8" s="7"/>
      <c r="LTX8" s="202"/>
      <c r="LTY8" s="7"/>
      <c r="LTZ8" s="202"/>
      <c r="LUA8" s="7"/>
      <c r="LUB8" s="202"/>
      <c r="LUC8" s="7"/>
      <c r="LUD8" s="202"/>
      <c r="LUE8" s="7"/>
      <c r="LUF8" s="202"/>
      <c r="LUG8" s="7"/>
      <c r="LUH8" s="202"/>
      <c r="LUI8" s="7"/>
      <c r="LUJ8" s="202"/>
      <c r="LUK8" s="7"/>
      <c r="LUL8" s="202"/>
      <c r="LUM8" s="7"/>
      <c r="LUN8" s="202"/>
      <c r="LUO8" s="7"/>
      <c r="LUP8" s="202"/>
      <c r="LUQ8" s="7"/>
      <c r="LUR8" s="202"/>
      <c r="LUS8" s="7"/>
      <c r="LUT8" s="202"/>
      <c r="LUU8" s="7"/>
      <c r="LUV8" s="202"/>
      <c r="LUW8" s="7"/>
      <c r="LUX8" s="202"/>
      <c r="LUY8" s="7"/>
      <c r="LUZ8" s="202"/>
      <c r="LVA8" s="7"/>
      <c r="LVB8" s="202"/>
      <c r="LVC8" s="7"/>
      <c r="LVD8" s="202"/>
      <c r="LVE8" s="7"/>
      <c r="LVF8" s="202"/>
      <c r="LVG8" s="7"/>
      <c r="LVH8" s="202"/>
      <c r="LVI8" s="7"/>
      <c r="LVJ8" s="202"/>
      <c r="LVK8" s="7"/>
      <c r="LVL8" s="202"/>
      <c r="LVM8" s="7"/>
      <c r="LVN8" s="202"/>
      <c r="LVO8" s="7"/>
      <c r="LVP8" s="202"/>
      <c r="LVQ8" s="7"/>
      <c r="LVR8" s="202"/>
      <c r="LVS8" s="7"/>
      <c r="LVT8" s="202"/>
      <c r="LVU8" s="7"/>
      <c r="LVV8" s="202"/>
      <c r="LVW8" s="7"/>
      <c r="LVX8" s="202"/>
      <c r="LVY8" s="7"/>
      <c r="LVZ8" s="202"/>
      <c r="LWA8" s="7"/>
      <c r="LWB8" s="202"/>
      <c r="LWC8" s="7"/>
      <c r="LWD8" s="202"/>
      <c r="LWE8" s="7"/>
      <c r="LWF8" s="202"/>
      <c r="LWG8" s="7"/>
      <c r="LWH8" s="202"/>
      <c r="LWI8" s="7"/>
      <c r="LWJ8" s="202"/>
      <c r="LWK8" s="7"/>
      <c r="LWL8" s="202"/>
      <c r="LWM8" s="7"/>
      <c r="LWN8" s="202"/>
      <c r="LWO8" s="7"/>
      <c r="LWP8" s="202"/>
      <c r="LWQ8" s="7"/>
      <c r="LWR8" s="202"/>
      <c r="LWS8" s="7"/>
      <c r="LWT8" s="202"/>
      <c r="LWU8" s="7"/>
      <c r="LWV8" s="202"/>
      <c r="LWW8" s="7"/>
      <c r="LWX8" s="202"/>
      <c r="LWY8" s="7"/>
      <c r="LWZ8" s="202"/>
      <c r="LXA8" s="7"/>
      <c r="LXB8" s="202"/>
      <c r="LXC8" s="7"/>
      <c r="LXD8" s="202"/>
      <c r="LXE8" s="7"/>
      <c r="LXF8" s="202"/>
      <c r="LXG8" s="7"/>
      <c r="LXH8" s="202"/>
      <c r="LXI8" s="7"/>
      <c r="LXJ8" s="202"/>
      <c r="LXK8" s="7"/>
      <c r="LXL8" s="202"/>
      <c r="LXM8" s="7"/>
      <c r="LXN8" s="202"/>
      <c r="LXO8" s="7"/>
      <c r="LXP8" s="202"/>
      <c r="LXQ8" s="7"/>
      <c r="LXR8" s="202"/>
      <c r="LXS8" s="7"/>
      <c r="LXT8" s="202"/>
      <c r="LXU8" s="7"/>
      <c r="LXV8" s="202"/>
      <c r="LXW8" s="7"/>
      <c r="LXX8" s="202"/>
      <c r="LXY8" s="7"/>
      <c r="LXZ8" s="202"/>
      <c r="LYA8" s="7"/>
      <c r="LYB8" s="202"/>
      <c r="LYC8" s="7"/>
      <c r="LYD8" s="202"/>
      <c r="LYE8" s="7"/>
      <c r="LYF8" s="202"/>
      <c r="LYG8" s="7"/>
      <c r="LYH8" s="202"/>
      <c r="LYI8" s="7"/>
      <c r="LYJ8" s="202"/>
      <c r="LYK8" s="7"/>
      <c r="LYL8" s="202"/>
      <c r="LYM8" s="7"/>
      <c r="LYN8" s="202"/>
      <c r="LYO8" s="7"/>
      <c r="LYP8" s="202"/>
      <c r="LYQ8" s="7"/>
      <c r="LYR8" s="202"/>
      <c r="LYS8" s="7"/>
      <c r="LYT8" s="202"/>
      <c r="LYU8" s="7"/>
      <c r="LYV8" s="202"/>
      <c r="LYW8" s="7"/>
      <c r="LYX8" s="202"/>
      <c r="LYY8" s="7"/>
      <c r="LYZ8" s="202"/>
      <c r="LZA8" s="7"/>
      <c r="LZB8" s="202"/>
      <c r="LZC8" s="7"/>
      <c r="LZD8" s="202"/>
      <c r="LZE8" s="7"/>
      <c r="LZF8" s="202"/>
      <c r="LZG8" s="7"/>
      <c r="LZH8" s="202"/>
      <c r="LZI8" s="7"/>
      <c r="LZJ8" s="202"/>
      <c r="LZK8" s="7"/>
      <c r="LZL8" s="202"/>
      <c r="LZM8" s="7"/>
      <c r="LZN8" s="202"/>
      <c r="LZO8" s="7"/>
      <c r="LZP8" s="202"/>
      <c r="LZQ8" s="7"/>
      <c r="LZR8" s="202"/>
      <c r="LZS8" s="7"/>
      <c r="LZT8" s="202"/>
      <c r="LZU8" s="7"/>
      <c r="LZV8" s="202"/>
      <c r="LZW8" s="7"/>
      <c r="LZX8" s="202"/>
      <c r="LZY8" s="7"/>
      <c r="LZZ8" s="202"/>
      <c r="MAA8" s="7"/>
      <c r="MAB8" s="202"/>
      <c r="MAC8" s="7"/>
      <c r="MAD8" s="202"/>
      <c r="MAE8" s="7"/>
      <c r="MAF8" s="202"/>
      <c r="MAG8" s="7"/>
      <c r="MAH8" s="202"/>
      <c r="MAI8" s="7"/>
      <c r="MAJ8" s="202"/>
      <c r="MAK8" s="7"/>
      <c r="MAL8" s="202"/>
      <c r="MAM8" s="7"/>
      <c r="MAN8" s="202"/>
      <c r="MAO8" s="7"/>
      <c r="MAP8" s="202"/>
      <c r="MAQ8" s="7"/>
      <c r="MAR8" s="202"/>
      <c r="MAS8" s="7"/>
      <c r="MAT8" s="202"/>
      <c r="MAU8" s="7"/>
      <c r="MAV8" s="202"/>
      <c r="MAW8" s="7"/>
      <c r="MAX8" s="202"/>
      <c r="MAY8" s="7"/>
      <c r="MAZ8" s="202"/>
      <c r="MBA8" s="7"/>
      <c r="MBB8" s="202"/>
      <c r="MBC8" s="7"/>
      <c r="MBD8" s="202"/>
      <c r="MBE8" s="7"/>
      <c r="MBF8" s="202"/>
      <c r="MBG8" s="7"/>
      <c r="MBH8" s="202"/>
      <c r="MBI8" s="7"/>
      <c r="MBJ8" s="202"/>
      <c r="MBK8" s="7"/>
      <c r="MBL8" s="202"/>
      <c r="MBM8" s="7"/>
      <c r="MBN8" s="202"/>
      <c r="MBO8" s="7"/>
      <c r="MBP8" s="202"/>
      <c r="MBQ8" s="7"/>
      <c r="MBR8" s="202"/>
      <c r="MBS8" s="7"/>
      <c r="MBT8" s="202"/>
      <c r="MBU8" s="7"/>
      <c r="MBV8" s="202"/>
      <c r="MBW8" s="7"/>
      <c r="MBX8" s="202"/>
      <c r="MBY8" s="7"/>
      <c r="MBZ8" s="202"/>
      <c r="MCA8" s="7"/>
      <c r="MCB8" s="202"/>
      <c r="MCC8" s="7"/>
      <c r="MCD8" s="202"/>
      <c r="MCE8" s="7"/>
      <c r="MCF8" s="202"/>
      <c r="MCG8" s="7"/>
      <c r="MCH8" s="202"/>
      <c r="MCI8" s="7"/>
      <c r="MCJ8" s="202"/>
      <c r="MCK8" s="7"/>
      <c r="MCL8" s="202"/>
      <c r="MCM8" s="7"/>
      <c r="MCN8" s="202"/>
      <c r="MCO8" s="7"/>
      <c r="MCP8" s="202"/>
      <c r="MCQ8" s="7"/>
      <c r="MCR8" s="202"/>
      <c r="MCS8" s="7"/>
      <c r="MCT8" s="202"/>
      <c r="MCU8" s="7"/>
      <c r="MCV8" s="202"/>
      <c r="MCW8" s="7"/>
      <c r="MCX8" s="202"/>
      <c r="MCY8" s="7"/>
      <c r="MCZ8" s="202"/>
      <c r="MDA8" s="7"/>
      <c r="MDB8" s="202"/>
      <c r="MDC8" s="7"/>
      <c r="MDD8" s="202"/>
      <c r="MDE8" s="7"/>
      <c r="MDF8" s="202"/>
      <c r="MDG8" s="7"/>
      <c r="MDH8" s="202"/>
      <c r="MDI8" s="7"/>
      <c r="MDJ8" s="202"/>
      <c r="MDK8" s="7"/>
      <c r="MDL8" s="202"/>
      <c r="MDM8" s="7"/>
      <c r="MDN8" s="202"/>
      <c r="MDO8" s="7"/>
      <c r="MDP8" s="202"/>
      <c r="MDQ8" s="7"/>
      <c r="MDR8" s="202"/>
      <c r="MDS8" s="7"/>
      <c r="MDT8" s="202"/>
      <c r="MDU8" s="7"/>
      <c r="MDV8" s="202"/>
      <c r="MDW8" s="7"/>
      <c r="MDX8" s="202"/>
      <c r="MDY8" s="7"/>
      <c r="MDZ8" s="202"/>
      <c r="MEA8" s="7"/>
      <c r="MEB8" s="202"/>
      <c r="MEC8" s="7"/>
      <c r="MED8" s="202"/>
      <c r="MEE8" s="7"/>
      <c r="MEF8" s="202"/>
      <c r="MEG8" s="7"/>
      <c r="MEH8" s="202"/>
      <c r="MEI8" s="7"/>
      <c r="MEJ8" s="202"/>
      <c r="MEK8" s="7"/>
      <c r="MEL8" s="202"/>
      <c r="MEM8" s="7"/>
      <c r="MEN8" s="202"/>
      <c r="MEO8" s="7"/>
      <c r="MEP8" s="202"/>
      <c r="MEQ8" s="7"/>
      <c r="MER8" s="202"/>
      <c r="MES8" s="7"/>
      <c r="MET8" s="202"/>
      <c r="MEU8" s="7"/>
      <c r="MEV8" s="202"/>
      <c r="MEW8" s="7"/>
      <c r="MEX8" s="202"/>
      <c r="MEY8" s="7"/>
      <c r="MEZ8" s="202"/>
      <c r="MFA8" s="7"/>
      <c r="MFB8" s="202"/>
      <c r="MFC8" s="7"/>
      <c r="MFD8" s="202"/>
      <c r="MFE8" s="7"/>
      <c r="MFF8" s="202"/>
      <c r="MFG8" s="7"/>
      <c r="MFH8" s="202"/>
      <c r="MFI8" s="7"/>
      <c r="MFJ8" s="202"/>
      <c r="MFK8" s="7"/>
      <c r="MFL8" s="202"/>
      <c r="MFM8" s="7"/>
      <c r="MFN8" s="202"/>
      <c r="MFO8" s="7"/>
      <c r="MFP8" s="202"/>
      <c r="MFQ8" s="7"/>
      <c r="MFR8" s="202"/>
      <c r="MFS8" s="7"/>
      <c r="MFT8" s="202"/>
      <c r="MFU8" s="7"/>
      <c r="MFV8" s="202"/>
      <c r="MFW8" s="7"/>
      <c r="MFX8" s="202"/>
      <c r="MFY8" s="7"/>
      <c r="MFZ8" s="202"/>
      <c r="MGA8" s="7"/>
      <c r="MGB8" s="202"/>
      <c r="MGC8" s="7"/>
      <c r="MGD8" s="202"/>
      <c r="MGE8" s="7"/>
      <c r="MGF8" s="202"/>
      <c r="MGG8" s="7"/>
      <c r="MGH8" s="202"/>
      <c r="MGI8" s="7"/>
      <c r="MGJ8" s="202"/>
      <c r="MGK8" s="7"/>
      <c r="MGL8" s="202"/>
      <c r="MGM8" s="7"/>
      <c r="MGN8" s="202"/>
      <c r="MGO8" s="7"/>
      <c r="MGP8" s="202"/>
      <c r="MGQ8" s="7"/>
      <c r="MGR8" s="202"/>
      <c r="MGS8" s="7"/>
      <c r="MGT8" s="202"/>
      <c r="MGU8" s="7"/>
      <c r="MGV8" s="202"/>
      <c r="MGW8" s="7"/>
      <c r="MGX8" s="202"/>
      <c r="MGY8" s="7"/>
      <c r="MGZ8" s="202"/>
      <c r="MHA8" s="7"/>
      <c r="MHB8" s="202"/>
      <c r="MHC8" s="7"/>
      <c r="MHD8" s="202"/>
      <c r="MHE8" s="7"/>
      <c r="MHF8" s="202"/>
      <c r="MHG8" s="7"/>
      <c r="MHH8" s="202"/>
      <c r="MHI8" s="7"/>
      <c r="MHJ8" s="202"/>
      <c r="MHK8" s="7"/>
      <c r="MHL8" s="202"/>
      <c r="MHM8" s="7"/>
      <c r="MHN8" s="202"/>
      <c r="MHO8" s="7"/>
      <c r="MHP8" s="202"/>
      <c r="MHQ8" s="7"/>
      <c r="MHR8" s="202"/>
      <c r="MHS8" s="7"/>
      <c r="MHT8" s="202"/>
      <c r="MHU8" s="7"/>
      <c r="MHV8" s="202"/>
      <c r="MHW8" s="7"/>
      <c r="MHX8" s="202"/>
      <c r="MHY8" s="7"/>
      <c r="MHZ8" s="202"/>
      <c r="MIA8" s="7"/>
      <c r="MIB8" s="202"/>
      <c r="MIC8" s="7"/>
      <c r="MID8" s="202"/>
      <c r="MIE8" s="7"/>
      <c r="MIF8" s="202"/>
      <c r="MIG8" s="7"/>
      <c r="MIH8" s="202"/>
      <c r="MII8" s="7"/>
      <c r="MIJ8" s="202"/>
      <c r="MIK8" s="7"/>
      <c r="MIL8" s="202"/>
      <c r="MIM8" s="7"/>
      <c r="MIN8" s="202"/>
      <c r="MIO8" s="7"/>
      <c r="MIP8" s="202"/>
      <c r="MIQ8" s="7"/>
      <c r="MIR8" s="202"/>
      <c r="MIS8" s="7"/>
      <c r="MIT8" s="202"/>
      <c r="MIU8" s="7"/>
      <c r="MIV8" s="202"/>
      <c r="MIW8" s="7"/>
      <c r="MIX8" s="202"/>
      <c r="MIY8" s="7"/>
      <c r="MIZ8" s="202"/>
      <c r="MJA8" s="7"/>
      <c r="MJB8" s="202"/>
      <c r="MJC8" s="7"/>
      <c r="MJD8" s="202"/>
      <c r="MJE8" s="7"/>
      <c r="MJF8" s="202"/>
      <c r="MJG8" s="7"/>
      <c r="MJH8" s="202"/>
      <c r="MJI8" s="7"/>
      <c r="MJJ8" s="202"/>
      <c r="MJK8" s="7"/>
      <c r="MJL8" s="202"/>
      <c r="MJM8" s="7"/>
      <c r="MJN8" s="202"/>
      <c r="MJO8" s="7"/>
      <c r="MJP8" s="202"/>
      <c r="MJQ8" s="7"/>
      <c r="MJR8" s="202"/>
      <c r="MJS8" s="7"/>
      <c r="MJT8" s="202"/>
      <c r="MJU8" s="7"/>
      <c r="MJV8" s="202"/>
      <c r="MJW8" s="7"/>
      <c r="MJX8" s="202"/>
      <c r="MJY8" s="7"/>
      <c r="MJZ8" s="202"/>
      <c r="MKA8" s="7"/>
      <c r="MKB8" s="202"/>
      <c r="MKC8" s="7"/>
      <c r="MKD8" s="202"/>
      <c r="MKE8" s="7"/>
      <c r="MKF8" s="202"/>
      <c r="MKG8" s="7"/>
      <c r="MKH8" s="202"/>
      <c r="MKI8" s="7"/>
      <c r="MKJ8" s="202"/>
      <c r="MKK8" s="7"/>
      <c r="MKL8" s="202"/>
      <c r="MKM8" s="7"/>
      <c r="MKN8" s="202"/>
      <c r="MKO8" s="7"/>
      <c r="MKP8" s="202"/>
      <c r="MKQ8" s="7"/>
      <c r="MKR8" s="202"/>
      <c r="MKS8" s="7"/>
      <c r="MKT8" s="202"/>
      <c r="MKU8" s="7"/>
      <c r="MKV8" s="202"/>
      <c r="MKW8" s="7"/>
      <c r="MKX8" s="202"/>
      <c r="MKY8" s="7"/>
      <c r="MKZ8" s="202"/>
      <c r="MLA8" s="7"/>
      <c r="MLB8" s="202"/>
      <c r="MLC8" s="7"/>
      <c r="MLD8" s="202"/>
      <c r="MLE8" s="7"/>
      <c r="MLF8" s="202"/>
      <c r="MLG8" s="7"/>
      <c r="MLH8" s="202"/>
      <c r="MLI8" s="7"/>
      <c r="MLJ8" s="202"/>
      <c r="MLK8" s="7"/>
      <c r="MLL8" s="202"/>
      <c r="MLM8" s="7"/>
      <c r="MLN8" s="202"/>
      <c r="MLO8" s="7"/>
      <c r="MLP8" s="202"/>
      <c r="MLQ8" s="7"/>
      <c r="MLR8" s="202"/>
      <c r="MLS8" s="7"/>
      <c r="MLT8" s="202"/>
      <c r="MLU8" s="7"/>
      <c r="MLV8" s="202"/>
      <c r="MLW8" s="7"/>
      <c r="MLX8" s="202"/>
      <c r="MLY8" s="7"/>
      <c r="MLZ8" s="202"/>
      <c r="MMA8" s="7"/>
      <c r="MMB8" s="202"/>
      <c r="MMC8" s="7"/>
      <c r="MMD8" s="202"/>
      <c r="MME8" s="7"/>
      <c r="MMF8" s="202"/>
      <c r="MMG8" s="7"/>
      <c r="MMH8" s="202"/>
      <c r="MMI8" s="7"/>
      <c r="MMJ8" s="202"/>
      <c r="MMK8" s="7"/>
      <c r="MML8" s="202"/>
      <c r="MMM8" s="7"/>
      <c r="MMN8" s="202"/>
      <c r="MMO8" s="7"/>
      <c r="MMP8" s="202"/>
      <c r="MMQ8" s="7"/>
      <c r="MMR8" s="202"/>
      <c r="MMS8" s="7"/>
      <c r="MMT8" s="202"/>
      <c r="MMU8" s="7"/>
      <c r="MMV8" s="202"/>
      <c r="MMW8" s="7"/>
      <c r="MMX8" s="202"/>
      <c r="MMY8" s="7"/>
      <c r="MMZ8" s="202"/>
      <c r="MNA8" s="7"/>
      <c r="MNB8" s="202"/>
      <c r="MNC8" s="7"/>
      <c r="MND8" s="202"/>
      <c r="MNE8" s="7"/>
      <c r="MNF8" s="202"/>
      <c r="MNG8" s="7"/>
      <c r="MNH8" s="202"/>
      <c r="MNI8" s="7"/>
      <c r="MNJ8" s="202"/>
      <c r="MNK8" s="7"/>
      <c r="MNL8" s="202"/>
      <c r="MNM8" s="7"/>
      <c r="MNN8" s="202"/>
      <c r="MNO8" s="7"/>
      <c r="MNP8" s="202"/>
      <c r="MNQ8" s="7"/>
      <c r="MNR8" s="202"/>
      <c r="MNS8" s="7"/>
      <c r="MNT8" s="202"/>
      <c r="MNU8" s="7"/>
      <c r="MNV8" s="202"/>
      <c r="MNW8" s="7"/>
      <c r="MNX8" s="202"/>
      <c r="MNY8" s="7"/>
      <c r="MNZ8" s="202"/>
      <c r="MOA8" s="7"/>
      <c r="MOB8" s="202"/>
      <c r="MOC8" s="7"/>
      <c r="MOD8" s="202"/>
      <c r="MOE8" s="7"/>
      <c r="MOF8" s="202"/>
      <c r="MOG8" s="7"/>
      <c r="MOH8" s="202"/>
      <c r="MOI8" s="7"/>
      <c r="MOJ8" s="202"/>
      <c r="MOK8" s="7"/>
      <c r="MOL8" s="202"/>
      <c r="MOM8" s="7"/>
      <c r="MON8" s="202"/>
      <c r="MOO8" s="7"/>
      <c r="MOP8" s="202"/>
      <c r="MOQ8" s="7"/>
      <c r="MOR8" s="202"/>
      <c r="MOS8" s="7"/>
      <c r="MOT8" s="202"/>
      <c r="MOU8" s="7"/>
      <c r="MOV8" s="202"/>
      <c r="MOW8" s="7"/>
      <c r="MOX8" s="202"/>
      <c r="MOY8" s="7"/>
      <c r="MOZ8" s="202"/>
      <c r="MPA8" s="7"/>
      <c r="MPB8" s="202"/>
      <c r="MPC8" s="7"/>
      <c r="MPD8" s="202"/>
      <c r="MPE8" s="7"/>
      <c r="MPF8" s="202"/>
      <c r="MPG8" s="7"/>
      <c r="MPH8" s="202"/>
      <c r="MPI8" s="7"/>
      <c r="MPJ8" s="202"/>
      <c r="MPK8" s="7"/>
      <c r="MPL8" s="202"/>
      <c r="MPM8" s="7"/>
      <c r="MPN8" s="202"/>
      <c r="MPO8" s="7"/>
      <c r="MPP8" s="202"/>
      <c r="MPQ8" s="7"/>
      <c r="MPR8" s="202"/>
      <c r="MPS8" s="7"/>
      <c r="MPT8" s="202"/>
      <c r="MPU8" s="7"/>
      <c r="MPV8" s="202"/>
      <c r="MPW8" s="7"/>
      <c r="MPX8" s="202"/>
      <c r="MPY8" s="7"/>
      <c r="MPZ8" s="202"/>
      <c r="MQA8" s="7"/>
      <c r="MQB8" s="202"/>
      <c r="MQC8" s="7"/>
      <c r="MQD8" s="202"/>
      <c r="MQE8" s="7"/>
      <c r="MQF8" s="202"/>
      <c r="MQG8" s="7"/>
      <c r="MQH8" s="202"/>
      <c r="MQI8" s="7"/>
      <c r="MQJ8" s="202"/>
      <c r="MQK8" s="7"/>
      <c r="MQL8" s="202"/>
      <c r="MQM8" s="7"/>
      <c r="MQN8" s="202"/>
      <c r="MQO8" s="7"/>
      <c r="MQP8" s="202"/>
      <c r="MQQ8" s="7"/>
      <c r="MQR8" s="202"/>
      <c r="MQS8" s="7"/>
      <c r="MQT8" s="202"/>
      <c r="MQU8" s="7"/>
      <c r="MQV8" s="202"/>
      <c r="MQW8" s="7"/>
      <c r="MQX8" s="202"/>
      <c r="MQY8" s="7"/>
      <c r="MQZ8" s="202"/>
      <c r="MRA8" s="7"/>
      <c r="MRB8" s="202"/>
      <c r="MRC8" s="7"/>
      <c r="MRD8" s="202"/>
      <c r="MRE8" s="7"/>
      <c r="MRF8" s="202"/>
      <c r="MRG8" s="7"/>
      <c r="MRH8" s="202"/>
      <c r="MRI8" s="7"/>
      <c r="MRJ8" s="202"/>
      <c r="MRK8" s="7"/>
      <c r="MRL8" s="202"/>
      <c r="MRM8" s="7"/>
      <c r="MRN8" s="202"/>
      <c r="MRO8" s="7"/>
      <c r="MRP8" s="202"/>
      <c r="MRQ8" s="7"/>
      <c r="MRR8" s="202"/>
      <c r="MRS8" s="7"/>
      <c r="MRT8" s="202"/>
      <c r="MRU8" s="7"/>
      <c r="MRV8" s="202"/>
      <c r="MRW8" s="7"/>
      <c r="MRX8" s="202"/>
      <c r="MRY8" s="7"/>
      <c r="MRZ8" s="202"/>
      <c r="MSA8" s="7"/>
      <c r="MSB8" s="202"/>
      <c r="MSC8" s="7"/>
      <c r="MSD8" s="202"/>
      <c r="MSE8" s="7"/>
      <c r="MSF8" s="202"/>
      <c r="MSG8" s="7"/>
      <c r="MSH8" s="202"/>
      <c r="MSI8" s="7"/>
      <c r="MSJ8" s="202"/>
      <c r="MSK8" s="7"/>
      <c r="MSL8" s="202"/>
      <c r="MSM8" s="7"/>
      <c r="MSN8" s="202"/>
      <c r="MSO8" s="7"/>
      <c r="MSP8" s="202"/>
      <c r="MSQ8" s="7"/>
      <c r="MSR8" s="202"/>
      <c r="MSS8" s="7"/>
      <c r="MST8" s="202"/>
      <c r="MSU8" s="7"/>
      <c r="MSV8" s="202"/>
      <c r="MSW8" s="7"/>
      <c r="MSX8" s="202"/>
      <c r="MSY8" s="7"/>
      <c r="MSZ8" s="202"/>
      <c r="MTA8" s="7"/>
      <c r="MTB8" s="202"/>
      <c r="MTC8" s="7"/>
      <c r="MTD8" s="202"/>
      <c r="MTE8" s="7"/>
      <c r="MTF8" s="202"/>
      <c r="MTG8" s="7"/>
      <c r="MTH8" s="202"/>
      <c r="MTI8" s="7"/>
      <c r="MTJ8" s="202"/>
      <c r="MTK8" s="7"/>
      <c r="MTL8" s="202"/>
      <c r="MTM8" s="7"/>
      <c r="MTN8" s="202"/>
      <c r="MTO8" s="7"/>
      <c r="MTP8" s="202"/>
      <c r="MTQ8" s="7"/>
      <c r="MTR8" s="202"/>
      <c r="MTS8" s="7"/>
      <c r="MTT8" s="202"/>
      <c r="MTU8" s="7"/>
      <c r="MTV8" s="202"/>
      <c r="MTW8" s="7"/>
      <c r="MTX8" s="202"/>
      <c r="MTY8" s="7"/>
      <c r="MTZ8" s="202"/>
      <c r="MUA8" s="7"/>
      <c r="MUB8" s="202"/>
      <c r="MUC8" s="7"/>
      <c r="MUD8" s="202"/>
      <c r="MUE8" s="7"/>
      <c r="MUF8" s="202"/>
      <c r="MUG8" s="7"/>
      <c r="MUH8" s="202"/>
      <c r="MUI8" s="7"/>
      <c r="MUJ8" s="202"/>
      <c r="MUK8" s="7"/>
      <c r="MUL8" s="202"/>
      <c r="MUM8" s="7"/>
      <c r="MUN8" s="202"/>
      <c r="MUO8" s="7"/>
      <c r="MUP8" s="202"/>
      <c r="MUQ8" s="7"/>
      <c r="MUR8" s="202"/>
      <c r="MUS8" s="7"/>
      <c r="MUT8" s="202"/>
      <c r="MUU8" s="7"/>
      <c r="MUV8" s="202"/>
      <c r="MUW8" s="7"/>
      <c r="MUX8" s="202"/>
      <c r="MUY8" s="7"/>
      <c r="MUZ8" s="202"/>
      <c r="MVA8" s="7"/>
      <c r="MVB8" s="202"/>
      <c r="MVC8" s="7"/>
      <c r="MVD8" s="202"/>
      <c r="MVE8" s="7"/>
      <c r="MVF8" s="202"/>
      <c r="MVG8" s="7"/>
      <c r="MVH8" s="202"/>
      <c r="MVI8" s="7"/>
      <c r="MVJ8" s="202"/>
      <c r="MVK8" s="7"/>
      <c r="MVL8" s="202"/>
      <c r="MVM8" s="7"/>
      <c r="MVN8" s="202"/>
      <c r="MVO8" s="7"/>
      <c r="MVP8" s="202"/>
      <c r="MVQ8" s="7"/>
      <c r="MVR8" s="202"/>
      <c r="MVS8" s="7"/>
      <c r="MVT8" s="202"/>
      <c r="MVU8" s="7"/>
      <c r="MVV8" s="202"/>
      <c r="MVW8" s="7"/>
      <c r="MVX8" s="202"/>
      <c r="MVY8" s="7"/>
      <c r="MVZ8" s="202"/>
      <c r="MWA8" s="7"/>
      <c r="MWB8" s="202"/>
      <c r="MWC8" s="7"/>
      <c r="MWD8" s="202"/>
      <c r="MWE8" s="7"/>
      <c r="MWF8" s="202"/>
      <c r="MWG8" s="7"/>
      <c r="MWH8" s="202"/>
      <c r="MWI8" s="7"/>
      <c r="MWJ8" s="202"/>
      <c r="MWK8" s="7"/>
      <c r="MWL8" s="202"/>
      <c r="MWM8" s="7"/>
      <c r="MWN8" s="202"/>
      <c r="MWO8" s="7"/>
      <c r="MWP8" s="202"/>
      <c r="MWQ8" s="7"/>
      <c r="MWR8" s="202"/>
      <c r="MWS8" s="7"/>
      <c r="MWT8" s="202"/>
      <c r="MWU8" s="7"/>
      <c r="MWV8" s="202"/>
      <c r="MWW8" s="7"/>
      <c r="MWX8" s="202"/>
      <c r="MWY8" s="7"/>
      <c r="MWZ8" s="202"/>
      <c r="MXA8" s="7"/>
      <c r="MXB8" s="202"/>
      <c r="MXC8" s="7"/>
      <c r="MXD8" s="202"/>
      <c r="MXE8" s="7"/>
      <c r="MXF8" s="202"/>
      <c r="MXG8" s="7"/>
      <c r="MXH8" s="202"/>
      <c r="MXI8" s="7"/>
      <c r="MXJ8" s="202"/>
      <c r="MXK8" s="7"/>
      <c r="MXL8" s="202"/>
      <c r="MXM8" s="7"/>
      <c r="MXN8" s="202"/>
      <c r="MXO8" s="7"/>
      <c r="MXP8" s="202"/>
      <c r="MXQ8" s="7"/>
      <c r="MXR8" s="202"/>
      <c r="MXS8" s="7"/>
      <c r="MXT8" s="202"/>
      <c r="MXU8" s="7"/>
      <c r="MXV8" s="202"/>
      <c r="MXW8" s="7"/>
      <c r="MXX8" s="202"/>
      <c r="MXY8" s="7"/>
      <c r="MXZ8" s="202"/>
      <c r="MYA8" s="7"/>
      <c r="MYB8" s="202"/>
      <c r="MYC8" s="7"/>
      <c r="MYD8" s="202"/>
      <c r="MYE8" s="7"/>
      <c r="MYF8" s="202"/>
      <c r="MYG8" s="7"/>
      <c r="MYH8" s="202"/>
      <c r="MYI8" s="7"/>
      <c r="MYJ8" s="202"/>
      <c r="MYK8" s="7"/>
      <c r="MYL8" s="202"/>
      <c r="MYM8" s="7"/>
      <c r="MYN8" s="202"/>
      <c r="MYO8" s="7"/>
      <c r="MYP8" s="202"/>
      <c r="MYQ8" s="7"/>
      <c r="MYR8" s="202"/>
      <c r="MYS8" s="7"/>
      <c r="MYT8" s="202"/>
      <c r="MYU8" s="7"/>
      <c r="MYV8" s="202"/>
      <c r="MYW8" s="7"/>
      <c r="MYX8" s="202"/>
      <c r="MYY8" s="7"/>
      <c r="MYZ8" s="202"/>
      <c r="MZA8" s="7"/>
      <c r="MZB8" s="202"/>
      <c r="MZC8" s="7"/>
      <c r="MZD8" s="202"/>
      <c r="MZE8" s="7"/>
      <c r="MZF8" s="202"/>
      <c r="MZG8" s="7"/>
      <c r="MZH8" s="202"/>
      <c r="MZI8" s="7"/>
      <c r="MZJ8" s="202"/>
      <c r="MZK8" s="7"/>
      <c r="MZL8" s="202"/>
      <c r="MZM8" s="7"/>
      <c r="MZN8" s="202"/>
      <c r="MZO8" s="7"/>
      <c r="MZP8" s="202"/>
      <c r="MZQ8" s="7"/>
      <c r="MZR8" s="202"/>
      <c r="MZS8" s="7"/>
      <c r="MZT8" s="202"/>
      <c r="MZU8" s="7"/>
      <c r="MZV8" s="202"/>
      <c r="MZW8" s="7"/>
      <c r="MZX8" s="202"/>
      <c r="MZY8" s="7"/>
      <c r="MZZ8" s="202"/>
      <c r="NAA8" s="7"/>
      <c r="NAB8" s="202"/>
      <c r="NAC8" s="7"/>
      <c r="NAD8" s="202"/>
      <c r="NAE8" s="7"/>
      <c r="NAF8" s="202"/>
      <c r="NAG8" s="7"/>
      <c r="NAH8" s="202"/>
      <c r="NAI8" s="7"/>
      <c r="NAJ8" s="202"/>
      <c r="NAK8" s="7"/>
      <c r="NAL8" s="202"/>
      <c r="NAM8" s="7"/>
      <c r="NAN8" s="202"/>
      <c r="NAO8" s="7"/>
      <c r="NAP8" s="202"/>
      <c r="NAQ8" s="7"/>
      <c r="NAR8" s="202"/>
      <c r="NAS8" s="7"/>
      <c r="NAT8" s="202"/>
      <c r="NAU8" s="7"/>
      <c r="NAV8" s="202"/>
      <c r="NAW8" s="7"/>
      <c r="NAX8" s="202"/>
      <c r="NAY8" s="7"/>
      <c r="NAZ8" s="202"/>
      <c r="NBA8" s="7"/>
      <c r="NBB8" s="202"/>
      <c r="NBC8" s="7"/>
      <c r="NBD8" s="202"/>
      <c r="NBE8" s="7"/>
      <c r="NBF8" s="202"/>
      <c r="NBG8" s="7"/>
      <c r="NBH8" s="202"/>
      <c r="NBI8" s="7"/>
      <c r="NBJ8" s="202"/>
      <c r="NBK8" s="7"/>
      <c r="NBL8" s="202"/>
      <c r="NBM8" s="7"/>
      <c r="NBN8" s="202"/>
      <c r="NBO8" s="7"/>
      <c r="NBP8" s="202"/>
      <c r="NBQ8" s="7"/>
      <c r="NBR8" s="202"/>
      <c r="NBS8" s="7"/>
      <c r="NBT8" s="202"/>
      <c r="NBU8" s="7"/>
      <c r="NBV8" s="202"/>
      <c r="NBW8" s="7"/>
      <c r="NBX8" s="202"/>
      <c r="NBY8" s="7"/>
      <c r="NBZ8" s="202"/>
      <c r="NCA8" s="7"/>
      <c r="NCB8" s="202"/>
      <c r="NCC8" s="7"/>
      <c r="NCD8" s="202"/>
      <c r="NCE8" s="7"/>
      <c r="NCF8" s="202"/>
      <c r="NCG8" s="7"/>
      <c r="NCH8" s="202"/>
      <c r="NCI8" s="7"/>
      <c r="NCJ8" s="202"/>
      <c r="NCK8" s="7"/>
      <c r="NCL8" s="202"/>
      <c r="NCM8" s="7"/>
      <c r="NCN8" s="202"/>
      <c r="NCO8" s="7"/>
      <c r="NCP8" s="202"/>
      <c r="NCQ8" s="7"/>
      <c r="NCR8" s="202"/>
      <c r="NCS8" s="7"/>
      <c r="NCT8" s="202"/>
      <c r="NCU8" s="7"/>
      <c r="NCV8" s="202"/>
      <c r="NCW8" s="7"/>
      <c r="NCX8" s="202"/>
      <c r="NCY8" s="7"/>
      <c r="NCZ8" s="202"/>
      <c r="NDA8" s="7"/>
      <c r="NDB8" s="202"/>
      <c r="NDC8" s="7"/>
      <c r="NDD8" s="202"/>
      <c r="NDE8" s="7"/>
      <c r="NDF8" s="202"/>
      <c r="NDG8" s="7"/>
      <c r="NDH8" s="202"/>
      <c r="NDI8" s="7"/>
      <c r="NDJ8" s="202"/>
      <c r="NDK8" s="7"/>
      <c r="NDL8" s="202"/>
      <c r="NDM8" s="7"/>
      <c r="NDN8" s="202"/>
      <c r="NDO8" s="7"/>
      <c r="NDP8" s="202"/>
      <c r="NDQ8" s="7"/>
      <c r="NDR8" s="202"/>
      <c r="NDS8" s="7"/>
      <c r="NDT8" s="202"/>
      <c r="NDU8" s="7"/>
      <c r="NDV8" s="202"/>
      <c r="NDW8" s="7"/>
      <c r="NDX8" s="202"/>
      <c r="NDY8" s="7"/>
      <c r="NDZ8" s="202"/>
      <c r="NEA8" s="7"/>
      <c r="NEB8" s="202"/>
      <c r="NEC8" s="7"/>
      <c r="NED8" s="202"/>
      <c r="NEE8" s="7"/>
      <c r="NEF8" s="202"/>
      <c r="NEG8" s="7"/>
      <c r="NEH8" s="202"/>
      <c r="NEI8" s="7"/>
      <c r="NEJ8" s="202"/>
      <c r="NEK8" s="7"/>
      <c r="NEL8" s="202"/>
      <c r="NEM8" s="7"/>
      <c r="NEN8" s="202"/>
      <c r="NEO8" s="7"/>
      <c r="NEP8" s="202"/>
      <c r="NEQ8" s="7"/>
      <c r="NER8" s="202"/>
      <c r="NES8" s="7"/>
      <c r="NET8" s="202"/>
      <c r="NEU8" s="7"/>
      <c r="NEV8" s="202"/>
      <c r="NEW8" s="7"/>
      <c r="NEX8" s="202"/>
      <c r="NEY8" s="7"/>
      <c r="NEZ8" s="202"/>
      <c r="NFA8" s="7"/>
      <c r="NFB8" s="202"/>
      <c r="NFC8" s="7"/>
      <c r="NFD8" s="202"/>
      <c r="NFE8" s="7"/>
      <c r="NFF8" s="202"/>
      <c r="NFG8" s="7"/>
      <c r="NFH8" s="202"/>
      <c r="NFI8" s="7"/>
      <c r="NFJ8" s="202"/>
      <c r="NFK8" s="7"/>
      <c r="NFL8" s="202"/>
      <c r="NFM8" s="7"/>
      <c r="NFN8" s="202"/>
      <c r="NFO8" s="7"/>
      <c r="NFP8" s="202"/>
      <c r="NFQ8" s="7"/>
      <c r="NFR8" s="202"/>
      <c r="NFS8" s="7"/>
      <c r="NFT8" s="202"/>
      <c r="NFU8" s="7"/>
      <c r="NFV8" s="202"/>
      <c r="NFW8" s="7"/>
      <c r="NFX8" s="202"/>
      <c r="NFY8" s="7"/>
      <c r="NFZ8" s="202"/>
      <c r="NGA8" s="7"/>
      <c r="NGB8" s="202"/>
      <c r="NGC8" s="7"/>
      <c r="NGD8" s="202"/>
      <c r="NGE8" s="7"/>
      <c r="NGF8" s="202"/>
      <c r="NGG8" s="7"/>
      <c r="NGH8" s="202"/>
      <c r="NGI8" s="7"/>
      <c r="NGJ8" s="202"/>
      <c r="NGK8" s="7"/>
      <c r="NGL8" s="202"/>
      <c r="NGM8" s="7"/>
      <c r="NGN8" s="202"/>
      <c r="NGO8" s="7"/>
      <c r="NGP8" s="202"/>
      <c r="NGQ8" s="7"/>
      <c r="NGR8" s="202"/>
      <c r="NGS8" s="7"/>
      <c r="NGT8" s="202"/>
      <c r="NGU8" s="7"/>
      <c r="NGV8" s="202"/>
      <c r="NGW8" s="7"/>
      <c r="NGX8" s="202"/>
      <c r="NGY8" s="7"/>
      <c r="NGZ8" s="202"/>
      <c r="NHA8" s="7"/>
      <c r="NHB8" s="202"/>
      <c r="NHC8" s="7"/>
      <c r="NHD8" s="202"/>
      <c r="NHE8" s="7"/>
      <c r="NHF8" s="202"/>
      <c r="NHG8" s="7"/>
      <c r="NHH8" s="202"/>
      <c r="NHI8" s="7"/>
      <c r="NHJ8" s="202"/>
      <c r="NHK8" s="7"/>
      <c r="NHL8" s="202"/>
      <c r="NHM8" s="7"/>
      <c r="NHN8" s="202"/>
      <c r="NHO8" s="7"/>
      <c r="NHP8" s="202"/>
      <c r="NHQ8" s="7"/>
      <c r="NHR8" s="202"/>
      <c r="NHS8" s="7"/>
      <c r="NHT8" s="202"/>
      <c r="NHU8" s="7"/>
      <c r="NHV8" s="202"/>
      <c r="NHW8" s="7"/>
      <c r="NHX8" s="202"/>
      <c r="NHY8" s="7"/>
      <c r="NHZ8" s="202"/>
      <c r="NIA8" s="7"/>
      <c r="NIB8" s="202"/>
      <c r="NIC8" s="7"/>
      <c r="NID8" s="202"/>
      <c r="NIE8" s="7"/>
      <c r="NIF8" s="202"/>
      <c r="NIG8" s="7"/>
      <c r="NIH8" s="202"/>
      <c r="NII8" s="7"/>
      <c r="NIJ8" s="202"/>
      <c r="NIK8" s="7"/>
      <c r="NIL8" s="202"/>
      <c r="NIM8" s="7"/>
      <c r="NIN8" s="202"/>
      <c r="NIO8" s="7"/>
      <c r="NIP8" s="202"/>
      <c r="NIQ8" s="7"/>
      <c r="NIR8" s="202"/>
      <c r="NIS8" s="7"/>
      <c r="NIT8" s="202"/>
      <c r="NIU8" s="7"/>
      <c r="NIV8" s="202"/>
      <c r="NIW8" s="7"/>
      <c r="NIX8" s="202"/>
      <c r="NIY8" s="7"/>
      <c r="NIZ8" s="202"/>
      <c r="NJA8" s="7"/>
      <c r="NJB8" s="202"/>
      <c r="NJC8" s="7"/>
      <c r="NJD8" s="202"/>
      <c r="NJE8" s="7"/>
      <c r="NJF8" s="202"/>
      <c r="NJG8" s="7"/>
      <c r="NJH8" s="202"/>
      <c r="NJI8" s="7"/>
      <c r="NJJ8" s="202"/>
      <c r="NJK8" s="7"/>
      <c r="NJL8" s="202"/>
      <c r="NJM8" s="7"/>
      <c r="NJN8" s="202"/>
      <c r="NJO8" s="7"/>
      <c r="NJP8" s="202"/>
      <c r="NJQ8" s="7"/>
      <c r="NJR8" s="202"/>
      <c r="NJS8" s="7"/>
      <c r="NJT8" s="202"/>
      <c r="NJU8" s="7"/>
      <c r="NJV8" s="202"/>
      <c r="NJW8" s="7"/>
      <c r="NJX8" s="202"/>
      <c r="NJY8" s="7"/>
      <c r="NJZ8" s="202"/>
      <c r="NKA8" s="7"/>
      <c r="NKB8" s="202"/>
      <c r="NKC8" s="7"/>
      <c r="NKD8" s="202"/>
      <c r="NKE8" s="7"/>
      <c r="NKF8" s="202"/>
      <c r="NKG8" s="7"/>
      <c r="NKH8" s="202"/>
      <c r="NKI8" s="7"/>
      <c r="NKJ8" s="202"/>
      <c r="NKK8" s="7"/>
      <c r="NKL8" s="202"/>
      <c r="NKM8" s="7"/>
      <c r="NKN8" s="202"/>
      <c r="NKO8" s="7"/>
      <c r="NKP8" s="202"/>
      <c r="NKQ8" s="7"/>
      <c r="NKR8" s="202"/>
      <c r="NKS8" s="7"/>
      <c r="NKT8" s="202"/>
      <c r="NKU8" s="7"/>
      <c r="NKV8" s="202"/>
      <c r="NKW8" s="7"/>
      <c r="NKX8" s="202"/>
      <c r="NKY8" s="7"/>
      <c r="NKZ8" s="202"/>
      <c r="NLA8" s="7"/>
      <c r="NLB8" s="202"/>
      <c r="NLC8" s="7"/>
      <c r="NLD8" s="202"/>
      <c r="NLE8" s="7"/>
      <c r="NLF8" s="202"/>
      <c r="NLG8" s="7"/>
      <c r="NLH8" s="202"/>
      <c r="NLI8" s="7"/>
      <c r="NLJ8" s="202"/>
      <c r="NLK8" s="7"/>
      <c r="NLL8" s="202"/>
      <c r="NLM8" s="7"/>
      <c r="NLN8" s="202"/>
      <c r="NLO8" s="7"/>
      <c r="NLP8" s="202"/>
      <c r="NLQ8" s="7"/>
      <c r="NLR8" s="202"/>
      <c r="NLS8" s="7"/>
      <c r="NLT8" s="202"/>
      <c r="NLU8" s="7"/>
      <c r="NLV8" s="202"/>
      <c r="NLW8" s="7"/>
      <c r="NLX8" s="202"/>
      <c r="NLY8" s="7"/>
      <c r="NLZ8" s="202"/>
      <c r="NMA8" s="7"/>
      <c r="NMB8" s="202"/>
      <c r="NMC8" s="7"/>
      <c r="NMD8" s="202"/>
      <c r="NME8" s="7"/>
      <c r="NMF8" s="202"/>
      <c r="NMG8" s="7"/>
      <c r="NMH8" s="202"/>
      <c r="NMI8" s="7"/>
      <c r="NMJ8" s="202"/>
      <c r="NMK8" s="7"/>
      <c r="NML8" s="202"/>
      <c r="NMM8" s="7"/>
      <c r="NMN8" s="202"/>
      <c r="NMO8" s="7"/>
      <c r="NMP8" s="202"/>
      <c r="NMQ8" s="7"/>
      <c r="NMR8" s="202"/>
      <c r="NMS8" s="7"/>
      <c r="NMT8" s="202"/>
      <c r="NMU8" s="7"/>
      <c r="NMV8" s="202"/>
      <c r="NMW8" s="7"/>
      <c r="NMX8" s="202"/>
      <c r="NMY8" s="7"/>
      <c r="NMZ8" s="202"/>
      <c r="NNA8" s="7"/>
      <c r="NNB8" s="202"/>
      <c r="NNC8" s="7"/>
      <c r="NND8" s="202"/>
      <c r="NNE8" s="7"/>
      <c r="NNF8" s="202"/>
      <c r="NNG8" s="7"/>
      <c r="NNH8" s="202"/>
      <c r="NNI8" s="7"/>
      <c r="NNJ8" s="202"/>
      <c r="NNK8" s="7"/>
      <c r="NNL8" s="202"/>
      <c r="NNM8" s="7"/>
      <c r="NNN8" s="202"/>
      <c r="NNO8" s="7"/>
      <c r="NNP8" s="202"/>
      <c r="NNQ8" s="7"/>
      <c r="NNR8" s="202"/>
      <c r="NNS8" s="7"/>
      <c r="NNT8" s="202"/>
      <c r="NNU8" s="7"/>
      <c r="NNV8" s="202"/>
      <c r="NNW8" s="7"/>
      <c r="NNX8" s="202"/>
      <c r="NNY8" s="7"/>
      <c r="NNZ8" s="202"/>
      <c r="NOA8" s="7"/>
      <c r="NOB8" s="202"/>
      <c r="NOC8" s="7"/>
      <c r="NOD8" s="202"/>
      <c r="NOE8" s="7"/>
      <c r="NOF8" s="202"/>
      <c r="NOG8" s="7"/>
      <c r="NOH8" s="202"/>
      <c r="NOI8" s="7"/>
      <c r="NOJ8" s="202"/>
      <c r="NOK8" s="7"/>
      <c r="NOL8" s="202"/>
      <c r="NOM8" s="7"/>
      <c r="NON8" s="202"/>
      <c r="NOO8" s="7"/>
      <c r="NOP8" s="202"/>
      <c r="NOQ8" s="7"/>
      <c r="NOR8" s="202"/>
      <c r="NOS8" s="7"/>
      <c r="NOT8" s="202"/>
      <c r="NOU8" s="7"/>
      <c r="NOV8" s="202"/>
      <c r="NOW8" s="7"/>
      <c r="NOX8" s="202"/>
      <c r="NOY8" s="7"/>
      <c r="NOZ8" s="202"/>
      <c r="NPA8" s="7"/>
      <c r="NPB8" s="202"/>
      <c r="NPC8" s="7"/>
      <c r="NPD8" s="202"/>
      <c r="NPE8" s="7"/>
      <c r="NPF8" s="202"/>
      <c r="NPG8" s="7"/>
      <c r="NPH8" s="202"/>
      <c r="NPI8" s="7"/>
      <c r="NPJ8" s="202"/>
      <c r="NPK8" s="7"/>
      <c r="NPL8" s="202"/>
      <c r="NPM8" s="7"/>
      <c r="NPN8" s="202"/>
      <c r="NPO8" s="7"/>
      <c r="NPP8" s="202"/>
      <c r="NPQ8" s="7"/>
      <c r="NPR8" s="202"/>
      <c r="NPS8" s="7"/>
      <c r="NPT8" s="202"/>
      <c r="NPU8" s="7"/>
      <c r="NPV8" s="202"/>
      <c r="NPW8" s="7"/>
      <c r="NPX8" s="202"/>
      <c r="NPY8" s="7"/>
      <c r="NPZ8" s="202"/>
      <c r="NQA8" s="7"/>
      <c r="NQB8" s="202"/>
      <c r="NQC8" s="7"/>
      <c r="NQD8" s="202"/>
      <c r="NQE8" s="7"/>
      <c r="NQF8" s="202"/>
      <c r="NQG8" s="7"/>
      <c r="NQH8" s="202"/>
      <c r="NQI8" s="7"/>
      <c r="NQJ8" s="202"/>
      <c r="NQK8" s="7"/>
      <c r="NQL8" s="202"/>
      <c r="NQM8" s="7"/>
      <c r="NQN8" s="202"/>
      <c r="NQO8" s="7"/>
      <c r="NQP8" s="202"/>
      <c r="NQQ8" s="7"/>
      <c r="NQR8" s="202"/>
      <c r="NQS8" s="7"/>
      <c r="NQT8" s="202"/>
      <c r="NQU8" s="7"/>
      <c r="NQV8" s="202"/>
      <c r="NQW8" s="7"/>
      <c r="NQX8" s="202"/>
      <c r="NQY8" s="7"/>
      <c r="NQZ8" s="202"/>
      <c r="NRA8" s="7"/>
      <c r="NRB8" s="202"/>
      <c r="NRC8" s="7"/>
      <c r="NRD8" s="202"/>
      <c r="NRE8" s="7"/>
      <c r="NRF8" s="202"/>
      <c r="NRG8" s="7"/>
      <c r="NRH8" s="202"/>
      <c r="NRI8" s="7"/>
      <c r="NRJ8" s="202"/>
      <c r="NRK8" s="7"/>
      <c r="NRL8" s="202"/>
      <c r="NRM8" s="7"/>
      <c r="NRN8" s="202"/>
      <c r="NRO8" s="7"/>
      <c r="NRP8" s="202"/>
      <c r="NRQ8" s="7"/>
      <c r="NRR8" s="202"/>
      <c r="NRS8" s="7"/>
      <c r="NRT8" s="202"/>
      <c r="NRU8" s="7"/>
      <c r="NRV8" s="202"/>
      <c r="NRW8" s="7"/>
      <c r="NRX8" s="202"/>
      <c r="NRY8" s="7"/>
      <c r="NRZ8" s="202"/>
      <c r="NSA8" s="7"/>
      <c r="NSB8" s="202"/>
      <c r="NSC8" s="7"/>
      <c r="NSD8" s="202"/>
      <c r="NSE8" s="7"/>
      <c r="NSF8" s="202"/>
      <c r="NSG8" s="7"/>
      <c r="NSH8" s="202"/>
      <c r="NSI8" s="7"/>
      <c r="NSJ8" s="202"/>
      <c r="NSK8" s="7"/>
      <c r="NSL8" s="202"/>
      <c r="NSM8" s="7"/>
      <c r="NSN8" s="202"/>
      <c r="NSO8" s="7"/>
      <c r="NSP8" s="202"/>
      <c r="NSQ8" s="7"/>
      <c r="NSR8" s="202"/>
      <c r="NSS8" s="7"/>
      <c r="NST8" s="202"/>
      <c r="NSU8" s="7"/>
      <c r="NSV8" s="202"/>
      <c r="NSW8" s="7"/>
      <c r="NSX8" s="202"/>
      <c r="NSY8" s="7"/>
      <c r="NSZ8" s="202"/>
      <c r="NTA8" s="7"/>
      <c r="NTB8" s="202"/>
      <c r="NTC8" s="7"/>
      <c r="NTD8" s="202"/>
      <c r="NTE8" s="7"/>
      <c r="NTF8" s="202"/>
      <c r="NTG8" s="7"/>
      <c r="NTH8" s="202"/>
      <c r="NTI8" s="7"/>
      <c r="NTJ8" s="202"/>
      <c r="NTK8" s="7"/>
      <c r="NTL8" s="202"/>
      <c r="NTM8" s="7"/>
      <c r="NTN8" s="202"/>
      <c r="NTO8" s="7"/>
      <c r="NTP8" s="202"/>
      <c r="NTQ8" s="7"/>
      <c r="NTR8" s="202"/>
      <c r="NTS8" s="7"/>
      <c r="NTT8" s="202"/>
      <c r="NTU8" s="7"/>
      <c r="NTV8" s="202"/>
      <c r="NTW8" s="7"/>
      <c r="NTX8" s="202"/>
      <c r="NTY8" s="7"/>
      <c r="NTZ8" s="202"/>
      <c r="NUA8" s="7"/>
      <c r="NUB8" s="202"/>
      <c r="NUC8" s="7"/>
      <c r="NUD8" s="202"/>
      <c r="NUE8" s="7"/>
      <c r="NUF8" s="202"/>
      <c r="NUG8" s="7"/>
      <c r="NUH8" s="202"/>
      <c r="NUI8" s="7"/>
      <c r="NUJ8" s="202"/>
      <c r="NUK8" s="7"/>
      <c r="NUL8" s="202"/>
      <c r="NUM8" s="7"/>
      <c r="NUN8" s="202"/>
      <c r="NUO8" s="7"/>
      <c r="NUP8" s="202"/>
      <c r="NUQ8" s="7"/>
      <c r="NUR8" s="202"/>
      <c r="NUS8" s="7"/>
      <c r="NUT8" s="202"/>
      <c r="NUU8" s="7"/>
      <c r="NUV8" s="202"/>
      <c r="NUW8" s="7"/>
      <c r="NUX8" s="202"/>
      <c r="NUY8" s="7"/>
      <c r="NUZ8" s="202"/>
      <c r="NVA8" s="7"/>
      <c r="NVB8" s="202"/>
      <c r="NVC8" s="7"/>
      <c r="NVD8" s="202"/>
      <c r="NVE8" s="7"/>
      <c r="NVF8" s="202"/>
      <c r="NVG8" s="7"/>
      <c r="NVH8" s="202"/>
      <c r="NVI8" s="7"/>
      <c r="NVJ8" s="202"/>
      <c r="NVK8" s="7"/>
      <c r="NVL8" s="202"/>
      <c r="NVM8" s="7"/>
      <c r="NVN8" s="202"/>
      <c r="NVO8" s="7"/>
      <c r="NVP8" s="202"/>
      <c r="NVQ8" s="7"/>
      <c r="NVR8" s="202"/>
      <c r="NVS8" s="7"/>
      <c r="NVT8" s="202"/>
      <c r="NVU8" s="7"/>
      <c r="NVV8" s="202"/>
      <c r="NVW8" s="7"/>
      <c r="NVX8" s="202"/>
      <c r="NVY8" s="7"/>
      <c r="NVZ8" s="202"/>
      <c r="NWA8" s="7"/>
      <c r="NWB8" s="202"/>
      <c r="NWC8" s="7"/>
      <c r="NWD8" s="202"/>
      <c r="NWE8" s="7"/>
      <c r="NWF8" s="202"/>
      <c r="NWG8" s="7"/>
      <c r="NWH8" s="202"/>
      <c r="NWI8" s="7"/>
      <c r="NWJ8" s="202"/>
      <c r="NWK8" s="7"/>
      <c r="NWL8" s="202"/>
      <c r="NWM8" s="7"/>
      <c r="NWN8" s="202"/>
      <c r="NWO8" s="7"/>
      <c r="NWP8" s="202"/>
      <c r="NWQ8" s="7"/>
      <c r="NWR8" s="202"/>
      <c r="NWS8" s="7"/>
      <c r="NWT8" s="202"/>
      <c r="NWU8" s="7"/>
      <c r="NWV8" s="202"/>
      <c r="NWW8" s="7"/>
      <c r="NWX8" s="202"/>
      <c r="NWY8" s="7"/>
      <c r="NWZ8" s="202"/>
      <c r="NXA8" s="7"/>
      <c r="NXB8" s="202"/>
      <c r="NXC8" s="7"/>
      <c r="NXD8" s="202"/>
      <c r="NXE8" s="7"/>
      <c r="NXF8" s="202"/>
      <c r="NXG8" s="7"/>
      <c r="NXH8" s="202"/>
      <c r="NXI8" s="7"/>
      <c r="NXJ8" s="202"/>
      <c r="NXK8" s="7"/>
      <c r="NXL8" s="202"/>
      <c r="NXM8" s="7"/>
      <c r="NXN8" s="202"/>
      <c r="NXO8" s="7"/>
      <c r="NXP8" s="202"/>
      <c r="NXQ8" s="7"/>
      <c r="NXR8" s="202"/>
      <c r="NXS8" s="7"/>
      <c r="NXT8" s="202"/>
      <c r="NXU8" s="7"/>
      <c r="NXV8" s="202"/>
      <c r="NXW8" s="7"/>
      <c r="NXX8" s="202"/>
      <c r="NXY8" s="7"/>
      <c r="NXZ8" s="202"/>
      <c r="NYA8" s="7"/>
      <c r="NYB8" s="202"/>
      <c r="NYC8" s="7"/>
      <c r="NYD8" s="202"/>
      <c r="NYE8" s="7"/>
      <c r="NYF8" s="202"/>
      <c r="NYG8" s="7"/>
      <c r="NYH8" s="202"/>
      <c r="NYI8" s="7"/>
      <c r="NYJ8" s="202"/>
      <c r="NYK8" s="7"/>
      <c r="NYL8" s="202"/>
      <c r="NYM8" s="7"/>
      <c r="NYN8" s="202"/>
      <c r="NYO8" s="7"/>
      <c r="NYP8" s="202"/>
      <c r="NYQ8" s="7"/>
      <c r="NYR8" s="202"/>
      <c r="NYS8" s="7"/>
      <c r="NYT8" s="202"/>
      <c r="NYU8" s="7"/>
      <c r="NYV8" s="202"/>
      <c r="NYW8" s="7"/>
      <c r="NYX8" s="202"/>
      <c r="NYY8" s="7"/>
      <c r="NYZ8" s="202"/>
      <c r="NZA8" s="7"/>
      <c r="NZB8" s="202"/>
      <c r="NZC8" s="7"/>
      <c r="NZD8" s="202"/>
      <c r="NZE8" s="7"/>
      <c r="NZF8" s="202"/>
      <c r="NZG8" s="7"/>
      <c r="NZH8" s="202"/>
      <c r="NZI8" s="7"/>
      <c r="NZJ8" s="202"/>
      <c r="NZK8" s="7"/>
      <c r="NZL8" s="202"/>
      <c r="NZM8" s="7"/>
      <c r="NZN8" s="202"/>
      <c r="NZO8" s="7"/>
      <c r="NZP8" s="202"/>
      <c r="NZQ8" s="7"/>
      <c r="NZR8" s="202"/>
      <c r="NZS8" s="7"/>
      <c r="NZT8" s="202"/>
      <c r="NZU8" s="7"/>
      <c r="NZV8" s="202"/>
      <c r="NZW8" s="7"/>
      <c r="NZX8" s="202"/>
      <c r="NZY8" s="7"/>
      <c r="NZZ8" s="202"/>
      <c r="OAA8" s="7"/>
      <c r="OAB8" s="202"/>
      <c r="OAC8" s="7"/>
      <c r="OAD8" s="202"/>
      <c r="OAE8" s="7"/>
      <c r="OAF8" s="202"/>
      <c r="OAG8" s="7"/>
      <c r="OAH8" s="202"/>
      <c r="OAI8" s="7"/>
      <c r="OAJ8" s="202"/>
      <c r="OAK8" s="7"/>
      <c r="OAL8" s="202"/>
      <c r="OAM8" s="7"/>
      <c r="OAN8" s="202"/>
      <c r="OAO8" s="7"/>
      <c r="OAP8" s="202"/>
      <c r="OAQ8" s="7"/>
      <c r="OAR8" s="202"/>
      <c r="OAS8" s="7"/>
      <c r="OAT8" s="202"/>
      <c r="OAU8" s="7"/>
      <c r="OAV8" s="202"/>
      <c r="OAW8" s="7"/>
      <c r="OAX8" s="202"/>
      <c r="OAY8" s="7"/>
      <c r="OAZ8" s="202"/>
      <c r="OBA8" s="7"/>
      <c r="OBB8" s="202"/>
      <c r="OBC8" s="7"/>
      <c r="OBD8" s="202"/>
      <c r="OBE8" s="7"/>
      <c r="OBF8" s="202"/>
      <c r="OBG8" s="7"/>
      <c r="OBH8" s="202"/>
      <c r="OBI8" s="7"/>
      <c r="OBJ8" s="202"/>
      <c r="OBK8" s="7"/>
      <c r="OBL8" s="202"/>
      <c r="OBM8" s="7"/>
      <c r="OBN8" s="202"/>
      <c r="OBO8" s="7"/>
      <c r="OBP8" s="202"/>
      <c r="OBQ8" s="7"/>
      <c r="OBR8" s="202"/>
      <c r="OBS8" s="7"/>
      <c r="OBT8" s="202"/>
      <c r="OBU8" s="7"/>
      <c r="OBV8" s="202"/>
      <c r="OBW8" s="7"/>
      <c r="OBX8" s="202"/>
      <c r="OBY8" s="7"/>
      <c r="OBZ8" s="202"/>
      <c r="OCA8" s="7"/>
      <c r="OCB8" s="202"/>
      <c r="OCC8" s="7"/>
      <c r="OCD8" s="202"/>
      <c r="OCE8" s="7"/>
      <c r="OCF8" s="202"/>
      <c r="OCG8" s="7"/>
      <c r="OCH8" s="202"/>
      <c r="OCI8" s="7"/>
      <c r="OCJ8" s="202"/>
      <c r="OCK8" s="7"/>
      <c r="OCL8" s="202"/>
      <c r="OCM8" s="7"/>
      <c r="OCN8" s="202"/>
      <c r="OCO8" s="7"/>
      <c r="OCP8" s="202"/>
      <c r="OCQ8" s="7"/>
      <c r="OCR8" s="202"/>
      <c r="OCS8" s="7"/>
      <c r="OCT8" s="202"/>
      <c r="OCU8" s="7"/>
      <c r="OCV8" s="202"/>
      <c r="OCW8" s="7"/>
      <c r="OCX8" s="202"/>
      <c r="OCY8" s="7"/>
      <c r="OCZ8" s="202"/>
      <c r="ODA8" s="7"/>
      <c r="ODB8" s="202"/>
      <c r="ODC8" s="7"/>
      <c r="ODD8" s="202"/>
      <c r="ODE8" s="7"/>
      <c r="ODF8" s="202"/>
      <c r="ODG8" s="7"/>
      <c r="ODH8" s="202"/>
      <c r="ODI8" s="7"/>
      <c r="ODJ8" s="202"/>
      <c r="ODK8" s="7"/>
      <c r="ODL8" s="202"/>
      <c r="ODM8" s="7"/>
      <c r="ODN8" s="202"/>
      <c r="ODO8" s="7"/>
      <c r="ODP8" s="202"/>
      <c r="ODQ8" s="7"/>
      <c r="ODR8" s="202"/>
      <c r="ODS8" s="7"/>
      <c r="ODT8" s="202"/>
      <c r="ODU8" s="7"/>
      <c r="ODV8" s="202"/>
      <c r="ODW8" s="7"/>
      <c r="ODX8" s="202"/>
      <c r="ODY8" s="7"/>
      <c r="ODZ8" s="202"/>
      <c r="OEA8" s="7"/>
      <c r="OEB8" s="202"/>
      <c r="OEC8" s="7"/>
      <c r="OED8" s="202"/>
      <c r="OEE8" s="7"/>
      <c r="OEF8" s="202"/>
      <c r="OEG8" s="7"/>
      <c r="OEH8" s="202"/>
      <c r="OEI8" s="7"/>
      <c r="OEJ8" s="202"/>
      <c r="OEK8" s="7"/>
      <c r="OEL8" s="202"/>
      <c r="OEM8" s="7"/>
      <c r="OEN8" s="202"/>
      <c r="OEO8" s="7"/>
      <c r="OEP8" s="202"/>
      <c r="OEQ8" s="7"/>
      <c r="OER8" s="202"/>
      <c r="OES8" s="7"/>
      <c r="OET8" s="202"/>
      <c r="OEU8" s="7"/>
      <c r="OEV8" s="202"/>
      <c r="OEW8" s="7"/>
      <c r="OEX8" s="202"/>
      <c r="OEY8" s="7"/>
      <c r="OEZ8" s="202"/>
      <c r="OFA8" s="7"/>
      <c r="OFB8" s="202"/>
      <c r="OFC8" s="7"/>
      <c r="OFD8" s="202"/>
      <c r="OFE8" s="7"/>
      <c r="OFF8" s="202"/>
      <c r="OFG8" s="7"/>
      <c r="OFH8" s="202"/>
      <c r="OFI8" s="7"/>
      <c r="OFJ8" s="202"/>
      <c r="OFK8" s="7"/>
      <c r="OFL8" s="202"/>
      <c r="OFM8" s="7"/>
      <c r="OFN8" s="202"/>
      <c r="OFO8" s="7"/>
      <c r="OFP8" s="202"/>
      <c r="OFQ8" s="7"/>
      <c r="OFR8" s="202"/>
      <c r="OFS8" s="7"/>
      <c r="OFT8" s="202"/>
      <c r="OFU8" s="7"/>
      <c r="OFV8" s="202"/>
      <c r="OFW8" s="7"/>
      <c r="OFX8" s="202"/>
      <c r="OFY8" s="7"/>
      <c r="OFZ8" s="202"/>
      <c r="OGA8" s="7"/>
      <c r="OGB8" s="202"/>
      <c r="OGC8" s="7"/>
      <c r="OGD8" s="202"/>
      <c r="OGE8" s="7"/>
      <c r="OGF8" s="202"/>
      <c r="OGG8" s="7"/>
      <c r="OGH8" s="202"/>
      <c r="OGI8" s="7"/>
      <c r="OGJ8" s="202"/>
      <c r="OGK8" s="7"/>
      <c r="OGL8" s="202"/>
      <c r="OGM8" s="7"/>
      <c r="OGN8" s="202"/>
      <c r="OGO8" s="7"/>
      <c r="OGP8" s="202"/>
      <c r="OGQ8" s="7"/>
      <c r="OGR8" s="202"/>
      <c r="OGS8" s="7"/>
      <c r="OGT8" s="202"/>
      <c r="OGU8" s="7"/>
      <c r="OGV8" s="202"/>
      <c r="OGW8" s="7"/>
      <c r="OGX8" s="202"/>
      <c r="OGY8" s="7"/>
      <c r="OGZ8" s="202"/>
      <c r="OHA8" s="7"/>
      <c r="OHB8" s="202"/>
      <c r="OHC8" s="7"/>
      <c r="OHD8" s="202"/>
      <c r="OHE8" s="7"/>
      <c r="OHF8" s="202"/>
      <c r="OHG8" s="7"/>
      <c r="OHH8" s="202"/>
      <c r="OHI8" s="7"/>
      <c r="OHJ8" s="202"/>
      <c r="OHK8" s="7"/>
      <c r="OHL8" s="202"/>
      <c r="OHM8" s="7"/>
      <c r="OHN8" s="202"/>
      <c r="OHO8" s="7"/>
      <c r="OHP8" s="202"/>
      <c r="OHQ8" s="7"/>
      <c r="OHR8" s="202"/>
      <c r="OHS8" s="7"/>
      <c r="OHT8" s="202"/>
      <c r="OHU8" s="7"/>
      <c r="OHV8" s="202"/>
      <c r="OHW8" s="7"/>
      <c r="OHX8" s="202"/>
      <c r="OHY8" s="7"/>
      <c r="OHZ8" s="202"/>
      <c r="OIA8" s="7"/>
      <c r="OIB8" s="202"/>
      <c r="OIC8" s="7"/>
      <c r="OID8" s="202"/>
      <c r="OIE8" s="7"/>
      <c r="OIF8" s="202"/>
      <c r="OIG8" s="7"/>
      <c r="OIH8" s="202"/>
      <c r="OII8" s="7"/>
      <c r="OIJ8" s="202"/>
      <c r="OIK8" s="7"/>
      <c r="OIL8" s="202"/>
      <c r="OIM8" s="7"/>
      <c r="OIN8" s="202"/>
      <c r="OIO8" s="7"/>
      <c r="OIP8" s="202"/>
      <c r="OIQ8" s="7"/>
      <c r="OIR8" s="202"/>
      <c r="OIS8" s="7"/>
      <c r="OIT8" s="202"/>
      <c r="OIU8" s="7"/>
      <c r="OIV8" s="202"/>
      <c r="OIW8" s="7"/>
      <c r="OIX8" s="202"/>
      <c r="OIY8" s="7"/>
      <c r="OIZ8" s="202"/>
      <c r="OJA8" s="7"/>
      <c r="OJB8" s="202"/>
      <c r="OJC8" s="7"/>
      <c r="OJD8" s="202"/>
      <c r="OJE8" s="7"/>
      <c r="OJF8" s="202"/>
      <c r="OJG8" s="7"/>
      <c r="OJH8" s="202"/>
      <c r="OJI8" s="7"/>
      <c r="OJJ8" s="202"/>
      <c r="OJK8" s="7"/>
      <c r="OJL8" s="202"/>
      <c r="OJM8" s="7"/>
      <c r="OJN8" s="202"/>
      <c r="OJO8" s="7"/>
      <c r="OJP8" s="202"/>
      <c r="OJQ8" s="7"/>
      <c r="OJR8" s="202"/>
      <c r="OJS8" s="7"/>
      <c r="OJT8" s="202"/>
      <c r="OJU8" s="7"/>
      <c r="OJV8" s="202"/>
      <c r="OJW8" s="7"/>
      <c r="OJX8" s="202"/>
      <c r="OJY8" s="7"/>
      <c r="OJZ8" s="202"/>
      <c r="OKA8" s="7"/>
      <c r="OKB8" s="202"/>
      <c r="OKC8" s="7"/>
      <c r="OKD8" s="202"/>
      <c r="OKE8" s="7"/>
      <c r="OKF8" s="202"/>
      <c r="OKG8" s="7"/>
      <c r="OKH8" s="202"/>
      <c r="OKI8" s="7"/>
      <c r="OKJ8" s="202"/>
      <c r="OKK8" s="7"/>
      <c r="OKL8" s="202"/>
      <c r="OKM8" s="7"/>
      <c r="OKN8" s="202"/>
      <c r="OKO8" s="7"/>
      <c r="OKP8" s="202"/>
      <c r="OKQ8" s="7"/>
      <c r="OKR8" s="202"/>
      <c r="OKS8" s="7"/>
      <c r="OKT8" s="202"/>
      <c r="OKU8" s="7"/>
      <c r="OKV8" s="202"/>
      <c r="OKW8" s="7"/>
      <c r="OKX8" s="202"/>
      <c r="OKY8" s="7"/>
      <c r="OKZ8" s="202"/>
      <c r="OLA8" s="7"/>
      <c r="OLB8" s="202"/>
      <c r="OLC8" s="7"/>
      <c r="OLD8" s="202"/>
      <c r="OLE8" s="7"/>
      <c r="OLF8" s="202"/>
      <c r="OLG8" s="7"/>
      <c r="OLH8" s="202"/>
      <c r="OLI8" s="7"/>
      <c r="OLJ8" s="202"/>
      <c r="OLK8" s="7"/>
      <c r="OLL8" s="202"/>
      <c r="OLM8" s="7"/>
      <c r="OLN8" s="202"/>
      <c r="OLO8" s="7"/>
      <c r="OLP8" s="202"/>
      <c r="OLQ8" s="7"/>
      <c r="OLR8" s="202"/>
      <c r="OLS8" s="7"/>
      <c r="OLT8" s="202"/>
      <c r="OLU8" s="7"/>
      <c r="OLV8" s="202"/>
      <c r="OLW8" s="7"/>
      <c r="OLX8" s="202"/>
      <c r="OLY8" s="7"/>
      <c r="OLZ8" s="202"/>
      <c r="OMA8" s="7"/>
      <c r="OMB8" s="202"/>
      <c r="OMC8" s="7"/>
      <c r="OMD8" s="202"/>
      <c r="OME8" s="7"/>
      <c r="OMF8" s="202"/>
      <c r="OMG8" s="7"/>
      <c r="OMH8" s="202"/>
      <c r="OMI8" s="7"/>
      <c r="OMJ8" s="202"/>
      <c r="OMK8" s="7"/>
      <c r="OML8" s="202"/>
      <c r="OMM8" s="7"/>
      <c r="OMN8" s="202"/>
      <c r="OMO8" s="7"/>
      <c r="OMP8" s="202"/>
      <c r="OMQ8" s="7"/>
      <c r="OMR8" s="202"/>
      <c r="OMS8" s="7"/>
      <c r="OMT8" s="202"/>
      <c r="OMU8" s="7"/>
      <c r="OMV8" s="202"/>
      <c r="OMW8" s="7"/>
      <c r="OMX8" s="202"/>
      <c r="OMY8" s="7"/>
      <c r="OMZ8" s="202"/>
      <c r="ONA8" s="7"/>
      <c r="ONB8" s="202"/>
      <c r="ONC8" s="7"/>
      <c r="OND8" s="202"/>
      <c r="ONE8" s="7"/>
      <c r="ONF8" s="202"/>
      <c r="ONG8" s="7"/>
      <c r="ONH8" s="202"/>
      <c r="ONI8" s="7"/>
      <c r="ONJ8" s="202"/>
      <c r="ONK8" s="7"/>
      <c r="ONL8" s="202"/>
      <c r="ONM8" s="7"/>
      <c r="ONN8" s="202"/>
      <c r="ONO8" s="7"/>
      <c r="ONP8" s="202"/>
      <c r="ONQ8" s="7"/>
      <c r="ONR8" s="202"/>
      <c r="ONS8" s="7"/>
      <c r="ONT8" s="202"/>
      <c r="ONU8" s="7"/>
      <c r="ONV8" s="202"/>
      <c r="ONW8" s="7"/>
      <c r="ONX8" s="202"/>
      <c r="ONY8" s="7"/>
      <c r="ONZ8" s="202"/>
      <c r="OOA8" s="7"/>
      <c r="OOB8" s="202"/>
      <c r="OOC8" s="7"/>
      <c r="OOD8" s="202"/>
      <c r="OOE8" s="7"/>
      <c r="OOF8" s="202"/>
      <c r="OOG8" s="7"/>
      <c r="OOH8" s="202"/>
      <c r="OOI8" s="7"/>
      <c r="OOJ8" s="202"/>
      <c r="OOK8" s="7"/>
      <c r="OOL8" s="202"/>
      <c r="OOM8" s="7"/>
      <c r="OON8" s="202"/>
      <c r="OOO8" s="7"/>
      <c r="OOP8" s="202"/>
      <c r="OOQ8" s="7"/>
      <c r="OOR8" s="202"/>
      <c r="OOS8" s="7"/>
      <c r="OOT8" s="202"/>
      <c r="OOU8" s="7"/>
      <c r="OOV8" s="202"/>
      <c r="OOW8" s="7"/>
      <c r="OOX8" s="202"/>
      <c r="OOY8" s="7"/>
      <c r="OOZ8" s="202"/>
      <c r="OPA8" s="7"/>
      <c r="OPB8" s="202"/>
      <c r="OPC8" s="7"/>
      <c r="OPD8" s="202"/>
      <c r="OPE8" s="7"/>
      <c r="OPF8" s="202"/>
      <c r="OPG8" s="7"/>
      <c r="OPH8" s="202"/>
      <c r="OPI8" s="7"/>
      <c r="OPJ8" s="202"/>
      <c r="OPK8" s="7"/>
      <c r="OPL8" s="202"/>
      <c r="OPM8" s="7"/>
      <c r="OPN8" s="202"/>
      <c r="OPO8" s="7"/>
      <c r="OPP8" s="202"/>
      <c r="OPQ8" s="7"/>
      <c r="OPR8" s="202"/>
      <c r="OPS8" s="7"/>
      <c r="OPT8" s="202"/>
      <c r="OPU8" s="7"/>
      <c r="OPV8" s="202"/>
      <c r="OPW8" s="7"/>
      <c r="OPX8" s="202"/>
      <c r="OPY8" s="7"/>
      <c r="OPZ8" s="202"/>
      <c r="OQA8" s="7"/>
      <c r="OQB8" s="202"/>
      <c r="OQC8" s="7"/>
      <c r="OQD8" s="202"/>
      <c r="OQE8" s="7"/>
      <c r="OQF8" s="202"/>
      <c r="OQG8" s="7"/>
      <c r="OQH8" s="202"/>
      <c r="OQI8" s="7"/>
      <c r="OQJ8" s="202"/>
      <c r="OQK8" s="7"/>
      <c r="OQL8" s="202"/>
      <c r="OQM8" s="7"/>
      <c r="OQN8" s="202"/>
      <c r="OQO8" s="7"/>
      <c r="OQP8" s="202"/>
      <c r="OQQ8" s="7"/>
      <c r="OQR8" s="202"/>
      <c r="OQS8" s="7"/>
      <c r="OQT8" s="202"/>
      <c r="OQU8" s="7"/>
      <c r="OQV8" s="202"/>
      <c r="OQW8" s="7"/>
      <c r="OQX8" s="202"/>
      <c r="OQY8" s="7"/>
      <c r="OQZ8" s="202"/>
      <c r="ORA8" s="7"/>
      <c r="ORB8" s="202"/>
      <c r="ORC8" s="7"/>
      <c r="ORD8" s="202"/>
      <c r="ORE8" s="7"/>
      <c r="ORF8" s="202"/>
      <c r="ORG8" s="7"/>
      <c r="ORH8" s="202"/>
      <c r="ORI8" s="7"/>
      <c r="ORJ8" s="202"/>
      <c r="ORK8" s="7"/>
      <c r="ORL8" s="202"/>
      <c r="ORM8" s="7"/>
      <c r="ORN8" s="202"/>
      <c r="ORO8" s="7"/>
      <c r="ORP8" s="202"/>
      <c r="ORQ8" s="7"/>
      <c r="ORR8" s="202"/>
      <c r="ORS8" s="7"/>
      <c r="ORT8" s="202"/>
      <c r="ORU8" s="7"/>
      <c r="ORV8" s="202"/>
      <c r="ORW8" s="7"/>
      <c r="ORX8" s="202"/>
      <c r="ORY8" s="7"/>
      <c r="ORZ8" s="202"/>
      <c r="OSA8" s="7"/>
      <c r="OSB8" s="202"/>
      <c r="OSC8" s="7"/>
      <c r="OSD8" s="202"/>
      <c r="OSE8" s="7"/>
      <c r="OSF8" s="202"/>
      <c r="OSG8" s="7"/>
      <c r="OSH8" s="202"/>
      <c r="OSI8" s="7"/>
      <c r="OSJ8" s="202"/>
      <c r="OSK8" s="7"/>
      <c r="OSL8" s="202"/>
      <c r="OSM8" s="7"/>
      <c r="OSN8" s="202"/>
      <c r="OSO8" s="7"/>
      <c r="OSP8" s="202"/>
      <c r="OSQ8" s="7"/>
      <c r="OSR8" s="202"/>
      <c r="OSS8" s="7"/>
      <c r="OST8" s="202"/>
      <c r="OSU8" s="7"/>
      <c r="OSV8" s="202"/>
      <c r="OSW8" s="7"/>
      <c r="OSX8" s="202"/>
      <c r="OSY8" s="7"/>
      <c r="OSZ8" s="202"/>
      <c r="OTA8" s="7"/>
      <c r="OTB8" s="202"/>
      <c r="OTC8" s="7"/>
      <c r="OTD8" s="202"/>
      <c r="OTE8" s="7"/>
      <c r="OTF8" s="202"/>
      <c r="OTG8" s="7"/>
      <c r="OTH8" s="202"/>
      <c r="OTI8" s="7"/>
      <c r="OTJ8" s="202"/>
      <c r="OTK8" s="7"/>
      <c r="OTL8" s="202"/>
      <c r="OTM8" s="7"/>
      <c r="OTN8" s="202"/>
      <c r="OTO8" s="7"/>
      <c r="OTP8" s="202"/>
      <c r="OTQ8" s="7"/>
      <c r="OTR8" s="202"/>
      <c r="OTS8" s="7"/>
      <c r="OTT8" s="202"/>
      <c r="OTU8" s="7"/>
      <c r="OTV8" s="202"/>
      <c r="OTW8" s="7"/>
      <c r="OTX8" s="202"/>
      <c r="OTY8" s="7"/>
      <c r="OTZ8" s="202"/>
      <c r="OUA8" s="7"/>
      <c r="OUB8" s="202"/>
      <c r="OUC8" s="7"/>
      <c r="OUD8" s="202"/>
      <c r="OUE8" s="7"/>
      <c r="OUF8" s="202"/>
      <c r="OUG8" s="7"/>
      <c r="OUH8" s="202"/>
      <c r="OUI8" s="7"/>
      <c r="OUJ8" s="202"/>
      <c r="OUK8" s="7"/>
      <c r="OUL8" s="202"/>
      <c r="OUM8" s="7"/>
      <c r="OUN8" s="202"/>
      <c r="OUO8" s="7"/>
      <c r="OUP8" s="202"/>
      <c r="OUQ8" s="7"/>
      <c r="OUR8" s="202"/>
      <c r="OUS8" s="7"/>
      <c r="OUT8" s="202"/>
      <c r="OUU8" s="7"/>
      <c r="OUV8" s="202"/>
      <c r="OUW8" s="7"/>
      <c r="OUX8" s="202"/>
      <c r="OUY8" s="7"/>
      <c r="OUZ8" s="202"/>
      <c r="OVA8" s="7"/>
      <c r="OVB8" s="202"/>
      <c r="OVC8" s="7"/>
      <c r="OVD8" s="202"/>
      <c r="OVE8" s="7"/>
      <c r="OVF8" s="202"/>
      <c r="OVG8" s="7"/>
      <c r="OVH8" s="202"/>
      <c r="OVI8" s="7"/>
      <c r="OVJ8" s="202"/>
      <c r="OVK8" s="7"/>
      <c r="OVL8" s="202"/>
      <c r="OVM8" s="7"/>
      <c r="OVN8" s="202"/>
      <c r="OVO8" s="7"/>
      <c r="OVP8" s="202"/>
      <c r="OVQ8" s="7"/>
      <c r="OVR8" s="202"/>
      <c r="OVS8" s="7"/>
      <c r="OVT8" s="202"/>
      <c r="OVU8" s="7"/>
      <c r="OVV8" s="202"/>
      <c r="OVW8" s="7"/>
      <c r="OVX8" s="202"/>
      <c r="OVY8" s="7"/>
      <c r="OVZ8" s="202"/>
      <c r="OWA8" s="7"/>
      <c r="OWB8" s="202"/>
      <c r="OWC8" s="7"/>
      <c r="OWD8" s="202"/>
      <c r="OWE8" s="7"/>
      <c r="OWF8" s="202"/>
      <c r="OWG8" s="7"/>
      <c r="OWH8" s="202"/>
      <c r="OWI8" s="7"/>
      <c r="OWJ8" s="202"/>
      <c r="OWK8" s="7"/>
      <c r="OWL8" s="202"/>
      <c r="OWM8" s="7"/>
      <c r="OWN8" s="202"/>
      <c r="OWO8" s="7"/>
      <c r="OWP8" s="202"/>
      <c r="OWQ8" s="7"/>
      <c r="OWR8" s="202"/>
      <c r="OWS8" s="7"/>
      <c r="OWT8" s="202"/>
      <c r="OWU8" s="7"/>
      <c r="OWV8" s="202"/>
      <c r="OWW8" s="7"/>
      <c r="OWX8" s="202"/>
      <c r="OWY8" s="7"/>
      <c r="OWZ8" s="202"/>
      <c r="OXA8" s="7"/>
      <c r="OXB8" s="202"/>
      <c r="OXC8" s="7"/>
      <c r="OXD8" s="202"/>
      <c r="OXE8" s="7"/>
      <c r="OXF8" s="202"/>
      <c r="OXG8" s="7"/>
      <c r="OXH8" s="202"/>
      <c r="OXI8" s="7"/>
      <c r="OXJ8" s="202"/>
      <c r="OXK8" s="7"/>
      <c r="OXL8" s="202"/>
      <c r="OXM8" s="7"/>
      <c r="OXN8" s="202"/>
      <c r="OXO8" s="7"/>
      <c r="OXP8" s="202"/>
      <c r="OXQ8" s="7"/>
      <c r="OXR8" s="202"/>
      <c r="OXS8" s="7"/>
      <c r="OXT8" s="202"/>
      <c r="OXU8" s="7"/>
      <c r="OXV8" s="202"/>
      <c r="OXW8" s="7"/>
      <c r="OXX8" s="202"/>
      <c r="OXY8" s="7"/>
      <c r="OXZ8" s="202"/>
      <c r="OYA8" s="7"/>
      <c r="OYB8" s="202"/>
      <c r="OYC8" s="7"/>
      <c r="OYD8" s="202"/>
      <c r="OYE8" s="7"/>
      <c r="OYF8" s="202"/>
      <c r="OYG8" s="7"/>
      <c r="OYH8" s="202"/>
      <c r="OYI8" s="7"/>
      <c r="OYJ8" s="202"/>
      <c r="OYK8" s="7"/>
      <c r="OYL8" s="202"/>
      <c r="OYM8" s="7"/>
      <c r="OYN8" s="202"/>
      <c r="OYO8" s="7"/>
      <c r="OYP8" s="202"/>
      <c r="OYQ8" s="7"/>
      <c r="OYR8" s="202"/>
      <c r="OYS8" s="7"/>
      <c r="OYT8" s="202"/>
      <c r="OYU8" s="7"/>
      <c r="OYV8" s="202"/>
      <c r="OYW8" s="7"/>
      <c r="OYX8" s="202"/>
      <c r="OYY8" s="7"/>
      <c r="OYZ8" s="202"/>
      <c r="OZA8" s="7"/>
      <c r="OZB8" s="202"/>
      <c r="OZC8" s="7"/>
      <c r="OZD8" s="202"/>
      <c r="OZE8" s="7"/>
      <c r="OZF8" s="202"/>
      <c r="OZG8" s="7"/>
      <c r="OZH8" s="202"/>
      <c r="OZI8" s="7"/>
      <c r="OZJ8" s="202"/>
      <c r="OZK8" s="7"/>
      <c r="OZL8" s="202"/>
      <c r="OZM8" s="7"/>
      <c r="OZN8" s="202"/>
      <c r="OZO8" s="7"/>
      <c r="OZP8" s="202"/>
      <c r="OZQ8" s="7"/>
      <c r="OZR8" s="202"/>
      <c r="OZS8" s="7"/>
      <c r="OZT8" s="202"/>
      <c r="OZU8" s="7"/>
      <c r="OZV8" s="202"/>
      <c r="OZW8" s="7"/>
      <c r="OZX8" s="202"/>
      <c r="OZY8" s="7"/>
      <c r="OZZ8" s="202"/>
      <c r="PAA8" s="7"/>
      <c r="PAB8" s="202"/>
      <c r="PAC8" s="7"/>
      <c r="PAD8" s="202"/>
      <c r="PAE8" s="7"/>
      <c r="PAF8" s="202"/>
      <c r="PAG8" s="7"/>
      <c r="PAH8" s="202"/>
      <c r="PAI8" s="7"/>
      <c r="PAJ8" s="202"/>
      <c r="PAK8" s="7"/>
      <c r="PAL8" s="202"/>
      <c r="PAM8" s="7"/>
      <c r="PAN8" s="202"/>
      <c r="PAO8" s="7"/>
      <c r="PAP8" s="202"/>
      <c r="PAQ8" s="7"/>
      <c r="PAR8" s="202"/>
      <c r="PAS8" s="7"/>
      <c r="PAT8" s="202"/>
      <c r="PAU8" s="7"/>
      <c r="PAV8" s="202"/>
      <c r="PAW8" s="7"/>
      <c r="PAX8" s="202"/>
      <c r="PAY8" s="7"/>
      <c r="PAZ8" s="202"/>
      <c r="PBA8" s="7"/>
      <c r="PBB8" s="202"/>
      <c r="PBC8" s="7"/>
      <c r="PBD8" s="202"/>
      <c r="PBE8" s="7"/>
      <c r="PBF8" s="202"/>
      <c r="PBG8" s="7"/>
      <c r="PBH8" s="202"/>
      <c r="PBI8" s="7"/>
      <c r="PBJ8" s="202"/>
      <c r="PBK8" s="7"/>
      <c r="PBL8" s="202"/>
      <c r="PBM8" s="7"/>
      <c r="PBN8" s="202"/>
      <c r="PBO8" s="7"/>
      <c r="PBP8" s="202"/>
      <c r="PBQ8" s="7"/>
      <c r="PBR8" s="202"/>
      <c r="PBS8" s="7"/>
      <c r="PBT8" s="202"/>
      <c r="PBU8" s="7"/>
      <c r="PBV8" s="202"/>
      <c r="PBW8" s="7"/>
      <c r="PBX8" s="202"/>
      <c r="PBY8" s="7"/>
      <c r="PBZ8" s="202"/>
      <c r="PCA8" s="7"/>
      <c r="PCB8" s="202"/>
      <c r="PCC8" s="7"/>
      <c r="PCD8" s="202"/>
      <c r="PCE8" s="7"/>
      <c r="PCF8" s="202"/>
      <c r="PCG8" s="7"/>
      <c r="PCH8" s="202"/>
      <c r="PCI8" s="7"/>
      <c r="PCJ8" s="202"/>
      <c r="PCK8" s="7"/>
      <c r="PCL8" s="202"/>
      <c r="PCM8" s="7"/>
      <c r="PCN8" s="202"/>
      <c r="PCO8" s="7"/>
      <c r="PCP8" s="202"/>
      <c r="PCQ8" s="7"/>
      <c r="PCR8" s="202"/>
      <c r="PCS8" s="7"/>
      <c r="PCT8" s="202"/>
      <c r="PCU8" s="7"/>
      <c r="PCV8" s="202"/>
      <c r="PCW8" s="7"/>
      <c r="PCX8" s="202"/>
      <c r="PCY8" s="7"/>
      <c r="PCZ8" s="202"/>
      <c r="PDA8" s="7"/>
      <c r="PDB8" s="202"/>
      <c r="PDC8" s="7"/>
      <c r="PDD8" s="202"/>
      <c r="PDE8" s="7"/>
      <c r="PDF8" s="202"/>
      <c r="PDG8" s="7"/>
      <c r="PDH8" s="202"/>
      <c r="PDI8" s="7"/>
      <c r="PDJ8" s="202"/>
      <c r="PDK8" s="7"/>
      <c r="PDL8" s="202"/>
      <c r="PDM8" s="7"/>
      <c r="PDN8" s="202"/>
      <c r="PDO8" s="7"/>
      <c r="PDP8" s="202"/>
      <c r="PDQ8" s="7"/>
      <c r="PDR8" s="202"/>
      <c r="PDS8" s="7"/>
      <c r="PDT8" s="202"/>
      <c r="PDU8" s="7"/>
      <c r="PDV8" s="202"/>
      <c r="PDW8" s="7"/>
      <c r="PDX8" s="202"/>
      <c r="PDY8" s="7"/>
      <c r="PDZ8" s="202"/>
      <c r="PEA8" s="7"/>
      <c r="PEB8" s="202"/>
      <c r="PEC8" s="7"/>
      <c r="PED8" s="202"/>
      <c r="PEE8" s="7"/>
      <c r="PEF8" s="202"/>
      <c r="PEG8" s="7"/>
      <c r="PEH8" s="202"/>
      <c r="PEI8" s="7"/>
      <c r="PEJ8" s="202"/>
      <c r="PEK8" s="7"/>
      <c r="PEL8" s="202"/>
      <c r="PEM8" s="7"/>
      <c r="PEN8" s="202"/>
      <c r="PEO8" s="7"/>
      <c r="PEP8" s="202"/>
      <c r="PEQ8" s="7"/>
      <c r="PER8" s="202"/>
      <c r="PES8" s="7"/>
      <c r="PET8" s="202"/>
      <c r="PEU8" s="7"/>
      <c r="PEV8" s="202"/>
      <c r="PEW8" s="7"/>
      <c r="PEX8" s="202"/>
      <c r="PEY8" s="7"/>
      <c r="PEZ8" s="202"/>
      <c r="PFA8" s="7"/>
      <c r="PFB8" s="202"/>
      <c r="PFC8" s="7"/>
      <c r="PFD8" s="202"/>
      <c r="PFE8" s="7"/>
      <c r="PFF8" s="202"/>
      <c r="PFG8" s="7"/>
      <c r="PFH8" s="202"/>
      <c r="PFI8" s="7"/>
      <c r="PFJ8" s="202"/>
      <c r="PFK8" s="7"/>
      <c r="PFL8" s="202"/>
      <c r="PFM8" s="7"/>
      <c r="PFN8" s="202"/>
      <c r="PFO8" s="7"/>
      <c r="PFP8" s="202"/>
      <c r="PFQ8" s="7"/>
      <c r="PFR8" s="202"/>
      <c r="PFS8" s="7"/>
      <c r="PFT8" s="202"/>
      <c r="PFU8" s="7"/>
      <c r="PFV8" s="202"/>
      <c r="PFW8" s="7"/>
      <c r="PFX8" s="202"/>
      <c r="PFY8" s="7"/>
      <c r="PFZ8" s="202"/>
      <c r="PGA8" s="7"/>
      <c r="PGB8" s="202"/>
      <c r="PGC8" s="7"/>
      <c r="PGD8" s="202"/>
      <c r="PGE8" s="7"/>
      <c r="PGF8" s="202"/>
      <c r="PGG8" s="7"/>
      <c r="PGH8" s="202"/>
      <c r="PGI8" s="7"/>
      <c r="PGJ8" s="202"/>
      <c r="PGK8" s="7"/>
      <c r="PGL8" s="202"/>
      <c r="PGM8" s="7"/>
      <c r="PGN8" s="202"/>
      <c r="PGO8" s="7"/>
      <c r="PGP8" s="202"/>
      <c r="PGQ8" s="7"/>
      <c r="PGR8" s="202"/>
      <c r="PGS8" s="7"/>
      <c r="PGT8" s="202"/>
      <c r="PGU8" s="7"/>
      <c r="PGV8" s="202"/>
      <c r="PGW8" s="7"/>
      <c r="PGX8" s="202"/>
      <c r="PGY8" s="7"/>
      <c r="PGZ8" s="202"/>
      <c r="PHA8" s="7"/>
      <c r="PHB8" s="202"/>
      <c r="PHC8" s="7"/>
      <c r="PHD8" s="202"/>
      <c r="PHE8" s="7"/>
      <c r="PHF8" s="202"/>
      <c r="PHG8" s="7"/>
      <c r="PHH8" s="202"/>
      <c r="PHI8" s="7"/>
      <c r="PHJ8" s="202"/>
      <c r="PHK8" s="7"/>
      <c r="PHL8" s="202"/>
      <c r="PHM8" s="7"/>
      <c r="PHN8" s="202"/>
      <c r="PHO8" s="7"/>
      <c r="PHP8" s="202"/>
      <c r="PHQ8" s="7"/>
      <c r="PHR8" s="202"/>
      <c r="PHS8" s="7"/>
      <c r="PHT8" s="202"/>
      <c r="PHU8" s="7"/>
      <c r="PHV8" s="202"/>
      <c r="PHW8" s="7"/>
      <c r="PHX8" s="202"/>
      <c r="PHY8" s="7"/>
      <c r="PHZ8" s="202"/>
      <c r="PIA8" s="7"/>
      <c r="PIB8" s="202"/>
      <c r="PIC8" s="7"/>
      <c r="PID8" s="202"/>
      <c r="PIE8" s="7"/>
      <c r="PIF8" s="202"/>
      <c r="PIG8" s="7"/>
      <c r="PIH8" s="202"/>
      <c r="PII8" s="7"/>
      <c r="PIJ8" s="202"/>
      <c r="PIK8" s="7"/>
      <c r="PIL8" s="202"/>
      <c r="PIM8" s="7"/>
      <c r="PIN8" s="202"/>
      <c r="PIO8" s="7"/>
      <c r="PIP8" s="202"/>
      <c r="PIQ8" s="7"/>
      <c r="PIR8" s="202"/>
      <c r="PIS8" s="7"/>
      <c r="PIT8" s="202"/>
      <c r="PIU8" s="7"/>
      <c r="PIV8" s="202"/>
      <c r="PIW8" s="7"/>
      <c r="PIX8" s="202"/>
      <c r="PIY8" s="7"/>
      <c r="PIZ8" s="202"/>
      <c r="PJA8" s="7"/>
      <c r="PJB8" s="202"/>
      <c r="PJC8" s="7"/>
      <c r="PJD8" s="202"/>
      <c r="PJE8" s="7"/>
      <c r="PJF8" s="202"/>
      <c r="PJG8" s="7"/>
      <c r="PJH8" s="202"/>
      <c r="PJI8" s="7"/>
      <c r="PJJ8" s="202"/>
      <c r="PJK8" s="7"/>
      <c r="PJL8" s="202"/>
      <c r="PJM8" s="7"/>
      <c r="PJN8" s="202"/>
      <c r="PJO8" s="7"/>
      <c r="PJP8" s="202"/>
      <c r="PJQ8" s="7"/>
      <c r="PJR8" s="202"/>
      <c r="PJS8" s="7"/>
      <c r="PJT8" s="202"/>
      <c r="PJU8" s="7"/>
      <c r="PJV8" s="202"/>
      <c r="PJW8" s="7"/>
      <c r="PJX8" s="202"/>
      <c r="PJY8" s="7"/>
      <c r="PJZ8" s="202"/>
      <c r="PKA8" s="7"/>
      <c r="PKB8" s="202"/>
      <c r="PKC8" s="7"/>
      <c r="PKD8" s="202"/>
      <c r="PKE8" s="7"/>
      <c r="PKF8" s="202"/>
      <c r="PKG8" s="7"/>
      <c r="PKH8" s="202"/>
      <c r="PKI8" s="7"/>
      <c r="PKJ8" s="202"/>
      <c r="PKK8" s="7"/>
      <c r="PKL8" s="202"/>
      <c r="PKM8" s="7"/>
      <c r="PKN8" s="202"/>
      <c r="PKO8" s="7"/>
      <c r="PKP8" s="202"/>
      <c r="PKQ8" s="7"/>
      <c r="PKR8" s="202"/>
      <c r="PKS8" s="7"/>
      <c r="PKT8" s="202"/>
      <c r="PKU8" s="7"/>
      <c r="PKV8" s="202"/>
      <c r="PKW8" s="7"/>
      <c r="PKX8" s="202"/>
      <c r="PKY8" s="7"/>
      <c r="PKZ8" s="202"/>
      <c r="PLA8" s="7"/>
      <c r="PLB8" s="202"/>
      <c r="PLC8" s="7"/>
      <c r="PLD8" s="202"/>
      <c r="PLE8" s="7"/>
      <c r="PLF8" s="202"/>
      <c r="PLG8" s="7"/>
      <c r="PLH8" s="202"/>
      <c r="PLI8" s="7"/>
      <c r="PLJ8" s="202"/>
      <c r="PLK8" s="7"/>
      <c r="PLL8" s="202"/>
      <c r="PLM8" s="7"/>
      <c r="PLN8" s="202"/>
      <c r="PLO8" s="7"/>
      <c r="PLP8" s="202"/>
      <c r="PLQ8" s="7"/>
      <c r="PLR8" s="202"/>
      <c r="PLS8" s="7"/>
      <c r="PLT8" s="202"/>
      <c r="PLU8" s="7"/>
      <c r="PLV8" s="202"/>
      <c r="PLW8" s="7"/>
      <c r="PLX8" s="202"/>
      <c r="PLY8" s="7"/>
      <c r="PLZ8" s="202"/>
      <c r="PMA8" s="7"/>
      <c r="PMB8" s="202"/>
      <c r="PMC8" s="7"/>
      <c r="PMD8" s="202"/>
      <c r="PME8" s="7"/>
      <c r="PMF8" s="202"/>
      <c r="PMG8" s="7"/>
      <c r="PMH8" s="202"/>
      <c r="PMI8" s="7"/>
      <c r="PMJ8" s="202"/>
      <c r="PMK8" s="7"/>
      <c r="PML8" s="202"/>
      <c r="PMM8" s="7"/>
      <c r="PMN8" s="202"/>
      <c r="PMO8" s="7"/>
      <c r="PMP8" s="202"/>
      <c r="PMQ8" s="7"/>
      <c r="PMR8" s="202"/>
      <c r="PMS8" s="7"/>
      <c r="PMT8" s="202"/>
      <c r="PMU8" s="7"/>
      <c r="PMV8" s="202"/>
      <c r="PMW8" s="7"/>
      <c r="PMX8" s="202"/>
      <c r="PMY8" s="7"/>
      <c r="PMZ8" s="202"/>
      <c r="PNA8" s="7"/>
      <c r="PNB8" s="202"/>
      <c r="PNC8" s="7"/>
      <c r="PND8" s="202"/>
      <c r="PNE8" s="7"/>
      <c r="PNF8" s="202"/>
      <c r="PNG8" s="7"/>
      <c r="PNH8" s="202"/>
      <c r="PNI8" s="7"/>
      <c r="PNJ8" s="202"/>
      <c r="PNK8" s="7"/>
      <c r="PNL8" s="202"/>
      <c r="PNM8" s="7"/>
      <c r="PNN8" s="202"/>
      <c r="PNO8" s="7"/>
      <c r="PNP8" s="202"/>
      <c r="PNQ8" s="7"/>
      <c r="PNR8" s="202"/>
      <c r="PNS8" s="7"/>
      <c r="PNT8" s="202"/>
      <c r="PNU8" s="7"/>
      <c r="PNV8" s="202"/>
      <c r="PNW8" s="7"/>
      <c r="PNX8" s="202"/>
      <c r="PNY8" s="7"/>
      <c r="PNZ8" s="202"/>
      <c r="POA8" s="7"/>
      <c r="POB8" s="202"/>
      <c r="POC8" s="7"/>
      <c r="POD8" s="202"/>
      <c r="POE8" s="7"/>
      <c r="POF8" s="202"/>
      <c r="POG8" s="7"/>
      <c r="POH8" s="202"/>
      <c r="POI8" s="7"/>
      <c r="POJ8" s="202"/>
      <c r="POK8" s="7"/>
      <c r="POL8" s="202"/>
      <c r="POM8" s="7"/>
      <c r="PON8" s="202"/>
      <c r="POO8" s="7"/>
      <c r="POP8" s="202"/>
      <c r="POQ8" s="7"/>
      <c r="POR8" s="202"/>
      <c r="POS8" s="7"/>
      <c r="POT8" s="202"/>
      <c r="POU8" s="7"/>
      <c r="POV8" s="202"/>
      <c r="POW8" s="7"/>
      <c r="POX8" s="202"/>
      <c r="POY8" s="7"/>
      <c r="POZ8" s="202"/>
      <c r="PPA8" s="7"/>
      <c r="PPB8" s="202"/>
      <c r="PPC8" s="7"/>
      <c r="PPD8" s="202"/>
      <c r="PPE8" s="7"/>
      <c r="PPF8" s="202"/>
      <c r="PPG8" s="7"/>
      <c r="PPH8" s="202"/>
      <c r="PPI8" s="7"/>
      <c r="PPJ8" s="202"/>
      <c r="PPK8" s="7"/>
      <c r="PPL8" s="202"/>
      <c r="PPM8" s="7"/>
      <c r="PPN8" s="202"/>
      <c r="PPO8" s="7"/>
      <c r="PPP8" s="202"/>
      <c r="PPQ8" s="7"/>
      <c r="PPR8" s="202"/>
      <c r="PPS8" s="7"/>
      <c r="PPT8" s="202"/>
      <c r="PPU8" s="7"/>
      <c r="PPV8" s="202"/>
      <c r="PPW8" s="7"/>
      <c r="PPX8" s="202"/>
      <c r="PPY8" s="7"/>
      <c r="PPZ8" s="202"/>
      <c r="PQA8" s="7"/>
      <c r="PQB8" s="202"/>
      <c r="PQC8" s="7"/>
      <c r="PQD8" s="202"/>
      <c r="PQE8" s="7"/>
      <c r="PQF8" s="202"/>
      <c r="PQG8" s="7"/>
      <c r="PQH8" s="202"/>
      <c r="PQI8" s="7"/>
      <c r="PQJ8" s="202"/>
      <c r="PQK8" s="7"/>
      <c r="PQL8" s="202"/>
      <c r="PQM8" s="7"/>
      <c r="PQN8" s="202"/>
      <c r="PQO8" s="7"/>
      <c r="PQP8" s="202"/>
      <c r="PQQ8" s="7"/>
      <c r="PQR8" s="202"/>
      <c r="PQS8" s="7"/>
      <c r="PQT8" s="202"/>
      <c r="PQU8" s="7"/>
      <c r="PQV8" s="202"/>
      <c r="PQW8" s="7"/>
      <c r="PQX8" s="202"/>
      <c r="PQY8" s="7"/>
      <c r="PQZ8" s="202"/>
      <c r="PRA8" s="7"/>
      <c r="PRB8" s="202"/>
      <c r="PRC8" s="7"/>
      <c r="PRD8" s="202"/>
      <c r="PRE8" s="7"/>
      <c r="PRF8" s="202"/>
      <c r="PRG8" s="7"/>
      <c r="PRH8" s="202"/>
      <c r="PRI8" s="7"/>
      <c r="PRJ8" s="202"/>
      <c r="PRK8" s="7"/>
      <c r="PRL8" s="202"/>
      <c r="PRM8" s="7"/>
      <c r="PRN8" s="202"/>
      <c r="PRO8" s="7"/>
      <c r="PRP8" s="202"/>
      <c r="PRQ8" s="7"/>
      <c r="PRR8" s="202"/>
      <c r="PRS8" s="7"/>
      <c r="PRT8" s="202"/>
      <c r="PRU8" s="7"/>
      <c r="PRV8" s="202"/>
      <c r="PRW8" s="7"/>
      <c r="PRX8" s="202"/>
      <c r="PRY8" s="7"/>
      <c r="PRZ8" s="202"/>
      <c r="PSA8" s="7"/>
      <c r="PSB8" s="202"/>
      <c r="PSC8" s="7"/>
      <c r="PSD8" s="202"/>
      <c r="PSE8" s="7"/>
      <c r="PSF8" s="202"/>
      <c r="PSG8" s="7"/>
      <c r="PSH8" s="202"/>
      <c r="PSI8" s="7"/>
      <c r="PSJ8" s="202"/>
      <c r="PSK8" s="7"/>
      <c r="PSL8" s="202"/>
      <c r="PSM8" s="7"/>
      <c r="PSN8" s="202"/>
      <c r="PSO8" s="7"/>
      <c r="PSP8" s="202"/>
      <c r="PSQ8" s="7"/>
      <c r="PSR8" s="202"/>
      <c r="PSS8" s="7"/>
      <c r="PST8" s="202"/>
      <c r="PSU8" s="7"/>
      <c r="PSV8" s="202"/>
      <c r="PSW8" s="7"/>
      <c r="PSX8" s="202"/>
      <c r="PSY8" s="7"/>
      <c r="PSZ8" s="202"/>
      <c r="PTA8" s="7"/>
      <c r="PTB8" s="202"/>
      <c r="PTC8" s="7"/>
      <c r="PTD8" s="202"/>
      <c r="PTE8" s="7"/>
      <c r="PTF8" s="202"/>
      <c r="PTG8" s="7"/>
      <c r="PTH8" s="202"/>
      <c r="PTI8" s="7"/>
      <c r="PTJ8" s="202"/>
      <c r="PTK8" s="7"/>
      <c r="PTL8" s="202"/>
      <c r="PTM8" s="7"/>
      <c r="PTN8" s="202"/>
      <c r="PTO8" s="7"/>
      <c r="PTP8" s="202"/>
      <c r="PTQ8" s="7"/>
      <c r="PTR8" s="202"/>
      <c r="PTS8" s="7"/>
      <c r="PTT8" s="202"/>
      <c r="PTU8" s="7"/>
      <c r="PTV8" s="202"/>
      <c r="PTW8" s="7"/>
      <c r="PTX8" s="202"/>
      <c r="PTY8" s="7"/>
      <c r="PTZ8" s="202"/>
      <c r="PUA8" s="7"/>
      <c r="PUB8" s="202"/>
      <c r="PUC8" s="7"/>
      <c r="PUD8" s="202"/>
      <c r="PUE8" s="7"/>
      <c r="PUF8" s="202"/>
      <c r="PUG8" s="7"/>
      <c r="PUH8" s="202"/>
      <c r="PUI8" s="7"/>
      <c r="PUJ8" s="202"/>
      <c r="PUK8" s="7"/>
      <c r="PUL8" s="202"/>
      <c r="PUM8" s="7"/>
      <c r="PUN8" s="202"/>
      <c r="PUO8" s="7"/>
      <c r="PUP8" s="202"/>
      <c r="PUQ8" s="7"/>
      <c r="PUR8" s="202"/>
      <c r="PUS8" s="7"/>
      <c r="PUT8" s="202"/>
      <c r="PUU8" s="7"/>
      <c r="PUV8" s="202"/>
      <c r="PUW8" s="7"/>
      <c r="PUX8" s="202"/>
      <c r="PUY8" s="7"/>
      <c r="PUZ8" s="202"/>
      <c r="PVA8" s="7"/>
      <c r="PVB8" s="202"/>
      <c r="PVC8" s="7"/>
      <c r="PVD8" s="202"/>
      <c r="PVE8" s="7"/>
      <c r="PVF8" s="202"/>
      <c r="PVG8" s="7"/>
      <c r="PVH8" s="202"/>
      <c r="PVI8" s="7"/>
      <c r="PVJ8" s="202"/>
      <c r="PVK8" s="7"/>
      <c r="PVL8" s="202"/>
      <c r="PVM8" s="7"/>
      <c r="PVN8" s="202"/>
      <c r="PVO8" s="7"/>
      <c r="PVP8" s="202"/>
      <c r="PVQ8" s="7"/>
      <c r="PVR8" s="202"/>
      <c r="PVS8" s="7"/>
      <c r="PVT8" s="202"/>
      <c r="PVU8" s="7"/>
      <c r="PVV8" s="202"/>
      <c r="PVW8" s="7"/>
      <c r="PVX8" s="202"/>
      <c r="PVY8" s="7"/>
      <c r="PVZ8" s="202"/>
      <c r="PWA8" s="7"/>
      <c r="PWB8" s="202"/>
      <c r="PWC8" s="7"/>
      <c r="PWD8" s="202"/>
      <c r="PWE8" s="7"/>
      <c r="PWF8" s="202"/>
      <c r="PWG8" s="7"/>
      <c r="PWH8" s="202"/>
      <c r="PWI8" s="7"/>
      <c r="PWJ8" s="202"/>
      <c r="PWK8" s="7"/>
      <c r="PWL8" s="202"/>
      <c r="PWM8" s="7"/>
      <c r="PWN8" s="202"/>
      <c r="PWO8" s="7"/>
      <c r="PWP8" s="202"/>
      <c r="PWQ8" s="7"/>
      <c r="PWR8" s="202"/>
      <c r="PWS8" s="7"/>
      <c r="PWT8" s="202"/>
      <c r="PWU8" s="7"/>
      <c r="PWV8" s="202"/>
      <c r="PWW8" s="7"/>
      <c r="PWX8" s="202"/>
      <c r="PWY8" s="7"/>
      <c r="PWZ8" s="202"/>
      <c r="PXA8" s="7"/>
      <c r="PXB8" s="202"/>
      <c r="PXC8" s="7"/>
      <c r="PXD8" s="202"/>
      <c r="PXE8" s="7"/>
      <c r="PXF8" s="202"/>
      <c r="PXG8" s="7"/>
      <c r="PXH8" s="202"/>
      <c r="PXI8" s="7"/>
      <c r="PXJ8" s="202"/>
      <c r="PXK8" s="7"/>
      <c r="PXL8" s="202"/>
      <c r="PXM8" s="7"/>
      <c r="PXN8" s="202"/>
      <c r="PXO8" s="7"/>
      <c r="PXP8" s="202"/>
      <c r="PXQ8" s="7"/>
      <c r="PXR8" s="202"/>
      <c r="PXS8" s="7"/>
      <c r="PXT8" s="202"/>
      <c r="PXU8" s="7"/>
      <c r="PXV8" s="202"/>
      <c r="PXW8" s="7"/>
      <c r="PXX8" s="202"/>
      <c r="PXY8" s="7"/>
      <c r="PXZ8" s="202"/>
      <c r="PYA8" s="7"/>
      <c r="PYB8" s="202"/>
      <c r="PYC8" s="7"/>
      <c r="PYD8" s="202"/>
      <c r="PYE8" s="7"/>
      <c r="PYF8" s="202"/>
      <c r="PYG8" s="7"/>
      <c r="PYH8" s="202"/>
      <c r="PYI8" s="7"/>
      <c r="PYJ8" s="202"/>
      <c r="PYK8" s="7"/>
      <c r="PYL8" s="202"/>
      <c r="PYM8" s="7"/>
      <c r="PYN8" s="202"/>
      <c r="PYO8" s="7"/>
      <c r="PYP8" s="202"/>
      <c r="PYQ8" s="7"/>
      <c r="PYR8" s="202"/>
      <c r="PYS8" s="7"/>
      <c r="PYT8" s="202"/>
      <c r="PYU8" s="7"/>
      <c r="PYV8" s="202"/>
      <c r="PYW8" s="7"/>
      <c r="PYX8" s="202"/>
      <c r="PYY8" s="7"/>
      <c r="PYZ8" s="202"/>
      <c r="PZA8" s="7"/>
      <c r="PZB8" s="202"/>
      <c r="PZC8" s="7"/>
      <c r="PZD8" s="202"/>
      <c r="PZE8" s="7"/>
      <c r="PZF8" s="202"/>
      <c r="PZG8" s="7"/>
      <c r="PZH8" s="202"/>
      <c r="PZI8" s="7"/>
      <c r="PZJ8" s="202"/>
      <c r="PZK8" s="7"/>
      <c r="PZL8" s="202"/>
      <c r="PZM8" s="7"/>
      <c r="PZN8" s="202"/>
      <c r="PZO8" s="7"/>
      <c r="PZP8" s="202"/>
      <c r="PZQ8" s="7"/>
      <c r="PZR8" s="202"/>
      <c r="PZS8" s="7"/>
      <c r="PZT8" s="202"/>
      <c r="PZU8" s="7"/>
      <c r="PZV8" s="202"/>
      <c r="PZW8" s="7"/>
      <c r="PZX8" s="202"/>
      <c r="PZY8" s="7"/>
      <c r="PZZ8" s="202"/>
      <c r="QAA8" s="7"/>
      <c r="QAB8" s="202"/>
      <c r="QAC8" s="7"/>
      <c r="QAD8" s="202"/>
      <c r="QAE8" s="7"/>
      <c r="QAF8" s="202"/>
      <c r="QAG8" s="7"/>
      <c r="QAH8" s="202"/>
      <c r="QAI8" s="7"/>
      <c r="QAJ8" s="202"/>
      <c r="QAK8" s="7"/>
      <c r="QAL8" s="202"/>
      <c r="QAM8" s="7"/>
      <c r="QAN8" s="202"/>
      <c r="QAO8" s="7"/>
      <c r="QAP8" s="202"/>
      <c r="QAQ8" s="7"/>
      <c r="QAR8" s="202"/>
      <c r="QAS8" s="7"/>
      <c r="QAT8" s="202"/>
      <c r="QAU8" s="7"/>
      <c r="QAV8" s="202"/>
      <c r="QAW8" s="7"/>
      <c r="QAX8" s="202"/>
      <c r="QAY8" s="7"/>
      <c r="QAZ8" s="202"/>
      <c r="QBA8" s="7"/>
      <c r="QBB8" s="202"/>
      <c r="QBC8" s="7"/>
      <c r="QBD8" s="202"/>
      <c r="QBE8" s="7"/>
      <c r="QBF8" s="202"/>
      <c r="QBG8" s="7"/>
      <c r="QBH8" s="202"/>
      <c r="QBI8" s="7"/>
      <c r="QBJ8" s="202"/>
      <c r="QBK8" s="7"/>
      <c r="QBL8" s="202"/>
      <c r="QBM8" s="7"/>
      <c r="QBN8" s="202"/>
      <c r="QBO8" s="7"/>
      <c r="QBP8" s="202"/>
      <c r="QBQ8" s="7"/>
      <c r="QBR8" s="202"/>
      <c r="QBS8" s="7"/>
      <c r="QBT8" s="202"/>
      <c r="QBU8" s="7"/>
      <c r="QBV8" s="202"/>
      <c r="QBW8" s="7"/>
      <c r="QBX8" s="202"/>
      <c r="QBY8" s="7"/>
      <c r="QBZ8" s="202"/>
      <c r="QCA8" s="7"/>
      <c r="QCB8" s="202"/>
      <c r="QCC8" s="7"/>
      <c r="QCD8" s="202"/>
      <c r="QCE8" s="7"/>
      <c r="QCF8" s="202"/>
      <c r="QCG8" s="7"/>
      <c r="QCH8" s="202"/>
      <c r="QCI8" s="7"/>
      <c r="QCJ8" s="202"/>
      <c r="QCK8" s="7"/>
      <c r="QCL8" s="202"/>
      <c r="QCM8" s="7"/>
      <c r="QCN8" s="202"/>
      <c r="QCO8" s="7"/>
      <c r="QCP8" s="202"/>
      <c r="QCQ8" s="7"/>
      <c r="QCR8" s="202"/>
      <c r="QCS8" s="7"/>
      <c r="QCT8" s="202"/>
      <c r="QCU8" s="7"/>
      <c r="QCV8" s="202"/>
      <c r="QCW8" s="7"/>
      <c r="QCX8" s="202"/>
      <c r="QCY8" s="7"/>
      <c r="QCZ8" s="202"/>
      <c r="QDA8" s="7"/>
      <c r="QDB8" s="202"/>
      <c r="QDC8" s="7"/>
      <c r="QDD8" s="202"/>
      <c r="QDE8" s="7"/>
      <c r="QDF8" s="202"/>
      <c r="QDG8" s="7"/>
      <c r="QDH8" s="202"/>
      <c r="QDI8" s="7"/>
      <c r="QDJ8" s="202"/>
      <c r="QDK8" s="7"/>
      <c r="QDL8" s="202"/>
      <c r="QDM8" s="7"/>
      <c r="QDN8" s="202"/>
      <c r="QDO8" s="7"/>
      <c r="QDP8" s="202"/>
      <c r="QDQ8" s="7"/>
      <c r="QDR8" s="202"/>
      <c r="QDS8" s="7"/>
      <c r="QDT8" s="202"/>
      <c r="QDU8" s="7"/>
      <c r="QDV8" s="202"/>
      <c r="QDW8" s="7"/>
      <c r="QDX8" s="202"/>
      <c r="QDY8" s="7"/>
      <c r="QDZ8" s="202"/>
      <c r="QEA8" s="7"/>
      <c r="QEB8" s="202"/>
      <c r="QEC8" s="7"/>
      <c r="QED8" s="202"/>
      <c r="QEE8" s="7"/>
      <c r="QEF8" s="202"/>
      <c r="QEG8" s="7"/>
      <c r="QEH8" s="202"/>
      <c r="QEI8" s="7"/>
      <c r="QEJ8" s="202"/>
      <c r="QEK8" s="7"/>
      <c r="QEL8" s="202"/>
      <c r="QEM8" s="7"/>
      <c r="QEN8" s="202"/>
      <c r="QEO8" s="7"/>
      <c r="QEP8" s="202"/>
      <c r="QEQ8" s="7"/>
      <c r="QER8" s="202"/>
      <c r="QES8" s="7"/>
      <c r="QET8" s="202"/>
      <c r="QEU8" s="7"/>
      <c r="QEV8" s="202"/>
      <c r="QEW8" s="7"/>
      <c r="QEX8" s="202"/>
      <c r="QEY8" s="7"/>
      <c r="QEZ8" s="202"/>
      <c r="QFA8" s="7"/>
      <c r="QFB8" s="202"/>
      <c r="QFC8" s="7"/>
      <c r="QFD8" s="202"/>
      <c r="QFE8" s="7"/>
      <c r="QFF8" s="202"/>
      <c r="QFG8" s="7"/>
      <c r="QFH8" s="202"/>
      <c r="QFI8" s="7"/>
      <c r="QFJ8" s="202"/>
      <c r="QFK8" s="7"/>
      <c r="QFL8" s="202"/>
      <c r="QFM8" s="7"/>
      <c r="QFN8" s="202"/>
      <c r="QFO8" s="7"/>
      <c r="QFP8" s="202"/>
      <c r="QFQ8" s="7"/>
      <c r="QFR8" s="202"/>
      <c r="QFS8" s="7"/>
      <c r="QFT8" s="202"/>
      <c r="QFU8" s="7"/>
      <c r="QFV8" s="202"/>
      <c r="QFW8" s="7"/>
      <c r="QFX8" s="202"/>
      <c r="QFY8" s="7"/>
      <c r="QFZ8" s="202"/>
      <c r="QGA8" s="7"/>
      <c r="QGB8" s="202"/>
      <c r="QGC8" s="7"/>
      <c r="QGD8" s="202"/>
      <c r="QGE8" s="7"/>
      <c r="QGF8" s="202"/>
      <c r="QGG8" s="7"/>
      <c r="QGH8" s="202"/>
      <c r="QGI8" s="7"/>
      <c r="QGJ8" s="202"/>
      <c r="QGK8" s="7"/>
      <c r="QGL8" s="202"/>
      <c r="QGM8" s="7"/>
      <c r="QGN8" s="202"/>
      <c r="QGO8" s="7"/>
      <c r="QGP8" s="202"/>
      <c r="QGQ8" s="7"/>
      <c r="QGR8" s="202"/>
      <c r="QGS8" s="7"/>
      <c r="QGT8" s="202"/>
      <c r="QGU8" s="7"/>
      <c r="QGV8" s="202"/>
      <c r="QGW8" s="7"/>
      <c r="QGX8" s="202"/>
      <c r="QGY8" s="7"/>
      <c r="QGZ8" s="202"/>
      <c r="QHA8" s="7"/>
      <c r="QHB8" s="202"/>
      <c r="QHC8" s="7"/>
      <c r="QHD8" s="202"/>
      <c r="QHE8" s="7"/>
      <c r="QHF8" s="202"/>
      <c r="QHG8" s="7"/>
      <c r="QHH8" s="202"/>
      <c r="QHI8" s="7"/>
      <c r="QHJ8" s="202"/>
      <c r="QHK8" s="7"/>
      <c r="QHL8" s="202"/>
      <c r="QHM8" s="7"/>
      <c r="QHN8" s="202"/>
      <c r="QHO8" s="7"/>
      <c r="QHP8" s="202"/>
      <c r="QHQ8" s="7"/>
      <c r="QHR8" s="202"/>
      <c r="QHS8" s="7"/>
      <c r="QHT8" s="202"/>
      <c r="QHU8" s="7"/>
      <c r="QHV8" s="202"/>
      <c r="QHW8" s="7"/>
      <c r="QHX8" s="202"/>
      <c r="QHY8" s="7"/>
      <c r="QHZ8" s="202"/>
      <c r="QIA8" s="7"/>
      <c r="QIB8" s="202"/>
      <c r="QIC8" s="7"/>
      <c r="QID8" s="202"/>
      <c r="QIE8" s="7"/>
      <c r="QIF8" s="202"/>
      <c r="QIG8" s="7"/>
      <c r="QIH8" s="202"/>
      <c r="QII8" s="7"/>
      <c r="QIJ8" s="202"/>
      <c r="QIK8" s="7"/>
      <c r="QIL8" s="202"/>
      <c r="QIM8" s="7"/>
      <c r="QIN8" s="202"/>
      <c r="QIO8" s="7"/>
      <c r="QIP8" s="202"/>
      <c r="QIQ8" s="7"/>
      <c r="QIR8" s="202"/>
      <c r="QIS8" s="7"/>
      <c r="QIT8" s="202"/>
      <c r="QIU8" s="7"/>
      <c r="QIV8" s="202"/>
      <c r="QIW8" s="7"/>
      <c r="QIX8" s="202"/>
      <c r="QIY8" s="7"/>
      <c r="QIZ8" s="202"/>
      <c r="QJA8" s="7"/>
      <c r="QJB8" s="202"/>
      <c r="QJC8" s="7"/>
      <c r="QJD8" s="202"/>
      <c r="QJE8" s="7"/>
      <c r="QJF8" s="202"/>
      <c r="QJG8" s="7"/>
      <c r="QJH8" s="202"/>
      <c r="QJI8" s="7"/>
      <c r="QJJ8" s="202"/>
      <c r="QJK8" s="7"/>
      <c r="QJL8" s="202"/>
      <c r="QJM8" s="7"/>
      <c r="QJN8" s="202"/>
      <c r="QJO8" s="7"/>
      <c r="QJP8" s="202"/>
      <c r="QJQ8" s="7"/>
      <c r="QJR8" s="202"/>
      <c r="QJS8" s="7"/>
      <c r="QJT8" s="202"/>
      <c r="QJU8" s="7"/>
      <c r="QJV8" s="202"/>
      <c r="QJW8" s="7"/>
      <c r="QJX8" s="202"/>
      <c r="QJY8" s="7"/>
      <c r="QJZ8" s="202"/>
      <c r="QKA8" s="7"/>
      <c r="QKB8" s="202"/>
      <c r="QKC8" s="7"/>
      <c r="QKD8" s="202"/>
      <c r="QKE8" s="7"/>
      <c r="QKF8" s="202"/>
      <c r="QKG8" s="7"/>
      <c r="QKH8" s="202"/>
      <c r="QKI8" s="7"/>
      <c r="QKJ8" s="202"/>
      <c r="QKK8" s="7"/>
      <c r="QKL8" s="202"/>
      <c r="QKM8" s="7"/>
      <c r="QKN8" s="202"/>
      <c r="QKO8" s="7"/>
      <c r="QKP8" s="202"/>
      <c r="QKQ8" s="7"/>
      <c r="QKR8" s="202"/>
      <c r="QKS8" s="7"/>
      <c r="QKT8" s="202"/>
      <c r="QKU8" s="7"/>
      <c r="QKV8" s="202"/>
      <c r="QKW8" s="7"/>
      <c r="QKX8" s="202"/>
      <c r="QKY8" s="7"/>
      <c r="QKZ8" s="202"/>
      <c r="QLA8" s="7"/>
      <c r="QLB8" s="202"/>
      <c r="QLC8" s="7"/>
      <c r="QLD8" s="202"/>
      <c r="QLE8" s="7"/>
      <c r="QLF8" s="202"/>
      <c r="QLG8" s="7"/>
      <c r="QLH8" s="202"/>
      <c r="QLI8" s="7"/>
      <c r="QLJ8" s="202"/>
      <c r="QLK8" s="7"/>
      <c r="QLL8" s="202"/>
      <c r="QLM8" s="7"/>
      <c r="QLN8" s="202"/>
      <c r="QLO8" s="7"/>
      <c r="QLP8" s="202"/>
      <c r="QLQ8" s="7"/>
      <c r="QLR8" s="202"/>
      <c r="QLS8" s="7"/>
      <c r="QLT8" s="202"/>
      <c r="QLU8" s="7"/>
      <c r="QLV8" s="202"/>
      <c r="QLW8" s="7"/>
      <c r="QLX8" s="202"/>
      <c r="QLY8" s="7"/>
      <c r="QLZ8" s="202"/>
      <c r="QMA8" s="7"/>
      <c r="QMB8" s="202"/>
      <c r="QMC8" s="7"/>
      <c r="QMD8" s="202"/>
      <c r="QME8" s="7"/>
      <c r="QMF8" s="202"/>
      <c r="QMG8" s="7"/>
      <c r="QMH8" s="202"/>
      <c r="QMI8" s="7"/>
      <c r="QMJ8" s="202"/>
      <c r="QMK8" s="7"/>
      <c r="QML8" s="202"/>
      <c r="QMM8" s="7"/>
      <c r="QMN8" s="202"/>
      <c r="QMO8" s="7"/>
      <c r="QMP8" s="202"/>
      <c r="QMQ8" s="7"/>
      <c r="QMR8" s="202"/>
      <c r="QMS8" s="7"/>
      <c r="QMT8" s="202"/>
      <c r="QMU8" s="7"/>
      <c r="QMV8" s="202"/>
      <c r="QMW8" s="7"/>
      <c r="QMX8" s="202"/>
      <c r="QMY8" s="7"/>
      <c r="QMZ8" s="202"/>
      <c r="QNA8" s="7"/>
      <c r="QNB8" s="202"/>
      <c r="QNC8" s="7"/>
      <c r="QND8" s="202"/>
      <c r="QNE8" s="7"/>
      <c r="QNF8" s="202"/>
      <c r="QNG8" s="7"/>
      <c r="QNH8" s="202"/>
      <c r="QNI8" s="7"/>
      <c r="QNJ8" s="202"/>
      <c r="QNK8" s="7"/>
      <c r="QNL8" s="202"/>
      <c r="QNM8" s="7"/>
      <c r="QNN8" s="202"/>
      <c r="QNO8" s="7"/>
      <c r="QNP8" s="202"/>
      <c r="QNQ8" s="7"/>
      <c r="QNR8" s="202"/>
      <c r="QNS8" s="7"/>
      <c r="QNT8" s="202"/>
      <c r="QNU8" s="7"/>
      <c r="QNV8" s="202"/>
      <c r="QNW8" s="7"/>
      <c r="QNX8" s="202"/>
      <c r="QNY8" s="7"/>
      <c r="QNZ8" s="202"/>
      <c r="QOA8" s="7"/>
      <c r="QOB8" s="202"/>
      <c r="QOC8" s="7"/>
      <c r="QOD8" s="202"/>
      <c r="QOE8" s="7"/>
      <c r="QOF8" s="202"/>
      <c r="QOG8" s="7"/>
      <c r="QOH8" s="202"/>
      <c r="QOI8" s="7"/>
      <c r="QOJ8" s="202"/>
      <c r="QOK8" s="7"/>
      <c r="QOL8" s="202"/>
      <c r="QOM8" s="7"/>
      <c r="QON8" s="202"/>
      <c r="QOO8" s="7"/>
      <c r="QOP8" s="202"/>
      <c r="QOQ8" s="7"/>
      <c r="QOR8" s="202"/>
      <c r="QOS8" s="7"/>
      <c r="QOT8" s="202"/>
      <c r="QOU8" s="7"/>
      <c r="QOV8" s="202"/>
      <c r="QOW8" s="7"/>
      <c r="QOX8" s="202"/>
      <c r="QOY8" s="7"/>
      <c r="QOZ8" s="202"/>
      <c r="QPA8" s="7"/>
      <c r="QPB8" s="202"/>
      <c r="QPC8" s="7"/>
      <c r="QPD8" s="202"/>
      <c r="QPE8" s="7"/>
      <c r="QPF8" s="202"/>
      <c r="QPG8" s="7"/>
      <c r="QPH8" s="202"/>
      <c r="QPI8" s="7"/>
      <c r="QPJ8" s="202"/>
      <c r="QPK8" s="7"/>
      <c r="QPL8" s="202"/>
      <c r="QPM8" s="7"/>
      <c r="QPN8" s="202"/>
      <c r="QPO8" s="7"/>
      <c r="QPP8" s="202"/>
      <c r="QPQ8" s="7"/>
      <c r="QPR8" s="202"/>
      <c r="QPS8" s="7"/>
      <c r="QPT8" s="202"/>
      <c r="QPU8" s="7"/>
      <c r="QPV8" s="202"/>
      <c r="QPW8" s="7"/>
      <c r="QPX8" s="202"/>
      <c r="QPY8" s="7"/>
      <c r="QPZ8" s="202"/>
      <c r="QQA8" s="7"/>
      <c r="QQB8" s="202"/>
      <c r="QQC8" s="7"/>
      <c r="QQD8" s="202"/>
      <c r="QQE8" s="7"/>
      <c r="QQF8" s="202"/>
      <c r="QQG8" s="7"/>
      <c r="QQH8" s="202"/>
      <c r="QQI8" s="7"/>
      <c r="QQJ8" s="202"/>
      <c r="QQK8" s="7"/>
      <c r="QQL8" s="202"/>
      <c r="QQM8" s="7"/>
      <c r="QQN8" s="202"/>
      <c r="QQO8" s="7"/>
      <c r="QQP8" s="202"/>
      <c r="QQQ8" s="7"/>
      <c r="QQR8" s="202"/>
      <c r="QQS8" s="7"/>
      <c r="QQT8" s="202"/>
      <c r="QQU8" s="7"/>
      <c r="QQV8" s="202"/>
      <c r="QQW8" s="7"/>
      <c r="QQX8" s="202"/>
      <c r="QQY8" s="7"/>
      <c r="QQZ8" s="202"/>
      <c r="QRA8" s="7"/>
      <c r="QRB8" s="202"/>
      <c r="QRC8" s="7"/>
      <c r="QRD8" s="202"/>
      <c r="QRE8" s="7"/>
      <c r="QRF8" s="202"/>
      <c r="QRG8" s="7"/>
      <c r="QRH8" s="202"/>
      <c r="QRI8" s="7"/>
      <c r="QRJ8" s="202"/>
      <c r="QRK8" s="7"/>
      <c r="QRL8" s="202"/>
      <c r="QRM8" s="7"/>
      <c r="QRN8" s="202"/>
      <c r="QRO8" s="7"/>
      <c r="QRP8" s="202"/>
      <c r="QRQ8" s="7"/>
      <c r="QRR8" s="202"/>
      <c r="QRS8" s="7"/>
      <c r="QRT8" s="202"/>
      <c r="QRU8" s="7"/>
      <c r="QRV8" s="202"/>
      <c r="QRW8" s="7"/>
      <c r="QRX8" s="202"/>
      <c r="QRY8" s="7"/>
      <c r="QRZ8" s="202"/>
      <c r="QSA8" s="7"/>
      <c r="QSB8" s="202"/>
      <c r="QSC8" s="7"/>
      <c r="QSD8" s="202"/>
      <c r="QSE8" s="7"/>
      <c r="QSF8" s="202"/>
      <c r="QSG8" s="7"/>
      <c r="QSH8" s="202"/>
      <c r="QSI8" s="7"/>
      <c r="QSJ8" s="202"/>
      <c r="QSK8" s="7"/>
      <c r="QSL8" s="202"/>
      <c r="QSM8" s="7"/>
      <c r="QSN8" s="202"/>
      <c r="QSO8" s="7"/>
      <c r="QSP8" s="202"/>
      <c r="QSQ8" s="7"/>
      <c r="QSR8" s="202"/>
      <c r="QSS8" s="7"/>
      <c r="QST8" s="202"/>
      <c r="QSU8" s="7"/>
      <c r="QSV8" s="202"/>
      <c r="QSW8" s="7"/>
      <c r="QSX8" s="202"/>
      <c r="QSY8" s="7"/>
      <c r="QSZ8" s="202"/>
      <c r="QTA8" s="7"/>
      <c r="QTB8" s="202"/>
      <c r="QTC8" s="7"/>
      <c r="QTD8" s="202"/>
      <c r="QTE8" s="7"/>
      <c r="QTF8" s="202"/>
      <c r="QTG8" s="7"/>
      <c r="QTH8" s="202"/>
      <c r="QTI8" s="7"/>
      <c r="QTJ8" s="202"/>
      <c r="QTK8" s="7"/>
      <c r="QTL8" s="202"/>
      <c r="QTM8" s="7"/>
      <c r="QTN8" s="202"/>
      <c r="QTO8" s="7"/>
      <c r="QTP8" s="202"/>
      <c r="QTQ8" s="7"/>
      <c r="QTR8" s="202"/>
      <c r="QTS8" s="7"/>
      <c r="QTT8" s="202"/>
      <c r="QTU8" s="7"/>
      <c r="QTV8" s="202"/>
      <c r="QTW8" s="7"/>
      <c r="QTX8" s="202"/>
      <c r="QTY8" s="7"/>
      <c r="QTZ8" s="202"/>
      <c r="QUA8" s="7"/>
      <c r="QUB8" s="202"/>
      <c r="QUC8" s="7"/>
      <c r="QUD8" s="202"/>
      <c r="QUE8" s="7"/>
      <c r="QUF8" s="202"/>
      <c r="QUG8" s="7"/>
      <c r="QUH8" s="202"/>
      <c r="QUI8" s="7"/>
      <c r="QUJ8" s="202"/>
      <c r="QUK8" s="7"/>
      <c r="QUL8" s="202"/>
      <c r="QUM8" s="7"/>
      <c r="QUN8" s="202"/>
      <c r="QUO8" s="7"/>
      <c r="QUP8" s="202"/>
      <c r="QUQ8" s="7"/>
      <c r="QUR8" s="202"/>
      <c r="QUS8" s="7"/>
      <c r="QUT8" s="202"/>
      <c r="QUU8" s="7"/>
      <c r="QUV8" s="202"/>
      <c r="QUW8" s="7"/>
      <c r="QUX8" s="202"/>
      <c r="QUY8" s="7"/>
      <c r="QUZ8" s="202"/>
      <c r="QVA8" s="7"/>
      <c r="QVB8" s="202"/>
      <c r="QVC8" s="7"/>
      <c r="QVD8" s="202"/>
      <c r="QVE8" s="7"/>
      <c r="QVF8" s="202"/>
      <c r="QVG8" s="7"/>
      <c r="QVH8" s="202"/>
      <c r="QVI8" s="7"/>
      <c r="QVJ8" s="202"/>
      <c r="QVK8" s="7"/>
      <c r="QVL8" s="202"/>
      <c r="QVM8" s="7"/>
      <c r="QVN8" s="202"/>
      <c r="QVO8" s="7"/>
      <c r="QVP8" s="202"/>
      <c r="QVQ8" s="7"/>
      <c r="QVR8" s="202"/>
      <c r="QVS8" s="7"/>
      <c r="QVT8" s="202"/>
      <c r="QVU8" s="7"/>
      <c r="QVV8" s="202"/>
      <c r="QVW8" s="7"/>
      <c r="QVX8" s="202"/>
      <c r="QVY8" s="7"/>
      <c r="QVZ8" s="202"/>
      <c r="QWA8" s="7"/>
      <c r="QWB8" s="202"/>
      <c r="QWC8" s="7"/>
      <c r="QWD8" s="202"/>
      <c r="QWE8" s="7"/>
      <c r="QWF8" s="202"/>
      <c r="QWG8" s="7"/>
      <c r="QWH8" s="202"/>
      <c r="QWI8" s="7"/>
      <c r="QWJ8" s="202"/>
      <c r="QWK8" s="7"/>
      <c r="QWL8" s="202"/>
      <c r="QWM8" s="7"/>
      <c r="QWN8" s="202"/>
      <c r="QWO8" s="7"/>
      <c r="QWP8" s="202"/>
      <c r="QWQ8" s="7"/>
      <c r="QWR8" s="202"/>
      <c r="QWS8" s="7"/>
      <c r="QWT8" s="202"/>
      <c r="QWU8" s="7"/>
      <c r="QWV8" s="202"/>
      <c r="QWW8" s="7"/>
      <c r="QWX8" s="202"/>
      <c r="QWY8" s="7"/>
      <c r="QWZ8" s="202"/>
      <c r="QXA8" s="7"/>
      <c r="QXB8" s="202"/>
      <c r="QXC8" s="7"/>
      <c r="QXD8" s="202"/>
      <c r="QXE8" s="7"/>
      <c r="QXF8" s="202"/>
      <c r="QXG8" s="7"/>
      <c r="QXH8" s="202"/>
      <c r="QXI8" s="7"/>
      <c r="QXJ8" s="202"/>
      <c r="QXK8" s="7"/>
      <c r="QXL8" s="202"/>
      <c r="QXM8" s="7"/>
      <c r="QXN8" s="202"/>
      <c r="QXO8" s="7"/>
      <c r="QXP8" s="202"/>
      <c r="QXQ8" s="7"/>
      <c r="QXR8" s="202"/>
      <c r="QXS8" s="7"/>
      <c r="QXT8" s="202"/>
      <c r="QXU8" s="7"/>
      <c r="QXV8" s="202"/>
      <c r="QXW8" s="7"/>
      <c r="QXX8" s="202"/>
      <c r="QXY8" s="7"/>
      <c r="QXZ8" s="202"/>
      <c r="QYA8" s="7"/>
      <c r="QYB8" s="202"/>
      <c r="QYC8" s="7"/>
      <c r="QYD8" s="202"/>
      <c r="QYE8" s="7"/>
      <c r="QYF8" s="202"/>
      <c r="QYG8" s="7"/>
      <c r="QYH8" s="202"/>
      <c r="QYI8" s="7"/>
      <c r="QYJ8" s="202"/>
      <c r="QYK8" s="7"/>
      <c r="QYL8" s="202"/>
      <c r="QYM8" s="7"/>
      <c r="QYN8" s="202"/>
      <c r="QYO8" s="7"/>
      <c r="QYP8" s="202"/>
      <c r="QYQ8" s="7"/>
      <c r="QYR8" s="202"/>
      <c r="QYS8" s="7"/>
      <c r="QYT8" s="202"/>
      <c r="QYU8" s="7"/>
      <c r="QYV8" s="202"/>
      <c r="QYW8" s="7"/>
      <c r="QYX8" s="202"/>
      <c r="QYY8" s="7"/>
      <c r="QYZ8" s="202"/>
      <c r="QZA8" s="7"/>
      <c r="QZB8" s="202"/>
      <c r="QZC8" s="7"/>
      <c r="QZD8" s="202"/>
      <c r="QZE8" s="7"/>
      <c r="QZF8" s="202"/>
      <c r="QZG8" s="7"/>
      <c r="QZH8" s="202"/>
      <c r="QZI8" s="7"/>
      <c r="QZJ8" s="202"/>
      <c r="QZK8" s="7"/>
      <c r="QZL8" s="202"/>
      <c r="QZM8" s="7"/>
      <c r="QZN8" s="202"/>
      <c r="QZO8" s="7"/>
      <c r="QZP8" s="202"/>
      <c r="QZQ8" s="7"/>
      <c r="QZR8" s="202"/>
      <c r="QZS8" s="7"/>
      <c r="QZT8" s="202"/>
      <c r="QZU8" s="7"/>
      <c r="QZV8" s="202"/>
      <c r="QZW8" s="7"/>
      <c r="QZX8" s="202"/>
      <c r="QZY8" s="7"/>
      <c r="QZZ8" s="202"/>
      <c r="RAA8" s="7"/>
      <c r="RAB8" s="202"/>
      <c r="RAC8" s="7"/>
      <c r="RAD8" s="202"/>
      <c r="RAE8" s="7"/>
      <c r="RAF8" s="202"/>
      <c r="RAG8" s="7"/>
      <c r="RAH8" s="202"/>
      <c r="RAI8" s="7"/>
      <c r="RAJ8" s="202"/>
      <c r="RAK8" s="7"/>
      <c r="RAL8" s="202"/>
      <c r="RAM8" s="7"/>
      <c r="RAN8" s="202"/>
      <c r="RAO8" s="7"/>
      <c r="RAP8" s="202"/>
      <c r="RAQ8" s="7"/>
      <c r="RAR8" s="202"/>
      <c r="RAS8" s="7"/>
      <c r="RAT8" s="202"/>
      <c r="RAU8" s="7"/>
      <c r="RAV8" s="202"/>
      <c r="RAW8" s="7"/>
      <c r="RAX8" s="202"/>
      <c r="RAY8" s="7"/>
      <c r="RAZ8" s="202"/>
      <c r="RBA8" s="7"/>
      <c r="RBB8" s="202"/>
      <c r="RBC8" s="7"/>
      <c r="RBD8" s="202"/>
      <c r="RBE8" s="7"/>
      <c r="RBF8" s="202"/>
      <c r="RBG8" s="7"/>
      <c r="RBH8" s="202"/>
      <c r="RBI8" s="7"/>
      <c r="RBJ8" s="202"/>
      <c r="RBK8" s="7"/>
      <c r="RBL8" s="202"/>
      <c r="RBM8" s="7"/>
      <c r="RBN8" s="202"/>
      <c r="RBO8" s="7"/>
      <c r="RBP8" s="202"/>
      <c r="RBQ8" s="7"/>
      <c r="RBR8" s="202"/>
      <c r="RBS8" s="7"/>
      <c r="RBT8" s="202"/>
      <c r="RBU8" s="7"/>
      <c r="RBV8" s="202"/>
      <c r="RBW8" s="7"/>
      <c r="RBX8" s="202"/>
      <c r="RBY8" s="7"/>
      <c r="RBZ8" s="202"/>
      <c r="RCA8" s="7"/>
      <c r="RCB8" s="202"/>
      <c r="RCC8" s="7"/>
      <c r="RCD8" s="202"/>
      <c r="RCE8" s="7"/>
      <c r="RCF8" s="202"/>
      <c r="RCG8" s="7"/>
      <c r="RCH8" s="202"/>
      <c r="RCI8" s="7"/>
      <c r="RCJ8" s="202"/>
      <c r="RCK8" s="7"/>
      <c r="RCL8" s="202"/>
      <c r="RCM8" s="7"/>
      <c r="RCN8" s="202"/>
      <c r="RCO8" s="7"/>
      <c r="RCP8" s="202"/>
      <c r="RCQ8" s="7"/>
      <c r="RCR8" s="202"/>
      <c r="RCS8" s="7"/>
      <c r="RCT8" s="202"/>
      <c r="RCU8" s="7"/>
      <c r="RCV8" s="202"/>
      <c r="RCW8" s="7"/>
      <c r="RCX8" s="202"/>
      <c r="RCY8" s="7"/>
      <c r="RCZ8" s="202"/>
      <c r="RDA8" s="7"/>
      <c r="RDB8" s="202"/>
      <c r="RDC8" s="7"/>
      <c r="RDD8" s="202"/>
      <c r="RDE8" s="7"/>
      <c r="RDF8" s="202"/>
      <c r="RDG8" s="7"/>
      <c r="RDH8" s="202"/>
      <c r="RDI8" s="7"/>
      <c r="RDJ8" s="202"/>
      <c r="RDK8" s="7"/>
      <c r="RDL8" s="202"/>
      <c r="RDM8" s="7"/>
      <c r="RDN8" s="202"/>
      <c r="RDO8" s="7"/>
      <c r="RDP8" s="202"/>
      <c r="RDQ8" s="7"/>
      <c r="RDR8" s="202"/>
      <c r="RDS8" s="7"/>
      <c r="RDT8" s="202"/>
      <c r="RDU8" s="7"/>
      <c r="RDV8" s="202"/>
      <c r="RDW8" s="7"/>
      <c r="RDX8" s="202"/>
      <c r="RDY8" s="7"/>
      <c r="RDZ8" s="202"/>
      <c r="REA8" s="7"/>
      <c r="REB8" s="202"/>
      <c r="REC8" s="7"/>
      <c r="RED8" s="202"/>
      <c r="REE8" s="7"/>
      <c r="REF8" s="202"/>
      <c r="REG8" s="7"/>
      <c r="REH8" s="202"/>
      <c r="REI8" s="7"/>
      <c r="REJ8" s="202"/>
      <c r="REK8" s="7"/>
      <c r="REL8" s="202"/>
      <c r="REM8" s="7"/>
      <c r="REN8" s="202"/>
      <c r="REO8" s="7"/>
      <c r="REP8" s="202"/>
      <c r="REQ8" s="7"/>
      <c r="RER8" s="202"/>
      <c r="RES8" s="7"/>
      <c r="RET8" s="202"/>
      <c r="REU8" s="7"/>
      <c r="REV8" s="202"/>
      <c r="REW8" s="7"/>
      <c r="REX8" s="202"/>
      <c r="REY8" s="7"/>
      <c r="REZ8" s="202"/>
      <c r="RFA8" s="7"/>
      <c r="RFB8" s="202"/>
      <c r="RFC8" s="7"/>
      <c r="RFD8" s="202"/>
      <c r="RFE8" s="7"/>
      <c r="RFF8" s="202"/>
      <c r="RFG8" s="7"/>
      <c r="RFH8" s="202"/>
      <c r="RFI8" s="7"/>
      <c r="RFJ8" s="202"/>
      <c r="RFK8" s="7"/>
      <c r="RFL8" s="202"/>
      <c r="RFM8" s="7"/>
      <c r="RFN8" s="202"/>
      <c r="RFO8" s="7"/>
      <c r="RFP8" s="202"/>
      <c r="RFQ8" s="7"/>
      <c r="RFR8" s="202"/>
      <c r="RFS8" s="7"/>
      <c r="RFT8" s="202"/>
      <c r="RFU8" s="7"/>
      <c r="RFV8" s="202"/>
      <c r="RFW8" s="7"/>
      <c r="RFX8" s="202"/>
      <c r="RFY8" s="7"/>
      <c r="RFZ8" s="202"/>
      <c r="RGA8" s="7"/>
      <c r="RGB8" s="202"/>
      <c r="RGC8" s="7"/>
      <c r="RGD8" s="202"/>
      <c r="RGE8" s="7"/>
      <c r="RGF8" s="202"/>
      <c r="RGG8" s="7"/>
      <c r="RGH8" s="202"/>
      <c r="RGI8" s="7"/>
      <c r="RGJ8" s="202"/>
      <c r="RGK8" s="7"/>
      <c r="RGL8" s="202"/>
      <c r="RGM8" s="7"/>
      <c r="RGN8" s="202"/>
      <c r="RGO8" s="7"/>
      <c r="RGP8" s="202"/>
      <c r="RGQ8" s="7"/>
      <c r="RGR8" s="202"/>
      <c r="RGS8" s="7"/>
      <c r="RGT8" s="202"/>
      <c r="RGU8" s="7"/>
      <c r="RGV8" s="202"/>
      <c r="RGW8" s="7"/>
      <c r="RGX8" s="202"/>
      <c r="RGY8" s="7"/>
      <c r="RGZ8" s="202"/>
      <c r="RHA8" s="7"/>
      <c r="RHB8" s="202"/>
      <c r="RHC8" s="7"/>
      <c r="RHD8" s="202"/>
      <c r="RHE8" s="7"/>
      <c r="RHF8" s="202"/>
      <c r="RHG8" s="7"/>
      <c r="RHH8" s="202"/>
      <c r="RHI8" s="7"/>
      <c r="RHJ8" s="202"/>
      <c r="RHK8" s="7"/>
      <c r="RHL8" s="202"/>
      <c r="RHM8" s="7"/>
      <c r="RHN8" s="202"/>
      <c r="RHO8" s="7"/>
      <c r="RHP8" s="202"/>
      <c r="RHQ8" s="7"/>
      <c r="RHR8" s="202"/>
      <c r="RHS8" s="7"/>
      <c r="RHT8" s="202"/>
      <c r="RHU8" s="7"/>
      <c r="RHV8" s="202"/>
      <c r="RHW8" s="7"/>
      <c r="RHX8" s="202"/>
      <c r="RHY8" s="7"/>
      <c r="RHZ8" s="202"/>
      <c r="RIA8" s="7"/>
      <c r="RIB8" s="202"/>
      <c r="RIC8" s="7"/>
      <c r="RID8" s="202"/>
      <c r="RIE8" s="7"/>
      <c r="RIF8" s="202"/>
      <c r="RIG8" s="7"/>
      <c r="RIH8" s="202"/>
      <c r="RII8" s="7"/>
      <c r="RIJ8" s="202"/>
      <c r="RIK8" s="7"/>
      <c r="RIL8" s="202"/>
      <c r="RIM8" s="7"/>
      <c r="RIN8" s="202"/>
      <c r="RIO8" s="7"/>
      <c r="RIP8" s="202"/>
      <c r="RIQ8" s="7"/>
      <c r="RIR8" s="202"/>
      <c r="RIS8" s="7"/>
      <c r="RIT8" s="202"/>
      <c r="RIU8" s="7"/>
      <c r="RIV8" s="202"/>
      <c r="RIW8" s="7"/>
      <c r="RIX8" s="202"/>
      <c r="RIY8" s="7"/>
      <c r="RIZ8" s="202"/>
      <c r="RJA8" s="7"/>
      <c r="RJB8" s="202"/>
      <c r="RJC8" s="7"/>
      <c r="RJD8" s="202"/>
      <c r="RJE8" s="7"/>
      <c r="RJF8" s="202"/>
      <c r="RJG8" s="7"/>
      <c r="RJH8" s="202"/>
      <c r="RJI8" s="7"/>
      <c r="RJJ8" s="202"/>
      <c r="RJK8" s="7"/>
      <c r="RJL8" s="202"/>
      <c r="RJM8" s="7"/>
      <c r="RJN8" s="202"/>
      <c r="RJO8" s="7"/>
      <c r="RJP8" s="202"/>
      <c r="RJQ8" s="7"/>
      <c r="RJR8" s="202"/>
      <c r="RJS8" s="7"/>
      <c r="RJT8" s="202"/>
      <c r="RJU8" s="7"/>
      <c r="RJV8" s="202"/>
      <c r="RJW8" s="7"/>
      <c r="RJX8" s="202"/>
      <c r="RJY8" s="7"/>
      <c r="RJZ8" s="202"/>
      <c r="RKA8" s="7"/>
      <c r="RKB8" s="202"/>
      <c r="RKC8" s="7"/>
      <c r="RKD8" s="202"/>
      <c r="RKE8" s="7"/>
      <c r="RKF8" s="202"/>
      <c r="RKG8" s="7"/>
      <c r="RKH8" s="202"/>
      <c r="RKI8" s="7"/>
      <c r="RKJ8" s="202"/>
      <c r="RKK8" s="7"/>
      <c r="RKL8" s="202"/>
      <c r="RKM8" s="7"/>
      <c r="RKN8" s="202"/>
      <c r="RKO8" s="7"/>
      <c r="RKP8" s="202"/>
      <c r="RKQ8" s="7"/>
      <c r="RKR8" s="202"/>
      <c r="RKS8" s="7"/>
      <c r="RKT8" s="202"/>
      <c r="RKU8" s="7"/>
      <c r="RKV8" s="202"/>
      <c r="RKW8" s="7"/>
      <c r="RKX8" s="202"/>
      <c r="RKY8" s="7"/>
      <c r="RKZ8" s="202"/>
      <c r="RLA8" s="7"/>
      <c r="RLB8" s="202"/>
      <c r="RLC8" s="7"/>
      <c r="RLD8" s="202"/>
      <c r="RLE8" s="7"/>
      <c r="RLF8" s="202"/>
      <c r="RLG8" s="7"/>
      <c r="RLH8" s="202"/>
      <c r="RLI8" s="7"/>
      <c r="RLJ8" s="202"/>
      <c r="RLK8" s="7"/>
      <c r="RLL8" s="202"/>
      <c r="RLM8" s="7"/>
      <c r="RLN8" s="202"/>
      <c r="RLO8" s="7"/>
      <c r="RLP8" s="202"/>
      <c r="RLQ8" s="7"/>
      <c r="RLR8" s="202"/>
      <c r="RLS8" s="7"/>
      <c r="RLT8" s="202"/>
      <c r="RLU8" s="7"/>
      <c r="RLV8" s="202"/>
      <c r="RLW8" s="7"/>
      <c r="RLX8" s="202"/>
      <c r="RLY8" s="7"/>
      <c r="RLZ8" s="202"/>
      <c r="RMA8" s="7"/>
      <c r="RMB8" s="202"/>
      <c r="RMC8" s="7"/>
      <c r="RMD8" s="202"/>
      <c r="RME8" s="7"/>
      <c r="RMF8" s="202"/>
      <c r="RMG8" s="7"/>
      <c r="RMH8" s="202"/>
      <c r="RMI8" s="7"/>
      <c r="RMJ8" s="202"/>
      <c r="RMK8" s="7"/>
      <c r="RML8" s="202"/>
      <c r="RMM8" s="7"/>
      <c r="RMN8" s="202"/>
      <c r="RMO8" s="7"/>
      <c r="RMP8" s="202"/>
      <c r="RMQ8" s="7"/>
      <c r="RMR8" s="202"/>
      <c r="RMS8" s="7"/>
      <c r="RMT8" s="202"/>
      <c r="RMU8" s="7"/>
      <c r="RMV8" s="202"/>
      <c r="RMW8" s="7"/>
      <c r="RMX8" s="202"/>
      <c r="RMY8" s="7"/>
      <c r="RMZ8" s="202"/>
      <c r="RNA8" s="7"/>
      <c r="RNB8" s="202"/>
      <c r="RNC8" s="7"/>
      <c r="RND8" s="202"/>
      <c r="RNE8" s="7"/>
      <c r="RNF8" s="202"/>
      <c r="RNG8" s="7"/>
      <c r="RNH8" s="202"/>
      <c r="RNI8" s="7"/>
      <c r="RNJ8" s="202"/>
      <c r="RNK8" s="7"/>
      <c r="RNL8" s="202"/>
      <c r="RNM8" s="7"/>
      <c r="RNN8" s="202"/>
      <c r="RNO8" s="7"/>
      <c r="RNP8" s="202"/>
      <c r="RNQ8" s="7"/>
      <c r="RNR8" s="202"/>
      <c r="RNS8" s="7"/>
      <c r="RNT8" s="202"/>
      <c r="RNU8" s="7"/>
      <c r="RNV8" s="202"/>
      <c r="RNW8" s="7"/>
      <c r="RNX8" s="202"/>
      <c r="RNY8" s="7"/>
      <c r="RNZ8" s="202"/>
      <c r="ROA8" s="7"/>
      <c r="ROB8" s="202"/>
      <c r="ROC8" s="7"/>
      <c r="ROD8" s="202"/>
      <c r="ROE8" s="7"/>
      <c r="ROF8" s="202"/>
      <c r="ROG8" s="7"/>
      <c r="ROH8" s="202"/>
      <c r="ROI8" s="7"/>
      <c r="ROJ8" s="202"/>
      <c r="ROK8" s="7"/>
      <c r="ROL8" s="202"/>
      <c r="ROM8" s="7"/>
      <c r="RON8" s="202"/>
      <c r="ROO8" s="7"/>
      <c r="ROP8" s="202"/>
      <c r="ROQ8" s="7"/>
      <c r="ROR8" s="202"/>
      <c r="ROS8" s="7"/>
      <c r="ROT8" s="202"/>
      <c r="ROU8" s="7"/>
      <c r="ROV8" s="202"/>
      <c r="ROW8" s="7"/>
      <c r="ROX8" s="202"/>
      <c r="ROY8" s="7"/>
      <c r="ROZ8" s="202"/>
      <c r="RPA8" s="7"/>
      <c r="RPB8" s="202"/>
      <c r="RPC8" s="7"/>
      <c r="RPD8" s="202"/>
      <c r="RPE8" s="7"/>
      <c r="RPF8" s="202"/>
      <c r="RPG8" s="7"/>
      <c r="RPH8" s="202"/>
      <c r="RPI8" s="7"/>
      <c r="RPJ8" s="202"/>
      <c r="RPK8" s="7"/>
      <c r="RPL8" s="202"/>
      <c r="RPM8" s="7"/>
      <c r="RPN8" s="202"/>
      <c r="RPO8" s="7"/>
      <c r="RPP8" s="202"/>
      <c r="RPQ8" s="7"/>
      <c r="RPR8" s="202"/>
      <c r="RPS8" s="7"/>
      <c r="RPT8" s="202"/>
      <c r="RPU8" s="7"/>
      <c r="RPV8" s="202"/>
      <c r="RPW8" s="7"/>
      <c r="RPX8" s="202"/>
      <c r="RPY8" s="7"/>
      <c r="RPZ8" s="202"/>
      <c r="RQA8" s="7"/>
      <c r="RQB8" s="202"/>
      <c r="RQC8" s="7"/>
      <c r="RQD8" s="202"/>
      <c r="RQE8" s="7"/>
      <c r="RQF8" s="202"/>
      <c r="RQG8" s="7"/>
      <c r="RQH8" s="202"/>
      <c r="RQI8" s="7"/>
      <c r="RQJ8" s="202"/>
      <c r="RQK8" s="7"/>
      <c r="RQL8" s="202"/>
      <c r="RQM8" s="7"/>
      <c r="RQN8" s="202"/>
      <c r="RQO8" s="7"/>
      <c r="RQP8" s="202"/>
      <c r="RQQ8" s="7"/>
      <c r="RQR8" s="202"/>
      <c r="RQS8" s="7"/>
      <c r="RQT8" s="202"/>
      <c r="RQU8" s="7"/>
      <c r="RQV8" s="202"/>
      <c r="RQW8" s="7"/>
      <c r="RQX8" s="202"/>
      <c r="RQY8" s="7"/>
      <c r="RQZ8" s="202"/>
      <c r="RRA8" s="7"/>
      <c r="RRB8" s="202"/>
      <c r="RRC8" s="7"/>
      <c r="RRD8" s="202"/>
      <c r="RRE8" s="7"/>
      <c r="RRF8" s="202"/>
      <c r="RRG8" s="7"/>
      <c r="RRH8" s="202"/>
      <c r="RRI8" s="7"/>
      <c r="RRJ8" s="202"/>
      <c r="RRK8" s="7"/>
      <c r="RRL8" s="202"/>
      <c r="RRM8" s="7"/>
      <c r="RRN8" s="202"/>
      <c r="RRO8" s="7"/>
      <c r="RRP8" s="202"/>
      <c r="RRQ8" s="7"/>
      <c r="RRR8" s="202"/>
      <c r="RRS8" s="7"/>
      <c r="RRT8" s="202"/>
      <c r="RRU8" s="7"/>
      <c r="RRV8" s="202"/>
      <c r="RRW8" s="7"/>
      <c r="RRX8" s="202"/>
      <c r="RRY8" s="7"/>
      <c r="RRZ8" s="202"/>
      <c r="RSA8" s="7"/>
      <c r="RSB8" s="202"/>
      <c r="RSC8" s="7"/>
      <c r="RSD8" s="202"/>
      <c r="RSE8" s="7"/>
      <c r="RSF8" s="202"/>
      <c r="RSG8" s="7"/>
      <c r="RSH8" s="202"/>
      <c r="RSI8" s="7"/>
      <c r="RSJ8" s="202"/>
      <c r="RSK8" s="7"/>
      <c r="RSL8" s="202"/>
      <c r="RSM8" s="7"/>
      <c r="RSN8" s="202"/>
      <c r="RSO8" s="7"/>
      <c r="RSP8" s="202"/>
      <c r="RSQ8" s="7"/>
      <c r="RSR8" s="202"/>
      <c r="RSS8" s="7"/>
      <c r="RST8" s="202"/>
      <c r="RSU8" s="7"/>
      <c r="RSV8" s="202"/>
      <c r="RSW8" s="7"/>
      <c r="RSX8" s="202"/>
      <c r="RSY8" s="7"/>
      <c r="RSZ8" s="202"/>
      <c r="RTA8" s="7"/>
      <c r="RTB8" s="202"/>
      <c r="RTC8" s="7"/>
      <c r="RTD8" s="202"/>
      <c r="RTE8" s="7"/>
      <c r="RTF8" s="202"/>
      <c r="RTG8" s="7"/>
      <c r="RTH8" s="202"/>
      <c r="RTI8" s="7"/>
      <c r="RTJ8" s="202"/>
      <c r="RTK8" s="7"/>
      <c r="RTL8" s="202"/>
      <c r="RTM8" s="7"/>
      <c r="RTN8" s="202"/>
      <c r="RTO8" s="7"/>
      <c r="RTP8" s="202"/>
      <c r="RTQ8" s="7"/>
      <c r="RTR8" s="202"/>
      <c r="RTS8" s="7"/>
      <c r="RTT8" s="202"/>
      <c r="RTU8" s="7"/>
      <c r="RTV8" s="202"/>
      <c r="RTW8" s="7"/>
      <c r="RTX8" s="202"/>
      <c r="RTY8" s="7"/>
      <c r="RTZ8" s="202"/>
      <c r="RUA8" s="7"/>
      <c r="RUB8" s="202"/>
      <c r="RUC8" s="7"/>
      <c r="RUD8" s="202"/>
      <c r="RUE8" s="7"/>
      <c r="RUF8" s="202"/>
      <c r="RUG8" s="7"/>
      <c r="RUH8" s="202"/>
      <c r="RUI8" s="7"/>
      <c r="RUJ8" s="202"/>
      <c r="RUK8" s="7"/>
      <c r="RUL8" s="202"/>
      <c r="RUM8" s="7"/>
      <c r="RUN8" s="202"/>
      <c r="RUO8" s="7"/>
      <c r="RUP8" s="202"/>
      <c r="RUQ8" s="7"/>
      <c r="RUR8" s="202"/>
      <c r="RUS8" s="7"/>
      <c r="RUT8" s="202"/>
      <c r="RUU8" s="7"/>
      <c r="RUV8" s="202"/>
      <c r="RUW8" s="7"/>
      <c r="RUX8" s="202"/>
      <c r="RUY8" s="7"/>
      <c r="RUZ8" s="202"/>
      <c r="RVA8" s="7"/>
      <c r="RVB8" s="202"/>
      <c r="RVC8" s="7"/>
      <c r="RVD8" s="202"/>
      <c r="RVE8" s="7"/>
      <c r="RVF8" s="202"/>
      <c r="RVG8" s="7"/>
      <c r="RVH8" s="202"/>
      <c r="RVI8" s="7"/>
      <c r="RVJ8" s="202"/>
      <c r="RVK8" s="7"/>
      <c r="RVL8" s="202"/>
      <c r="RVM8" s="7"/>
      <c r="RVN8" s="202"/>
      <c r="RVO8" s="7"/>
      <c r="RVP8" s="202"/>
      <c r="RVQ8" s="7"/>
      <c r="RVR8" s="202"/>
      <c r="RVS8" s="7"/>
      <c r="RVT8" s="202"/>
      <c r="RVU8" s="7"/>
      <c r="RVV8" s="202"/>
      <c r="RVW8" s="7"/>
      <c r="RVX8" s="202"/>
      <c r="RVY8" s="7"/>
      <c r="RVZ8" s="202"/>
      <c r="RWA8" s="7"/>
      <c r="RWB8" s="202"/>
      <c r="RWC8" s="7"/>
      <c r="RWD8" s="202"/>
      <c r="RWE8" s="7"/>
      <c r="RWF8" s="202"/>
      <c r="RWG8" s="7"/>
      <c r="RWH8" s="202"/>
      <c r="RWI8" s="7"/>
      <c r="RWJ8" s="202"/>
      <c r="RWK8" s="7"/>
      <c r="RWL8" s="202"/>
      <c r="RWM8" s="7"/>
      <c r="RWN8" s="202"/>
      <c r="RWO8" s="7"/>
      <c r="RWP8" s="202"/>
      <c r="RWQ8" s="7"/>
      <c r="RWR8" s="202"/>
      <c r="RWS8" s="7"/>
      <c r="RWT8" s="202"/>
      <c r="RWU8" s="7"/>
      <c r="RWV8" s="202"/>
      <c r="RWW8" s="7"/>
      <c r="RWX8" s="202"/>
      <c r="RWY8" s="7"/>
      <c r="RWZ8" s="202"/>
      <c r="RXA8" s="7"/>
      <c r="RXB8" s="202"/>
      <c r="RXC8" s="7"/>
      <c r="RXD8" s="202"/>
      <c r="RXE8" s="7"/>
      <c r="RXF8" s="202"/>
      <c r="RXG8" s="7"/>
      <c r="RXH8" s="202"/>
      <c r="RXI8" s="7"/>
      <c r="RXJ8" s="202"/>
      <c r="RXK8" s="7"/>
      <c r="RXL8" s="202"/>
      <c r="RXM8" s="7"/>
      <c r="RXN8" s="202"/>
      <c r="RXO8" s="7"/>
      <c r="RXP8" s="202"/>
      <c r="RXQ8" s="7"/>
      <c r="RXR8" s="202"/>
      <c r="RXS8" s="7"/>
      <c r="RXT8" s="202"/>
      <c r="RXU8" s="7"/>
      <c r="RXV8" s="202"/>
      <c r="RXW8" s="7"/>
      <c r="RXX8" s="202"/>
      <c r="RXY8" s="7"/>
      <c r="RXZ8" s="202"/>
      <c r="RYA8" s="7"/>
      <c r="RYB8" s="202"/>
      <c r="RYC8" s="7"/>
      <c r="RYD8" s="202"/>
      <c r="RYE8" s="7"/>
      <c r="RYF8" s="202"/>
      <c r="RYG8" s="7"/>
      <c r="RYH8" s="202"/>
      <c r="RYI8" s="7"/>
      <c r="RYJ8" s="202"/>
      <c r="RYK8" s="7"/>
      <c r="RYL8" s="202"/>
      <c r="RYM8" s="7"/>
      <c r="RYN8" s="202"/>
      <c r="RYO8" s="7"/>
      <c r="RYP8" s="202"/>
      <c r="RYQ8" s="7"/>
      <c r="RYR8" s="202"/>
      <c r="RYS8" s="7"/>
      <c r="RYT8" s="202"/>
      <c r="RYU8" s="7"/>
      <c r="RYV8" s="202"/>
      <c r="RYW8" s="7"/>
      <c r="RYX8" s="202"/>
      <c r="RYY8" s="7"/>
      <c r="RYZ8" s="202"/>
      <c r="RZA8" s="7"/>
      <c r="RZB8" s="202"/>
      <c r="RZC8" s="7"/>
      <c r="RZD8" s="202"/>
      <c r="RZE8" s="7"/>
      <c r="RZF8" s="202"/>
      <c r="RZG8" s="7"/>
      <c r="RZH8" s="202"/>
      <c r="RZI8" s="7"/>
      <c r="RZJ8" s="202"/>
      <c r="RZK8" s="7"/>
      <c r="RZL8" s="202"/>
      <c r="RZM8" s="7"/>
      <c r="RZN8" s="202"/>
      <c r="RZO8" s="7"/>
      <c r="RZP8" s="202"/>
      <c r="RZQ8" s="7"/>
      <c r="RZR8" s="202"/>
      <c r="RZS8" s="7"/>
      <c r="RZT8" s="202"/>
      <c r="RZU8" s="7"/>
      <c r="RZV8" s="202"/>
      <c r="RZW8" s="7"/>
      <c r="RZX8" s="202"/>
      <c r="RZY8" s="7"/>
      <c r="RZZ8" s="202"/>
      <c r="SAA8" s="7"/>
      <c r="SAB8" s="202"/>
      <c r="SAC8" s="7"/>
      <c r="SAD8" s="202"/>
      <c r="SAE8" s="7"/>
      <c r="SAF8" s="202"/>
      <c r="SAG8" s="7"/>
      <c r="SAH8" s="202"/>
      <c r="SAI8" s="7"/>
      <c r="SAJ8" s="202"/>
      <c r="SAK8" s="7"/>
      <c r="SAL8" s="202"/>
      <c r="SAM8" s="7"/>
      <c r="SAN8" s="202"/>
      <c r="SAO8" s="7"/>
      <c r="SAP8" s="202"/>
      <c r="SAQ8" s="7"/>
      <c r="SAR8" s="202"/>
      <c r="SAS8" s="7"/>
      <c r="SAT8" s="202"/>
      <c r="SAU8" s="7"/>
      <c r="SAV8" s="202"/>
      <c r="SAW8" s="7"/>
      <c r="SAX8" s="202"/>
      <c r="SAY8" s="7"/>
      <c r="SAZ8" s="202"/>
      <c r="SBA8" s="7"/>
      <c r="SBB8" s="202"/>
      <c r="SBC8" s="7"/>
      <c r="SBD8" s="202"/>
      <c r="SBE8" s="7"/>
      <c r="SBF8" s="202"/>
      <c r="SBG8" s="7"/>
      <c r="SBH8" s="202"/>
      <c r="SBI8" s="7"/>
      <c r="SBJ8" s="202"/>
      <c r="SBK8" s="7"/>
      <c r="SBL8" s="202"/>
      <c r="SBM8" s="7"/>
      <c r="SBN8" s="202"/>
      <c r="SBO8" s="7"/>
      <c r="SBP8" s="202"/>
      <c r="SBQ8" s="7"/>
      <c r="SBR8" s="202"/>
      <c r="SBS8" s="7"/>
      <c r="SBT8" s="202"/>
      <c r="SBU8" s="7"/>
      <c r="SBV8" s="202"/>
      <c r="SBW8" s="7"/>
      <c r="SBX8" s="202"/>
      <c r="SBY8" s="7"/>
      <c r="SBZ8" s="202"/>
      <c r="SCA8" s="7"/>
      <c r="SCB8" s="202"/>
      <c r="SCC8" s="7"/>
      <c r="SCD8" s="202"/>
      <c r="SCE8" s="7"/>
      <c r="SCF8" s="202"/>
      <c r="SCG8" s="7"/>
      <c r="SCH8" s="202"/>
      <c r="SCI8" s="7"/>
      <c r="SCJ8" s="202"/>
      <c r="SCK8" s="7"/>
      <c r="SCL8" s="202"/>
      <c r="SCM8" s="7"/>
      <c r="SCN8" s="202"/>
      <c r="SCO8" s="7"/>
      <c r="SCP8" s="202"/>
      <c r="SCQ8" s="7"/>
      <c r="SCR8" s="202"/>
      <c r="SCS8" s="7"/>
      <c r="SCT8" s="202"/>
      <c r="SCU8" s="7"/>
      <c r="SCV8" s="202"/>
      <c r="SCW8" s="7"/>
      <c r="SCX8" s="202"/>
      <c r="SCY8" s="7"/>
      <c r="SCZ8" s="202"/>
      <c r="SDA8" s="7"/>
      <c r="SDB8" s="202"/>
      <c r="SDC8" s="7"/>
      <c r="SDD8" s="202"/>
      <c r="SDE8" s="7"/>
      <c r="SDF8" s="202"/>
      <c r="SDG8" s="7"/>
      <c r="SDH8" s="202"/>
      <c r="SDI8" s="7"/>
      <c r="SDJ8" s="202"/>
      <c r="SDK8" s="7"/>
      <c r="SDL8" s="202"/>
      <c r="SDM8" s="7"/>
      <c r="SDN8" s="202"/>
      <c r="SDO8" s="7"/>
      <c r="SDP8" s="202"/>
      <c r="SDQ8" s="7"/>
      <c r="SDR8" s="202"/>
      <c r="SDS8" s="7"/>
      <c r="SDT8" s="202"/>
      <c r="SDU8" s="7"/>
      <c r="SDV8" s="202"/>
      <c r="SDW8" s="7"/>
      <c r="SDX8" s="202"/>
      <c r="SDY8" s="7"/>
      <c r="SDZ8" s="202"/>
      <c r="SEA8" s="7"/>
      <c r="SEB8" s="202"/>
      <c r="SEC8" s="7"/>
      <c r="SED8" s="202"/>
      <c r="SEE8" s="7"/>
      <c r="SEF8" s="202"/>
      <c r="SEG8" s="7"/>
      <c r="SEH8" s="202"/>
      <c r="SEI8" s="7"/>
      <c r="SEJ8" s="202"/>
      <c r="SEK8" s="7"/>
      <c r="SEL8" s="202"/>
      <c r="SEM8" s="7"/>
      <c r="SEN8" s="202"/>
      <c r="SEO8" s="7"/>
      <c r="SEP8" s="202"/>
      <c r="SEQ8" s="7"/>
      <c r="SER8" s="202"/>
      <c r="SES8" s="7"/>
      <c r="SET8" s="202"/>
      <c r="SEU8" s="7"/>
      <c r="SEV8" s="202"/>
      <c r="SEW8" s="7"/>
      <c r="SEX8" s="202"/>
      <c r="SEY8" s="7"/>
      <c r="SEZ8" s="202"/>
      <c r="SFA8" s="7"/>
      <c r="SFB8" s="202"/>
      <c r="SFC8" s="7"/>
      <c r="SFD8" s="202"/>
      <c r="SFE8" s="7"/>
      <c r="SFF8" s="202"/>
      <c r="SFG8" s="7"/>
      <c r="SFH8" s="202"/>
      <c r="SFI8" s="7"/>
      <c r="SFJ8" s="202"/>
      <c r="SFK8" s="7"/>
      <c r="SFL8" s="202"/>
      <c r="SFM8" s="7"/>
      <c r="SFN8" s="202"/>
      <c r="SFO8" s="7"/>
      <c r="SFP8" s="202"/>
      <c r="SFQ8" s="7"/>
      <c r="SFR8" s="202"/>
      <c r="SFS8" s="7"/>
      <c r="SFT8" s="202"/>
      <c r="SFU8" s="7"/>
      <c r="SFV8" s="202"/>
      <c r="SFW8" s="7"/>
      <c r="SFX8" s="202"/>
      <c r="SFY8" s="7"/>
      <c r="SFZ8" s="202"/>
      <c r="SGA8" s="7"/>
      <c r="SGB8" s="202"/>
      <c r="SGC8" s="7"/>
      <c r="SGD8" s="202"/>
      <c r="SGE8" s="7"/>
      <c r="SGF8" s="202"/>
      <c r="SGG8" s="7"/>
      <c r="SGH8" s="202"/>
      <c r="SGI8" s="7"/>
      <c r="SGJ8" s="202"/>
      <c r="SGK8" s="7"/>
      <c r="SGL8" s="202"/>
      <c r="SGM8" s="7"/>
      <c r="SGN8" s="202"/>
      <c r="SGO8" s="7"/>
      <c r="SGP8" s="202"/>
      <c r="SGQ8" s="7"/>
      <c r="SGR8" s="202"/>
      <c r="SGS8" s="7"/>
      <c r="SGT8" s="202"/>
      <c r="SGU8" s="7"/>
      <c r="SGV8" s="202"/>
      <c r="SGW8" s="7"/>
      <c r="SGX8" s="202"/>
      <c r="SGY8" s="7"/>
      <c r="SGZ8" s="202"/>
      <c r="SHA8" s="7"/>
      <c r="SHB8" s="202"/>
      <c r="SHC8" s="7"/>
      <c r="SHD8" s="202"/>
      <c r="SHE8" s="7"/>
      <c r="SHF8" s="202"/>
      <c r="SHG8" s="7"/>
      <c r="SHH8" s="202"/>
      <c r="SHI8" s="7"/>
      <c r="SHJ8" s="202"/>
      <c r="SHK8" s="7"/>
      <c r="SHL8" s="202"/>
      <c r="SHM8" s="7"/>
      <c r="SHN8" s="202"/>
      <c r="SHO8" s="7"/>
      <c r="SHP8" s="202"/>
      <c r="SHQ8" s="7"/>
      <c r="SHR8" s="202"/>
      <c r="SHS8" s="7"/>
      <c r="SHT8" s="202"/>
      <c r="SHU8" s="7"/>
      <c r="SHV8" s="202"/>
      <c r="SHW8" s="7"/>
      <c r="SHX8" s="202"/>
      <c r="SHY8" s="7"/>
      <c r="SHZ8" s="202"/>
      <c r="SIA8" s="7"/>
      <c r="SIB8" s="202"/>
      <c r="SIC8" s="7"/>
      <c r="SID8" s="202"/>
      <c r="SIE8" s="7"/>
      <c r="SIF8" s="202"/>
      <c r="SIG8" s="7"/>
      <c r="SIH8" s="202"/>
      <c r="SII8" s="7"/>
      <c r="SIJ8" s="202"/>
      <c r="SIK8" s="7"/>
      <c r="SIL8" s="202"/>
      <c r="SIM8" s="7"/>
      <c r="SIN8" s="202"/>
      <c r="SIO8" s="7"/>
      <c r="SIP8" s="202"/>
      <c r="SIQ8" s="7"/>
      <c r="SIR8" s="202"/>
      <c r="SIS8" s="7"/>
      <c r="SIT8" s="202"/>
      <c r="SIU8" s="7"/>
      <c r="SIV8" s="202"/>
      <c r="SIW8" s="7"/>
      <c r="SIX8" s="202"/>
      <c r="SIY8" s="7"/>
      <c r="SIZ8" s="202"/>
      <c r="SJA8" s="7"/>
      <c r="SJB8" s="202"/>
      <c r="SJC8" s="7"/>
      <c r="SJD8" s="202"/>
      <c r="SJE8" s="7"/>
      <c r="SJF8" s="202"/>
      <c r="SJG8" s="7"/>
      <c r="SJH8" s="202"/>
      <c r="SJI8" s="7"/>
      <c r="SJJ8" s="202"/>
      <c r="SJK8" s="7"/>
      <c r="SJL8" s="202"/>
      <c r="SJM8" s="7"/>
      <c r="SJN8" s="202"/>
      <c r="SJO8" s="7"/>
      <c r="SJP8" s="202"/>
      <c r="SJQ8" s="7"/>
      <c r="SJR8" s="202"/>
      <c r="SJS8" s="7"/>
      <c r="SJT8" s="202"/>
      <c r="SJU8" s="7"/>
      <c r="SJV8" s="202"/>
      <c r="SJW8" s="7"/>
      <c r="SJX8" s="202"/>
      <c r="SJY8" s="7"/>
      <c r="SJZ8" s="202"/>
      <c r="SKA8" s="7"/>
      <c r="SKB8" s="202"/>
      <c r="SKC8" s="7"/>
      <c r="SKD8" s="202"/>
      <c r="SKE8" s="7"/>
      <c r="SKF8" s="202"/>
      <c r="SKG8" s="7"/>
      <c r="SKH8" s="202"/>
      <c r="SKI8" s="7"/>
      <c r="SKJ8" s="202"/>
      <c r="SKK8" s="7"/>
      <c r="SKL8" s="202"/>
      <c r="SKM8" s="7"/>
      <c r="SKN8" s="202"/>
      <c r="SKO8" s="7"/>
      <c r="SKP8" s="202"/>
      <c r="SKQ8" s="7"/>
      <c r="SKR8" s="202"/>
      <c r="SKS8" s="7"/>
      <c r="SKT8" s="202"/>
      <c r="SKU8" s="7"/>
      <c r="SKV8" s="202"/>
      <c r="SKW8" s="7"/>
      <c r="SKX8" s="202"/>
      <c r="SKY8" s="7"/>
      <c r="SKZ8" s="202"/>
      <c r="SLA8" s="7"/>
      <c r="SLB8" s="202"/>
      <c r="SLC8" s="7"/>
      <c r="SLD8" s="202"/>
      <c r="SLE8" s="7"/>
      <c r="SLF8" s="202"/>
      <c r="SLG8" s="7"/>
      <c r="SLH8" s="202"/>
      <c r="SLI8" s="7"/>
      <c r="SLJ8" s="202"/>
      <c r="SLK8" s="7"/>
      <c r="SLL8" s="202"/>
      <c r="SLM8" s="7"/>
      <c r="SLN8" s="202"/>
      <c r="SLO8" s="7"/>
      <c r="SLP8" s="202"/>
      <c r="SLQ8" s="7"/>
      <c r="SLR8" s="202"/>
      <c r="SLS8" s="7"/>
      <c r="SLT8" s="202"/>
      <c r="SLU8" s="7"/>
      <c r="SLV8" s="202"/>
      <c r="SLW8" s="7"/>
      <c r="SLX8" s="202"/>
      <c r="SLY8" s="7"/>
      <c r="SLZ8" s="202"/>
      <c r="SMA8" s="7"/>
      <c r="SMB8" s="202"/>
      <c r="SMC8" s="7"/>
      <c r="SMD8" s="202"/>
      <c r="SME8" s="7"/>
      <c r="SMF8" s="202"/>
      <c r="SMG8" s="7"/>
      <c r="SMH8" s="202"/>
      <c r="SMI8" s="7"/>
      <c r="SMJ8" s="202"/>
      <c r="SMK8" s="7"/>
      <c r="SML8" s="202"/>
      <c r="SMM8" s="7"/>
      <c r="SMN8" s="202"/>
      <c r="SMO8" s="7"/>
      <c r="SMP8" s="202"/>
      <c r="SMQ8" s="7"/>
      <c r="SMR8" s="202"/>
      <c r="SMS8" s="7"/>
      <c r="SMT8" s="202"/>
      <c r="SMU8" s="7"/>
      <c r="SMV8" s="202"/>
      <c r="SMW8" s="7"/>
      <c r="SMX8" s="202"/>
      <c r="SMY8" s="7"/>
      <c r="SMZ8" s="202"/>
      <c r="SNA8" s="7"/>
      <c r="SNB8" s="202"/>
      <c r="SNC8" s="7"/>
      <c r="SND8" s="202"/>
      <c r="SNE8" s="7"/>
      <c r="SNF8" s="202"/>
      <c r="SNG8" s="7"/>
      <c r="SNH8" s="202"/>
      <c r="SNI8" s="7"/>
      <c r="SNJ8" s="202"/>
      <c r="SNK8" s="7"/>
      <c r="SNL8" s="202"/>
      <c r="SNM8" s="7"/>
      <c r="SNN8" s="202"/>
      <c r="SNO8" s="7"/>
      <c r="SNP8" s="202"/>
      <c r="SNQ8" s="7"/>
      <c r="SNR8" s="202"/>
      <c r="SNS8" s="7"/>
      <c r="SNT8" s="202"/>
      <c r="SNU8" s="7"/>
      <c r="SNV8" s="202"/>
      <c r="SNW8" s="7"/>
      <c r="SNX8" s="202"/>
      <c r="SNY8" s="7"/>
      <c r="SNZ8" s="202"/>
      <c r="SOA8" s="7"/>
      <c r="SOB8" s="202"/>
      <c r="SOC8" s="7"/>
      <c r="SOD8" s="202"/>
      <c r="SOE8" s="7"/>
      <c r="SOF8" s="202"/>
      <c r="SOG8" s="7"/>
      <c r="SOH8" s="202"/>
      <c r="SOI8" s="7"/>
      <c r="SOJ8" s="202"/>
      <c r="SOK8" s="7"/>
      <c r="SOL8" s="202"/>
      <c r="SOM8" s="7"/>
      <c r="SON8" s="202"/>
      <c r="SOO8" s="7"/>
      <c r="SOP8" s="202"/>
      <c r="SOQ8" s="7"/>
      <c r="SOR8" s="202"/>
      <c r="SOS8" s="7"/>
      <c r="SOT8" s="202"/>
      <c r="SOU8" s="7"/>
      <c r="SOV8" s="202"/>
      <c r="SOW8" s="7"/>
      <c r="SOX8" s="202"/>
      <c r="SOY8" s="7"/>
      <c r="SOZ8" s="202"/>
      <c r="SPA8" s="7"/>
      <c r="SPB8" s="202"/>
      <c r="SPC8" s="7"/>
      <c r="SPD8" s="202"/>
      <c r="SPE8" s="7"/>
      <c r="SPF8" s="202"/>
      <c r="SPG8" s="7"/>
      <c r="SPH8" s="202"/>
      <c r="SPI8" s="7"/>
      <c r="SPJ8" s="202"/>
      <c r="SPK8" s="7"/>
      <c r="SPL8" s="202"/>
      <c r="SPM8" s="7"/>
      <c r="SPN8" s="202"/>
      <c r="SPO8" s="7"/>
      <c r="SPP8" s="202"/>
      <c r="SPQ8" s="7"/>
      <c r="SPR8" s="202"/>
      <c r="SPS8" s="7"/>
      <c r="SPT8" s="202"/>
      <c r="SPU8" s="7"/>
      <c r="SPV8" s="202"/>
      <c r="SPW8" s="7"/>
      <c r="SPX8" s="202"/>
      <c r="SPY8" s="7"/>
      <c r="SPZ8" s="202"/>
      <c r="SQA8" s="7"/>
      <c r="SQB8" s="202"/>
      <c r="SQC8" s="7"/>
      <c r="SQD8" s="202"/>
      <c r="SQE8" s="7"/>
      <c r="SQF8" s="202"/>
      <c r="SQG8" s="7"/>
      <c r="SQH8" s="202"/>
      <c r="SQI8" s="7"/>
      <c r="SQJ8" s="202"/>
      <c r="SQK8" s="7"/>
      <c r="SQL8" s="202"/>
      <c r="SQM8" s="7"/>
      <c r="SQN8" s="202"/>
      <c r="SQO8" s="7"/>
      <c r="SQP8" s="202"/>
      <c r="SQQ8" s="7"/>
      <c r="SQR8" s="202"/>
      <c r="SQS8" s="7"/>
      <c r="SQT8" s="202"/>
      <c r="SQU8" s="7"/>
      <c r="SQV8" s="202"/>
      <c r="SQW8" s="7"/>
      <c r="SQX8" s="202"/>
      <c r="SQY8" s="7"/>
      <c r="SQZ8" s="202"/>
      <c r="SRA8" s="7"/>
      <c r="SRB8" s="202"/>
      <c r="SRC8" s="7"/>
      <c r="SRD8" s="202"/>
      <c r="SRE8" s="7"/>
      <c r="SRF8" s="202"/>
      <c r="SRG8" s="7"/>
      <c r="SRH8" s="202"/>
      <c r="SRI8" s="7"/>
      <c r="SRJ8" s="202"/>
      <c r="SRK8" s="7"/>
      <c r="SRL8" s="202"/>
      <c r="SRM8" s="7"/>
      <c r="SRN8" s="202"/>
      <c r="SRO8" s="7"/>
      <c r="SRP8" s="202"/>
      <c r="SRQ8" s="7"/>
      <c r="SRR8" s="202"/>
      <c r="SRS8" s="7"/>
      <c r="SRT8" s="202"/>
      <c r="SRU8" s="7"/>
      <c r="SRV8" s="202"/>
      <c r="SRW8" s="7"/>
      <c r="SRX8" s="202"/>
      <c r="SRY8" s="7"/>
      <c r="SRZ8" s="202"/>
      <c r="SSA8" s="7"/>
      <c r="SSB8" s="202"/>
      <c r="SSC8" s="7"/>
      <c r="SSD8" s="202"/>
      <c r="SSE8" s="7"/>
      <c r="SSF8" s="202"/>
      <c r="SSG8" s="7"/>
      <c r="SSH8" s="202"/>
      <c r="SSI8" s="7"/>
      <c r="SSJ8" s="202"/>
      <c r="SSK8" s="7"/>
      <c r="SSL8" s="202"/>
      <c r="SSM8" s="7"/>
      <c r="SSN8" s="202"/>
      <c r="SSO8" s="7"/>
      <c r="SSP8" s="202"/>
      <c r="SSQ8" s="7"/>
      <c r="SSR8" s="202"/>
      <c r="SSS8" s="7"/>
      <c r="SST8" s="202"/>
      <c r="SSU8" s="7"/>
      <c r="SSV8" s="202"/>
      <c r="SSW8" s="7"/>
      <c r="SSX8" s="202"/>
      <c r="SSY8" s="7"/>
      <c r="SSZ8" s="202"/>
      <c r="STA8" s="7"/>
      <c r="STB8" s="202"/>
      <c r="STC8" s="7"/>
      <c r="STD8" s="202"/>
      <c r="STE8" s="7"/>
      <c r="STF8" s="202"/>
      <c r="STG8" s="7"/>
      <c r="STH8" s="202"/>
      <c r="STI8" s="7"/>
      <c r="STJ8" s="202"/>
      <c r="STK8" s="7"/>
      <c r="STL8" s="202"/>
      <c r="STM8" s="7"/>
      <c r="STN8" s="202"/>
      <c r="STO8" s="7"/>
      <c r="STP8" s="202"/>
      <c r="STQ8" s="7"/>
      <c r="STR8" s="202"/>
      <c r="STS8" s="7"/>
      <c r="STT8" s="202"/>
      <c r="STU8" s="7"/>
      <c r="STV8" s="202"/>
      <c r="STW8" s="7"/>
      <c r="STX8" s="202"/>
      <c r="STY8" s="7"/>
      <c r="STZ8" s="202"/>
      <c r="SUA8" s="7"/>
      <c r="SUB8" s="202"/>
      <c r="SUC8" s="7"/>
      <c r="SUD8" s="202"/>
      <c r="SUE8" s="7"/>
      <c r="SUF8" s="202"/>
      <c r="SUG8" s="7"/>
      <c r="SUH8" s="202"/>
      <c r="SUI8" s="7"/>
      <c r="SUJ8" s="202"/>
      <c r="SUK8" s="7"/>
      <c r="SUL8" s="202"/>
      <c r="SUM8" s="7"/>
      <c r="SUN8" s="202"/>
      <c r="SUO8" s="7"/>
      <c r="SUP8" s="202"/>
      <c r="SUQ8" s="7"/>
      <c r="SUR8" s="202"/>
      <c r="SUS8" s="7"/>
      <c r="SUT8" s="202"/>
      <c r="SUU8" s="7"/>
      <c r="SUV8" s="202"/>
      <c r="SUW8" s="7"/>
      <c r="SUX8" s="202"/>
      <c r="SUY8" s="7"/>
      <c r="SUZ8" s="202"/>
      <c r="SVA8" s="7"/>
      <c r="SVB8" s="202"/>
      <c r="SVC8" s="7"/>
      <c r="SVD8" s="202"/>
      <c r="SVE8" s="7"/>
      <c r="SVF8" s="202"/>
      <c r="SVG8" s="7"/>
      <c r="SVH8" s="202"/>
      <c r="SVI8" s="7"/>
      <c r="SVJ8" s="202"/>
      <c r="SVK8" s="7"/>
      <c r="SVL8" s="202"/>
      <c r="SVM8" s="7"/>
      <c r="SVN8" s="202"/>
      <c r="SVO8" s="7"/>
      <c r="SVP8" s="202"/>
      <c r="SVQ8" s="7"/>
      <c r="SVR8" s="202"/>
      <c r="SVS8" s="7"/>
      <c r="SVT8" s="202"/>
      <c r="SVU8" s="7"/>
      <c r="SVV8" s="202"/>
      <c r="SVW8" s="7"/>
      <c r="SVX8" s="202"/>
      <c r="SVY8" s="7"/>
      <c r="SVZ8" s="202"/>
      <c r="SWA8" s="7"/>
      <c r="SWB8" s="202"/>
      <c r="SWC8" s="7"/>
      <c r="SWD8" s="202"/>
      <c r="SWE8" s="7"/>
      <c r="SWF8" s="202"/>
      <c r="SWG8" s="7"/>
      <c r="SWH8" s="202"/>
      <c r="SWI8" s="7"/>
      <c r="SWJ8" s="202"/>
      <c r="SWK8" s="7"/>
      <c r="SWL8" s="202"/>
      <c r="SWM8" s="7"/>
      <c r="SWN8" s="202"/>
      <c r="SWO8" s="7"/>
      <c r="SWP8" s="202"/>
      <c r="SWQ8" s="7"/>
      <c r="SWR8" s="202"/>
      <c r="SWS8" s="7"/>
      <c r="SWT8" s="202"/>
      <c r="SWU8" s="7"/>
      <c r="SWV8" s="202"/>
      <c r="SWW8" s="7"/>
      <c r="SWX8" s="202"/>
      <c r="SWY8" s="7"/>
      <c r="SWZ8" s="202"/>
      <c r="SXA8" s="7"/>
      <c r="SXB8" s="202"/>
      <c r="SXC8" s="7"/>
      <c r="SXD8" s="202"/>
      <c r="SXE8" s="7"/>
      <c r="SXF8" s="202"/>
      <c r="SXG8" s="7"/>
      <c r="SXH8" s="202"/>
      <c r="SXI8" s="7"/>
      <c r="SXJ8" s="202"/>
      <c r="SXK8" s="7"/>
      <c r="SXL8" s="202"/>
      <c r="SXM8" s="7"/>
      <c r="SXN8" s="202"/>
      <c r="SXO8" s="7"/>
      <c r="SXP8" s="202"/>
      <c r="SXQ8" s="7"/>
      <c r="SXR8" s="202"/>
      <c r="SXS8" s="7"/>
      <c r="SXT8" s="202"/>
      <c r="SXU8" s="7"/>
      <c r="SXV8" s="202"/>
      <c r="SXW8" s="7"/>
      <c r="SXX8" s="202"/>
      <c r="SXY8" s="7"/>
      <c r="SXZ8" s="202"/>
      <c r="SYA8" s="7"/>
      <c r="SYB8" s="202"/>
      <c r="SYC8" s="7"/>
      <c r="SYD8" s="202"/>
      <c r="SYE8" s="7"/>
      <c r="SYF8" s="202"/>
      <c r="SYG8" s="7"/>
      <c r="SYH8" s="202"/>
      <c r="SYI8" s="7"/>
      <c r="SYJ8" s="202"/>
      <c r="SYK8" s="7"/>
      <c r="SYL8" s="202"/>
      <c r="SYM8" s="7"/>
      <c r="SYN8" s="202"/>
      <c r="SYO8" s="7"/>
      <c r="SYP8" s="202"/>
      <c r="SYQ8" s="7"/>
      <c r="SYR8" s="202"/>
      <c r="SYS8" s="7"/>
      <c r="SYT8" s="202"/>
      <c r="SYU8" s="7"/>
      <c r="SYV8" s="202"/>
      <c r="SYW8" s="7"/>
      <c r="SYX8" s="202"/>
      <c r="SYY8" s="7"/>
      <c r="SYZ8" s="202"/>
      <c r="SZA8" s="7"/>
      <c r="SZB8" s="202"/>
      <c r="SZC8" s="7"/>
      <c r="SZD8" s="202"/>
      <c r="SZE8" s="7"/>
      <c r="SZF8" s="202"/>
      <c r="SZG8" s="7"/>
      <c r="SZH8" s="202"/>
      <c r="SZI8" s="7"/>
      <c r="SZJ8" s="202"/>
      <c r="SZK8" s="7"/>
      <c r="SZL8" s="202"/>
      <c r="SZM8" s="7"/>
      <c r="SZN8" s="202"/>
      <c r="SZO8" s="7"/>
      <c r="SZP8" s="202"/>
      <c r="SZQ8" s="7"/>
      <c r="SZR8" s="202"/>
      <c r="SZS8" s="7"/>
      <c r="SZT8" s="202"/>
      <c r="SZU8" s="7"/>
      <c r="SZV8" s="202"/>
      <c r="SZW8" s="7"/>
      <c r="SZX8" s="202"/>
      <c r="SZY8" s="7"/>
      <c r="SZZ8" s="202"/>
      <c r="TAA8" s="7"/>
      <c r="TAB8" s="202"/>
      <c r="TAC8" s="7"/>
      <c r="TAD8" s="202"/>
      <c r="TAE8" s="7"/>
      <c r="TAF8" s="202"/>
      <c r="TAG8" s="7"/>
      <c r="TAH8" s="202"/>
      <c r="TAI8" s="7"/>
      <c r="TAJ8" s="202"/>
      <c r="TAK8" s="7"/>
      <c r="TAL8" s="202"/>
      <c r="TAM8" s="7"/>
      <c r="TAN8" s="202"/>
      <c r="TAO8" s="7"/>
      <c r="TAP8" s="202"/>
      <c r="TAQ8" s="7"/>
      <c r="TAR8" s="202"/>
      <c r="TAS8" s="7"/>
      <c r="TAT8" s="202"/>
      <c r="TAU8" s="7"/>
      <c r="TAV8" s="202"/>
      <c r="TAW8" s="7"/>
      <c r="TAX8" s="202"/>
      <c r="TAY8" s="7"/>
      <c r="TAZ8" s="202"/>
      <c r="TBA8" s="7"/>
      <c r="TBB8" s="202"/>
      <c r="TBC8" s="7"/>
      <c r="TBD8" s="202"/>
      <c r="TBE8" s="7"/>
      <c r="TBF8" s="202"/>
      <c r="TBG8" s="7"/>
      <c r="TBH8" s="202"/>
      <c r="TBI8" s="7"/>
      <c r="TBJ8" s="202"/>
      <c r="TBK8" s="7"/>
      <c r="TBL8" s="202"/>
      <c r="TBM8" s="7"/>
      <c r="TBN8" s="202"/>
      <c r="TBO8" s="7"/>
      <c r="TBP8" s="202"/>
      <c r="TBQ8" s="7"/>
      <c r="TBR8" s="202"/>
      <c r="TBS8" s="7"/>
      <c r="TBT8" s="202"/>
      <c r="TBU8" s="7"/>
      <c r="TBV8" s="202"/>
      <c r="TBW8" s="7"/>
      <c r="TBX8" s="202"/>
      <c r="TBY8" s="7"/>
      <c r="TBZ8" s="202"/>
      <c r="TCA8" s="7"/>
      <c r="TCB8" s="202"/>
      <c r="TCC8" s="7"/>
      <c r="TCD8" s="202"/>
      <c r="TCE8" s="7"/>
      <c r="TCF8" s="202"/>
      <c r="TCG8" s="7"/>
      <c r="TCH8" s="202"/>
      <c r="TCI8" s="7"/>
      <c r="TCJ8" s="202"/>
      <c r="TCK8" s="7"/>
      <c r="TCL8" s="202"/>
      <c r="TCM8" s="7"/>
      <c r="TCN8" s="202"/>
      <c r="TCO8" s="7"/>
      <c r="TCP8" s="202"/>
      <c r="TCQ8" s="7"/>
      <c r="TCR8" s="202"/>
      <c r="TCS8" s="7"/>
      <c r="TCT8" s="202"/>
      <c r="TCU8" s="7"/>
      <c r="TCV8" s="202"/>
      <c r="TCW8" s="7"/>
      <c r="TCX8" s="202"/>
      <c r="TCY8" s="7"/>
      <c r="TCZ8" s="202"/>
      <c r="TDA8" s="7"/>
      <c r="TDB8" s="202"/>
      <c r="TDC8" s="7"/>
      <c r="TDD8" s="202"/>
      <c r="TDE8" s="7"/>
      <c r="TDF8" s="202"/>
      <c r="TDG8" s="7"/>
      <c r="TDH8" s="202"/>
      <c r="TDI8" s="7"/>
      <c r="TDJ8" s="202"/>
      <c r="TDK8" s="7"/>
      <c r="TDL8" s="202"/>
      <c r="TDM8" s="7"/>
      <c r="TDN8" s="202"/>
      <c r="TDO8" s="7"/>
      <c r="TDP8" s="202"/>
      <c r="TDQ8" s="7"/>
      <c r="TDR8" s="202"/>
      <c r="TDS8" s="7"/>
      <c r="TDT8" s="202"/>
      <c r="TDU8" s="7"/>
      <c r="TDV8" s="202"/>
      <c r="TDW8" s="7"/>
      <c r="TDX8" s="202"/>
      <c r="TDY8" s="7"/>
      <c r="TDZ8" s="202"/>
      <c r="TEA8" s="7"/>
      <c r="TEB8" s="202"/>
      <c r="TEC8" s="7"/>
      <c r="TED8" s="202"/>
      <c r="TEE8" s="7"/>
      <c r="TEF8" s="202"/>
      <c r="TEG8" s="7"/>
      <c r="TEH8" s="202"/>
      <c r="TEI8" s="7"/>
      <c r="TEJ8" s="202"/>
      <c r="TEK8" s="7"/>
      <c r="TEL8" s="202"/>
      <c r="TEM8" s="7"/>
      <c r="TEN8" s="202"/>
      <c r="TEO8" s="7"/>
      <c r="TEP8" s="202"/>
      <c r="TEQ8" s="7"/>
      <c r="TER8" s="202"/>
      <c r="TES8" s="7"/>
      <c r="TET8" s="202"/>
      <c r="TEU8" s="7"/>
      <c r="TEV8" s="202"/>
      <c r="TEW8" s="7"/>
      <c r="TEX8" s="202"/>
      <c r="TEY8" s="7"/>
      <c r="TEZ8" s="202"/>
      <c r="TFA8" s="7"/>
      <c r="TFB8" s="202"/>
      <c r="TFC8" s="7"/>
      <c r="TFD8" s="202"/>
      <c r="TFE8" s="7"/>
      <c r="TFF8" s="202"/>
      <c r="TFG8" s="7"/>
      <c r="TFH8" s="202"/>
      <c r="TFI8" s="7"/>
      <c r="TFJ8" s="202"/>
      <c r="TFK8" s="7"/>
      <c r="TFL8" s="202"/>
      <c r="TFM8" s="7"/>
      <c r="TFN8" s="202"/>
      <c r="TFO8" s="7"/>
      <c r="TFP8" s="202"/>
      <c r="TFQ8" s="7"/>
      <c r="TFR8" s="202"/>
      <c r="TFS8" s="7"/>
      <c r="TFT8" s="202"/>
      <c r="TFU8" s="7"/>
      <c r="TFV8" s="202"/>
      <c r="TFW8" s="7"/>
      <c r="TFX8" s="202"/>
      <c r="TFY8" s="7"/>
      <c r="TFZ8" s="202"/>
      <c r="TGA8" s="7"/>
      <c r="TGB8" s="202"/>
      <c r="TGC8" s="7"/>
      <c r="TGD8" s="202"/>
      <c r="TGE8" s="7"/>
      <c r="TGF8" s="202"/>
      <c r="TGG8" s="7"/>
      <c r="TGH8" s="202"/>
      <c r="TGI8" s="7"/>
      <c r="TGJ8" s="202"/>
      <c r="TGK8" s="7"/>
      <c r="TGL8" s="202"/>
      <c r="TGM8" s="7"/>
      <c r="TGN8" s="202"/>
      <c r="TGO8" s="7"/>
      <c r="TGP8" s="202"/>
      <c r="TGQ8" s="7"/>
      <c r="TGR8" s="202"/>
      <c r="TGS8" s="7"/>
      <c r="TGT8" s="202"/>
      <c r="TGU8" s="7"/>
      <c r="TGV8" s="202"/>
      <c r="TGW8" s="7"/>
      <c r="TGX8" s="202"/>
      <c r="TGY8" s="7"/>
      <c r="TGZ8" s="202"/>
      <c r="THA8" s="7"/>
      <c r="THB8" s="202"/>
      <c r="THC8" s="7"/>
      <c r="THD8" s="202"/>
      <c r="THE8" s="7"/>
      <c r="THF8" s="202"/>
      <c r="THG8" s="7"/>
      <c r="THH8" s="202"/>
      <c r="THI8" s="7"/>
      <c r="THJ8" s="202"/>
      <c r="THK8" s="7"/>
      <c r="THL8" s="202"/>
      <c r="THM8" s="7"/>
      <c r="THN8" s="202"/>
      <c r="THO8" s="7"/>
      <c r="THP8" s="202"/>
      <c r="THQ8" s="7"/>
      <c r="THR8" s="202"/>
      <c r="THS8" s="7"/>
      <c r="THT8" s="202"/>
      <c r="THU8" s="7"/>
      <c r="THV8" s="202"/>
      <c r="THW8" s="7"/>
      <c r="THX8" s="202"/>
      <c r="THY8" s="7"/>
      <c r="THZ8" s="202"/>
      <c r="TIA8" s="7"/>
      <c r="TIB8" s="202"/>
      <c r="TIC8" s="7"/>
      <c r="TID8" s="202"/>
      <c r="TIE8" s="7"/>
      <c r="TIF8" s="202"/>
      <c r="TIG8" s="7"/>
      <c r="TIH8" s="202"/>
      <c r="TII8" s="7"/>
      <c r="TIJ8" s="202"/>
      <c r="TIK8" s="7"/>
      <c r="TIL8" s="202"/>
      <c r="TIM8" s="7"/>
      <c r="TIN8" s="202"/>
      <c r="TIO8" s="7"/>
      <c r="TIP8" s="202"/>
      <c r="TIQ8" s="7"/>
      <c r="TIR8" s="202"/>
      <c r="TIS8" s="7"/>
      <c r="TIT8" s="202"/>
      <c r="TIU8" s="7"/>
      <c r="TIV8" s="202"/>
      <c r="TIW8" s="7"/>
      <c r="TIX8" s="202"/>
      <c r="TIY8" s="7"/>
      <c r="TIZ8" s="202"/>
      <c r="TJA8" s="7"/>
      <c r="TJB8" s="202"/>
      <c r="TJC8" s="7"/>
      <c r="TJD8" s="202"/>
      <c r="TJE8" s="7"/>
      <c r="TJF8" s="202"/>
      <c r="TJG8" s="7"/>
      <c r="TJH8" s="202"/>
      <c r="TJI8" s="7"/>
      <c r="TJJ8" s="202"/>
      <c r="TJK8" s="7"/>
      <c r="TJL8" s="202"/>
      <c r="TJM8" s="7"/>
      <c r="TJN8" s="202"/>
      <c r="TJO8" s="7"/>
      <c r="TJP8" s="202"/>
      <c r="TJQ8" s="7"/>
      <c r="TJR8" s="202"/>
      <c r="TJS8" s="7"/>
      <c r="TJT8" s="202"/>
      <c r="TJU8" s="7"/>
      <c r="TJV8" s="202"/>
      <c r="TJW8" s="7"/>
      <c r="TJX8" s="202"/>
      <c r="TJY8" s="7"/>
      <c r="TJZ8" s="202"/>
      <c r="TKA8" s="7"/>
      <c r="TKB8" s="202"/>
      <c r="TKC8" s="7"/>
      <c r="TKD8" s="202"/>
      <c r="TKE8" s="7"/>
      <c r="TKF8" s="202"/>
      <c r="TKG8" s="7"/>
      <c r="TKH8" s="202"/>
      <c r="TKI8" s="7"/>
      <c r="TKJ8" s="202"/>
      <c r="TKK8" s="7"/>
      <c r="TKL8" s="202"/>
      <c r="TKM8" s="7"/>
      <c r="TKN8" s="202"/>
      <c r="TKO8" s="7"/>
      <c r="TKP8" s="202"/>
      <c r="TKQ8" s="7"/>
      <c r="TKR8" s="202"/>
      <c r="TKS8" s="7"/>
      <c r="TKT8" s="202"/>
      <c r="TKU8" s="7"/>
      <c r="TKV8" s="202"/>
      <c r="TKW8" s="7"/>
      <c r="TKX8" s="202"/>
      <c r="TKY8" s="7"/>
      <c r="TKZ8" s="202"/>
      <c r="TLA8" s="7"/>
      <c r="TLB8" s="202"/>
      <c r="TLC8" s="7"/>
      <c r="TLD8" s="202"/>
      <c r="TLE8" s="7"/>
      <c r="TLF8" s="202"/>
      <c r="TLG8" s="7"/>
      <c r="TLH8" s="202"/>
      <c r="TLI8" s="7"/>
      <c r="TLJ8" s="202"/>
      <c r="TLK8" s="7"/>
      <c r="TLL8" s="202"/>
      <c r="TLM8" s="7"/>
      <c r="TLN8" s="202"/>
      <c r="TLO8" s="7"/>
      <c r="TLP8" s="202"/>
      <c r="TLQ8" s="7"/>
      <c r="TLR8" s="202"/>
      <c r="TLS8" s="7"/>
      <c r="TLT8" s="202"/>
      <c r="TLU8" s="7"/>
      <c r="TLV8" s="202"/>
      <c r="TLW8" s="7"/>
      <c r="TLX8" s="202"/>
      <c r="TLY8" s="7"/>
      <c r="TLZ8" s="202"/>
      <c r="TMA8" s="7"/>
      <c r="TMB8" s="202"/>
      <c r="TMC8" s="7"/>
      <c r="TMD8" s="202"/>
      <c r="TME8" s="7"/>
      <c r="TMF8" s="202"/>
      <c r="TMG8" s="7"/>
      <c r="TMH8" s="202"/>
      <c r="TMI8" s="7"/>
      <c r="TMJ8" s="202"/>
      <c r="TMK8" s="7"/>
      <c r="TML8" s="202"/>
      <c r="TMM8" s="7"/>
      <c r="TMN8" s="202"/>
      <c r="TMO8" s="7"/>
      <c r="TMP8" s="202"/>
      <c r="TMQ8" s="7"/>
      <c r="TMR8" s="202"/>
      <c r="TMS8" s="7"/>
      <c r="TMT8" s="202"/>
      <c r="TMU8" s="7"/>
      <c r="TMV8" s="202"/>
      <c r="TMW8" s="7"/>
      <c r="TMX8" s="202"/>
      <c r="TMY8" s="7"/>
      <c r="TMZ8" s="202"/>
      <c r="TNA8" s="7"/>
      <c r="TNB8" s="202"/>
      <c r="TNC8" s="7"/>
      <c r="TND8" s="202"/>
      <c r="TNE8" s="7"/>
      <c r="TNF8" s="202"/>
      <c r="TNG8" s="7"/>
      <c r="TNH8" s="202"/>
      <c r="TNI8" s="7"/>
      <c r="TNJ8" s="202"/>
      <c r="TNK8" s="7"/>
      <c r="TNL8" s="202"/>
      <c r="TNM8" s="7"/>
      <c r="TNN8" s="202"/>
      <c r="TNO8" s="7"/>
      <c r="TNP8" s="202"/>
      <c r="TNQ8" s="7"/>
      <c r="TNR8" s="202"/>
      <c r="TNS8" s="7"/>
      <c r="TNT8" s="202"/>
      <c r="TNU8" s="7"/>
      <c r="TNV8" s="202"/>
      <c r="TNW8" s="7"/>
      <c r="TNX8" s="202"/>
      <c r="TNY8" s="7"/>
      <c r="TNZ8" s="202"/>
      <c r="TOA8" s="7"/>
      <c r="TOB8" s="202"/>
      <c r="TOC8" s="7"/>
      <c r="TOD8" s="202"/>
      <c r="TOE8" s="7"/>
      <c r="TOF8" s="202"/>
      <c r="TOG8" s="7"/>
      <c r="TOH8" s="202"/>
      <c r="TOI8" s="7"/>
      <c r="TOJ8" s="202"/>
      <c r="TOK8" s="7"/>
      <c r="TOL8" s="202"/>
      <c r="TOM8" s="7"/>
      <c r="TON8" s="202"/>
      <c r="TOO8" s="7"/>
      <c r="TOP8" s="202"/>
      <c r="TOQ8" s="7"/>
      <c r="TOR8" s="202"/>
      <c r="TOS8" s="7"/>
      <c r="TOT8" s="202"/>
      <c r="TOU8" s="7"/>
      <c r="TOV8" s="202"/>
      <c r="TOW8" s="7"/>
      <c r="TOX8" s="202"/>
      <c r="TOY8" s="7"/>
      <c r="TOZ8" s="202"/>
      <c r="TPA8" s="7"/>
      <c r="TPB8" s="202"/>
      <c r="TPC8" s="7"/>
      <c r="TPD8" s="202"/>
      <c r="TPE8" s="7"/>
      <c r="TPF8" s="202"/>
      <c r="TPG8" s="7"/>
      <c r="TPH8" s="202"/>
      <c r="TPI8" s="7"/>
      <c r="TPJ8" s="202"/>
      <c r="TPK8" s="7"/>
      <c r="TPL8" s="202"/>
      <c r="TPM8" s="7"/>
      <c r="TPN8" s="202"/>
      <c r="TPO8" s="7"/>
      <c r="TPP8" s="202"/>
      <c r="TPQ8" s="7"/>
      <c r="TPR8" s="202"/>
      <c r="TPS8" s="7"/>
      <c r="TPT8" s="202"/>
      <c r="TPU8" s="7"/>
      <c r="TPV8" s="202"/>
      <c r="TPW8" s="7"/>
      <c r="TPX8" s="202"/>
      <c r="TPY8" s="7"/>
      <c r="TPZ8" s="202"/>
      <c r="TQA8" s="7"/>
      <c r="TQB8" s="202"/>
      <c r="TQC8" s="7"/>
      <c r="TQD8" s="202"/>
      <c r="TQE8" s="7"/>
      <c r="TQF8" s="202"/>
      <c r="TQG8" s="7"/>
      <c r="TQH8" s="202"/>
      <c r="TQI8" s="7"/>
      <c r="TQJ8" s="202"/>
      <c r="TQK8" s="7"/>
      <c r="TQL8" s="202"/>
      <c r="TQM8" s="7"/>
      <c r="TQN8" s="202"/>
      <c r="TQO8" s="7"/>
      <c r="TQP8" s="202"/>
      <c r="TQQ8" s="7"/>
      <c r="TQR8" s="202"/>
      <c r="TQS8" s="7"/>
      <c r="TQT8" s="202"/>
      <c r="TQU8" s="7"/>
      <c r="TQV8" s="202"/>
      <c r="TQW8" s="7"/>
      <c r="TQX8" s="202"/>
      <c r="TQY8" s="7"/>
      <c r="TQZ8" s="202"/>
      <c r="TRA8" s="7"/>
      <c r="TRB8" s="202"/>
      <c r="TRC8" s="7"/>
      <c r="TRD8" s="202"/>
      <c r="TRE8" s="7"/>
      <c r="TRF8" s="202"/>
      <c r="TRG8" s="7"/>
      <c r="TRH8" s="202"/>
      <c r="TRI8" s="7"/>
      <c r="TRJ8" s="202"/>
      <c r="TRK8" s="7"/>
      <c r="TRL8" s="202"/>
      <c r="TRM8" s="7"/>
      <c r="TRN8" s="202"/>
      <c r="TRO8" s="7"/>
      <c r="TRP8" s="202"/>
      <c r="TRQ8" s="7"/>
      <c r="TRR8" s="202"/>
      <c r="TRS8" s="7"/>
      <c r="TRT8" s="202"/>
      <c r="TRU8" s="7"/>
      <c r="TRV8" s="202"/>
      <c r="TRW8" s="7"/>
      <c r="TRX8" s="202"/>
      <c r="TRY8" s="7"/>
      <c r="TRZ8" s="202"/>
      <c r="TSA8" s="7"/>
      <c r="TSB8" s="202"/>
      <c r="TSC8" s="7"/>
      <c r="TSD8" s="202"/>
      <c r="TSE8" s="7"/>
      <c r="TSF8" s="202"/>
      <c r="TSG8" s="7"/>
      <c r="TSH8" s="202"/>
      <c r="TSI8" s="7"/>
      <c r="TSJ8" s="202"/>
      <c r="TSK8" s="7"/>
      <c r="TSL8" s="202"/>
      <c r="TSM8" s="7"/>
      <c r="TSN8" s="202"/>
      <c r="TSO8" s="7"/>
      <c r="TSP8" s="202"/>
      <c r="TSQ8" s="7"/>
      <c r="TSR8" s="202"/>
      <c r="TSS8" s="7"/>
      <c r="TST8" s="202"/>
      <c r="TSU8" s="7"/>
      <c r="TSV8" s="202"/>
      <c r="TSW8" s="7"/>
      <c r="TSX8" s="202"/>
      <c r="TSY8" s="7"/>
      <c r="TSZ8" s="202"/>
      <c r="TTA8" s="7"/>
      <c r="TTB8" s="202"/>
      <c r="TTC8" s="7"/>
      <c r="TTD8" s="202"/>
      <c r="TTE8" s="7"/>
      <c r="TTF8" s="202"/>
      <c r="TTG8" s="7"/>
      <c r="TTH8" s="202"/>
      <c r="TTI8" s="7"/>
      <c r="TTJ8" s="202"/>
      <c r="TTK8" s="7"/>
      <c r="TTL8" s="202"/>
      <c r="TTM8" s="7"/>
      <c r="TTN8" s="202"/>
      <c r="TTO8" s="7"/>
      <c r="TTP8" s="202"/>
      <c r="TTQ8" s="7"/>
      <c r="TTR8" s="202"/>
      <c r="TTS8" s="7"/>
      <c r="TTT8" s="202"/>
      <c r="TTU8" s="7"/>
      <c r="TTV8" s="202"/>
      <c r="TTW8" s="7"/>
      <c r="TTX8" s="202"/>
      <c r="TTY8" s="7"/>
      <c r="TTZ8" s="202"/>
      <c r="TUA8" s="7"/>
      <c r="TUB8" s="202"/>
      <c r="TUC8" s="7"/>
      <c r="TUD8" s="202"/>
      <c r="TUE8" s="7"/>
      <c r="TUF8" s="202"/>
      <c r="TUG8" s="7"/>
      <c r="TUH8" s="202"/>
      <c r="TUI8" s="7"/>
      <c r="TUJ8" s="202"/>
      <c r="TUK8" s="7"/>
      <c r="TUL8" s="202"/>
      <c r="TUM8" s="7"/>
      <c r="TUN8" s="202"/>
      <c r="TUO8" s="7"/>
      <c r="TUP8" s="202"/>
      <c r="TUQ8" s="7"/>
      <c r="TUR8" s="202"/>
      <c r="TUS8" s="7"/>
      <c r="TUT8" s="202"/>
      <c r="TUU8" s="7"/>
      <c r="TUV8" s="202"/>
      <c r="TUW8" s="7"/>
      <c r="TUX8" s="202"/>
      <c r="TUY8" s="7"/>
      <c r="TUZ8" s="202"/>
      <c r="TVA8" s="7"/>
      <c r="TVB8" s="202"/>
      <c r="TVC8" s="7"/>
      <c r="TVD8" s="202"/>
      <c r="TVE8" s="7"/>
      <c r="TVF8" s="202"/>
      <c r="TVG8" s="7"/>
      <c r="TVH8" s="202"/>
      <c r="TVI8" s="7"/>
      <c r="TVJ8" s="202"/>
      <c r="TVK8" s="7"/>
      <c r="TVL8" s="202"/>
      <c r="TVM8" s="7"/>
      <c r="TVN8" s="202"/>
      <c r="TVO8" s="7"/>
      <c r="TVP8" s="202"/>
      <c r="TVQ8" s="7"/>
      <c r="TVR8" s="202"/>
      <c r="TVS8" s="7"/>
      <c r="TVT8" s="202"/>
      <c r="TVU8" s="7"/>
      <c r="TVV8" s="202"/>
      <c r="TVW8" s="7"/>
      <c r="TVX8" s="202"/>
      <c r="TVY8" s="7"/>
      <c r="TVZ8" s="202"/>
      <c r="TWA8" s="7"/>
      <c r="TWB8" s="202"/>
      <c r="TWC8" s="7"/>
      <c r="TWD8" s="202"/>
      <c r="TWE8" s="7"/>
      <c r="TWF8" s="202"/>
      <c r="TWG8" s="7"/>
      <c r="TWH8" s="202"/>
      <c r="TWI8" s="7"/>
      <c r="TWJ8" s="202"/>
      <c r="TWK8" s="7"/>
      <c r="TWL8" s="202"/>
      <c r="TWM8" s="7"/>
      <c r="TWN8" s="202"/>
      <c r="TWO8" s="7"/>
      <c r="TWP8" s="202"/>
      <c r="TWQ8" s="7"/>
      <c r="TWR8" s="202"/>
      <c r="TWS8" s="7"/>
      <c r="TWT8" s="202"/>
      <c r="TWU8" s="7"/>
      <c r="TWV8" s="202"/>
      <c r="TWW8" s="7"/>
      <c r="TWX8" s="202"/>
      <c r="TWY8" s="7"/>
      <c r="TWZ8" s="202"/>
      <c r="TXA8" s="7"/>
      <c r="TXB8" s="202"/>
      <c r="TXC8" s="7"/>
      <c r="TXD8" s="202"/>
      <c r="TXE8" s="7"/>
      <c r="TXF8" s="202"/>
      <c r="TXG8" s="7"/>
      <c r="TXH8" s="202"/>
      <c r="TXI8" s="7"/>
      <c r="TXJ8" s="202"/>
      <c r="TXK8" s="7"/>
      <c r="TXL8" s="202"/>
      <c r="TXM8" s="7"/>
      <c r="TXN8" s="202"/>
      <c r="TXO8" s="7"/>
      <c r="TXP8" s="202"/>
      <c r="TXQ8" s="7"/>
      <c r="TXR8" s="202"/>
      <c r="TXS8" s="7"/>
      <c r="TXT8" s="202"/>
      <c r="TXU8" s="7"/>
      <c r="TXV8" s="202"/>
      <c r="TXW8" s="7"/>
      <c r="TXX8" s="202"/>
      <c r="TXY8" s="7"/>
      <c r="TXZ8" s="202"/>
      <c r="TYA8" s="7"/>
      <c r="TYB8" s="202"/>
      <c r="TYC8" s="7"/>
      <c r="TYD8" s="202"/>
      <c r="TYE8" s="7"/>
      <c r="TYF8" s="202"/>
      <c r="TYG8" s="7"/>
      <c r="TYH8" s="202"/>
      <c r="TYI8" s="7"/>
      <c r="TYJ8" s="202"/>
      <c r="TYK8" s="7"/>
      <c r="TYL8" s="202"/>
      <c r="TYM8" s="7"/>
      <c r="TYN8" s="202"/>
      <c r="TYO8" s="7"/>
      <c r="TYP8" s="202"/>
      <c r="TYQ8" s="7"/>
      <c r="TYR8" s="202"/>
      <c r="TYS8" s="7"/>
      <c r="TYT8" s="202"/>
      <c r="TYU8" s="7"/>
      <c r="TYV8" s="202"/>
      <c r="TYW8" s="7"/>
      <c r="TYX8" s="202"/>
      <c r="TYY8" s="7"/>
      <c r="TYZ8" s="202"/>
      <c r="TZA8" s="7"/>
      <c r="TZB8" s="202"/>
      <c r="TZC8" s="7"/>
      <c r="TZD8" s="202"/>
      <c r="TZE8" s="7"/>
      <c r="TZF8" s="202"/>
      <c r="TZG8" s="7"/>
      <c r="TZH8" s="202"/>
      <c r="TZI8" s="7"/>
      <c r="TZJ8" s="202"/>
      <c r="TZK8" s="7"/>
      <c r="TZL8" s="202"/>
      <c r="TZM8" s="7"/>
      <c r="TZN8" s="202"/>
      <c r="TZO8" s="7"/>
      <c r="TZP8" s="202"/>
      <c r="TZQ8" s="7"/>
      <c r="TZR8" s="202"/>
      <c r="TZS8" s="7"/>
      <c r="TZT8" s="202"/>
      <c r="TZU8" s="7"/>
      <c r="TZV8" s="202"/>
      <c r="TZW8" s="7"/>
      <c r="TZX8" s="202"/>
      <c r="TZY8" s="7"/>
      <c r="TZZ8" s="202"/>
      <c r="UAA8" s="7"/>
      <c r="UAB8" s="202"/>
      <c r="UAC8" s="7"/>
      <c r="UAD8" s="202"/>
      <c r="UAE8" s="7"/>
      <c r="UAF8" s="202"/>
      <c r="UAG8" s="7"/>
      <c r="UAH8" s="202"/>
      <c r="UAI8" s="7"/>
      <c r="UAJ8" s="202"/>
      <c r="UAK8" s="7"/>
      <c r="UAL8" s="202"/>
      <c r="UAM8" s="7"/>
      <c r="UAN8" s="202"/>
      <c r="UAO8" s="7"/>
      <c r="UAP8" s="202"/>
      <c r="UAQ8" s="7"/>
      <c r="UAR8" s="202"/>
      <c r="UAS8" s="7"/>
      <c r="UAT8" s="202"/>
      <c r="UAU8" s="7"/>
      <c r="UAV8" s="202"/>
      <c r="UAW8" s="7"/>
      <c r="UAX8" s="202"/>
      <c r="UAY8" s="7"/>
      <c r="UAZ8" s="202"/>
      <c r="UBA8" s="7"/>
      <c r="UBB8" s="202"/>
      <c r="UBC8" s="7"/>
      <c r="UBD8" s="202"/>
      <c r="UBE8" s="7"/>
      <c r="UBF8" s="202"/>
      <c r="UBG8" s="7"/>
      <c r="UBH8" s="202"/>
      <c r="UBI8" s="7"/>
      <c r="UBJ8" s="202"/>
      <c r="UBK8" s="7"/>
      <c r="UBL8" s="202"/>
      <c r="UBM8" s="7"/>
      <c r="UBN8" s="202"/>
      <c r="UBO8" s="7"/>
      <c r="UBP8" s="202"/>
      <c r="UBQ8" s="7"/>
      <c r="UBR8" s="202"/>
      <c r="UBS8" s="7"/>
      <c r="UBT8" s="202"/>
      <c r="UBU8" s="7"/>
      <c r="UBV8" s="202"/>
      <c r="UBW8" s="7"/>
      <c r="UBX8" s="202"/>
      <c r="UBY8" s="7"/>
      <c r="UBZ8" s="202"/>
      <c r="UCA8" s="7"/>
      <c r="UCB8" s="202"/>
      <c r="UCC8" s="7"/>
      <c r="UCD8" s="202"/>
      <c r="UCE8" s="7"/>
      <c r="UCF8" s="202"/>
      <c r="UCG8" s="7"/>
      <c r="UCH8" s="202"/>
      <c r="UCI8" s="7"/>
      <c r="UCJ8" s="202"/>
      <c r="UCK8" s="7"/>
      <c r="UCL8" s="202"/>
      <c r="UCM8" s="7"/>
      <c r="UCN8" s="202"/>
      <c r="UCO8" s="7"/>
      <c r="UCP8" s="202"/>
      <c r="UCQ8" s="7"/>
      <c r="UCR8" s="202"/>
      <c r="UCS8" s="7"/>
      <c r="UCT8" s="202"/>
      <c r="UCU8" s="7"/>
      <c r="UCV8" s="202"/>
      <c r="UCW8" s="7"/>
      <c r="UCX8" s="202"/>
      <c r="UCY8" s="7"/>
      <c r="UCZ8" s="202"/>
      <c r="UDA8" s="7"/>
      <c r="UDB8" s="202"/>
      <c r="UDC8" s="7"/>
      <c r="UDD8" s="202"/>
      <c r="UDE8" s="7"/>
      <c r="UDF8" s="202"/>
      <c r="UDG8" s="7"/>
      <c r="UDH8" s="202"/>
      <c r="UDI8" s="7"/>
      <c r="UDJ8" s="202"/>
      <c r="UDK8" s="7"/>
      <c r="UDL8" s="202"/>
      <c r="UDM8" s="7"/>
      <c r="UDN8" s="202"/>
      <c r="UDO8" s="7"/>
      <c r="UDP8" s="202"/>
      <c r="UDQ8" s="7"/>
      <c r="UDR8" s="202"/>
      <c r="UDS8" s="7"/>
      <c r="UDT8" s="202"/>
      <c r="UDU8" s="7"/>
      <c r="UDV8" s="202"/>
      <c r="UDW8" s="7"/>
      <c r="UDX8" s="202"/>
      <c r="UDY8" s="7"/>
      <c r="UDZ8" s="202"/>
      <c r="UEA8" s="7"/>
      <c r="UEB8" s="202"/>
      <c r="UEC8" s="7"/>
      <c r="UED8" s="202"/>
      <c r="UEE8" s="7"/>
      <c r="UEF8" s="202"/>
      <c r="UEG8" s="7"/>
      <c r="UEH8" s="202"/>
      <c r="UEI8" s="7"/>
      <c r="UEJ8" s="202"/>
      <c r="UEK8" s="7"/>
      <c r="UEL8" s="202"/>
      <c r="UEM8" s="7"/>
      <c r="UEN8" s="202"/>
      <c r="UEO8" s="7"/>
      <c r="UEP8" s="202"/>
      <c r="UEQ8" s="7"/>
      <c r="UER8" s="202"/>
      <c r="UES8" s="7"/>
      <c r="UET8" s="202"/>
      <c r="UEU8" s="7"/>
      <c r="UEV8" s="202"/>
      <c r="UEW8" s="7"/>
      <c r="UEX8" s="202"/>
      <c r="UEY8" s="7"/>
      <c r="UEZ8" s="202"/>
      <c r="UFA8" s="7"/>
      <c r="UFB8" s="202"/>
      <c r="UFC8" s="7"/>
      <c r="UFD8" s="202"/>
      <c r="UFE8" s="7"/>
      <c r="UFF8" s="202"/>
      <c r="UFG8" s="7"/>
      <c r="UFH8" s="202"/>
      <c r="UFI8" s="7"/>
      <c r="UFJ8" s="202"/>
      <c r="UFK8" s="7"/>
      <c r="UFL8" s="202"/>
      <c r="UFM8" s="7"/>
      <c r="UFN8" s="202"/>
      <c r="UFO8" s="7"/>
      <c r="UFP8" s="202"/>
      <c r="UFQ8" s="7"/>
      <c r="UFR8" s="202"/>
      <c r="UFS8" s="7"/>
      <c r="UFT8" s="202"/>
      <c r="UFU8" s="7"/>
      <c r="UFV8" s="202"/>
      <c r="UFW8" s="7"/>
      <c r="UFX8" s="202"/>
      <c r="UFY8" s="7"/>
      <c r="UFZ8" s="202"/>
      <c r="UGA8" s="7"/>
      <c r="UGB8" s="202"/>
      <c r="UGC8" s="7"/>
      <c r="UGD8" s="202"/>
      <c r="UGE8" s="7"/>
      <c r="UGF8" s="202"/>
      <c r="UGG8" s="7"/>
      <c r="UGH8" s="202"/>
      <c r="UGI8" s="7"/>
      <c r="UGJ8" s="202"/>
      <c r="UGK8" s="7"/>
      <c r="UGL8" s="202"/>
      <c r="UGM8" s="7"/>
      <c r="UGN8" s="202"/>
      <c r="UGO8" s="7"/>
      <c r="UGP8" s="202"/>
      <c r="UGQ8" s="7"/>
      <c r="UGR8" s="202"/>
      <c r="UGS8" s="7"/>
      <c r="UGT8" s="202"/>
      <c r="UGU8" s="7"/>
      <c r="UGV8" s="202"/>
      <c r="UGW8" s="7"/>
      <c r="UGX8" s="202"/>
      <c r="UGY8" s="7"/>
      <c r="UGZ8" s="202"/>
      <c r="UHA8" s="7"/>
      <c r="UHB8" s="202"/>
      <c r="UHC8" s="7"/>
      <c r="UHD8" s="202"/>
      <c r="UHE8" s="7"/>
      <c r="UHF8" s="202"/>
      <c r="UHG8" s="7"/>
      <c r="UHH8" s="202"/>
      <c r="UHI8" s="7"/>
      <c r="UHJ8" s="202"/>
      <c r="UHK8" s="7"/>
      <c r="UHL8" s="202"/>
      <c r="UHM8" s="7"/>
      <c r="UHN8" s="202"/>
      <c r="UHO8" s="7"/>
      <c r="UHP8" s="202"/>
      <c r="UHQ8" s="7"/>
      <c r="UHR8" s="202"/>
      <c r="UHS8" s="7"/>
      <c r="UHT8" s="202"/>
      <c r="UHU8" s="7"/>
      <c r="UHV8" s="202"/>
      <c r="UHW8" s="7"/>
      <c r="UHX8" s="202"/>
      <c r="UHY8" s="7"/>
      <c r="UHZ8" s="202"/>
      <c r="UIA8" s="7"/>
      <c r="UIB8" s="202"/>
      <c r="UIC8" s="7"/>
      <c r="UID8" s="202"/>
      <c r="UIE8" s="7"/>
      <c r="UIF8" s="202"/>
      <c r="UIG8" s="7"/>
      <c r="UIH8" s="202"/>
      <c r="UII8" s="7"/>
      <c r="UIJ8" s="202"/>
      <c r="UIK8" s="7"/>
      <c r="UIL8" s="202"/>
      <c r="UIM8" s="7"/>
      <c r="UIN8" s="202"/>
      <c r="UIO8" s="7"/>
      <c r="UIP8" s="202"/>
      <c r="UIQ8" s="7"/>
      <c r="UIR8" s="202"/>
      <c r="UIS8" s="7"/>
      <c r="UIT8" s="202"/>
      <c r="UIU8" s="7"/>
      <c r="UIV8" s="202"/>
      <c r="UIW8" s="7"/>
      <c r="UIX8" s="202"/>
      <c r="UIY8" s="7"/>
      <c r="UIZ8" s="202"/>
      <c r="UJA8" s="7"/>
      <c r="UJB8" s="202"/>
      <c r="UJC8" s="7"/>
      <c r="UJD8" s="202"/>
      <c r="UJE8" s="7"/>
      <c r="UJF8" s="202"/>
      <c r="UJG8" s="7"/>
      <c r="UJH8" s="202"/>
      <c r="UJI8" s="7"/>
      <c r="UJJ8" s="202"/>
      <c r="UJK8" s="7"/>
      <c r="UJL8" s="202"/>
      <c r="UJM8" s="7"/>
      <c r="UJN8" s="202"/>
      <c r="UJO8" s="7"/>
      <c r="UJP8" s="202"/>
      <c r="UJQ8" s="7"/>
      <c r="UJR8" s="202"/>
      <c r="UJS8" s="7"/>
      <c r="UJT8" s="202"/>
      <c r="UJU8" s="7"/>
      <c r="UJV8" s="202"/>
      <c r="UJW8" s="7"/>
      <c r="UJX8" s="202"/>
      <c r="UJY8" s="7"/>
      <c r="UJZ8" s="202"/>
      <c r="UKA8" s="7"/>
      <c r="UKB8" s="202"/>
      <c r="UKC8" s="7"/>
      <c r="UKD8" s="202"/>
      <c r="UKE8" s="7"/>
      <c r="UKF8" s="202"/>
      <c r="UKG8" s="7"/>
      <c r="UKH8" s="202"/>
      <c r="UKI8" s="7"/>
      <c r="UKJ8" s="202"/>
      <c r="UKK8" s="7"/>
      <c r="UKL8" s="202"/>
      <c r="UKM8" s="7"/>
      <c r="UKN8" s="202"/>
      <c r="UKO8" s="7"/>
      <c r="UKP8" s="202"/>
      <c r="UKQ8" s="7"/>
      <c r="UKR8" s="202"/>
      <c r="UKS8" s="7"/>
      <c r="UKT8" s="202"/>
      <c r="UKU8" s="7"/>
      <c r="UKV8" s="202"/>
      <c r="UKW8" s="7"/>
      <c r="UKX8" s="202"/>
      <c r="UKY8" s="7"/>
      <c r="UKZ8" s="202"/>
      <c r="ULA8" s="7"/>
      <c r="ULB8" s="202"/>
      <c r="ULC8" s="7"/>
      <c r="ULD8" s="202"/>
      <c r="ULE8" s="7"/>
      <c r="ULF8" s="202"/>
      <c r="ULG8" s="7"/>
      <c r="ULH8" s="202"/>
      <c r="ULI8" s="7"/>
      <c r="ULJ8" s="202"/>
      <c r="ULK8" s="7"/>
      <c r="ULL8" s="202"/>
      <c r="ULM8" s="7"/>
      <c r="ULN8" s="202"/>
      <c r="ULO8" s="7"/>
      <c r="ULP8" s="202"/>
      <c r="ULQ8" s="7"/>
      <c r="ULR8" s="202"/>
      <c r="ULS8" s="7"/>
      <c r="ULT8" s="202"/>
      <c r="ULU8" s="7"/>
      <c r="ULV8" s="202"/>
      <c r="ULW8" s="7"/>
      <c r="ULX8" s="202"/>
      <c r="ULY8" s="7"/>
      <c r="ULZ8" s="202"/>
      <c r="UMA8" s="7"/>
      <c r="UMB8" s="202"/>
      <c r="UMC8" s="7"/>
      <c r="UMD8" s="202"/>
      <c r="UME8" s="7"/>
      <c r="UMF8" s="202"/>
      <c r="UMG8" s="7"/>
      <c r="UMH8" s="202"/>
      <c r="UMI8" s="7"/>
      <c r="UMJ8" s="202"/>
      <c r="UMK8" s="7"/>
      <c r="UML8" s="202"/>
      <c r="UMM8" s="7"/>
      <c r="UMN8" s="202"/>
      <c r="UMO8" s="7"/>
      <c r="UMP8" s="202"/>
      <c r="UMQ8" s="7"/>
      <c r="UMR8" s="202"/>
      <c r="UMS8" s="7"/>
      <c r="UMT8" s="202"/>
      <c r="UMU8" s="7"/>
      <c r="UMV8" s="202"/>
      <c r="UMW8" s="7"/>
      <c r="UMX8" s="202"/>
      <c r="UMY8" s="7"/>
      <c r="UMZ8" s="202"/>
      <c r="UNA8" s="7"/>
      <c r="UNB8" s="202"/>
      <c r="UNC8" s="7"/>
      <c r="UND8" s="202"/>
      <c r="UNE8" s="7"/>
      <c r="UNF8" s="202"/>
      <c r="UNG8" s="7"/>
      <c r="UNH8" s="202"/>
      <c r="UNI8" s="7"/>
      <c r="UNJ8" s="202"/>
      <c r="UNK8" s="7"/>
      <c r="UNL8" s="202"/>
      <c r="UNM8" s="7"/>
      <c r="UNN8" s="202"/>
      <c r="UNO8" s="7"/>
      <c r="UNP8" s="202"/>
      <c r="UNQ8" s="7"/>
      <c r="UNR8" s="202"/>
      <c r="UNS8" s="7"/>
      <c r="UNT8" s="202"/>
      <c r="UNU8" s="7"/>
      <c r="UNV8" s="202"/>
      <c r="UNW8" s="7"/>
      <c r="UNX8" s="202"/>
      <c r="UNY8" s="7"/>
      <c r="UNZ8" s="202"/>
      <c r="UOA8" s="7"/>
      <c r="UOB8" s="202"/>
      <c r="UOC8" s="7"/>
      <c r="UOD8" s="202"/>
      <c r="UOE8" s="7"/>
      <c r="UOF8" s="202"/>
      <c r="UOG8" s="7"/>
      <c r="UOH8" s="202"/>
      <c r="UOI8" s="7"/>
      <c r="UOJ8" s="202"/>
      <c r="UOK8" s="7"/>
      <c r="UOL8" s="202"/>
      <c r="UOM8" s="7"/>
      <c r="UON8" s="202"/>
      <c r="UOO8" s="7"/>
      <c r="UOP8" s="202"/>
      <c r="UOQ8" s="7"/>
      <c r="UOR8" s="202"/>
      <c r="UOS8" s="7"/>
      <c r="UOT8" s="202"/>
      <c r="UOU8" s="7"/>
      <c r="UOV8" s="202"/>
      <c r="UOW8" s="7"/>
      <c r="UOX8" s="202"/>
      <c r="UOY8" s="7"/>
      <c r="UOZ8" s="202"/>
      <c r="UPA8" s="7"/>
      <c r="UPB8" s="202"/>
      <c r="UPC8" s="7"/>
      <c r="UPD8" s="202"/>
      <c r="UPE8" s="7"/>
      <c r="UPF8" s="202"/>
      <c r="UPG8" s="7"/>
      <c r="UPH8" s="202"/>
      <c r="UPI8" s="7"/>
      <c r="UPJ8" s="202"/>
      <c r="UPK8" s="7"/>
      <c r="UPL8" s="202"/>
      <c r="UPM8" s="7"/>
      <c r="UPN8" s="202"/>
      <c r="UPO8" s="7"/>
      <c r="UPP8" s="202"/>
      <c r="UPQ8" s="7"/>
      <c r="UPR8" s="202"/>
      <c r="UPS8" s="7"/>
      <c r="UPT8" s="202"/>
      <c r="UPU8" s="7"/>
      <c r="UPV8" s="202"/>
      <c r="UPW8" s="7"/>
      <c r="UPX8" s="202"/>
      <c r="UPY8" s="7"/>
      <c r="UPZ8" s="202"/>
      <c r="UQA8" s="7"/>
      <c r="UQB8" s="202"/>
      <c r="UQC8" s="7"/>
      <c r="UQD8" s="202"/>
      <c r="UQE8" s="7"/>
      <c r="UQF8" s="202"/>
      <c r="UQG8" s="7"/>
      <c r="UQH8" s="202"/>
      <c r="UQI8" s="7"/>
      <c r="UQJ8" s="202"/>
      <c r="UQK8" s="7"/>
      <c r="UQL8" s="202"/>
      <c r="UQM8" s="7"/>
      <c r="UQN8" s="202"/>
      <c r="UQO8" s="7"/>
      <c r="UQP8" s="202"/>
      <c r="UQQ8" s="7"/>
      <c r="UQR8" s="202"/>
      <c r="UQS8" s="7"/>
      <c r="UQT8" s="202"/>
      <c r="UQU8" s="7"/>
      <c r="UQV8" s="202"/>
      <c r="UQW8" s="7"/>
      <c r="UQX8" s="202"/>
      <c r="UQY8" s="7"/>
      <c r="UQZ8" s="202"/>
      <c r="URA8" s="7"/>
      <c r="URB8" s="202"/>
      <c r="URC8" s="7"/>
      <c r="URD8" s="202"/>
      <c r="URE8" s="7"/>
      <c r="URF8" s="202"/>
      <c r="URG8" s="7"/>
      <c r="URH8" s="202"/>
      <c r="URI8" s="7"/>
      <c r="URJ8" s="202"/>
      <c r="URK8" s="7"/>
      <c r="URL8" s="202"/>
      <c r="URM8" s="7"/>
      <c r="URN8" s="202"/>
      <c r="URO8" s="7"/>
      <c r="URP8" s="202"/>
      <c r="URQ8" s="7"/>
      <c r="URR8" s="202"/>
      <c r="URS8" s="7"/>
      <c r="URT8" s="202"/>
      <c r="URU8" s="7"/>
      <c r="URV8" s="202"/>
      <c r="URW8" s="7"/>
      <c r="URX8" s="202"/>
      <c r="URY8" s="7"/>
      <c r="URZ8" s="202"/>
      <c r="USA8" s="7"/>
      <c r="USB8" s="202"/>
      <c r="USC8" s="7"/>
      <c r="USD8" s="202"/>
      <c r="USE8" s="7"/>
      <c r="USF8" s="202"/>
      <c r="USG8" s="7"/>
      <c r="USH8" s="202"/>
      <c r="USI8" s="7"/>
      <c r="USJ8" s="202"/>
      <c r="USK8" s="7"/>
      <c r="USL8" s="202"/>
      <c r="USM8" s="7"/>
      <c r="USN8" s="202"/>
      <c r="USO8" s="7"/>
      <c r="USP8" s="202"/>
      <c r="USQ8" s="7"/>
      <c r="USR8" s="202"/>
      <c r="USS8" s="7"/>
      <c r="UST8" s="202"/>
      <c r="USU8" s="7"/>
      <c r="USV8" s="202"/>
      <c r="USW8" s="7"/>
      <c r="USX8" s="202"/>
      <c r="USY8" s="7"/>
      <c r="USZ8" s="202"/>
      <c r="UTA8" s="7"/>
      <c r="UTB8" s="202"/>
      <c r="UTC8" s="7"/>
      <c r="UTD8" s="202"/>
      <c r="UTE8" s="7"/>
      <c r="UTF8" s="202"/>
      <c r="UTG8" s="7"/>
      <c r="UTH8" s="202"/>
      <c r="UTI8" s="7"/>
      <c r="UTJ8" s="202"/>
      <c r="UTK8" s="7"/>
      <c r="UTL8" s="202"/>
      <c r="UTM8" s="7"/>
      <c r="UTN8" s="202"/>
      <c r="UTO8" s="7"/>
      <c r="UTP8" s="202"/>
      <c r="UTQ8" s="7"/>
      <c r="UTR8" s="202"/>
      <c r="UTS8" s="7"/>
      <c r="UTT8" s="202"/>
      <c r="UTU8" s="7"/>
      <c r="UTV8" s="202"/>
      <c r="UTW8" s="7"/>
      <c r="UTX8" s="202"/>
      <c r="UTY8" s="7"/>
      <c r="UTZ8" s="202"/>
      <c r="UUA8" s="7"/>
      <c r="UUB8" s="202"/>
      <c r="UUC8" s="7"/>
      <c r="UUD8" s="202"/>
      <c r="UUE8" s="7"/>
      <c r="UUF8" s="202"/>
      <c r="UUG8" s="7"/>
      <c r="UUH8" s="202"/>
      <c r="UUI8" s="7"/>
      <c r="UUJ8" s="202"/>
      <c r="UUK8" s="7"/>
      <c r="UUL8" s="202"/>
      <c r="UUM8" s="7"/>
      <c r="UUN8" s="202"/>
      <c r="UUO8" s="7"/>
      <c r="UUP8" s="202"/>
      <c r="UUQ8" s="7"/>
      <c r="UUR8" s="202"/>
      <c r="UUS8" s="7"/>
      <c r="UUT8" s="202"/>
      <c r="UUU8" s="7"/>
      <c r="UUV8" s="202"/>
      <c r="UUW8" s="7"/>
      <c r="UUX8" s="202"/>
      <c r="UUY8" s="7"/>
      <c r="UUZ8" s="202"/>
      <c r="UVA8" s="7"/>
      <c r="UVB8" s="202"/>
      <c r="UVC8" s="7"/>
      <c r="UVD8" s="202"/>
      <c r="UVE8" s="7"/>
      <c r="UVF8" s="202"/>
      <c r="UVG8" s="7"/>
      <c r="UVH8" s="202"/>
      <c r="UVI8" s="7"/>
      <c r="UVJ8" s="202"/>
      <c r="UVK8" s="7"/>
      <c r="UVL8" s="202"/>
      <c r="UVM8" s="7"/>
      <c r="UVN8" s="202"/>
      <c r="UVO8" s="7"/>
      <c r="UVP8" s="202"/>
      <c r="UVQ8" s="7"/>
      <c r="UVR8" s="202"/>
      <c r="UVS8" s="7"/>
      <c r="UVT8" s="202"/>
      <c r="UVU8" s="7"/>
      <c r="UVV8" s="202"/>
      <c r="UVW8" s="7"/>
      <c r="UVX8" s="202"/>
      <c r="UVY8" s="7"/>
      <c r="UVZ8" s="202"/>
      <c r="UWA8" s="7"/>
      <c r="UWB8" s="202"/>
      <c r="UWC8" s="7"/>
      <c r="UWD8" s="202"/>
      <c r="UWE8" s="7"/>
      <c r="UWF8" s="202"/>
      <c r="UWG8" s="7"/>
      <c r="UWH8" s="202"/>
      <c r="UWI8" s="7"/>
      <c r="UWJ8" s="202"/>
      <c r="UWK8" s="7"/>
      <c r="UWL8" s="202"/>
      <c r="UWM8" s="7"/>
      <c r="UWN8" s="202"/>
      <c r="UWO8" s="7"/>
      <c r="UWP8" s="202"/>
      <c r="UWQ8" s="7"/>
      <c r="UWR8" s="202"/>
      <c r="UWS8" s="7"/>
      <c r="UWT8" s="202"/>
      <c r="UWU8" s="7"/>
      <c r="UWV8" s="202"/>
      <c r="UWW8" s="7"/>
      <c r="UWX8" s="202"/>
      <c r="UWY8" s="7"/>
      <c r="UWZ8" s="202"/>
      <c r="UXA8" s="7"/>
      <c r="UXB8" s="202"/>
      <c r="UXC8" s="7"/>
      <c r="UXD8" s="202"/>
      <c r="UXE8" s="7"/>
      <c r="UXF8" s="202"/>
      <c r="UXG8" s="7"/>
      <c r="UXH8" s="202"/>
      <c r="UXI8" s="7"/>
      <c r="UXJ8" s="202"/>
      <c r="UXK8" s="7"/>
      <c r="UXL8" s="202"/>
      <c r="UXM8" s="7"/>
      <c r="UXN8" s="202"/>
      <c r="UXO8" s="7"/>
      <c r="UXP8" s="202"/>
      <c r="UXQ8" s="7"/>
      <c r="UXR8" s="202"/>
      <c r="UXS8" s="7"/>
      <c r="UXT8" s="202"/>
      <c r="UXU8" s="7"/>
      <c r="UXV8" s="202"/>
      <c r="UXW8" s="7"/>
      <c r="UXX8" s="202"/>
      <c r="UXY8" s="7"/>
      <c r="UXZ8" s="202"/>
      <c r="UYA8" s="7"/>
      <c r="UYB8" s="202"/>
      <c r="UYC8" s="7"/>
      <c r="UYD8" s="202"/>
      <c r="UYE8" s="7"/>
      <c r="UYF8" s="202"/>
      <c r="UYG8" s="7"/>
      <c r="UYH8" s="202"/>
      <c r="UYI8" s="7"/>
      <c r="UYJ8" s="202"/>
      <c r="UYK8" s="7"/>
      <c r="UYL8" s="202"/>
      <c r="UYM8" s="7"/>
      <c r="UYN8" s="202"/>
      <c r="UYO8" s="7"/>
      <c r="UYP8" s="202"/>
      <c r="UYQ8" s="7"/>
      <c r="UYR8" s="202"/>
      <c r="UYS8" s="7"/>
      <c r="UYT8" s="202"/>
      <c r="UYU8" s="7"/>
      <c r="UYV8" s="202"/>
      <c r="UYW8" s="7"/>
      <c r="UYX8" s="202"/>
      <c r="UYY8" s="7"/>
      <c r="UYZ8" s="202"/>
      <c r="UZA8" s="7"/>
      <c r="UZB8" s="202"/>
      <c r="UZC8" s="7"/>
      <c r="UZD8" s="202"/>
      <c r="UZE8" s="7"/>
      <c r="UZF8" s="202"/>
      <c r="UZG8" s="7"/>
      <c r="UZH8" s="202"/>
      <c r="UZI8" s="7"/>
      <c r="UZJ8" s="202"/>
      <c r="UZK8" s="7"/>
      <c r="UZL8" s="202"/>
      <c r="UZM8" s="7"/>
      <c r="UZN8" s="202"/>
      <c r="UZO8" s="7"/>
      <c r="UZP8" s="202"/>
      <c r="UZQ8" s="7"/>
      <c r="UZR8" s="202"/>
      <c r="UZS8" s="7"/>
      <c r="UZT8" s="202"/>
      <c r="UZU8" s="7"/>
      <c r="UZV8" s="202"/>
      <c r="UZW8" s="7"/>
      <c r="UZX8" s="202"/>
      <c r="UZY8" s="7"/>
      <c r="UZZ8" s="202"/>
      <c r="VAA8" s="7"/>
      <c r="VAB8" s="202"/>
      <c r="VAC8" s="7"/>
      <c r="VAD8" s="202"/>
      <c r="VAE8" s="7"/>
      <c r="VAF8" s="202"/>
      <c r="VAG8" s="7"/>
      <c r="VAH8" s="202"/>
      <c r="VAI8" s="7"/>
      <c r="VAJ8" s="202"/>
      <c r="VAK8" s="7"/>
      <c r="VAL8" s="202"/>
      <c r="VAM8" s="7"/>
      <c r="VAN8" s="202"/>
      <c r="VAO8" s="7"/>
      <c r="VAP8" s="202"/>
      <c r="VAQ8" s="7"/>
      <c r="VAR8" s="202"/>
      <c r="VAS8" s="7"/>
      <c r="VAT8" s="202"/>
      <c r="VAU8" s="7"/>
      <c r="VAV8" s="202"/>
      <c r="VAW8" s="7"/>
      <c r="VAX8" s="202"/>
      <c r="VAY8" s="7"/>
      <c r="VAZ8" s="202"/>
      <c r="VBA8" s="7"/>
      <c r="VBB8" s="202"/>
      <c r="VBC8" s="7"/>
      <c r="VBD8" s="202"/>
      <c r="VBE8" s="7"/>
      <c r="VBF8" s="202"/>
      <c r="VBG8" s="7"/>
      <c r="VBH8" s="202"/>
      <c r="VBI8" s="7"/>
      <c r="VBJ8" s="202"/>
      <c r="VBK8" s="7"/>
      <c r="VBL8" s="202"/>
      <c r="VBM8" s="7"/>
      <c r="VBN8" s="202"/>
      <c r="VBO8" s="7"/>
      <c r="VBP8" s="202"/>
      <c r="VBQ8" s="7"/>
      <c r="VBR8" s="202"/>
      <c r="VBS8" s="7"/>
      <c r="VBT8" s="202"/>
      <c r="VBU8" s="7"/>
      <c r="VBV8" s="202"/>
      <c r="VBW8" s="7"/>
      <c r="VBX8" s="202"/>
      <c r="VBY8" s="7"/>
      <c r="VBZ8" s="202"/>
      <c r="VCA8" s="7"/>
      <c r="VCB8" s="202"/>
      <c r="VCC8" s="7"/>
      <c r="VCD8" s="202"/>
      <c r="VCE8" s="7"/>
      <c r="VCF8" s="202"/>
      <c r="VCG8" s="7"/>
      <c r="VCH8" s="202"/>
      <c r="VCI8" s="7"/>
      <c r="VCJ8" s="202"/>
      <c r="VCK8" s="7"/>
      <c r="VCL8" s="202"/>
      <c r="VCM8" s="7"/>
      <c r="VCN8" s="202"/>
      <c r="VCO8" s="7"/>
      <c r="VCP8" s="202"/>
      <c r="VCQ8" s="7"/>
      <c r="VCR8" s="202"/>
      <c r="VCS8" s="7"/>
      <c r="VCT8" s="202"/>
      <c r="VCU8" s="7"/>
      <c r="VCV8" s="202"/>
      <c r="VCW8" s="7"/>
      <c r="VCX8" s="202"/>
      <c r="VCY8" s="7"/>
      <c r="VCZ8" s="202"/>
      <c r="VDA8" s="7"/>
      <c r="VDB8" s="202"/>
      <c r="VDC8" s="7"/>
      <c r="VDD8" s="202"/>
      <c r="VDE8" s="7"/>
      <c r="VDF8" s="202"/>
      <c r="VDG8" s="7"/>
      <c r="VDH8" s="202"/>
      <c r="VDI8" s="7"/>
      <c r="VDJ8" s="202"/>
      <c r="VDK8" s="7"/>
      <c r="VDL8" s="202"/>
      <c r="VDM8" s="7"/>
      <c r="VDN8" s="202"/>
      <c r="VDO8" s="7"/>
      <c r="VDP8" s="202"/>
      <c r="VDQ8" s="7"/>
      <c r="VDR8" s="202"/>
      <c r="VDS8" s="7"/>
      <c r="VDT8" s="202"/>
      <c r="VDU8" s="7"/>
      <c r="VDV8" s="202"/>
      <c r="VDW8" s="7"/>
      <c r="VDX8" s="202"/>
      <c r="VDY8" s="7"/>
      <c r="VDZ8" s="202"/>
      <c r="VEA8" s="7"/>
      <c r="VEB8" s="202"/>
      <c r="VEC8" s="7"/>
      <c r="VED8" s="202"/>
      <c r="VEE8" s="7"/>
      <c r="VEF8" s="202"/>
      <c r="VEG8" s="7"/>
      <c r="VEH8" s="202"/>
      <c r="VEI8" s="7"/>
      <c r="VEJ8" s="202"/>
      <c r="VEK8" s="7"/>
      <c r="VEL8" s="202"/>
      <c r="VEM8" s="7"/>
      <c r="VEN8" s="202"/>
      <c r="VEO8" s="7"/>
      <c r="VEP8" s="202"/>
      <c r="VEQ8" s="7"/>
      <c r="VER8" s="202"/>
      <c r="VES8" s="7"/>
      <c r="VET8" s="202"/>
      <c r="VEU8" s="7"/>
      <c r="VEV8" s="202"/>
      <c r="VEW8" s="7"/>
      <c r="VEX8" s="202"/>
      <c r="VEY8" s="7"/>
      <c r="VEZ8" s="202"/>
      <c r="VFA8" s="7"/>
      <c r="VFB8" s="202"/>
      <c r="VFC8" s="7"/>
      <c r="VFD8" s="202"/>
      <c r="VFE8" s="7"/>
      <c r="VFF8" s="202"/>
      <c r="VFG8" s="7"/>
      <c r="VFH8" s="202"/>
      <c r="VFI8" s="7"/>
      <c r="VFJ8" s="202"/>
      <c r="VFK8" s="7"/>
      <c r="VFL8" s="202"/>
      <c r="VFM8" s="7"/>
      <c r="VFN8" s="202"/>
      <c r="VFO8" s="7"/>
      <c r="VFP8" s="202"/>
      <c r="VFQ8" s="7"/>
      <c r="VFR8" s="202"/>
      <c r="VFS8" s="7"/>
      <c r="VFT8" s="202"/>
      <c r="VFU8" s="7"/>
      <c r="VFV8" s="202"/>
      <c r="VFW8" s="7"/>
      <c r="VFX8" s="202"/>
      <c r="VFY8" s="7"/>
      <c r="VFZ8" s="202"/>
      <c r="VGA8" s="7"/>
      <c r="VGB8" s="202"/>
      <c r="VGC8" s="7"/>
      <c r="VGD8" s="202"/>
      <c r="VGE8" s="7"/>
      <c r="VGF8" s="202"/>
      <c r="VGG8" s="7"/>
      <c r="VGH8" s="202"/>
      <c r="VGI8" s="7"/>
      <c r="VGJ8" s="202"/>
      <c r="VGK8" s="7"/>
      <c r="VGL8" s="202"/>
      <c r="VGM8" s="7"/>
      <c r="VGN8" s="202"/>
      <c r="VGO8" s="7"/>
      <c r="VGP8" s="202"/>
      <c r="VGQ8" s="7"/>
      <c r="VGR8" s="202"/>
      <c r="VGS8" s="7"/>
      <c r="VGT8" s="202"/>
      <c r="VGU8" s="7"/>
      <c r="VGV8" s="202"/>
      <c r="VGW8" s="7"/>
      <c r="VGX8" s="202"/>
      <c r="VGY8" s="7"/>
      <c r="VGZ8" s="202"/>
      <c r="VHA8" s="7"/>
      <c r="VHB8" s="202"/>
      <c r="VHC8" s="7"/>
      <c r="VHD8" s="202"/>
      <c r="VHE8" s="7"/>
      <c r="VHF8" s="202"/>
      <c r="VHG8" s="7"/>
      <c r="VHH8" s="202"/>
      <c r="VHI8" s="7"/>
      <c r="VHJ8" s="202"/>
      <c r="VHK8" s="7"/>
      <c r="VHL8" s="202"/>
      <c r="VHM8" s="7"/>
      <c r="VHN8" s="202"/>
      <c r="VHO8" s="7"/>
      <c r="VHP8" s="202"/>
      <c r="VHQ8" s="7"/>
      <c r="VHR8" s="202"/>
      <c r="VHS8" s="7"/>
      <c r="VHT8" s="202"/>
      <c r="VHU8" s="7"/>
      <c r="VHV8" s="202"/>
      <c r="VHW8" s="7"/>
      <c r="VHX8" s="202"/>
      <c r="VHY8" s="7"/>
      <c r="VHZ8" s="202"/>
      <c r="VIA8" s="7"/>
      <c r="VIB8" s="202"/>
      <c r="VIC8" s="7"/>
      <c r="VID8" s="202"/>
      <c r="VIE8" s="7"/>
      <c r="VIF8" s="202"/>
      <c r="VIG8" s="7"/>
      <c r="VIH8" s="202"/>
      <c r="VII8" s="7"/>
      <c r="VIJ8" s="202"/>
      <c r="VIK8" s="7"/>
      <c r="VIL8" s="202"/>
      <c r="VIM8" s="7"/>
      <c r="VIN8" s="202"/>
      <c r="VIO8" s="7"/>
      <c r="VIP8" s="202"/>
      <c r="VIQ8" s="7"/>
      <c r="VIR8" s="202"/>
      <c r="VIS8" s="7"/>
      <c r="VIT8" s="202"/>
      <c r="VIU8" s="7"/>
      <c r="VIV8" s="202"/>
      <c r="VIW8" s="7"/>
      <c r="VIX8" s="202"/>
      <c r="VIY8" s="7"/>
      <c r="VIZ8" s="202"/>
      <c r="VJA8" s="7"/>
      <c r="VJB8" s="202"/>
      <c r="VJC8" s="7"/>
      <c r="VJD8" s="202"/>
      <c r="VJE8" s="7"/>
      <c r="VJF8" s="202"/>
      <c r="VJG8" s="7"/>
      <c r="VJH8" s="202"/>
      <c r="VJI8" s="7"/>
      <c r="VJJ8" s="202"/>
      <c r="VJK8" s="7"/>
      <c r="VJL8" s="202"/>
      <c r="VJM8" s="7"/>
      <c r="VJN8" s="202"/>
      <c r="VJO8" s="7"/>
      <c r="VJP8" s="202"/>
      <c r="VJQ8" s="7"/>
      <c r="VJR8" s="202"/>
      <c r="VJS8" s="7"/>
      <c r="VJT8" s="202"/>
      <c r="VJU8" s="7"/>
      <c r="VJV8" s="202"/>
      <c r="VJW8" s="7"/>
      <c r="VJX8" s="202"/>
      <c r="VJY8" s="7"/>
      <c r="VJZ8" s="202"/>
      <c r="VKA8" s="7"/>
      <c r="VKB8" s="202"/>
      <c r="VKC8" s="7"/>
      <c r="VKD8" s="202"/>
      <c r="VKE8" s="7"/>
      <c r="VKF8" s="202"/>
      <c r="VKG8" s="7"/>
      <c r="VKH8" s="202"/>
      <c r="VKI8" s="7"/>
      <c r="VKJ8" s="202"/>
      <c r="VKK8" s="7"/>
      <c r="VKL8" s="202"/>
      <c r="VKM8" s="7"/>
      <c r="VKN8" s="202"/>
      <c r="VKO8" s="7"/>
      <c r="VKP8" s="202"/>
      <c r="VKQ8" s="7"/>
      <c r="VKR8" s="202"/>
      <c r="VKS8" s="7"/>
      <c r="VKT8" s="202"/>
      <c r="VKU8" s="7"/>
      <c r="VKV8" s="202"/>
      <c r="VKW8" s="7"/>
      <c r="VKX8" s="202"/>
      <c r="VKY8" s="7"/>
      <c r="VKZ8" s="202"/>
      <c r="VLA8" s="7"/>
      <c r="VLB8" s="202"/>
      <c r="VLC8" s="7"/>
      <c r="VLD8" s="202"/>
      <c r="VLE8" s="7"/>
      <c r="VLF8" s="202"/>
      <c r="VLG8" s="7"/>
      <c r="VLH8" s="202"/>
      <c r="VLI8" s="7"/>
      <c r="VLJ8" s="202"/>
      <c r="VLK8" s="7"/>
      <c r="VLL8" s="202"/>
      <c r="VLM8" s="7"/>
      <c r="VLN8" s="202"/>
      <c r="VLO8" s="7"/>
      <c r="VLP8" s="202"/>
      <c r="VLQ8" s="7"/>
      <c r="VLR8" s="202"/>
      <c r="VLS8" s="7"/>
      <c r="VLT8" s="202"/>
      <c r="VLU8" s="7"/>
      <c r="VLV8" s="202"/>
      <c r="VLW8" s="7"/>
      <c r="VLX8" s="202"/>
      <c r="VLY8" s="7"/>
      <c r="VLZ8" s="202"/>
      <c r="VMA8" s="7"/>
      <c r="VMB8" s="202"/>
      <c r="VMC8" s="7"/>
      <c r="VMD8" s="202"/>
      <c r="VME8" s="7"/>
      <c r="VMF8" s="202"/>
      <c r="VMG8" s="7"/>
      <c r="VMH8" s="202"/>
      <c r="VMI8" s="7"/>
      <c r="VMJ8" s="202"/>
      <c r="VMK8" s="7"/>
      <c r="VML8" s="202"/>
      <c r="VMM8" s="7"/>
      <c r="VMN8" s="202"/>
      <c r="VMO8" s="7"/>
      <c r="VMP8" s="202"/>
      <c r="VMQ8" s="7"/>
      <c r="VMR8" s="202"/>
      <c r="VMS8" s="7"/>
      <c r="VMT8" s="202"/>
      <c r="VMU8" s="7"/>
      <c r="VMV8" s="202"/>
      <c r="VMW8" s="7"/>
      <c r="VMX8" s="202"/>
      <c r="VMY8" s="7"/>
      <c r="VMZ8" s="202"/>
      <c r="VNA8" s="7"/>
      <c r="VNB8" s="202"/>
      <c r="VNC8" s="7"/>
      <c r="VND8" s="202"/>
      <c r="VNE8" s="7"/>
      <c r="VNF8" s="202"/>
      <c r="VNG8" s="7"/>
      <c r="VNH8" s="202"/>
      <c r="VNI8" s="7"/>
      <c r="VNJ8" s="202"/>
      <c r="VNK8" s="7"/>
      <c r="VNL8" s="202"/>
      <c r="VNM8" s="7"/>
      <c r="VNN8" s="202"/>
      <c r="VNO8" s="7"/>
      <c r="VNP8" s="202"/>
      <c r="VNQ8" s="7"/>
      <c r="VNR8" s="202"/>
      <c r="VNS8" s="7"/>
      <c r="VNT8" s="202"/>
      <c r="VNU8" s="7"/>
      <c r="VNV8" s="202"/>
      <c r="VNW8" s="7"/>
      <c r="VNX8" s="202"/>
      <c r="VNY8" s="7"/>
      <c r="VNZ8" s="202"/>
      <c r="VOA8" s="7"/>
      <c r="VOB8" s="202"/>
      <c r="VOC8" s="7"/>
      <c r="VOD8" s="202"/>
      <c r="VOE8" s="7"/>
      <c r="VOF8" s="202"/>
      <c r="VOG8" s="7"/>
      <c r="VOH8" s="202"/>
      <c r="VOI8" s="7"/>
      <c r="VOJ8" s="202"/>
      <c r="VOK8" s="7"/>
      <c r="VOL8" s="202"/>
      <c r="VOM8" s="7"/>
      <c r="VON8" s="202"/>
      <c r="VOO8" s="7"/>
      <c r="VOP8" s="202"/>
      <c r="VOQ8" s="7"/>
      <c r="VOR8" s="202"/>
      <c r="VOS8" s="7"/>
      <c r="VOT8" s="202"/>
      <c r="VOU8" s="7"/>
      <c r="VOV8" s="202"/>
      <c r="VOW8" s="7"/>
      <c r="VOX8" s="202"/>
      <c r="VOY8" s="7"/>
      <c r="VOZ8" s="202"/>
      <c r="VPA8" s="7"/>
      <c r="VPB8" s="202"/>
      <c r="VPC8" s="7"/>
      <c r="VPD8" s="202"/>
      <c r="VPE8" s="7"/>
      <c r="VPF8" s="202"/>
      <c r="VPG8" s="7"/>
      <c r="VPH8" s="202"/>
      <c r="VPI8" s="7"/>
      <c r="VPJ8" s="202"/>
      <c r="VPK8" s="7"/>
      <c r="VPL8" s="202"/>
      <c r="VPM8" s="7"/>
      <c r="VPN8" s="202"/>
      <c r="VPO8" s="7"/>
      <c r="VPP8" s="202"/>
      <c r="VPQ8" s="7"/>
      <c r="VPR8" s="202"/>
      <c r="VPS8" s="7"/>
      <c r="VPT8" s="202"/>
      <c r="VPU8" s="7"/>
      <c r="VPV8" s="202"/>
      <c r="VPW8" s="7"/>
      <c r="VPX8" s="202"/>
      <c r="VPY8" s="7"/>
      <c r="VPZ8" s="202"/>
      <c r="VQA8" s="7"/>
      <c r="VQB8" s="202"/>
      <c r="VQC8" s="7"/>
      <c r="VQD8" s="202"/>
      <c r="VQE8" s="7"/>
      <c r="VQF8" s="202"/>
      <c r="VQG8" s="7"/>
      <c r="VQH8" s="202"/>
      <c r="VQI8" s="7"/>
      <c r="VQJ8" s="202"/>
      <c r="VQK8" s="7"/>
      <c r="VQL8" s="202"/>
      <c r="VQM8" s="7"/>
      <c r="VQN8" s="202"/>
      <c r="VQO8" s="7"/>
      <c r="VQP8" s="202"/>
      <c r="VQQ8" s="7"/>
      <c r="VQR8" s="202"/>
      <c r="VQS8" s="7"/>
      <c r="VQT8" s="202"/>
      <c r="VQU8" s="7"/>
      <c r="VQV8" s="202"/>
      <c r="VQW8" s="7"/>
      <c r="VQX8" s="202"/>
      <c r="VQY8" s="7"/>
      <c r="VQZ8" s="202"/>
      <c r="VRA8" s="7"/>
      <c r="VRB8" s="202"/>
      <c r="VRC8" s="7"/>
      <c r="VRD8" s="202"/>
      <c r="VRE8" s="7"/>
      <c r="VRF8" s="202"/>
      <c r="VRG8" s="7"/>
      <c r="VRH8" s="202"/>
      <c r="VRI8" s="7"/>
      <c r="VRJ8" s="202"/>
      <c r="VRK8" s="7"/>
      <c r="VRL8" s="202"/>
      <c r="VRM8" s="7"/>
      <c r="VRN8" s="202"/>
      <c r="VRO8" s="7"/>
      <c r="VRP8" s="202"/>
      <c r="VRQ8" s="7"/>
      <c r="VRR8" s="202"/>
      <c r="VRS8" s="7"/>
      <c r="VRT8" s="202"/>
      <c r="VRU8" s="7"/>
      <c r="VRV8" s="202"/>
      <c r="VRW8" s="7"/>
      <c r="VRX8" s="202"/>
      <c r="VRY8" s="7"/>
      <c r="VRZ8" s="202"/>
      <c r="VSA8" s="7"/>
      <c r="VSB8" s="202"/>
      <c r="VSC8" s="7"/>
      <c r="VSD8" s="202"/>
      <c r="VSE8" s="7"/>
      <c r="VSF8" s="202"/>
      <c r="VSG8" s="7"/>
      <c r="VSH8" s="202"/>
      <c r="VSI8" s="7"/>
      <c r="VSJ8" s="202"/>
      <c r="VSK8" s="7"/>
      <c r="VSL8" s="202"/>
      <c r="VSM8" s="7"/>
      <c r="VSN8" s="202"/>
      <c r="VSO8" s="7"/>
      <c r="VSP8" s="202"/>
      <c r="VSQ8" s="7"/>
      <c r="VSR8" s="202"/>
      <c r="VSS8" s="7"/>
      <c r="VST8" s="202"/>
      <c r="VSU8" s="7"/>
      <c r="VSV8" s="202"/>
      <c r="VSW8" s="7"/>
      <c r="VSX8" s="202"/>
      <c r="VSY8" s="7"/>
      <c r="VSZ8" s="202"/>
      <c r="VTA8" s="7"/>
      <c r="VTB8" s="202"/>
      <c r="VTC8" s="7"/>
      <c r="VTD8" s="202"/>
      <c r="VTE8" s="7"/>
      <c r="VTF8" s="202"/>
      <c r="VTG8" s="7"/>
      <c r="VTH8" s="202"/>
      <c r="VTI8" s="7"/>
      <c r="VTJ8" s="202"/>
      <c r="VTK8" s="7"/>
      <c r="VTL8" s="202"/>
      <c r="VTM8" s="7"/>
      <c r="VTN8" s="202"/>
      <c r="VTO8" s="7"/>
      <c r="VTP8" s="202"/>
      <c r="VTQ8" s="7"/>
      <c r="VTR8" s="202"/>
      <c r="VTS8" s="7"/>
      <c r="VTT8" s="202"/>
      <c r="VTU8" s="7"/>
      <c r="VTV8" s="202"/>
      <c r="VTW8" s="7"/>
      <c r="VTX8" s="202"/>
      <c r="VTY8" s="7"/>
      <c r="VTZ8" s="202"/>
      <c r="VUA8" s="7"/>
      <c r="VUB8" s="202"/>
      <c r="VUC8" s="7"/>
      <c r="VUD8" s="202"/>
      <c r="VUE8" s="7"/>
      <c r="VUF8" s="202"/>
      <c r="VUG8" s="7"/>
      <c r="VUH8" s="202"/>
      <c r="VUI8" s="7"/>
      <c r="VUJ8" s="202"/>
      <c r="VUK8" s="7"/>
      <c r="VUL8" s="202"/>
      <c r="VUM8" s="7"/>
      <c r="VUN8" s="202"/>
      <c r="VUO8" s="7"/>
      <c r="VUP8" s="202"/>
      <c r="VUQ8" s="7"/>
      <c r="VUR8" s="202"/>
      <c r="VUS8" s="7"/>
      <c r="VUT8" s="202"/>
      <c r="VUU8" s="7"/>
      <c r="VUV8" s="202"/>
      <c r="VUW8" s="7"/>
      <c r="VUX8" s="202"/>
      <c r="VUY8" s="7"/>
      <c r="VUZ8" s="202"/>
      <c r="VVA8" s="7"/>
      <c r="VVB8" s="202"/>
      <c r="VVC8" s="7"/>
      <c r="VVD8" s="202"/>
      <c r="VVE8" s="7"/>
      <c r="VVF8" s="202"/>
      <c r="VVG8" s="7"/>
      <c r="VVH8" s="202"/>
      <c r="VVI8" s="7"/>
      <c r="VVJ8" s="202"/>
      <c r="VVK8" s="7"/>
      <c r="VVL8" s="202"/>
      <c r="VVM8" s="7"/>
      <c r="VVN8" s="202"/>
      <c r="VVO8" s="7"/>
      <c r="VVP8" s="202"/>
      <c r="VVQ8" s="7"/>
      <c r="VVR8" s="202"/>
      <c r="VVS8" s="7"/>
      <c r="VVT8" s="202"/>
      <c r="VVU8" s="7"/>
      <c r="VVV8" s="202"/>
      <c r="VVW8" s="7"/>
      <c r="VVX8" s="202"/>
      <c r="VVY8" s="7"/>
      <c r="VVZ8" s="202"/>
      <c r="VWA8" s="7"/>
      <c r="VWB8" s="202"/>
      <c r="VWC8" s="7"/>
      <c r="VWD8" s="202"/>
      <c r="VWE8" s="7"/>
      <c r="VWF8" s="202"/>
      <c r="VWG8" s="7"/>
      <c r="VWH8" s="202"/>
      <c r="VWI8" s="7"/>
      <c r="VWJ8" s="202"/>
      <c r="VWK8" s="7"/>
      <c r="VWL8" s="202"/>
      <c r="VWM8" s="7"/>
      <c r="VWN8" s="202"/>
      <c r="VWO8" s="7"/>
      <c r="VWP8" s="202"/>
      <c r="VWQ8" s="7"/>
      <c r="VWR8" s="202"/>
      <c r="VWS8" s="7"/>
      <c r="VWT8" s="202"/>
      <c r="VWU8" s="7"/>
      <c r="VWV8" s="202"/>
      <c r="VWW8" s="7"/>
      <c r="VWX8" s="202"/>
      <c r="VWY8" s="7"/>
      <c r="VWZ8" s="202"/>
      <c r="VXA8" s="7"/>
      <c r="VXB8" s="202"/>
      <c r="VXC8" s="7"/>
      <c r="VXD8" s="202"/>
      <c r="VXE8" s="7"/>
      <c r="VXF8" s="202"/>
      <c r="VXG8" s="7"/>
      <c r="VXH8" s="202"/>
      <c r="VXI8" s="7"/>
      <c r="VXJ8" s="202"/>
      <c r="VXK8" s="7"/>
      <c r="VXL8" s="202"/>
      <c r="VXM8" s="7"/>
      <c r="VXN8" s="202"/>
      <c r="VXO8" s="7"/>
      <c r="VXP8" s="202"/>
      <c r="VXQ8" s="7"/>
      <c r="VXR8" s="202"/>
      <c r="VXS8" s="7"/>
      <c r="VXT8" s="202"/>
      <c r="VXU8" s="7"/>
      <c r="VXV8" s="202"/>
      <c r="VXW8" s="7"/>
      <c r="VXX8" s="202"/>
      <c r="VXY8" s="7"/>
      <c r="VXZ8" s="202"/>
      <c r="VYA8" s="7"/>
      <c r="VYB8" s="202"/>
      <c r="VYC8" s="7"/>
      <c r="VYD8" s="202"/>
      <c r="VYE8" s="7"/>
      <c r="VYF8" s="202"/>
      <c r="VYG8" s="7"/>
      <c r="VYH8" s="202"/>
      <c r="VYI8" s="7"/>
      <c r="VYJ8" s="202"/>
      <c r="VYK8" s="7"/>
      <c r="VYL8" s="202"/>
      <c r="VYM8" s="7"/>
      <c r="VYN8" s="202"/>
      <c r="VYO8" s="7"/>
      <c r="VYP8" s="202"/>
      <c r="VYQ8" s="7"/>
      <c r="VYR8" s="202"/>
      <c r="VYS8" s="7"/>
      <c r="VYT8" s="202"/>
      <c r="VYU8" s="7"/>
      <c r="VYV8" s="202"/>
      <c r="VYW8" s="7"/>
      <c r="VYX8" s="202"/>
      <c r="VYY8" s="7"/>
      <c r="VYZ8" s="202"/>
      <c r="VZA8" s="7"/>
      <c r="VZB8" s="202"/>
      <c r="VZC8" s="7"/>
      <c r="VZD8" s="202"/>
      <c r="VZE8" s="7"/>
      <c r="VZF8" s="202"/>
      <c r="VZG8" s="7"/>
      <c r="VZH8" s="202"/>
      <c r="VZI8" s="7"/>
      <c r="VZJ8" s="202"/>
      <c r="VZK8" s="7"/>
      <c r="VZL8" s="202"/>
      <c r="VZM8" s="7"/>
      <c r="VZN8" s="202"/>
      <c r="VZO8" s="7"/>
      <c r="VZP8" s="202"/>
      <c r="VZQ8" s="7"/>
      <c r="VZR8" s="202"/>
      <c r="VZS8" s="7"/>
      <c r="VZT8" s="202"/>
      <c r="VZU8" s="7"/>
      <c r="VZV8" s="202"/>
      <c r="VZW8" s="7"/>
      <c r="VZX8" s="202"/>
      <c r="VZY8" s="7"/>
      <c r="VZZ8" s="202"/>
      <c r="WAA8" s="7"/>
      <c r="WAB8" s="202"/>
      <c r="WAC8" s="7"/>
      <c r="WAD8" s="202"/>
      <c r="WAE8" s="7"/>
      <c r="WAF8" s="202"/>
      <c r="WAG8" s="7"/>
      <c r="WAH8" s="202"/>
      <c r="WAI8" s="7"/>
      <c r="WAJ8" s="202"/>
      <c r="WAK8" s="7"/>
      <c r="WAL8" s="202"/>
      <c r="WAM8" s="7"/>
      <c r="WAN8" s="202"/>
      <c r="WAO8" s="7"/>
      <c r="WAP8" s="202"/>
      <c r="WAQ8" s="7"/>
      <c r="WAR8" s="202"/>
      <c r="WAS8" s="7"/>
      <c r="WAT8" s="202"/>
      <c r="WAU8" s="7"/>
      <c r="WAV8" s="202"/>
      <c r="WAW8" s="7"/>
      <c r="WAX8" s="202"/>
      <c r="WAY8" s="7"/>
      <c r="WAZ8" s="202"/>
      <c r="WBA8" s="7"/>
      <c r="WBB8" s="202"/>
      <c r="WBC8" s="7"/>
      <c r="WBD8" s="202"/>
      <c r="WBE8" s="7"/>
      <c r="WBF8" s="202"/>
      <c r="WBG8" s="7"/>
      <c r="WBH8" s="202"/>
      <c r="WBI8" s="7"/>
      <c r="WBJ8" s="202"/>
      <c r="WBK8" s="7"/>
      <c r="WBL8" s="202"/>
      <c r="WBM8" s="7"/>
      <c r="WBN8" s="202"/>
      <c r="WBO8" s="7"/>
      <c r="WBP8" s="202"/>
      <c r="WBQ8" s="7"/>
      <c r="WBR8" s="202"/>
      <c r="WBS8" s="7"/>
      <c r="WBT8" s="202"/>
      <c r="WBU8" s="7"/>
      <c r="WBV8" s="202"/>
      <c r="WBW8" s="7"/>
      <c r="WBX8" s="202"/>
      <c r="WBY8" s="7"/>
      <c r="WBZ8" s="202"/>
      <c r="WCA8" s="7"/>
      <c r="WCB8" s="202"/>
      <c r="WCC8" s="7"/>
      <c r="WCD8" s="202"/>
      <c r="WCE8" s="7"/>
      <c r="WCF8" s="202"/>
      <c r="WCG8" s="7"/>
      <c r="WCH8" s="202"/>
      <c r="WCI8" s="7"/>
      <c r="WCJ8" s="202"/>
      <c r="WCK8" s="7"/>
      <c r="WCL8" s="202"/>
      <c r="WCM8" s="7"/>
      <c r="WCN8" s="202"/>
      <c r="WCO8" s="7"/>
      <c r="WCP8" s="202"/>
      <c r="WCQ8" s="7"/>
      <c r="WCR8" s="202"/>
      <c r="WCS8" s="7"/>
      <c r="WCT8" s="202"/>
      <c r="WCU8" s="7"/>
      <c r="WCV8" s="202"/>
      <c r="WCW8" s="7"/>
      <c r="WCX8" s="202"/>
      <c r="WCY8" s="7"/>
      <c r="WCZ8" s="202"/>
      <c r="WDA8" s="7"/>
      <c r="WDB8" s="202"/>
      <c r="WDC8" s="7"/>
      <c r="WDD8" s="202"/>
      <c r="WDE8" s="7"/>
      <c r="WDF8" s="202"/>
      <c r="WDG8" s="7"/>
      <c r="WDH8" s="202"/>
      <c r="WDI8" s="7"/>
      <c r="WDJ8" s="202"/>
      <c r="WDK8" s="7"/>
      <c r="WDL8" s="202"/>
      <c r="WDM8" s="7"/>
      <c r="WDN8" s="202"/>
      <c r="WDO8" s="7"/>
      <c r="WDP8" s="202"/>
      <c r="WDQ8" s="7"/>
      <c r="WDR8" s="202"/>
      <c r="WDS8" s="7"/>
      <c r="WDT8" s="202"/>
      <c r="WDU8" s="7"/>
      <c r="WDV8" s="202"/>
      <c r="WDW8" s="7"/>
      <c r="WDX8" s="202"/>
      <c r="WDY8" s="7"/>
      <c r="WDZ8" s="202"/>
      <c r="WEA8" s="7"/>
      <c r="WEB8" s="202"/>
      <c r="WEC8" s="7"/>
      <c r="WED8" s="202"/>
      <c r="WEE8" s="7"/>
      <c r="WEF8" s="202"/>
      <c r="WEG8" s="7"/>
      <c r="WEH8" s="202"/>
      <c r="WEI8" s="7"/>
      <c r="WEJ8" s="202"/>
      <c r="WEK8" s="7"/>
      <c r="WEL8" s="202"/>
      <c r="WEM8" s="7"/>
      <c r="WEN8" s="202"/>
      <c r="WEO8" s="7"/>
      <c r="WEP8" s="202"/>
      <c r="WEQ8" s="7"/>
      <c r="WER8" s="202"/>
      <c r="WES8" s="7"/>
      <c r="WET8" s="202"/>
      <c r="WEU8" s="7"/>
      <c r="WEV8" s="202"/>
      <c r="WEW8" s="7"/>
      <c r="WEX8" s="202"/>
      <c r="WEY8" s="7"/>
      <c r="WEZ8" s="202"/>
      <c r="WFA8" s="7"/>
      <c r="WFB8" s="202"/>
      <c r="WFC8" s="7"/>
      <c r="WFD8" s="202"/>
      <c r="WFE8" s="7"/>
      <c r="WFF8" s="202"/>
      <c r="WFG8" s="7"/>
      <c r="WFH8" s="202"/>
      <c r="WFI8" s="7"/>
      <c r="WFJ8" s="202"/>
      <c r="WFK8" s="7"/>
      <c r="WFL8" s="202"/>
      <c r="WFM8" s="7"/>
      <c r="WFN8" s="202"/>
      <c r="WFO8" s="7"/>
      <c r="WFP8" s="202"/>
      <c r="WFQ8" s="7"/>
      <c r="WFR8" s="202"/>
      <c r="WFS8" s="7"/>
      <c r="WFT8" s="202"/>
      <c r="WFU8" s="7"/>
      <c r="WFV8" s="202"/>
      <c r="WFW8" s="7"/>
      <c r="WFX8" s="202"/>
      <c r="WFY8" s="7"/>
      <c r="WFZ8" s="202"/>
      <c r="WGA8" s="7"/>
      <c r="WGB8" s="202"/>
      <c r="WGC8" s="7"/>
      <c r="WGD8" s="202"/>
      <c r="WGE8" s="7"/>
      <c r="WGF8" s="202"/>
      <c r="WGG8" s="7"/>
      <c r="WGH8" s="202"/>
      <c r="WGI8" s="7"/>
      <c r="WGJ8" s="202"/>
      <c r="WGK8" s="7"/>
      <c r="WGL8" s="202"/>
      <c r="WGM8" s="7"/>
      <c r="WGN8" s="202"/>
      <c r="WGO8" s="7"/>
      <c r="WGP8" s="202"/>
      <c r="WGQ8" s="7"/>
      <c r="WGR8" s="202"/>
      <c r="WGS8" s="7"/>
      <c r="WGT8" s="202"/>
      <c r="WGU8" s="7"/>
      <c r="WGV8" s="202"/>
      <c r="WGW8" s="7"/>
      <c r="WGX8" s="202"/>
      <c r="WGY8" s="7"/>
      <c r="WGZ8" s="202"/>
      <c r="WHA8" s="7"/>
      <c r="WHB8" s="202"/>
      <c r="WHC8" s="7"/>
      <c r="WHD8" s="202"/>
      <c r="WHE8" s="7"/>
      <c r="WHF8" s="202"/>
      <c r="WHG8" s="7"/>
      <c r="WHH8" s="202"/>
      <c r="WHI8" s="7"/>
      <c r="WHJ8" s="202"/>
      <c r="WHK8" s="7"/>
      <c r="WHL8" s="202"/>
      <c r="WHM8" s="7"/>
      <c r="WHN8" s="202"/>
      <c r="WHO8" s="7"/>
      <c r="WHP8" s="202"/>
      <c r="WHQ8" s="7"/>
      <c r="WHR8" s="202"/>
      <c r="WHS8" s="7"/>
      <c r="WHT8" s="202"/>
      <c r="WHU8" s="7"/>
      <c r="WHV8" s="202"/>
      <c r="WHW8" s="7"/>
      <c r="WHX8" s="202"/>
      <c r="WHY8" s="7"/>
      <c r="WHZ8" s="202"/>
      <c r="WIA8" s="7"/>
      <c r="WIB8" s="202"/>
      <c r="WIC8" s="7"/>
      <c r="WID8" s="202"/>
      <c r="WIE8" s="7"/>
      <c r="WIF8" s="202"/>
      <c r="WIG8" s="7"/>
      <c r="WIH8" s="202"/>
      <c r="WII8" s="7"/>
      <c r="WIJ8" s="202"/>
      <c r="WIK8" s="7"/>
      <c r="WIL8" s="202"/>
      <c r="WIM8" s="7"/>
      <c r="WIN8" s="202"/>
      <c r="WIO8" s="7"/>
      <c r="WIP8" s="202"/>
      <c r="WIQ8" s="7"/>
      <c r="WIR8" s="202"/>
      <c r="WIS8" s="7"/>
      <c r="WIT8" s="202"/>
      <c r="WIU8" s="7"/>
      <c r="WIV8" s="202"/>
      <c r="WIW8" s="7"/>
      <c r="WIX8" s="202"/>
      <c r="WIY8" s="7"/>
      <c r="WIZ8" s="202"/>
      <c r="WJA8" s="7"/>
      <c r="WJB8" s="202"/>
      <c r="WJC8" s="7"/>
      <c r="WJD8" s="202"/>
      <c r="WJE8" s="7"/>
      <c r="WJF8" s="202"/>
      <c r="WJG8" s="7"/>
      <c r="WJH8" s="202"/>
      <c r="WJI8" s="7"/>
      <c r="WJJ8" s="202"/>
      <c r="WJK8" s="7"/>
      <c r="WJL8" s="202"/>
      <c r="WJM8" s="7"/>
      <c r="WJN8" s="202"/>
      <c r="WJO8" s="7"/>
      <c r="WJP8" s="202"/>
      <c r="WJQ8" s="7"/>
      <c r="WJR8" s="202"/>
      <c r="WJS8" s="7"/>
      <c r="WJT8" s="202"/>
      <c r="WJU8" s="7"/>
      <c r="WJV8" s="202"/>
      <c r="WJW8" s="7"/>
      <c r="WJX8" s="202"/>
      <c r="WJY8" s="7"/>
      <c r="WJZ8" s="202"/>
      <c r="WKA8" s="7"/>
      <c r="WKB8" s="202"/>
      <c r="WKC8" s="7"/>
      <c r="WKD8" s="202"/>
      <c r="WKE8" s="7"/>
      <c r="WKF8" s="202"/>
      <c r="WKG8" s="7"/>
      <c r="WKH8" s="202"/>
      <c r="WKI8" s="7"/>
      <c r="WKJ8" s="202"/>
      <c r="WKK8" s="7"/>
      <c r="WKL8" s="202"/>
      <c r="WKM8" s="7"/>
      <c r="WKN8" s="202"/>
      <c r="WKO8" s="7"/>
      <c r="WKP8" s="202"/>
      <c r="WKQ8" s="7"/>
      <c r="WKR8" s="202"/>
      <c r="WKS8" s="7"/>
      <c r="WKT8" s="202"/>
      <c r="WKU8" s="7"/>
      <c r="WKV8" s="202"/>
      <c r="WKW8" s="7"/>
      <c r="WKX8" s="202"/>
      <c r="WKY8" s="7"/>
      <c r="WKZ8" s="202"/>
      <c r="WLA8" s="7"/>
      <c r="WLB8" s="202"/>
      <c r="WLC8" s="7"/>
      <c r="WLD8" s="202"/>
      <c r="WLE8" s="7"/>
      <c r="WLF8" s="202"/>
      <c r="WLG8" s="7"/>
      <c r="WLH8" s="202"/>
      <c r="WLI8" s="7"/>
      <c r="WLJ8" s="202"/>
      <c r="WLK8" s="7"/>
      <c r="WLL8" s="202"/>
      <c r="WLM8" s="7"/>
      <c r="WLN8" s="202"/>
      <c r="WLO8" s="7"/>
      <c r="WLP8" s="202"/>
      <c r="WLQ8" s="7"/>
      <c r="WLR8" s="202"/>
      <c r="WLS8" s="7"/>
      <c r="WLT8" s="202"/>
      <c r="WLU8" s="7"/>
      <c r="WLV8" s="202"/>
      <c r="WLW8" s="7"/>
      <c r="WLX8" s="202"/>
      <c r="WLY8" s="7"/>
      <c r="WLZ8" s="202"/>
      <c r="WMA8" s="7"/>
      <c r="WMB8" s="202"/>
      <c r="WMC8" s="7"/>
      <c r="WMD8" s="202"/>
      <c r="WME8" s="7"/>
      <c r="WMF8" s="202"/>
      <c r="WMG8" s="7"/>
      <c r="WMH8" s="202"/>
      <c r="WMI8" s="7"/>
      <c r="WMJ8" s="202"/>
      <c r="WMK8" s="7"/>
      <c r="WML8" s="202"/>
      <c r="WMM8" s="7"/>
      <c r="WMN8" s="202"/>
      <c r="WMO8" s="7"/>
      <c r="WMP8" s="202"/>
      <c r="WMQ8" s="7"/>
      <c r="WMR8" s="202"/>
      <c r="WMS8" s="7"/>
      <c r="WMT8" s="202"/>
      <c r="WMU8" s="7"/>
      <c r="WMV8" s="202"/>
      <c r="WMW8" s="7"/>
      <c r="WMX8" s="202"/>
      <c r="WMY8" s="7"/>
      <c r="WMZ8" s="202"/>
      <c r="WNA8" s="7"/>
      <c r="WNB8" s="202"/>
      <c r="WNC8" s="7"/>
      <c r="WND8" s="202"/>
      <c r="WNE8" s="7"/>
      <c r="WNF8" s="202"/>
      <c r="WNG8" s="7"/>
      <c r="WNH8" s="202"/>
      <c r="WNI8" s="7"/>
      <c r="WNJ8" s="202"/>
      <c r="WNK8" s="7"/>
      <c r="WNL8" s="202"/>
      <c r="WNM8" s="7"/>
      <c r="WNN8" s="202"/>
      <c r="WNO8" s="7"/>
      <c r="WNP8" s="202"/>
      <c r="WNQ8" s="7"/>
      <c r="WNR8" s="202"/>
      <c r="WNS8" s="7"/>
      <c r="WNT8" s="202"/>
      <c r="WNU8" s="7"/>
      <c r="WNV8" s="202"/>
      <c r="WNW8" s="7"/>
      <c r="WNX8" s="202"/>
      <c r="WNY8" s="7"/>
      <c r="WNZ8" s="202"/>
      <c r="WOA8" s="7"/>
      <c r="WOB8" s="202"/>
      <c r="WOC8" s="7"/>
      <c r="WOD8" s="202"/>
      <c r="WOE8" s="7"/>
      <c r="WOF8" s="202"/>
      <c r="WOG8" s="7"/>
      <c r="WOH8" s="202"/>
      <c r="WOI8" s="7"/>
      <c r="WOJ8" s="202"/>
      <c r="WOK8" s="7"/>
      <c r="WOL8" s="202"/>
      <c r="WOM8" s="7"/>
      <c r="WON8" s="202"/>
      <c r="WOO8" s="7"/>
      <c r="WOP8" s="202"/>
      <c r="WOQ8" s="7"/>
      <c r="WOR8" s="202"/>
      <c r="WOS8" s="7"/>
      <c r="WOT8" s="202"/>
      <c r="WOU8" s="7"/>
      <c r="WOV8" s="202"/>
      <c r="WOW8" s="7"/>
      <c r="WOX8" s="202"/>
      <c r="WOY8" s="7"/>
      <c r="WOZ8" s="202"/>
      <c r="WPA8" s="7"/>
      <c r="WPB8" s="202"/>
      <c r="WPC8" s="7"/>
      <c r="WPD8" s="202"/>
      <c r="WPE8" s="7"/>
      <c r="WPF8" s="202"/>
      <c r="WPG8" s="7"/>
      <c r="WPH8" s="202"/>
      <c r="WPI8" s="7"/>
      <c r="WPJ8" s="202"/>
      <c r="WPK8" s="7"/>
      <c r="WPL8" s="202"/>
      <c r="WPM8" s="7"/>
      <c r="WPN8" s="202"/>
      <c r="WPO8" s="7"/>
      <c r="WPP8" s="202"/>
      <c r="WPQ8" s="7"/>
      <c r="WPR8" s="202"/>
      <c r="WPS8" s="7"/>
      <c r="WPT8" s="202"/>
      <c r="WPU8" s="7"/>
      <c r="WPV8" s="202"/>
      <c r="WPW8" s="7"/>
      <c r="WPX8" s="202"/>
      <c r="WPY8" s="7"/>
      <c r="WPZ8" s="202"/>
      <c r="WQA8" s="7"/>
      <c r="WQB8" s="202"/>
      <c r="WQC8" s="7"/>
      <c r="WQD8" s="202"/>
      <c r="WQE8" s="7"/>
      <c r="WQF8" s="202"/>
      <c r="WQG8" s="7"/>
      <c r="WQH8" s="202"/>
      <c r="WQI8" s="7"/>
      <c r="WQJ8" s="202"/>
      <c r="WQK8" s="7"/>
      <c r="WQL8" s="202"/>
      <c r="WQM8" s="7"/>
      <c r="WQN8" s="202"/>
      <c r="WQO8" s="7"/>
      <c r="WQP8" s="202"/>
      <c r="WQQ8" s="7"/>
      <c r="WQR8" s="202"/>
      <c r="WQS8" s="7"/>
      <c r="WQT8" s="202"/>
      <c r="WQU8" s="7"/>
      <c r="WQV8" s="202"/>
      <c r="WQW8" s="7"/>
      <c r="WQX8" s="202"/>
      <c r="WQY8" s="7"/>
      <c r="WQZ8" s="202"/>
      <c r="WRA8" s="7"/>
      <c r="WRB8" s="202"/>
      <c r="WRC8" s="7"/>
      <c r="WRD8" s="202"/>
      <c r="WRE8" s="7"/>
      <c r="WRF8" s="202"/>
      <c r="WRG8" s="7"/>
      <c r="WRH8" s="202"/>
      <c r="WRI8" s="7"/>
      <c r="WRJ8" s="202"/>
      <c r="WRK8" s="7"/>
      <c r="WRL8" s="202"/>
      <c r="WRM8" s="7"/>
      <c r="WRN8" s="202"/>
      <c r="WRO8" s="7"/>
      <c r="WRP8" s="202"/>
      <c r="WRQ8" s="7"/>
      <c r="WRR8" s="202"/>
      <c r="WRS8" s="7"/>
      <c r="WRT8" s="202"/>
      <c r="WRU8" s="7"/>
      <c r="WRV8" s="202"/>
      <c r="WRW8" s="7"/>
      <c r="WRX8" s="202"/>
      <c r="WRY8" s="7"/>
      <c r="WRZ8" s="202"/>
      <c r="WSA8" s="7"/>
      <c r="WSB8" s="202"/>
      <c r="WSC8" s="7"/>
      <c r="WSD8" s="202"/>
      <c r="WSE8" s="7"/>
      <c r="WSF8" s="202"/>
      <c r="WSG8" s="7"/>
      <c r="WSH8" s="202"/>
      <c r="WSI8" s="7"/>
      <c r="WSJ8" s="202"/>
      <c r="WSK8" s="7"/>
      <c r="WSL8" s="202"/>
      <c r="WSM8" s="7"/>
      <c r="WSN8" s="202"/>
      <c r="WSO8" s="7"/>
      <c r="WSP8" s="202"/>
      <c r="WSQ8" s="7"/>
      <c r="WSR8" s="202"/>
      <c r="WSS8" s="7"/>
      <c r="WST8" s="202"/>
      <c r="WSU8" s="7"/>
      <c r="WSV8" s="202"/>
      <c r="WSW8" s="7"/>
      <c r="WSX8" s="202"/>
      <c r="WSY8" s="7"/>
      <c r="WSZ8" s="202"/>
      <c r="WTA8" s="7"/>
      <c r="WTB8" s="202"/>
      <c r="WTC8" s="7"/>
      <c r="WTD8" s="202"/>
      <c r="WTE8" s="7"/>
      <c r="WTF8" s="202"/>
      <c r="WTG8" s="7"/>
      <c r="WTH8" s="202"/>
      <c r="WTI8" s="7"/>
      <c r="WTJ8" s="202"/>
      <c r="WTK8" s="7"/>
      <c r="WTL8" s="202"/>
      <c r="WTM8" s="7"/>
      <c r="WTN8" s="202"/>
      <c r="WTO8" s="7"/>
      <c r="WTP8" s="202"/>
      <c r="WTQ8" s="7"/>
      <c r="WTR8" s="202"/>
      <c r="WTS8" s="7"/>
      <c r="WTT8" s="202"/>
      <c r="WTU8" s="7"/>
      <c r="WTV8" s="202"/>
      <c r="WTW8" s="7"/>
      <c r="WTX8" s="202"/>
      <c r="WTY8" s="7"/>
      <c r="WTZ8" s="202"/>
      <c r="WUA8" s="7"/>
      <c r="WUB8" s="202"/>
      <c r="WUC8" s="7"/>
      <c r="WUD8" s="202"/>
      <c r="WUE8" s="7"/>
      <c r="WUF8" s="202"/>
      <c r="WUG8" s="7"/>
      <c r="WUH8" s="202"/>
      <c r="WUI8" s="7"/>
      <c r="WUJ8" s="202"/>
      <c r="WUK8" s="7"/>
      <c r="WUL8" s="202"/>
      <c r="WUM8" s="7"/>
      <c r="WUN8" s="202"/>
      <c r="WUO8" s="7"/>
      <c r="WUP8" s="202"/>
      <c r="WUQ8" s="7"/>
      <c r="WUR8" s="202"/>
      <c r="WUS8" s="7"/>
      <c r="WUT8" s="202"/>
      <c r="WUU8" s="7"/>
      <c r="WUV8" s="202"/>
      <c r="WUW8" s="7"/>
      <c r="WUX8" s="202"/>
      <c r="WUY8" s="7"/>
      <c r="WUZ8" s="202"/>
      <c r="WVA8" s="7"/>
      <c r="WVB8" s="202"/>
      <c r="WVC8" s="7"/>
      <c r="WVD8" s="202"/>
      <c r="WVE8" s="7"/>
      <c r="WVF8" s="202"/>
      <c r="WVG8" s="7"/>
      <c r="WVH8" s="202"/>
      <c r="WVI8" s="7"/>
      <c r="WVJ8" s="202"/>
      <c r="WVK8" s="7"/>
      <c r="WVL8" s="202"/>
      <c r="WVM8" s="7"/>
      <c r="WVN8" s="202"/>
      <c r="WVO8" s="7"/>
      <c r="WVP8" s="202"/>
      <c r="WVQ8" s="7"/>
      <c r="WVR8" s="202"/>
      <c r="WVS8" s="7"/>
      <c r="WVT8" s="202"/>
      <c r="WVU8" s="7"/>
      <c r="WVV8" s="202"/>
      <c r="WVW8" s="7"/>
      <c r="WVX8" s="202"/>
      <c r="WVY8" s="7"/>
      <c r="WVZ8" s="202"/>
      <c r="WWA8" s="7"/>
      <c r="WWB8" s="202"/>
      <c r="WWC8" s="7"/>
      <c r="WWD8" s="202"/>
      <c r="WWE8" s="7"/>
      <c r="WWF8" s="202"/>
      <c r="WWG8" s="7"/>
      <c r="WWH8" s="202"/>
      <c r="WWI8" s="7"/>
      <c r="WWJ8" s="202"/>
      <c r="WWK8" s="7"/>
      <c r="WWL8" s="202"/>
      <c r="WWM8" s="7"/>
      <c r="WWN8" s="202"/>
      <c r="WWO8" s="7"/>
      <c r="WWP8" s="202"/>
      <c r="WWQ8" s="7"/>
      <c r="WWR8" s="202"/>
      <c r="WWS8" s="7"/>
      <c r="WWT8" s="202"/>
      <c r="WWU8" s="7"/>
      <c r="WWV8" s="202"/>
      <c r="WWW8" s="7"/>
      <c r="WWX8" s="202"/>
      <c r="WWY8" s="7"/>
      <c r="WWZ8" s="202"/>
      <c r="WXA8" s="7"/>
      <c r="WXB8" s="202"/>
      <c r="WXC8" s="7"/>
      <c r="WXD8" s="202"/>
      <c r="WXE8" s="7"/>
      <c r="WXF8" s="202"/>
      <c r="WXG8" s="7"/>
      <c r="WXH8" s="202"/>
      <c r="WXI8" s="7"/>
      <c r="WXJ8" s="202"/>
      <c r="WXK8" s="7"/>
      <c r="WXL8" s="202"/>
      <c r="WXM8" s="7"/>
      <c r="WXN8" s="202"/>
      <c r="WXO8" s="7"/>
      <c r="WXP8" s="202"/>
      <c r="WXQ8" s="7"/>
      <c r="WXR8" s="202"/>
      <c r="WXS8" s="7"/>
      <c r="WXT8" s="202"/>
      <c r="WXU8" s="7"/>
      <c r="WXV8" s="202"/>
      <c r="WXW8" s="7"/>
      <c r="WXX8" s="202"/>
      <c r="WXY8" s="7"/>
      <c r="WXZ8" s="202"/>
      <c r="WYA8" s="7"/>
      <c r="WYB8" s="202"/>
      <c r="WYC8" s="7"/>
      <c r="WYD8" s="202"/>
      <c r="WYE8" s="7"/>
      <c r="WYF8" s="202"/>
      <c r="WYG8" s="7"/>
      <c r="WYH8" s="202"/>
      <c r="WYI8" s="7"/>
      <c r="WYJ8" s="202"/>
      <c r="WYK8" s="7"/>
      <c r="WYL8" s="202"/>
      <c r="WYM8" s="7"/>
      <c r="WYN8" s="202"/>
      <c r="WYO8" s="7"/>
      <c r="WYP8" s="202"/>
      <c r="WYQ8" s="7"/>
      <c r="WYR8" s="202"/>
      <c r="WYS8" s="7"/>
      <c r="WYT8" s="202"/>
      <c r="WYU8" s="7"/>
      <c r="WYV8" s="202"/>
      <c r="WYW8" s="7"/>
      <c r="WYX8" s="202"/>
      <c r="WYY8" s="7"/>
      <c r="WYZ8" s="202"/>
      <c r="WZA8" s="7"/>
      <c r="WZB8" s="202"/>
      <c r="WZC8" s="7"/>
      <c r="WZD8" s="202"/>
      <c r="WZE8" s="7"/>
      <c r="WZF8" s="202"/>
      <c r="WZG8" s="7"/>
      <c r="WZH8" s="202"/>
      <c r="WZI8" s="7"/>
      <c r="WZJ8" s="202"/>
      <c r="WZK8" s="7"/>
      <c r="WZL8" s="202"/>
      <c r="WZM8" s="7"/>
      <c r="WZN8" s="202"/>
      <c r="WZO8" s="7"/>
      <c r="WZP8" s="202"/>
      <c r="WZQ8" s="7"/>
      <c r="WZR8" s="202"/>
      <c r="WZS8" s="7"/>
      <c r="WZT8" s="202"/>
      <c r="WZU8" s="7"/>
      <c r="WZV8" s="202"/>
      <c r="WZW8" s="7"/>
      <c r="WZX8" s="202"/>
      <c r="WZY8" s="7"/>
      <c r="WZZ8" s="202"/>
      <c r="XAA8" s="7"/>
      <c r="XAB8" s="202"/>
      <c r="XAC8" s="7"/>
      <c r="XAD8" s="202"/>
      <c r="XAE8" s="7"/>
      <c r="XAF8" s="202"/>
      <c r="XAG8" s="7"/>
      <c r="XAH8" s="202"/>
      <c r="XAI8" s="7"/>
      <c r="XAJ8" s="202"/>
      <c r="XAK8" s="7"/>
      <c r="XAL8" s="202"/>
      <c r="XAM8" s="7"/>
      <c r="XAN8" s="202"/>
      <c r="XAO8" s="7"/>
      <c r="XAP8" s="202"/>
      <c r="XAQ8" s="7"/>
      <c r="XAR8" s="202"/>
      <c r="XAS8" s="7"/>
      <c r="XAT8" s="202"/>
      <c r="XAU8" s="7"/>
      <c r="XAV8" s="202"/>
      <c r="XAW8" s="7"/>
      <c r="XAX8" s="202"/>
      <c r="XAY8" s="7"/>
      <c r="XAZ8" s="202"/>
      <c r="XBA8" s="7"/>
      <c r="XBB8" s="202"/>
      <c r="XBC8" s="7"/>
      <c r="XBD8" s="202"/>
      <c r="XBE8" s="7"/>
      <c r="XBF8" s="202"/>
      <c r="XBG8" s="7"/>
      <c r="XBH8" s="202"/>
      <c r="XBI8" s="7"/>
      <c r="XBJ8" s="202"/>
      <c r="XBK8" s="7"/>
      <c r="XBL8" s="202"/>
      <c r="XBM8" s="7"/>
      <c r="XBN8" s="202"/>
      <c r="XBO8" s="7"/>
      <c r="XBP8" s="202"/>
      <c r="XBQ8" s="7"/>
      <c r="XBR8" s="202"/>
      <c r="XBS8" s="7"/>
      <c r="XBT8" s="202"/>
      <c r="XBU8" s="7"/>
      <c r="XBV8" s="202"/>
      <c r="XBW8" s="7"/>
      <c r="XBX8" s="202"/>
      <c r="XBY8" s="7"/>
      <c r="XBZ8" s="202"/>
      <c r="XCA8" s="7"/>
      <c r="XCB8" s="202"/>
      <c r="XCC8" s="7"/>
      <c r="XCD8" s="202"/>
      <c r="XCE8" s="7"/>
      <c r="XCF8" s="202"/>
      <c r="XCG8" s="7"/>
      <c r="XCH8" s="202"/>
      <c r="XCI8" s="7"/>
      <c r="XCJ8" s="202"/>
      <c r="XCK8" s="7"/>
      <c r="XCL8" s="202"/>
      <c r="XCM8" s="7"/>
      <c r="XCN8" s="202"/>
      <c r="XCO8" s="7"/>
      <c r="XCP8" s="202"/>
      <c r="XCQ8" s="7"/>
      <c r="XCR8" s="202"/>
      <c r="XCS8" s="7"/>
      <c r="XCT8" s="202"/>
      <c r="XCU8" s="7"/>
      <c r="XCV8" s="202"/>
      <c r="XCW8" s="7"/>
      <c r="XCX8" s="202"/>
      <c r="XCY8" s="7"/>
      <c r="XCZ8" s="202"/>
      <c r="XDA8" s="7"/>
      <c r="XDB8" s="202"/>
      <c r="XDC8" s="7"/>
      <c r="XDD8" s="202"/>
      <c r="XDE8" s="7"/>
      <c r="XDF8" s="202"/>
      <c r="XDG8" s="7"/>
      <c r="XDH8" s="202"/>
      <c r="XDI8" s="7"/>
      <c r="XDJ8" s="202"/>
      <c r="XDK8" s="7"/>
      <c r="XDL8" s="202"/>
      <c r="XDM8" s="7"/>
      <c r="XDN8" s="202"/>
      <c r="XDO8" s="7"/>
      <c r="XDP8" s="202"/>
      <c r="XDQ8" s="7"/>
      <c r="XDR8" s="202"/>
      <c r="XDS8" s="7"/>
      <c r="XDT8" s="202"/>
      <c r="XDU8" s="7"/>
      <c r="XDV8" s="202"/>
      <c r="XDW8" s="7"/>
      <c r="XDX8" s="202"/>
      <c r="XDY8" s="7"/>
      <c r="XDZ8" s="202"/>
      <c r="XEA8" s="7"/>
      <c r="XEB8" s="202"/>
      <c r="XEC8" s="7"/>
      <c r="XED8" s="202"/>
      <c r="XEE8" s="7"/>
      <c r="XEF8" s="202"/>
      <c r="XEG8" s="7"/>
      <c r="XEH8" s="202"/>
      <c r="XEI8" s="7"/>
      <c r="XEJ8" s="202"/>
      <c r="XEK8" s="7"/>
      <c r="XEL8" s="202"/>
      <c r="XEM8" s="7"/>
      <c r="XEN8" s="202"/>
      <c r="XEO8" s="7"/>
      <c r="XEP8" s="202"/>
      <c r="XEQ8" s="7"/>
      <c r="XER8" s="202"/>
      <c r="XES8" s="7"/>
      <c r="XET8" s="202"/>
      <c r="XEU8" s="7"/>
      <c r="XEV8" s="202"/>
      <c r="XEW8" s="7"/>
      <c r="XEX8" s="202"/>
      <c r="XEY8" s="7"/>
      <c r="XEZ8" s="202"/>
      <c r="XFA8" s="7"/>
      <c r="XFB8" s="202"/>
      <c r="XFC8" s="7"/>
      <c r="XFD8" s="202"/>
    </row>
    <row r="9" spans="1:16384" s="21" customFormat="1" x14ac:dyDescent="0.25">
      <c r="A9" s="14" t="s">
        <v>1</v>
      </c>
      <c r="B9" s="13">
        <v>2016</v>
      </c>
      <c r="C9" s="13">
        <v>2020</v>
      </c>
      <c r="D9" s="13">
        <v>2025</v>
      </c>
      <c r="E9" s="13">
        <v>2035</v>
      </c>
      <c r="F9" s="13">
        <v>2050</v>
      </c>
      <c r="G9" s="29" t="s">
        <v>0</v>
      </c>
    </row>
    <row r="10" spans="1:16384" ht="26.25" x14ac:dyDescent="0.25">
      <c r="A10" s="159" t="s">
        <v>291</v>
      </c>
      <c r="B10" s="104"/>
      <c r="C10" s="104"/>
      <c r="D10" s="104"/>
      <c r="E10" s="104"/>
      <c r="F10" s="104"/>
      <c r="G10" s="106"/>
    </row>
    <row r="11" spans="1:16384" s="21" customFormat="1" ht="20.100000000000001" customHeight="1" x14ac:dyDescent="0.25">
      <c r="A11" s="39" t="s">
        <v>84</v>
      </c>
      <c r="B11" s="24">
        <v>0.1928</v>
      </c>
      <c r="C11" s="219">
        <f>$B11</f>
        <v>0.1928</v>
      </c>
      <c r="D11" s="219">
        <f t="shared" ref="D11:F11" si="0">$B11</f>
        <v>0.1928</v>
      </c>
      <c r="E11" s="219">
        <f t="shared" si="0"/>
        <v>0.1928</v>
      </c>
      <c r="F11" s="219">
        <f t="shared" si="0"/>
        <v>0.1928</v>
      </c>
      <c r="G11" s="248" t="s">
        <v>293</v>
      </c>
    </row>
    <row r="12" spans="1:16384" s="21" customFormat="1" ht="20.100000000000001" customHeight="1" x14ac:dyDescent="0.25">
      <c r="A12" s="39" t="s">
        <v>85</v>
      </c>
      <c r="B12" s="24">
        <v>8.6999999999999994E-3</v>
      </c>
      <c r="C12" s="219">
        <f t="shared" ref="C12:F13" si="1">$B12</f>
        <v>8.6999999999999994E-3</v>
      </c>
      <c r="D12" s="219">
        <f t="shared" si="1"/>
        <v>8.6999999999999994E-3</v>
      </c>
      <c r="E12" s="219">
        <f t="shared" si="1"/>
        <v>8.6999999999999994E-3</v>
      </c>
      <c r="F12" s="219">
        <f t="shared" si="1"/>
        <v>8.6999999999999994E-3</v>
      </c>
      <c r="G12" s="248"/>
    </row>
    <row r="13" spans="1:16384" ht="20.100000000000001" customHeight="1" x14ac:dyDescent="0.25">
      <c r="A13" s="39" t="s">
        <v>86</v>
      </c>
      <c r="B13" s="24">
        <v>3.5999999999999999E-3</v>
      </c>
      <c r="C13" s="219">
        <f t="shared" si="1"/>
        <v>3.5999999999999999E-3</v>
      </c>
      <c r="D13" s="219">
        <f t="shared" si="1"/>
        <v>3.5999999999999999E-3</v>
      </c>
      <c r="E13" s="219">
        <f t="shared" si="1"/>
        <v>3.5999999999999999E-3</v>
      </c>
      <c r="F13" s="219">
        <f t="shared" si="1"/>
        <v>3.5999999999999999E-3</v>
      </c>
      <c r="G13" s="248"/>
    </row>
    <row r="14" spans="1:16384" s="21" customFormat="1" ht="26.25" x14ac:dyDescent="0.25">
      <c r="A14" s="159" t="s">
        <v>292</v>
      </c>
      <c r="B14" s="24"/>
      <c r="C14" s="24"/>
      <c r="D14" s="24"/>
      <c r="E14" s="24"/>
      <c r="F14" s="24"/>
      <c r="G14" s="207"/>
    </row>
    <row r="15" spans="1:16384" s="21" customFormat="1" x14ac:dyDescent="0.25">
      <c r="A15" s="39" t="s">
        <v>84</v>
      </c>
      <c r="B15" s="23">
        <v>0.5</v>
      </c>
      <c r="C15" s="119">
        <f>$B15</f>
        <v>0.5</v>
      </c>
      <c r="D15" s="119">
        <f t="shared" ref="D15:F15" si="2">$B15</f>
        <v>0.5</v>
      </c>
      <c r="E15" s="119">
        <f t="shared" si="2"/>
        <v>0.5</v>
      </c>
      <c r="F15" s="119">
        <f t="shared" si="2"/>
        <v>0.5</v>
      </c>
      <c r="G15" s="248" t="s">
        <v>294</v>
      </c>
    </row>
    <row r="16" spans="1:16384" s="21" customFormat="1" x14ac:dyDescent="0.25">
      <c r="A16" s="39" t="s">
        <v>85</v>
      </c>
      <c r="B16" s="23">
        <v>0.42857142857142855</v>
      </c>
      <c r="C16" s="119">
        <f t="shared" ref="C16:F17" si="3">$B16</f>
        <v>0.42857142857142855</v>
      </c>
      <c r="D16" s="119">
        <f t="shared" si="3"/>
        <v>0.42857142857142855</v>
      </c>
      <c r="E16" s="119">
        <f t="shared" si="3"/>
        <v>0.42857142857142855</v>
      </c>
      <c r="F16" s="119">
        <f t="shared" si="3"/>
        <v>0.42857142857142855</v>
      </c>
      <c r="G16" s="248"/>
    </row>
    <row r="17" spans="1:7" s="21" customFormat="1" x14ac:dyDescent="0.25">
      <c r="A17" s="136" t="s">
        <v>86</v>
      </c>
      <c r="B17" s="137">
        <v>0.14285714285714285</v>
      </c>
      <c r="C17" s="138">
        <f t="shared" si="3"/>
        <v>0.14285714285714285</v>
      </c>
      <c r="D17" s="138">
        <f t="shared" si="3"/>
        <v>0.14285714285714285</v>
      </c>
      <c r="E17" s="138">
        <f t="shared" si="3"/>
        <v>0.14285714285714285</v>
      </c>
      <c r="F17" s="138">
        <f t="shared" si="3"/>
        <v>0.14285714285714285</v>
      </c>
      <c r="G17" s="249"/>
    </row>
    <row r="18" spans="1:7" s="21" customFormat="1" ht="26.25" x14ac:dyDescent="0.25">
      <c r="A18" s="160" t="s">
        <v>288</v>
      </c>
      <c r="B18" s="139"/>
      <c r="C18" s="140"/>
      <c r="D18" s="140"/>
      <c r="E18" s="140"/>
      <c r="F18" s="140"/>
      <c r="G18" s="255" t="s">
        <v>336</v>
      </c>
    </row>
    <row r="19" spans="1:7" s="21" customFormat="1" x14ac:dyDescent="0.25">
      <c r="A19" s="39" t="s">
        <v>84</v>
      </c>
      <c r="B19" s="24">
        <v>8.1000000000000003E-2</v>
      </c>
      <c r="C19" s="219">
        <f>$B19</f>
        <v>8.1000000000000003E-2</v>
      </c>
      <c r="D19" s="219">
        <f t="shared" ref="D19:F19" si="4">$B19</f>
        <v>8.1000000000000003E-2</v>
      </c>
      <c r="E19" s="219">
        <f t="shared" si="4"/>
        <v>8.1000000000000003E-2</v>
      </c>
      <c r="F19" s="219">
        <f t="shared" si="4"/>
        <v>8.1000000000000003E-2</v>
      </c>
      <c r="G19" s="256"/>
    </row>
    <row r="20" spans="1:7" s="21" customFormat="1" x14ac:dyDescent="0.25">
      <c r="A20" s="39" t="s">
        <v>85</v>
      </c>
      <c r="B20" s="24">
        <v>3.2000000000000002E-3</v>
      </c>
      <c r="C20" s="219">
        <f t="shared" ref="C20:F21" si="5">$B20</f>
        <v>3.2000000000000002E-3</v>
      </c>
      <c r="D20" s="219">
        <f t="shared" si="5"/>
        <v>3.2000000000000002E-3</v>
      </c>
      <c r="E20" s="219">
        <f t="shared" si="5"/>
        <v>3.2000000000000002E-3</v>
      </c>
      <c r="F20" s="219">
        <f t="shared" si="5"/>
        <v>3.2000000000000002E-3</v>
      </c>
      <c r="G20" s="256"/>
    </row>
    <row r="21" spans="1:7" s="21" customFormat="1" x14ac:dyDescent="0.25">
      <c r="A21" s="39" t="s">
        <v>86</v>
      </c>
      <c r="B21" s="24">
        <v>1.1000000000000001E-3</v>
      </c>
      <c r="C21" s="219">
        <f t="shared" si="5"/>
        <v>1.1000000000000001E-3</v>
      </c>
      <c r="D21" s="219">
        <f t="shared" si="5"/>
        <v>1.1000000000000001E-3</v>
      </c>
      <c r="E21" s="219">
        <f t="shared" si="5"/>
        <v>1.1000000000000001E-3</v>
      </c>
      <c r="F21" s="219">
        <f t="shared" si="5"/>
        <v>1.1000000000000001E-3</v>
      </c>
      <c r="G21" s="256"/>
    </row>
    <row r="22" spans="1:7" s="21" customFormat="1" ht="26.25" x14ac:dyDescent="0.25">
      <c r="A22" s="159" t="s">
        <v>289</v>
      </c>
      <c r="B22" s="105"/>
      <c r="C22" s="24"/>
      <c r="D22" s="24"/>
      <c r="E22" s="24"/>
      <c r="F22" s="24"/>
      <c r="G22" s="256"/>
    </row>
    <row r="23" spans="1:7" s="21" customFormat="1" x14ac:dyDescent="0.25">
      <c r="A23" s="39" t="s">
        <v>84</v>
      </c>
      <c r="B23" s="23">
        <f t="shared" ref="B23:B25" si="6">B15</f>
        <v>0.5</v>
      </c>
      <c r="C23" s="119">
        <f>$B23</f>
        <v>0.5</v>
      </c>
      <c r="D23" s="119">
        <f t="shared" ref="D23:F23" si="7">$B23</f>
        <v>0.5</v>
      </c>
      <c r="E23" s="119">
        <f t="shared" si="7"/>
        <v>0.5</v>
      </c>
      <c r="F23" s="119">
        <f t="shared" si="7"/>
        <v>0.5</v>
      </c>
      <c r="G23" s="256"/>
    </row>
    <row r="24" spans="1:7" s="21" customFormat="1" x14ac:dyDescent="0.25">
      <c r="A24" s="39" t="s">
        <v>85</v>
      </c>
      <c r="B24" s="23">
        <f t="shared" si="6"/>
        <v>0.42857142857142855</v>
      </c>
      <c r="C24" s="119">
        <f t="shared" ref="C24:F33" si="8">$B24</f>
        <v>0.42857142857142855</v>
      </c>
      <c r="D24" s="119">
        <f t="shared" si="8"/>
        <v>0.42857142857142855</v>
      </c>
      <c r="E24" s="119">
        <f t="shared" si="8"/>
        <v>0.42857142857142855</v>
      </c>
      <c r="F24" s="119">
        <f t="shared" si="8"/>
        <v>0.42857142857142855</v>
      </c>
      <c r="G24" s="256"/>
    </row>
    <row r="25" spans="1:7" s="21" customFormat="1" x14ac:dyDescent="0.25">
      <c r="A25" s="136" t="s">
        <v>86</v>
      </c>
      <c r="B25" s="137">
        <f t="shared" si="6"/>
        <v>0.14285714285714285</v>
      </c>
      <c r="C25" s="138">
        <f t="shared" si="8"/>
        <v>0.14285714285714285</v>
      </c>
      <c r="D25" s="138">
        <f t="shared" si="8"/>
        <v>0.14285714285714285</v>
      </c>
      <c r="E25" s="138">
        <f t="shared" si="8"/>
        <v>0.14285714285714285</v>
      </c>
      <c r="F25" s="138">
        <f t="shared" si="8"/>
        <v>0.14285714285714285</v>
      </c>
      <c r="G25" s="257"/>
    </row>
    <row r="26" spans="1:7" s="21" customFormat="1" x14ac:dyDescent="0.25">
      <c r="A26" s="159" t="s">
        <v>221</v>
      </c>
      <c r="B26" s="105"/>
      <c r="C26" s="174"/>
      <c r="D26" s="174"/>
      <c r="E26" s="174"/>
      <c r="F26" s="174"/>
      <c r="G26" s="172"/>
    </row>
    <row r="27" spans="1:7" s="21" customFormat="1" hidden="1" x14ac:dyDescent="0.25">
      <c r="A27" s="39" t="s">
        <v>218</v>
      </c>
      <c r="B27" s="175"/>
      <c r="C27" s="175"/>
      <c r="D27" s="175"/>
      <c r="E27" s="175"/>
      <c r="F27" s="175"/>
      <c r="G27" s="172"/>
    </row>
    <row r="28" spans="1:7" s="21" customFormat="1" hidden="1" x14ac:dyDescent="0.25">
      <c r="A28" s="39" t="s">
        <v>219</v>
      </c>
      <c r="B28" s="175"/>
      <c r="C28" s="175"/>
      <c r="D28" s="175"/>
      <c r="E28" s="175"/>
      <c r="F28" s="175"/>
      <c r="G28" s="172"/>
    </row>
    <row r="29" spans="1:7" s="21" customFormat="1" ht="25.5" x14ac:dyDescent="0.25">
      <c r="A29" s="39" t="s">
        <v>220</v>
      </c>
      <c r="B29" s="175">
        <v>16.3</v>
      </c>
      <c r="C29" s="175">
        <v>20.2</v>
      </c>
      <c r="D29" s="175">
        <v>20.3</v>
      </c>
      <c r="E29" s="175">
        <v>26</v>
      </c>
      <c r="F29" s="175"/>
      <c r="G29" s="208" t="s">
        <v>337</v>
      </c>
    </row>
    <row r="30" spans="1:7" s="21" customFormat="1" x14ac:dyDescent="0.25">
      <c r="A30" s="159" t="s">
        <v>222</v>
      </c>
      <c r="B30" s="181"/>
      <c r="C30" s="182"/>
      <c r="D30" s="182"/>
      <c r="E30" s="182"/>
      <c r="F30" s="182"/>
      <c r="G30" s="172"/>
    </row>
    <row r="31" spans="1:7" s="21" customFormat="1" ht="25.5" x14ac:dyDescent="0.25">
      <c r="A31" s="39" t="s">
        <v>236</v>
      </c>
      <c r="B31" s="176">
        <v>0</v>
      </c>
      <c r="C31" s="177">
        <v>0</v>
      </c>
      <c r="D31" s="177">
        <v>0</v>
      </c>
      <c r="E31" s="177">
        <v>0</v>
      </c>
      <c r="F31" s="177">
        <v>0</v>
      </c>
      <c r="G31" s="201" t="s">
        <v>278</v>
      </c>
    </row>
    <row r="32" spans="1:7" s="21" customFormat="1" ht="25.5" x14ac:dyDescent="0.25">
      <c r="A32" s="39" t="s">
        <v>237</v>
      </c>
      <c r="B32" s="176">
        <v>54</v>
      </c>
      <c r="C32" s="177">
        <v>54</v>
      </c>
      <c r="D32" s="177">
        <v>54</v>
      </c>
      <c r="E32" s="177">
        <v>54</v>
      </c>
      <c r="F32" s="177">
        <v>54</v>
      </c>
      <c r="G32" s="201" t="s">
        <v>279</v>
      </c>
    </row>
    <row r="33" spans="1:17" s="21" customFormat="1" x14ac:dyDescent="0.25">
      <c r="A33" s="185" t="s">
        <v>97</v>
      </c>
      <c r="B33" s="186">
        <v>3</v>
      </c>
      <c r="C33" s="187">
        <f>$B33</f>
        <v>3</v>
      </c>
      <c r="D33" s="187">
        <f t="shared" si="8"/>
        <v>3</v>
      </c>
      <c r="E33" s="187">
        <f t="shared" si="8"/>
        <v>3</v>
      </c>
      <c r="F33" s="187">
        <f t="shared" si="8"/>
        <v>3</v>
      </c>
      <c r="G33" s="188" t="s">
        <v>332</v>
      </c>
    </row>
    <row r="34" spans="1:17" s="21" customFormat="1" x14ac:dyDescent="0.25">
      <c r="A34" s="160" t="s">
        <v>118</v>
      </c>
      <c r="B34" s="229">
        <v>-3.2000000000000001E-2</v>
      </c>
      <c r="C34" s="230">
        <f>B34</f>
        <v>-3.2000000000000001E-2</v>
      </c>
      <c r="D34" s="230">
        <f t="shared" ref="D34:F34" si="9">C34</f>
        <v>-3.2000000000000001E-2</v>
      </c>
      <c r="E34" s="230">
        <f t="shared" si="9"/>
        <v>-3.2000000000000001E-2</v>
      </c>
      <c r="F34" s="230">
        <f t="shared" si="9"/>
        <v>-3.2000000000000001E-2</v>
      </c>
      <c r="G34" s="141" t="s">
        <v>182</v>
      </c>
    </row>
    <row r="35" spans="1:17" s="21" customFormat="1" ht="30" customHeight="1" x14ac:dyDescent="0.25">
      <c r="A35" s="159" t="s">
        <v>223</v>
      </c>
      <c r="B35" s="231">
        <f>61398/2080/3</f>
        <v>9.8394230769230777</v>
      </c>
      <c r="C35" s="232">
        <f>$B35</f>
        <v>9.8394230769230777</v>
      </c>
      <c r="D35" s="232">
        <f t="shared" ref="D35:F35" si="10">$B35</f>
        <v>9.8394230769230777</v>
      </c>
      <c r="E35" s="232">
        <f t="shared" si="10"/>
        <v>9.8394230769230777</v>
      </c>
      <c r="F35" s="232">
        <f t="shared" si="10"/>
        <v>9.8394230769230777</v>
      </c>
      <c r="G35" s="205" t="s">
        <v>281</v>
      </c>
      <c r="H35" s="34"/>
      <c r="I35" s="34"/>
      <c r="J35" s="34"/>
      <c r="K35" s="34"/>
      <c r="L35" s="34"/>
      <c r="M35" s="34"/>
      <c r="N35" s="34"/>
      <c r="O35" s="34"/>
      <c r="P35" s="34"/>
      <c r="Q35" s="34"/>
    </row>
    <row r="36" spans="1:17" s="21" customFormat="1" ht="38.25" x14ac:dyDescent="0.25">
      <c r="A36" s="161" t="s">
        <v>280</v>
      </c>
      <c r="B36" s="183">
        <f>(B34/B35)*0.6</f>
        <v>-1.9513339196716502E-3</v>
      </c>
      <c r="C36" s="183">
        <f t="shared" ref="C36:F36" si="11">(C34/C35)*0.6</f>
        <v>-1.9513339196716502E-3</v>
      </c>
      <c r="D36" s="183">
        <f t="shared" si="11"/>
        <v>-1.9513339196716502E-3</v>
      </c>
      <c r="E36" s="183">
        <f t="shared" si="11"/>
        <v>-1.9513339196716502E-3</v>
      </c>
      <c r="F36" s="183">
        <f t="shared" si="11"/>
        <v>-1.9513339196716502E-3</v>
      </c>
      <c r="G36" s="184" t="s">
        <v>224</v>
      </c>
    </row>
    <row r="37" spans="1:17" s="21" customFormat="1" x14ac:dyDescent="0.25">
      <c r="A37" s="159" t="s">
        <v>225</v>
      </c>
      <c r="G37" s="178"/>
    </row>
    <row r="38" spans="1:17" s="21" customFormat="1" x14ac:dyDescent="0.25">
      <c r="A38" s="39" t="s">
        <v>84</v>
      </c>
      <c r="B38" s="175">
        <v>-2.6</v>
      </c>
      <c r="C38" s="175">
        <f t="shared" ref="C38:F40" si="12">$B38</f>
        <v>-2.6</v>
      </c>
      <c r="D38" s="175">
        <f t="shared" si="12"/>
        <v>-2.6</v>
      </c>
      <c r="E38" s="175">
        <f t="shared" si="12"/>
        <v>-2.6</v>
      </c>
      <c r="F38" s="175">
        <f t="shared" si="12"/>
        <v>-2.6</v>
      </c>
      <c r="G38" s="258" t="s">
        <v>303</v>
      </c>
    </row>
    <row r="39" spans="1:17" s="21" customFormat="1" x14ac:dyDescent="0.25">
      <c r="A39" s="39" t="s">
        <v>85</v>
      </c>
      <c r="B39" s="175">
        <v>-5.9</v>
      </c>
      <c r="C39" s="175">
        <f t="shared" si="12"/>
        <v>-5.9</v>
      </c>
      <c r="D39" s="175">
        <f t="shared" si="12"/>
        <v>-5.9</v>
      </c>
      <c r="E39" s="175">
        <f t="shared" si="12"/>
        <v>-5.9</v>
      </c>
      <c r="F39" s="175">
        <f t="shared" si="12"/>
        <v>-5.9</v>
      </c>
      <c r="G39" s="258"/>
    </row>
    <row r="40" spans="1:17" s="21" customFormat="1" x14ac:dyDescent="0.25">
      <c r="A40" s="39" t="s">
        <v>86</v>
      </c>
      <c r="B40" s="175">
        <v>-7.9</v>
      </c>
      <c r="C40" s="175">
        <f t="shared" si="12"/>
        <v>-7.9</v>
      </c>
      <c r="D40" s="175">
        <f t="shared" si="12"/>
        <v>-7.9</v>
      </c>
      <c r="E40" s="175">
        <f t="shared" si="12"/>
        <v>-7.9</v>
      </c>
      <c r="F40" s="175">
        <f t="shared" si="12"/>
        <v>-7.9</v>
      </c>
      <c r="G40" s="258"/>
    </row>
    <row r="41" spans="1:17" s="21" customFormat="1" x14ac:dyDescent="0.25">
      <c r="A41" s="159" t="s">
        <v>226</v>
      </c>
      <c r="G41" s="178"/>
    </row>
    <row r="42" spans="1:17" s="21" customFormat="1" x14ac:dyDescent="0.25">
      <c r="A42" s="39" t="s">
        <v>84</v>
      </c>
      <c r="B42" s="175">
        <v>-2.9</v>
      </c>
      <c r="C42" s="175">
        <f t="shared" ref="C42:F44" si="13">$B42</f>
        <v>-2.9</v>
      </c>
      <c r="D42" s="175">
        <f t="shared" si="13"/>
        <v>-2.9</v>
      </c>
      <c r="E42" s="175">
        <f t="shared" si="13"/>
        <v>-2.9</v>
      </c>
      <c r="F42" s="175">
        <f t="shared" si="13"/>
        <v>-2.9</v>
      </c>
      <c r="G42" s="258" t="s">
        <v>302</v>
      </c>
    </row>
    <row r="43" spans="1:17" s="21" customFormat="1" x14ac:dyDescent="0.25">
      <c r="A43" s="39" t="s">
        <v>85</v>
      </c>
      <c r="B43" s="175">
        <v>-6.3</v>
      </c>
      <c r="C43" s="175">
        <f t="shared" si="13"/>
        <v>-6.3</v>
      </c>
      <c r="D43" s="175">
        <f t="shared" si="13"/>
        <v>-6.3</v>
      </c>
      <c r="E43" s="175">
        <f t="shared" si="13"/>
        <v>-6.3</v>
      </c>
      <c r="F43" s="175">
        <f t="shared" si="13"/>
        <v>-6.3</v>
      </c>
      <c r="G43" s="258"/>
    </row>
    <row r="44" spans="1:17" s="21" customFormat="1" x14ac:dyDescent="0.25">
      <c r="A44" s="136" t="s">
        <v>86</v>
      </c>
      <c r="B44" s="233">
        <v>-8.4</v>
      </c>
      <c r="C44" s="233">
        <f t="shared" si="13"/>
        <v>-8.4</v>
      </c>
      <c r="D44" s="233">
        <f t="shared" si="13"/>
        <v>-8.4</v>
      </c>
      <c r="E44" s="233">
        <f t="shared" si="13"/>
        <v>-8.4</v>
      </c>
      <c r="F44" s="233">
        <f t="shared" si="13"/>
        <v>-8.4</v>
      </c>
      <c r="G44" s="259"/>
    </row>
    <row r="45" spans="1:17" s="1" customFormat="1" ht="15" customHeight="1" x14ac:dyDescent="0.2">
      <c r="A45" s="146" t="s">
        <v>150</v>
      </c>
      <c r="B45" s="147"/>
      <c r="C45" s="147"/>
      <c r="D45" s="147"/>
      <c r="E45" s="147"/>
      <c r="F45" s="147"/>
      <c r="G45" s="255" t="s">
        <v>151</v>
      </c>
    </row>
    <row r="46" spans="1:17" s="1" customFormat="1" ht="15" customHeight="1" x14ac:dyDescent="0.2">
      <c r="A46" s="154" t="s">
        <v>326</v>
      </c>
      <c r="B46" s="5">
        <f>SUMIF('Pooling Demand- Subsidy &amp; ML'!$B:$B,B$9,'Pooling Demand- Subsidy &amp; ML'!$G:$G)+SUMIF('Pooling Demand- Subsidy &amp; ML'!$B:$B,B$9,'Pooling Demand- Subsidy &amp; ML'!$J:$J)</f>
        <v>0</v>
      </c>
      <c r="C46" s="5">
        <f>SUMIF('Pooling Demand- Subsidy &amp; ML'!$B:$B,C$9,'Pooling Demand- Subsidy &amp; ML'!$G:$G)+SUMIF('Pooling Demand- Subsidy &amp; ML'!$B:$B,C$9,'Pooling Demand- Subsidy &amp; ML'!$J:$J)</f>
        <v>0</v>
      </c>
      <c r="D46" s="5">
        <f>SUMIF('Pooling Demand- Subsidy &amp; ML'!$B:$B,D$9,'Pooling Demand- Subsidy &amp; ML'!$G:$G)+SUMIF('Pooling Demand- Subsidy &amp; ML'!$B:$B,D$9,'Pooling Demand- Subsidy &amp; ML'!$J:$J)</f>
        <v>0</v>
      </c>
      <c r="E46" s="5">
        <f>SUMIF('Pooling Demand- Subsidy &amp; ML'!$B:$B,E$9,'Pooling Demand- Subsidy &amp; ML'!$G:$G)+SUMIF('Pooling Demand- Subsidy &amp; ML'!$B:$B,E$9,'Pooling Demand- Subsidy &amp; ML'!$J:$J)</f>
        <v>14111</v>
      </c>
      <c r="F46" s="5">
        <f>SUMIF('Pooling Demand- Subsidy &amp; ML'!$B:$B,F$9,'Pooling Demand- Subsidy &amp; ML'!$G:$G)+SUMIF('Pooling Demand- Subsidy &amp; ML'!$B:$B,F$9,'Pooling Demand- Subsidy &amp; ML'!$J:$J)</f>
        <v>0</v>
      </c>
      <c r="G46" s="256"/>
    </row>
    <row r="47" spans="1:17" s="1" customFormat="1" ht="15" customHeight="1" x14ac:dyDescent="0.2">
      <c r="A47" s="154" t="s">
        <v>327</v>
      </c>
      <c r="B47" s="5">
        <f>SUMIF('Pooling Demand- Subsidy &amp; ML'!$B:$B,B$9,'Pooling Demand- Subsidy &amp; ML'!$H:$H)+SUMIF('Pooling Demand- Subsidy &amp; ML'!$B:$B,B$9,'Pooling Demand- Subsidy &amp; ML'!$K:$K)</f>
        <v>0</v>
      </c>
      <c r="C47" s="5">
        <f>SUMIF('Pooling Demand- Subsidy &amp; ML'!$B:$B,C$9,'Pooling Demand- Subsidy &amp; ML'!$H:$H)+SUMIF('Pooling Demand- Subsidy &amp; ML'!$B:$B,C$9,'Pooling Demand- Subsidy &amp; ML'!$K:$K)</f>
        <v>0</v>
      </c>
      <c r="D47" s="5">
        <f>SUMIF('Pooling Demand- Subsidy &amp; ML'!$B:$B,D$9,'Pooling Demand- Subsidy &amp; ML'!$H:$H)+SUMIF('Pooling Demand- Subsidy &amp; ML'!$B:$B,D$9,'Pooling Demand- Subsidy &amp; ML'!$K:$K)</f>
        <v>0</v>
      </c>
      <c r="E47" s="5">
        <f>SUMIF('Pooling Demand- Subsidy &amp; ML'!$B:$B,E$9,'Pooling Demand- Subsidy &amp; ML'!$H:$H)+SUMIF('Pooling Demand- Subsidy &amp; ML'!$B:$B,E$9,'Pooling Demand- Subsidy &amp; ML'!$K:$K)</f>
        <v>350438</v>
      </c>
      <c r="F47" s="5">
        <f>SUMIF('Pooling Demand- Subsidy &amp; ML'!$B:$B,F$9,'Pooling Demand- Subsidy &amp; ML'!$H:$H)+SUMIF('Pooling Demand- Subsidy &amp; ML'!$B:$B,F$9,'Pooling Demand- Subsidy &amp; ML'!$K:$K)</f>
        <v>0</v>
      </c>
      <c r="G47" s="256"/>
    </row>
    <row r="48" spans="1:17" s="1" customFormat="1" ht="15" customHeight="1" x14ac:dyDescent="0.2">
      <c r="A48" s="154" t="s">
        <v>328</v>
      </c>
      <c r="B48" s="5">
        <f>SUMIF('Pooling Demand- Subsidy &amp; ML'!$B:$B,B$9,'Pooling Demand- Subsidy &amp; ML'!$I:$I)+SUMIF('Pooling Demand- Subsidy &amp; ML'!$B:$B,B$9,'Pooling Demand- Subsidy &amp; ML'!$L:$L)</f>
        <v>0</v>
      </c>
      <c r="C48" s="5">
        <f>SUMIF('Pooling Demand- Subsidy &amp; ML'!$B:$B,C$9,'Pooling Demand- Subsidy &amp; ML'!$I:$I)+SUMIF('Pooling Demand- Subsidy &amp; ML'!$B:$B,C$9,'Pooling Demand- Subsidy &amp; ML'!$L:$L)</f>
        <v>0</v>
      </c>
      <c r="D48" s="5">
        <f>SUMIF('Pooling Demand- Subsidy &amp; ML'!$B:$B,D$9,'Pooling Demand- Subsidy &amp; ML'!$I:$I)+SUMIF('Pooling Demand- Subsidy &amp; ML'!$B:$B,D$9,'Pooling Demand- Subsidy &amp; ML'!$L:$L)</f>
        <v>0</v>
      </c>
      <c r="E48" s="5">
        <f>SUMIF('Pooling Demand- Subsidy &amp; ML'!$B:$B,E$9,'Pooling Demand- Subsidy &amp; ML'!$I:$I)+SUMIF('Pooling Demand- Subsidy &amp; ML'!$B:$B,E$9,'Pooling Demand- Subsidy &amp; ML'!$L:$L)</f>
        <v>743871</v>
      </c>
      <c r="F48" s="5">
        <f>SUMIF('Pooling Demand- Subsidy &amp; ML'!$B:$B,F$9,'Pooling Demand- Subsidy &amp; ML'!$I:$I)+SUMIF('Pooling Demand- Subsidy &amp; ML'!$B:$B,F$9,'Pooling Demand- Subsidy &amp; ML'!$L:$L)</f>
        <v>0</v>
      </c>
      <c r="G48" s="256"/>
    </row>
    <row r="49" spans="1:7" s="1" customFormat="1" ht="15" customHeight="1" x14ac:dyDescent="0.2">
      <c r="A49" s="154" t="s">
        <v>329</v>
      </c>
      <c r="B49" s="5">
        <f>SUMIF('Pooling Demand- Subsidy &amp; ML'!$B:$B,B$9,'Pooling Demand- Subsidy &amp; ML'!$M:$M)</f>
        <v>0</v>
      </c>
      <c r="C49" s="5">
        <f>SUMIF('Pooling Demand- Subsidy &amp; ML'!$B:$B,C$9,'Pooling Demand- Subsidy &amp; ML'!$M:$M)</f>
        <v>0</v>
      </c>
      <c r="D49" s="5">
        <f>SUMIF('Pooling Demand- Subsidy &amp; ML'!$B:$B,D$9,'Pooling Demand- Subsidy &amp; ML'!$M:$M)</f>
        <v>0</v>
      </c>
      <c r="E49" s="5">
        <f>SUMIF('Pooling Demand- Subsidy &amp; ML'!$B:$B,E$9,'Pooling Demand- Subsidy &amp; ML'!$M:$M)</f>
        <v>38050</v>
      </c>
      <c r="F49" s="5">
        <f>SUMIF('Pooling Demand- Subsidy &amp; ML'!$B:$B,F$9,'Pooling Demand- Subsidy &amp; ML'!$M:$M)</f>
        <v>0</v>
      </c>
      <c r="G49" s="256"/>
    </row>
    <row r="50" spans="1:7" s="1" customFormat="1" ht="15" customHeight="1" x14ac:dyDescent="0.2">
      <c r="A50" s="154" t="s">
        <v>330</v>
      </c>
      <c r="B50" s="5">
        <f>SUMIF('Pooling Demand- Subsidy &amp; ML'!$B:$B,B$9,'Pooling Demand- Subsidy &amp; ML'!$N:$N)</f>
        <v>0</v>
      </c>
      <c r="C50" s="5">
        <f>SUMIF('Pooling Demand- Subsidy &amp; ML'!$B:$B,C$9,'Pooling Demand- Subsidy &amp; ML'!$N:$N)</f>
        <v>0</v>
      </c>
      <c r="D50" s="5">
        <f>SUMIF('Pooling Demand- Subsidy &amp; ML'!$B:$B,D$9,'Pooling Demand- Subsidy &amp; ML'!$N:$N)</f>
        <v>0</v>
      </c>
      <c r="E50" s="5">
        <f>SUMIF('Pooling Demand- Subsidy &amp; ML'!$B:$B,E$9,'Pooling Demand- Subsidy &amp; ML'!$N:$N)</f>
        <v>717331</v>
      </c>
      <c r="F50" s="5">
        <f>SUMIF('Pooling Demand- Subsidy &amp; ML'!$B:$B,F$9,'Pooling Demand- Subsidy &amp; ML'!$N:$N)</f>
        <v>0</v>
      </c>
      <c r="G50" s="256"/>
    </row>
    <row r="51" spans="1:7" s="1" customFormat="1" ht="15" customHeight="1" x14ac:dyDescent="0.2">
      <c r="A51" s="155" t="s">
        <v>331</v>
      </c>
      <c r="B51" s="145">
        <f>SUMIF('Pooling Demand- Subsidy &amp; ML'!$B:$B,B$9,'Pooling Demand- Subsidy &amp; ML'!$O:$O)</f>
        <v>0</v>
      </c>
      <c r="C51" s="145">
        <f>SUMIF('Pooling Demand- Subsidy &amp; ML'!$B:$B,C$9,'Pooling Demand- Subsidy &amp; ML'!$O:$O)</f>
        <v>0</v>
      </c>
      <c r="D51" s="145">
        <f>SUMIF('Pooling Demand- Subsidy &amp; ML'!$B:$B,D$9,'Pooling Demand- Subsidy &amp; ML'!$O:$O)</f>
        <v>0</v>
      </c>
      <c r="E51" s="145">
        <f>SUMIF('Pooling Demand- Subsidy &amp; ML'!$B:$B,E$9,'Pooling Demand- Subsidy &amp; ML'!$O:$O)</f>
        <v>1755913</v>
      </c>
      <c r="F51" s="145">
        <f>SUMIF('Pooling Demand- Subsidy &amp; ML'!$B:$B,F$9,'Pooling Demand- Subsidy &amp; ML'!$O:$O)</f>
        <v>0</v>
      </c>
      <c r="G51" s="257"/>
    </row>
    <row r="52" spans="1:7" s="1" customFormat="1" ht="15" customHeight="1" x14ac:dyDescent="0.2">
      <c r="A52" s="156" t="s">
        <v>38</v>
      </c>
      <c r="B52" s="284">
        <v>3272238</v>
      </c>
      <c r="C52" s="284">
        <v>3375011</v>
      </c>
      <c r="D52" s="284">
        <v>3496453</v>
      </c>
      <c r="E52" s="284">
        <v>3703205</v>
      </c>
      <c r="F52" s="284"/>
      <c r="G52" s="158" t="s">
        <v>351</v>
      </c>
    </row>
    <row r="53" spans="1:7" s="1" customFormat="1" ht="15" customHeight="1" x14ac:dyDescent="0.2"/>
    <row r="54" spans="1:7" s="21" customFormat="1" ht="15.75" x14ac:dyDescent="0.25">
      <c r="A54" s="7" t="s">
        <v>250</v>
      </c>
      <c r="B54" s="1"/>
      <c r="C54" s="1"/>
      <c r="D54" s="1"/>
      <c r="E54" s="8"/>
      <c r="F54" s="8"/>
      <c r="G54" s="1"/>
    </row>
    <row r="55" spans="1:7" s="21" customFormat="1" x14ac:dyDescent="0.25">
      <c r="A55" s="14" t="s">
        <v>1</v>
      </c>
      <c r="B55" s="13">
        <v>2016</v>
      </c>
      <c r="C55" s="13">
        <v>2020</v>
      </c>
      <c r="D55" s="13">
        <v>2025</v>
      </c>
      <c r="E55" s="13">
        <v>2035</v>
      </c>
      <c r="F55" s="13">
        <v>2050</v>
      </c>
      <c r="G55" s="29" t="s">
        <v>0</v>
      </c>
    </row>
    <row r="56" spans="1:7" s="1" customFormat="1" ht="15" customHeight="1" x14ac:dyDescent="0.2">
      <c r="A56" s="25" t="s">
        <v>172</v>
      </c>
      <c r="B56" s="4"/>
      <c r="C56" s="4"/>
      <c r="D56" s="4"/>
      <c r="E56" s="4"/>
      <c r="F56" s="4"/>
      <c r="G56" s="256" t="s">
        <v>290</v>
      </c>
    </row>
    <row r="57" spans="1:7" s="1" customFormat="1" ht="15" customHeight="1" x14ac:dyDescent="0.2">
      <c r="A57" s="154" t="s">
        <v>326</v>
      </c>
      <c r="B57" s="5" t="e">
        <f>SUMIF('Pooling Demand- Subsidy &amp; ML'!$B:$B,B$9,'Pooling Demand- Subsidy &amp; ML'!$BG:$BG)+SUMIF('Pooling Demand- Subsidy &amp; ML'!$B:$B,B$9,'Pooling Demand- Subsidy &amp; ML'!$BJ:$BJ)</f>
        <v>#N/A</v>
      </c>
      <c r="C57" s="5" t="e">
        <f>SUMIF('Pooling Demand- Subsidy &amp; ML'!$B:$B,C$9,'Pooling Demand- Subsidy &amp; ML'!$BG:$BG)+SUMIF('Pooling Demand- Subsidy &amp; ML'!$B:$B,C$9,'Pooling Demand- Subsidy &amp; ML'!$BJ:$BJ)</f>
        <v>#N/A</v>
      </c>
      <c r="D57" s="5" t="e">
        <f>SUMIF('Pooling Demand- Subsidy &amp; ML'!$B:$B,D$9,'Pooling Demand- Subsidy &amp; ML'!$BG:$BG)+SUMIF('Pooling Demand- Subsidy &amp; ML'!$B:$B,D$9,'Pooling Demand- Subsidy &amp; ML'!$BJ:$BJ)</f>
        <v>#N/A</v>
      </c>
      <c r="E57" s="5">
        <f>SUMIF('Pooling Demand- Subsidy &amp; ML'!$B:$B,E$9,'Pooling Demand- Subsidy &amp; ML'!$BG:$BG)+SUMIF('Pooling Demand- Subsidy &amp; ML'!$B:$B,E$9,'Pooling Demand- Subsidy &amp; ML'!$BJ:$BJ)</f>
        <v>1436.3556984657175</v>
      </c>
      <c r="F57" s="5" t="e">
        <f>SUMIF('Pooling Demand- Subsidy &amp; ML'!$B:$B,F$9,'Pooling Demand- Subsidy &amp; ML'!$BG:$BG)+SUMIF('Pooling Demand- Subsidy &amp; ML'!$B:$B,F$9,'Pooling Demand- Subsidy &amp; ML'!$BJ:$BJ)</f>
        <v>#N/A</v>
      </c>
      <c r="G57" s="256"/>
    </row>
    <row r="58" spans="1:7" s="1" customFormat="1" ht="15" customHeight="1" x14ac:dyDescent="0.2">
      <c r="A58" s="154" t="s">
        <v>327</v>
      </c>
      <c r="B58" s="5" t="e">
        <f>SUMIF('Pooling Demand- Subsidy &amp; ML'!$B:$B,B$9,'Pooling Demand- Subsidy &amp; ML'!$BH:$BH)+SUMIF('Pooling Demand- Subsidy &amp; ML'!$B:$B,B$9,'Pooling Demand- Subsidy &amp; ML'!$BK:$BK)</f>
        <v>#N/A</v>
      </c>
      <c r="C58" s="5" t="e">
        <f>SUMIF('Pooling Demand- Subsidy &amp; ML'!$B:$B,C$9,'Pooling Demand- Subsidy &amp; ML'!$BH:$BH)+SUMIF('Pooling Demand- Subsidy &amp; ML'!$B:$B,C$9,'Pooling Demand- Subsidy &amp; ML'!$BK:$BK)</f>
        <v>#N/A</v>
      </c>
      <c r="D58" s="5" t="e">
        <f>SUMIF('Pooling Demand- Subsidy &amp; ML'!$B:$B,D$9,'Pooling Demand- Subsidy &amp; ML'!$BH:$BH)+SUMIF('Pooling Demand- Subsidy &amp; ML'!$B:$B,D$9,'Pooling Demand- Subsidy &amp; ML'!$BK:$BK)</f>
        <v>#N/A</v>
      </c>
      <c r="E58" s="5">
        <f>SUMIF('Pooling Demand- Subsidy &amp; ML'!$B:$B,E$9,'Pooling Demand- Subsidy &amp; ML'!$BH:$BH)+SUMIF('Pooling Demand- Subsidy &amp; ML'!$B:$B,E$9,'Pooling Demand- Subsidy &amp; ML'!$BK:$BK)</f>
        <v>1443.8896722859486</v>
      </c>
      <c r="F58" s="5" t="e">
        <f>SUMIF('Pooling Demand- Subsidy &amp; ML'!$B:$B,F$9,'Pooling Demand- Subsidy &amp; ML'!$BH:$BH)+SUMIF('Pooling Demand- Subsidy &amp; ML'!$B:$B,F$9,'Pooling Demand- Subsidy &amp; ML'!$BK:$BK)</f>
        <v>#N/A</v>
      </c>
      <c r="G58" s="256"/>
    </row>
    <row r="59" spans="1:7" s="1" customFormat="1" ht="15" customHeight="1" x14ac:dyDescent="0.2">
      <c r="A59" s="154" t="s">
        <v>328</v>
      </c>
      <c r="B59" s="5" t="e">
        <f>SUMIF('Pooling Demand- Subsidy &amp; ML'!$B:$B,B$9,'Pooling Demand- Subsidy &amp; ML'!$BI:$BI)+SUMIF('Pooling Demand- Subsidy &amp; ML'!$B:$B,B$9,'Pooling Demand- Subsidy &amp; ML'!$BL:$BL)</f>
        <v>#N/A</v>
      </c>
      <c r="C59" s="5" t="e">
        <f>SUMIF('Pooling Demand- Subsidy &amp; ML'!$B:$B,C$9,'Pooling Demand- Subsidy &amp; ML'!$BI:$BI)+SUMIF('Pooling Demand- Subsidy &amp; ML'!$B:$B,C$9,'Pooling Demand- Subsidy &amp; ML'!$BL:$BL)</f>
        <v>#N/A</v>
      </c>
      <c r="D59" s="5" t="e">
        <f>SUMIF('Pooling Demand- Subsidy &amp; ML'!$B:$B,D$9,'Pooling Demand- Subsidy &amp; ML'!$BI:$BI)+SUMIF('Pooling Demand- Subsidy &amp; ML'!$B:$B,D$9,'Pooling Demand- Subsidy &amp; ML'!$BL:$BL)</f>
        <v>#N/A</v>
      </c>
      <c r="E59" s="5">
        <f>SUMIF('Pooling Demand- Subsidy &amp; ML'!$B:$B,E$9,'Pooling Demand- Subsidy &amp; ML'!$BI:$BI)+SUMIF('Pooling Demand- Subsidy &amp; ML'!$B:$B,E$9,'Pooling Demand- Subsidy &amp; ML'!$BL:$BL)</f>
        <v>437.02966021065942</v>
      </c>
      <c r="F59" s="5" t="e">
        <f>SUMIF('Pooling Demand- Subsidy &amp; ML'!$B:$B,F$9,'Pooling Demand- Subsidy &amp; ML'!$BI:$BI)+SUMIF('Pooling Demand- Subsidy &amp; ML'!$B:$B,F$9,'Pooling Demand- Subsidy &amp; ML'!$BL:$BL)</f>
        <v>#N/A</v>
      </c>
      <c r="G59" s="256"/>
    </row>
    <row r="60" spans="1:7" s="1" customFormat="1" ht="15" customHeight="1" x14ac:dyDescent="0.2">
      <c r="A60" s="154" t="s">
        <v>329</v>
      </c>
      <c r="B60" s="5" t="e">
        <f>SUMIF('Pooling Demand- Subsidy &amp; ML'!$B:$B,B$9,'Pooling Demand- Subsidy &amp; ML'!$BM:$BM)</f>
        <v>#N/A</v>
      </c>
      <c r="C60" s="5" t="e">
        <f>SUMIF('Pooling Demand- Subsidy &amp; ML'!$B:$B,C$9,'Pooling Demand- Subsidy &amp; ML'!$BM:$BM)</f>
        <v>#N/A</v>
      </c>
      <c r="D60" s="5" t="e">
        <f>SUMIF('Pooling Demand- Subsidy &amp; ML'!$B:$B,D$9,'Pooling Demand- Subsidy &amp; ML'!$BM:$BM)</f>
        <v>#N/A</v>
      </c>
      <c r="E60" s="5">
        <f>SUMIF('Pooling Demand- Subsidy &amp; ML'!$B:$B,E$9,'Pooling Demand- Subsidy &amp; ML'!$BM:$BM)</f>
        <v>1519.6705668283255</v>
      </c>
      <c r="F60" s="5" t="e">
        <f>SUMIF('Pooling Demand- Subsidy &amp; ML'!$B:$B,F$9,'Pooling Demand- Subsidy &amp; ML'!$BM:$BM)</f>
        <v>#N/A</v>
      </c>
      <c r="G60" s="256"/>
    </row>
    <row r="61" spans="1:7" s="1" customFormat="1" ht="15" customHeight="1" x14ac:dyDescent="0.2">
      <c r="A61" s="154" t="s">
        <v>330</v>
      </c>
      <c r="B61" s="5" t="e">
        <f>SUMIF('Pooling Demand- Subsidy &amp; ML'!$B:$B,B$9,'Pooling Demand- Subsidy &amp; ML'!$BN:$BN)</f>
        <v>#N/A</v>
      </c>
      <c r="C61" s="5" t="e">
        <f>SUMIF('Pooling Demand- Subsidy &amp; ML'!$B:$B,C$9,'Pooling Demand- Subsidy &amp; ML'!$BN:$BN)</f>
        <v>#N/A</v>
      </c>
      <c r="D61" s="5" t="e">
        <f>SUMIF('Pooling Demand- Subsidy &amp; ML'!$B:$B,D$9,'Pooling Demand- Subsidy &amp; ML'!$BN:$BN)</f>
        <v>#N/A</v>
      </c>
      <c r="E61" s="5">
        <f>SUMIF('Pooling Demand- Subsidy &amp; ML'!$B:$B,E$9,'Pooling Demand- Subsidy &amp; ML'!$BN:$BN)</f>
        <v>1020.6720869979555</v>
      </c>
      <c r="F61" s="5" t="e">
        <f>SUMIF('Pooling Demand- Subsidy &amp; ML'!$B:$B,F$9,'Pooling Demand- Subsidy &amp; ML'!$BN:$BN)</f>
        <v>#N/A</v>
      </c>
      <c r="G61" s="256"/>
    </row>
    <row r="62" spans="1:7" s="1" customFormat="1" ht="15" customHeight="1" x14ac:dyDescent="0.2">
      <c r="A62" s="155" t="s">
        <v>331</v>
      </c>
      <c r="B62" s="145" t="e">
        <f>SUMIF('Pooling Demand- Subsidy &amp; ML'!$B:$B,B$9,'Pooling Demand- Subsidy &amp; ML'!$BO:$BO)</f>
        <v>#N/A</v>
      </c>
      <c r="C62" s="145" t="e">
        <f>SUMIF('Pooling Demand- Subsidy &amp; ML'!$B:$B,C$9,'Pooling Demand- Subsidy &amp; ML'!$BO:$BO)</f>
        <v>#N/A</v>
      </c>
      <c r="D62" s="145" t="e">
        <f>SUMIF('Pooling Demand- Subsidy &amp; ML'!$B:$B,D$9,'Pooling Demand- Subsidy &amp; ML'!$BO:$BO)</f>
        <v>#N/A</v>
      </c>
      <c r="E62" s="145">
        <f>SUMIF('Pooling Demand- Subsidy &amp; ML'!$B:$B,E$9,'Pooling Demand- Subsidy &amp; ML'!$BO:$BO)</f>
        <v>304.74312307968648</v>
      </c>
      <c r="F62" s="145" t="e">
        <f>SUMIF('Pooling Demand- Subsidy &amp; ML'!$B:$B,F$9,'Pooling Demand- Subsidy &amp; ML'!$BO:$BO)</f>
        <v>#N/A</v>
      </c>
      <c r="G62" s="257"/>
    </row>
    <row r="63" spans="1:7" s="1" customFormat="1" ht="15" customHeight="1" x14ac:dyDescent="0.2">
      <c r="A63" s="146" t="s">
        <v>256</v>
      </c>
      <c r="B63" s="147"/>
      <c r="C63" s="147"/>
      <c r="D63" s="147"/>
      <c r="E63" s="147"/>
      <c r="F63" s="147"/>
      <c r="G63" s="255" t="s">
        <v>334</v>
      </c>
    </row>
    <row r="64" spans="1:7" s="1" customFormat="1" ht="15" customHeight="1" x14ac:dyDescent="0.2">
      <c r="A64" s="154" t="s">
        <v>326</v>
      </c>
      <c r="B64" s="5" t="e">
        <f>SUMIF('Pooling Demand- Subsidy &amp; ML'!$B:$B,B$9,'Pooling Demand- Subsidy &amp; ML'!$BP:$BP)+SUMIF('Pooling Demand- Subsidy &amp; ML'!$B:$B,B$9,'Pooling Demand- Subsidy &amp; ML'!$BS:$BS)</f>
        <v>#N/A</v>
      </c>
      <c r="C64" s="5" t="e">
        <f>SUMIF('Pooling Demand- Subsidy &amp; ML'!$B:$B,C$9,'Pooling Demand- Subsidy &amp; ML'!$BP:$BP)+SUMIF('Pooling Demand- Subsidy &amp; ML'!$B:$B,C$9,'Pooling Demand- Subsidy &amp; ML'!$BS:$BS)</f>
        <v>#N/A</v>
      </c>
      <c r="D64" s="5" t="e">
        <f>SUMIF('Pooling Demand- Subsidy &amp; ML'!$B:$B,D$9,'Pooling Demand- Subsidy &amp; ML'!$BP:$BP)+SUMIF('Pooling Demand- Subsidy &amp; ML'!$B:$B,D$9,'Pooling Demand- Subsidy &amp; ML'!$BS:$BS)</f>
        <v>#N/A</v>
      </c>
      <c r="E64" s="5">
        <f>SUMIF('Pooling Demand- Subsidy &amp; ML'!$B:$B,E$9,'Pooling Demand- Subsidy &amp; ML'!$BP:$BP)+SUMIF('Pooling Demand- Subsidy &amp; ML'!$B:$B,E$9,'Pooling Demand- Subsidy &amp; ML'!$BS:$BS)</f>
        <v>33.021601268863996</v>
      </c>
      <c r="F64" s="5" t="e">
        <f>SUMIF('Pooling Demand- Subsidy &amp; ML'!$B:$B,F$9,'Pooling Demand- Subsidy &amp; ML'!$BP:$BP)+SUMIF('Pooling Demand- Subsidy &amp; ML'!$B:$B,F$9,'Pooling Demand- Subsidy &amp; ML'!$BS:$BS)</f>
        <v>#N/A</v>
      </c>
      <c r="G64" s="256"/>
    </row>
    <row r="65" spans="1:7" s="1" customFormat="1" ht="15" customHeight="1" x14ac:dyDescent="0.2">
      <c r="A65" s="154" t="s">
        <v>327</v>
      </c>
      <c r="B65" s="5" t="e">
        <f>SUMIF('Pooling Demand- Subsidy &amp; ML'!$B:$B,B$9,'Pooling Demand- Subsidy &amp; ML'!$BQ:$BQ)+SUMIF('Pooling Demand- Subsidy &amp; ML'!$B:$B,B$9,'Pooling Demand- Subsidy &amp; ML'!$BT:$BT)</f>
        <v>#N/A</v>
      </c>
      <c r="C65" s="5" t="e">
        <f>SUMIF('Pooling Demand- Subsidy &amp; ML'!$B:$B,C$9,'Pooling Demand- Subsidy &amp; ML'!$BQ:$BQ)+SUMIF('Pooling Demand- Subsidy &amp; ML'!$B:$B,C$9,'Pooling Demand- Subsidy &amp; ML'!$BT:$BT)</f>
        <v>#N/A</v>
      </c>
      <c r="D65" s="5" t="e">
        <f>SUMIF('Pooling Demand- Subsidy &amp; ML'!$B:$B,D$9,'Pooling Demand- Subsidy &amp; ML'!$BQ:$BQ)+SUMIF('Pooling Demand- Subsidy &amp; ML'!$B:$B,D$9,'Pooling Demand- Subsidy &amp; ML'!$BT:$BT)</f>
        <v>#N/A</v>
      </c>
      <c r="E65" s="5">
        <f>SUMIF('Pooling Demand- Subsidy &amp; ML'!$B:$B,E$9,'Pooling Demand- Subsidy &amp; ML'!$BQ:$BQ)+SUMIF('Pooling Demand- Subsidy &amp; ML'!$B:$B,E$9,'Pooling Demand- Subsidy &amp; ML'!$BT:$BT)</f>
        <v>26.32162455701571</v>
      </c>
      <c r="F65" s="5" t="e">
        <f>SUMIF('Pooling Demand- Subsidy &amp; ML'!$B:$B,F$9,'Pooling Demand- Subsidy &amp; ML'!$BQ:$BQ)+SUMIF('Pooling Demand- Subsidy &amp; ML'!$B:$B,F$9,'Pooling Demand- Subsidy &amp; ML'!$BT:$BT)</f>
        <v>#N/A</v>
      </c>
      <c r="G65" s="256"/>
    </row>
    <row r="66" spans="1:7" s="1" customFormat="1" ht="15" customHeight="1" x14ac:dyDescent="0.2">
      <c r="A66" s="154" t="s">
        <v>328</v>
      </c>
      <c r="B66" s="5" t="e">
        <f>SUMIF('Pooling Demand- Subsidy &amp; ML'!$B:$B,B$9,'Pooling Demand- Subsidy &amp; ML'!$BR:$BR)+SUMIF('Pooling Demand- Subsidy &amp; ML'!$B:$B,B$9,'Pooling Demand- Subsidy &amp; ML'!$BU:$BU)</f>
        <v>#N/A</v>
      </c>
      <c r="C66" s="5" t="e">
        <f>SUMIF('Pooling Demand- Subsidy &amp; ML'!$B:$B,C$9,'Pooling Demand- Subsidy &amp; ML'!$BR:$BR)+SUMIF('Pooling Demand- Subsidy &amp; ML'!$B:$B,C$9,'Pooling Demand- Subsidy &amp; ML'!$BU:$BU)</f>
        <v>#N/A</v>
      </c>
      <c r="D66" s="5" t="e">
        <f>SUMIF('Pooling Demand- Subsidy &amp; ML'!$B:$B,D$9,'Pooling Demand- Subsidy &amp; ML'!$BR:$BR)+SUMIF('Pooling Demand- Subsidy &amp; ML'!$B:$B,D$9,'Pooling Demand- Subsidy &amp; ML'!$BU:$BU)</f>
        <v>#N/A</v>
      </c>
      <c r="E66" s="5">
        <f>SUMIF('Pooling Demand- Subsidy &amp; ML'!$B:$B,E$9,'Pooling Demand- Subsidy &amp; ML'!$BR:$BR)+SUMIF('Pooling Demand- Subsidy &amp; ML'!$B:$B,E$9,'Pooling Demand- Subsidy &amp; ML'!$BU:$BU)</f>
        <v>10.049782230155195</v>
      </c>
      <c r="F66" s="5" t="e">
        <f>SUMIF('Pooling Demand- Subsidy &amp; ML'!$B:$B,F$9,'Pooling Demand- Subsidy &amp; ML'!$BR:$BR)+SUMIF('Pooling Demand- Subsidy &amp; ML'!$B:$B,F$9,'Pooling Demand- Subsidy &amp; ML'!$BU:$BU)</f>
        <v>#N/A</v>
      </c>
      <c r="G66" s="256"/>
    </row>
    <row r="67" spans="1:7" s="1" customFormat="1" ht="15" customHeight="1" x14ac:dyDescent="0.2">
      <c r="A67" s="154" t="s">
        <v>329</v>
      </c>
      <c r="B67" s="5" t="e">
        <f>SUMIF('Pooling Demand- Subsidy &amp; ML'!$B:$B,B$9,'Pooling Demand- Subsidy &amp; ML'!$BV:$BV)</f>
        <v>#N/A</v>
      </c>
      <c r="C67" s="5" t="e">
        <f>SUMIF('Pooling Demand- Subsidy &amp; ML'!$B:$B,C$9,'Pooling Demand- Subsidy &amp; ML'!$BV:$BV)</f>
        <v>#N/A</v>
      </c>
      <c r="D67" s="5" t="e">
        <f>SUMIF('Pooling Demand- Subsidy &amp; ML'!$B:$B,D$9,'Pooling Demand- Subsidy &amp; ML'!$BV:$BV)</f>
        <v>#N/A</v>
      </c>
      <c r="E67" s="5">
        <f>SUMIF('Pooling Demand- Subsidy &amp; ML'!$B:$B,E$9,'Pooling Demand- Subsidy &amp; ML'!$BV:$BV)</f>
        <v>4.4300404079033315</v>
      </c>
      <c r="F67" s="5" t="e">
        <f>SUMIF('Pooling Demand- Subsidy &amp; ML'!$B:$B,F$9,'Pooling Demand- Subsidy &amp; ML'!$BV:$BV)</f>
        <v>#N/A</v>
      </c>
      <c r="G67" s="256"/>
    </row>
    <row r="68" spans="1:7" s="1" customFormat="1" ht="15" customHeight="1" x14ac:dyDescent="0.2">
      <c r="A68" s="154" t="s">
        <v>330</v>
      </c>
      <c r="B68" s="5" t="e">
        <f>SUMIF('Pooling Demand- Subsidy &amp; ML'!$B:$B,B$9,'Pooling Demand- Subsidy &amp; ML'!$BW:$BW)</f>
        <v>#N/A</v>
      </c>
      <c r="C68" s="5" t="e">
        <f>SUMIF('Pooling Demand- Subsidy &amp; ML'!$B:$B,C$9,'Pooling Demand- Subsidy &amp; ML'!$BW:$BW)</f>
        <v>#N/A</v>
      </c>
      <c r="D68" s="5" t="e">
        <f>SUMIF('Pooling Demand- Subsidy &amp; ML'!$B:$B,D$9,'Pooling Demand- Subsidy &amp; ML'!$BW:$BW)</f>
        <v>#N/A</v>
      </c>
      <c r="E68" s="5">
        <f>SUMIF('Pooling Demand- Subsidy &amp; ML'!$B:$B,E$9,'Pooling Demand- Subsidy &amp; ML'!$BW:$BW)</f>
        <v>2.308814251761707</v>
      </c>
      <c r="F68" s="5" t="e">
        <f>SUMIF('Pooling Demand- Subsidy &amp; ML'!$B:$B,F$9,'Pooling Demand- Subsidy &amp; ML'!$BW:$BW)</f>
        <v>#N/A</v>
      </c>
      <c r="G68" s="256"/>
    </row>
    <row r="69" spans="1:7" s="1" customFormat="1" ht="15" customHeight="1" x14ac:dyDescent="0.2">
      <c r="A69" s="155" t="s">
        <v>331</v>
      </c>
      <c r="B69" s="145" t="e">
        <f>SUMIF('Pooling Demand- Subsidy &amp; ML'!$B:$B,B$9,'Pooling Demand- Subsidy &amp; ML'!$BX:$BX)</f>
        <v>#N/A</v>
      </c>
      <c r="C69" s="145" t="e">
        <f>SUMIF('Pooling Demand- Subsidy &amp; ML'!$B:$B,C$9,'Pooling Demand- Subsidy &amp; ML'!$BX:$BX)</f>
        <v>#N/A</v>
      </c>
      <c r="D69" s="145" t="e">
        <f>SUMIF('Pooling Demand- Subsidy &amp; ML'!$B:$B,D$9,'Pooling Demand- Subsidy &amp; ML'!$BX:$BX)</f>
        <v>#N/A</v>
      </c>
      <c r="E69" s="145">
        <f>SUMIF('Pooling Demand- Subsidy &amp; ML'!$B:$B,E$9,'Pooling Demand- Subsidy &amp; ML'!$BX:$BX)</f>
        <v>0.74013717965577752</v>
      </c>
      <c r="F69" s="145" t="e">
        <f>SUMIF('Pooling Demand- Subsidy &amp; ML'!$B:$B,F$9,'Pooling Demand- Subsidy &amp; ML'!$BX:$BX)</f>
        <v>#N/A</v>
      </c>
      <c r="G69" s="257"/>
    </row>
    <row r="70" spans="1:7" s="1" customFormat="1" ht="15" customHeight="1" x14ac:dyDescent="0.2">
      <c r="A70" s="146" t="s">
        <v>173</v>
      </c>
      <c r="B70" s="147"/>
      <c r="C70" s="147"/>
      <c r="D70" s="147"/>
      <c r="E70" s="147"/>
      <c r="F70" s="147"/>
      <c r="G70" s="147"/>
    </row>
    <row r="71" spans="1:7" s="1" customFormat="1" ht="15" customHeight="1" x14ac:dyDescent="0.2">
      <c r="A71" s="154" t="s">
        <v>326</v>
      </c>
      <c r="B71" s="102" t="e">
        <f>B57+B64</f>
        <v>#N/A</v>
      </c>
      <c r="C71" s="102" t="e">
        <f t="shared" ref="C71:F71" si="14">C57+C64</f>
        <v>#N/A</v>
      </c>
      <c r="D71" s="102" t="e">
        <f t="shared" si="14"/>
        <v>#N/A</v>
      </c>
      <c r="E71" s="102">
        <f t="shared" si="14"/>
        <v>1469.3772997345816</v>
      </c>
      <c r="F71" s="102" t="e">
        <f t="shared" si="14"/>
        <v>#N/A</v>
      </c>
      <c r="G71" s="250" t="s">
        <v>175</v>
      </c>
    </row>
    <row r="72" spans="1:7" s="1" customFormat="1" ht="15" customHeight="1" x14ac:dyDescent="0.2">
      <c r="A72" s="154" t="s">
        <v>327</v>
      </c>
      <c r="B72" s="102" t="e">
        <f t="shared" ref="B72:F76" si="15">B58+B65</f>
        <v>#N/A</v>
      </c>
      <c r="C72" s="102" t="e">
        <f t="shared" si="15"/>
        <v>#N/A</v>
      </c>
      <c r="D72" s="102" t="e">
        <f t="shared" si="15"/>
        <v>#N/A</v>
      </c>
      <c r="E72" s="102">
        <f t="shared" si="15"/>
        <v>1470.2112968429642</v>
      </c>
      <c r="F72" s="102" t="e">
        <f t="shared" si="15"/>
        <v>#N/A</v>
      </c>
      <c r="G72" s="250"/>
    </row>
    <row r="73" spans="1:7" s="1" customFormat="1" ht="15" customHeight="1" x14ac:dyDescent="0.2">
      <c r="A73" s="154" t="s">
        <v>328</v>
      </c>
      <c r="B73" s="102" t="e">
        <f t="shared" si="15"/>
        <v>#N/A</v>
      </c>
      <c r="C73" s="102" t="e">
        <f t="shared" si="15"/>
        <v>#N/A</v>
      </c>
      <c r="D73" s="102" t="e">
        <f t="shared" si="15"/>
        <v>#N/A</v>
      </c>
      <c r="E73" s="102">
        <f t="shared" si="15"/>
        <v>447.0794424408146</v>
      </c>
      <c r="F73" s="102" t="e">
        <f t="shared" si="15"/>
        <v>#N/A</v>
      </c>
      <c r="G73" s="250"/>
    </row>
    <row r="74" spans="1:7" s="1" customFormat="1" ht="15" customHeight="1" x14ac:dyDescent="0.2">
      <c r="A74" s="154" t="s">
        <v>329</v>
      </c>
      <c r="B74" s="102" t="e">
        <f t="shared" si="15"/>
        <v>#N/A</v>
      </c>
      <c r="C74" s="102" t="e">
        <f t="shared" si="15"/>
        <v>#N/A</v>
      </c>
      <c r="D74" s="102" t="e">
        <f t="shared" si="15"/>
        <v>#N/A</v>
      </c>
      <c r="E74" s="102">
        <f t="shared" si="15"/>
        <v>1524.1006072362288</v>
      </c>
      <c r="F74" s="102" t="e">
        <f t="shared" si="15"/>
        <v>#N/A</v>
      </c>
      <c r="G74" s="250"/>
    </row>
    <row r="75" spans="1:7" s="1" customFormat="1" ht="15" customHeight="1" x14ac:dyDescent="0.2">
      <c r="A75" s="154" t="s">
        <v>330</v>
      </c>
      <c r="B75" s="102" t="e">
        <f t="shared" si="15"/>
        <v>#N/A</v>
      </c>
      <c r="C75" s="102" t="e">
        <f t="shared" si="15"/>
        <v>#N/A</v>
      </c>
      <c r="D75" s="102" t="e">
        <f t="shared" si="15"/>
        <v>#N/A</v>
      </c>
      <c r="E75" s="102">
        <f t="shared" si="15"/>
        <v>1022.9809012497172</v>
      </c>
      <c r="F75" s="102" t="e">
        <f t="shared" si="15"/>
        <v>#N/A</v>
      </c>
      <c r="G75" s="250"/>
    </row>
    <row r="76" spans="1:7" s="1" customFormat="1" ht="15" customHeight="1" x14ac:dyDescent="0.2">
      <c r="A76" s="155" t="s">
        <v>331</v>
      </c>
      <c r="B76" s="148" t="e">
        <f t="shared" si="15"/>
        <v>#N/A</v>
      </c>
      <c r="C76" s="148" t="e">
        <f t="shared" si="15"/>
        <v>#N/A</v>
      </c>
      <c r="D76" s="148" t="e">
        <f t="shared" si="15"/>
        <v>#N/A</v>
      </c>
      <c r="E76" s="148">
        <f t="shared" si="15"/>
        <v>305.48326025934227</v>
      </c>
      <c r="F76" s="148" t="e">
        <f t="shared" si="15"/>
        <v>#N/A</v>
      </c>
      <c r="G76" s="251"/>
    </row>
    <row r="77" spans="1:7" s="1" customFormat="1" ht="15" customHeight="1" x14ac:dyDescent="0.2">
      <c r="A77" s="142" t="s">
        <v>174</v>
      </c>
    </row>
    <row r="78" spans="1:7" s="1" customFormat="1" ht="15" customHeight="1" x14ac:dyDescent="0.2">
      <c r="A78" s="143" t="s">
        <v>176</v>
      </c>
      <c r="B78" s="144" t="e">
        <f>SUM(B71:B76)</f>
        <v>#N/A</v>
      </c>
      <c r="C78" s="144" t="e">
        <f t="shared" ref="C78:F78" si="16">SUM(C71:C76)</f>
        <v>#N/A</v>
      </c>
      <c r="D78" s="144" t="e">
        <f t="shared" si="16"/>
        <v>#N/A</v>
      </c>
      <c r="E78" s="144">
        <f t="shared" si="16"/>
        <v>6239.2328077636494</v>
      </c>
      <c r="F78" s="144" t="e">
        <f t="shared" si="16"/>
        <v>#N/A</v>
      </c>
      <c r="G78" s="40" t="s">
        <v>179</v>
      </c>
    </row>
    <row r="79" spans="1:7" s="1" customFormat="1" ht="15" customHeight="1" x14ac:dyDescent="0.2">
      <c r="A79" s="143" t="s">
        <v>177</v>
      </c>
      <c r="B79" s="144" t="e">
        <f>B78/B33</f>
        <v>#N/A</v>
      </c>
      <c r="C79" s="144" t="e">
        <f>C78/C33</f>
        <v>#N/A</v>
      </c>
      <c r="D79" s="144" t="e">
        <f>D78/D33</f>
        <v>#N/A</v>
      </c>
      <c r="E79" s="144">
        <f>E78/E33</f>
        <v>2079.7442692545496</v>
      </c>
      <c r="F79" s="144" t="e">
        <f>F78/F33</f>
        <v>#N/A</v>
      </c>
      <c r="G79" s="40" t="s">
        <v>180</v>
      </c>
    </row>
    <row r="80" spans="1:7" s="150" customFormat="1" ht="45" customHeight="1" x14ac:dyDescent="0.25">
      <c r="A80" s="153" t="s">
        <v>178</v>
      </c>
      <c r="B80" s="151" t="e">
        <f>B78-B79</f>
        <v>#N/A</v>
      </c>
      <c r="C80" s="151" t="e">
        <f t="shared" ref="C80:F80" si="17">C78-C79</f>
        <v>#N/A</v>
      </c>
      <c r="D80" s="151" t="e">
        <f t="shared" si="17"/>
        <v>#N/A</v>
      </c>
      <c r="E80" s="151">
        <f t="shared" si="17"/>
        <v>4159.4885385091002</v>
      </c>
      <c r="F80" s="151" t="e">
        <f t="shared" si="17"/>
        <v>#N/A</v>
      </c>
      <c r="G80" s="152" t="s">
        <v>181</v>
      </c>
    </row>
    <row r="81" spans="1:7" x14ac:dyDescent="0.25">
      <c r="A81" s="10"/>
      <c r="B81" s="9"/>
      <c r="C81" s="9"/>
      <c r="D81" s="9"/>
      <c r="E81" s="9"/>
      <c r="F81" s="9"/>
    </row>
    <row r="82" spans="1:7" ht="15.75" x14ac:dyDescent="0.25">
      <c r="A82" s="7" t="s">
        <v>25</v>
      </c>
      <c r="B82" s="9"/>
      <c r="C82" s="9"/>
      <c r="D82" s="9"/>
      <c r="E82" s="9"/>
      <c r="F82" s="9"/>
    </row>
    <row r="83" spans="1:7" x14ac:dyDescent="0.25">
      <c r="A83" s="11"/>
      <c r="B83" s="9"/>
      <c r="C83" s="9"/>
      <c r="D83" s="9"/>
      <c r="E83" s="9"/>
      <c r="F83" s="9"/>
      <c r="G83" s="3"/>
    </row>
    <row r="84" spans="1:7" x14ac:dyDescent="0.25">
      <c r="A84" s="14" t="s">
        <v>1</v>
      </c>
      <c r="B84" s="13">
        <v>2016</v>
      </c>
      <c r="C84" s="13">
        <v>2020</v>
      </c>
      <c r="D84" s="13">
        <v>2025</v>
      </c>
      <c r="E84" s="13">
        <v>2035</v>
      </c>
      <c r="F84" s="13">
        <v>2050</v>
      </c>
      <c r="G84" s="29" t="s">
        <v>0</v>
      </c>
    </row>
    <row r="85" spans="1:7" s="21" customFormat="1" x14ac:dyDescent="0.25">
      <c r="A85" s="210" t="s">
        <v>335</v>
      </c>
      <c r="B85" s="17"/>
      <c r="C85" s="17"/>
      <c r="D85" s="17"/>
      <c r="E85" s="17"/>
      <c r="F85" s="17"/>
      <c r="G85" s="209"/>
    </row>
    <row r="86" spans="1:7" s="21" customFormat="1" x14ac:dyDescent="0.25">
      <c r="A86" s="211" t="s">
        <v>298</v>
      </c>
      <c r="B86" s="47">
        <f>SUM('Emission Factors'!B7,'Emission Factors'!B10)</f>
        <v>37488.92710117867</v>
      </c>
      <c r="C86" s="47">
        <f>SUM('Emission Factors'!C7,'Emission Factors'!C10)</f>
        <v>37590.432572651349</v>
      </c>
      <c r="D86" s="47">
        <f>SUM('Emission Factors'!D7,'Emission Factors'!D10)</f>
        <v>38625.48763595421</v>
      </c>
      <c r="E86" s="47">
        <f>SUM('Emission Factors'!E7,'Emission Factors'!E10)</f>
        <v>38897.620283462515</v>
      </c>
      <c r="F86" s="47">
        <f>SUM('Emission Factors'!F7,'Emission Factors'!F10)</f>
        <v>0</v>
      </c>
      <c r="G86" s="212" t="s">
        <v>300</v>
      </c>
    </row>
    <row r="87" spans="1:7" s="21" customFormat="1" x14ac:dyDescent="0.25">
      <c r="A87" s="211" t="s">
        <v>299</v>
      </c>
      <c r="B87" s="48">
        <f>B86/B52*2000</f>
        <v>22.913325437317621</v>
      </c>
      <c r="C87" s="48">
        <f t="shared" ref="C87:F87" si="18">C86/C52*2000</f>
        <v>22.275739292494958</v>
      </c>
      <c r="D87" s="48">
        <f t="shared" si="18"/>
        <v>22.094098010729279</v>
      </c>
      <c r="E87" s="48">
        <f t="shared" si="18"/>
        <v>21.007543618818033</v>
      </c>
      <c r="F87" s="48" t="e">
        <f t="shared" si="18"/>
        <v>#DIV/0!</v>
      </c>
      <c r="G87" s="213" t="s">
        <v>301</v>
      </c>
    </row>
    <row r="88" spans="1:7" s="18" customFormat="1" x14ac:dyDescent="0.25">
      <c r="A88" s="19" t="s">
        <v>183</v>
      </c>
      <c r="B88" s="17"/>
      <c r="C88" s="17"/>
      <c r="D88" s="17"/>
      <c r="E88" s="17"/>
      <c r="F88" s="17"/>
      <c r="G88" s="252" t="s">
        <v>251</v>
      </c>
    </row>
    <row r="89" spans="1:7" x14ac:dyDescent="0.25">
      <c r="A89" s="154" t="s">
        <v>101</v>
      </c>
      <c r="B89" s="5" t="e">
        <f>SUMIF('Pooling Demand- Subsidy &amp; ML'!$B:$B,B$84,'Pooling Demand- Subsidy &amp; ML'!$BY:$BY)+SUMIF('Pooling Demand- Subsidy &amp; ML'!$B:$B,B$84,'Pooling Demand- Subsidy &amp; ML'!$CB:$CB)</f>
        <v>#N/A</v>
      </c>
      <c r="C89" s="5" t="e">
        <f>SUMIF('Pooling Demand- Subsidy &amp; ML'!$B:$B,C$84,'Pooling Demand- Subsidy &amp; ML'!$BY:$BY)+SUMIF('Pooling Demand- Subsidy &amp; ML'!$B:$B,C$84,'Pooling Demand- Subsidy &amp; ML'!$CB:$CB)</f>
        <v>#N/A</v>
      </c>
      <c r="D89" s="5" t="e">
        <f>SUMIF('Pooling Demand- Subsidy &amp; ML'!$B:$B,D$84,'Pooling Demand- Subsidy &amp; ML'!$BY:$BY)+SUMIF('Pooling Demand- Subsidy &amp; ML'!$B:$B,D$84,'Pooling Demand- Subsidy &amp; ML'!$CB:$CB)</f>
        <v>#N/A</v>
      </c>
      <c r="E89" s="5">
        <f>SUMIF('Pooling Demand- Subsidy &amp; ML'!$B:$B,E$84,'Pooling Demand- Subsidy &amp; ML'!$BY:$BY)+SUMIF('Pooling Demand- Subsidy &amp; ML'!$B:$B,E$84,'Pooling Demand- Subsidy &amp; ML'!$CB:$CB)</f>
        <v>13907.249646269807</v>
      </c>
      <c r="F89" s="5" t="e">
        <f>SUMIF('Pooling Demand- Subsidy &amp; ML'!$B:$B,F$84,'Pooling Demand- Subsidy &amp; ML'!$BY:$BY)+SUMIF('Pooling Demand- Subsidy &amp; ML'!$B:$B,F$84,'Pooling Demand- Subsidy &amp; ML'!$CB:$CB)</f>
        <v>#N/A</v>
      </c>
      <c r="G89" s="253"/>
    </row>
    <row r="90" spans="1:7" s="21" customFormat="1" x14ac:dyDescent="0.25">
      <c r="A90" s="154" t="s">
        <v>102</v>
      </c>
      <c r="B90" s="5" t="e">
        <f>SUMIF('Pooling Demand- Subsidy &amp; ML'!$B:$B,B$84,'Pooling Demand- Subsidy &amp; ML'!$BZ:$BZ)+SUMIF('Pooling Demand- Subsidy &amp; ML'!$B:$B,B$84,'Pooling Demand- Subsidy &amp; ML'!$CC:$CC)</f>
        <v>#N/A</v>
      </c>
      <c r="C90" s="5" t="e">
        <f>SUMIF('Pooling Demand- Subsidy &amp; ML'!$B:$B,C$84,'Pooling Demand- Subsidy &amp; ML'!$BZ:$BZ)+SUMIF('Pooling Demand- Subsidy &amp; ML'!$B:$B,C$84,'Pooling Demand- Subsidy &amp; ML'!$CC:$CC)</f>
        <v>#N/A</v>
      </c>
      <c r="D90" s="5" t="e">
        <f>SUMIF('Pooling Demand- Subsidy &amp; ML'!$B:$B,D$84,'Pooling Demand- Subsidy &amp; ML'!$BZ:$BZ)+SUMIF('Pooling Demand- Subsidy &amp; ML'!$B:$B,D$84,'Pooling Demand- Subsidy &amp; ML'!$CC:$CC)</f>
        <v>#N/A</v>
      </c>
      <c r="E90" s="5">
        <f>SUMIF('Pooling Demand- Subsidy &amp; ML'!$B:$B,E$84,'Pooling Demand- Subsidy &amp; ML'!$BZ:$BZ)+SUMIF('Pooling Demand- Subsidy &amp; ML'!$B:$B,E$84,'Pooling Demand- Subsidy &amp; ML'!$CC:$CC)</f>
        <v>13678.247870884799</v>
      </c>
      <c r="F90" s="5" t="e">
        <f>SUMIF('Pooling Demand- Subsidy &amp; ML'!$B:$B,F$84,'Pooling Demand- Subsidy &amp; ML'!$BZ:$BZ)+SUMIF('Pooling Demand- Subsidy &amp; ML'!$B:$B,F$84,'Pooling Demand- Subsidy &amp; ML'!$CC:$CC)</f>
        <v>#N/A</v>
      </c>
      <c r="G90" s="253"/>
    </row>
    <row r="91" spans="1:7" s="21" customFormat="1" x14ac:dyDescent="0.25">
      <c r="A91" s="154" t="s">
        <v>98</v>
      </c>
      <c r="B91" s="5" t="e">
        <f>SUMIF('Pooling Demand- Subsidy &amp; ML'!$B:$B,B$84,'Pooling Demand- Subsidy &amp; ML'!$CA:$CA)+SUMIF('Pooling Demand- Subsidy &amp; ML'!$B:$B,B$84,'Pooling Demand- Subsidy &amp; ML'!$CD:$CD)</f>
        <v>#N/A</v>
      </c>
      <c r="C91" s="5" t="e">
        <f>SUMIF('Pooling Demand- Subsidy &amp; ML'!$B:$B,C$84,'Pooling Demand- Subsidy &amp; ML'!$CA:$CA)+SUMIF('Pooling Demand- Subsidy &amp; ML'!$B:$B,C$84,'Pooling Demand- Subsidy &amp; ML'!$CD:$CD)</f>
        <v>#N/A</v>
      </c>
      <c r="D91" s="5" t="e">
        <f>SUMIF('Pooling Demand- Subsidy &amp; ML'!$B:$B,D$84,'Pooling Demand- Subsidy &amp; ML'!$CA:$CA)+SUMIF('Pooling Demand- Subsidy &amp; ML'!$B:$B,D$84,'Pooling Demand- Subsidy &amp; ML'!$CD:$CD)</f>
        <v>#N/A</v>
      </c>
      <c r="E91" s="5">
        <f>SUMIF('Pooling Demand- Subsidy &amp; ML'!$B:$B,E$84,'Pooling Demand- Subsidy &amp; ML'!$CA:$CA)+SUMIF('Pooling Demand- Subsidy &amp; ML'!$B:$B,E$84,'Pooling Demand- Subsidy &amp; ML'!$CD:$CD)</f>
        <v>4797.173022387753</v>
      </c>
      <c r="F91" s="5" t="e">
        <f>SUMIF('Pooling Demand- Subsidy &amp; ML'!$B:$B,F$84,'Pooling Demand- Subsidy &amp; ML'!$CA:$CA)+SUMIF('Pooling Demand- Subsidy &amp; ML'!$B:$B,F$84,'Pooling Demand- Subsidy &amp; ML'!$CD:$CD)</f>
        <v>#N/A</v>
      </c>
      <c r="G91" s="253"/>
    </row>
    <row r="92" spans="1:7" s="21" customFormat="1" x14ac:dyDescent="0.25">
      <c r="A92" s="154" t="s">
        <v>103</v>
      </c>
      <c r="B92" s="5" t="e">
        <f>SUMIF('Pooling Demand- Subsidy &amp; ML'!$B:$B,B$84,'Pooling Demand- Subsidy &amp; ML'!$CE:$CE)</f>
        <v>#N/A</v>
      </c>
      <c r="C92" s="5" t="e">
        <f>SUMIF('Pooling Demand- Subsidy &amp; ML'!$B:$B,C$84,'Pooling Demand- Subsidy &amp; ML'!$CE:$CE)</f>
        <v>#N/A</v>
      </c>
      <c r="D92" s="5" t="e">
        <f>SUMIF('Pooling Demand- Subsidy &amp; ML'!$B:$B,D$84,'Pooling Demand- Subsidy &amp; ML'!$CE:$CE)</f>
        <v>#N/A</v>
      </c>
      <c r="E92" s="5">
        <f>SUMIF('Pooling Demand- Subsidy &amp; ML'!$B:$B,E$84,'Pooling Demand- Subsidy &amp; ML'!$CE:$CE)</f>
        <v>7339.8819859953264</v>
      </c>
      <c r="F92" s="5" t="e">
        <f>SUMIF('Pooling Demand- Subsidy &amp; ML'!$B:$B,F$84,'Pooling Demand- Subsidy &amp; ML'!$CE:$CE)</f>
        <v>#N/A</v>
      </c>
      <c r="G92" s="253"/>
    </row>
    <row r="93" spans="1:7" s="21" customFormat="1" x14ac:dyDescent="0.25">
      <c r="A93" s="154" t="s">
        <v>131</v>
      </c>
      <c r="B93" s="5" t="e">
        <f>SUMIF('Pooling Demand- Subsidy &amp; ML'!$B:$B,B$84,'Pooling Demand- Subsidy &amp; ML'!$CF:$CF)</f>
        <v>#N/A</v>
      </c>
      <c r="C93" s="5" t="e">
        <f>SUMIF('Pooling Demand- Subsidy &amp; ML'!$B:$B,C$84,'Pooling Demand- Subsidy &amp; ML'!$CF:$CF)</f>
        <v>#N/A</v>
      </c>
      <c r="D93" s="5" t="e">
        <f>SUMIF('Pooling Demand- Subsidy &amp; ML'!$B:$B,D$84,'Pooling Demand- Subsidy &amp; ML'!$CF:$CF)</f>
        <v>#N/A</v>
      </c>
      <c r="E93" s="5">
        <f>SUMIF('Pooling Demand- Subsidy &amp; ML'!$B:$B,E$84,'Pooling Demand- Subsidy &amp; ML'!$CF:$CF)</f>
        <v>4509.7693326640583</v>
      </c>
      <c r="F93" s="5" t="e">
        <f>SUMIF('Pooling Demand- Subsidy &amp; ML'!$B:$B,F$84,'Pooling Demand- Subsidy &amp; ML'!$CF:$CF)</f>
        <v>#N/A</v>
      </c>
      <c r="G93" s="253"/>
    </row>
    <row r="94" spans="1:7" s="21" customFormat="1" x14ac:dyDescent="0.25">
      <c r="A94" s="155" t="s">
        <v>99</v>
      </c>
      <c r="B94" s="145" t="e">
        <f>SUMIF('Pooling Demand- Subsidy &amp; ML'!$B:$B,B$84,'Pooling Demand- Subsidy &amp; ML'!$CG:$CG)</f>
        <v>#N/A</v>
      </c>
      <c r="C94" s="145" t="e">
        <f>SUMIF('Pooling Demand- Subsidy &amp; ML'!$B:$B,C$84,'Pooling Demand- Subsidy &amp; ML'!$CG:$CG)</f>
        <v>#N/A</v>
      </c>
      <c r="D94" s="145" t="e">
        <f>SUMIF('Pooling Demand- Subsidy &amp; ML'!$B:$B,D$84,'Pooling Demand- Subsidy &amp; ML'!$CG:$CG)</f>
        <v>#N/A</v>
      </c>
      <c r="E94" s="145">
        <f>SUMIF('Pooling Demand- Subsidy &amp; ML'!$B:$B,E$84,'Pooling Demand- Subsidy &amp; ML'!$CG:$CG)</f>
        <v>1369.0403705283129</v>
      </c>
      <c r="F94" s="145" t="e">
        <f>SUMIF('Pooling Demand- Subsidy &amp; ML'!$B:$B,F$84,'Pooling Demand- Subsidy &amp; ML'!$CG:$CG)</f>
        <v>#N/A</v>
      </c>
      <c r="G94" s="254"/>
    </row>
    <row r="95" spans="1:7" s="21" customFormat="1" x14ac:dyDescent="0.25">
      <c r="A95" s="156" t="s">
        <v>194</v>
      </c>
      <c r="B95" s="5" t="e">
        <f>SUM(B89:B94)</f>
        <v>#N/A</v>
      </c>
      <c r="C95" s="5" t="e">
        <f>SUM(C89:C94)</f>
        <v>#N/A</v>
      </c>
      <c r="D95" s="5" t="e">
        <f t="shared" ref="D95:F95" si="19">SUM(D89:D94)</f>
        <v>#N/A</v>
      </c>
      <c r="E95" s="5">
        <f t="shared" si="19"/>
        <v>45601.362228730053</v>
      </c>
      <c r="F95" s="5" t="e">
        <f t="shared" si="19"/>
        <v>#N/A</v>
      </c>
      <c r="G95" s="1"/>
    </row>
    <row r="96" spans="1:7" s="21" customFormat="1" x14ac:dyDescent="0.25">
      <c r="A96" s="156" t="s">
        <v>195</v>
      </c>
      <c r="B96" s="5" t="e">
        <f>B95*(B80/B78)</f>
        <v>#N/A</v>
      </c>
      <c r="C96" s="5" t="e">
        <f>C95*(C80/C78)</f>
        <v>#N/A</v>
      </c>
      <c r="D96" s="5" t="e">
        <f t="shared" ref="D96:F96" si="20">D95*(D80/D78)</f>
        <v>#N/A</v>
      </c>
      <c r="E96" s="5">
        <f t="shared" si="20"/>
        <v>30400.908152486707</v>
      </c>
      <c r="F96" s="5" t="e">
        <f t="shared" si="20"/>
        <v>#N/A</v>
      </c>
      <c r="G96" s="40" t="s">
        <v>197</v>
      </c>
    </row>
    <row r="97" spans="1:7" s="21" customFormat="1" x14ac:dyDescent="0.25">
      <c r="A97" s="157" t="s">
        <v>196</v>
      </c>
      <c r="B97" s="145" t="e">
        <f>B80</f>
        <v>#N/A</v>
      </c>
      <c r="C97" s="145" t="e">
        <f>C80</f>
        <v>#N/A</v>
      </c>
      <c r="D97" s="145" t="e">
        <f t="shared" ref="D97:F97" si="21">D80</f>
        <v>#N/A</v>
      </c>
      <c r="E97" s="145">
        <f t="shared" si="21"/>
        <v>4159.4885385091002</v>
      </c>
      <c r="F97" s="145" t="e">
        <f t="shared" si="21"/>
        <v>#N/A</v>
      </c>
      <c r="G97" s="149"/>
    </row>
    <row r="98" spans="1:7" s="21" customFormat="1" x14ac:dyDescent="0.25">
      <c r="A98" s="19" t="s">
        <v>40</v>
      </c>
      <c r="B98" s="9"/>
      <c r="C98" s="9"/>
      <c r="D98" s="9"/>
      <c r="E98" s="9"/>
      <c r="F98" s="9"/>
      <c r="G98" s="6"/>
    </row>
    <row r="99" spans="1:7" x14ac:dyDescent="0.25">
      <c r="A99" s="216" t="s">
        <v>36</v>
      </c>
      <c r="B99" s="12" t="e">
        <f>B97*'Emission Factors'!B12+B96*'Emission Factors'!B9</f>
        <v>#N/A</v>
      </c>
      <c r="C99" s="200" t="e">
        <f>C97*'Emission Factors'!C12+C96*'Emission Factors'!C9</f>
        <v>#N/A</v>
      </c>
      <c r="D99" s="12" t="e">
        <f>D97*'Emission Factors'!D12+D96*'Emission Factors'!D9</f>
        <v>#N/A</v>
      </c>
      <c r="E99" s="12">
        <f>E97*'Emission Factors'!E12+E96*'Emission Factors'!E9</f>
        <v>14.271914589306277</v>
      </c>
      <c r="F99" s="12" t="e">
        <f>F97*'Emission Factors'!F12+F96*'Emission Factors'!F9</f>
        <v>#N/A</v>
      </c>
      <c r="G99" s="40" t="s">
        <v>37</v>
      </c>
    </row>
    <row r="100" spans="1:7" x14ac:dyDescent="0.25">
      <c r="A100" s="20" t="s">
        <v>339</v>
      </c>
      <c r="B100" s="49" t="e">
        <f>B99*2000/B52</f>
        <v>#N/A</v>
      </c>
      <c r="C100" s="49" t="e">
        <f>C99*2000/C52</f>
        <v>#N/A</v>
      </c>
      <c r="D100" s="49" t="e">
        <f t="shared" ref="D100:F100" si="22">D99*2000/D52</f>
        <v>#N/A</v>
      </c>
      <c r="E100" s="49">
        <f t="shared" si="22"/>
        <v>7.7078717431556063E-3</v>
      </c>
      <c r="F100" s="49" t="e">
        <f t="shared" si="22"/>
        <v>#N/A</v>
      </c>
      <c r="G100" s="40" t="s">
        <v>39</v>
      </c>
    </row>
    <row r="101" spans="1:7" x14ac:dyDescent="0.25">
      <c r="A101" s="51" t="s">
        <v>340</v>
      </c>
      <c r="B101" s="108" t="e">
        <f>-1*(B100)/'Main Sheet'!B87</f>
        <v>#N/A</v>
      </c>
      <c r="C101" s="108" t="e">
        <f>-1*(C100)/'Main Sheet'!C87</f>
        <v>#N/A</v>
      </c>
      <c r="D101" s="108" t="e">
        <f>-1*(D100)/'Main Sheet'!D87</f>
        <v>#N/A</v>
      </c>
      <c r="E101" s="108">
        <f>-1*(E100)/'Main Sheet'!E87</f>
        <v>-3.6690971029335799E-4</v>
      </c>
      <c r="F101" s="108" t="e">
        <f>-1*(F100)/'Main Sheet'!F87</f>
        <v>#N/A</v>
      </c>
      <c r="G101" s="40" t="s">
        <v>252</v>
      </c>
    </row>
    <row r="102" spans="1:7" x14ac:dyDescent="0.25">
      <c r="A102"/>
      <c r="B102"/>
      <c r="C102"/>
      <c r="D102"/>
      <c r="E102"/>
      <c r="F102"/>
    </row>
    <row r="103" spans="1:7" x14ac:dyDescent="0.25">
      <c r="A103"/>
      <c r="B103"/>
      <c r="C103"/>
      <c r="D103"/>
      <c r="E103"/>
      <c r="F103"/>
    </row>
    <row r="104" spans="1:7" x14ac:dyDescent="0.25">
      <c r="A104"/>
      <c r="B104"/>
      <c r="C104"/>
      <c r="D104"/>
      <c r="E104"/>
      <c r="F104"/>
    </row>
    <row r="105" spans="1:7" x14ac:dyDescent="0.25">
      <c r="A105"/>
      <c r="B105"/>
      <c r="C105"/>
      <c r="D105"/>
      <c r="E105"/>
      <c r="F105"/>
    </row>
  </sheetData>
  <mergeCells count="10">
    <mergeCell ref="G15:G17"/>
    <mergeCell ref="G11:G13"/>
    <mergeCell ref="G71:G76"/>
    <mergeCell ref="G88:G94"/>
    <mergeCell ref="G18:G25"/>
    <mergeCell ref="G45:G51"/>
    <mergeCell ref="G56:G62"/>
    <mergeCell ref="G63:G69"/>
    <mergeCell ref="G38:G40"/>
    <mergeCell ref="G42:G4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B2:AY195"/>
  <sheetViews>
    <sheetView topLeftCell="A3" zoomScaleNormal="100" workbookViewId="0">
      <selection activeCell="C3" sqref="C3:J3"/>
    </sheetView>
  </sheetViews>
  <sheetFormatPr defaultColWidth="9.140625" defaultRowHeight="15" x14ac:dyDescent="0.25"/>
  <cols>
    <col min="1" max="1" width="9.140625" style="21"/>
    <col min="2" max="2" width="3.42578125" style="21" customWidth="1"/>
    <col min="3" max="3" width="25.7109375" style="21" customWidth="1"/>
    <col min="4" max="10" width="9.140625" style="21"/>
    <col min="11" max="11" width="10.7109375" style="21" customWidth="1"/>
    <col min="12" max="12" width="9.140625" style="21"/>
    <col min="13" max="13" width="25.7109375" style="21" customWidth="1"/>
    <col min="14" max="20" width="9.140625" style="21"/>
    <col min="21" max="21" width="10.7109375" style="21" customWidth="1"/>
    <col min="22" max="22" width="9.140625" style="21"/>
    <col min="23" max="23" width="25.7109375" style="21" customWidth="1"/>
    <col min="24" max="30" width="9.140625" style="21"/>
    <col min="31" max="31" width="10.7109375" style="21" customWidth="1"/>
    <col min="32" max="32" width="9.140625" style="21"/>
    <col min="33" max="33" width="25.7109375" style="21" customWidth="1"/>
    <col min="34" max="40" width="9.140625" style="21"/>
    <col min="41" max="41" width="10.7109375" style="21" customWidth="1"/>
    <col min="42" max="42" width="9.140625" style="21"/>
    <col min="43" max="43" width="25.7109375" style="21" customWidth="1"/>
    <col min="44" max="50" width="9.140625" style="21"/>
    <col min="51" max="51" width="10.7109375" style="21" customWidth="1"/>
    <col min="52" max="16384" width="9.140625" style="21"/>
  </cols>
  <sheetData>
    <row r="2" spans="2:51" ht="18.75" x14ac:dyDescent="0.3">
      <c r="C2" s="41" t="s">
        <v>198</v>
      </c>
      <c r="M2" s="41"/>
      <c r="W2" s="41"/>
      <c r="AG2" s="41"/>
      <c r="AQ2" s="41"/>
    </row>
    <row r="3" spans="2:51" ht="84" customHeight="1" x14ac:dyDescent="0.25">
      <c r="C3" s="260" t="s">
        <v>338</v>
      </c>
      <c r="D3" s="260"/>
      <c r="E3" s="260"/>
      <c r="F3" s="260"/>
      <c r="G3" s="260"/>
      <c r="H3" s="260"/>
      <c r="I3" s="260"/>
      <c r="J3" s="260"/>
    </row>
    <row r="5" spans="2:51" ht="18.75" x14ac:dyDescent="0.3">
      <c r="C5" s="261" t="s">
        <v>64</v>
      </c>
      <c r="D5" s="261"/>
      <c r="E5" s="261"/>
      <c r="F5" s="261"/>
      <c r="G5" s="261"/>
      <c r="H5" s="261"/>
      <c r="I5" s="261"/>
      <c r="J5" s="261"/>
      <c r="K5" s="261"/>
      <c r="M5" s="270" t="s">
        <v>199</v>
      </c>
      <c r="N5" s="270"/>
      <c r="O5" s="270"/>
      <c r="P5" s="270"/>
      <c r="Q5" s="270"/>
      <c r="R5" s="270"/>
      <c r="S5" s="270"/>
      <c r="T5" s="270"/>
      <c r="U5" s="270"/>
      <c r="W5" s="271" t="s">
        <v>200</v>
      </c>
      <c r="X5" s="271"/>
      <c r="Y5" s="271"/>
      <c r="Z5" s="271"/>
      <c r="AA5" s="271"/>
      <c r="AB5" s="271"/>
      <c r="AC5" s="271"/>
      <c r="AD5" s="271"/>
      <c r="AE5" s="271"/>
      <c r="AG5" s="272" t="s">
        <v>201</v>
      </c>
      <c r="AH5" s="272"/>
      <c r="AI5" s="272"/>
      <c r="AJ5" s="272"/>
      <c r="AK5" s="272"/>
      <c r="AL5" s="272"/>
      <c r="AM5" s="272"/>
      <c r="AN5" s="272"/>
      <c r="AO5" s="272"/>
      <c r="AQ5" s="273" t="s">
        <v>202</v>
      </c>
      <c r="AR5" s="273"/>
      <c r="AS5" s="273"/>
      <c r="AT5" s="273"/>
      <c r="AU5" s="273"/>
      <c r="AV5" s="273"/>
      <c r="AW5" s="273"/>
      <c r="AX5" s="273"/>
      <c r="AY5" s="273"/>
    </row>
    <row r="7" spans="2:51" ht="15" customHeight="1" x14ac:dyDescent="0.25">
      <c r="C7" s="262" t="s">
        <v>314</v>
      </c>
      <c r="D7" s="263"/>
      <c r="E7" s="263"/>
      <c r="F7" s="263"/>
      <c r="G7" s="263"/>
      <c r="H7" s="263"/>
      <c r="I7" s="263"/>
      <c r="J7" s="263"/>
      <c r="K7" s="264"/>
      <c r="M7" s="262" t="s">
        <v>314</v>
      </c>
      <c r="N7" s="263"/>
      <c r="O7" s="263"/>
      <c r="P7" s="263"/>
      <c r="Q7" s="263"/>
      <c r="R7" s="263"/>
      <c r="S7" s="263"/>
      <c r="T7" s="263"/>
      <c r="U7" s="264"/>
      <c r="W7" s="262" t="s">
        <v>314</v>
      </c>
      <c r="X7" s="263"/>
      <c r="Y7" s="263"/>
      <c r="Z7" s="263"/>
      <c r="AA7" s="263"/>
      <c r="AB7" s="263"/>
      <c r="AC7" s="263"/>
      <c r="AD7" s="263"/>
      <c r="AE7" s="264"/>
      <c r="AG7" s="262" t="s">
        <v>314</v>
      </c>
      <c r="AH7" s="263"/>
      <c r="AI7" s="263"/>
      <c r="AJ7" s="263"/>
      <c r="AK7" s="263"/>
      <c r="AL7" s="263"/>
      <c r="AM7" s="263"/>
      <c r="AN7" s="263"/>
      <c r="AO7" s="264"/>
      <c r="AQ7" s="262" t="s">
        <v>314</v>
      </c>
      <c r="AR7" s="263"/>
      <c r="AS7" s="263"/>
      <c r="AT7" s="263"/>
      <c r="AU7" s="263"/>
      <c r="AV7" s="263"/>
      <c r="AW7" s="263"/>
      <c r="AX7" s="263"/>
      <c r="AY7" s="264"/>
    </row>
    <row r="8" spans="2:51" ht="15" customHeight="1" x14ac:dyDescent="0.3">
      <c r="C8" s="83"/>
      <c r="D8" s="84"/>
      <c r="E8" s="84"/>
      <c r="F8" s="84"/>
      <c r="G8" s="84"/>
      <c r="H8" s="84"/>
      <c r="I8" s="84"/>
      <c r="J8" s="84"/>
      <c r="K8" s="85"/>
      <c r="M8" s="83"/>
      <c r="N8" s="84"/>
      <c r="O8" s="84"/>
      <c r="P8" s="84"/>
      <c r="Q8" s="84"/>
      <c r="R8" s="84"/>
      <c r="S8" s="84"/>
      <c r="T8" s="84"/>
      <c r="U8" s="85"/>
      <c r="W8" s="83"/>
      <c r="X8" s="84"/>
      <c r="Y8" s="84"/>
      <c r="Z8" s="84"/>
      <c r="AA8" s="84"/>
      <c r="AB8" s="84"/>
      <c r="AC8" s="84"/>
      <c r="AD8" s="84"/>
      <c r="AE8" s="85"/>
      <c r="AG8" s="83"/>
      <c r="AH8" s="84"/>
      <c r="AI8" s="84"/>
      <c r="AJ8" s="84"/>
      <c r="AK8" s="84"/>
      <c r="AL8" s="84"/>
      <c r="AM8" s="84"/>
      <c r="AN8" s="84"/>
      <c r="AO8" s="85"/>
      <c r="AQ8" s="83"/>
      <c r="AR8" s="84"/>
      <c r="AS8" s="84"/>
      <c r="AT8" s="84"/>
      <c r="AU8" s="84"/>
      <c r="AV8" s="84"/>
      <c r="AW8" s="84"/>
      <c r="AX8" s="84"/>
      <c r="AY8" s="85"/>
    </row>
    <row r="9" spans="2:51" x14ac:dyDescent="0.25">
      <c r="B9" s="1"/>
      <c r="C9" s="86"/>
      <c r="D9" s="265" t="s">
        <v>82</v>
      </c>
      <c r="E9" s="265"/>
      <c r="F9" s="265"/>
      <c r="G9" s="265"/>
      <c r="H9" s="265"/>
      <c r="I9" s="265"/>
      <c r="J9" s="265"/>
      <c r="K9" s="87"/>
      <c r="M9" s="86"/>
      <c r="N9" s="265" t="s">
        <v>82</v>
      </c>
      <c r="O9" s="265"/>
      <c r="P9" s="265"/>
      <c r="Q9" s="265"/>
      <c r="R9" s="265"/>
      <c r="S9" s="265"/>
      <c r="T9" s="265"/>
      <c r="U9" s="87"/>
      <c r="W9" s="86"/>
      <c r="X9" s="265" t="s">
        <v>82</v>
      </c>
      <c r="Y9" s="265"/>
      <c r="Z9" s="265"/>
      <c r="AA9" s="265"/>
      <c r="AB9" s="265"/>
      <c r="AC9" s="265"/>
      <c r="AD9" s="265"/>
      <c r="AE9" s="87"/>
      <c r="AG9" s="86"/>
      <c r="AH9" s="265" t="s">
        <v>82</v>
      </c>
      <c r="AI9" s="265"/>
      <c r="AJ9" s="265"/>
      <c r="AK9" s="265"/>
      <c r="AL9" s="265"/>
      <c r="AM9" s="265"/>
      <c r="AN9" s="265"/>
      <c r="AO9" s="87"/>
      <c r="AQ9" s="86"/>
      <c r="AR9" s="265" t="s">
        <v>82</v>
      </c>
      <c r="AS9" s="265"/>
      <c r="AT9" s="265"/>
      <c r="AU9" s="265"/>
      <c r="AV9" s="265"/>
      <c r="AW9" s="265"/>
      <c r="AX9" s="265"/>
      <c r="AY9" s="87"/>
    </row>
    <row r="10" spans="2:51" x14ac:dyDescent="0.25">
      <c r="B10" s="1"/>
      <c r="C10" s="86"/>
      <c r="D10" s="4">
        <v>0</v>
      </c>
      <c r="E10" s="4">
        <v>1</v>
      </c>
      <c r="F10" s="4">
        <v>2</v>
      </c>
      <c r="G10" s="4">
        <v>3</v>
      </c>
      <c r="H10" s="4">
        <v>4</v>
      </c>
      <c r="I10" s="4">
        <v>5</v>
      </c>
      <c r="J10" s="4">
        <v>6</v>
      </c>
      <c r="K10" s="88"/>
      <c r="M10" s="86"/>
      <c r="N10" s="4">
        <v>0</v>
      </c>
      <c r="O10" s="4">
        <v>1</v>
      </c>
      <c r="P10" s="4">
        <v>2</v>
      </c>
      <c r="Q10" s="4">
        <v>3</v>
      </c>
      <c r="R10" s="4">
        <v>4</v>
      </c>
      <c r="S10" s="4">
        <v>5</v>
      </c>
      <c r="T10" s="4">
        <v>6</v>
      </c>
      <c r="U10" s="88"/>
      <c r="W10" s="86"/>
      <c r="X10" s="4">
        <v>0</v>
      </c>
      <c r="Y10" s="4">
        <v>1</v>
      </c>
      <c r="Z10" s="4">
        <v>2</v>
      </c>
      <c r="AA10" s="4">
        <v>3</v>
      </c>
      <c r="AB10" s="4">
        <v>4</v>
      </c>
      <c r="AC10" s="4">
        <v>5</v>
      </c>
      <c r="AD10" s="4">
        <v>6</v>
      </c>
      <c r="AE10" s="88"/>
      <c r="AG10" s="86"/>
      <c r="AH10" s="4">
        <v>0</v>
      </c>
      <c r="AI10" s="4">
        <v>1</v>
      </c>
      <c r="AJ10" s="4">
        <v>2</v>
      </c>
      <c r="AK10" s="4">
        <v>3</v>
      </c>
      <c r="AL10" s="4">
        <v>4</v>
      </c>
      <c r="AM10" s="4">
        <v>5</v>
      </c>
      <c r="AN10" s="4">
        <v>6</v>
      </c>
      <c r="AO10" s="88"/>
      <c r="AQ10" s="86"/>
      <c r="AR10" s="4">
        <v>0</v>
      </c>
      <c r="AS10" s="4">
        <v>1</v>
      </c>
      <c r="AT10" s="4">
        <v>2</v>
      </c>
      <c r="AU10" s="4">
        <v>3</v>
      </c>
      <c r="AV10" s="4">
        <v>4</v>
      </c>
      <c r="AW10" s="4">
        <v>5</v>
      </c>
      <c r="AX10" s="4">
        <v>6</v>
      </c>
      <c r="AY10" s="88"/>
    </row>
    <row r="11" spans="2:51" ht="102.75" customHeight="1" x14ac:dyDescent="0.25">
      <c r="B11" s="1"/>
      <c r="C11" s="89" t="s">
        <v>83</v>
      </c>
      <c r="D11" s="82" t="s">
        <v>9</v>
      </c>
      <c r="E11" s="82" t="s">
        <v>10</v>
      </c>
      <c r="F11" s="82" t="s">
        <v>11</v>
      </c>
      <c r="G11" s="82" t="s">
        <v>12</v>
      </c>
      <c r="H11" s="82" t="s">
        <v>13</v>
      </c>
      <c r="I11" s="82" t="s">
        <v>14</v>
      </c>
      <c r="J11" s="82" t="s">
        <v>15</v>
      </c>
      <c r="K11" s="90" t="s">
        <v>80</v>
      </c>
      <c r="M11" s="89" t="s">
        <v>83</v>
      </c>
      <c r="N11" s="82" t="s">
        <v>9</v>
      </c>
      <c r="O11" s="82" t="s">
        <v>10</v>
      </c>
      <c r="P11" s="82" t="s">
        <v>11</v>
      </c>
      <c r="Q11" s="82" t="s">
        <v>12</v>
      </c>
      <c r="R11" s="82" t="s">
        <v>13</v>
      </c>
      <c r="S11" s="82" t="s">
        <v>14</v>
      </c>
      <c r="T11" s="82" t="s">
        <v>15</v>
      </c>
      <c r="U11" s="90" t="s">
        <v>80</v>
      </c>
      <c r="W11" s="89" t="s">
        <v>83</v>
      </c>
      <c r="X11" s="82" t="s">
        <v>9</v>
      </c>
      <c r="Y11" s="82" t="s">
        <v>10</v>
      </c>
      <c r="Z11" s="82" t="s">
        <v>11</v>
      </c>
      <c r="AA11" s="82" t="s">
        <v>12</v>
      </c>
      <c r="AB11" s="82" t="s">
        <v>13</v>
      </c>
      <c r="AC11" s="82" t="s">
        <v>14</v>
      </c>
      <c r="AD11" s="82" t="s">
        <v>15</v>
      </c>
      <c r="AE11" s="90" t="s">
        <v>80</v>
      </c>
      <c r="AG11" s="89" t="s">
        <v>83</v>
      </c>
      <c r="AH11" s="82" t="s">
        <v>9</v>
      </c>
      <c r="AI11" s="82" t="s">
        <v>10</v>
      </c>
      <c r="AJ11" s="82" t="s">
        <v>11</v>
      </c>
      <c r="AK11" s="82" t="s">
        <v>12</v>
      </c>
      <c r="AL11" s="82" t="s">
        <v>13</v>
      </c>
      <c r="AM11" s="82" t="s">
        <v>14</v>
      </c>
      <c r="AN11" s="82" t="s">
        <v>15</v>
      </c>
      <c r="AO11" s="90" t="s">
        <v>80</v>
      </c>
      <c r="AQ11" s="89" t="s">
        <v>83</v>
      </c>
      <c r="AR11" s="82" t="s">
        <v>9</v>
      </c>
      <c r="AS11" s="82" t="s">
        <v>10</v>
      </c>
      <c r="AT11" s="82" t="s">
        <v>11</v>
      </c>
      <c r="AU11" s="82" t="s">
        <v>12</v>
      </c>
      <c r="AV11" s="82" t="s">
        <v>13</v>
      </c>
      <c r="AW11" s="82" t="s">
        <v>14</v>
      </c>
      <c r="AX11" s="82" t="s">
        <v>15</v>
      </c>
      <c r="AY11" s="90" t="s">
        <v>80</v>
      </c>
    </row>
    <row r="12" spans="2:51" x14ac:dyDescent="0.25">
      <c r="B12" s="1">
        <v>0</v>
      </c>
      <c r="C12" s="86" t="s">
        <v>9</v>
      </c>
      <c r="D12" s="220">
        <f>SUMIFS('Pooling Demand- Subsidy &amp; ML'!$G:$G,'Pooling Demand- Subsidy &amp; ML'!$B:$B,2016,'Pooling Demand- Subsidy &amp; ML'!$C:$C,$B12,'Pooling Demand- Subsidy &amp; ML'!$D:$D,D$10)+SUMIFS('Pooling Demand- Subsidy &amp; ML'!$J:$J,'Pooling Demand- Subsidy &amp; ML'!$B:$B,2016,'Pooling Demand- Subsidy &amp; ML'!$C:$C,$B12,'Pooling Demand- Subsidy &amp; ML'!$D:$D,D$10)</f>
        <v>0</v>
      </c>
      <c r="E12" s="221">
        <f>SUMIFS('Pooling Demand- Subsidy &amp; ML'!$G:$G,'Pooling Demand- Subsidy &amp; ML'!$B:$B,2016,'Pooling Demand- Subsidy &amp; ML'!$C:$C,$B12,'Pooling Demand- Subsidy &amp; ML'!$D:$D,E$10)+SUMIFS('Pooling Demand- Subsidy &amp; ML'!$J:$J,'Pooling Demand- Subsidy &amp; ML'!$B:$B,2016,'Pooling Demand- Subsidy &amp; ML'!$C:$C,$B12,'Pooling Demand- Subsidy &amp; ML'!$D:$D,E$10)</f>
        <v>0</v>
      </c>
      <c r="F12" s="221">
        <f>SUMIFS('Pooling Demand- Subsidy &amp; ML'!$G:$G,'Pooling Demand- Subsidy &amp; ML'!$B:$B,2016,'Pooling Demand- Subsidy &amp; ML'!$C:$C,$B12,'Pooling Demand- Subsidy &amp; ML'!$D:$D,F$10)+SUMIFS('Pooling Demand- Subsidy &amp; ML'!$J:$J,'Pooling Demand- Subsidy &amp; ML'!$B:$B,2016,'Pooling Demand- Subsidy &amp; ML'!$C:$C,$B12,'Pooling Demand- Subsidy &amp; ML'!$D:$D,F$10)</f>
        <v>0</v>
      </c>
      <c r="G12" s="221">
        <f>SUMIFS('Pooling Demand- Subsidy &amp; ML'!$G:$G,'Pooling Demand- Subsidy &amp; ML'!$B:$B,2016,'Pooling Demand- Subsidy &amp; ML'!$C:$C,$B12,'Pooling Demand- Subsidy &amp; ML'!$D:$D,G$10)+SUMIFS('Pooling Demand- Subsidy &amp; ML'!$J:$J,'Pooling Demand- Subsidy &amp; ML'!$B:$B,2016,'Pooling Demand- Subsidy &amp; ML'!$C:$C,$B12,'Pooling Demand- Subsidy &amp; ML'!$D:$D,G$10)</f>
        <v>0</v>
      </c>
      <c r="H12" s="221">
        <f>SUMIFS('Pooling Demand- Subsidy &amp; ML'!$G:$G,'Pooling Demand- Subsidy &amp; ML'!$B:$B,2016,'Pooling Demand- Subsidy &amp; ML'!$C:$C,$B12,'Pooling Demand- Subsidy &amp; ML'!$D:$D,H$10)+SUMIFS('Pooling Demand- Subsidy &amp; ML'!$J:$J,'Pooling Demand- Subsidy &amp; ML'!$B:$B,2016,'Pooling Demand- Subsidy &amp; ML'!$C:$C,$B12,'Pooling Demand- Subsidy &amp; ML'!$D:$D,H$10)</f>
        <v>0</v>
      </c>
      <c r="I12" s="221">
        <f>SUMIFS('Pooling Demand- Subsidy &amp; ML'!$G:$G,'Pooling Demand- Subsidy &amp; ML'!$B:$B,2016,'Pooling Demand- Subsidy &amp; ML'!$C:$C,$B12,'Pooling Demand- Subsidy &amp; ML'!$D:$D,I$10)+SUMIFS('Pooling Demand- Subsidy &amp; ML'!$J:$J,'Pooling Demand- Subsidy &amp; ML'!$B:$B,2016,'Pooling Demand- Subsidy &amp; ML'!$C:$C,$B12,'Pooling Demand- Subsidy &amp; ML'!$D:$D,I$10)</f>
        <v>0</v>
      </c>
      <c r="J12" s="222">
        <f>SUMIFS('Pooling Demand- Subsidy &amp; ML'!$G:$G,'Pooling Demand- Subsidy &amp; ML'!$B:$B,2016,'Pooling Demand- Subsidy &amp; ML'!$C:$C,$B12,'Pooling Demand- Subsidy &amp; ML'!$D:$D,J$10)+SUMIFS('Pooling Demand- Subsidy &amp; ML'!$J:$J,'Pooling Demand- Subsidy &amp; ML'!$B:$B,2016,'Pooling Demand- Subsidy &amp; ML'!$C:$C,$B12,'Pooling Demand- Subsidy &amp; ML'!$D:$D,J$10)</f>
        <v>0</v>
      </c>
      <c r="K12" s="91">
        <f>SUM(D12:J12)</f>
        <v>0</v>
      </c>
      <c r="M12" s="86" t="s">
        <v>9</v>
      </c>
      <c r="N12" s="220">
        <f>SUMIFS('Pooling Demand- Subsidy &amp; ML'!$G:$G,'Pooling Demand- Subsidy &amp; ML'!$B:$B,2020,'Pooling Demand- Subsidy &amp; ML'!$C:$C,$B12,'Pooling Demand- Subsidy &amp; ML'!$D:$D,N$10)+SUMIFS('Pooling Demand- Subsidy &amp; ML'!$J:$J,'Pooling Demand- Subsidy &amp; ML'!$B:$B,2020,'Pooling Demand- Subsidy &amp; ML'!$C:$C,$B12,'Pooling Demand- Subsidy &amp; ML'!$D:$D,N$10)</f>
        <v>0</v>
      </c>
      <c r="O12" s="221">
        <f>SUMIFS('Pooling Demand- Subsidy &amp; ML'!$G:$G,'Pooling Demand- Subsidy &amp; ML'!$B:$B,2020,'Pooling Demand- Subsidy &amp; ML'!$C:$C,$B12,'Pooling Demand- Subsidy &amp; ML'!$D:$D,O$10)+SUMIFS('Pooling Demand- Subsidy &amp; ML'!$J:$J,'Pooling Demand- Subsidy &amp; ML'!$B:$B,2020,'Pooling Demand- Subsidy &amp; ML'!$C:$C,$B12,'Pooling Demand- Subsidy &amp; ML'!$D:$D,O$10)</f>
        <v>0</v>
      </c>
      <c r="P12" s="221">
        <f>SUMIFS('Pooling Demand- Subsidy &amp; ML'!$G:$G,'Pooling Demand- Subsidy &amp; ML'!$B:$B,2020,'Pooling Demand- Subsidy &amp; ML'!$C:$C,$B12,'Pooling Demand- Subsidy &amp; ML'!$D:$D,P$10)+SUMIFS('Pooling Demand- Subsidy &amp; ML'!$J:$J,'Pooling Demand- Subsidy &amp; ML'!$B:$B,2020,'Pooling Demand- Subsidy &amp; ML'!$C:$C,$B12,'Pooling Demand- Subsidy &amp; ML'!$D:$D,P$10)</f>
        <v>0</v>
      </c>
      <c r="Q12" s="221">
        <f>SUMIFS('Pooling Demand- Subsidy &amp; ML'!$G:$G,'Pooling Demand- Subsidy &amp; ML'!$B:$B,2020,'Pooling Demand- Subsidy &amp; ML'!$C:$C,$B12,'Pooling Demand- Subsidy &amp; ML'!$D:$D,Q$10)+SUMIFS('Pooling Demand- Subsidy &amp; ML'!$J:$J,'Pooling Demand- Subsidy &amp; ML'!$B:$B,2020,'Pooling Demand- Subsidy &amp; ML'!$C:$C,$B12,'Pooling Demand- Subsidy &amp; ML'!$D:$D,Q$10)</f>
        <v>0</v>
      </c>
      <c r="R12" s="221">
        <f>SUMIFS('Pooling Demand- Subsidy &amp; ML'!$G:$G,'Pooling Demand- Subsidy &amp; ML'!$B:$B,2020,'Pooling Demand- Subsidy &amp; ML'!$C:$C,$B12,'Pooling Demand- Subsidy &amp; ML'!$D:$D,R$10)+SUMIFS('Pooling Demand- Subsidy &amp; ML'!$J:$J,'Pooling Demand- Subsidy &amp; ML'!$B:$B,2020,'Pooling Demand- Subsidy &amp; ML'!$C:$C,$B12,'Pooling Demand- Subsidy &amp; ML'!$D:$D,R$10)</f>
        <v>0</v>
      </c>
      <c r="S12" s="221">
        <f>SUMIFS('Pooling Demand- Subsidy &amp; ML'!$G:$G,'Pooling Demand- Subsidy &amp; ML'!$B:$B,2020,'Pooling Demand- Subsidy &amp; ML'!$C:$C,$B12,'Pooling Demand- Subsidy &amp; ML'!$D:$D,S$10)+SUMIFS('Pooling Demand- Subsidy &amp; ML'!$J:$J,'Pooling Demand- Subsidy &amp; ML'!$B:$B,2020,'Pooling Demand- Subsidy &amp; ML'!$C:$C,$B12,'Pooling Demand- Subsidy &amp; ML'!$D:$D,S$10)</f>
        <v>0</v>
      </c>
      <c r="T12" s="222">
        <f>SUMIFS('Pooling Demand- Subsidy &amp; ML'!$G:$G,'Pooling Demand- Subsidy &amp; ML'!$B:$B,2020,'Pooling Demand- Subsidy &amp; ML'!$C:$C,$B12,'Pooling Demand- Subsidy &amp; ML'!$D:$D,T$10)+SUMIFS('Pooling Demand- Subsidy &amp; ML'!$J:$J,'Pooling Demand- Subsidy &amp; ML'!$B:$B,2020,'Pooling Demand- Subsidy &amp; ML'!$C:$C,$B12,'Pooling Demand- Subsidy &amp; ML'!$D:$D,T$10)</f>
        <v>0</v>
      </c>
      <c r="U12" s="91">
        <f>SUM(N12:T12)</f>
        <v>0</v>
      </c>
      <c r="W12" s="86" t="s">
        <v>9</v>
      </c>
      <c r="X12" s="220">
        <f>SUMIFS('Pooling Demand- Subsidy &amp; ML'!$G:$G,'Pooling Demand- Subsidy &amp; ML'!$B:$B,2025,'Pooling Demand- Subsidy &amp; ML'!$C:$C,$B12,'Pooling Demand- Subsidy &amp; ML'!$D:$D,X$10)+SUMIFS('Pooling Demand- Subsidy &amp; ML'!$J:$J,'Pooling Demand- Subsidy &amp; ML'!$B:$B,2025,'Pooling Demand- Subsidy &amp; ML'!$C:$C,$B12,'Pooling Demand- Subsidy &amp; ML'!$D:$D,X$10)</f>
        <v>0</v>
      </c>
      <c r="Y12" s="221">
        <f>SUMIFS('Pooling Demand- Subsidy &amp; ML'!$G:$G,'Pooling Demand- Subsidy &amp; ML'!$B:$B,2025,'Pooling Demand- Subsidy &amp; ML'!$C:$C,$B12,'Pooling Demand- Subsidy &amp; ML'!$D:$D,Y$10)+SUMIFS('Pooling Demand- Subsidy &amp; ML'!$J:$J,'Pooling Demand- Subsidy &amp; ML'!$B:$B,2025,'Pooling Demand- Subsidy &amp; ML'!$C:$C,$B12,'Pooling Demand- Subsidy &amp; ML'!$D:$D,Y$10)</f>
        <v>0</v>
      </c>
      <c r="Z12" s="221">
        <f>SUMIFS('Pooling Demand- Subsidy &amp; ML'!$G:$G,'Pooling Demand- Subsidy &amp; ML'!$B:$B,2025,'Pooling Demand- Subsidy &amp; ML'!$C:$C,$B12,'Pooling Demand- Subsidy &amp; ML'!$D:$D,Z$10)+SUMIFS('Pooling Demand- Subsidy &amp; ML'!$J:$J,'Pooling Demand- Subsidy &amp; ML'!$B:$B,2025,'Pooling Demand- Subsidy &amp; ML'!$C:$C,$B12,'Pooling Demand- Subsidy &amp; ML'!$D:$D,Z$10)</f>
        <v>0</v>
      </c>
      <c r="AA12" s="221">
        <f>SUMIFS('Pooling Demand- Subsidy &amp; ML'!$G:$G,'Pooling Demand- Subsidy &amp; ML'!$B:$B,2025,'Pooling Demand- Subsidy &amp; ML'!$C:$C,$B12,'Pooling Demand- Subsidy &amp; ML'!$D:$D,AA$10)+SUMIFS('Pooling Demand- Subsidy &amp; ML'!$J:$J,'Pooling Demand- Subsidy &amp; ML'!$B:$B,2025,'Pooling Demand- Subsidy &amp; ML'!$C:$C,$B12,'Pooling Demand- Subsidy &amp; ML'!$D:$D,AA$10)</f>
        <v>0</v>
      </c>
      <c r="AB12" s="221">
        <f>SUMIFS('Pooling Demand- Subsidy &amp; ML'!$G:$G,'Pooling Demand- Subsidy &amp; ML'!$B:$B,2025,'Pooling Demand- Subsidy &amp; ML'!$C:$C,$B12,'Pooling Demand- Subsidy &amp; ML'!$D:$D,AB$10)+SUMIFS('Pooling Demand- Subsidy &amp; ML'!$J:$J,'Pooling Demand- Subsidy &amp; ML'!$B:$B,2025,'Pooling Demand- Subsidy &amp; ML'!$C:$C,$B12,'Pooling Demand- Subsidy &amp; ML'!$D:$D,AB$10)</f>
        <v>0</v>
      </c>
      <c r="AC12" s="221">
        <f>SUMIFS('Pooling Demand- Subsidy &amp; ML'!$G:$G,'Pooling Demand- Subsidy &amp; ML'!$B:$B,2025,'Pooling Demand- Subsidy &amp; ML'!$C:$C,$B12,'Pooling Demand- Subsidy &amp; ML'!$D:$D,AC$10)+SUMIFS('Pooling Demand- Subsidy &amp; ML'!$J:$J,'Pooling Demand- Subsidy &amp; ML'!$B:$B,2025,'Pooling Demand- Subsidy &amp; ML'!$C:$C,$B12,'Pooling Demand- Subsidy &amp; ML'!$D:$D,AC$10)</f>
        <v>0</v>
      </c>
      <c r="AD12" s="222">
        <f>SUMIFS('Pooling Demand- Subsidy &amp; ML'!$G:$G,'Pooling Demand- Subsidy &amp; ML'!$B:$B,2025,'Pooling Demand- Subsidy &amp; ML'!$C:$C,$B12,'Pooling Demand- Subsidy &amp; ML'!$D:$D,AD$10)+SUMIFS('Pooling Demand- Subsidy &amp; ML'!$J:$J,'Pooling Demand- Subsidy &amp; ML'!$B:$B,2025,'Pooling Demand- Subsidy &amp; ML'!$C:$C,$B12,'Pooling Demand- Subsidy &amp; ML'!$D:$D,AD$10)</f>
        <v>0</v>
      </c>
      <c r="AE12" s="91">
        <f>SUM(X12:AD12)</f>
        <v>0</v>
      </c>
      <c r="AG12" s="86" t="s">
        <v>9</v>
      </c>
      <c r="AH12" s="220">
        <f>SUMIFS('Pooling Demand- Subsidy &amp; ML'!$G:$G,'Pooling Demand- Subsidy &amp; ML'!$B:$B,2035,'Pooling Demand- Subsidy &amp; ML'!$C:$C,$B12,'Pooling Demand- Subsidy &amp; ML'!$D:$D,AH$10)+SUMIFS('Pooling Demand- Subsidy &amp; ML'!$J:$J,'Pooling Demand- Subsidy &amp; ML'!$B:$B,2035,'Pooling Demand- Subsidy &amp; ML'!$C:$C,$B12,'Pooling Demand- Subsidy &amp; ML'!$D:$D,AH$10)</f>
        <v>2375</v>
      </c>
      <c r="AI12" s="221">
        <f>SUMIFS('Pooling Demand- Subsidy &amp; ML'!$G:$G,'Pooling Demand- Subsidy &amp; ML'!$B:$B,2035,'Pooling Demand- Subsidy &amp; ML'!$C:$C,$B12,'Pooling Demand- Subsidy &amp; ML'!$D:$D,AI$10)+SUMIFS('Pooling Demand- Subsidy &amp; ML'!$J:$J,'Pooling Demand- Subsidy &amp; ML'!$B:$B,2035,'Pooling Demand- Subsidy &amp; ML'!$C:$C,$B12,'Pooling Demand- Subsidy &amp; ML'!$D:$D,AI$10)</f>
        <v>1159</v>
      </c>
      <c r="AJ12" s="221">
        <f>SUMIFS('Pooling Demand- Subsidy &amp; ML'!$G:$G,'Pooling Demand- Subsidy &amp; ML'!$B:$B,2035,'Pooling Demand- Subsidy &amp; ML'!$C:$C,$B12,'Pooling Demand- Subsidy &amp; ML'!$D:$D,AJ$10)+SUMIFS('Pooling Demand- Subsidy &amp; ML'!$J:$J,'Pooling Demand- Subsidy &amp; ML'!$B:$B,2035,'Pooling Demand- Subsidy &amp; ML'!$C:$C,$B12,'Pooling Demand- Subsidy &amp; ML'!$D:$D,AJ$10)</f>
        <v>432</v>
      </c>
      <c r="AK12" s="221">
        <f>SUMIFS('Pooling Demand- Subsidy &amp; ML'!$G:$G,'Pooling Demand- Subsidy &amp; ML'!$B:$B,2035,'Pooling Demand- Subsidy &amp; ML'!$C:$C,$B12,'Pooling Demand- Subsidy &amp; ML'!$D:$D,AK$10)+SUMIFS('Pooling Demand- Subsidy &amp; ML'!$J:$J,'Pooling Demand- Subsidy &amp; ML'!$B:$B,2035,'Pooling Demand- Subsidy &amp; ML'!$C:$C,$B12,'Pooling Demand- Subsidy &amp; ML'!$D:$D,AK$10)</f>
        <v>350</v>
      </c>
      <c r="AL12" s="221">
        <f>SUMIFS('Pooling Demand- Subsidy &amp; ML'!$G:$G,'Pooling Demand- Subsidy &amp; ML'!$B:$B,2035,'Pooling Demand- Subsidy &amp; ML'!$C:$C,$B12,'Pooling Demand- Subsidy &amp; ML'!$D:$D,AL$10)+SUMIFS('Pooling Demand- Subsidy &amp; ML'!$J:$J,'Pooling Demand- Subsidy &amp; ML'!$B:$B,2035,'Pooling Demand- Subsidy &amp; ML'!$C:$C,$B12,'Pooling Demand- Subsidy &amp; ML'!$D:$D,AL$10)</f>
        <v>44</v>
      </c>
      <c r="AM12" s="221">
        <f>SUMIFS('Pooling Demand- Subsidy &amp; ML'!$G:$G,'Pooling Demand- Subsidy &amp; ML'!$B:$B,2035,'Pooling Demand- Subsidy &amp; ML'!$C:$C,$B12,'Pooling Demand- Subsidy &amp; ML'!$D:$D,AM$10)+SUMIFS('Pooling Demand- Subsidy &amp; ML'!$J:$J,'Pooling Demand- Subsidy &amp; ML'!$B:$B,2035,'Pooling Demand- Subsidy &amp; ML'!$C:$C,$B12,'Pooling Demand- Subsidy &amp; ML'!$D:$D,AM$10)</f>
        <v>22</v>
      </c>
      <c r="AN12" s="222">
        <f>SUMIFS('Pooling Demand- Subsidy &amp; ML'!$G:$G,'Pooling Demand- Subsidy &amp; ML'!$B:$B,2035,'Pooling Demand- Subsidy &amp; ML'!$C:$C,$B12,'Pooling Demand- Subsidy &amp; ML'!$D:$D,AN$10)+SUMIFS('Pooling Demand- Subsidy &amp; ML'!$J:$J,'Pooling Demand- Subsidy &amp; ML'!$B:$B,2035,'Pooling Demand- Subsidy &amp; ML'!$C:$C,$B12,'Pooling Demand- Subsidy &amp; ML'!$D:$D,AN$10)</f>
        <v>2</v>
      </c>
      <c r="AO12" s="91">
        <f>SUM(AH12:AN12)</f>
        <v>4384</v>
      </c>
      <c r="AQ12" s="86" t="s">
        <v>9</v>
      </c>
      <c r="AR12" s="220">
        <f>SUMIFS('Pooling Demand- Subsidy &amp; ML'!$G:$G,'Pooling Demand- Subsidy &amp; ML'!$B:$B,2050,'Pooling Demand- Subsidy &amp; ML'!$C:$C,$B12,'Pooling Demand- Subsidy &amp; ML'!$D:$D,AR$10)+SUMIFS('Pooling Demand- Subsidy &amp; ML'!$J:$J,'Pooling Demand- Subsidy &amp; ML'!$B:$B,2050,'Pooling Demand- Subsidy &amp; ML'!$C:$C,$B12,'Pooling Demand- Subsidy &amp; ML'!$D:$D,AR$10)</f>
        <v>0</v>
      </c>
      <c r="AS12" s="221">
        <f>SUMIFS('Pooling Demand- Subsidy &amp; ML'!$G:$G,'Pooling Demand- Subsidy &amp; ML'!$B:$B,2050,'Pooling Demand- Subsidy &amp; ML'!$C:$C,$B12,'Pooling Demand- Subsidy &amp; ML'!$D:$D,AS$10)+SUMIFS('Pooling Demand- Subsidy &amp; ML'!$J:$J,'Pooling Demand- Subsidy &amp; ML'!$B:$B,2050,'Pooling Demand- Subsidy &amp; ML'!$C:$C,$B12,'Pooling Demand- Subsidy &amp; ML'!$D:$D,AS$10)</f>
        <v>0</v>
      </c>
      <c r="AT12" s="221">
        <f>SUMIFS('Pooling Demand- Subsidy &amp; ML'!$G:$G,'Pooling Demand- Subsidy &amp; ML'!$B:$B,2050,'Pooling Demand- Subsidy &amp; ML'!$C:$C,$B12,'Pooling Demand- Subsidy &amp; ML'!$D:$D,AT$10)+SUMIFS('Pooling Demand- Subsidy &amp; ML'!$J:$J,'Pooling Demand- Subsidy &amp; ML'!$B:$B,2050,'Pooling Demand- Subsidy &amp; ML'!$C:$C,$B12,'Pooling Demand- Subsidy &amp; ML'!$D:$D,AT$10)</f>
        <v>0</v>
      </c>
      <c r="AU12" s="221">
        <f>SUMIFS('Pooling Demand- Subsidy &amp; ML'!$G:$G,'Pooling Demand- Subsidy &amp; ML'!$B:$B,2050,'Pooling Demand- Subsidy &amp; ML'!$C:$C,$B12,'Pooling Demand- Subsidy &amp; ML'!$D:$D,AU$10)+SUMIFS('Pooling Demand- Subsidy &amp; ML'!$J:$J,'Pooling Demand- Subsidy &amp; ML'!$B:$B,2050,'Pooling Demand- Subsidy &amp; ML'!$C:$C,$B12,'Pooling Demand- Subsidy &amp; ML'!$D:$D,AU$10)</f>
        <v>0</v>
      </c>
      <c r="AV12" s="221">
        <f>SUMIFS('Pooling Demand- Subsidy &amp; ML'!$G:$G,'Pooling Demand- Subsidy &amp; ML'!$B:$B,2050,'Pooling Demand- Subsidy &amp; ML'!$C:$C,$B12,'Pooling Demand- Subsidy &amp; ML'!$D:$D,AV$10)+SUMIFS('Pooling Demand- Subsidy &amp; ML'!$J:$J,'Pooling Demand- Subsidy &amp; ML'!$B:$B,2050,'Pooling Demand- Subsidy &amp; ML'!$C:$C,$B12,'Pooling Demand- Subsidy &amp; ML'!$D:$D,AV$10)</f>
        <v>0</v>
      </c>
      <c r="AW12" s="221">
        <f>SUMIFS('Pooling Demand- Subsidy &amp; ML'!$G:$G,'Pooling Demand- Subsidy &amp; ML'!$B:$B,2050,'Pooling Demand- Subsidy &amp; ML'!$C:$C,$B12,'Pooling Demand- Subsidy &amp; ML'!$D:$D,AW$10)+SUMIFS('Pooling Demand- Subsidy &amp; ML'!$J:$J,'Pooling Demand- Subsidy &amp; ML'!$B:$B,2050,'Pooling Demand- Subsidy &amp; ML'!$C:$C,$B12,'Pooling Demand- Subsidy &amp; ML'!$D:$D,AW$10)</f>
        <v>0</v>
      </c>
      <c r="AX12" s="222">
        <f>SUMIFS('Pooling Demand- Subsidy &amp; ML'!$G:$G,'Pooling Demand- Subsidy &amp; ML'!$B:$B,2050,'Pooling Demand- Subsidy &amp; ML'!$C:$C,$B12,'Pooling Demand- Subsidy &amp; ML'!$D:$D,AX$10)+SUMIFS('Pooling Demand- Subsidy &amp; ML'!$J:$J,'Pooling Demand- Subsidy &amp; ML'!$B:$B,2050,'Pooling Demand- Subsidy &amp; ML'!$C:$C,$B12,'Pooling Demand- Subsidy &amp; ML'!$D:$D,AX$10)</f>
        <v>0</v>
      </c>
      <c r="AY12" s="91">
        <f>SUM(AR12:AX12)</f>
        <v>0</v>
      </c>
    </row>
    <row r="13" spans="2:51" x14ac:dyDescent="0.25">
      <c r="B13" s="1">
        <v>1</v>
      </c>
      <c r="C13" s="86" t="s">
        <v>10</v>
      </c>
      <c r="D13" s="223">
        <f>SUMIFS('Pooling Demand- Subsidy &amp; ML'!$G:$G,'Pooling Demand- Subsidy &amp; ML'!$B:$B,2016,'Pooling Demand- Subsidy &amp; ML'!$C:$C,$B13,'Pooling Demand- Subsidy &amp; ML'!$D:$D,D$10)+SUMIFS('Pooling Demand- Subsidy &amp; ML'!$J:$J,'Pooling Demand- Subsidy &amp; ML'!$B:$B,2016,'Pooling Demand- Subsidy &amp; ML'!$C:$C,$B13,'Pooling Demand- Subsidy &amp; ML'!$D:$D,D$10)</f>
        <v>0</v>
      </c>
      <c r="E13" s="224">
        <f>SUMIFS('Pooling Demand- Subsidy &amp; ML'!$G:$G,'Pooling Demand- Subsidy &amp; ML'!$B:$B,2016,'Pooling Demand- Subsidy &amp; ML'!$C:$C,$B13,'Pooling Demand- Subsidy &amp; ML'!$D:$D,E$10)+SUMIFS('Pooling Demand- Subsidy &amp; ML'!$J:$J,'Pooling Demand- Subsidy &amp; ML'!$B:$B,2016,'Pooling Demand- Subsidy &amp; ML'!$C:$C,$B13,'Pooling Demand- Subsidy &amp; ML'!$D:$D,E$10)</f>
        <v>0</v>
      </c>
      <c r="F13" s="224">
        <f>SUMIFS('Pooling Demand- Subsidy &amp; ML'!$G:$G,'Pooling Demand- Subsidy &amp; ML'!$B:$B,2016,'Pooling Demand- Subsidy &amp; ML'!$C:$C,$B13,'Pooling Demand- Subsidy &amp; ML'!$D:$D,F$10)+SUMIFS('Pooling Demand- Subsidy &amp; ML'!$J:$J,'Pooling Demand- Subsidy &amp; ML'!$B:$B,2016,'Pooling Demand- Subsidy &amp; ML'!$C:$C,$B13,'Pooling Demand- Subsidy &amp; ML'!$D:$D,F$10)</f>
        <v>0</v>
      </c>
      <c r="G13" s="224">
        <f>SUMIFS('Pooling Demand- Subsidy &amp; ML'!$G:$G,'Pooling Demand- Subsidy &amp; ML'!$B:$B,2016,'Pooling Demand- Subsidy &amp; ML'!$C:$C,$B13,'Pooling Demand- Subsidy &amp; ML'!$D:$D,G$10)+SUMIFS('Pooling Demand- Subsidy &amp; ML'!$J:$J,'Pooling Demand- Subsidy &amp; ML'!$B:$B,2016,'Pooling Demand- Subsidy &amp; ML'!$C:$C,$B13,'Pooling Demand- Subsidy &amp; ML'!$D:$D,G$10)</f>
        <v>0</v>
      </c>
      <c r="H13" s="224">
        <f>SUMIFS('Pooling Demand- Subsidy &amp; ML'!$G:$G,'Pooling Demand- Subsidy &amp; ML'!$B:$B,2016,'Pooling Demand- Subsidy &amp; ML'!$C:$C,$B13,'Pooling Demand- Subsidy &amp; ML'!$D:$D,H$10)+SUMIFS('Pooling Demand- Subsidy &amp; ML'!$J:$J,'Pooling Demand- Subsidy &amp; ML'!$B:$B,2016,'Pooling Demand- Subsidy &amp; ML'!$C:$C,$B13,'Pooling Demand- Subsidy &amp; ML'!$D:$D,H$10)</f>
        <v>0</v>
      </c>
      <c r="I13" s="224">
        <f>SUMIFS('Pooling Demand- Subsidy &amp; ML'!$G:$G,'Pooling Demand- Subsidy &amp; ML'!$B:$B,2016,'Pooling Demand- Subsidy &amp; ML'!$C:$C,$B13,'Pooling Demand- Subsidy &amp; ML'!$D:$D,I$10)+SUMIFS('Pooling Demand- Subsidy &amp; ML'!$J:$J,'Pooling Demand- Subsidy &amp; ML'!$B:$B,2016,'Pooling Demand- Subsidy &amp; ML'!$C:$C,$B13,'Pooling Demand- Subsidy &amp; ML'!$D:$D,I$10)</f>
        <v>0</v>
      </c>
      <c r="J13" s="225">
        <f>SUMIFS('Pooling Demand- Subsidy &amp; ML'!$G:$G,'Pooling Demand- Subsidy &amp; ML'!$B:$B,2016,'Pooling Demand- Subsidy &amp; ML'!$C:$C,$B13,'Pooling Demand- Subsidy &amp; ML'!$D:$D,J$10)+SUMIFS('Pooling Demand- Subsidy &amp; ML'!$J:$J,'Pooling Demand- Subsidy &amp; ML'!$B:$B,2016,'Pooling Demand- Subsidy &amp; ML'!$C:$C,$B13,'Pooling Demand- Subsidy &amp; ML'!$D:$D,J$10)</f>
        <v>0</v>
      </c>
      <c r="K13" s="91">
        <f t="shared" ref="K13:K18" si="0">SUM(D13:J13)</f>
        <v>0</v>
      </c>
      <c r="M13" s="86" t="s">
        <v>10</v>
      </c>
      <c r="N13" s="223">
        <f>SUMIFS('Pooling Demand- Subsidy &amp; ML'!$G:$G,'Pooling Demand- Subsidy &amp; ML'!$B:$B,2020,'Pooling Demand- Subsidy &amp; ML'!$C:$C,$B13,'Pooling Demand- Subsidy &amp; ML'!$D:$D,N$10)+SUMIFS('Pooling Demand- Subsidy &amp; ML'!$J:$J,'Pooling Demand- Subsidy &amp; ML'!$B:$B,2020,'Pooling Demand- Subsidy &amp; ML'!$C:$C,$B13,'Pooling Demand- Subsidy &amp; ML'!$D:$D,N$10)</f>
        <v>0</v>
      </c>
      <c r="O13" s="224">
        <f>SUMIFS('Pooling Demand- Subsidy &amp; ML'!$G:$G,'Pooling Demand- Subsidy &amp; ML'!$B:$B,2020,'Pooling Demand- Subsidy &amp; ML'!$C:$C,$B13,'Pooling Demand- Subsidy &amp; ML'!$D:$D,O$10)+SUMIFS('Pooling Demand- Subsidy &amp; ML'!$J:$J,'Pooling Demand- Subsidy &amp; ML'!$B:$B,2020,'Pooling Demand- Subsidy &amp; ML'!$C:$C,$B13,'Pooling Demand- Subsidy &amp; ML'!$D:$D,O$10)</f>
        <v>0</v>
      </c>
      <c r="P13" s="224">
        <f>SUMIFS('Pooling Demand- Subsidy &amp; ML'!$G:$G,'Pooling Demand- Subsidy &amp; ML'!$B:$B,2020,'Pooling Demand- Subsidy &amp; ML'!$C:$C,$B13,'Pooling Demand- Subsidy &amp; ML'!$D:$D,P$10)+SUMIFS('Pooling Demand- Subsidy &amp; ML'!$J:$J,'Pooling Demand- Subsidy &amp; ML'!$B:$B,2020,'Pooling Demand- Subsidy &amp; ML'!$C:$C,$B13,'Pooling Demand- Subsidy &amp; ML'!$D:$D,P$10)</f>
        <v>0</v>
      </c>
      <c r="Q13" s="224">
        <f>SUMIFS('Pooling Demand- Subsidy &amp; ML'!$G:$G,'Pooling Demand- Subsidy &amp; ML'!$B:$B,2020,'Pooling Demand- Subsidy &amp; ML'!$C:$C,$B13,'Pooling Demand- Subsidy &amp; ML'!$D:$D,Q$10)+SUMIFS('Pooling Demand- Subsidy &amp; ML'!$J:$J,'Pooling Demand- Subsidy &amp; ML'!$B:$B,2020,'Pooling Demand- Subsidy &amp; ML'!$C:$C,$B13,'Pooling Demand- Subsidy &amp; ML'!$D:$D,Q$10)</f>
        <v>0</v>
      </c>
      <c r="R13" s="224">
        <f>SUMIFS('Pooling Demand- Subsidy &amp; ML'!$G:$G,'Pooling Demand- Subsidy &amp; ML'!$B:$B,2020,'Pooling Demand- Subsidy &amp; ML'!$C:$C,$B13,'Pooling Demand- Subsidy &amp; ML'!$D:$D,R$10)+SUMIFS('Pooling Demand- Subsidy &amp; ML'!$J:$J,'Pooling Demand- Subsidy &amp; ML'!$B:$B,2020,'Pooling Demand- Subsidy &amp; ML'!$C:$C,$B13,'Pooling Demand- Subsidy &amp; ML'!$D:$D,R$10)</f>
        <v>0</v>
      </c>
      <c r="S13" s="224">
        <f>SUMIFS('Pooling Demand- Subsidy &amp; ML'!$G:$G,'Pooling Demand- Subsidy &amp; ML'!$B:$B,2020,'Pooling Demand- Subsidy &amp; ML'!$C:$C,$B13,'Pooling Demand- Subsidy &amp; ML'!$D:$D,S$10)+SUMIFS('Pooling Demand- Subsidy &amp; ML'!$J:$J,'Pooling Demand- Subsidy &amp; ML'!$B:$B,2020,'Pooling Demand- Subsidy &amp; ML'!$C:$C,$B13,'Pooling Demand- Subsidy &amp; ML'!$D:$D,S$10)</f>
        <v>0</v>
      </c>
      <c r="T13" s="225">
        <f>SUMIFS('Pooling Demand- Subsidy &amp; ML'!$G:$G,'Pooling Demand- Subsidy &amp; ML'!$B:$B,2020,'Pooling Demand- Subsidy &amp; ML'!$C:$C,$B13,'Pooling Demand- Subsidy &amp; ML'!$D:$D,T$10)+SUMIFS('Pooling Demand- Subsidy &amp; ML'!$J:$J,'Pooling Demand- Subsidy &amp; ML'!$B:$B,2020,'Pooling Demand- Subsidy &amp; ML'!$C:$C,$B13,'Pooling Demand- Subsidy &amp; ML'!$D:$D,T$10)</f>
        <v>0</v>
      </c>
      <c r="U13" s="91">
        <f t="shared" ref="U13:U18" si="1">SUM(N13:T13)</f>
        <v>0</v>
      </c>
      <c r="W13" s="86" t="s">
        <v>10</v>
      </c>
      <c r="X13" s="223">
        <f>SUMIFS('Pooling Demand- Subsidy &amp; ML'!$G:$G,'Pooling Demand- Subsidy &amp; ML'!$B:$B,2025,'Pooling Demand- Subsidy &amp; ML'!$C:$C,$B13,'Pooling Demand- Subsidy &amp; ML'!$D:$D,X$10)+SUMIFS('Pooling Demand- Subsidy &amp; ML'!$J:$J,'Pooling Demand- Subsidy &amp; ML'!$B:$B,2025,'Pooling Demand- Subsidy &amp; ML'!$C:$C,$B13,'Pooling Demand- Subsidy &amp; ML'!$D:$D,X$10)</f>
        <v>0</v>
      </c>
      <c r="Y13" s="224">
        <f>SUMIFS('Pooling Demand- Subsidy &amp; ML'!$G:$G,'Pooling Demand- Subsidy &amp; ML'!$B:$B,2025,'Pooling Demand- Subsidy &amp; ML'!$C:$C,$B13,'Pooling Demand- Subsidy &amp; ML'!$D:$D,Y$10)+SUMIFS('Pooling Demand- Subsidy &amp; ML'!$J:$J,'Pooling Demand- Subsidy &amp; ML'!$B:$B,2025,'Pooling Demand- Subsidy &amp; ML'!$C:$C,$B13,'Pooling Demand- Subsidy &amp; ML'!$D:$D,Y$10)</f>
        <v>0</v>
      </c>
      <c r="Z13" s="224">
        <f>SUMIFS('Pooling Demand- Subsidy &amp; ML'!$G:$G,'Pooling Demand- Subsidy &amp; ML'!$B:$B,2025,'Pooling Demand- Subsidy &amp; ML'!$C:$C,$B13,'Pooling Demand- Subsidy &amp; ML'!$D:$D,Z$10)+SUMIFS('Pooling Demand- Subsidy &amp; ML'!$J:$J,'Pooling Demand- Subsidy &amp; ML'!$B:$B,2025,'Pooling Demand- Subsidy &amp; ML'!$C:$C,$B13,'Pooling Demand- Subsidy &amp; ML'!$D:$D,Z$10)</f>
        <v>0</v>
      </c>
      <c r="AA13" s="224">
        <f>SUMIFS('Pooling Demand- Subsidy &amp; ML'!$G:$G,'Pooling Demand- Subsidy &amp; ML'!$B:$B,2025,'Pooling Demand- Subsidy &amp; ML'!$C:$C,$B13,'Pooling Demand- Subsidy &amp; ML'!$D:$D,AA$10)+SUMIFS('Pooling Demand- Subsidy &amp; ML'!$J:$J,'Pooling Demand- Subsidy &amp; ML'!$B:$B,2025,'Pooling Demand- Subsidy &amp; ML'!$C:$C,$B13,'Pooling Demand- Subsidy &amp; ML'!$D:$D,AA$10)</f>
        <v>0</v>
      </c>
      <c r="AB13" s="224">
        <f>SUMIFS('Pooling Demand- Subsidy &amp; ML'!$G:$G,'Pooling Demand- Subsidy &amp; ML'!$B:$B,2025,'Pooling Demand- Subsidy &amp; ML'!$C:$C,$B13,'Pooling Demand- Subsidy &amp; ML'!$D:$D,AB$10)+SUMIFS('Pooling Demand- Subsidy &amp; ML'!$J:$J,'Pooling Demand- Subsidy &amp; ML'!$B:$B,2025,'Pooling Demand- Subsidy &amp; ML'!$C:$C,$B13,'Pooling Demand- Subsidy &amp; ML'!$D:$D,AB$10)</f>
        <v>0</v>
      </c>
      <c r="AC13" s="224">
        <f>SUMIFS('Pooling Demand- Subsidy &amp; ML'!$G:$G,'Pooling Demand- Subsidy &amp; ML'!$B:$B,2025,'Pooling Demand- Subsidy &amp; ML'!$C:$C,$B13,'Pooling Demand- Subsidy &amp; ML'!$D:$D,AC$10)+SUMIFS('Pooling Demand- Subsidy &amp; ML'!$J:$J,'Pooling Demand- Subsidy &amp; ML'!$B:$B,2025,'Pooling Demand- Subsidy &amp; ML'!$C:$C,$B13,'Pooling Demand- Subsidy &amp; ML'!$D:$D,AC$10)</f>
        <v>0</v>
      </c>
      <c r="AD13" s="225">
        <f>SUMIFS('Pooling Demand- Subsidy &amp; ML'!$G:$G,'Pooling Demand- Subsidy &amp; ML'!$B:$B,2025,'Pooling Demand- Subsidy &amp; ML'!$C:$C,$B13,'Pooling Demand- Subsidy &amp; ML'!$D:$D,AD$10)+SUMIFS('Pooling Demand- Subsidy &amp; ML'!$J:$J,'Pooling Demand- Subsidy &amp; ML'!$B:$B,2025,'Pooling Demand- Subsidy &amp; ML'!$C:$C,$B13,'Pooling Demand- Subsidy &amp; ML'!$D:$D,AD$10)</f>
        <v>0</v>
      </c>
      <c r="AE13" s="91">
        <f t="shared" ref="AE13:AE18" si="2">SUM(X13:AD13)</f>
        <v>0</v>
      </c>
      <c r="AG13" s="86" t="s">
        <v>10</v>
      </c>
      <c r="AH13" s="223">
        <f>SUMIFS('Pooling Demand- Subsidy &amp; ML'!$G:$G,'Pooling Demand- Subsidy &amp; ML'!$B:$B,2035,'Pooling Demand- Subsidy &amp; ML'!$C:$C,$B13,'Pooling Demand- Subsidy &amp; ML'!$D:$D,AH$10)+SUMIFS('Pooling Demand- Subsidy &amp; ML'!$J:$J,'Pooling Demand- Subsidy &amp; ML'!$B:$B,2035,'Pooling Demand- Subsidy &amp; ML'!$C:$C,$B13,'Pooling Demand- Subsidy &amp; ML'!$D:$D,AH$10)</f>
        <v>1284</v>
      </c>
      <c r="AI13" s="224">
        <f>SUMIFS('Pooling Demand- Subsidy &amp; ML'!$G:$G,'Pooling Demand- Subsidy &amp; ML'!$B:$B,2035,'Pooling Demand- Subsidy &amp; ML'!$C:$C,$B13,'Pooling Demand- Subsidy &amp; ML'!$D:$D,AI$10)+SUMIFS('Pooling Demand- Subsidy &amp; ML'!$J:$J,'Pooling Demand- Subsidy &amp; ML'!$B:$B,2035,'Pooling Demand- Subsidy &amp; ML'!$C:$C,$B13,'Pooling Demand- Subsidy &amp; ML'!$D:$D,AI$10)</f>
        <v>2270</v>
      </c>
      <c r="AJ13" s="224">
        <f>SUMIFS('Pooling Demand- Subsidy &amp; ML'!$G:$G,'Pooling Demand- Subsidy &amp; ML'!$B:$B,2035,'Pooling Demand- Subsidy &amp; ML'!$C:$C,$B13,'Pooling Demand- Subsidy &amp; ML'!$D:$D,AJ$10)+SUMIFS('Pooling Demand- Subsidy &amp; ML'!$J:$J,'Pooling Demand- Subsidy &amp; ML'!$B:$B,2035,'Pooling Demand- Subsidy &amp; ML'!$C:$C,$B13,'Pooling Demand- Subsidy &amp; ML'!$D:$D,AJ$10)</f>
        <v>129</v>
      </c>
      <c r="AK13" s="224">
        <f>SUMIFS('Pooling Demand- Subsidy &amp; ML'!$G:$G,'Pooling Demand- Subsidy &amp; ML'!$B:$B,2035,'Pooling Demand- Subsidy &amp; ML'!$C:$C,$B13,'Pooling Demand- Subsidy &amp; ML'!$D:$D,AK$10)+SUMIFS('Pooling Demand- Subsidy &amp; ML'!$J:$J,'Pooling Demand- Subsidy &amp; ML'!$B:$B,2035,'Pooling Demand- Subsidy &amp; ML'!$C:$C,$B13,'Pooling Demand- Subsidy &amp; ML'!$D:$D,AK$10)</f>
        <v>271</v>
      </c>
      <c r="AL13" s="224">
        <f>SUMIFS('Pooling Demand- Subsidy &amp; ML'!$G:$G,'Pooling Demand- Subsidy &amp; ML'!$B:$B,2035,'Pooling Demand- Subsidy &amp; ML'!$C:$C,$B13,'Pooling Demand- Subsidy &amp; ML'!$D:$D,AL$10)+SUMIFS('Pooling Demand- Subsidy &amp; ML'!$J:$J,'Pooling Demand- Subsidy &amp; ML'!$B:$B,2035,'Pooling Demand- Subsidy &amp; ML'!$C:$C,$B13,'Pooling Demand- Subsidy &amp; ML'!$D:$D,AL$10)</f>
        <v>133</v>
      </c>
      <c r="AM13" s="224">
        <f>SUMIFS('Pooling Demand- Subsidy &amp; ML'!$G:$G,'Pooling Demand- Subsidy &amp; ML'!$B:$B,2035,'Pooling Demand- Subsidy &amp; ML'!$C:$C,$B13,'Pooling Demand- Subsidy &amp; ML'!$D:$D,AM$10)+SUMIFS('Pooling Demand- Subsidy &amp; ML'!$J:$J,'Pooling Demand- Subsidy &amp; ML'!$B:$B,2035,'Pooling Demand- Subsidy &amp; ML'!$C:$C,$B13,'Pooling Demand- Subsidy &amp; ML'!$D:$D,AM$10)</f>
        <v>159</v>
      </c>
      <c r="AN13" s="225">
        <f>SUMIFS('Pooling Demand- Subsidy &amp; ML'!$G:$G,'Pooling Demand- Subsidy &amp; ML'!$B:$B,2035,'Pooling Demand- Subsidy &amp; ML'!$C:$C,$B13,'Pooling Demand- Subsidy &amp; ML'!$D:$D,AN$10)+SUMIFS('Pooling Demand- Subsidy &amp; ML'!$J:$J,'Pooling Demand- Subsidy &amp; ML'!$B:$B,2035,'Pooling Demand- Subsidy &amp; ML'!$C:$C,$B13,'Pooling Demand- Subsidy &amp; ML'!$D:$D,AN$10)</f>
        <v>1</v>
      </c>
      <c r="AO13" s="91">
        <f t="shared" ref="AO13:AO18" si="3">SUM(AH13:AN13)</f>
        <v>4247</v>
      </c>
      <c r="AQ13" s="86" t="s">
        <v>10</v>
      </c>
      <c r="AR13" s="223">
        <f>SUMIFS('Pooling Demand- Subsidy &amp; ML'!$G:$G,'Pooling Demand- Subsidy &amp; ML'!$B:$B,2050,'Pooling Demand- Subsidy &amp; ML'!$C:$C,$B13,'Pooling Demand- Subsidy &amp; ML'!$D:$D,AR$10)+SUMIFS('Pooling Demand- Subsidy &amp; ML'!$J:$J,'Pooling Demand- Subsidy &amp; ML'!$B:$B,2050,'Pooling Demand- Subsidy &amp; ML'!$C:$C,$B13,'Pooling Demand- Subsidy &amp; ML'!$D:$D,AR$10)</f>
        <v>0</v>
      </c>
      <c r="AS13" s="224">
        <f>SUMIFS('Pooling Demand- Subsidy &amp; ML'!$G:$G,'Pooling Demand- Subsidy &amp; ML'!$B:$B,2050,'Pooling Demand- Subsidy &amp; ML'!$C:$C,$B13,'Pooling Demand- Subsidy &amp; ML'!$D:$D,AS$10)+SUMIFS('Pooling Demand- Subsidy &amp; ML'!$J:$J,'Pooling Demand- Subsidy &amp; ML'!$B:$B,2050,'Pooling Demand- Subsidy &amp; ML'!$C:$C,$B13,'Pooling Demand- Subsidy &amp; ML'!$D:$D,AS$10)</f>
        <v>0</v>
      </c>
      <c r="AT13" s="224">
        <f>SUMIFS('Pooling Demand- Subsidy &amp; ML'!$G:$G,'Pooling Demand- Subsidy &amp; ML'!$B:$B,2050,'Pooling Demand- Subsidy &amp; ML'!$C:$C,$B13,'Pooling Demand- Subsidy &amp; ML'!$D:$D,AT$10)+SUMIFS('Pooling Demand- Subsidy &amp; ML'!$J:$J,'Pooling Demand- Subsidy &amp; ML'!$B:$B,2050,'Pooling Demand- Subsidy &amp; ML'!$C:$C,$B13,'Pooling Demand- Subsidy &amp; ML'!$D:$D,AT$10)</f>
        <v>0</v>
      </c>
      <c r="AU13" s="224">
        <f>SUMIFS('Pooling Demand- Subsidy &amp; ML'!$G:$G,'Pooling Demand- Subsidy &amp; ML'!$B:$B,2050,'Pooling Demand- Subsidy &amp; ML'!$C:$C,$B13,'Pooling Demand- Subsidy &amp; ML'!$D:$D,AU$10)+SUMIFS('Pooling Demand- Subsidy &amp; ML'!$J:$J,'Pooling Demand- Subsidy &amp; ML'!$B:$B,2050,'Pooling Demand- Subsidy &amp; ML'!$C:$C,$B13,'Pooling Demand- Subsidy &amp; ML'!$D:$D,AU$10)</f>
        <v>0</v>
      </c>
      <c r="AV13" s="224">
        <f>SUMIFS('Pooling Demand- Subsidy &amp; ML'!$G:$G,'Pooling Demand- Subsidy &amp; ML'!$B:$B,2050,'Pooling Demand- Subsidy &amp; ML'!$C:$C,$B13,'Pooling Demand- Subsidy &amp; ML'!$D:$D,AV$10)+SUMIFS('Pooling Demand- Subsidy &amp; ML'!$J:$J,'Pooling Demand- Subsidy &amp; ML'!$B:$B,2050,'Pooling Demand- Subsidy &amp; ML'!$C:$C,$B13,'Pooling Demand- Subsidy &amp; ML'!$D:$D,AV$10)</f>
        <v>0</v>
      </c>
      <c r="AW13" s="224">
        <f>SUMIFS('Pooling Demand- Subsidy &amp; ML'!$G:$G,'Pooling Demand- Subsidy &amp; ML'!$B:$B,2050,'Pooling Demand- Subsidy &amp; ML'!$C:$C,$B13,'Pooling Demand- Subsidy &amp; ML'!$D:$D,AW$10)+SUMIFS('Pooling Demand- Subsidy &amp; ML'!$J:$J,'Pooling Demand- Subsidy &amp; ML'!$B:$B,2050,'Pooling Demand- Subsidy &amp; ML'!$C:$C,$B13,'Pooling Demand- Subsidy &amp; ML'!$D:$D,AW$10)</f>
        <v>0</v>
      </c>
      <c r="AX13" s="225">
        <f>SUMIFS('Pooling Demand- Subsidy &amp; ML'!$G:$G,'Pooling Demand- Subsidy &amp; ML'!$B:$B,2050,'Pooling Demand- Subsidy &amp; ML'!$C:$C,$B13,'Pooling Demand- Subsidy &amp; ML'!$D:$D,AX$10)+SUMIFS('Pooling Demand- Subsidy &amp; ML'!$J:$J,'Pooling Demand- Subsidy &amp; ML'!$B:$B,2050,'Pooling Demand- Subsidy &amp; ML'!$C:$C,$B13,'Pooling Demand- Subsidy &amp; ML'!$D:$D,AX$10)</f>
        <v>0</v>
      </c>
      <c r="AY13" s="91">
        <f t="shared" ref="AY13:AY18" si="4">SUM(AR13:AX13)</f>
        <v>0</v>
      </c>
    </row>
    <row r="14" spans="2:51" x14ac:dyDescent="0.25">
      <c r="B14" s="1">
        <v>2</v>
      </c>
      <c r="C14" s="86" t="s">
        <v>11</v>
      </c>
      <c r="D14" s="223">
        <f>SUMIFS('Pooling Demand- Subsidy &amp; ML'!$G:$G,'Pooling Demand- Subsidy &amp; ML'!$B:$B,2016,'Pooling Demand- Subsidy &amp; ML'!$C:$C,$B14,'Pooling Demand- Subsidy &amp; ML'!$D:$D,D$10)+SUMIFS('Pooling Demand- Subsidy &amp; ML'!$J:$J,'Pooling Demand- Subsidy &amp; ML'!$B:$B,2016,'Pooling Demand- Subsidy &amp; ML'!$C:$C,$B14,'Pooling Demand- Subsidy &amp; ML'!$D:$D,D$10)</f>
        <v>0</v>
      </c>
      <c r="E14" s="224">
        <f>SUMIFS('Pooling Demand- Subsidy &amp; ML'!$G:$G,'Pooling Demand- Subsidy &amp; ML'!$B:$B,2016,'Pooling Demand- Subsidy &amp; ML'!$C:$C,$B14,'Pooling Demand- Subsidy &amp; ML'!$D:$D,E$10)+SUMIFS('Pooling Demand- Subsidy &amp; ML'!$J:$J,'Pooling Demand- Subsidy &amp; ML'!$B:$B,2016,'Pooling Demand- Subsidy &amp; ML'!$C:$C,$B14,'Pooling Demand- Subsidy &amp; ML'!$D:$D,E$10)</f>
        <v>0</v>
      </c>
      <c r="F14" s="224">
        <f>SUMIFS('Pooling Demand- Subsidy &amp; ML'!$G:$G,'Pooling Demand- Subsidy &amp; ML'!$B:$B,2016,'Pooling Demand- Subsidy &amp; ML'!$C:$C,$B14,'Pooling Demand- Subsidy &amp; ML'!$D:$D,F$10)+SUMIFS('Pooling Demand- Subsidy &amp; ML'!$J:$J,'Pooling Demand- Subsidy &amp; ML'!$B:$B,2016,'Pooling Demand- Subsidy &amp; ML'!$C:$C,$B14,'Pooling Demand- Subsidy &amp; ML'!$D:$D,F$10)</f>
        <v>0</v>
      </c>
      <c r="G14" s="224">
        <f>SUMIFS('Pooling Demand- Subsidy &amp; ML'!$G:$G,'Pooling Demand- Subsidy &amp; ML'!$B:$B,2016,'Pooling Demand- Subsidy &amp; ML'!$C:$C,$B14,'Pooling Demand- Subsidy &amp; ML'!$D:$D,G$10)+SUMIFS('Pooling Demand- Subsidy &amp; ML'!$J:$J,'Pooling Demand- Subsidy &amp; ML'!$B:$B,2016,'Pooling Demand- Subsidy &amp; ML'!$C:$C,$B14,'Pooling Demand- Subsidy &amp; ML'!$D:$D,G$10)</f>
        <v>0</v>
      </c>
      <c r="H14" s="224">
        <f>SUMIFS('Pooling Demand- Subsidy &amp; ML'!$G:$G,'Pooling Demand- Subsidy &amp; ML'!$B:$B,2016,'Pooling Demand- Subsidy &amp; ML'!$C:$C,$B14,'Pooling Demand- Subsidy &amp; ML'!$D:$D,H$10)+SUMIFS('Pooling Demand- Subsidy &amp; ML'!$J:$J,'Pooling Demand- Subsidy &amp; ML'!$B:$B,2016,'Pooling Demand- Subsidy &amp; ML'!$C:$C,$B14,'Pooling Demand- Subsidy &amp; ML'!$D:$D,H$10)</f>
        <v>0</v>
      </c>
      <c r="I14" s="224">
        <f>SUMIFS('Pooling Demand- Subsidy &amp; ML'!$G:$G,'Pooling Demand- Subsidy &amp; ML'!$B:$B,2016,'Pooling Demand- Subsidy &amp; ML'!$C:$C,$B14,'Pooling Demand- Subsidy &amp; ML'!$D:$D,I$10)+SUMIFS('Pooling Demand- Subsidy &amp; ML'!$J:$J,'Pooling Demand- Subsidy &amp; ML'!$B:$B,2016,'Pooling Demand- Subsidy &amp; ML'!$C:$C,$B14,'Pooling Demand- Subsidy &amp; ML'!$D:$D,I$10)</f>
        <v>0</v>
      </c>
      <c r="J14" s="225">
        <f>SUMIFS('Pooling Demand- Subsidy &amp; ML'!$G:$G,'Pooling Demand- Subsidy &amp; ML'!$B:$B,2016,'Pooling Demand- Subsidy &amp; ML'!$C:$C,$B14,'Pooling Demand- Subsidy &amp; ML'!$D:$D,J$10)+SUMIFS('Pooling Demand- Subsidy &amp; ML'!$J:$J,'Pooling Demand- Subsidy &amp; ML'!$B:$B,2016,'Pooling Demand- Subsidy &amp; ML'!$C:$C,$B14,'Pooling Demand- Subsidy &amp; ML'!$D:$D,J$10)</f>
        <v>0</v>
      </c>
      <c r="K14" s="91">
        <f t="shared" si="0"/>
        <v>0</v>
      </c>
      <c r="M14" s="86" t="s">
        <v>11</v>
      </c>
      <c r="N14" s="223">
        <f>SUMIFS('Pooling Demand- Subsidy &amp; ML'!$G:$G,'Pooling Demand- Subsidy &amp; ML'!$B:$B,2020,'Pooling Demand- Subsidy &amp; ML'!$C:$C,$B14,'Pooling Demand- Subsidy &amp; ML'!$D:$D,N$10)+SUMIFS('Pooling Demand- Subsidy &amp; ML'!$J:$J,'Pooling Demand- Subsidy &amp; ML'!$B:$B,2020,'Pooling Demand- Subsidy &amp; ML'!$C:$C,$B14,'Pooling Demand- Subsidy &amp; ML'!$D:$D,N$10)</f>
        <v>0</v>
      </c>
      <c r="O14" s="224">
        <f>SUMIFS('Pooling Demand- Subsidy &amp; ML'!$G:$G,'Pooling Demand- Subsidy &amp; ML'!$B:$B,2020,'Pooling Demand- Subsidy &amp; ML'!$C:$C,$B14,'Pooling Demand- Subsidy &amp; ML'!$D:$D,O$10)+SUMIFS('Pooling Demand- Subsidy &amp; ML'!$J:$J,'Pooling Demand- Subsidy &amp; ML'!$B:$B,2020,'Pooling Demand- Subsidy &amp; ML'!$C:$C,$B14,'Pooling Demand- Subsidy &amp; ML'!$D:$D,O$10)</f>
        <v>0</v>
      </c>
      <c r="P14" s="224">
        <f>SUMIFS('Pooling Demand- Subsidy &amp; ML'!$G:$G,'Pooling Demand- Subsidy &amp; ML'!$B:$B,2020,'Pooling Demand- Subsidy &amp; ML'!$C:$C,$B14,'Pooling Demand- Subsidy &amp; ML'!$D:$D,P$10)+SUMIFS('Pooling Demand- Subsidy &amp; ML'!$J:$J,'Pooling Demand- Subsidy &amp; ML'!$B:$B,2020,'Pooling Demand- Subsidy &amp; ML'!$C:$C,$B14,'Pooling Demand- Subsidy &amp; ML'!$D:$D,P$10)</f>
        <v>0</v>
      </c>
      <c r="Q14" s="224">
        <f>SUMIFS('Pooling Demand- Subsidy &amp; ML'!$G:$G,'Pooling Demand- Subsidy &amp; ML'!$B:$B,2020,'Pooling Demand- Subsidy &amp; ML'!$C:$C,$B14,'Pooling Demand- Subsidy &amp; ML'!$D:$D,Q$10)+SUMIFS('Pooling Demand- Subsidy &amp; ML'!$J:$J,'Pooling Demand- Subsidy &amp; ML'!$B:$B,2020,'Pooling Demand- Subsidy &amp; ML'!$C:$C,$B14,'Pooling Demand- Subsidy &amp; ML'!$D:$D,Q$10)</f>
        <v>0</v>
      </c>
      <c r="R14" s="224">
        <f>SUMIFS('Pooling Demand- Subsidy &amp; ML'!$G:$G,'Pooling Demand- Subsidy &amp; ML'!$B:$B,2020,'Pooling Demand- Subsidy &amp; ML'!$C:$C,$B14,'Pooling Demand- Subsidy &amp; ML'!$D:$D,R$10)+SUMIFS('Pooling Demand- Subsidy &amp; ML'!$J:$J,'Pooling Demand- Subsidy &amp; ML'!$B:$B,2020,'Pooling Demand- Subsidy &amp; ML'!$C:$C,$B14,'Pooling Demand- Subsidy &amp; ML'!$D:$D,R$10)</f>
        <v>0</v>
      </c>
      <c r="S14" s="224">
        <f>SUMIFS('Pooling Demand- Subsidy &amp; ML'!$G:$G,'Pooling Demand- Subsidy &amp; ML'!$B:$B,2020,'Pooling Demand- Subsidy &amp; ML'!$C:$C,$B14,'Pooling Demand- Subsidy &amp; ML'!$D:$D,S$10)+SUMIFS('Pooling Demand- Subsidy &amp; ML'!$J:$J,'Pooling Demand- Subsidy &amp; ML'!$B:$B,2020,'Pooling Demand- Subsidy &amp; ML'!$C:$C,$B14,'Pooling Demand- Subsidy &amp; ML'!$D:$D,S$10)</f>
        <v>0</v>
      </c>
      <c r="T14" s="225">
        <f>SUMIFS('Pooling Demand- Subsidy &amp; ML'!$G:$G,'Pooling Demand- Subsidy &amp; ML'!$B:$B,2020,'Pooling Demand- Subsidy &amp; ML'!$C:$C,$B14,'Pooling Demand- Subsidy &amp; ML'!$D:$D,T$10)+SUMIFS('Pooling Demand- Subsidy &amp; ML'!$J:$J,'Pooling Demand- Subsidy &amp; ML'!$B:$B,2020,'Pooling Demand- Subsidy &amp; ML'!$C:$C,$B14,'Pooling Demand- Subsidy &amp; ML'!$D:$D,T$10)</f>
        <v>0</v>
      </c>
      <c r="U14" s="91">
        <f t="shared" si="1"/>
        <v>0</v>
      </c>
      <c r="W14" s="86" t="s">
        <v>11</v>
      </c>
      <c r="X14" s="223">
        <f>SUMIFS('Pooling Demand- Subsidy &amp; ML'!$G:$G,'Pooling Demand- Subsidy &amp; ML'!$B:$B,2025,'Pooling Demand- Subsidy &amp; ML'!$C:$C,$B14,'Pooling Demand- Subsidy &amp; ML'!$D:$D,X$10)+SUMIFS('Pooling Demand- Subsidy &amp; ML'!$J:$J,'Pooling Demand- Subsidy &amp; ML'!$B:$B,2025,'Pooling Demand- Subsidy &amp; ML'!$C:$C,$B14,'Pooling Demand- Subsidy &amp; ML'!$D:$D,X$10)</f>
        <v>0</v>
      </c>
      <c r="Y14" s="224">
        <f>SUMIFS('Pooling Demand- Subsidy &amp; ML'!$G:$G,'Pooling Demand- Subsidy &amp; ML'!$B:$B,2025,'Pooling Demand- Subsidy &amp; ML'!$C:$C,$B14,'Pooling Demand- Subsidy &amp; ML'!$D:$D,Y$10)+SUMIFS('Pooling Demand- Subsidy &amp; ML'!$J:$J,'Pooling Demand- Subsidy &amp; ML'!$B:$B,2025,'Pooling Demand- Subsidy &amp; ML'!$C:$C,$B14,'Pooling Demand- Subsidy &amp; ML'!$D:$D,Y$10)</f>
        <v>0</v>
      </c>
      <c r="Z14" s="224">
        <f>SUMIFS('Pooling Demand- Subsidy &amp; ML'!$G:$G,'Pooling Demand- Subsidy &amp; ML'!$B:$B,2025,'Pooling Demand- Subsidy &amp; ML'!$C:$C,$B14,'Pooling Demand- Subsidy &amp; ML'!$D:$D,Z$10)+SUMIFS('Pooling Demand- Subsidy &amp; ML'!$J:$J,'Pooling Demand- Subsidy &amp; ML'!$B:$B,2025,'Pooling Demand- Subsidy &amp; ML'!$C:$C,$B14,'Pooling Demand- Subsidy &amp; ML'!$D:$D,Z$10)</f>
        <v>0</v>
      </c>
      <c r="AA14" s="224">
        <f>SUMIFS('Pooling Demand- Subsidy &amp; ML'!$G:$G,'Pooling Demand- Subsidy &amp; ML'!$B:$B,2025,'Pooling Demand- Subsidy &amp; ML'!$C:$C,$B14,'Pooling Demand- Subsidy &amp; ML'!$D:$D,AA$10)+SUMIFS('Pooling Demand- Subsidy &amp; ML'!$J:$J,'Pooling Demand- Subsidy &amp; ML'!$B:$B,2025,'Pooling Demand- Subsidy &amp; ML'!$C:$C,$B14,'Pooling Demand- Subsidy &amp; ML'!$D:$D,AA$10)</f>
        <v>0</v>
      </c>
      <c r="AB14" s="224">
        <f>SUMIFS('Pooling Demand- Subsidy &amp; ML'!$G:$G,'Pooling Demand- Subsidy &amp; ML'!$B:$B,2025,'Pooling Demand- Subsidy &amp; ML'!$C:$C,$B14,'Pooling Demand- Subsidy &amp; ML'!$D:$D,AB$10)+SUMIFS('Pooling Demand- Subsidy &amp; ML'!$J:$J,'Pooling Demand- Subsidy &amp; ML'!$B:$B,2025,'Pooling Demand- Subsidy &amp; ML'!$C:$C,$B14,'Pooling Demand- Subsidy &amp; ML'!$D:$D,AB$10)</f>
        <v>0</v>
      </c>
      <c r="AC14" s="224">
        <f>SUMIFS('Pooling Demand- Subsidy &amp; ML'!$G:$G,'Pooling Demand- Subsidy &amp; ML'!$B:$B,2025,'Pooling Demand- Subsidy &amp; ML'!$C:$C,$B14,'Pooling Demand- Subsidy &amp; ML'!$D:$D,AC$10)+SUMIFS('Pooling Demand- Subsidy &amp; ML'!$J:$J,'Pooling Demand- Subsidy &amp; ML'!$B:$B,2025,'Pooling Demand- Subsidy &amp; ML'!$C:$C,$B14,'Pooling Demand- Subsidy &amp; ML'!$D:$D,AC$10)</f>
        <v>0</v>
      </c>
      <c r="AD14" s="225">
        <f>SUMIFS('Pooling Demand- Subsidy &amp; ML'!$G:$G,'Pooling Demand- Subsidy &amp; ML'!$B:$B,2025,'Pooling Demand- Subsidy &amp; ML'!$C:$C,$B14,'Pooling Demand- Subsidy &amp; ML'!$D:$D,AD$10)+SUMIFS('Pooling Demand- Subsidy &amp; ML'!$J:$J,'Pooling Demand- Subsidy &amp; ML'!$B:$B,2025,'Pooling Demand- Subsidy &amp; ML'!$C:$C,$B14,'Pooling Demand- Subsidy &amp; ML'!$D:$D,AD$10)</f>
        <v>0</v>
      </c>
      <c r="AE14" s="91">
        <f t="shared" si="2"/>
        <v>0</v>
      </c>
      <c r="AG14" s="86" t="s">
        <v>11</v>
      </c>
      <c r="AH14" s="223">
        <f>SUMIFS('Pooling Demand- Subsidy &amp; ML'!$G:$G,'Pooling Demand- Subsidy &amp; ML'!$B:$B,2035,'Pooling Demand- Subsidy &amp; ML'!$C:$C,$B14,'Pooling Demand- Subsidy &amp; ML'!$D:$D,AH$10)+SUMIFS('Pooling Demand- Subsidy &amp; ML'!$J:$J,'Pooling Demand- Subsidy &amp; ML'!$B:$B,2035,'Pooling Demand- Subsidy &amp; ML'!$C:$C,$B14,'Pooling Demand- Subsidy &amp; ML'!$D:$D,AH$10)</f>
        <v>409</v>
      </c>
      <c r="AI14" s="224">
        <f>SUMIFS('Pooling Demand- Subsidy &amp; ML'!$G:$G,'Pooling Demand- Subsidy &amp; ML'!$B:$B,2035,'Pooling Demand- Subsidy &amp; ML'!$C:$C,$B14,'Pooling Demand- Subsidy &amp; ML'!$D:$D,AI$10)+SUMIFS('Pooling Demand- Subsidy &amp; ML'!$J:$J,'Pooling Demand- Subsidy &amp; ML'!$B:$B,2035,'Pooling Demand- Subsidy &amp; ML'!$C:$C,$B14,'Pooling Demand- Subsidy &amp; ML'!$D:$D,AI$10)</f>
        <v>146</v>
      </c>
      <c r="AJ14" s="224">
        <f>SUMIFS('Pooling Demand- Subsidy &amp; ML'!$G:$G,'Pooling Demand- Subsidy &amp; ML'!$B:$B,2035,'Pooling Demand- Subsidy &amp; ML'!$C:$C,$B14,'Pooling Demand- Subsidy &amp; ML'!$D:$D,AJ$10)+SUMIFS('Pooling Demand- Subsidy &amp; ML'!$J:$J,'Pooling Demand- Subsidy &amp; ML'!$B:$B,2035,'Pooling Demand- Subsidy &amp; ML'!$C:$C,$B14,'Pooling Demand- Subsidy &amp; ML'!$D:$D,AJ$10)</f>
        <v>832</v>
      </c>
      <c r="AK14" s="224">
        <f>SUMIFS('Pooling Demand- Subsidy &amp; ML'!$G:$G,'Pooling Demand- Subsidy &amp; ML'!$B:$B,2035,'Pooling Demand- Subsidy &amp; ML'!$C:$C,$B14,'Pooling Demand- Subsidy &amp; ML'!$D:$D,AK$10)+SUMIFS('Pooling Demand- Subsidy &amp; ML'!$J:$J,'Pooling Demand- Subsidy &amp; ML'!$B:$B,2035,'Pooling Demand- Subsidy &amp; ML'!$C:$C,$B14,'Pooling Demand- Subsidy &amp; ML'!$D:$D,AK$10)</f>
        <v>93</v>
      </c>
      <c r="AL14" s="224">
        <f>SUMIFS('Pooling Demand- Subsidy &amp; ML'!$G:$G,'Pooling Demand- Subsidy &amp; ML'!$B:$B,2035,'Pooling Demand- Subsidy &amp; ML'!$C:$C,$B14,'Pooling Demand- Subsidy &amp; ML'!$D:$D,AL$10)+SUMIFS('Pooling Demand- Subsidy &amp; ML'!$J:$J,'Pooling Demand- Subsidy &amp; ML'!$B:$B,2035,'Pooling Demand- Subsidy &amp; ML'!$C:$C,$B14,'Pooling Demand- Subsidy &amp; ML'!$D:$D,AL$10)</f>
        <v>7</v>
      </c>
      <c r="AM14" s="224">
        <f>SUMIFS('Pooling Demand- Subsidy &amp; ML'!$G:$G,'Pooling Demand- Subsidy &amp; ML'!$B:$B,2035,'Pooling Demand- Subsidy &amp; ML'!$C:$C,$B14,'Pooling Demand- Subsidy &amp; ML'!$D:$D,AM$10)+SUMIFS('Pooling Demand- Subsidy &amp; ML'!$J:$J,'Pooling Demand- Subsidy &amp; ML'!$B:$B,2035,'Pooling Demand- Subsidy &amp; ML'!$C:$C,$B14,'Pooling Demand- Subsidy &amp; ML'!$D:$D,AM$10)</f>
        <v>2</v>
      </c>
      <c r="AN14" s="225">
        <f>SUMIFS('Pooling Demand- Subsidy &amp; ML'!$G:$G,'Pooling Demand- Subsidy &amp; ML'!$B:$B,2035,'Pooling Demand- Subsidy &amp; ML'!$C:$C,$B14,'Pooling Demand- Subsidy &amp; ML'!$D:$D,AN$10)+SUMIFS('Pooling Demand- Subsidy &amp; ML'!$J:$J,'Pooling Demand- Subsidy &amp; ML'!$B:$B,2035,'Pooling Demand- Subsidy &amp; ML'!$C:$C,$B14,'Pooling Demand- Subsidy &amp; ML'!$D:$D,AN$10)</f>
        <v>1</v>
      </c>
      <c r="AO14" s="91">
        <f t="shared" si="3"/>
        <v>1490</v>
      </c>
      <c r="AQ14" s="86" t="s">
        <v>11</v>
      </c>
      <c r="AR14" s="223">
        <f>SUMIFS('Pooling Demand- Subsidy &amp; ML'!$G:$G,'Pooling Demand- Subsidy &amp; ML'!$B:$B,2050,'Pooling Demand- Subsidy &amp; ML'!$C:$C,$B14,'Pooling Demand- Subsidy &amp; ML'!$D:$D,AR$10)+SUMIFS('Pooling Demand- Subsidy &amp; ML'!$J:$J,'Pooling Demand- Subsidy &amp; ML'!$B:$B,2050,'Pooling Demand- Subsidy &amp; ML'!$C:$C,$B14,'Pooling Demand- Subsidy &amp; ML'!$D:$D,AR$10)</f>
        <v>0</v>
      </c>
      <c r="AS14" s="224">
        <f>SUMIFS('Pooling Demand- Subsidy &amp; ML'!$G:$G,'Pooling Demand- Subsidy &amp; ML'!$B:$B,2050,'Pooling Demand- Subsidy &amp; ML'!$C:$C,$B14,'Pooling Demand- Subsidy &amp; ML'!$D:$D,AS$10)+SUMIFS('Pooling Demand- Subsidy &amp; ML'!$J:$J,'Pooling Demand- Subsidy &amp; ML'!$B:$B,2050,'Pooling Demand- Subsidy &amp; ML'!$C:$C,$B14,'Pooling Demand- Subsidy &amp; ML'!$D:$D,AS$10)</f>
        <v>0</v>
      </c>
      <c r="AT14" s="224">
        <f>SUMIFS('Pooling Demand- Subsidy &amp; ML'!$G:$G,'Pooling Demand- Subsidy &amp; ML'!$B:$B,2050,'Pooling Demand- Subsidy &amp; ML'!$C:$C,$B14,'Pooling Demand- Subsidy &amp; ML'!$D:$D,AT$10)+SUMIFS('Pooling Demand- Subsidy &amp; ML'!$J:$J,'Pooling Demand- Subsidy &amp; ML'!$B:$B,2050,'Pooling Demand- Subsidy &amp; ML'!$C:$C,$B14,'Pooling Demand- Subsidy &amp; ML'!$D:$D,AT$10)</f>
        <v>0</v>
      </c>
      <c r="AU14" s="224">
        <f>SUMIFS('Pooling Demand- Subsidy &amp; ML'!$G:$G,'Pooling Demand- Subsidy &amp; ML'!$B:$B,2050,'Pooling Demand- Subsidy &amp; ML'!$C:$C,$B14,'Pooling Demand- Subsidy &amp; ML'!$D:$D,AU$10)+SUMIFS('Pooling Demand- Subsidy &amp; ML'!$J:$J,'Pooling Demand- Subsidy &amp; ML'!$B:$B,2050,'Pooling Demand- Subsidy &amp; ML'!$C:$C,$B14,'Pooling Demand- Subsidy &amp; ML'!$D:$D,AU$10)</f>
        <v>0</v>
      </c>
      <c r="AV14" s="224">
        <f>SUMIFS('Pooling Demand- Subsidy &amp; ML'!$G:$G,'Pooling Demand- Subsidy &amp; ML'!$B:$B,2050,'Pooling Demand- Subsidy &amp; ML'!$C:$C,$B14,'Pooling Demand- Subsidy &amp; ML'!$D:$D,AV$10)+SUMIFS('Pooling Demand- Subsidy &amp; ML'!$J:$J,'Pooling Demand- Subsidy &amp; ML'!$B:$B,2050,'Pooling Demand- Subsidy &amp; ML'!$C:$C,$B14,'Pooling Demand- Subsidy &amp; ML'!$D:$D,AV$10)</f>
        <v>0</v>
      </c>
      <c r="AW14" s="224">
        <f>SUMIFS('Pooling Demand- Subsidy &amp; ML'!$G:$G,'Pooling Demand- Subsidy &amp; ML'!$B:$B,2050,'Pooling Demand- Subsidy &amp; ML'!$C:$C,$B14,'Pooling Demand- Subsidy &amp; ML'!$D:$D,AW$10)+SUMIFS('Pooling Demand- Subsidy &amp; ML'!$J:$J,'Pooling Demand- Subsidy &amp; ML'!$B:$B,2050,'Pooling Demand- Subsidy &amp; ML'!$C:$C,$B14,'Pooling Demand- Subsidy &amp; ML'!$D:$D,AW$10)</f>
        <v>0</v>
      </c>
      <c r="AX14" s="225">
        <f>SUMIFS('Pooling Demand- Subsidy &amp; ML'!$G:$G,'Pooling Demand- Subsidy &amp; ML'!$B:$B,2050,'Pooling Demand- Subsidy &amp; ML'!$C:$C,$B14,'Pooling Demand- Subsidy &amp; ML'!$D:$D,AX$10)+SUMIFS('Pooling Demand- Subsidy &amp; ML'!$J:$J,'Pooling Demand- Subsidy &amp; ML'!$B:$B,2050,'Pooling Demand- Subsidy &amp; ML'!$C:$C,$B14,'Pooling Demand- Subsidy &amp; ML'!$D:$D,AX$10)</f>
        <v>0</v>
      </c>
      <c r="AY14" s="91">
        <f t="shared" si="4"/>
        <v>0</v>
      </c>
    </row>
    <row r="15" spans="2:51" x14ac:dyDescent="0.25">
      <c r="B15" s="1">
        <v>3</v>
      </c>
      <c r="C15" s="86" t="s">
        <v>12</v>
      </c>
      <c r="D15" s="223">
        <f>SUMIFS('Pooling Demand- Subsidy &amp; ML'!$G:$G,'Pooling Demand- Subsidy &amp; ML'!$B:$B,2016,'Pooling Demand- Subsidy &amp; ML'!$C:$C,$B15,'Pooling Demand- Subsidy &amp; ML'!$D:$D,D$10)+SUMIFS('Pooling Demand- Subsidy &amp; ML'!$J:$J,'Pooling Demand- Subsidy &amp; ML'!$B:$B,2016,'Pooling Demand- Subsidy &amp; ML'!$C:$C,$B15,'Pooling Demand- Subsidy &amp; ML'!$D:$D,D$10)</f>
        <v>0</v>
      </c>
      <c r="E15" s="224">
        <f>SUMIFS('Pooling Demand- Subsidy &amp; ML'!$G:$G,'Pooling Demand- Subsidy &amp; ML'!$B:$B,2016,'Pooling Demand- Subsidy &amp; ML'!$C:$C,$B15,'Pooling Demand- Subsidy &amp; ML'!$D:$D,E$10)+SUMIFS('Pooling Demand- Subsidy &amp; ML'!$J:$J,'Pooling Demand- Subsidy &amp; ML'!$B:$B,2016,'Pooling Demand- Subsidy &amp; ML'!$C:$C,$B15,'Pooling Demand- Subsidy &amp; ML'!$D:$D,E$10)</f>
        <v>0</v>
      </c>
      <c r="F15" s="224">
        <f>SUMIFS('Pooling Demand- Subsidy &amp; ML'!$G:$G,'Pooling Demand- Subsidy &amp; ML'!$B:$B,2016,'Pooling Demand- Subsidy &amp; ML'!$C:$C,$B15,'Pooling Demand- Subsidy &amp; ML'!$D:$D,F$10)+SUMIFS('Pooling Demand- Subsidy &amp; ML'!$J:$J,'Pooling Demand- Subsidy &amp; ML'!$B:$B,2016,'Pooling Demand- Subsidy &amp; ML'!$C:$C,$B15,'Pooling Demand- Subsidy &amp; ML'!$D:$D,F$10)</f>
        <v>0</v>
      </c>
      <c r="G15" s="224">
        <f>SUMIFS('Pooling Demand- Subsidy &amp; ML'!$G:$G,'Pooling Demand- Subsidy &amp; ML'!$B:$B,2016,'Pooling Demand- Subsidy &amp; ML'!$C:$C,$B15,'Pooling Demand- Subsidy &amp; ML'!$D:$D,G$10)+SUMIFS('Pooling Demand- Subsidy &amp; ML'!$J:$J,'Pooling Demand- Subsidy &amp; ML'!$B:$B,2016,'Pooling Demand- Subsidy &amp; ML'!$C:$C,$B15,'Pooling Demand- Subsidy &amp; ML'!$D:$D,G$10)</f>
        <v>0</v>
      </c>
      <c r="H15" s="224">
        <f>SUMIFS('Pooling Demand- Subsidy &amp; ML'!$G:$G,'Pooling Demand- Subsidy &amp; ML'!$B:$B,2016,'Pooling Demand- Subsidy &amp; ML'!$C:$C,$B15,'Pooling Demand- Subsidy &amp; ML'!$D:$D,H$10)+SUMIFS('Pooling Demand- Subsidy &amp; ML'!$J:$J,'Pooling Demand- Subsidy &amp; ML'!$B:$B,2016,'Pooling Demand- Subsidy &amp; ML'!$C:$C,$B15,'Pooling Demand- Subsidy &amp; ML'!$D:$D,H$10)</f>
        <v>0</v>
      </c>
      <c r="I15" s="224">
        <f>SUMIFS('Pooling Demand- Subsidy &amp; ML'!$G:$G,'Pooling Demand- Subsidy &amp; ML'!$B:$B,2016,'Pooling Demand- Subsidy &amp; ML'!$C:$C,$B15,'Pooling Demand- Subsidy &amp; ML'!$D:$D,I$10)+SUMIFS('Pooling Demand- Subsidy &amp; ML'!$J:$J,'Pooling Demand- Subsidy &amp; ML'!$B:$B,2016,'Pooling Demand- Subsidy &amp; ML'!$C:$C,$B15,'Pooling Demand- Subsidy &amp; ML'!$D:$D,I$10)</f>
        <v>0</v>
      </c>
      <c r="J15" s="225">
        <f>SUMIFS('Pooling Demand- Subsidy &amp; ML'!$G:$G,'Pooling Demand- Subsidy &amp; ML'!$B:$B,2016,'Pooling Demand- Subsidy &amp; ML'!$C:$C,$B15,'Pooling Demand- Subsidy &amp; ML'!$D:$D,J$10)+SUMIFS('Pooling Demand- Subsidy &amp; ML'!$J:$J,'Pooling Demand- Subsidy &amp; ML'!$B:$B,2016,'Pooling Demand- Subsidy &amp; ML'!$C:$C,$B15,'Pooling Demand- Subsidy &amp; ML'!$D:$D,J$10)</f>
        <v>0</v>
      </c>
      <c r="K15" s="91">
        <f t="shared" si="0"/>
        <v>0</v>
      </c>
      <c r="M15" s="86" t="s">
        <v>12</v>
      </c>
      <c r="N15" s="223">
        <f>SUMIFS('Pooling Demand- Subsidy &amp; ML'!$G:$G,'Pooling Demand- Subsidy &amp; ML'!$B:$B,2020,'Pooling Demand- Subsidy &amp; ML'!$C:$C,$B15,'Pooling Demand- Subsidy &amp; ML'!$D:$D,N$10)+SUMIFS('Pooling Demand- Subsidy &amp; ML'!$J:$J,'Pooling Demand- Subsidy &amp; ML'!$B:$B,2020,'Pooling Demand- Subsidy &amp; ML'!$C:$C,$B15,'Pooling Demand- Subsidy &amp; ML'!$D:$D,N$10)</f>
        <v>0</v>
      </c>
      <c r="O15" s="224">
        <f>SUMIFS('Pooling Demand- Subsidy &amp; ML'!$G:$G,'Pooling Demand- Subsidy &amp; ML'!$B:$B,2020,'Pooling Demand- Subsidy &amp; ML'!$C:$C,$B15,'Pooling Demand- Subsidy &amp; ML'!$D:$D,O$10)+SUMIFS('Pooling Demand- Subsidy &amp; ML'!$J:$J,'Pooling Demand- Subsidy &amp; ML'!$B:$B,2020,'Pooling Demand- Subsidy &amp; ML'!$C:$C,$B15,'Pooling Demand- Subsidy &amp; ML'!$D:$D,O$10)</f>
        <v>0</v>
      </c>
      <c r="P15" s="224">
        <f>SUMIFS('Pooling Demand- Subsidy &amp; ML'!$G:$G,'Pooling Demand- Subsidy &amp; ML'!$B:$B,2020,'Pooling Demand- Subsidy &amp; ML'!$C:$C,$B15,'Pooling Demand- Subsidy &amp; ML'!$D:$D,P$10)+SUMIFS('Pooling Demand- Subsidy &amp; ML'!$J:$J,'Pooling Demand- Subsidy &amp; ML'!$B:$B,2020,'Pooling Demand- Subsidy &amp; ML'!$C:$C,$B15,'Pooling Demand- Subsidy &amp; ML'!$D:$D,P$10)</f>
        <v>0</v>
      </c>
      <c r="Q15" s="224">
        <f>SUMIFS('Pooling Demand- Subsidy &amp; ML'!$G:$G,'Pooling Demand- Subsidy &amp; ML'!$B:$B,2020,'Pooling Demand- Subsidy &amp; ML'!$C:$C,$B15,'Pooling Demand- Subsidy &amp; ML'!$D:$D,Q$10)+SUMIFS('Pooling Demand- Subsidy &amp; ML'!$J:$J,'Pooling Demand- Subsidy &amp; ML'!$B:$B,2020,'Pooling Demand- Subsidy &amp; ML'!$C:$C,$B15,'Pooling Demand- Subsidy &amp; ML'!$D:$D,Q$10)</f>
        <v>0</v>
      </c>
      <c r="R15" s="224">
        <f>SUMIFS('Pooling Demand- Subsidy &amp; ML'!$G:$G,'Pooling Demand- Subsidy &amp; ML'!$B:$B,2020,'Pooling Demand- Subsidy &amp; ML'!$C:$C,$B15,'Pooling Demand- Subsidy &amp; ML'!$D:$D,R$10)+SUMIFS('Pooling Demand- Subsidy &amp; ML'!$J:$J,'Pooling Demand- Subsidy &amp; ML'!$B:$B,2020,'Pooling Demand- Subsidy &amp; ML'!$C:$C,$B15,'Pooling Demand- Subsidy &amp; ML'!$D:$D,R$10)</f>
        <v>0</v>
      </c>
      <c r="S15" s="224">
        <f>SUMIFS('Pooling Demand- Subsidy &amp; ML'!$G:$G,'Pooling Demand- Subsidy &amp; ML'!$B:$B,2020,'Pooling Demand- Subsidy &amp; ML'!$C:$C,$B15,'Pooling Demand- Subsidy &amp; ML'!$D:$D,S$10)+SUMIFS('Pooling Demand- Subsidy &amp; ML'!$J:$J,'Pooling Demand- Subsidy &amp; ML'!$B:$B,2020,'Pooling Demand- Subsidy &amp; ML'!$C:$C,$B15,'Pooling Demand- Subsidy &amp; ML'!$D:$D,S$10)</f>
        <v>0</v>
      </c>
      <c r="T15" s="225">
        <f>SUMIFS('Pooling Demand- Subsidy &amp; ML'!$G:$G,'Pooling Demand- Subsidy &amp; ML'!$B:$B,2020,'Pooling Demand- Subsidy &amp; ML'!$C:$C,$B15,'Pooling Demand- Subsidy &amp; ML'!$D:$D,T$10)+SUMIFS('Pooling Demand- Subsidy &amp; ML'!$J:$J,'Pooling Demand- Subsidy &amp; ML'!$B:$B,2020,'Pooling Demand- Subsidy &amp; ML'!$C:$C,$B15,'Pooling Demand- Subsidy &amp; ML'!$D:$D,T$10)</f>
        <v>0</v>
      </c>
      <c r="U15" s="91">
        <f t="shared" si="1"/>
        <v>0</v>
      </c>
      <c r="W15" s="86" t="s">
        <v>12</v>
      </c>
      <c r="X15" s="223">
        <f>SUMIFS('Pooling Demand- Subsidy &amp; ML'!$G:$G,'Pooling Demand- Subsidy &amp; ML'!$B:$B,2025,'Pooling Demand- Subsidy &amp; ML'!$C:$C,$B15,'Pooling Demand- Subsidy &amp; ML'!$D:$D,X$10)+SUMIFS('Pooling Demand- Subsidy &amp; ML'!$J:$J,'Pooling Demand- Subsidy &amp; ML'!$B:$B,2025,'Pooling Demand- Subsidy &amp; ML'!$C:$C,$B15,'Pooling Demand- Subsidy &amp; ML'!$D:$D,X$10)</f>
        <v>0</v>
      </c>
      <c r="Y15" s="224">
        <f>SUMIFS('Pooling Demand- Subsidy &amp; ML'!$G:$G,'Pooling Demand- Subsidy &amp; ML'!$B:$B,2025,'Pooling Demand- Subsidy &amp; ML'!$C:$C,$B15,'Pooling Demand- Subsidy &amp; ML'!$D:$D,Y$10)+SUMIFS('Pooling Demand- Subsidy &amp; ML'!$J:$J,'Pooling Demand- Subsidy &amp; ML'!$B:$B,2025,'Pooling Demand- Subsidy &amp; ML'!$C:$C,$B15,'Pooling Demand- Subsidy &amp; ML'!$D:$D,Y$10)</f>
        <v>0</v>
      </c>
      <c r="Z15" s="224">
        <f>SUMIFS('Pooling Demand- Subsidy &amp; ML'!$G:$G,'Pooling Demand- Subsidy &amp; ML'!$B:$B,2025,'Pooling Demand- Subsidy &amp; ML'!$C:$C,$B15,'Pooling Demand- Subsidy &amp; ML'!$D:$D,Z$10)+SUMIFS('Pooling Demand- Subsidy &amp; ML'!$J:$J,'Pooling Demand- Subsidy &amp; ML'!$B:$B,2025,'Pooling Demand- Subsidy &amp; ML'!$C:$C,$B15,'Pooling Demand- Subsidy &amp; ML'!$D:$D,Z$10)</f>
        <v>0</v>
      </c>
      <c r="AA15" s="224">
        <f>SUMIFS('Pooling Demand- Subsidy &amp; ML'!$G:$G,'Pooling Demand- Subsidy &amp; ML'!$B:$B,2025,'Pooling Demand- Subsidy &amp; ML'!$C:$C,$B15,'Pooling Demand- Subsidy &amp; ML'!$D:$D,AA$10)+SUMIFS('Pooling Demand- Subsidy &amp; ML'!$J:$J,'Pooling Demand- Subsidy &amp; ML'!$B:$B,2025,'Pooling Demand- Subsidy &amp; ML'!$C:$C,$B15,'Pooling Demand- Subsidy &amp; ML'!$D:$D,AA$10)</f>
        <v>0</v>
      </c>
      <c r="AB15" s="224">
        <f>SUMIFS('Pooling Demand- Subsidy &amp; ML'!$G:$G,'Pooling Demand- Subsidy &amp; ML'!$B:$B,2025,'Pooling Demand- Subsidy &amp; ML'!$C:$C,$B15,'Pooling Demand- Subsidy &amp; ML'!$D:$D,AB$10)+SUMIFS('Pooling Demand- Subsidy &amp; ML'!$J:$J,'Pooling Demand- Subsidy &amp; ML'!$B:$B,2025,'Pooling Demand- Subsidy &amp; ML'!$C:$C,$B15,'Pooling Demand- Subsidy &amp; ML'!$D:$D,AB$10)</f>
        <v>0</v>
      </c>
      <c r="AC15" s="224">
        <f>SUMIFS('Pooling Demand- Subsidy &amp; ML'!$G:$G,'Pooling Demand- Subsidy &amp; ML'!$B:$B,2025,'Pooling Demand- Subsidy &amp; ML'!$C:$C,$B15,'Pooling Demand- Subsidy &amp; ML'!$D:$D,AC$10)+SUMIFS('Pooling Demand- Subsidy &amp; ML'!$J:$J,'Pooling Demand- Subsidy &amp; ML'!$B:$B,2025,'Pooling Demand- Subsidy &amp; ML'!$C:$C,$B15,'Pooling Demand- Subsidy &amp; ML'!$D:$D,AC$10)</f>
        <v>0</v>
      </c>
      <c r="AD15" s="225">
        <f>SUMIFS('Pooling Demand- Subsidy &amp; ML'!$G:$G,'Pooling Demand- Subsidy &amp; ML'!$B:$B,2025,'Pooling Demand- Subsidy &amp; ML'!$C:$C,$B15,'Pooling Demand- Subsidy &amp; ML'!$D:$D,AD$10)+SUMIFS('Pooling Demand- Subsidy &amp; ML'!$J:$J,'Pooling Demand- Subsidy &amp; ML'!$B:$B,2025,'Pooling Demand- Subsidy &amp; ML'!$C:$C,$B15,'Pooling Demand- Subsidy &amp; ML'!$D:$D,AD$10)</f>
        <v>0</v>
      </c>
      <c r="AE15" s="91">
        <f t="shared" si="2"/>
        <v>0</v>
      </c>
      <c r="AG15" s="86" t="s">
        <v>12</v>
      </c>
      <c r="AH15" s="223">
        <f>SUMIFS('Pooling Demand- Subsidy &amp; ML'!$G:$G,'Pooling Demand- Subsidy &amp; ML'!$B:$B,2035,'Pooling Demand- Subsidy &amp; ML'!$C:$C,$B15,'Pooling Demand- Subsidy &amp; ML'!$D:$D,AH$10)+SUMIFS('Pooling Demand- Subsidy &amp; ML'!$J:$J,'Pooling Demand- Subsidy &amp; ML'!$B:$B,2035,'Pooling Demand- Subsidy &amp; ML'!$C:$C,$B15,'Pooling Demand- Subsidy &amp; ML'!$D:$D,AH$10)</f>
        <v>329</v>
      </c>
      <c r="AI15" s="224">
        <f>SUMIFS('Pooling Demand- Subsidy &amp; ML'!$G:$G,'Pooling Demand- Subsidy &amp; ML'!$B:$B,2035,'Pooling Demand- Subsidy &amp; ML'!$C:$C,$B15,'Pooling Demand- Subsidy &amp; ML'!$D:$D,AI$10)+SUMIFS('Pooling Demand- Subsidy &amp; ML'!$J:$J,'Pooling Demand- Subsidy &amp; ML'!$B:$B,2035,'Pooling Demand- Subsidy &amp; ML'!$C:$C,$B15,'Pooling Demand- Subsidy &amp; ML'!$D:$D,AI$10)</f>
        <v>290</v>
      </c>
      <c r="AJ15" s="224">
        <f>SUMIFS('Pooling Demand- Subsidy &amp; ML'!$G:$G,'Pooling Demand- Subsidy &amp; ML'!$B:$B,2035,'Pooling Demand- Subsidy &amp; ML'!$C:$C,$B15,'Pooling Demand- Subsidy &amp; ML'!$D:$D,AJ$10)+SUMIFS('Pooling Demand- Subsidy &amp; ML'!$J:$J,'Pooling Demand- Subsidy &amp; ML'!$B:$B,2035,'Pooling Demand- Subsidy &amp; ML'!$C:$C,$B15,'Pooling Demand- Subsidy &amp; ML'!$D:$D,AJ$10)</f>
        <v>91</v>
      </c>
      <c r="AK15" s="224">
        <f>SUMIFS('Pooling Demand- Subsidy &amp; ML'!$G:$G,'Pooling Demand- Subsidy &amp; ML'!$B:$B,2035,'Pooling Demand- Subsidy &amp; ML'!$C:$C,$B15,'Pooling Demand- Subsidy &amp; ML'!$D:$D,AK$10)+SUMIFS('Pooling Demand- Subsidy &amp; ML'!$J:$J,'Pooling Demand- Subsidy &amp; ML'!$B:$B,2035,'Pooling Demand- Subsidy &amp; ML'!$C:$C,$B15,'Pooling Demand- Subsidy &amp; ML'!$D:$D,AK$10)</f>
        <v>733</v>
      </c>
      <c r="AL15" s="224">
        <f>SUMIFS('Pooling Demand- Subsidy &amp; ML'!$G:$G,'Pooling Demand- Subsidy &amp; ML'!$B:$B,2035,'Pooling Demand- Subsidy &amp; ML'!$C:$C,$B15,'Pooling Demand- Subsidy &amp; ML'!$D:$D,AL$10)+SUMIFS('Pooling Demand- Subsidy &amp; ML'!$J:$J,'Pooling Demand- Subsidy &amp; ML'!$B:$B,2035,'Pooling Demand- Subsidy &amp; ML'!$C:$C,$B15,'Pooling Demand- Subsidy &amp; ML'!$D:$D,AL$10)</f>
        <v>7</v>
      </c>
      <c r="AM15" s="224">
        <f>SUMIFS('Pooling Demand- Subsidy &amp; ML'!$G:$G,'Pooling Demand- Subsidy &amp; ML'!$B:$B,2035,'Pooling Demand- Subsidy &amp; ML'!$C:$C,$B15,'Pooling Demand- Subsidy &amp; ML'!$D:$D,AM$10)+SUMIFS('Pooling Demand- Subsidy &amp; ML'!$J:$J,'Pooling Demand- Subsidy &amp; ML'!$B:$B,2035,'Pooling Demand- Subsidy &amp; ML'!$C:$C,$B15,'Pooling Demand- Subsidy &amp; ML'!$D:$D,AM$10)</f>
        <v>20</v>
      </c>
      <c r="AN15" s="225">
        <f>SUMIFS('Pooling Demand- Subsidy &amp; ML'!$G:$G,'Pooling Demand- Subsidy &amp; ML'!$B:$B,2035,'Pooling Demand- Subsidy &amp; ML'!$C:$C,$B15,'Pooling Demand- Subsidy &amp; ML'!$D:$D,AN$10)+SUMIFS('Pooling Demand- Subsidy &amp; ML'!$J:$J,'Pooling Demand- Subsidy &amp; ML'!$B:$B,2035,'Pooling Demand- Subsidy &amp; ML'!$C:$C,$B15,'Pooling Demand- Subsidy &amp; ML'!$D:$D,AN$10)</f>
        <v>2</v>
      </c>
      <c r="AO15" s="91">
        <f t="shared" si="3"/>
        <v>1472</v>
      </c>
      <c r="AQ15" s="86" t="s">
        <v>12</v>
      </c>
      <c r="AR15" s="223">
        <f>SUMIFS('Pooling Demand- Subsidy &amp; ML'!$G:$G,'Pooling Demand- Subsidy &amp; ML'!$B:$B,2050,'Pooling Demand- Subsidy &amp; ML'!$C:$C,$B15,'Pooling Demand- Subsidy &amp; ML'!$D:$D,AR$10)+SUMIFS('Pooling Demand- Subsidy &amp; ML'!$J:$J,'Pooling Demand- Subsidy &amp; ML'!$B:$B,2050,'Pooling Demand- Subsidy &amp; ML'!$C:$C,$B15,'Pooling Demand- Subsidy &amp; ML'!$D:$D,AR$10)</f>
        <v>0</v>
      </c>
      <c r="AS15" s="224">
        <f>SUMIFS('Pooling Demand- Subsidy &amp; ML'!$G:$G,'Pooling Demand- Subsidy &amp; ML'!$B:$B,2050,'Pooling Demand- Subsidy &amp; ML'!$C:$C,$B15,'Pooling Demand- Subsidy &amp; ML'!$D:$D,AS$10)+SUMIFS('Pooling Demand- Subsidy &amp; ML'!$J:$J,'Pooling Demand- Subsidy &amp; ML'!$B:$B,2050,'Pooling Demand- Subsidy &amp; ML'!$C:$C,$B15,'Pooling Demand- Subsidy &amp; ML'!$D:$D,AS$10)</f>
        <v>0</v>
      </c>
      <c r="AT15" s="224">
        <f>SUMIFS('Pooling Demand- Subsidy &amp; ML'!$G:$G,'Pooling Demand- Subsidy &amp; ML'!$B:$B,2050,'Pooling Demand- Subsidy &amp; ML'!$C:$C,$B15,'Pooling Demand- Subsidy &amp; ML'!$D:$D,AT$10)+SUMIFS('Pooling Demand- Subsidy &amp; ML'!$J:$J,'Pooling Demand- Subsidy &amp; ML'!$B:$B,2050,'Pooling Demand- Subsidy &amp; ML'!$C:$C,$B15,'Pooling Demand- Subsidy &amp; ML'!$D:$D,AT$10)</f>
        <v>0</v>
      </c>
      <c r="AU15" s="224">
        <f>SUMIFS('Pooling Demand- Subsidy &amp; ML'!$G:$G,'Pooling Demand- Subsidy &amp; ML'!$B:$B,2050,'Pooling Demand- Subsidy &amp; ML'!$C:$C,$B15,'Pooling Demand- Subsidy &amp; ML'!$D:$D,AU$10)+SUMIFS('Pooling Demand- Subsidy &amp; ML'!$J:$J,'Pooling Demand- Subsidy &amp; ML'!$B:$B,2050,'Pooling Demand- Subsidy &amp; ML'!$C:$C,$B15,'Pooling Demand- Subsidy &amp; ML'!$D:$D,AU$10)</f>
        <v>0</v>
      </c>
      <c r="AV15" s="224">
        <f>SUMIFS('Pooling Demand- Subsidy &amp; ML'!$G:$G,'Pooling Demand- Subsidy &amp; ML'!$B:$B,2050,'Pooling Demand- Subsidy &amp; ML'!$C:$C,$B15,'Pooling Demand- Subsidy &amp; ML'!$D:$D,AV$10)+SUMIFS('Pooling Demand- Subsidy &amp; ML'!$J:$J,'Pooling Demand- Subsidy &amp; ML'!$B:$B,2050,'Pooling Demand- Subsidy &amp; ML'!$C:$C,$B15,'Pooling Demand- Subsidy &amp; ML'!$D:$D,AV$10)</f>
        <v>0</v>
      </c>
      <c r="AW15" s="224">
        <f>SUMIFS('Pooling Demand- Subsidy &amp; ML'!$G:$G,'Pooling Demand- Subsidy &amp; ML'!$B:$B,2050,'Pooling Demand- Subsidy &amp; ML'!$C:$C,$B15,'Pooling Demand- Subsidy &amp; ML'!$D:$D,AW$10)+SUMIFS('Pooling Demand- Subsidy &amp; ML'!$J:$J,'Pooling Demand- Subsidy &amp; ML'!$B:$B,2050,'Pooling Demand- Subsidy &amp; ML'!$C:$C,$B15,'Pooling Demand- Subsidy &amp; ML'!$D:$D,AW$10)</f>
        <v>0</v>
      </c>
      <c r="AX15" s="225">
        <f>SUMIFS('Pooling Demand- Subsidy &amp; ML'!$G:$G,'Pooling Demand- Subsidy &amp; ML'!$B:$B,2050,'Pooling Demand- Subsidy &amp; ML'!$C:$C,$B15,'Pooling Demand- Subsidy &amp; ML'!$D:$D,AX$10)+SUMIFS('Pooling Demand- Subsidy &amp; ML'!$J:$J,'Pooling Demand- Subsidy &amp; ML'!$B:$B,2050,'Pooling Demand- Subsidy &amp; ML'!$C:$C,$B15,'Pooling Demand- Subsidy &amp; ML'!$D:$D,AX$10)</f>
        <v>0</v>
      </c>
      <c r="AY15" s="91">
        <f t="shared" si="4"/>
        <v>0</v>
      </c>
    </row>
    <row r="16" spans="2:51" x14ac:dyDescent="0.25">
      <c r="B16" s="1">
        <v>4</v>
      </c>
      <c r="C16" s="86" t="s">
        <v>13</v>
      </c>
      <c r="D16" s="223">
        <f>SUMIFS('Pooling Demand- Subsidy &amp; ML'!$G:$G,'Pooling Demand- Subsidy &amp; ML'!$B:$B,2016,'Pooling Demand- Subsidy &amp; ML'!$C:$C,$B16,'Pooling Demand- Subsidy &amp; ML'!$D:$D,D$10)+SUMIFS('Pooling Demand- Subsidy &amp; ML'!$J:$J,'Pooling Demand- Subsidy &amp; ML'!$B:$B,2016,'Pooling Demand- Subsidy &amp; ML'!$C:$C,$B16,'Pooling Demand- Subsidy &amp; ML'!$D:$D,D$10)</f>
        <v>0</v>
      </c>
      <c r="E16" s="224">
        <f>SUMIFS('Pooling Demand- Subsidy &amp; ML'!$G:$G,'Pooling Demand- Subsidy &amp; ML'!$B:$B,2016,'Pooling Demand- Subsidy &amp; ML'!$C:$C,$B16,'Pooling Demand- Subsidy &amp; ML'!$D:$D,E$10)+SUMIFS('Pooling Demand- Subsidy &amp; ML'!$J:$J,'Pooling Demand- Subsidy &amp; ML'!$B:$B,2016,'Pooling Demand- Subsidy &amp; ML'!$C:$C,$B16,'Pooling Demand- Subsidy &amp; ML'!$D:$D,E$10)</f>
        <v>0</v>
      </c>
      <c r="F16" s="224">
        <f>SUMIFS('Pooling Demand- Subsidy &amp; ML'!$G:$G,'Pooling Demand- Subsidy &amp; ML'!$B:$B,2016,'Pooling Demand- Subsidy &amp; ML'!$C:$C,$B16,'Pooling Demand- Subsidy &amp; ML'!$D:$D,F$10)+SUMIFS('Pooling Demand- Subsidy &amp; ML'!$J:$J,'Pooling Demand- Subsidy &amp; ML'!$B:$B,2016,'Pooling Demand- Subsidy &amp; ML'!$C:$C,$B16,'Pooling Demand- Subsidy &amp; ML'!$D:$D,F$10)</f>
        <v>0</v>
      </c>
      <c r="G16" s="224">
        <f>SUMIFS('Pooling Demand- Subsidy &amp; ML'!$G:$G,'Pooling Demand- Subsidy &amp; ML'!$B:$B,2016,'Pooling Demand- Subsidy &amp; ML'!$C:$C,$B16,'Pooling Demand- Subsidy &amp; ML'!$D:$D,G$10)+SUMIFS('Pooling Demand- Subsidy &amp; ML'!$J:$J,'Pooling Demand- Subsidy &amp; ML'!$B:$B,2016,'Pooling Demand- Subsidy &amp; ML'!$C:$C,$B16,'Pooling Demand- Subsidy &amp; ML'!$D:$D,G$10)</f>
        <v>0</v>
      </c>
      <c r="H16" s="224">
        <f>SUMIFS('Pooling Demand- Subsidy &amp; ML'!$G:$G,'Pooling Demand- Subsidy &amp; ML'!$B:$B,2016,'Pooling Demand- Subsidy &amp; ML'!$C:$C,$B16,'Pooling Demand- Subsidy &amp; ML'!$D:$D,H$10)+SUMIFS('Pooling Demand- Subsidy &amp; ML'!$J:$J,'Pooling Demand- Subsidy &amp; ML'!$B:$B,2016,'Pooling Demand- Subsidy &amp; ML'!$C:$C,$B16,'Pooling Demand- Subsidy &amp; ML'!$D:$D,H$10)</f>
        <v>0</v>
      </c>
      <c r="I16" s="224">
        <f>SUMIFS('Pooling Demand- Subsidy &amp; ML'!$G:$G,'Pooling Demand- Subsidy &amp; ML'!$B:$B,2016,'Pooling Demand- Subsidy &amp; ML'!$C:$C,$B16,'Pooling Demand- Subsidy &amp; ML'!$D:$D,I$10)+SUMIFS('Pooling Demand- Subsidy &amp; ML'!$J:$J,'Pooling Demand- Subsidy &amp; ML'!$B:$B,2016,'Pooling Demand- Subsidy &amp; ML'!$C:$C,$B16,'Pooling Demand- Subsidy &amp; ML'!$D:$D,I$10)</f>
        <v>0</v>
      </c>
      <c r="J16" s="225">
        <f>SUMIFS('Pooling Demand- Subsidy &amp; ML'!$G:$G,'Pooling Demand- Subsidy &amp; ML'!$B:$B,2016,'Pooling Demand- Subsidy &amp; ML'!$C:$C,$B16,'Pooling Demand- Subsidy &amp; ML'!$D:$D,J$10)+SUMIFS('Pooling Demand- Subsidy &amp; ML'!$J:$J,'Pooling Demand- Subsidy &amp; ML'!$B:$B,2016,'Pooling Demand- Subsidy &amp; ML'!$C:$C,$B16,'Pooling Demand- Subsidy &amp; ML'!$D:$D,J$10)</f>
        <v>0</v>
      </c>
      <c r="K16" s="91">
        <f t="shared" si="0"/>
        <v>0</v>
      </c>
      <c r="M16" s="86" t="s">
        <v>13</v>
      </c>
      <c r="N16" s="223">
        <f>SUMIFS('Pooling Demand- Subsidy &amp; ML'!$G:$G,'Pooling Demand- Subsidy &amp; ML'!$B:$B,2020,'Pooling Demand- Subsidy &amp; ML'!$C:$C,$B16,'Pooling Demand- Subsidy &amp; ML'!$D:$D,N$10)+SUMIFS('Pooling Demand- Subsidy &amp; ML'!$J:$J,'Pooling Demand- Subsidy &amp; ML'!$B:$B,2020,'Pooling Demand- Subsidy &amp; ML'!$C:$C,$B16,'Pooling Demand- Subsidy &amp; ML'!$D:$D,N$10)</f>
        <v>0</v>
      </c>
      <c r="O16" s="224">
        <f>SUMIFS('Pooling Demand- Subsidy &amp; ML'!$G:$G,'Pooling Demand- Subsidy &amp; ML'!$B:$B,2020,'Pooling Demand- Subsidy &amp; ML'!$C:$C,$B16,'Pooling Demand- Subsidy &amp; ML'!$D:$D,O$10)+SUMIFS('Pooling Demand- Subsidy &amp; ML'!$J:$J,'Pooling Demand- Subsidy &amp; ML'!$B:$B,2020,'Pooling Demand- Subsidy &amp; ML'!$C:$C,$B16,'Pooling Demand- Subsidy &amp; ML'!$D:$D,O$10)</f>
        <v>0</v>
      </c>
      <c r="P16" s="224">
        <f>SUMIFS('Pooling Demand- Subsidy &amp; ML'!$G:$G,'Pooling Demand- Subsidy &amp; ML'!$B:$B,2020,'Pooling Demand- Subsidy &amp; ML'!$C:$C,$B16,'Pooling Demand- Subsidy &amp; ML'!$D:$D,P$10)+SUMIFS('Pooling Demand- Subsidy &amp; ML'!$J:$J,'Pooling Demand- Subsidy &amp; ML'!$B:$B,2020,'Pooling Demand- Subsidy &amp; ML'!$C:$C,$B16,'Pooling Demand- Subsidy &amp; ML'!$D:$D,P$10)</f>
        <v>0</v>
      </c>
      <c r="Q16" s="224">
        <f>SUMIFS('Pooling Demand- Subsidy &amp; ML'!$G:$G,'Pooling Demand- Subsidy &amp; ML'!$B:$B,2020,'Pooling Demand- Subsidy &amp; ML'!$C:$C,$B16,'Pooling Demand- Subsidy &amp; ML'!$D:$D,Q$10)+SUMIFS('Pooling Demand- Subsidy &amp; ML'!$J:$J,'Pooling Demand- Subsidy &amp; ML'!$B:$B,2020,'Pooling Demand- Subsidy &amp; ML'!$C:$C,$B16,'Pooling Demand- Subsidy &amp; ML'!$D:$D,Q$10)</f>
        <v>0</v>
      </c>
      <c r="R16" s="224">
        <f>SUMIFS('Pooling Demand- Subsidy &amp; ML'!$G:$G,'Pooling Demand- Subsidy &amp; ML'!$B:$B,2020,'Pooling Demand- Subsidy &amp; ML'!$C:$C,$B16,'Pooling Demand- Subsidy &amp; ML'!$D:$D,R$10)+SUMIFS('Pooling Demand- Subsidy &amp; ML'!$J:$J,'Pooling Demand- Subsidy &amp; ML'!$B:$B,2020,'Pooling Demand- Subsidy &amp; ML'!$C:$C,$B16,'Pooling Demand- Subsidy &amp; ML'!$D:$D,R$10)</f>
        <v>0</v>
      </c>
      <c r="S16" s="224">
        <f>SUMIFS('Pooling Demand- Subsidy &amp; ML'!$G:$G,'Pooling Demand- Subsidy &amp; ML'!$B:$B,2020,'Pooling Demand- Subsidy &amp; ML'!$C:$C,$B16,'Pooling Demand- Subsidy &amp; ML'!$D:$D,S$10)+SUMIFS('Pooling Demand- Subsidy &amp; ML'!$J:$J,'Pooling Demand- Subsidy &amp; ML'!$B:$B,2020,'Pooling Demand- Subsidy &amp; ML'!$C:$C,$B16,'Pooling Demand- Subsidy &amp; ML'!$D:$D,S$10)</f>
        <v>0</v>
      </c>
      <c r="T16" s="225">
        <f>SUMIFS('Pooling Demand- Subsidy &amp; ML'!$G:$G,'Pooling Demand- Subsidy &amp; ML'!$B:$B,2020,'Pooling Demand- Subsidy &amp; ML'!$C:$C,$B16,'Pooling Demand- Subsidy &amp; ML'!$D:$D,T$10)+SUMIFS('Pooling Demand- Subsidy &amp; ML'!$J:$J,'Pooling Demand- Subsidy &amp; ML'!$B:$B,2020,'Pooling Demand- Subsidy &amp; ML'!$C:$C,$B16,'Pooling Demand- Subsidy &amp; ML'!$D:$D,T$10)</f>
        <v>0</v>
      </c>
      <c r="U16" s="91">
        <f t="shared" si="1"/>
        <v>0</v>
      </c>
      <c r="W16" s="86" t="s">
        <v>13</v>
      </c>
      <c r="X16" s="223">
        <f>SUMIFS('Pooling Demand- Subsidy &amp; ML'!$G:$G,'Pooling Demand- Subsidy &amp; ML'!$B:$B,2025,'Pooling Demand- Subsidy &amp; ML'!$C:$C,$B16,'Pooling Demand- Subsidy &amp; ML'!$D:$D,X$10)+SUMIFS('Pooling Demand- Subsidy &amp; ML'!$J:$J,'Pooling Demand- Subsidy &amp; ML'!$B:$B,2025,'Pooling Demand- Subsidy &amp; ML'!$C:$C,$B16,'Pooling Demand- Subsidy &amp; ML'!$D:$D,X$10)</f>
        <v>0</v>
      </c>
      <c r="Y16" s="224">
        <f>SUMIFS('Pooling Demand- Subsidy &amp; ML'!$G:$G,'Pooling Demand- Subsidy &amp; ML'!$B:$B,2025,'Pooling Demand- Subsidy &amp; ML'!$C:$C,$B16,'Pooling Demand- Subsidy &amp; ML'!$D:$D,Y$10)+SUMIFS('Pooling Demand- Subsidy &amp; ML'!$J:$J,'Pooling Demand- Subsidy &amp; ML'!$B:$B,2025,'Pooling Demand- Subsidy &amp; ML'!$C:$C,$B16,'Pooling Demand- Subsidy &amp; ML'!$D:$D,Y$10)</f>
        <v>0</v>
      </c>
      <c r="Z16" s="224">
        <f>SUMIFS('Pooling Demand- Subsidy &amp; ML'!$G:$G,'Pooling Demand- Subsidy &amp; ML'!$B:$B,2025,'Pooling Demand- Subsidy &amp; ML'!$C:$C,$B16,'Pooling Demand- Subsidy &amp; ML'!$D:$D,Z$10)+SUMIFS('Pooling Demand- Subsidy &amp; ML'!$J:$J,'Pooling Demand- Subsidy &amp; ML'!$B:$B,2025,'Pooling Demand- Subsidy &amp; ML'!$C:$C,$B16,'Pooling Demand- Subsidy &amp; ML'!$D:$D,Z$10)</f>
        <v>0</v>
      </c>
      <c r="AA16" s="224">
        <f>SUMIFS('Pooling Demand- Subsidy &amp; ML'!$G:$G,'Pooling Demand- Subsidy &amp; ML'!$B:$B,2025,'Pooling Demand- Subsidy &amp; ML'!$C:$C,$B16,'Pooling Demand- Subsidy &amp; ML'!$D:$D,AA$10)+SUMIFS('Pooling Demand- Subsidy &amp; ML'!$J:$J,'Pooling Demand- Subsidy &amp; ML'!$B:$B,2025,'Pooling Demand- Subsidy &amp; ML'!$C:$C,$B16,'Pooling Demand- Subsidy &amp; ML'!$D:$D,AA$10)</f>
        <v>0</v>
      </c>
      <c r="AB16" s="224">
        <f>SUMIFS('Pooling Demand- Subsidy &amp; ML'!$G:$G,'Pooling Demand- Subsidy &amp; ML'!$B:$B,2025,'Pooling Demand- Subsidy &amp; ML'!$C:$C,$B16,'Pooling Demand- Subsidy &amp; ML'!$D:$D,AB$10)+SUMIFS('Pooling Demand- Subsidy &amp; ML'!$J:$J,'Pooling Demand- Subsidy &amp; ML'!$B:$B,2025,'Pooling Demand- Subsidy &amp; ML'!$C:$C,$B16,'Pooling Demand- Subsidy &amp; ML'!$D:$D,AB$10)</f>
        <v>0</v>
      </c>
      <c r="AC16" s="224">
        <f>SUMIFS('Pooling Demand- Subsidy &amp; ML'!$G:$G,'Pooling Demand- Subsidy &amp; ML'!$B:$B,2025,'Pooling Demand- Subsidy &amp; ML'!$C:$C,$B16,'Pooling Demand- Subsidy &amp; ML'!$D:$D,AC$10)+SUMIFS('Pooling Demand- Subsidy &amp; ML'!$J:$J,'Pooling Demand- Subsidy &amp; ML'!$B:$B,2025,'Pooling Demand- Subsidy &amp; ML'!$C:$C,$B16,'Pooling Demand- Subsidy &amp; ML'!$D:$D,AC$10)</f>
        <v>0</v>
      </c>
      <c r="AD16" s="225">
        <f>SUMIFS('Pooling Demand- Subsidy &amp; ML'!$G:$G,'Pooling Demand- Subsidy &amp; ML'!$B:$B,2025,'Pooling Demand- Subsidy &amp; ML'!$C:$C,$B16,'Pooling Demand- Subsidy &amp; ML'!$D:$D,AD$10)+SUMIFS('Pooling Demand- Subsidy &amp; ML'!$J:$J,'Pooling Demand- Subsidy &amp; ML'!$B:$B,2025,'Pooling Demand- Subsidy &amp; ML'!$C:$C,$B16,'Pooling Demand- Subsidy &amp; ML'!$D:$D,AD$10)</f>
        <v>0</v>
      </c>
      <c r="AE16" s="91">
        <f t="shared" si="2"/>
        <v>0</v>
      </c>
      <c r="AG16" s="86" t="s">
        <v>13</v>
      </c>
      <c r="AH16" s="223">
        <f>SUMIFS('Pooling Demand- Subsidy &amp; ML'!$G:$G,'Pooling Demand- Subsidy &amp; ML'!$B:$B,2035,'Pooling Demand- Subsidy &amp; ML'!$C:$C,$B16,'Pooling Demand- Subsidy &amp; ML'!$D:$D,AH$10)+SUMIFS('Pooling Demand- Subsidy &amp; ML'!$J:$J,'Pooling Demand- Subsidy &amp; ML'!$B:$B,2035,'Pooling Demand- Subsidy &amp; ML'!$C:$C,$B16,'Pooling Demand- Subsidy &amp; ML'!$D:$D,AH$10)</f>
        <v>45</v>
      </c>
      <c r="AI16" s="224">
        <f>SUMIFS('Pooling Demand- Subsidy &amp; ML'!$G:$G,'Pooling Demand- Subsidy &amp; ML'!$B:$B,2035,'Pooling Demand- Subsidy &amp; ML'!$C:$C,$B16,'Pooling Demand- Subsidy &amp; ML'!$D:$D,AI$10)+SUMIFS('Pooling Demand- Subsidy &amp; ML'!$J:$J,'Pooling Demand- Subsidy &amp; ML'!$B:$B,2035,'Pooling Demand- Subsidy &amp; ML'!$C:$C,$B16,'Pooling Demand- Subsidy &amp; ML'!$D:$D,AI$10)</f>
        <v>137</v>
      </c>
      <c r="AJ16" s="224">
        <f>SUMIFS('Pooling Demand- Subsidy &amp; ML'!$G:$G,'Pooling Demand- Subsidy &amp; ML'!$B:$B,2035,'Pooling Demand- Subsidy &amp; ML'!$C:$C,$B16,'Pooling Demand- Subsidy &amp; ML'!$D:$D,AJ$10)+SUMIFS('Pooling Demand- Subsidy &amp; ML'!$J:$J,'Pooling Demand- Subsidy &amp; ML'!$B:$B,2035,'Pooling Demand- Subsidy &amp; ML'!$C:$C,$B16,'Pooling Demand- Subsidy &amp; ML'!$D:$D,AJ$10)</f>
        <v>5</v>
      </c>
      <c r="AK16" s="224">
        <f>SUMIFS('Pooling Demand- Subsidy &amp; ML'!$G:$G,'Pooling Demand- Subsidy &amp; ML'!$B:$B,2035,'Pooling Demand- Subsidy &amp; ML'!$C:$C,$B16,'Pooling Demand- Subsidy &amp; ML'!$D:$D,AK$10)+SUMIFS('Pooling Demand- Subsidy &amp; ML'!$J:$J,'Pooling Demand- Subsidy &amp; ML'!$B:$B,2035,'Pooling Demand- Subsidy &amp; ML'!$C:$C,$B16,'Pooling Demand- Subsidy &amp; ML'!$D:$D,AK$10)</f>
        <v>9</v>
      </c>
      <c r="AL16" s="224">
        <f>SUMIFS('Pooling Demand- Subsidy &amp; ML'!$G:$G,'Pooling Demand- Subsidy &amp; ML'!$B:$B,2035,'Pooling Demand- Subsidy &amp; ML'!$C:$C,$B16,'Pooling Demand- Subsidy &amp; ML'!$D:$D,AL$10)+SUMIFS('Pooling Demand- Subsidy &amp; ML'!$J:$J,'Pooling Demand- Subsidy &amp; ML'!$B:$B,2035,'Pooling Demand- Subsidy &amp; ML'!$C:$C,$B16,'Pooling Demand- Subsidy &amp; ML'!$D:$D,AL$10)</f>
        <v>680</v>
      </c>
      <c r="AM16" s="224">
        <f>SUMIFS('Pooling Demand- Subsidy &amp; ML'!$G:$G,'Pooling Demand- Subsidy &amp; ML'!$B:$B,2035,'Pooling Demand- Subsidy &amp; ML'!$C:$C,$B16,'Pooling Demand- Subsidy &amp; ML'!$D:$D,AM$10)+SUMIFS('Pooling Demand- Subsidy &amp; ML'!$J:$J,'Pooling Demand- Subsidy &amp; ML'!$B:$B,2035,'Pooling Demand- Subsidy &amp; ML'!$C:$C,$B16,'Pooling Demand- Subsidy &amp; ML'!$D:$D,AM$10)</f>
        <v>277</v>
      </c>
      <c r="AN16" s="225">
        <f>SUMIFS('Pooling Demand- Subsidy &amp; ML'!$G:$G,'Pooling Demand- Subsidy &amp; ML'!$B:$B,2035,'Pooling Demand- Subsidy &amp; ML'!$C:$C,$B16,'Pooling Demand- Subsidy &amp; ML'!$D:$D,AN$10)+SUMIFS('Pooling Demand- Subsidy &amp; ML'!$J:$J,'Pooling Demand- Subsidy &amp; ML'!$B:$B,2035,'Pooling Demand- Subsidy &amp; ML'!$C:$C,$B16,'Pooling Demand- Subsidy &amp; ML'!$D:$D,AN$10)</f>
        <v>0</v>
      </c>
      <c r="AO16" s="91">
        <f t="shared" si="3"/>
        <v>1153</v>
      </c>
      <c r="AQ16" s="86" t="s">
        <v>13</v>
      </c>
      <c r="AR16" s="223">
        <f>SUMIFS('Pooling Demand- Subsidy &amp; ML'!$G:$G,'Pooling Demand- Subsidy &amp; ML'!$B:$B,2050,'Pooling Demand- Subsidy &amp; ML'!$C:$C,$B16,'Pooling Demand- Subsidy &amp; ML'!$D:$D,AR$10)+SUMIFS('Pooling Demand- Subsidy &amp; ML'!$J:$J,'Pooling Demand- Subsidy &amp; ML'!$B:$B,2050,'Pooling Demand- Subsidy &amp; ML'!$C:$C,$B16,'Pooling Demand- Subsidy &amp; ML'!$D:$D,AR$10)</f>
        <v>0</v>
      </c>
      <c r="AS16" s="224">
        <f>SUMIFS('Pooling Demand- Subsidy &amp; ML'!$G:$G,'Pooling Demand- Subsidy &amp; ML'!$B:$B,2050,'Pooling Demand- Subsidy &amp; ML'!$C:$C,$B16,'Pooling Demand- Subsidy &amp; ML'!$D:$D,AS$10)+SUMIFS('Pooling Demand- Subsidy &amp; ML'!$J:$J,'Pooling Demand- Subsidy &amp; ML'!$B:$B,2050,'Pooling Demand- Subsidy &amp; ML'!$C:$C,$B16,'Pooling Demand- Subsidy &amp; ML'!$D:$D,AS$10)</f>
        <v>0</v>
      </c>
      <c r="AT16" s="224">
        <f>SUMIFS('Pooling Demand- Subsidy &amp; ML'!$G:$G,'Pooling Demand- Subsidy &amp; ML'!$B:$B,2050,'Pooling Demand- Subsidy &amp; ML'!$C:$C,$B16,'Pooling Demand- Subsidy &amp; ML'!$D:$D,AT$10)+SUMIFS('Pooling Demand- Subsidy &amp; ML'!$J:$J,'Pooling Demand- Subsidy &amp; ML'!$B:$B,2050,'Pooling Demand- Subsidy &amp; ML'!$C:$C,$B16,'Pooling Demand- Subsidy &amp; ML'!$D:$D,AT$10)</f>
        <v>0</v>
      </c>
      <c r="AU16" s="224">
        <f>SUMIFS('Pooling Demand- Subsidy &amp; ML'!$G:$G,'Pooling Demand- Subsidy &amp; ML'!$B:$B,2050,'Pooling Demand- Subsidy &amp; ML'!$C:$C,$B16,'Pooling Demand- Subsidy &amp; ML'!$D:$D,AU$10)+SUMIFS('Pooling Demand- Subsidy &amp; ML'!$J:$J,'Pooling Demand- Subsidy &amp; ML'!$B:$B,2050,'Pooling Demand- Subsidy &amp; ML'!$C:$C,$B16,'Pooling Demand- Subsidy &amp; ML'!$D:$D,AU$10)</f>
        <v>0</v>
      </c>
      <c r="AV16" s="224">
        <f>SUMIFS('Pooling Demand- Subsidy &amp; ML'!$G:$G,'Pooling Demand- Subsidy &amp; ML'!$B:$B,2050,'Pooling Demand- Subsidy &amp; ML'!$C:$C,$B16,'Pooling Demand- Subsidy &amp; ML'!$D:$D,AV$10)+SUMIFS('Pooling Demand- Subsidy &amp; ML'!$J:$J,'Pooling Demand- Subsidy &amp; ML'!$B:$B,2050,'Pooling Demand- Subsidy &amp; ML'!$C:$C,$B16,'Pooling Demand- Subsidy &amp; ML'!$D:$D,AV$10)</f>
        <v>0</v>
      </c>
      <c r="AW16" s="224">
        <f>SUMIFS('Pooling Demand- Subsidy &amp; ML'!$G:$G,'Pooling Demand- Subsidy &amp; ML'!$B:$B,2050,'Pooling Demand- Subsidy &amp; ML'!$C:$C,$B16,'Pooling Demand- Subsidy &amp; ML'!$D:$D,AW$10)+SUMIFS('Pooling Demand- Subsidy &amp; ML'!$J:$J,'Pooling Demand- Subsidy &amp; ML'!$B:$B,2050,'Pooling Demand- Subsidy &amp; ML'!$C:$C,$B16,'Pooling Demand- Subsidy &amp; ML'!$D:$D,AW$10)</f>
        <v>0</v>
      </c>
      <c r="AX16" s="225">
        <f>SUMIFS('Pooling Demand- Subsidy &amp; ML'!$G:$G,'Pooling Demand- Subsidy &amp; ML'!$B:$B,2050,'Pooling Demand- Subsidy &amp; ML'!$C:$C,$B16,'Pooling Demand- Subsidy &amp; ML'!$D:$D,AX$10)+SUMIFS('Pooling Demand- Subsidy &amp; ML'!$J:$J,'Pooling Demand- Subsidy &amp; ML'!$B:$B,2050,'Pooling Demand- Subsidy &amp; ML'!$C:$C,$B16,'Pooling Demand- Subsidy &amp; ML'!$D:$D,AX$10)</f>
        <v>0</v>
      </c>
      <c r="AY16" s="91">
        <f t="shared" si="4"/>
        <v>0</v>
      </c>
    </row>
    <row r="17" spans="2:51" x14ac:dyDescent="0.25">
      <c r="B17" s="1">
        <v>5</v>
      </c>
      <c r="C17" s="86" t="s">
        <v>14</v>
      </c>
      <c r="D17" s="223">
        <f>SUMIFS('Pooling Demand- Subsidy &amp; ML'!$G:$G,'Pooling Demand- Subsidy &amp; ML'!$B:$B,2016,'Pooling Demand- Subsidy &amp; ML'!$C:$C,$B17,'Pooling Demand- Subsidy &amp; ML'!$D:$D,D$10)+SUMIFS('Pooling Demand- Subsidy &amp; ML'!$J:$J,'Pooling Demand- Subsidy &amp; ML'!$B:$B,2016,'Pooling Demand- Subsidy &amp; ML'!$C:$C,$B17,'Pooling Demand- Subsidy &amp; ML'!$D:$D,D$10)</f>
        <v>0</v>
      </c>
      <c r="E17" s="224">
        <f>SUMIFS('Pooling Demand- Subsidy &amp; ML'!$G:$G,'Pooling Demand- Subsidy &amp; ML'!$B:$B,2016,'Pooling Demand- Subsidy &amp; ML'!$C:$C,$B17,'Pooling Demand- Subsidy &amp; ML'!$D:$D,E$10)+SUMIFS('Pooling Demand- Subsidy &amp; ML'!$J:$J,'Pooling Demand- Subsidy &amp; ML'!$B:$B,2016,'Pooling Demand- Subsidy &amp; ML'!$C:$C,$B17,'Pooling Demand- Subsidy &amp; ML'!$D:$D,E$10)</f>
        <v>0</v>
      </c>
      <c r="F17" s="224">
        <f>SUMIFS('Pooling Demand- Subsidy &amp; ML'!$G:$G,'Pooling Demand- Subsidy &amp; ML'!$B:$B,2016,'Pooling Demand- Subsidy &amp; ML'!$C:$C,$B17,'Pooling Demand- Subsidy &amp; ML'!$D:$D,F$10)+SUMIFS('Pooling Demand- Subsidy &amp; ML'!$J:$J,'Pooling Demand- Subsidy &amp; ML'!$B:$B,2016,'Pooling Demand- Subsidy &amp; ML'!$C:$C,$B17,'Pooling Demand- Subsidy &amp; ML'!$D:$D,F$10)</f>
        <v>0</v>
      </c>
      <c r="G17" s="224">
        <f>SUMIFS('Pooling Demand- Subsidy &amp; ML'!$G:$G,'Pooling Demand- Subsidy &amp; ML'!$B:$B,2016,'Pooling Demand- Subsidy &amp; ML'!$C:$C,$B17,'Pooling Demand- Subsidy &amp; ML'!$D:$D,G$10)+SUMIFS('Pooling Demand- Subsidy &amp; ML'!$J:$J,'Pooling Demand- Subsidy &amp; ML'!$B:$B,2016,'Pooling Demand- Subsidy &amp; ML'!$C:$C,$B17,'Pooling Demand- Subsidy &amp; ML'!$D:$D,G$10)</f>
        <v>0</v>
      </c>
      <c r="H17" s="224">
        <f>SUMIFS('Pooling Demand- Subsidy &amp; ML'!$G:$G,'Pooling Demand- Subsidy &amp; ML'!$B:$B,2016,'Pooling Demand- Subsidy &amp; ML'!$C:$C,$B17,'Pooling Demand- Subsidy &amp; ML'!$D:$D,H$10)+SUMIFS('Pooling Demand- Subsidy &amp; ML'!$J:$J,'Pooling Demand- Subsidy &amp; ML'!$B:$B,2016,'Pooling Demand- Subsidy &amp; ML'!$C:$C,$B17,'Pooling Demand- Subsidy &amp; ML'!$D:$D,H$10)</f>
        <v>0</v>
      </c>
      <c r="I17" s="224">
        <f>SUMIFS('Pooling Demand- Subsidy &amp; ML'!$G:$G,'Pooling Demand- Subsidy &amp; ML'!$B:$B,2016,'Pooling Demand- Subsidy &amp; ML'!$C:$C,$B17,'Pooling Demand- Subsidy &amp; ML'!$D:$D,I$10)+SUMIFS('Pooling Demand- Subsidy &amp; ML'!$J:$J,'Pooling Demand- Subsidy &amp; ML'!$B:$B,2016,'Pooling Demand- Subsidy &amp; ML'!$C:$C,$B17,'Pooling Demand- Subsidy &amp; ML'!$D:$D,I$10)</f>
        <v>0</v>
      </c>
      <c r="J17" s="225">
        <f>SUMIFS('Pooling Demand- Subsidy &amp; ML'!$G:$G,'Pooling Demand- Subsidy &amp; ML'!$B:$B,2016,'Pooling Demand- Subsidy &amp; ML'!$C:$C,$B17,'Pooling Demand- Subsidy &amp; ML'!$D:$D,J$10)+SUMIFS('Pooling Demand- Subsidy &amp; ML'!$J:$J,'Pooling Demand- Subsidy &amp; ML'!$B:$B,2016,'Pooling Demand- Subsidy &amp; ML'!$C:$C,$B17,'Pooling Demand- Subsidy &amp; ML'!$D:$D,J$10)</f>
        <v>0</v>
      </c>
      <c r="K17" s="91">
        <f t="shared" si="0"/>
        <v>0</v>
      </c>
      <c r="M17" s="86" t="s">
        <v>14</v>
      </c>
      <c r="N17" s="223">
        <f>SUMIFS('Pooling Demand- Subsidy &amp; ML'!$G:$G,'Pooling Demand- Subsidy &amp; ML'!$B:$B,2020,'Pooling Demand- Subsidy &amp; ML'!$C:$C,$B17,'Pooling Demand- Subsidy &amp; ML'!$D:$D,N$10)+SUMIFS('Pooling Demand- Subsidy &amp; ML'!$J:$J,'Pooling Demand- Subsidy &amp; ML'!$B:$B,2020,'Pooling Demand- Subsidy &amp; ML'!$C:$C,$B17,'Pooling Demand- Subsidy &amp; ML'!$D:$D,N$10)</f>
        <v>0</v>
      </c>
      <c r="O17" s="224">
        <f>SUMIFS('Pooling Demand- Subsidy &amp; ML'!$G:$G,'Pooling Demand- Subsidy &amp; ML'!$B:$B,2020,'Pooling Demand- Subsidy &amp; ML'!$C:$C,$B17,'Pooling Demand- Subsidy &amp; ML'!$D:$D,O$10)+SUMIFS('Pooling Demand- Subsidy &amp; ML'!$J:$J,'Pooling Demand- Subsidy &amp; ML'!$B:$B,2020,'Pooling Demand- Subsidy &amp; ML'!$C:$C,$B17,'Pooling Demand- Subsidy &amp; ML'!$D:$D,O$10)</f>
        <v>0</v>
      </c>
      <c r="P17" s="224">
        <f>SUMIFS('Pooling Demand- Subsidy &amp; ML'!$G:$G,'Pooling Demand- Subsidy &amp; ML'!$B:$B,2020,'Pooling Demand- Subsidy &amp; ML'!$C:$C,$B17,'Pooling Demand- Subsidy &amp; ML'!$D:$D,P$10)+SUMIFS('Pooling Demand- Subsidy &amp; ML'!$J:$J,'Pooling Demand- Subsidy &amp; ML'!$B:$B,2020,'Pooling Demand- Subsidy &amp; ML'!$C:$C,$B17,'Pooling Demand- Subsidy &amp; ML'!$D:$D,P$10)</f>
        <v>0</v>
      </c>
      <c r="Q17" s="224">
        <f>SUMIFS('Pooling Demand- Subsidy &amp; ML'!$G:$G,'Pooling Demand- Subsidy &amp; ML'!$B:$B,2020,'Pooling Demand- Subsidy &amp; ML'!$C:$C,$B17,'Pooling Demand- Subsidy &amp; ML'!$D:$D,Q$10)+SUMIFS('Pooling Demand- Subsidy &amp; ML'!$J:$J,'Pooling Demand- Subsidy &amp; ML'!$B:$B,2020,'Pooling Demand- Subsidy &amp; ML'!$C:$C,$B17,'Pooling Demand- Subsidy &amp; ML'!$D:$D,Q$10)</f>
        <v>0</v>
      </c>
      <c r="R17" s="224">
        <f>SUMIFS('Pooling Demand- Subsidy &amp; ML'!$G:$G,'Pooling Demand- Subsidy &amp; ML'!$B:$B,2020,'Pooling Demand- Subsidy &amp; ML'!$C:$C,$B17,'Pooling Demand- Subsidy &amp; ML'!$D:$D,R$10)+SUMIFS('Pooling Demand- Subsidy &amp; ML'!$J:$J,'Pooling Demand- Subsidy &amp; ML'!$B:$B,2020,'Pooling Demand- Subsidy &amp; ML'!$C:$C,$B17,'Pooling Demand- Subsidy &amp; ML'!$D:$D,R$10)</f>
        <v>0</v>
      </c>
      <c r="S17" s="224">
        <f>SUMIFS('Pooling Demand- Subsidy &amp; ML'!$G:$G,'Pooling Demand- Subsidy &amp; ML'!$B:$B,2020,'Pooling Demand- Subsidy &amp; ML'!$C:$C,$B17,'Pooling Demand- Subsidy &amp; ML'!$D:$D,S$10)+SUMIFS('Pooling Demand- Subsidy &amp; ML'!$J:$J,'Pooling Demand- Subsidy &amp; ML'!$B:$B,2020,'Pooling Demand- Subsidy &amp; ML'!$C:$C,$B17,'Pooling Demand- Subsidy &amp; ML'!$D:$D,S$10)</f>
        <v>0</v>
      </c>
      <c r="T17" s="225">
        <f>SUMIFS('Pooling Demand- Subsidy &amp; ML'!$G:$G,'Pooling Demand- Subsidy &amp; ML'!$B:$B,2020,'Pooling Demand- Subsidy &amp; ML'!$C:$C,$B17,'Pooling Demand- Subsidy &amp; ML'!$D:$D,T$10)+SUMIFS('Pooling Demand- Subsidy &amp; ML'!$J:$J,'Pooling Demand- Subsidy &amp; ML'!$B:$B,2020,'Pooling Demand- Subsidy &amp; ML'!$C:$C,$B17,'Pooling Demand- Subsidy &amp; ML'!$D:$D,T$10)</f>
        <v>0</v>
      </c>
      <c r="U17" s="91">
        <f t="shared" si="1"/>
        <v>0</v>
      </c>
      <c r="W17" s="86" t="s">
        <v>14</v>
      </c>
      <c r="X17" s="223">
        <f>SUMIFS('Pooling Demand- Subsidy &amp; ML'!$G:$G,'Pooling Demand- Subsidy &amp; ML'!$B:$B,2025,'Pooling Demand- Subsidy &amp; ML'!$C:$C,$B17,'Pooling Demand- Subsidy &amp; ML'!$D:$D,X$10)+SUMIFS('Pooling Demand- Subsidy &amp; ML'!$J:$J,'Pooling Demand- Subsidy &amp; ML'!$B:$B,2025,'Pooling Demand- Subsidy &amp; ML'!$C:$C,$B17,'Pooling Demand- Subsidy &amp; ML'!$D:$D,X$10)</f>
        <v>0</v>
      </c>
      <c r="Y17" s="224">
        <f>SUMIFS('Pooling Demand- Subsidy &amp; ML'!$G:$G,'Pooling Demand- Subsidy &amp; ML'!$B:$B,2025,'Pooling Demand- Subsidy &amp; ML'!$C:$C,$B17,'Pooling Demand- Subsidy &amp; ML'!$D:$D,Y$10)+SUMIFS('Pooling Demand- Subsidy &amp; ML'!$J:$J,'Pooling Demand- Subsidy &amp; ML'!$B:$B,2025,'Pooling Demand- Subsidy &amp; ML'!$C:$C,$B17,'Pooling Demand- Subsidy &amp; ML'!$D:$D,Y$10)</f>
        <v>0</v>
      </c>
      <c r="Z17" s="224">
        <f>SUMIFS('Pooling Demand- Subsidy &amp; ML'!$G:$G,'Pooling Demand- Subsidy &amp; ML'!$B:$B,2025,'Pooling Demand- Subsidy &amp; ML'!$C:$C,$B17,'Pooling Demand- Subsidy &amp; ML'!$D:$D,Z$10)+SUMIFS('Pooling Demand- Subsidy &amp; ML'!$J:$J,'Pooling Demand- Subsidy &amp; ML'!$B:$B,2025,'Pooling Demand- Subsidy &amp; ML'!$C:$C,$B17,'Pooling Demand- Subsidy &amp; ML'!$D:$D,Z$10)</f>
        <v>0</v>
      </c>
      <c r="AA17" s="224">
        <f>SUMIFS('Pooling Demand- Subsidy &amp; ML'!$G:$G,'Pooling Demand- Subsidy &amp; ML'!$B:$B,2025,'Pooling Demand- Subsidy &amp; ML'!$C:$C,$B17,'Pooling Demand- Subsidy &amp; ML'!$D:$D,AA$10)+SUMIFS('Pooling Demand- Subsidy &amp; ML'!$J:$J,'Pooling Demand- Subsidy &amp; ML'!$B:$B,2025,'Pooling Demand- Subsidy &amp; ML'!$C:$C,$B17,'Pooling Demand- Subsidy &amp; ML'!$D:$D,AA$10)</f>
        <v>0</v>
      </c>
      <c r="AB17" s="224">
        <f>SUMIFS('Pooling Demand- Subsidy &amp; ML'!$G:$G,'Pooling Demand- Subsidy &amp; ML'!$B:$B,2025,'Pooling Demand- Subsidy &amp; ML'!$C:$C,$B17,'Pooling Demand- Subsidy &amp; ML'!$D:$D,AB$10)+SUMIFS('Pooling Demand- Subsidy &amp; ML'!$J:$J,'Pooling Demand- Subsidy &amp; ML'!$B:$B,2025,'Pooling Demand- Subsidy &amp; ML'!$C:$C,$B17,'Pooling Demand- Subsidy &amp; ML'!$D:$D,AB$10)</f>
        <v>0</v>
      </c>
      <c r="AC17" s="224">
        <f>SUMIFS('Pooling Demand- Subsidy &amp; ML'!$G:$G,'Pooling Demand- Subsidy &amp; ML'!$B:$B,2025,'Pooling Demand- Subsidy &amp; ML'!$C:$C,$B17,'Pooling Demand- Subsidy &amp; ML'!$D:$D,AC$10)+SUMIFS('Pooling Demand- Subsidy &amp; ML'!$J:$J,'Pooling Demand- Subsidy &amp; ML'!$B:$B,2025,'Pooling Demand- Subsidy &amp; ML'!$C:$C,$B17,'Pooling Demand- Subsidy &amp; ML'!$D:$D,AC$10)</f>
        <v>0</v>
      </c>
      <c r="AD17" s="225">
        <f>SUMIFS('Pooling Demand- Subsidy &amp; ML'!$G:$G,'Pooling Demand- Subsidy &amp; ML'!$B:$B,2025,'Pooling Demand- Subsidy &amp; ML'!$C:$C,$B17,'Pooling Demand- Subsidy &amp; ML'!$D:$D,AD$10)+SUMIFS('Pooling Demand- Subsidy &amp; ML'!$J:$J,'Pooling Demand- Subsidy &amp; ML'!$B:$B,2025,'Pooling Demand- Subsidy &amp; ML'!$C:$C,$B17,'Pooling Demand- Subsidy &amp; ML'!$D:$D,AD$10)</f>
        <v>0</v>
      </c>
      <c r="AE17" s="91">
        <f t="shared" si="2"/>
        <v>0</v>
      </c>
      <c r="AG17" s="86" t="s">
        <v>14</v>
      </c>
      <c r="AH17" s="223">
        <f>SUMIFS('Pooling Demand- Subsidy &amp; ML'!$G:$G,'Pooling Demand- Subsidy &amp; ML'!$B:$B,2035,'Pooling Demand- Subsidy &amp; ML'!$C:$C,$B17,'Pooling Demand- Subsidy &amp; ML'!$D:$D,AH$10)+SUMIFS('Pooling Demand- Subsidy &amp; ML'!$J:$J,'Pooling Demand- Subsidy &amp; ML'!$B:$B,2035,'Pooling Demand- Subsidy &amp; ML'!$C:$C,$B17,'Pooling Demand- Subsidy &amp; ML'!$D:$D,AH$10)</f>
        <v>19</v>
      </c>
      <c r="AI17" s="224">
        <f>SUMIFS('Pooling Demand- Subsidy &amp; ML'!$G:$G,'Pooling Demand- Subsidy &amp; ML'!$B:$B,2035,'Pooling Demand- Subsidy &amp; ML'!$C:$C,$B17,'Pooling Demand- Subsidy &amp; ML'!$D:$D,AI$10)+SUMIFS('Pooling Demand- Subsidy &amp; ML'!$J:$J,'Pooling Demand- Subsidy &amp; ML'!$B:$B,2035,'Pooling Demand- Subsidy &amp; ML'!$C:$C,$B17,'Pooling Demand- Subsidy &amp; ML'!$D:$D,AI$10)</f>
        <v>152</v>
      </c>
      <c r="AJ17" s="224">
        <f>SUMIFS('Pooling Demand- Subsidy &amp; ML'!$G:$G,'Pooling Demand- Subsidy &amp; ML'!$B:$B,2035,'Pooling Demand- Subsidy &amp; ML'!$C:$C,$B17,'Pooling Demand- Subsidy &amp; ML'!$D:$D,AJ$10)+SUMIFS('Pooling Demand- Subsidy &amp; ML'!$J:$J,'Pooling Demand- Subsidy &amp; ML'!$B:$B,2035,'Pooling Demand- Subsidy &amp; ML'!$C:$C,$B17,'Pooling Demand- Subsidy &amp; ML'!$D:$D,AJ$10)</f>
        <v>2</v>
      </c>
      <c r="AK17" s="224">
        <f>SUMIFS('Pooling Demand- Subsidy &amp; ML'!$G:$G,'Pooling Demand- Subsidy &amp; ML'!$B:$B,2035,'Pooling Demand- Subsidy &amp; ML'!$C:$C,$B17,'Pooling Demand- Subsidy &amp; ML'!$D:$D,AK$10)+SUMIFS('Pooling Demand- Subsidy &amp; ML'!$J:$J,'Pooling Demand- Subsidy &amp; ML'!$B:$B,2035,'Pooling Demand- Subsidy &amp; ML'!$C:$C,$B17,'Pooling Demand- Subsidy &amp; ML'!$D:$D,AK$10)</f>
        <v>3</v>
      </c>
      <c r="AL17" s="224">
        <f>SUMIFS('Pooling Demand- Subsidy &amp; ML'!$G:$G,'Pooling Demand- Subsidy &amp; ML'!$B:$B,2035,'Pooling Demand- Subsidy &amp; ML'!$C:$C,$B17,'Pooling Demand- Subsidy &amp; ML'!$D:$D,AL$10)+SUMIFS('Pooling Demand- Subsidy &amp; ML'!$J:$J,'Pooling Demand- Subsidy &amp; ML'!$B:$B,2035,'Pooling Demand- Subsidy &amp; ML'!$C:$C,$B17,'Pooling Demand- Subsidy &amp; ML'!$D:$D,AL$10)</f>
        <v>276</v>
      </c>
      <c r="AM17" s="224">
        <f>SUMIFS('Pooling Demand- Subsidy &amp; ML'!$G:$G,'Pooling Demand- Subsidy &amp; ML'!$B:$B,2035,'Pooling Demand- Subsidy &amp; ML'!$C:$C,$B17,'Pooling Demand- Subsidy &amp; ML'!$D:$D,AM$10)+SUMIFS('Pooling Demand- Subsidy &amp; ML'!$J:$J,'Pooling Demand- Subsidy &amp; ML'!$B:$B,2035,'Pooling Demand- Subsidy &amp; ML'!$C:$C,$B17,'Pooling Demand- Subsidy &amp; ML'!$D:$D,AM$10)</f>
        <v>891</v>
      </c>
      <c r="AN17" s="225">
        <f>SUMIFS('Pooling Demand- Subsidy &amp; ML'!$G:$G,'Pooling Demand- Subsidy &amp; ML'!$B:$B,2035,'Pooling Demand- Subsidy &amp; ML'!$C:$C,$B17,'Pooling Demand- Subsidy &amp; ML'!$D:$D,AN$10)+SUMIFS('Pooling Demand- Subsidy &amp; ML'!$J:$J,'Pooling Demand- Subsidy &amp; ML'!$B:$B,2035,'Pooling Demand- Subsidy &amp; ML'!$C:$C,$B17,'Pooling Demand- Subsidy &amp; ML'!$D:$D,AN$10)</f>
        <v>2</v>
      </c>
      <c r="AO17" s="91">
        <f t="shared" si="3"/>
        <v>1345</v>
      </c>
      <c r="AQ17" s="86" t="s">
        <v>14</v>
      </c>
      <c r="AR17" s="223">
        <f>SUMIFS('Pooling Demand- Subsidy &amp; ML'!$G:$G,'Pooling Demand- Subsidy &amp; ML'!$B:$B,2050,'Pooling Demand- Subsidy &amp; ML'!$C:$C,$B17,'Pooling Demand- Subsidy &amp; ML'!$D:$D,AR$10)+SUMIFS('Pooling Demand- Subsidy &amp; ML'!$J:$J,'Pooling Demand- Subsidy &amp; ML'!$B:$B,2050,'Pooling Demand- Subsidy &amp; ML'!$C:$C,$B17,'Pooling Demand- Subsidy &amp; ML'!$D:$D,AR$10)</f>
        <v>0</v>
      </c>
      <c r="AS17" s="224">
        <f>SUMIFS('Pooling Demand- Subsidy &amp; ML'!$G:$G,'Pooling Demand- Subsidy &amp; ML'!$B:$B,2050,'Pooling Demand- Subsidy &amp; ML'!$C:$C,$B17,'Pooling Demand- Subsidy &amp; ML'!$D:$D,AS$10)+SUMIFS('Pooling Demand- Subsidy &amp; ML'!$J:$J,'Pooling Demand- Subsidy &amp; ML'!$B:$B,2050,'Pooling Demand- Subsidy &amp; ML'!$C:$C,$B17,'Pooling Demand- Subsidy &amp; ML'!$D:$D,AS$10)</f>
        <v>0</v>
      </c>
      <c r="AT17" s="224">
        <f>SUMIFS('Pooling Demand- Subsidy &amp; ML'!$G:$G,'Pooling Demand- Subsidy &amp; ML'!$B:$B,2050,'Pooling Demand- Subsidy &amp; ML'!$C:$C,$B17,'Pooling Demand- Subsidy &amp; ML'!$D:$D,AT$10)+SUMIFS('Pooling Demand- Subsidy &amp; ML'!$J:$J,'Pooling Demand- Subsidy &amp; ML'!$B:$B,2050,'Pooling Demand- Subsidy &amp; ML'!$C:$C,$B17,'Pooling Demand- Subsidy &amp; ML'!$D:$D,AT$10)</f>
        <v>0</v>
      </c>
      <c r="AU17" s="224">
        <f>SUMIFS('Pooling Demand- Subsidy &amp; ML'!$G:$G,'Pooling Demand- Subsidy &amp; ML'!$B:$B,2050,'Pooling Demand- Subsidy &amp; ML'!$C:$C,$B17,'Pooling Demand- Subsidy &amp; ML'!$D:$D,AU$10)+SUMIFS('Pooling Demand- Subsidy &amp; ML'!$J:$J,'Pooling Demand- Subsidy &amp; ML'!$B:$B,2050,'Pooling Demand- Subsidy &amp; ML'!$C:$C,$B17,'Pooling Demand- Subsidy &amp; ML'!$D:$D,AU$10)</f>
        <v>0</v>
      </c>
      <c r="AV17" s="224">
        <f>SUMIFS('Pooling Demand- Subsidy &amp; ML'!$G:$G,'Pooling Demand- Subsidy &amp; ML'!$B:$B,2050,'Pooling Demand- Subsidy &amp; ML'!$C:$C,$B17,'Pooling Demand- Subsidy &amp; ML'!$D:$D,AV$10)+SUMIFS('Pooling Demand- Subsidy &amp; ML'!$J:$J,'Pooling Demand- Subsidy &amp; ML'!$B:$B,2050,'Pooling Demand- Subsidy &amp; ML'!$C:$C,$B17,'Pooling Demand- Subsidy &amp; ML'!$D:$D,AV$10)</f>
        <v>0</v>
      </c>
      <c r="AW17" s="224">
        <f>SUMIFS('Pooling Demand- Subsidy &amp; ML'!$G:$G,'Pooling Demand- Subsidy &amp; ML'!$B:$B,2050,'Pooling Demand- Subsidy &amp; ML'!$C:$C,$B17,'Pooling Demand- Subsidy &amp; ML'!$D:$D,AW$10)+SUMIFS('Pooling Demand- Subsidy &amp; ML'!$J:$J,'Pooling Demand- Subsidy &amp; ML'!$B:$B,2050,'Pooling Demand- Subsidy &amp; ML'!$C:$C,$B17,'Pooling Demand- Subsidy &amp; ML'!$D:$D,AW$10)</f>
        <v>0</v>
      </c>
      <c r="AX17" s="225">
        <f>SUMIFS('Pooling Demand- Subsidy &amp; ML'!$G:$G,'Pooling Demand- Subsidy &amp; ML'!$B:$B,2050,'Pooling Demand- Subsidy &amp; ML'!$C:$C,$B17,'Pooling Demand- Subsidy &amp; ML'!$D:$D,AX$10)+SUMIFS('Pooling Demand- Subsidy &amp; ML'!$J:$J,'Pooling Demand- Subsidy &amp; ML'!$B:$B,2050,'Pooling Demand- Subsidy &amp; ML'!$C:$C,$B17,'Pooling Demand- Subsidy &amp; ML'!$D:$D,AX$10)</f>
        <v>0</v>
      </c>
      <c r="AY17" s="91">
        <f t="shared" si="4"/>
        <v>0</v>
      </c>
    </row>
    <row r="18" spans="2:51" x14ac:dyDescent="0.25">
      <c r="B18" s="1">
        <v>6</v>
      </c>
      <c r="C18" s="86" t="s">
        <v>15</v>
      </c>
      <c r="D18" s="226">
        <f>SUMIFS('Pooling Demand- Subsidy &amp; ML'!$G:$G,'Pooling Demand- Subsidy &amp; ML'!$B:$B,2016,'Pooling Demand- Subsidy &amp; ML'!$C:$C,$B18,'Pooling Demand- Subsidy &amp; ML'!$D:$D,D$10)+SUMIFS('Pooling Demand- Subsidy &amp; ML'!$J:$J,'Pooling Demand- Subsidy &amp; ML'!$B:$B,2016,'Pooling Demand- Subsidy &amp; ML'!$C:$C,$B18,'Pooling Demand- Subsidy &amp; ML'!$D:$D,D$10)</f>
        <v>0</v>
      </c>
      <c r="E18" s="227">
        <f>SUMIFS('Pooling Demand- Subsidy &amp; ML'!$G:$G,'Pooling Demand- Subsidy &amp; ML'!$B:$B,2016,'Pooling Demand- Subsidy &amp; ML'!$C:$C,$B18,'Pooling Demand- Subsidy &amp; ML'!$D:$D,E$10)+SUMIFS('Pooling Demand- Subsidy &amp; ML'!$J:$J,'Pooling Demand- Subsidy &amp; ML'!$B:$B,2016,'Pooling Demand- Subsidy &amp; ML'!$C:$C,$B18,'Pooling Demand- Subsidy &amp; ML'!$D:$D,E$10)</f>
        <v>0</v>
      </c>
      <c r="F18" s="227">
        <f>SUMIFS('Pooling Demand- Subsidy &amp; ML'!$G:$G,'Pooling Demand- Subsidy &amp; ML'!$B:$B,2016,'Pooling Demand- Subsidy &amp; ML'!$C:$C,$B18,'Pooling Demand- Subsidy &amp; ML'!$D:$D,F$10)+SUMIFS('Pooling Demand- Subsidy &amp; ML'!$J:$J,'Pooling Demand- Subsidy &amp; ML'!$B:$B,2016,'Pooling Demand- Subsidy &amp; ML'!$C:$C,$B18,'Pooling Demand- Subsidy &amp; ML'!$D:$D,F$10)</f>
        <v>0</v>
      </c>
      <c r="G18" s="227">
        <f>SUMIFS('Pooling Demand- Subsidy &amp; ML'!$G:$G,'Pooling Demand- Subsidy &amp; ML'!$B:$B,2016,'Pooling Demand- Subsidy &amp; ML'!$C:$C,$B18,'Pooling Demand- Subsidy &amp; ML'!$D:$D,G$10)+SUMIFS('Pooling Demand- Subsidy &amp; ML'!$J:$J,'Pooling Demand- Subsidy &amp; ML'!$B:$B,2016,'Pooling Demand- Subsidy &amp; ML'!$C:$C,$B18,'Pooling Demand- Subsidy &amp; ML'!$D:$D,G$10)</f>
        <v>0</v>
      </c>
      <c r="H18" s="227">
        <f>SUMIFS('Pooling Demand- Subsidy &amp; ML'!$G:$G,'Pooling Demand- Subsidy &amp; ML'!$B:$B,2016,'Pooling Demand- Subsidy &amp; ML'!$C:$C,$B18,'Pooling Demand- Subsidy &amp; ML'!$D:$D,H$10)+SUMIFS('Pooling Demand- Subsidy &amp; ML'!$J:$J,'Pooling Demand- Subsidy &amp; ML'!$B:$B,2016,'Pooling Demand- Subsidy &amp; ML'!$C:$C,$B18,'Pooling Demand- Subsidy &amp; ML'!$D:$D,H$10)</f>
        <v>0</v>
      </c>
      <c r="I18" s="227">
        <f>SUMIFS('Pooling Demand- Subsidy &amp; ML'!$G:$G,'Pooling Demand- Subsidy &amp; ML'!$B:$B,2016,'Pooling Demand- Subsidy &amp; ML'!$C:$C,$B18,'Pooling Demand- Subsidy &amp; ML'!$D:$D,I$10)+SUMIFS('Pooling Demand- Subsidy &amp; ML'!$J:$J,'Pooling Demand- Subsidy &amp; ML'!$B:$B,2016,'Pooling Demand- Subsidy &amp; ML'!$C:$C,$B18,'Pooling Demand- Subsidy &amp; ML'!$D:$D,I$10)</f>
        <v>0</v>
      </c>
      <c r="J18" s="228">
        <f>SUMIFS('Pooling Demand- Subsidy &amp; ML'!$G:$G,'Pooling Demand- Subsidy &amp; ML'!$B:$B,2016,'Pooling Demand- Subsidy &amp; ML'!$C:$C,$B18,'Pooling Demand- Subsidy &amp; ML'!$D:$D,J$10)+SUMIFS('Pooling Demand- Subsidy &amp; ML'!$J:$J,'Pooling Demand- Subsidy &amp; ML'!$B:$B,2016,'Pooling Demand- Subsidy &amp; ML'!$C:$C,$B18,'Pooling Demand- Subsidy &amp; ML'!$D:$D,J$10)</f>
        <v>0</v>
      </c>
      <c r="K18" s="91">
        <f t="shared" si="0"/>
        <v>0</v>
      </c>
      <c r="M18" s="86" t="s">
        <v>15</v>
      </c>
      <c r="N18" s="226">
        <f>SUMIFS('Pooling Demand- Subsidy &amp; ML'!$G:$G,'Pooling Demand- Subsidy &amp; ML'!$B:$B,2020,'Pooling Demand- Subsidy &amp; ML'!$C:$C,$B18,'Pooling Demand- Subsidy &amp; ML'!$D:$D,N$10)+SUMIFS('Pooling Demand- Subsidy &amp; ML'!$J:$J,'Pooling Demand- Subsidy &amp; ML'!$B:$B,2020,'Pooling Demand- Subsidy &amp; ML'!$C:$C,$B18,'Pooling Demand- Subsidy &amp; ML'!$D:$D,N$10)</f>
        <v>0</v>
      </c>
      <c r="O18" s="227">
        <f>SUMIFS('Pooling Demand- Subsidy &amp; ML'!$G:$G,'Pooling Demand- Subsidy &amp; ML'!$B:$B,2020,'Pooling Demand- Subsidy &amp; ML'!$C:$C,$B18,'Pooling Demand- Subsidy &amp; ML'!$D:$D,O$10)+SUMIFS('Pooling Demand- Subsidy &amp; ML'!$J:$J,'Pooling Demand- Subsidy &amp; ML'!$B:$B,2020,'Pooling Demand- Subsidy &amp; ML'!$C:$C,$B18,'Pooling Demand- Subsidy &amp; ML'!$D:$D,O$10)</f>
        <v>0</v>
      </c>
      <c r="P18" s="227">
        <f>SUMIFS('Pooling Demand- Subsidy &amp; ML'!$G:$G,'Pooling Demand- Subsidy &amp; ML'!$B:$B,2020,'Pooling Demand- Subsidy &amp; ML'!$C:$C,$B18,'Pooling Demand- Subsidy &amp; ML'!$D:$D,P$10)+SUMIFS('Pooling Demand- Subsidy &amp; ML'!$J:$J,'Pooling Demand- Subsidy &amp; ML'!$B:$B,2020,'Pooling Demand- Subsidy &amp; ML'!$C:$C,$B18,'Pooling Demand- Subsidy &amp; ML'!$D:$D,P$10)</f>
        <v>0</v>
      </c>
      <c r="Q18" s="227">
        <f>SUMIFS('Pooling Demand- Subsidy &amp; ML'!$G:$G,'Pooling Demand- Subsidy &amp; ML'!$B:$B,2020,'Pooling Demand- Subsidy &amp; ML'!$C:$C,$B18,'Pooling Demand- Subsidy &amp; ML'!$D:$D,Q$10)+SUMIFS('Pooling Demand- Subsidy &amp; ML'!$J:$J,'Pooling Demand- Subsidy &amp; ML'!$B:$B,2020,'Pooling Demand- Subsidy &amp; ML'!$C:$C,$B18,'Pooling Demand- Subsidy &amp; ML'!$D:$D,Q$10)</f>
        <v>0</v>
      </c>
      <c r="R18" s="227">
        <f>SUMIFS('Pooling Demand- Subsidy &amp; ML'!$G:$G,'Pooling Demand- Subsidy &amp; ML'!$B:$B,2020,'Pooling Demand- Subsidy &amp; ML'!$C:$C,$B18,'Pooling Demand- Subsidy &amp; ML'!$D:$D,R$10)+SUMIFS('Pooling Demand- Subsidy &amp; ML'!$J:$J,'Pooling Demand- Subsidy &amp; ML'!$B:$B,2020,'Pooling Demand- Subsidy &amp; ML'!$C:$C,$B18,'Pooling Demand- Subsidy &amp; ML'!$D:$D,R$10)</f>
        <v>0</v>
      </c>
      <c r="S18" s="227">
        <f>SUMIFS('Pooling Demand- Subsidy &amp; ML'!$G:$G,'Pooling Demand- Subsidy &amp; ML'!$B:$B,2020,'Pooling Demand- Subsidy &amp; ML'!$C:$C,$B18,'Pooling Demand- Subsidy &amp; ML'!$D:$D,S$10)+SUMIFS('Pooling Demand- Subsidy &amp; ML'!$J:$J,'Pooling Demand- Subsidy &amp; ML'!$B:$B,2020,'Pooling Demand- Subsidy &amp; ML'!$C:$C,$B18,'Pooling Demand- Subsidy &amp; ML'!$D:$D,S$10)</f>
        <v>0</v>
      </c>
      <c r="T18" s="228">
        <f>SUMIFS('Pooling Demand- Subsidy &amp; ML'!$G:$G,'Pooling Demand- Subsidy &amp; ML'!$B:$B,2020,'Pooling Demand- Subsidy &amp; ML'!$C:$C,$B18,'Pooling Demand- Subsidy &amp; ML'!$D:$D,T$10)+SUMIFS('Pooling Demand- Subsidy &amp; ML'!$J:$J,'Pooling Demand- Subsidy &amp; ML'!$B:$B,2020,'Pooling Demand- Subsidy &amp; ML'!$C:$C,$B18,'Pooling Demand- Subsidy &amp; ML'!$D:$D,T$10)</f>
        <v>0</v>
      </c>
      <c r="U18" s="91">
        <f t="shared" si="1"/>
        <v>0</v>
      </c>
      <c r="W18" s="86" t="s">
        <v>15</v>
      </c>
      <c r="X18" s="226">
        <f>SUMIFS('Pooling Demand- Subsidy &amp; ML'!$G:$G,'Pooling Demand- Subsidy &amp; ML'!$B:$B,2025,'Pooling Demand- Subsidy &amp; ML'!$C:$C,$B18,'Pooling Demand- Subsidy &amp; ML'!$D:$D,X$10)+SUMIFS('Pooling Demand- Subsidy &amp; ML'!$J:$J,'Pooling Demand- Subsidy &amp; ML'!$B:$B,2025,'Pooling Demand- Subsidy &amp; ML'!$C:$C,$B18,'Pooling Demand- Subsidy &amp; ML'!$D:$D,X$10)</f>
        <v>0</v>
      </c>
      <c r="Y18" s="227">
        <f>SUMIFS('Pooling Demand- Subsidy &amp; ML'!$G:$G,'Pooling Demand- Subsidy &amp; ML'!$B:$B,2025,'Pooling Demand- Subsidy &amp; ML'!$C:$C,$B18,'Pooling Demand- Subsidy &amp; ML'!$D:$D,Y$10)+SUMIFS('Pooling Demand- Subsidy &amp; ML'!$J:$J,'Pooling Demand- Subsidy &amp; ML'!$B:$B,2025,'Pooling Demand- Subsidy &amp; ML'!$C:$C,$B18,'Pooling Demand- Subsidy &amp; ML'!$D:$D,Y$10)</f>
        <v>0</v>
      </c>
      <c r="Z18" s="227">
        <f>SUMIFS('Pooling Demand- Subsidy &amp; ML'!$G:$G,'Pooling Demand- Subsidy &amp; ML'!$B:$B,2025,'Pooling Demand- Subsidy &amp; ML'!$C:$C,$B18,'Pooling Demand- Subsidy &amp; ML'!$D:$D,Z$10)+SUMIFS('Pooling Demand- Subsidy &amp; ML'!$J:$J,'Pooling Demand- Subsidy &amp; ML'!$B:$B,2025,'Pooling Demand- Subsidy &amp; ML'!$C:$C,$B18,'Pooling Demand- Subsidy &amp; ML'!$D:$D,Z$10)</f>
        <v>0</v>
      </c>
      <c r="AA18" s="227">
        <f>SUMIFS('Pooling Demand- Subsidy &amp; ML'!$G:$G,'Pooling Demand- Subsidy &amp; ML'!$B:$B,2025,'Pooling Demand- Subsidy &amp; ML'!$C:$C,$B18,'Pooling Demand- Subsidy &amp; ML'!$D:$D,AA$10)+SUMIFS('Pooling Demand- Subsidy &amp; ML'!$J:$J,'Pooling Demand- Subsidy &amp; ML'!$B:$B,2025,'Pooling Demand- Subsidy &amp; ML'!$C:$C,$B18,'Pooling Demand- Subsidy &amp; ML'!$D:$D,AA$10)</f>
        <v>0</v>
      </c>
      <c r="AB18" s="227">
        <f>SUMIFS('Pooling Demand- Subsidy &amp; ML'!$G:$G,'Pooling Demand- Subsidy &amp; ML'!$B:$B,2025,'Pooling Demand- Subsidy &amp; ML'!$C:$C,$B18,'Pooling Demand- Subsidy &amp; ML'!$D:$D,AB$10)+SUMIFS('Pooling Demand- Subsidy &amp; ML'!$J:$J,'Pooling Demand- Subsidy &amp; ML'!$B:$B,2025,'Pooling Demand- Subsidy &amp; ML'!$C:$C,$B18,'Pooling Demand- Subsidy &amp; ML'!$D:$D,AB$10)</f>
        <v>0</v>
      </c>
      <c r="AC18" s="227">
        <f>SUMIFS('Pooling Demand- Subsidy &amp; ML'!$G:$G,'Pooling Demand- Subsidy &amp; ML'!$B:$B,2025,'Pooling Demand- Subsidy &amp; ML'!$C:$C,$B18,'Pooling Demand- Subsidy &amp; ML'!$D:$D,AC$10)+SUMIFS('Pooling Demand- Subsidy &amp; ML'!$J:$J,'Pooling Demand- Subsidy &amp; ML'!$B:$B,2025,'Pooling Demand- Subsidy &amp; ML'!$C:$C,$B18,'Pooling Demand- Subsidy &amp; ML'!$D:$D,AC$10)</f>
        <v>0</v>
      </c>
      <c r="AD18" s="228">
        <f>SUMIFS('Pooling Demand- Subsidy &amp; ML'!$G:$G,'Pooling Demand- Subsidy &amp; ML'!$B:$B,2025,'Pooling Demand- Subsidy &amp; ML'!$C:$C,$B18,'Pooling Demand- Subsidy &amp; ML'!$D:$D,AD$10)+SUMIFS('Pooling Demand- Subsidy &amp; ML'!$J:$J,'Pooling Demand- Subsidy &amp; ML'!$B:$B,2025,'Pooling Demand- Subsidy &amp; ML'!$C:$C,$B18,'Pooling Demand- Subsidy &amp; ML'!$D:$D,AD$10)</f>
        <v>0</v>
      </c>
      <c r="AE18" s="91">
        <f t="shared" si="2"/>
        <v>0</v>
      </c>
      <c r="AG18" s="86" t="s">
        <v>15</v>
      </c>
      <c r="AH18" s="226">
        <f>SUMIFS('Pooling Demand- Subsidy &amp; ML'!$G:$G,'Pooling Demand- Subsidy &amp; ML'!$B:$B,2035,'Pooling Demand- Subsidy &amp; ML'!$C:$C,$B18,'Pooling Demand- Subsidy &amp; ML'!$D:$D,AH$10)+SUMIFS('Pooling Demand- Subsidy &amp; ML'!$J:$J,'Pooling Demand- Subsidy &amp; ML'!$B:$B,2035,'Pooling Demand- Subsidy &amp; ML'!$C:$C,$B18,'Pooling Demand- Subsidy &amp; ML'!$D:$D,AH$10)</f>
        <v>3</v>
      </c>
      <c r="AI18" s="227">
        <f>SUMIFS('Pooling Demand- Subsidy &amp; ML'!$G:$G,'Pooling Demand- Subsidy &amp; ML'!$B:$B,2035,'Pooling Demand- Subsidy &amp; ML'!$C:$C,$B18,'Pooling Demand- Subsidy &amp; ML'!$D:$D,AI$10)+SUMIFS('Pooling Demand- Subsidy &amp; ML'!$J:$J,'Pooling Demand- Subsidy &amp; ML'!$B:$B,2035,'Pooling Demand- Subsidy &amp; ML'!$C:$C,$B18,'Pooling Demand- Subsidy &amp; ML'!$D:$D,AI$10)</f>
        <v>2</v>
      </c>
      <c r="AJ18" s="227">
        <f>SUMIFS('Pooling Demand- Subsidy &amp; ML'!$G:$G,'Pooling Demand- Subsidy &amp; ML'!$B:$B,2035,'Pooling Demand- Subsidy &amp; ML'!$C:$C,$B18,'Pooling Demand- Subsidy &amp; ML'!$D:$D,AJ$10)+SUMIFS('Pooling Demand- Subsidy &amp; ML'!$J:$J,'Pooling Demand- Subsidy &amp; ML'!$B:$B,2035,'Pooling Demand- Subsidy &amp; ML'!$C:$C,$B18,'Pooling Demand- Subsidy &amp; ML'!$D:$D,AJ$10)</f>
        <v>0</v>
      </c>
      <c r="AK18" s="227">
        <f>SUMIFS('Pooling Demand- Subsidy &amp; ML'!$G:$G,'Pooling Demand- Subsidy &amp; ML'!$B:$B,2035,'Pooling Demand- Subsidy &amp; ML'!$C:$C,$B18,'Pooling Demand- Subsidy &amp; ML'!$D:$D,AK$10)+SUMIFS('Pooling Demand- Subsidy &amp; ML'!$J:$J,'Pooling Demand- Subsidy &amp; ML'!$B:$B,2035,'Pooling Demand- Subsidy &amp; ML'!$C:$C,$B18,'Pooling Demand- Subsidy &amp; ML'!$D:$D,AK$10)</f>
        <v>3</v>
      </c>
      <c r="AL18" s="227">
        <f>SUMIFS('Pooling Demand- Subsidy &amp; ML'!$G:$G,'Pooling Demand- Subsidy &amp; ML'!$B:$B,2035,'Pooling Demand- Subsidy &amp; ML'!$C:$C,$B18,'Pooling Demand- Subsidy &amp; ML'!$D:$D,AL$10)+SUMIFS('Pooling Demand- Subsidy &amp; ML'!$J:$J,'Pooling Demand- Subsidy &amp; ML'!$B:$B,2035,'Pooling Demand- Subsidy &amp; ML'!$C:$C,$B18,'Pooling Demand- Subsidy &amp; ML'!$D:$D,AL$10)</f>
        <v>0</v>
      </c>
      <c r="AM18" s="227">
        <f>SUMIFS('Pooling Demand- Subsidy &amp; ML'!$G:$G,'Pooling Demand- Subsidy &amp; ML'!$B:$B,2035,'Pooling Demand- Subsidy &amp; ML'!$C:$C,$B18,'Pooling Demand- Subsidy &amp; ML'!$D:$D,AM$10)+SUMIFS('Pooling Demand- Subsidy &amp; ML'!$J:$J,'Pooling Demand- Subsidy &amp; ML'!$B:$B,2035,'Pooling Demand- Subsidy &amp; ML'!$C:$C,$B18,'Pooling Demand- Subsidy &amp; ML'!$D:$D,AM$10)</f>
        <v>2</v>
      </c>
      <c r="AN18" s="228">
        <f>SUMIFS('Pooling Demand- Subsidy &amp; ML'!$G:$G,'Pooling Demand- Subsidy &amp; ML'!$B:$B,2035,'Pooling Demand- Subsidy &amp; ML'!$C:$C,$B18,'Pooling Demand- Subsidy &amp; ML'!$D:$D,AN$10)+SUMIFS('Pooling Demand- Subsidy &amp; ML'!$J:$J,'Pooling Demand- Subsidy &amp; ML'!$B:$B,2035,'Pooling Demand- Subsidy &amp; ML'!$C:$C,$B18,'Pooling Demand- Subsidy &amp; ML'!$D:$D,AN$10)</f>
        <v>10</v>
      </c>
      <c r="AO18" s="91">
        <f t="shared" si="3"/>
        <v>20</v>
      </c>
      <c r="AQ18" s="86" t="s">
        <v>15</v>
      </c>
      <c r="AR18" s="226">
        <f>SUMIFS('Pooling Demand- Subsidy &amp; ML'!$G:$G,'Pooling Demand- Subsidy &amp; ML'!$B:$B,2050,'Pooling Demand- Subsidy &amp; ML'!$C:$C,$B18,'Pooling Demand- Subsidy &amp; ML'!$D:$D,AR$10)+SUMIFS('Pooling Demand- Subsidy &amp; ML'!$J:$J,'Pooling Demand- Subsidy &amp; ML'!$B:$B,2050,'Pooling Demand- Subsidy &amp; ML'!$C:$C,$B18,'Pooling Demand- Subsidy &amp; ML'!$D:$D,AR$10)</f>
        <v>0</v>
      </c>
      <c r="AS18" s="227">
        <f>SUMIFS('Pooling Demand- Subsidy &amp; ML'!$G:$G,'Pooling Demand- Subsidy &amp; ML'!$B:$B,2050,'Pooling Demand- Subsidy &amp; ML'!$C:$C,$B18,'Pooling Demand- Subsidy &amp; ML'!$D:$D,AS$10)+SUMIFS('Pooling Demand- Subsidy &amp; ML'!$J:$J,'Pooling Demand- Subsidy &amp; ML'!$B:$B,2050,'Pooling Demand- Subsidy &amp; ML'!$C:$C,$B18,'Pooling Demand- Subsidy &amp; ML'!$D:$D,AS$10)</f>
        <v>0</v>
      </c>
      <c r="AT18" s="227">
        <f>SUMIFS('Pooling Demand- Subsidy &amp; ML'!$G:$G,'Pooling Demand- Subsidy &amp; ML'!$B:$B,2050,'Pooling Demand- Subsidy &amp; ML'!$C:$C,$B18,'Pooling Demand- Subsidy &amp; ML'!$D:$D,AT$10)+SUMIFS('Pooling Demand- Subsidy &amp; ML'!$J:$J,'Pooling Demand- Subsidy &amp; ML'!$B:$B,2050,'Pooling Demand- Subsidy &amp; ML'!$C:$C,$B18,'Pooling Demand- Subsidy &amp; ML'!$D:$D,AT$10)</f>
        <v>0</v>
      </c>
      <c r="AU18" s="227">
        <f>SUMIFS('Pooling Demand- Subsidy &amp; ML'!$G:$G,'Pooling Demand- Subsidy &amp; ML'!$B:$B,2050,'Pooling Demand- Subsidy &amp; ML'!$C:$C,$B18,'Pooling Demand- Subsidy &amp; ML'!$D:$D,AU$10)+SUMIFS('Pooling Demand- Subsidy &amp; ML'!$J:$J,'Pooling Demand- Subsidy &amp; ML'!$B:$B,2050,'Pooling Demand- Subsidy &amp; ML'!$C:$C,$B18,'Pooling Demand- Subsidy &amp; ML'!$D:$D,AU$10)</f>
        <v>0</v>
      </c>
      <c r="AV18" s="227">
        <f>SUMIFS('Pooling Demand- Subsidy &amp; ML'!$G:$G,'Pooling Demand- Subsidy &amp; ML'!$B:$B,2050,'Pooling Demand- Subsidy &amp; ML'!$C:$C,$B18,'Pooling Demand- Subsidy &amp; ML'!$D:$D,AV$10)+SUMIFS('Pooling Demand- Subsidy &amp; ML'!$J:$J,'Pooling Demand- Subsidy &amp; ML'!$B:$B,2050,'Pooling Demand- Subsidy &amp; ML'!$C:$C,$B18,'Pooling Demand- Subsidy &amp; ML'!$D:$D,AV$10)</f>
        <v>0</v>
      </c>
      <c r="AW18" s="227">
        <f>SUMIFS('Pooling Demand- Subsidy &amp; ML'!$G:$G,'Pooling Demand- Subsidy &amp; ML'!$B:$B,2050,'Pooling Demand- Subsidy &amp; ML'!$C:$C,$B18,'Pooling Demand- Subsidy &amp; ML'!$D:$D,AW$10)+SUMIFS('Pooling Demand- Subsidy &amp; ML'!$J:$J,'Pooling Demand- Subsidy &amp; ML'!$B:$B,2050,'Pooling Demand- Subsidy &amp; ML'!$C:$C,$B18,'Pooling Demand- Subsidy &amp; ML'!$D:$D,AW$10)</f>
        <v>0</v>
      </c>
      <c r="AX18" s="228">
        <f>SUMIFS('Pooling Demand- Subsidy &amp; ML'!$G:$G,'Pooling Demand- Subsidy &amp; ML'!$B:$B,2050,'Pooling Demand- Subsidy &amp; ML'!$C:$C,$B18,'Pooling Demand- Subsidy &amp; ML'!$D:$D,AX$10)+SUMIFS('Pooling Demand- Subsidy &amp; ML'!$J:$J,'Pooling Demand- Subsidy &amp; ML'!$B:$B,2050,'Pooling Demand- Subsidy &amp; ML'!$C:$C,$B18,'Pooling Demand- Subsidy &amp; ML'!$D:$D,AX$10)</f>
        <v>0</v>
      </c>
      <c r="AY18" s="91">
        <f t="shared" si="4"/>
        <v>0</v>
      </c>
    </row>
    <row r="19" spans="2:51" x14ac:dyDescent="0.25">
      <c r="B19" s="1"/>
      <c r="C19" s="101" t="s">
        <v>81</v>
      </c>
      <c r="D19" s="92">
        <f>SUM(D12:D18)</f>
        <v>0</v>
      </c>
      <c r="E19" s="92">
        <f t="shared" ref="E19:J19" si="5">SUM(E12:E18)</f>
        <v>0</v>
      </c>
      <c r="F19" s="92">
        <f t="shared" si="5"/>
        <v>0</v>
      </c>
      <c r="G19" s="92">
        <f t="shared" si="5"/>
        <v>0</v>
      </c>
      <c r="H19" s="92">
        <f t="shared" si="5"/>
        <v>0</v>
      </c>
      <c r="I19" s="92">
        <f t="shared" si="5"/>
        <v>0</v>
      </c>
      <c r="J19" s="92">
        <f t="shared" si="5"/>
        <v>0</v>
      </c>
      <c r="K19" s="15">
        <f>SUM(K12:K18)</f>
        <v>0</v>
      </c>
      <c r="M19" s="101" t="s">
        <v>81</v>
      </c>
      <c r="N19" s="92">
        <f>SUM(N12:N18)</f>
        <v>0</v>
      </c>
      <c r="O19" s="92">
        <f t="shared" ref="O19:T19" si="6">SUM(O12:O18)</f>
        <v>0</v>
      </c>
      <c r="P19" s="92">
        <f t="shared" si="6"/>
        <v>0</v>
      </c>
      <c r="Q19" s="92">
        <f t="shared" si="6"/>
        <v>0</v>
      </c>
      <c r="R19" s="92">
        <f t="shared" si="6"/>
        <v>0</v>
      </c>
      <c r="S19" s="92">
        <f t="shared" si="6"/>
        <v>0</v>
      </c>
      <c r="T19" s="92">
        <f t="shared" si="6"/>
        <v>0</v>
      </c>
      <c r="U19" s="15">
        <f>SUM(U12:U18)</f>
        <v>0</v>
      </c>
      <c r="W19" s="101" t="s">
        <v>81</v>
      </c>
      <c r="X19" s="92">
        <f>SUM(X12:X18)</f>
        <v>0</v>
      </c>
      <c r="Y19" s="92">
        <f t="shared" ref="Y19:AD19" si="7">SUM(Y12:Y18)</f>
        <v>0</v>
      </c>
      <c r="Z19" s="92">
        <f t="shared" si="7"/>
        <v>0</v>
      </c>
      <c r="AA19" s="92">
        <f t="shared" si="7"/>
        <v>0</v>
      </c>
      <c r="AB19" s="92">
        <f t="shared" si="7"/>
        <v>0</v>
      </c>
      <c r="AC19" s="92">
        <f t="shared" si="7"/>
        <v>0</v>
      </c>
      <c r="AD19" s="92">
        <f t="shared" si="7"/>
        <v>0</v>
      </c>
      <c r="AE19" s="15">
        <f>SUM(AE12:AE18)</f>
        <v>0</v>
      </c>
      <c r="AG19" s="101" t="s">
        <v>81</v>
      </c>
      <c r="AH19" s="92">
        <f>SUM(AH12:AH18)</f>
        <v>4464</v>
      </c>
      <c r="AI19" s="92">
        <f t="shared" ref="AI19:AN19" si="8">SUM(AI12:AI18)</f>
        <v>4156</v>
      </c>
      <c r="AJ19" s="92">
        <f t="shared" si="8"/>
        <v>1491</v>
      </c>
      <c r="AK19" s="92">
        <f t="shared" si="8"/>
        <v>1462</v>
      </c>
      <c r="AL19" s="92">
        <f t="shared" si="8"/>
        <v>1147</v>
      </c>
      <c r="AM19" s="92">
        <f t="shared" si="8"/>
        <v>1373</v>
      </c>
      <c r="AN19" s="92">
        <f t="shared" si="8"/>
        <v>18</v>
      </c>
      <c r="AO19" s="15">
        <f>SUM(AO12:AO18)</f>
        <v>14111</v>
      </c>
      <c r="AQ19" s="101" t="s">
        <v>81</v>
      </c>
      <c r="AR19" s="92">
        <f>SUM(AR12:AR18)</f>
        <v>0</v>
      </c>
      <c r="AS19" s="92">
        <f t="shared" ref="AS19:AX19" si="9">SUM(AS12:AS18)</f>
        <v>0</v>
      </c>
      <c r="AT19" s="92">
        <f t="shared" si="9"/>
        <v>0</v>
      </c>
      <c r="AU19" s="92">
        <f t="shared" si="9"/>
        <v>0</v>
      </c>
      <c r="AV19" s="92">
        <f t="shared" si="9"/>
        <v>0</v>
      </c>
      <c r="AW19" s="92">
        <f t="shared" si="9"/>
        <v>0</v>
      </c>
      <c r="AX19" s="92">
        <f t="shared" si="9"/>
        <v>0</v>
      </c>
      <c r="AY19" s="15">
        <f>SUM(AY12:AY18)</f>
        <v>0</v>
      </c>
    </row>
    <row r="20" spans="2:51" x14ac:dyDescent="0.25">
      <c r="B20" s="1"/>
      <c r="C20" s="103"/>
      <c r="D20" s="102"/>
      <c r="E20" s="102"/>
      <c r="F20" s="102"/>
      <c r="G20" s="102"/>
      <c r="H20" s="102"/>
      <c r="I20" s="102"/>
      <c r="J20" s="102"/>
      <c r="K20" s="26"/>
      <c r="M20" s="103"/>
      <c r="N20" s="102"/>
      <c r="O20" s="102"/>
      <c r="P20" s="102"/>
      <c r="Q20" s="102"/>
      <c r="R20" s="102"/>
      <c r="S20" s="102"/>
      <c r="T20" s="102"/>
      <c r="U20" s="26"/>
      <c r="W20" s="103"/>
      <c r="X20" s="102"/>
      <c r="Y20" s="102"/>
      <c r="Z20" s="102"/>
      <c r="AA20" s="102"/>
      <c r="AB20" s="102"/>
      <c r="AC20" s="102"/>
      <c r="AD20" s="102"/>
      <c r="AE20" s="26"/>
      <c r="AG20" s="103"/>
      <c r="AH20" s="102"/>
      <c r="AI20" s="102"/>
      <c r="AJ20" s="102"/>
      <c r="AK20" s="102"/>
      <c r="AL20" s="102"/>
      <c r="AM20" s="102"/>
      <c r="AN20" s="102"/>
      <c r="AO20" s="26"/>
      <c r="AQ20" s="103"/>
      <c r="AR20" s="102"/>
      <c r="AS20" s="102"/>
      <c r="AT20" s="102"/>
      <c r="AU20" s="102"/>
      <c r="AV20" s="102"/>
      <c r="AW20" s="102"/>
      <c r="AX20" s="102"/>
      <c r="AY20" s="26"/>
    </row>
    <row r="23" spans="2:51" ht="15" customHeight="1" x14ac:dyDescent="0.25">
      <c r="C23" s="262" t="s">
        <v>315</v>
      </c>
      <c r="D23" s="263"/>
      <c r="E23" s="263"/>
      <c r="F23" s="263"/>
      <c r="G23" s="263"/>
      <c r="H23" s="263"/>
      <c r="I23" s="263"/>
      <c r="J23" s="263"/>
      <c r="K23" s="264"/>
      <c r="M23" s="262" t="s">
        <v>315</v>
      </c>
      <c r="N23" s="263"/>
      <c r="O23" s="263"/>
      <c r="P23" s="263"/>
      <c r="Q23" s="263"/>
      <c r="R23" s="263"/>
      <c r="S23" s="263"/>
      <c r="T23" s="263"/>
      <c r="U23" s="264"/>
      <c r="W23" s="262" t="s">
        <v>315</v>
      </c>
      <c r="X23" s="263"/>
      <c r="Y23" s="263"/>
      <c r="Z23" s="263"/>
      <c r="AA23" s="263"/>
      <c r="AB23" s="263"/>
      <c r="AC23" s="263"/>
      <c r="AD23" s="263"/>
      <c r="AE23" s="264"/>
      <c r="AG23" s="262" t="s">
        <v>315</v>
      </c>
      <c r="AH23" s="263"/>
      <c r="AI23" s="263"/>
      <c r="AJ23" s="263"/>
      <c r="AK23" s="263"/>
      <c r="AL23" s="263"/>
      <c r="AM23" s="263"/>
      <c r="AN23" s="263"/>
      <c r="AO23" s="264"/>
      <c r="AQ23" s="262" t="s">
        <v>315</v>
      </c>
      <c r="AR23" s="263"/>
      <c r="AS23" s="263"/>
      <c r="AT23" s="263"/>
      <c r="AU23" s="263"/>
      <c r="AV23" s="263"/>
      <c r="AW23" s="263"/>
      <c r="AX23" s="263"/>
      <c r="AY23" s="264"/>
    </row>
    <row r="24" spans="2:51" ht="15" customHeight="1" x14ac:dyDescent="0.3">
      <c r="C24" s="83"/>
      <c r="D24" s="84"/>
      <c r="E24" s="84"/>
      <c r="F24" s="84"/>
      <c r="G24" s="84"/>
      <c r="H24" s="84"/>
      <c r="I24" s="84"/>
      <c r="J24" s="84"/>
      <c r="K24" s="85"/>
      <c r="M24" s="83"/>
      <c r="N24" s="84"/>
      <c r="O24" s="84"/>
      <c r="P24" s="84"/>
      <c r="Q24" s="84"/>
      <c r="R24" s="84"/>
      <c r="S24" s="84"/>
      <c r="T24" s="84"/>
      <c r="U24" s="85"/>
      <c r="W24" s="83"/>
      <c r="X24" s="84"/>
      <c r="Y24" s="84"/>
      <c r="Z24" s="84"/>
      <c r="AA24" s="84"/>
      <c r="AB24" s="84"/>
      <c r="AC24" s="84"/>
      <c r="AD24" s="84"/>
      <c r="AE24" s="85"/>
      <c r="AG24" s="83"/>
      <c r="AH24" s="84"/>
      <c r="AI24" s="84"/>
      <c r="AJ24" s="84"/>
      <c r="AK24" s="84"/>
      <c r="AL24" s="84"/>
      <c r="AM24" s="84"/>
      <c r="AN24" s="84"/>
      <c r="AO24" s="85"/>
      <c r="AQ24" s="83"/>
      <c r="AR24" s="84"/>
      <c r="AS24" s="84"/>
      <c r="AT24" s="84"/>
      <c r="AU24" s="84"/>
      <c r="AV24" s="84"/>
      <c r="AW24" s="84"/>
      <c r="AX24" s="84"/>
      <c r="AY24" s="85"/>
    </row>
    <row r="25" spans="2:51" x14ac:dyDescent="0.25">
      <c r="C25" s="86"/>
      <c r="D25" s="265" t="s">
        <v>82</v>
      </c>
      <c r="E25" s="265"/>
      <c r="F25" s="265"/>
      <c r="G25" s="265"/>
      <c r="H25" s="265"/>
      <c r="I25" s="265"/>
      <c r="J25" s="265"/>
      <c r="K25" s="87"/>
      <c r="M25" s="86"/>
      <c r="N25" s="265" t="s">
        <v>82</v>
      </c>
      <c r="O25" s="265"/>
      <c r="P25" s="265"/>
      <c r="Q25" s="265"/>
      <c r="R25" s="265"/>
      <c r="S25" s="265"/>
      <c r="T25" s="265"/>
      <c r="U25" s="87"/>
      <c r="W25" s="86"/>
      <c r="X25" s="265" t="s">
        <v>82</v>
      </c>
      <c r="Y25" s="265"/>
      <c r="Z25" s="265"/>
      <c r="AA25" s="265"/>
      <c r="AB25" s="265"/>
      <c r="AC25" s="265"/>
      <c r="AD25" s="265"/>
      <c r="AE25" s="87"/>
      <c r="AG25" s="86"/>
      <c r="AH25" s="265" t="s">
        <v>82</v>
      </c>
      <c r="AI25" s="265"/>
      <c r="AJ25" s="265"/>
      <c r="AK25" s="265"/>
      <c r="AL25" s="265"/>
      <c r="AM25" s="265"/>
      <c r="AN25" s="265"/>
      <c r="AO25" s="87"/>
      <c r="AQ25" s="86"/>
      <c r="AR25" s="265" t="s">
        <v>82</v>
      </c>
      <c r="AS25" s="265"/>
      <c r="AT25" s="265"/>
      <c r="AU25" s="265"/>
      <c r="AV25" s="265"/>
      <c r="AW25" s="265"/>
      <c r="AX25" s="265"/>
      <c r="AY25" s="87"/>
    </row>
    <row r="26" spans="2:51" x14ac:dyDescent="0.25">
      <c r="C26" s="86"/>
      <c r="D26" s="4">
        <v>0</v>
      </c>
      <c r="E26" s="4">
        <v>1</v>
      </c>
      <c r="F26" s="4">
        <v>2</v>
      </c>
      <c r="G26" s="4">
        <v>3</v>
      </c>
      <c r="H26" s="4">
        <v>4</v>
      </c>
      <c r="I26" s="4">
        <v>5</v>
      </c>
      <c r="J26" s="4">
        <v>6</v>
      </c>
      <c r="K26" s="88"/>
      <c r="M26" s="86"/>
      <c r="N26" s="4">
        <v>0</v>
      </c>
      <c r="O26" s="4">
        <v>1</v>
      </c>
      <c r="P26" s="4">
        <v>2</v>
      </c>
      <c r="Q26" s="4">
        <v>3</v>
      </c>
      <c r="R26" s="4">
        <v>4</v>
      </c>
      <c r="S26" s="4">
        <v>5</v>
      </c>
      <c r="T26" s="4">
        <v>6</v>
      </c>
      <c r="U26" s="88"/>
      <c r="W26" s="86"/>
      <c r="X26" s="4">
        <v>0</v>
      </c>
      <c r="Y26" s="4">
        <v>1</v>
      </c>
      <c r="Z26" s="4">
        <v>2</v>
      </c>
      <c r="AA26" s="4">
        <v>3</v>
      </c>
      <c r="AB26" s="4">
        <v>4</v>
      </c>
      <c r="AC26" s="4">
        <v>5</v>
      </c>
      <c r="AD26" s="4">
        <v>6</v>
      </c>
      <c r="AE26" s="88"/>
      <c r="AG26" s="86"/>
      <c r="AH26" s="4">
        <v>0</v>
      </c>
      <c r="AI26" s="4">
        <v>1</v>
      </c>
      <c r="AJ26" s="4">
        <v>2</v>
      </c>
      <c r="AK26" s="4">
        <v>3</v>
      </c>
      <c r="AL26" s="4">
        <v>4</v>
      </c>
      <c r="AM26" s="4">
        <v>5</v>
      </c>
      <c r="AN26" s="4">
        <v>6</v>
      </c>
      <c r="AO26" s="88"/>
      <c r="AQ26" s="86"/>
      <c r="AR26" s="4">
        <v>0</v>
      </c>
      <c r="AS26" s="4">
        <v>1</v>
      </c>
      <c r="AT26" s="4">
        <v>2</v>
      </c>
      <c r="AU26" s="4">
        <v>3</v>
      </c>
      <c r="AV26" s="4">
        <v>4</v>
      </c>
      <c r="AW26" s="4">
        <v>5</v>
      </c>
      <c r="AX26" s="4">
        <v>6</v>
      </c>
      <c r="AY26" s="88"/>
    </row>
    <row r="27" spans="2:51" ht="99.75" x14ac:dyDescent="0.25">
      <c r="C27" s="89" t="s">
        <v>83</v>
      </c>
      <c r="D27" s="82" t="s">
        <v>9</v>
      </c>
      <c r="E27" s="82" t="s">
        <v>10</v>
      </c>
      <c r="F27" s="82" t="s">
        <v>11</v>
      </c>
      <c r="G27" s="82" t="s">
        <v>12</v>
      </c>
      <c r="H27" s="82" t="s">
        <v>13</v>
      </c>
      <c r="I27" s="82" t="s">
        <v>14</v>
      </c>
      <c r="J27" s="82" t="s">
        <v>15</v>
      </c>
      <c r="K27" s="90" t="s">
        <v>80</v>
      </c>
      <c r="M27" s="89" t="s">
        <v>83</v>
      </c>
      <c r="N27" s="82" t="s">
        <v>9</v>
      </c>
      <c r="O27" s="82" t="s">
        <v>10</v>
      </c>
      <c r="P27" s="82" t="s">
        <v>11</v>
      </c>
      <c r="Q27" s="82" t="s">
        <v>12</v>
      </c>
      <c r="R27" s="82" t="s">
        <v>13</v>
      </c>
      <c r="S27" s="82" t="s">
        <v>14</v>
      </c>
      <c r="T27" s="82" t="s">
        <v>15</v>
      </c>
      <c r="U27" s="90" t="s">
        <v>80</v>
      </c>
      <c r="W27" s="89" t="s">
        <v>83</v>
      </c>
      <c r="X27" s="82" t="s">
        <v>9</v>
      </c>
      <c r="Y27" s="82" t="s">
        <v>10</v>
      </c>
      <c r="Z27" s="82" t="s">
        <v>11</v>
      </c>
      <c r="AA27" s="82" t="s">
        <v>12</v>
      </c>
      <c r="AB27" s="82" t="s">
        <v>13</v>
      </c>
      <c r="AC27" s="82" t="s">
        <v>14</v>
      </c>
      <c r="AD27" s="82" t="s">
        <v>15</v>
      </c>
      <c r="AE27" s="90" t="s">
        <v>80</v>
      </c>
      <c r="AG27" s="89" t="s">
        <v>83</v>
      </c>
      <c r="AH27" s="82" t="s">
        <v>9</v>
      </c>
      <c r="AI27" s="82" t="s">
        <v>10</v>
      </c>
      <c r="AJ27" s="82" t="s">
        <v>11</v>
      </c>
      <c r="AK27" s="82" t="s">
        <v>12</v>
      </c>
      <c r="AL27" s="82" t="s">
        <v>13</v>
      </c>
      <c r="AM27" s="82" t="s">
        <v>14</v>
      </c>
      <c r="AN27" s="82" t="s">
        <v>15</v>
      </c>
      <c r="AO27" s="90" t="s">
        <v>80</v>
      </c>
      <c r="AQ27" s="89" t="s">
        <v>83</v>
      </c>
      <c r="AR27" s="82" t="s">
        <v>9</v>
      </c>
      <c r="AS27" s="82" t="s">
        <v>10</v>
      </c>
      <c r="AT27" s="82" t="s">
        <v>11</v>
      </c>
      <c r="AU27" s="82" t="s">
        <v>12</v>
      </c>
      <c r="AV27" s="82" t="s">
        <v>13</v>
      </c>
      <c r="AW27" s="82" t="s">
        <v>14</v>
      </c>
      <c r="AX27" s="82" t="s">
        <v>15</v>
      </c>
      <c r="AY27" s="90" t="s">
        <v>80</v>
      </c>
    </row>
    <row r="28" spans="2:51" x14ac:dyDescent="0.25">
      <c r="B28" s="1">
        <v>0</v>
      </c>
      <c r="C28" s="86" t="s">
        <v>9</v>
      </c>
      <c r="D28" s="220">
        <f>SUMIFS('Pooling Demand- Subsidy &amp; ML'!$H:$H,'Pooling Demand- Subsidy &amp; ML'!$B:$B,2016,'Pooling Demand- Subsidy &amp; ML'!$C:$C,$B28,'Pooling Demand- Subsidy &amp; ML'!$D:$D,D$26)+SUMIFS('Pooling Demand- Subsidy &amp; ML'!$K:$K,'Pooling Demand- Subsidy &amp; ML'!$B:$B,2016,'Pooling Demand- Subsidy &amp; ML'!$C:$C,$B28,'Pooling Demand- Subsidy &amp; ML'!$D:$D,D$26)</f>
        <v>0</v>
      </c>
      <c r="E28" s="221">
        <f>SUMIFS('Pooling Demand- Subsidy &amp; ML'!$H:$H,'Pooling Demand- Subsidy &amp; ML'!$B:$B,2016,'Pooling Demand- Subsidy &amp; ML'!$C:$C,$B28,'Pooling Demand- Subsidy &amp; ML'!$D:$D,E$26)+SUMIFS('Pooling Demand- Subsidy &amp; ML'!$K:$K,'Pooling Demand- Subsidy &amp; ML'!$B:$B,2016,'Pooling Demand- Subsidy &amp; ML'!$C:$C,$B28,'Pooling Demand- Subsidy &amp; ML'!$D:$D,E$26)</f>
        <v>0</v>
      </c>
      <c r="F28" s="221">
        <f>SUMIFS('Pooling Demand- Subsidy &amp; ML'!$H:$H,'Pooling Demand- Subsidy &amp; ML'!$B:$B,2016,'Pooling Demand- Subsidy &amp; ML'!$C:$C,$B28,'Pooling Demand- Subsidy &amp; ML'!$D:$D,F$26)+SUMIFS('Pooling Demand- Subsidy &amp; ML'!$K:$K,'Pooling Demand- Subsidy &amp; ML'!$B:$B,2016,'Pooling Demand- Subsidy &amp; ML'!$C:$C,$B28,'Pooling Demand- Subsidy &amp; ML'!$D:$D,F$26)</f>
        <v>0</v>
      </c>
      <c r="G28" s="221">
        <f>SUMIFS('Pooling Demand- Subsidy &amp; ML'!$H:$H,'Pooling Demand- Subsidy &amp; ML'!$B:$B,2016,'Pooling Demand- Subsidy &amp; ML'!$C:$C,$B28,'Pooling Demand- Subsidy &amp; ML'!$D:$D,G$26)+SUMIFS('Pooling Demand- Subsidy &amp; ML'!$K:$K,'Pooling Demand- Subsidy &amp; ML'!$B:$B,2016,'Pooling Demand- Subsidy &amp; ML'!$C:$C,$B28,'Pooling Demand- Subsidy &amp; ML'!$D:$D,G$26)</f>
        <v>0</v>
      </c>
      <c r="H28" s="221">
        <f>SUMIFS('Pooling Demand- Subsidy &amp; ML'!$H:$H,'Pooling Demand- Subsidy &amp; ML'!$B:$B,2016,'Pooling Demand- Subsidy &amp; ML'!$C:$C,$B28,'Pooling Demand- Subsidy &amp; ML'!$D:$D,H$26)+SUMIFS('Pooling Demand- Subsidy &amp; ML'!$K:$K,'Pooling Demand- Subsidy &amp; ML'!$B:$B,2016,'Pooling Demand- Subsidy &amp; ML'!$C:$C,$B28,'Pooling Demand- Subsidy &amp; ML'!$D:$D,H$26)</f>
        <v>0</v>
      </c>
      <c r="I28" s="221">
        <f>SUMIFS('Pooling Demand- Subsidy &amp; ML'!$H:$H,'Pooling Demand- Subsidy &amp; ML'!$B:$B,2016,'Pooling Demand- Subsidy &amp; ML'!$C:$C,$B28,'Pooling Demand- Subsidy &amp; ML'!$D:$D,I$26)+SUMIFS('Pooling Demand- Subsidy &amp; ML'!$K:$K,'Pooling Demand- Subsidy &amp; ML'!$B:$B,2016,'Pooling Demand- Subsidy &amp; ML'!$C:$C,$B28,'Pooling Demand- Subsidy &amp; ML'!$D:$D,I$26)</f>
        <v>0</v>
      </c>
      <c r="J28" s="222">
        <f>SUMIFS('Pooling Demand- Subsidy &amp; ML'!$H:$H,'Pooling Demand- Subsidy &amp; ML'!$B:$B,2016,'Pooling Demand- Subsidy &amp; ML'!$C:$C,$B28,'Pooling Demand- Subsidy &amp; ML'!$D:$D,J$26)+SUMIFS('Pooling Demand- Subsidy &amp; ML'!$K:$K,'Pooling Demand- Subsidy &amp; ML'!$B:$B,2016,'Pooling Demand- Subsidy &amp; ML'!$C:$C,$B28,'Pooling Demand- Subsidy &amp; ML'!$D:$D,J$26)</f>
        <v>0</v>
      </c>
      <c r="K28" s="91">
        <f>SUM(D28:J28)</f>
        <v>0</v>
      </c>
      <c r="M28" s="86" t="s">
        <v>9</v>
      </c>
      <c r="N28" s="220">
        <f>SUMIFS('Pooling Demand- Subsidy &amp; ML'!$H:$H,'Pooling Demand- Subsidy &amp; ML'!$B:$B,2020,'Pooling Demand- Subsidy &amp; ML'!$C:$C,$B28,'Pooling Demand- Subsidy &amp; ML'!$D:$D,N$26)+SUMIFS('Pooling Demand- Subsidy &amp; ML'!$K:$K,'Pooling Demand- Subsidy &amp; ML'!$B:$B,2020,'Pooling Demand- Subsidy &amp; ML'!$C:$C,$B28,'Pooling Demand- Subsidy &amp; ML'!$D:$D,N$26)</f>
        <v>0</v>
      </c>
      <c r="O28" s="221">
        <f>SUMIFS('Pooling Demand- Subsidy &amp; ML'!$H:$H,'Pooling Demand- Subsidy &amp; ML'!$B:$B,2020,'Pooling Demand- Subsidy &amp; ML'!$C:$C,$B28,'Pooling Demand- Subsidy &amp; ML'!$D:$D,O$26)+SUMIFS('Pooling Demand- Subsidy &amp; ML'!$K:$K,'Pooling Demand- Subsidy &amp; ML'!$B:$B,2020,'Pooling Demand- Subsidy &amp; ML'!$C:$C,$B28,'Pooling Demand- Subsidy &amp; ML'!$D:$D,O$26)</f>
        <v>0</v>
      </c>
      <c r="P28" s="221">
        <f>SUMIFS('Pooling Demand- Subsidy &amp; ML'!$H:$H,'Pooling Demand- Subsidy &amp; ML'!$B:$B,2020,'Pooling Demand- Subsidy &amp; ML'!$C:$C,$B28,'Pooling Demand- Subsidy &amp; ML'!$D:$D,P$26)+SUMIFS('Pooling Demand- Subsidy &amp; ML'!$K:$K,'Pooling Demand- Subsidy &amp; ML'!$B:$B,2020,'Pooling Demand- Subsidy &amp; ML'!$C:$C,$B28,'Pooling Demand- Subsidy &amp; ML'!$D:$D,P$26)</f>
        <v>0</v>
      </c>
      <c r="Q28" s="221">
        <f>SUMIFS('Pooling Demand- Subsidy &amp; ML'!$H:$H,'Pooling Demand- Subsidy &amp; ML'!$B:$B,2020,'Pooling Demand- Subsidy &amp; ML'!$C:$C,$B28,'Pooling Demand- Subsidy &amp; ML'!$D:$D,Q$26)+SUMIFS('Pooling Demand- Subsidy &amp; ML'!$K:$K,'Pooling Demand- Subsidy &amp; ML'!$B:$B,2020,'Pooling Demand- Subsidy &amp; ML'!$C:$C,$B28,'Pooling Demand- Subsidy &amp; ML'!$D:$D,Q$26)</f>
        <v>0</v>
      </c>
      <c r="R28" s="221">
        <f>SUMIFS('Pooling Demand- Subsidy &amp; ML'!$H:$H,'Pooling Demand- Subsidy &amp; ML'!$B:$B,2020,'Pooling Demand- Subsidy &amp; ML'!$C:$C,$B28,'Pooling Demand- Subsidy &amp; ML'!$D:$D,R$26)+SUMIFS('Pooling Demand- Subsidy &amp; ML'!$K:$K,'Pooling Demand- Subsidy &amp; ML'!$B:$B,2020,'Pooling Demand- Subsidy &amp; ML'!$C:$C,$B28,'Pooling Demand- Subsidy &amp; ML'!$D:$D,R$26)</f>
        <v>0</v>
      </c>
      <c r="S28" s="221">
        <f>SUMIFS('Pooling Demand- Subsidy &amp; ML'!$H:$H,'Pooling Demand- Subsidy &amp; ML'!$B:$B,2020,'Pooling Demand- Subsidy &amp; ML'!$C:$C,$B28,'Pooling Demand- Subsidy &amp; ML'!$D:$D,S$26)+SUMIFS('Pooling Demand- Subsidy &amp; ML'!$K:$K,'Pooling Demand- Subsidy &amp; ML'!$B:$B,2020,'Pooling Demand- Subsidy &amp; ML'!$C:$C,$B28,'Pooling Demand- Subsidy &amp; ML'!$D:$D,S$26)</f>
        <v>0</v>
      </c>
      <c r="T28" s="222">
        <f>SUMIFS('Pooling Demand- Subsidy &amp; ML'!$H:$H,'Pooling Demand- Subsidy &amp; ML'!$B:$B,2020,'Pooling Demand- Subsidy &amp; ML'!$C:$C,$B28,'Pooling Demand- Subsidy &amp; ML'!$D:$D,T$26)+SUMIFS('Pooling Demand- Subsidy &amp; ML'!$K:$K,'Pooling Demand- Subsidy &amp; ML'!$B:$B,2020,'Pooling Demand- Subsidy &amp; ML'!$C:$C,$B28,'Pooling Demand- Subsidy &amp; ML'!$D:$D,T$26)</f>
        <v>0</v>
      </c>
      <c r="U28" s="91">
        <f>SUM(N28:T28)</f>
        <v>0</v>
      </c>
      <c r="W28" s="86" t="s">
        <v>9</v>
      </c>
      <c r="X28" s="220">
        <f>SUMIFS('Pooling Demand- Subsidy &amp; ML'!$H:$H,'Pooling Demand- Subsidy &amp; ML'!$B:$B,2025,'Pooling Demand- Subsidy &amp; ML'!$C:$C,$B28,'Pooling Demand- Subsidy &amp; ML'!$D:$D,X$26)+SUMIFS('Pooling Demand- Subsidy &amp; ML'!$K:$K,'Pooling Demand- Subsidy &amp; ML'!$B:$B,2025,'Pooling Demand- Subsidy &amp; ML'!$C:$C,$B28,'Pooling Demand- Subsidy &amp; ML'!$D:$D,X$26)</f>
        <v>0</v>
      </c>
      <c r="Y28" s="221">
        <f>SUMIFS('Pooling Demand- Subsidy &amp; ML'!$H:$H,'Pooling Demand- Subsidy &amp; ML'!$B:$B,2025,'Pooling Demand- Subsidy &amp; ML'!$C:$C,$B28,'Pooling Demand- Subsidy &amp; ML'!$D:$D,Y$26)+SUMIFS('Pooling Demand- Subsidy &amp; ML'!$K:$K,'Pooling Demand- Subsidy &amp; ML'!$B:$B,2025,'Pooling Demand- Subsidy &amp; ML'!$C:$C,$B28,'Pooling Demand- Subsidy &amp; ML'!$D:$D,Y$26)</f>
        <v>0</v>
      </c>
      <c r="Z28" s="221">
        <f>SUMIFS('Pooling Demand- Subsidy &amp; ML'!$H:$H,'Pooling Demand- Subsidy &amp; ML'!$B:$B,2025,'Pooling Demand- Subsidy &amp; ML'!$C:$C,$B28,'Pooling Demand- Subsidy &amp; ML'!$D:$D,Z$26)+SUMIFS('Pooling Demand- Subsidy &amp; ML'!$K:$K,'Pooling Demand- Subsidy &amp; ML'!$B:$B,2025,'Pooling Demand- Subsidy &amp; ML'!$C:$C,$B28,'Pooling Demand- Subsidy &amp; ML'!$D:$D,Z$26)</f>
        <v>0</v>
      </c>
      <c r="AA28" s="221">
        <f>SUMIFS('Pooling Demand- Subsidy &amp; ML'!$H:$H,'Pooling Demand- Subsidy &amp; ML'!$B:$B,2025,'Pooling Demand- Subsidy &amp; ML'!$C:$C,$B28,'Pooling Demand- Subsidy &amp; ML'!$D:$D,AA$26)+SUMIFS('Pooling Demand- Subsidy &amp; ML'!$K:$K,'Pooling Demand- Subsidy &amp; ML'!$B:$B,2025,'Pooling Demand- Subsidy &amp; ML'!$C:$C,$B28,'Pooling Demand- Subsidy &amp; ML'!$D:$D,AA$26)</f>
        <v>0</v>
      </c>
      <c r="AB28" s="221">
        <f>SUMIFS('Pooling Demand- Subsidy &amp; ML'!$H:$H,'Pooling Demand- Subsidy &amp; ML'!$B:$B,2025,'Pooling Demand- Subsidy &amp; ML'!$C:$C,$B28,'Pooling Demand- Subsidy &amp; ML'!$D:$D,AB$26)+SUMIFS('Pooling Demand- Subsidy &amp; ML'!$K:$K,'Pooling Demand- Subsidy &amp; ML'!$B:$B,2025,'Pooling Demand- Subsidy &amp; ML'!$C:$C,$B28,'Pooling Demand- Subsidy &amp; ML'!$D:$D,AB$26)</f>
        <v>0</v>
      </c>
      <c r="AC28" s="221">
        <f>SUMIFS('Pooling Demand- Subsidy &amp; ML'!$H:$H,'Pooling Demand- Subsidy &amp; ML'!$B:$B,2025,'Pooling Demand- Subsidy &amp; ML'!$C:$C,$B28,'Pooling Demand- Subsidy &amp; ML'!$D:$D,AC$26)+SUMIFS('Pooling Demand- Subsidy &amp; ML'!$K:$K,'Pooling Demand- Subsidy &amp; ML'!$B:$B,2025,'Pooling Demand- Subsidy &amp; ML'!$C:$C,$B28,'Pooling Demand- Subsidy &amp; ML'!$D:$D,AC$26)</f>
        <v>0</v>
      </c>
      <c r="AD28" s="222">
        <f>SUMIFS('Pooling Demand- Subsidy &amp; ML'!$H:$H,'Pooling Demand- Subsidy &amp; ML'!$B:$B,2025,'Pooling Demand- Subsidy &amp; ML'!$C:$C,$B28,'Pooling Demand- Subsidy &amp; ML'!$D:$D,AD$26)+SUMIFS('Pooling Demand- Subsidy &amp; ML'!$K:$K,'Pooling Demand- Subsidy &amp; ML'!$B:$B,2025,'Pooling Demand- Subsidy &amp; ML'!$C:$C,$B28,'Pooling Demand- Subsidy &amp; ML'!$D:$D,AD$26)</f>
        <v>0</v>
      </c>
      <c r="AE28" s="91">
        <f>SUM(X28:AD28)</f>
        <v>0</v>
      </c>
      <c r="AG28" s="86" t="s">
        <v>9</v>
      </c>
      <c r="AH28" s="220">
        <f>SUMIFS('Pooling Demand- Subsidy &amp; ML'!$H:$H,'Pooling Demand- Subsidy &amp; ML'!$B:$B,2035,'Pooling Demand- Subsidy &amp; ML'!$C:$C,$B28,'Pooling Demand- Subsidy &amp; ML'!$D:$D,AH$26)+SUMIFS('Pooling Demand- Subsidy &amp; ML'!$K:$K,'Pooling Demand- Subsidy &amp; ML'!$B:$B,2035,'Pooling Demand- Subsidy &amp; ML'!$C:$C,$B28,'Pooling Demand- Subsidy &amp; ML'!$D:$D,AH$26)</f>
        <v>51821</v>
      </c>
      <c r="AI28" s="221">
        <f>SUMIFS('Pooling Demand- Subsidy &amp; ML'!$H:$H,'Pooling Demand- Subsidy &amp; ML'!$B:$B,2035,'Pooling Demand- Subsidy &amp; ML'!$C:$C,$B28,'Pooling Demand- Subsidy &amp; ML'!$D:$D,AI$26)+SUMIFS('Pooling Demand- Subsidy &amp; ML'!$K:$K,'Pooling Demand- Subsidy &amp; ML'!$B:$B,2035,'Pooling Demand- Subsidy &amp; ML'!$C:$C,$B28,'Pooling Demand- Subsidy &amp; ML'!$D:$D,AI$26)</f>
        <v>23238</v>
      </c>
      <c r="AJ28" s="221">
        <f>SUMIFS('Pooling Demand- Subsidy &amp; ML'!$H:$H,'Pooling Demand- Subsidy &amp; ML'!$B:$B,2035,'Pooling Demand- Subsidy &amp; ML'!$C:$C,$B28,'Pooling Demand- Subsidy &amp; ML'!$D:$D,AJ$26)+SUMIFS('Pooling Demand- Subsidy &amp; ML'!$K:$K,'Pooling Demand- Subsidy &amp; ML'!$B:$B,2035,'Pooling Demand- Subsidy &amp; ML'!$C:$C,$B28,'Pooling Demand- Subsidy &amp; ML'!$D:$D,AJ$26)</f>
        <v>7145</v>
      </c>
      <c r="AK28" s="221">
        <f>SUMIFS('Pooling Demand- Subsidy &amp; ML'!$H:$H,'Pooling Demand- Subsidy &amp; ML'!$B:$B,2035,'Pooling Demand- Subsidy &amp; ML'!$C:$C,$B28,'Pooling Demand- Subsidy &amp; ML'!$D:$D,AK$26)+SUMIFS('Pooling Demand- Subsidy &amp; ML'!$K:$K,'Pooling Demand- Subsidy &amp; ML'!$B:$B,2035,'Pooling Demand- Subsidy &amp; ML'!$C:$C,$B28,'Pooling Demand- Subsidy &amp; ML'!$D:$D,AK$26)</f>
        <v>6194</v>
      </c>
      <c r="AL28" s="221">
        <f>SUMIFS('Pooling Demand- Subsidy &amp; ML'!$H:$H,'Pooling Demand- Subsidy &amp; ML'!$B:$B,2035,'Pooling Demand- Subsidy &amp; ML'!$C:$C,$B28,'Pooling Demand- Subsidy &amp; ML'!$D:$D,AL$26)+SUMIFS('Pooling Demand- Subsidy &amp; ML'!$K:$K,'Pooling Demand- Subsidy &amp; ML'!$B:$B,2035,'Pooling Demand- Subsidy &amp; ML'!$C:$C,$B28,'Pooling Demand- Subsidy &amp; ML'!$D:$D,AL$26)</f>
        <v>667</v>
      </c>
      <c r="AM28" s="221">
        <f>SUMIFS('Pooling Demand- Subsidy &amp; ML'!$H:$H,'Pooling Demand- Subsidy &amp; ML'!$B:$B,2035,'Pooling Demand- Subsidy &amp; ML'!$C:$C,$B28,'Pooling Demand- Subsidy &amp; ML'!$D:$D,AM$26)+SUMIFS('Pooling Demand- Subsidy &amp; ML'!$K:$K,'Pooling Demand- Subsidy &amp; ML'!$B:$B,2035,'Pooling Demand- Subsidy &amp; ML'!$C:$C,$B28,'Pooling Demand- Subsidy &amp; ML'!$D:$D,AM$26)</f>
        <v>292</v>
      </c>
      <c r="AN28" s="222">
        <f>SUMIFS('Pooling Demand- Subsidy &amp; ML'!$H:$H,'Pooling Demand- Subsidy &amp; ML'!$B:$B,2035,'Pooling Demand- Subsidy &amp; ML'!$C:$C,$B28,'Pooling Demand- Subsidy &amp; ML'!$D:$D,AN$26)+SUMIFS('Pooling Demand- Subsidy &amp; ML'!$K:$K,'Pooling Demand- Subsidy &amp; ML'!$B:$B,2035,'Pooling Demand- Subsidy &amp; ML'!$C:$C,$B28,'Pooling Demand- Subsidy &amp; ML'!$D:$D,AN$26)</f>
        <v>28</v>
      </c>
      <c r="AO28" s="91">
        <f>SUM(AH28:AN28)</f>
        <v>89385</v>
      </c>
      <c r="AQ28" s="86" t="s">
        <v>9</v>
      </c>
      <c r="AR28" s="220">
        <f>SUMIFS('Pooling Demand- Subsidy &amp; ML'!$H:$H,'Pooling Demand- Subsidy &amp; ML'!$B:$B,2050,'Pooling Demand- Subsidy &amp; ML'!$C:$C,$B28,'Pooling Demand- Subsidy &amp; ML'!$D:$D,AR$26)+SUMIFS('Pooling Demand- Subsidy &amp; ML'!$K:$K,'Pooling Demand- Subsidy &amp; ML'!$B:$B,2050,'Pooling Demand- Subsidy &amp; ML'!$C:$C,$B28,'Pooling Demand- Subsidy &amp; ML'!$D:$D,AR$26)</f>
        <v>0</v>
      </c>
      <c r="AS28" s="221">
        <f>SUMIFS('Pooling Demand- Subsidy &amp; ML'!$H:$H,'Pooling Demand- Subsidy &amp; ML'!$B:$B,2050,'Pooling Demand- Subsidy &amp; ML'!$C:$C,$B28,'Pooling Demand- Subsidy &amp; ML'!$D:$D,AS$26)+SUMIFS('Pooling Demand- Subsidy &amp; ML'!$K:$K,'Pooling Demand- Subsidy &amp; ML'!$B:$B,2050,'Pooling Demand- Subsidy &amp; ML'!$C:$C,$B28,'Pooling Demand- Subsidy &amp; ML'!$D:$D,AS$26)</f>
        <v>0</v>
      </c>
      <c r="AT28" s="221">
        <f>SUMIFS('Pooling Demand- Subsidy &amp; ML'!$H:$H,'Pooling Demand- Subsidy &amp; ML'!$B:$B,2050,'Pooling Demand- Subsidy &amp; ML'!$C:$C,$B28,'Pooling Demand- Subsidy &amp; ML'!$D:$D,AT$26)+SUMIFS('Pooling Demand- Subsidy &amp; ML'!$K:$K,'Pooling Demand- Subsidy &amp; ML'!$B:$B,2050,'Pooling Demand- Subsidy &amp; ML'!$C:$C,$B28,'Pooling Demand- Subsidy &amp; ML'!$D:$D,AT$26)</f>
        <v>0</v>
      </c>
      <c r="AU28" s="221">
        <f>SUMIFS('Pooling Demand- Subsidy &amp; ML'!$H:$H,'Pooling Demand- Subsidy &amp; ML'!$B:$B,2050,'Pooling Demand- Subsidy &amp; ML'!$C:$C,$B28,'Pooling Demand- Subsidy &amp; ML'!$D:$D,AU$26)+SUMIFS('Pooling Demand- Subsidy &amp; ML'!$K:$K,'Pooling Demand- Subsidy &amp; ML'!$B:$B,2050,'Pooling Demand- Subsidy &amp; ML'!$C:$C,$B28,'Pooling Demand- Subsidy &amp; ML'!$D:$D,AU$26)</f>
        <v>0</v>
      </c>
      <c r="AV28" s="221">
        <f>SUMIFS('Pooling Demand- Subsidy &amp; ML'!$H:$H,'Pooling Demand- Subsidy &amp; ML'!$B:$B,2050,'Pooling Demand- Subsidy &amp; ML'!$C:$C,$B28,'Pooling Demand- Subsidy &amp; ML'!$D:$D,AV$26)+SUMIFS('Pooling Demand- Subsidy &amp; ML'!$K:$K,'Pooling Demand- Subsidy &amp; ML'!$B:$B,2050,'Pooling Demand- Subsidy &amp; ML'!$C:$C,$B28,'Pooling Demand- Subsidy &amp; ML'!$D:$D,AV$26)</f>
        <v>0</v>
      </c>
      <c r="AW28" s="221">
        <f>SUMIFS('Pooling Demand- Subsidy &amp; ML'!$H:$H,'Pooling Demand- Subsidy &amp; ML'!$B:$B,2050,'Pooling Demand- Subsidy &amp; ML'!$C:$C,$B28,'Pooling Demand- Subsidy &amp; ML'!$D:$D,AW$26)+SUMIFS('Pooling Demand- Subsidy &amp; ML'!$K:$K,'Pooling Demand- Subsidy &amp; ML'!$B:$B,2050,'Pooling Demand- Subsidy &amp; ML'!$C:$C,$B28,'Pooling Demand- Subsidy &amp; ML'!$D:$D,AW$26)</f>
        <v>0</v>
      </c>
      <c r="AX28" s="222">
        <f>SUMIFS('Pooling Demand- Subsidy &amp; ML'!$H:$H,'Pooling Demand- Subsidy &amp; ML'!$B:$B,2050,'Pooling Demand- Subsidy &amp; ML'!$C:$C,$B28,'Pooling Demand- Subsidy &amp; ML'!$D:$D,AX$26)+SUMIFS('Pooling Demand- Subsidy &amp; ML'!$K:$K,'Pooling Demand- Subsidy &amp; ML'!$B:$B,2050,'Pooling Demand- Subsidy &amp; ML'!$C:$C,$B28,'Pooling Demand- Subsidy &amp; ML'!$D:$D,AX$26)</f>
        <v>0</v>
      </c>
      <c r="AY28" s="91">
        <f>SUM(AR28:AX28)</f>
        <v>0</v>
      </c>
    </row>
    <row r="29" spans="2:51" x14ac:dyDescent="0.25">
      <c r="B29" s="1">
        <v>1</v>
      </c>
      <c r="C29" s="86" t="s">
        <v>10</v>
      </c>
      <c r="D29" s="223">
        <f>SUMIFS('Pooling Demand- Subsidy &amp; ML'!$H:$H,'Pooling Demand- Subsidy &amp; ML'!$B:$B,2016,'Pooling Demand- Subsidy &amp; ML'!$C:$C,$B29,'Pooling Demand- Subsidy &amp; ML'!$D:$D,D$26)+SUMIFS('Pooling Demand- Subsidy &amp; ML'!$K:$K,'Pooling Demand- Subsidy &amp; ML'!$B:$B,2016,'Pooling Demand- Subsidy &amp; ML'!$C:$C,$B29,'Pooling Demand- Subsidy &amp; ML'!$D:$D,D$26)</f>
        <v>0</v>
      </c>
      <c r="E29" s="224">
        <f>SUMIFS('Pooling Demand- Subsidy &amp; ML'!$H:$H,'Pooling Demand- Subsidy &amp; ML'!$B:$B,2016,'Pooling Demand- Subsidy &amp; ML'!$C:$C,$B29,'Pooling Demand- Subsidy &amp; ML'!$D:$D,E$26)+SUMIFS('Pooling Demand- Subsidy &amp; ML'!$K:$K,'Pooling Demand- Subsidy &amp; ML'!$B:$B,2016,'Pooling Demand- Subsidy &amp; ML'!$C:$C,$B29,'Pooling Demand- Subsidy &amp; ML'!$D:$D,E$26)</f>
        <v>0</v>
      </c>
      <c r="F29" s="224">
        <f>SUMIFS('Pooling Demand- Subsidy &amp; ML'!$H:$H,'Pooling Demand- Subsidy &amp; ML'!$B:$B,2016,'Pooling Demand- Subsidy &amp; ML'!$C:$C,$B29,'Pooling Demand- Subsidy &amp; ML'!$D:$D,F$26)+SUMIFS('Pooling Demand- Subsidy &amp; ML'!$K:$K,'Pooling Demand- Subsidy &amp; ML'!$B:$B,2016,'Pooling Demand- Subsidy &amp; ML'!$C:$C,$B29,'Pooling Demand- Subsidy &amp; ML'!$D:$D,F$26)</f>
        <v>0</v>
      </c>
      <c r="G29" s="224">
        <f>SUMIFS('Pooling Demand- Subsidy &amp; ML'!$H:$H,'Pooling Demand- Subsidy &amp; ML'!$B:$B,2016,'Pooling Demand- Subsidy &amp; ML'!$C:$C,$B29,'Pooling Demand- Subsidy &amp; ML'!$D:$D,G$26)+SUMIFS('Pooling Demand- Subsidy &amp; ML'!$K:$K,'Pooling Demand- Subsidy &amp; ML'!$B:$B,2016,'Pooling Demand- Subsidy &amp; ML'!$C:$C,$B29,'Pooling Demand- Subsidy &amp; ML'!$D:$D,G$26)</f>
        <v>0</v>
      </c>
      <c r="H29" s="224">
        <f>SUMIFS('Pooling Demand- Subsidy &amp; ML'!$H:$H,'Pooling Demand- Subsidy &amp; ML'!$B:$B,2016,'Pooling Demand- Subsidy &amp; ML'!$C:$C,$B29,'Pooling Demand- Subsidy &amp; ML'!$D:$D,H$26)+SUMIFS('Pooling Demand- Subsidy &amp; ML'!$K:$K,'Pooling Demand- Subsidy &amp; ML'!$B:$B,2016,'Pooling Demand- Subsidy &amp; ML'!$C:$C,$B29,'Pooling Demand- Subsidy &amp; ML'!$D:$D,H$26)</f>
        <v>0</v>
      </c>
      <c r="I29" s="224">
        <f>SUMIFS('Pooling Demand- Subsidy &amp; ML'!$H:$H,'Pooling Demand- Subsidy &amp; ML'!$B:$B,2016,'Pooling Demand- Subsidy &amp; ML'!$C:$C,$B29,'Pooling Demand- Subsidy &amp; ML'!$D:$D,I$26)+SUMIFS('Pooling Demand- Subsidy &amp; ML'!$K:$K,'Pooling Demand- Subsidy &amp; ML'!$B:$B,2016,'Pooling Demand- Subsidy &amp; ML'!$C:$C,$B29,'Pooling Demand- Subsidy &amp; ML'!$D:$D,I$26)</f>
        <v>0</v>
      </c>
      <c r="J29" s="225">
        <f>SUMIFS('Pooling Demand- Subsidy &amp; ML'!$H:$H,'Pooling Demand- Subsidy &amp; ML'!$B:$B,2016,'Pooling Demand- Subsidy &amp; ML'!$C:$C,$B29,'Pooling Demand- Subsidy &amp; ML'!$D:$D,J$26)+SUMIFS('Pooling Demand- Subsidy &amp; ML'!$K:$K,'Pooling Demand- Subsidy &amp; ML'!$B:$B,2016,'Pooling Demand- Subsidy &amp; ML'!$C:$C,$B29,'Pooling Demand- Subsidy &amp; ML'!$D:$D,J$26)</f>
        <v>0</v>
      </c>
      <c r="K29" s="91">
        <f t="shared" ref="K29:K34" si="10">SUM(D29:J29)</f>
        <v>0</v>
      </c>
      <c r="M29" s="86" t="s">
        <v>10</v>
      </c>
      <c r="N29" s="223">
        <f>SUMIFS('Pooling Demand- Subsidy &amp; ML'!$H:$H,'Pooling Demand- Subsidy &amp; ML'!$B:$B,2020,'Pooling Demand- Subsidy &amp; ML'!$C:$C,$B29,'Pooling Demand- Subsidy &amp; ML'!$D:$D,N$26)+SUMIFS('Pooling Demand- Subsidy &amp; ML'!$K:$K,'Pooling Demand- Subsidy &amp; ML'!$B:$B,2020,'Pooling Demand- Subsidy &amp; ML'!$C:$C,$B29,'Pooling Demand- Subsidy &amp; ML'!$D:$D,N$26)</f>
        <v>0</v>
      </c>
      <c r="O29" s="224">
        <f>SUMIFS('Pooling Demand- Subsidy &amp; ML'!$H:$H,'Pooling Demand- Subsidy &amp; ML'!$B:$B,2020,'Pooling Demand- Subsidy &amp; ML'!$C:$C,$B29,'Pooling Demand- Subsidy &amp; ML'!$D:$D,O$26)+SUMIFS('Pooling Demand- Subsidy &amp; ML'!$K:$K,'Pooling Demand- Subsidy &amp; ML'!$B:$B,2020,'Pooling Demand- Subsidy &amp; ML'!$C:$C,$B29,'Pooling Demand- Subsidy &amp; ML'!$D:$D,O$26)</f>
        <v>0</v>
      </c>
      <c r="P29" s="224">
        <f>SUMIFS('Pooling Demand- Subsidy &amp; ML'!$H:$H,'Pooling Demand- Subsidy &amp; ML'!$B:$B,2020,'Pooling Demand- Subsidy &amp; ML'!$C:$C,$B29,'Pooling Demand- Subsidy &amp; ML'!$D:$D,P$26)+SUMIFS('Pooling Demand- Subsidy &amp; ML'!$K:$K,'Pooling Demand- Subsidy &amp; ML'!$B:$B,2020,'Pooling Demand- Subsidy &amp; ML'!$C:$C,$B29,'Pooling Demand- Subsidy &amp; ML'!$D:$D,P$26)</f>
        <v>0</v>
      </c>
      <c r="Q29" s="224">
        <f>SUMIFS('Pooling Demand- Subsidy &amp; ML'!$H:$H,'Pooling Demand- Subsidy &amp; ML'!$B:$B,2020,'Pooling Demand- Subsidy &amp; ML'!$C:$C,$B29,'Pooling Demand- Subsidy &amp; ML'!$D:$D,Q$26)+SUMIFS('Pooling Demand- Subsidy &amp; ML'!$K:$K,'Pooling Demand- Subsidy &amp; ML'!$B:$B,2020,'Pooling Demand- Subsidy &amp; ML'!$C:$C,$B29,'Pooling Demand- Subsidy &amp; ML'!$D:$D,Q$26)</f>
        <v>0</v>
      </c>
      <c r="R29" s="224">
        <f>SUMIFS('Pooling Demand- Subsidy &amp; ML'!$H:$H,'Pooling Demand- Subsidy &amp; ML'!$B:$B,2020,'Pooling Demand- Subsidy &amp; ML'!$C:$C,$B29,'Pooling Demand- Subsidy &amp; ML'!$D:$D,R$26)+SUMIFS('Pooling Demand- Subsidy &amp; ML'!$K:$K,'Pooling Demand- Subsidy &amp; ML'!$B:$B,2020,'Pooling Demand- Subsidy &amp; ML'!$C:$C,$B29,'Pooling Demand- Subsidy &amp; ML'!$D:$D,R$26)</f>
        <v>0</v>
      </c>
      <c r="S29" s="224">
        <f>SUMIFS('Pooling Demand- Subsidy &amp; ML'!$H:$H,'Pooling Demand- Subsidy &amp; ML'!$B:$B,2020,'Pooling Demand- Subsidy &amp; ML'!$C:$C,$B29,'Pooling Demand- Subsidy &amp; ML'!$D:$D,S$26)+SUMIFS('Pooling Demand- Subsidy &amp; ML'!$K:$K,'Pooling Demand- Subsidy &amp; ML'!$B:$B,2020,'Pooling Demand- Subsidy &amp; ML'!$C:$C,$B29,'Pooling Demand- Subsidy &amp; ML'!$D:$D,S$26)</f>
        <v>0</v>
      </c>
      <c r="T29" s="225">
        <f>SUMIFS('Pooling Demand- Subsidy &amp; ML'!$H:$H,'Pooling Demand- Subsidy &amp; ML'!$B:$B,2020,'Pooling Demand- Subsidy &amp; ML'!$C:$C,$B29,'Pooling Demand- Subsidy &amp; ML'!$D:$D,T$26)+SUMIFS('Pooling Demand- Subsidy &amp; ML'!$K:$K,'Pooling Demand- Subsidy &amp; ML'!$B:$B,2020,'Pooling Demand- Subsidy &amp; ML'!$C:$C,$B29,'Pooling Demand- Subsidy &amp; ML'!$D:$D,T$26)</f>
        <v>0</v>
      </c>
      <c r="U29" s="91">
        <f t="shared" ref="U29:U34" si="11">SUM(N29:T29)</f>
        <v>0</v>
      </c>
      <c r="W29" s="86" t="s">
        <v>10</v>
      </c>
      <c r="X29" s="223">
        <f>SUMIFS('Pooling Demand- Subsidy &amp; ML'!$H:$H,'Pooling Demand- Subsidy &amp; ML'!$B:$B,2025,'Pooling Demand- Subsidy &amp; ML'!$C:$C,$B29,'Pooling Demand- Subsidy &amp; ML'!$D:$D,X$26)+SUMIFS('Pooling Demand- Subsidy &amp; ML'!$K:$K,'Pooling Demand- Subsidy &amp; ML'!$B:$B,2025,'Pooling Demand- Subsidy &amp; ML'!$C:$C,$B29,'Pooling Demand- Subsidy &amp; ML'!$D:$D,X$26)</f>
        <v>0</v>
      </c>
      <c r="Y29" s="224">
        <f>SUMIFS('Pooling Demand- Subsidy &amp; ML'!$H:$H,'Pooling Demand- Subsidy &amp; ML'!$B:$B,2025,'Pooling Demand- Subsidy &amp; ML'!$C:$C,$B29,'Pooling Demand- Subsidy &amp; ML'!$D:$D,Y$26)+SUMIFS('Pooling Demand- Subsidy &amp; ML'!$K:$K,'Pooling Demand- Subsidy &amp; ML'!$B:$B,2025,'Pooling Demand- Subsidy &amp; ML'!$C:$C,$B29,'Pooling Demand- Subsidy &amp; ML'!$D:$D,Y$26)</f>
        <v>0</v>
      </c>
      <c r="Z29" s="224">
        <f>SUMIFS('Pooling Demand- Subsidy &amp; ML'!$H:$H,'Pooling Demand- Subsidy &amp; ML'!$B:$B,2025,'Pooling Demand- Subsidy &amp; ML'!$C:$C,$B29,'Pooling Demand- Subsidy &amp; ML'!$D:$D,Z$26)+SUMIFS('Pooling Demand- Subsidy &amp; ML'!$K:$K,'Pooling Demand- Subsidy &amp; ML'!$B:$B,2025,'Pooling Demand- Subsidy &amp; ML'!$C:$C,$B29,'Pooling Demand- Subsidy &amp; ML'!$D:$D,Z$26)</f>
        <v>0</v>
      </c>
      <c r="AA29" s="224">
        <f>SUMIFS('Pooling Demand- Subsidy &amp; ML'!$H:$H,'Pooling Demand- Subsidy &amp; ML'!$B:$B,2025,'Pooling Demand- Subsidy &amp; ML'!$C:$C,$B29,'Pooling Demand- Subsidy &amp; ML'!$D:$D,AA$26)+SUMIFS('Pooling Demand- Subsidy &amp; ML'!$K:$K,'Pooling Demand- Subsidy &amp; ML'!$B:$B,2025,'Pooling Demand- Subsidy &amp; ML'!$C:$C,$B29,'Pooling Demand- Subsidy &amp; ML'!$D:$D,AA$26)</f>
        <v>0</v>
      </c>
      <c r="AB29" s="224">
        <f>SUMIFS('Pooling Demand- Subsidy &amp; ML'!$H:$H,'Pooling Demand- Subsidy &amp; ML'!$B:$B,2025,'Pooling Demand- Subsidy &amp; ML'!$C:$C,$B29,'Pooling Demand- Subsidy &amp; ML'!$D:$D,AB$26)+SUMIFS('Pooling Demand- Subsidy &amp; ML'!$K:$K,'Pooling Demand- Subsidy &amp; ML'!$B:$B,2025,'Pooling Demand- Subsidy &amp; ML'!$C:$C,$B29,'Pooling Demand- Subsidy &amp; ML'!$D:$D,AB$26)</f>
        <v>0</v>
      </c>
      <c r="AC29" s="224">
        <f>SUMIFS('Pooling Demand- Subsidy &amp; ML'!$H:$H,'Pooling Demand- Subsidy &amp; ML'!$B:$B,2025,'Pooling Demand- Subsidy &amp; ML'!$C:$C,$B29,'Pooling Demand- Subsidy &amp; ML'!$D:$D,AC$26)+SUMIFS('Pooling Demand- Subsidy &amp; ML'!$K:$K,'Pooling Demand- Subsidy &amp; ML'!$B:$B,2025,'Pooling Demand- Subsidy &amp; ML'!$C:$C,$B29,'Pooling Demand- Subsidy &amp; ML'!$D:$D,AC$26)</f>
        <v>0</v>
      </c>
      <c r="AD29" s="225">
        <f>SUMIFS('Pooling Demand- Subsidy &amp; ML'!$H:$H,'Pooling Demand- Subsidy &amp; ML'!$B:$B,2025,'Pooling Demand- Subsidy &amp; ML'!$C:$C,$B29,'Pooling Demand- Subsidy &amp; ML'!$D:$D,AD$26)+SUMIFS('Pooling Demand- Subsidy &amp; ML'!$K:$K,'Pooling Demand- Subsidy &amp; ML'!$B:$B,2025,'Pooling Demand- Subsidy &amp; ML'!$C:$C,$B29,'Pooling Demand- Subsidy &amp; ML'!$D:$D,AD$26)</f>
        <v>0</v>
      </c>
      <c r="AE29" s="91">
        <f t="shared" ref="AE29:AE34" si="12">SUM(X29:AD29)</f>
        <v>0</v>
      </c>
      <c r="AG29" s="86" t="s">
        <v>10</v>
      </c>
      <c r="AH29" s="223">
        <f>SUMIFS('Pooling Demand- Subsidy &amp; ML'!$H:$H,'Pooling Demand- Subsidy &amp; ML'!$B:$B,2035,'Pooling Demand- Subsidy &amp; ML'!$C:$C,$B29,'Pooling Demand- Subsidy &amp; ML'!$D:$D,AH$26)+SUMIFS('Pooling Demand- Subsidy &amp; ML'!$K:$K,'Pooling Demand- Subsidy &amp; ML'!$B:$B,2035,'Pooling Demand- Subsidy &amp; ML'!$C:$C,$B29,'Pooling Demand- Subsidy &amp; ML'!$D:$D,AH$26)</f>
        <v>23201</v>
      </c>
      <c r="AI29" s="224">
        <f>SUMIFS('Pooling Demand- Subsidy &amp; ML'!$H:$H,'Pooling Demand- Subsidy &amp; ML'!$B:$B,2035,'Pooling Demand- Subsidy &amp; ML'!$C:$C,$B29,'Pooling Demand- Subsidy &amp; ML'!$D:$D,AI$26)+SUMIFS('Pooling Demand- Subsidy &amp; ML'!$K:$K,'Pooling Demand- Subsidy &amp; ML'!$B:$B,2035,'Pooling Demand- Subsidy &amp; ML'!$C:$C,$B29,'Pooling Demand- Subsidy &amp; ML'!$D:$D,AI$26)</f>
        <v>79422</v>
      </c>
      <c r="AJ29" s="224">
        <f>SUMIFS('Pooling Demand- Subsidy &amp; ML'!$H:$H,'Pooling Demand- Subsidy &amp; ML'!$B:$B,2035,'Pooling Demand- Subsidy &amp; ML'!$C:$C,$B29,'Pooling Demand- Subsidy &amp; ML'!$D:$D,AJ$26)+SUMIFS('Pooling Demand- Subsidy &amp; ML'!$K:$K,'Pooling Demand- Subsidy &amp; ML'!$B:$B,2035,'Pooling Demand- Subsidy &amp; ML'!$C:$C,$B29,'Pooling Demand- Subsidy &amp; ML'!$D:$D,AJ$26)</f>
        <v>2822</v>
      </c>
      <c r="AK29" s="224">
        <f>SUMIFS('Pooling Demand- Subsidy &amp; ML'!$H:$H,'Pooling Demand- Subsidy &amp; ML'!$B:$B,2035,'Pooling Demand- Subsidy &amp; ML'!$C:$C,$B29,'Pooling Demand- Subsidy &amp; ML'!$D:$D,AK$26)+SUMIFS('Pooling Demand- Subsidy &amp; ML'!$K:$K,'Pooling Demand- Subsidy &amp; ML'!$B:$B,2035,'Pooling Demand- Subsidy &amp; ML'!$C:$C,$B29,'Pooling Demand- Subsidy &amp; ML'!$D:$D,AK$26)</f>
        <v>7284</v>
      </c>
      <c r="AL29" s="224">
        <f>SUMIFS('Pooling Demand- Subsidy &amp; ML'!$H:$H,'Pooling Demand- Subsidy &amp; ML'!$B:$B,2035,'Pooling Demand- Subsidy &amp; ML'!$C:$C,$B29,'Pooling Demand- Subsidy &amp; ML'!$D:$D,AL$26)+SUMIFS('Pooling Demand- Subsidy &amp; ML'!$K:$K,'Pooling Demand- Subsidy &amp; ML'!$B:$B,2035,'Pooling Demand- Subsidy &amp; ML'!$C:$C,$B29,'Pooling Demand- Subsidy &amp; ML'!$D:$D,AL$26)</f>
        <v>4484</v>
      </c>
      <c r="AM29" s="224">
        <f>SUMIFS('Pooling Demand- Subsidy &amp; ML'!$H:$H,'Pooling Demand- Subsidy &amp; ML'!$B:$B,2035,'Pooling Demand- Subsidy &amp; ML'!$C:$C,$B29,'Pooling Demand- Subsidy &amp; ML'!$D:$D,AM$26)+SUMIFS('Pooling Demand- Subsidy &amp; ML'!$K:$K,'Pooling Demand- Subsidy &amp; ML'!$B:$B,2035,'Pooling Demand- Subsidy &amp; ML'!$C:$C,$B29,'Pooling Demand- Subsidy &amp; ML'!$D:$D,AM$26)</f>
        <v>3653</v>
      </c>
      <c r="AN29" s="225">
        <f>SUMIFS('Pooling Demand- Subsidy &amp; ML'!$H:$H,'Pooling Demand- Subsidy &amp; ML'!$B:$B,2035,'Pooling Demand- Subsidy &amp; ML'!$C:$C,$B29,'Pooling Demand- Subsidy &amp; ML'!$D:$D,AN$26)+SUMIFS('Pooling Demand- Subsidy &amp; ML'!$K:$K,'Pooling Demand- Subsidy &amp; ML'!$B:$B,2035,'Pooling Demand- Subsidy &amp; ML'!$C:$C,$B29,'Pooling Demand- Subsidy &amp; ML'!$D:$D,AN$26)</f>
        <v>54</v>
      </c>
      <c r="AO29" s="91">
        <f t="shared" ref="AO29:AO34" si="13">SUM(AH29:AN29)</f>
        <v>120920</v>
      </c>
      <c r="AQ29" s="86" t="s">
        <v>10</v>
      </c>
      <c r="AR29" s="223">
        <f>SUMIFS('Pooling Demand- Subsidy &amp; ML'!$H:$H,'Pooling Demand- Subsidy &amp; ML'!$B:$B,2050,'Pooling Demand- Subsidy &amp; ML'!$C:$C,$B29,'Pooling Demand- Subsidy &amp; ML'!$D:$D,AR$26)+SUMIFS('Pooling Demand- Subsidy &amp; ML'!$K:$K,'Pooling Demand- Subsidy &amp; ML'!$B:$B,2050,'Pooling Demand- Subsidy &amp; ML'!$C:$C,$B29,'Pooling Demand- Subsidy &amp; ML'!$D:$D,AR$26)</f>
        <v>0</v>
      </c>
      <c r="AS29" s="224">
        <f>SUMIFS('Pooling Demand- Subsidy &amp; ML'!$H:$H,'Pooling Demand- Subsidy &amp; ML'!$B:$B,2050,'Pooling Demand- Subsidy &amp; ML'!$C:$C,$B29,'Pooling Demand- Subsidy &amp; ML'!$D:$D,AS$26)+SUMIFS('Pooling Demand- Subsidy &amp; ML'!$K:$K,'Pooling Demand- Subsidy &amp; ML'!$B:$B,2050,'Pooling Demand- Subsidy &amp; ML'!$C:$C,$B29,'Pooling Demand- Subsidy &amp; ML'!$D:$D,AS$26)</f>
        <v>0</v>
      </c>
      <c r="AT29" s="224">
        <f>SUMIFS('Pooling Demand- Subsidy &amp; ML'!$H:$H,'Pooling Demand- Subsidy &amp; ML'!$B:$B,2050,'Pooling Demand- Subsidy &amp; ML'!$C:$C,$B29,'Pooling Demand- Subsidy &amp; ML'!$D:$D,AT$26)+SUMIFS('Pooling Demand- Subsidy &amp; ML'!$K:$K,'Pooling Demand- Subsidy &amp; ML'!$B:$B,2050,'Pooling Demand- Subsidy &amp; ML'!$C:$C,$B29,'Pooling Demand- Subsidy &amp; ML'!$D:$D,AT$26)</f>
        <v>0</v>
      </c>
      <c r="AU29" s="224">
        <f>SUMIFS('Pooling Demand- Subsidy &amp; ML'!$H:$H,'Pooling Demand- Subsidy &amp; ML'!$B:$B,2050,'Pooling Demand- Subsidy &amp; ML'!$C:$C,$B29,'Pooling Demand- Subsidy &amp; ML'!$D:$D,AU$26)+SUMIFS('Pooling Demand- Subsidy &amp; ML'!$K:$K,'Pooling Demand- Subsidy &amp; ML'!$B:$B,2050,'Pooling Demand- Subsidy &amp; ML'!$C:$C,$B29,'Pooling Demand- Subsidy &amp; ML'!$D:$D,AU$26)</f>
        <v>0</v>
      </c>
      <c r="AV29" s="224">
        <f>SUMIFS('Pooling Demand- Subsidy &amp; ML'!$H:$H,'Pooling Demand- Subsidy &amp; ML'!$B:$B,2050,'Pooling Demand- Subsidy &amp; ML'!$C:$C,$B29,'Pooling Demand- Subsidy &amp; ML'!$D:$D,AV$26)+SUMIFS('Pooling Demand- Subsidy &amp; ML'!$K:$K,'Pooling Demand- Subsidy &amp; ML'!$B:$B,2050,'Pooling Demand- Subsidy &amp; ML'!$C:$C,$B29,'Pooling Demand- Subsidy &amp; ML'!$D:$D,AV$26)</f>
        <v>0</v>
      </c>
      <c r="AW29" s="224">
        <f>SUMIFS('Pooling Demand- Subsidy &amp; ML'!$H:$H,'Pooling Demand- Subsidy &amp; ML'!$B:$B,2050,'Pooling Demand- Subsidy &amp; ML'!$C:$C,$B29,'Pooling Demand- Subsidy &amp; ML'!$D:$D,AW$26)+SUMIFS('Pooling Demand- Subsidy &amp; ML'!$K:$K,'Pooling Demand- Subsidy &amp; ML'!$B:$B,2050,'Pooling Demand- Subsidy &amp; ML'!$C:$C,$B29,'Pooling Demand- Subsidy &amp; ML'!$D:$D,AW$26)</f>
        <v>0</v>
      </c>
      <c r="AX29" s="225">
        <f>SUMIFS('Pooling Demand- Subsidy &amp; ML'!$H:$H,'Pooling Demand- Subsidy &amp; ML'!$B:$B,2050,'Pooling Demand- Subsidy &amp; ML'!$C:$C,$B29,'Pooling Demand- Subsidy &amp; ML'!$D:$D,AX$26)+SUMIFS('Pooling Demand- Subsidy &amp; ML'!$K:$K,'Pooling Demand- Subsidy &amp; ML'!$B:$B,2050,'Pooling Demand- Subsidy &amp; ML'!$C:$C,$B29,'Pooling Demand- Subsidy &amp; ML'!$D:$D,AX$26)</f>
        <v>0</v>
      </c>
      <c r="AY29" s="91">
        <f t="shared" ref="AY29:AY34" si="14">SUM(AR29:AX29)</f>
        <v>0</v>
      </c>
    </row>
    <row r="30" spans="2:51" x14ac:dyDescent="0.25">
      <c r="B30" s="1">
        <v>2</v>
      </c>
      <c r="C30" s="86" t="s">
        <v>11</v>
      </c>
      <c r="D30" s="223">
        <f>SUMIFS('Pooling Demand- Subsidy &amp; ML'!$H:$H,'Pooling Demand- Subsidy &amp; ML'!$B:$B,2016,'Pooling Demand- Subsidy &amp; ML'!$C:$C,$B30,'Pooling Demand- Subsidy &amp; ML'!$D:$D,D$26)+SUMIFS('Pooling Demand- Subsidy &amp; ML'!$K:$K,'Pooling Demand- Subsidy &amp; ML'!$B:$B,2016,'Pooling Demand- Subsidy &amp; ML'!$C:$C,$B30,'Pooling Demand- Subsidy &amp; ML'!$D:$D,D$26)</f>
        <v>0</v>
      </c>
      <c r="E30" s="224">
        <f>SUMIFS('Pooling Demand- Subsidy &amp; ML'!$H:$H,'Pooling Demand- Subsidy &amp; ML'!$B:$B,2016,'Pooling Demand- Subsidy &amp; ML'!$C:$C,$B30,'Pooling Demand- Subsidy &amp; ML'!$D:$D,E$26)+SUMIFS('Pooling Demand- Subsidy &amp; ML'!$K:$K,'Pooling Demand- Subsidy &amp; ML'!$B:$B,2016,'Pooling Demand- Subsidy &amp; ML'!$C:$C,$B30,'Pooling Demand- Subsidy &amp; ML'!$D:$D,E$26)</f>
        <v>0</v>
      </c>
      <c r="F30" s="224">
        <f>SUMIFS('Pooling Demand- Subsidy &amp; ML'!$H:$H,'Pooling Demand- Subsidy &amp; ML'!$B:$B,2016,'Pooling Demand- Subsidy &amp; ML'!$C:$C,$B30,'Pooling Demand- Subsidy &amp; ML'!$D:$D,F$26)+SUMIFS('Pooling Demand- Subsidy &amp; ML'!$K:$K,'Pooling Demand- Subsidy &amp; ML'!$B:$B,2016,'Pooling Demand- Subsidy &amp; ML'!$C:$C,$B30,'Pooling Demand- Subsidy &amp; ML'!$D:$D,F$26)</f>
        <v>0</v>
      </c>
      <c r="G30" s="224">
        <f>SUMIFS('Pooling Demand- Subsidy &amp; ML'!$H:$H,'Pooling Demand- Subsidy &amp; ML'!$B:$B,2016,'Pooling Demand- Subsidy &amp; ML'!$C:$C,$B30,'Pooling Demand- Subsidy &amp; ML'!$D:$D,G$26)+SUMIFS('Pooling Demand- Subsidy &amp; ML'!$K:$K,'Pooling Demand- Subsidy &amp; ML'!$B:$B,2016,'Pooling Demand- Subsidy &amp; ML'!$C:$C,$B30,'Pooling Demand- Subsidy &amp; ML'!$D:$D,G$26)</f>
        <v>0</v>
      </c>
      <c r="H30" s="224">
        <f>SUMIFS('Pooling Demand- Subsidy &amp; ML'!$H:$H,'Pooling Demand- Subsidy &amp; ML'!$B:$B,2016,'Pooling Demand- Subsidy &amp; ML'!$C:$C,$B30,'Pooling Demand- Subsidy &amp; ML'!$D:$D,H$26)+SUMIFS('Pooling Demand- Subsidy &amp; ML'!$K:$K,'Pooling Demand- Subsidy &amp; ML'!$B:$B,2016,'Pooling Demand- Subsidy &amp; ML'!$C:$C,$B30,'Pooling Demand- Subsidy &amp; ML'!$D:$D,H$26)</f>
        <v>0</v>
      </c>
      <c r="I30" s="224">
        <f>SUMIFS('Pooling Demand- Subsidy &amp; ML'!$H:$H,'Pooling Demand- Subsidy &amp; ML'!$B:$B,2016,'Pooling Demand- Subsidy &amp; ML'!$C:$C,$B30,'Pooling Demand- Subsidy &amp; ML'!$D:$D,I$26)+SUMIFS('Pooling Demand- Subsidy &amp; ML'!$K:$K,'Pooling Demand- Subsidy &amp; ML'!$B:$B,2016,'Pooling Demand- Subsidy &amp; ML'!$C:$C,$B30,'Pooling Demand- Subsidy &amp; ML'!$D:$D,I$26)</f>
        <v>0</v>
      </c>
      <c r="J30" s="225">
        <f>SUMIFS('Pooling Demand- Subsidy &amp; ML'!$H:$H,'Pooling Demand- Subsidy &amp; ML'!$B:$B,2016,'Pooling Demand- Subsidy &amp; ML'!$C:$C,$B30,'Pooling Demand- Subsidy &amp; ML'!$D:$D,J$26)+SUMIFS('Pooling Demand- Subsidy &amp; ML'!$K:$K,'Pooling Demand- Subsidy &amp; ML'!$B:$B,2016,'Pooling Demand- Subsidy &amp; ML'!$C:$C,$B30,'Pooling Demand- Subsidy &amp; ML'!$D:$D,J$26)</f>
        <v>0</v>
      </c>
      <c r="K30" s="91">
        <f t="shared" si="10"/>
        <v>0</v>
      </c>
      <c r="M30" s="86" t="s">
        <v>11</v>
      </c>
      <c r="N30" s="223">
        <f>SUMIFS('Pooling Demand- Subsidy &amp; ML'!$H:$H,'Pooling Demand- Subsidy &amp; ML'!$B:$B,2020,'Pooling Demand- Subsidy &amp; ML'!$C:$C,$B30,'Pooling Demand- Subsidy &amp; ML'!$D:$D,N$26)+SUMIFS('Pooling Demand- Subsidy &amp; ML'!$K:$K,'Pooling Demand- Subsidy &amp; ML'!$B:$B,2020,'Pooling Demand- Subsidy &amp; ML'!$C:$C,$B30,'Pooling Demand- Subsidy &amp; ML'!$D:$D,N$26)</f>
        <v>0</v>
      </c>
      <c r="O30" s="224">
        <f>SUMIFS('Pooling Demand- Subsidy &amp; ML'!$H:$H,'Pooling Demand- Subsidy &amp; ML'!$B:$B,2020,'Pooling Demand- Subsidy &amp; ML'!$C:$C,$B30,'Pooling Demand- Subsidy &amp; ML'!$D:$D,O$26)+SUMIFS('Pooling Demand- Subsidy &amp; ML'!$K:$K,'Pooling Demand- Subsidy &amp; ML'!$B:$B,2020,'Pooling Demand- Subsidy &amp; ML'!$C:$C,$B30,'Pooling Demand- Subsidy &amp; ML'!$D:$D,O$26)</f>
        <v>0</v>
      </c>
      <c r="P30" s="224">
        <f>SUMIFS('Pooling Demand- Subsidy &amp; ML'!$H:$H,'Pooling Demand- Subsidy &amp; ML'!$B:$B,2020,'Pooling Demand- Subsidy &amp; ML'!$C:$C,$B30,'Pooling Demand- Subsidy &amp; ML'!$D:$D,P$26)+SUMIFS('Pooling Demand- Subsidy &amp; ML'!$K:$K,'Pooling Demand- Subsidy &amp; ML'!$B:$B,2020,'Pooling Demand- Subsidy &amp; ML'!$C:$C,$B30,'Pooling Demand- Subsidy &amp; ML'!$D:$D,P$26)</f>
        <v>0</v>
      </c>
      <c r="Q30" s="224">
        <f>SUMIFS('Pooling Demand- Subsidy &amp; ML'!$H:$H,'Pooling Demand- Subsidy &amp; ML'!$B:$B,2020,'Pooling Demand- Subsidy &amp; ML'!$C:$C,$B30,'Pooling Demand- Subsidy &amp; ML'!$D:$D,Q$26)+SUMIFS('Pooling Demand- Subsidy &amp; ML'!$K:$K,'Pooling Demand- Subsidy &amp; ML'!$B:$B,2020,'Pooling Demand- Subsidy &amp; ML'!$C:$C,$B30,'Pooling Demand- Subsidy &amp; ML'!$D:$D,Q$26)</f>
        <v>0</v>
      </c>
      <c r="R30" s="224">
        <f>SUMIFS('Pooling Demand- Subsidy &amp; ML'!$H:$H,'Pooling Demand- Subsidy &amp; ML'!$B:$B,2020,'Pooling Demand- Subsidy &amp; ML'!$C:$C,$B30,'Pooling Demand- Subsidy &amp; ML'!$D:$D,R$26)+SUMIFS('Pooling Demand- Subsidy &amp; ML'!$K:$K,'Pooling Demand- Subsidy &amp; ML'!$B:$B,2020,'Pooling Demand- Subsidy &amp; ML'!$C:$C,$B30,'Pooling Demand- Subsidy &amp; ML'!$D:$D,R$26)</f>
        <v>0</v>
      </c>
      <c r="S30" s="224">
        <f>SUMIFS('Pooling Demand- Subsidy &amp; ML'!$H:$H,'Pooling Demand- Subsidy &amp; ML'!$B:$B,2020,'Pooling Demand- Subsidy &amp; ML'!$C:$C,$B30,'Pooling Demand- Subsidy &amp; ML'!$D:$D,S$26)+SUMIFS('Pooling Demand- Subsidy &amp; ML'!$K:$K,'Pooling Demand- Subsidy &amp; ML'!$B:$B,2020,'Pooling Demand- Subsidy &amp; ML'!$C:$C,$B30,'Pooling Demand- Subsidy &amp; ML'!$D:$D,S$26)</f>
        <v>0</v>
      </c>
      <c r="T30" s="225">
        <f>SUMIFS('Pooling Demand- Subsidy &amp; ML'!$H:$H,'Pooling Demand- Subsidy &amp; ML'!$B:$B,2020,'Pooling Demand- Subsidy &amp; ML'!$C:$C,$B30,'Pooling Demand- Subsidy &amp; ML'!$D:$D,T$26)+SUMIFS('Pooling Demand- Subsidy &amp; ML'!$K:$K,'Pooling Demand- Subsidy &amp; ML'!$B:$B,2020,'Pooling Demand- Subsidy &amp; ML'!$C:$C,$B30,'Pooling Demand- Subsidy &amp; ML'!$D:$D,T$26)</f>
        <v>0</v>
      </c>
      <c r="U30" s="91">
        <f t="shared" si="11"/>
        <v>0</v>
      </c>
      <c r="W30" s="86" t="s">
        <v>11</v>
      </c>
      <c r="X30" s="223">
        <f>SUMIFS('Pooling Demand- Subsidy &amp; ML'!$H:$H,'Pooling Demand- Subsidy &amp; ML'!$B:$B,2025,'Pooling Demand- Subsidy &amp; ML'!$C:$C,$B30,'Pooling Demand- Subsidy &amp; ML'!$D:$D,X$26)+SUMIFS('Pooling Demand- Subsidy &amp; ML'!$K:$K,'Pooling Demand- Subsidy &amp; ML'!$B:$B,2025,'Pooling Demand- Subsidy &amp; ML'!$C:$C,$B30,'Pooling Demand- Subsidy &amp; ML'!$D:$D,X$26)</f>
        <v>0</v>
      </c>
      <c r="Y30" s="224">
        <f>SUMIFS('Pooling Demand- Subsidy &amp; ML'!$H:$H,'Pooling Demand- Subsidy &amp; ML'!$B:$B,2025,'Pooling Demand- Subsidy &amp; ML'!$C:$C,$B30,'Pooling Demand- Subsidy &amp; ML'!$D:$D,Y$26)+SUMIFS('Pooling Demand- Subsidy &amp; ML'!$K:$K,'Pooling Demand- Subsidy &amp; ML'!$B:$B,2025,'Pooling Demand- Subsidy &amp; ML'!$C:$C,$B30,'Pooling Demand- Subsidy &amp; ML'!$D:$D,Y$26)</f>
        <v>0</v>
      </c>
      <c r="Z30" s="224">
        <f>SUMIFS('Pooling Demand- Subsidy &amp; ML'!$H:$H,'Pooling Demand- Subsidy &amp; ML'!$B:$B,2025,'Pooling Demand- Subsidy &amp; ML'!$C:$C,$B30,'Pooling Demand- Subsidy &amp; ML'!$D:$D,Z$26)+SUMIFS('Pooling Demand- Subsidy &amp; ML'!$K:$K,'Pooling Demand- Subsidy &amp; ML'!$B:$B,2025,'Pooling Demand- Subsidy &amp; ML'!$C:$C,$B30,'Pooling Demand- Subsidy &amp; ML'!$D:$D,Z$26)</f>
        <v>0</v>
      </c>
      <c r="AA30" s="224">
        <f>SUMIFS('Pooling Demand- Subsidy &amp; ML'!$H:$H,'Pooling Demand- Subsidy &amp; ML'!$B:$B,2025,'Pooling Demand- Subsidy &amp; ML'!$C:$C,$B30,'Pooling Demand- Subsidy &amp; ML'!$D:$D,AA$26)+SUMIFS('Pooling Demand- Subsidy &amp; ML'!$K:$K,'Pooling Demand- Subsidy &amp; ML'!$B:$B,2025,'Pooling Demand- Subsidy &amp; ML'!$C:$C,$B30,'Pooling Demand- Subsidy &amp; ML'!$D:$D,AA$26)</f>
        <v>0</v>
      </c>
      <c r="AB30" s="224">
        <f>SUMIFS('Pooling Demand- Subsidy &amp; ML'!$H:$H,'Pooling Demand- Subsidy &amp; ML'!$B:$B,2025,'Pooling Demand- Subsidy &amp; ML'!$C:$C,$B30,'Pooling Demand- Subsidy &amp; ML'!$D:$D,AB$26)+SUMIFS('Pooling Demand- Subsidy &amp; ML'!$K:$K,'Pooling Demand- Subsidy &amp; ML'!$B:$B,2025,'Pooling Demand- Subsidy &amp; ML'!$C:$C,$B30,'Pooling Demand- Subsidy &amp; ML'!$D:$D,AB$26)</f>
        <v>0</v>
      </c>
      <c r="AC30" s="224">
        <f>SUMIFS('Pooling Demand- Subsidy &amp; ML'!$H:$H,'Pooling Demand- Subsidy &amp; ML'!$B:$B,2025,'Pooling Demand- Subsidy &amp; ML'!$C:$C,$B30,'Pooling Demand- Subsidy &amp; ML'!$D:$D,AC$26)+SUMIFS('Pooling Demand- Subsidy &amp; ML'!$K:$K,'Pooling Demand- Subsidy &amp; ML'!$B:$B,2025,'Pooling Demand- Subsidy &amp; ML'!$C:$C,$B30,'Pooling Demand- Subsidy &amp; ML'!$D:$D,AC$26)</f>
        <v>0</v>
      </c>
      <c r="AD30" s="225">
        <f>SUMIFS('Pooling Demand- Subsidy &amp; ML'!$H:$H,'Pooling Demand- Subsidy &amp; ML'!$B:$B,2025,'Pooling Demand- Subsidy &amp; ML'!$C:$C,$B30,'Pooling Demand- Subsidy &amp; ML'!$D:$D,AD$26)+SUMIFS('Pooling Demand- Subsidy &amp; ML'!$K:$K,'Pooling Demand- Subsidy &amp; ML'!$B:$B,2025,'Pooling Demand- Subsidy &amp; ML'!$C:$C,$B30,'Pooling Demand- Subsidy &amp; ML'!$D:$D,AD$26)</f>
        <v>0</v>
      </c>
      <c r="AE30" s="91">
        <f t="shared" si="12"/>
        <v>0</v>
      </c>
      <c r="AG30" s="86" t="s">
        <v>11</v>
      </c>
      <c r="AH30" s="223">
        <f>SUMIFS('Pooling Demand- Subsidy &amp; ML'!$H:$H,'Pooling Demand- Subsidy &amp; ML'!$B:$B,2035,'Pooling Demand- Subsidy &amp; ML'!$C:$C,$B30,'Pooling Demand- Subsidy &amp; ML'!$D:$D,AH$26)+SUMIFS('Pooling Demand- Subsidy &amp; ML'!$K:$K,'Pooling Demand- Subsidy &amp; ML'!$B:$B,2035,'Pooling Demand- Subsidy &amp; ML'!$C:$C,$B30,'Pooling Demand- Subsidy &amp; ML'!$D:$D,AH$26)</f>
        <v>6917</v>
      </c>
      <c r="AI30" s="224">
        <f>SUMIFS('Pooling Demand- Subsidy &amp; ML'!$H:$H,'Pooling Demand- Subsidy &amp; ML'!$B:$B,2035,'Pooling Demand- Subsidy &amp; ML'!$C:$C,$B30,'Pooling Demand- Subsidy &amp; ML'!$D:$D,AI$26)+SUMIFS('Pooling Demand- Subsidy &amp; ML'!$K:$K,'Pooling Demand- Subsidy &amp; ML'!$B:$B,2035,'Pooling Demand- Subsidy &amp; ML'!$C:$C,$B30,'Pooling Demand- Subsidy &amp; ML'!$D:$D,AI$26)</f>
        <v>3014</v>
      </c>
      <c r="AJ30" s="224">
        <f>SUMIFS('Pooling Demand- Subsidy &amp; ML'!$H:$H,'Pooling Demand- Subsidy &amp; ML'!$B:$B,2035,'Pooling Demand- Subsidy &amp; ML'!$C:$C,$B30,'Pooling Demand- Subsidy &amp; ML'!$D:$D,AJ$26)+SUMIFS('Pooling Demand- Subsidy &amp; ML'!$K:$K,'Pooling Demand- Subsidy &amp; ML'!$B:$B,2035,'Pooling Demand- Subsidy &amp; ML'!$C:$C,$B30,'Pooling Demand- Subsidy &amp; ML'!$D:$D,AJ$26)</f>
        <v>16982</v>
      </c>
      <c r="AK30" s="224">
        <f>SUMIFS('Pooling Demand- Subsidy &amp; ML'!$H:$H,'Pooling Demand- Subsidy &amp; ML'!$B:$B,2035,'Pooling Demand- Subsidy &amp; ML'!$C:$C,$B30,'Pooling Demand- Subsidy &amp; ML'!$D:$D,AK$26)+SUMIFS('Pooling Demand- Subsidy &amp; ML'!$K:$K,'Pooling Demand- Subsidy &amp; ML'!$B:$B,2035,'Pooling Demand- Subsidy &amp; ML'!$C:$C,$B30,'Pooling Demand- Subsidy &amp; ML'!$D:$D,AK$26)</f>
        <v>1867</v>
      </c>
      <c r="AL30" s="224">
        <f>SUMIFS('Pooling Demand- Subsidy &amp; ML'!$H:$H,'Pooling Demand- Subsidy &amp; ML'!$B:$B,2035,'Pooling Demand- Subsidy &amp; ML'!$C:$C,$B30,'Pooling Demand- Subsidy &amp; ML'!$D:$D,AL$26)+SUMIFS('Pooling Demand- Subsidy &amp; ML'!$K:$K,'Pooling Demand- Subsidy &amp; ML'!$B:$B,2035,'Pooling Demand- Subsidy &amp; ML'!$C:$C,$B30,'Pooling Demand- Subsidy &amp; ML'!$D:$D,AL$26)</f>
        <v>54</v>
      </c>
      <c r="AM30" s="224">
        <f>SUMIFS('Pooling Demand- Subsidy &amp; ML'!$H:$H,'Pooling Demand- Subsidy &amp; ML'!$B:$B,2035,'Pooling Demand- Subsidy &amp; ML'!$C:$C,$B30,'Pooling Demand- Subsidy &amp; ML'!$D:$D,AM$26)+SUMIFS('Pooling Demand- Subsidy &amp; ML'!$K:$K,'Pooling Demand- Subsidy &amp; ML'!$B:$B,2035,'Pooling Demand- Subsidy &amp; ML'!$C:$C,$B30,'Pooling Demand- Subsidy &amp; ML'!$D:$D,AM$26)</f>
        <v>31</v>
      </c>
      <c r="AN30" s="225">
        <f>SUMIFS('Pooling Demand- Subsidy &amp; ML'!$H:$H,'Pooling Demand- Subsidy &amp; ML'!$B:$B,2035,'Pooling Demand- Subsidy &amp; ML'!$C:$C,$B30,'Pooling Demand- Subsidy &amp; ML'!$D:$D,AN$26)+SUMIFS('Pooling Demand- Subsidy &amp; ML'!$K:$K,'Pooling Demand- Subsidy &amp; ML'!$B:$B,2035,'Pooling Demand- Subsidy &amp; ML'!$C:$C,$B30,'Pooling Demand- Subsidy &amp; ML'!$D:$D,AN$26)</f>
        <v>25</v>
      </c>
      <c r="AO30" s="91">
        <f t="shared" si="13"/>
        <v>28890</v>
      </c>
      <c r="AQ30" s="86" t="s">
        <v>11</v>
      </c>
      <c r="AR30" s="223">
        <f>SUMIFS('Pooling Demand- Subsidy &amp; ML'!$H:$H,'Pooling Demand- Subsidy &amp; ML'!$B:$B,2050,'Pooling Demand- Subsidy &amp; ML'!$C:$C,$B30,'Pooling Demand- Subsidy &amp; ML'!$D:$D,AR$26)+SUMIFS('Pooling Demand- Subsidy &amp; ML'!$K:$K,'Pooling Demand- Subsidy &amp; ML'!$B:$B,2050,'Pooling Demand- Subsidy &amp; ML'!$C:$C,$B30,'Pooling Demand- Subsidy &amp; ML'!$D:$D,AR$26)</f>
        <v>0</v>
      </c>
      <c r="AS30" s="224">
        <f>SUMIFS('Pooling Demand- Subsidy &amp; ML'!$H:$H,'Pooling Demand- Subsidy &amp; ML'!$B:$B,2050,'Pooling Demand- Subsidy &amp; ML'!$C:$C,$B30,'Pooling Demand- Subsidy &amp; ML'!$D:$D,AS$26)+SUMIFS('Pooling Demand- Subsidy &amp; ML'!$K:$K,'Pooling Demand- Subsidy &amp; ML'!$B:$B,2050,'Pooling Demand- Subsidy &amp; ML'!$C:$C,$B30,'Pooling Demand- Subsidy &amp; ML'!$D:$D,AS$26)</f>
        <v>0</v>
      </c>
      <c r="AT30" s="224">
        <f>SUMIFS('Pooling Demand- Subsidy &amp; ML'!$H:$H,'Pooling Demand- Subsidy &amp; ML'!$B:$B,2050,'Pooling Demand- Subsidy &amp; ML'!$C:$C,$B30,'Pooling Demand- Subsidy &amp; ML'!$D:$D,AT$26)+SUMIFS('Pooling Demand- Subsidy &amp; ML'!$K:$K,'Pooling Demand- Subsidy &amp; ML'!$B:$B,2050,'Pooling Demand- Subsidy &amp; ML'!$C:$C,$B30,'Pooling Demand- Subsidy &amp; ML'!$D:$D,AT$26)</f>
        <v>0</v>
      </c>
      <c r="AU30" s="224">
        <f>SUMIFS('Pooling Demand- Subsidy &amp; ML'!$H:$H,'Pooling Demand- Subsidy &amp; ML'!$B:$B,2050,'Pooling Demand- Subsidy &amp; ML'!$C:$C,$B30,'Pooling Demand- Subsidy &amp; ML'!$D:$D,AU$26)+SUMIFS('Pooling Demand- Subsidy &amp; ML'!$K:$K,'Pooling Demand- Subsidy &amp; ML'!$B:$B,2050,'Pooling Demand- Subsidy &amp; ML'!$C:$C,$B30,'Pooling Demand- Subsidy &amp; ML'!$D:$D,AU$26)</f>
        <v>0</v>
      </c>
      <c r="AV30" s="224">
        <f>SUMIFS('Pooling Demand- Subsidy &amp; ML'!$H:$H,'Pooling Demand- Subsidy &amp; ML'!$B:$B,2050,'Pooling Demand- Subsidy &amp; ML'!$C:$C,$B30,'Pooling Demand- Subsidy &amp; ML'!$D:$D,AV$26)+SUMIFS('Pooling Demand- Subsidy &amp; ML'!$K:$K,'Pooling Demand- Subsidy &amp; ML'!$B:$B,2050,'Pooling Demand- Subsidy &amp; ML'!$C:$C,$B30,'Pooling Demand- Subsidy &amp; ML'!$D:$D,AV$26)</f>
        <v>0</v>
      </c>
      <c r="AW30" s="224">
        <f>SUMIFS('Pooling Demand- Subsidy &amp; ML'!$H:$H,'Pooling Demand- Subsidy &amp; ML'!$B:$B,2050,'Pooling Demand- Subsidy &amp; ML'!$C:$C,$B30,'Pooling Demand- Subsidy &amp; ML'!$D:$D,AW$26)+SUMIFS('Pooling Demand- Subsidy &amp; ML'!$K:$K,'Pooling Demand- Subsidy &amp; ML'!$B:$B,2050,'Pooling Demand- Subsidy &amp; ML'!$C:$C,$B30,'Pooling Demand- Subsidy &amp; ML'!$D:$D,AW$26)</f>
        <v>0</v>
      </c>
      <c r="AX30" s="225">
        <f>SUMIFS('Pooling Demand- Subsidy &amp; ML'!$H:$H,'Pooling Demand- Subsidy &amp; ML'!$B:$B,2050,'Pooling Demand- Subsidy &amp; ML'!$C:$C,$B30,'Pooling Demand- Subsidy &amp; ML'!$D:$D,AX$26)+SUMIFS('Pooling Demand- Subsidy &amp; ML'!$K:$K,'Pooling Demand- Subsidy &amp; ML'!$B:$B,2050,'Pooling Demand- Subsidy &amp; ML'!$C:$C,$B30,'Pooling Demand- Subsidy &amp; ML'!$D:$D,AX$26)</f>
        <v>0</v>
      </c>
      <c r="AY30" s="91">
        <f t="shared" si="14"/>
        <v>0</v>
      </c>
    </row>
    <row r="31" spans="2:51" x14ac:dyDescent="0.25">
      <c r="B31" s="1">
        <v>3</v>
      </c>
      <c r="C31" s="86" t="s">
        <v>12</v>
      </c>
      <c r="D31" s="223">
        <f>SUMIFS('Pooling Demand- Subsidy &amp; ML'!$H:$H,'Pooling Demand- Subsidy &amp; ML'!$B:$B,2016,'Pooling Demand- Subsidy &amp; ML'!$C:$C,$B31,'Pooling Demand- Subsidy &amp; ML'!$D:$D,D$26)+SUMIFS('Pooling Demand- Subsidy &amp; ML'!$K:$K,'Pooling Demand- Subsidy &amp; ML'!$B:$B,2016,'Pooling Demand- Subsidy &amp; ML'!$C:$C,$B31,'Pooling Demand- Subsidy &amp; ML'!$D:$D,D$26)</f>
        <v>0</v>
      </c>
      <c r="E31" s="224">
        <f>SUMIFS('Pooling Demand- Subsidy &amp; ML'!$H:$H,'Pooling Demand- Subsidy &amp; ML'!$B:$B,2016,'Pooling Demand- Subsidy &amp; ML'!$C:$C,$B31,'Pooling Demand- Subsidy &amp; ML'!$D:$D,E$26)+SUMIFS('Pooling Demand- Subsidy &amp; ML'!$K:$K,'Pooling Demand- Subsidy &amp; ML'!$B:$B,2016,'Pooling Demand- Subsidy &amp; ML'!$C:$C,$B31,'Pooling Demand- Subsidy &amp; ML'!$D:$D,E$26)</f>
        <v>0</v>
      </c>
      <c r="F31" s="224">
        <f>SUMIFS('Pooling Demand- Subsidy &amp; ML'!$H:$H,'Pooling Demand- Subsidy &amp; ML'!$B:$B,2016,'Pooling Demand- Subsidy &amp; ML'!$C:$C,$B31,'Pooling Demand- Subsidy &amp; ML'!$D:$D,F$26)+SUMIFS('Pooling Demand- Subsidy &amp; ML'!$K:$K,'Pooling Demand- Subsidy &amp; ML'!$B:$B,2016,'Pooling Demand- Subsidy &amp; ML'!$C:$C,$B31,'Pooling Demand- Subsidy &amp; ML'!$D:$D,F$26)</f>
        <v>0</v>
      </c>
      <c r="G31" s="224">
        <f>SUMIFS('Pooling Demand- Subsidy &amp; ML'!$H:$H,'Pooling Demand- Subsidy &amp; ML'!$B:$B,2016,'Pooling Demand- Subsidy &amp; ML'!$C:$C,$B31,'Pooling Demand- Subsidy &amp; ML'!$D:$D,G$26)+SUMIFS('Pooling Demand- Subsidy &amp; ML'!$K:$K,'Pooling Demand- Subsidy &amp; ML'!$B:$B,2016,'Pooling Demand- Subsidy &amp; ML'!$C:$C,$B31,'Pooling Demand- Subsidy &amp; ML'!$D:$D,G$26)</f>
        <v>0</v>
      </c>
      <c r="H31" s="224">
        <f>SUMIFS('Pooling Demand- Subsidy &amp; ML'!$H:$H,'Pooling Demand- Subsidy &amp; ML'!$B:$B,2016,'Pooling Demand- Subsidy &amp; ML'!$C:$C,$B31,'Pooling Demand- Subsidy &amp; ML'!$D:$D,H$26)+SUMIFS('Pooling Demand- Subsidy &amp; ML'!$K:$K,'Pooling Demand- Subsidy &amp; ML'!$B:$B,2016,'Pooling Demand- Subsidy &amp; ML'!$C:$C,$B31,'Pooling Demand- Subsidy &amp; ML'!$D:$D,H$26)</f>
        <v>0</v>
      </c>
      <c r="I31" s="224">
        <f>SUMIFS('Pooling Demand- Subsidy &amp; ML'!$H:$H,'Pooling Demand- Subsidy &amp; ML'!$B:$B,2016,'Pooling Demand- Subsidy &amp; ML'!$C:$C,$B31,'Pooling Demand- Subsidy &amp; ML'!$D:$D,I$26)+SUMIFS('Pooling Demand- Subsidy &amp; ML'!$K:$K,'Pooling Demand- Subsidy &amp; ML'!$B:$B,2016,'Pooling Demand- Subsidy &amp; ML'!$C:$C,$B31,'Pooling Demand- Subsidy &amp; ML'!$D:$D,I$26)</f>
        <v>0</v>
      </c>
      <c r="J31" s="225">
        <f>SUMIFS('Pooling Demand- Subsidy &amp; ML'!$H:$H,'Pooling Demand- Subsidy &amp; ML'!$B:$B,2016,'Pooling Demand- Subsidy &amp; ML'!$C:$C,$B31,'Pooling Demand- Subsidy &amp; ML'!$D:$D,J$26)+SUMIFS('Pooling Demand- Subsidy &amp; ML'!$K:$K,'Pooling Demand- Subsidy &amp; ML'!$B:$B,2016,'Pooling Demand- Subsidy &amp; ML'!$C:$C,$B31,'Pooling Demand- Subsidy &amp; ML'!$D:$D,J$26)</f>
        <v>0</v>
      </c>
      <c r="K31" s="91">
        <f t="shared" si="10"/>
        <v>0</v>
      </c>
      <c r="M31" s="86" t="s">
        <v>12</v>
      </c>
      <c r="N31" s="223">
        <f>SUMIFS('Pooling Demand- Subsidy &amp; ML'!$H:$H,'Pooling Demand- Subsidy &amp; ML'!$B:$B,2020,'Pooling Demand- Subsidy &amp; ML'!$C:$C,$B31,'Pooling Demand- Subsidy &amp; ML'!$D:$D,N$26)+SUMIFS('Pooling Demand- Subsidy &amp; ML'!$K:$K,'Pooling Demand- Subsidy &amp; ML'!$B:$B,2020,'Pooling Demand- Subsidy &amp; ML'!$C:$C,$B31,'Pooling Demand- Subsidy &amp; ML'!$D:$D,N$26)</f>
        <v>0</v>
      </c>
      <c r="O31" s="224">
        <f>SUMIFS('Pooling Demand- Subsidy &amp; ML'!$H:$H,'Pooling Demand- Subsidy &amp; ML'!$B:$B,2020,'Pooling Demand- Subsidy &amp; ML'!$C:$C,$B31,'Pooling Demand- Subsidy &amp; ML'!$D:$D,O$26)+SUMIFS('Pooling Demand- Subsidy &amp; ML'!$K:$K,'Pooling Demand- Subsidy &amp; ML'!$B:$B,2020,'Pooling Demand- Subsidy &amp; ML'!$C:$C,$B31,'Pooling Demand- Subsidy &amp; ML'!$D:$D,O$26)</f>
        <v>0</v>
      </c>
      <c r="P31" s="224">
        <f>SUMIFS('Pooling Demand- Subsidy &amp; ML'!$H:$H,'Pooling Demand- Subsidy &amp; ML'!$B:$B,2020,'Pooling Demand- Subsidy &amp; ML'!$C:$C,$B31,'Pooling Demand- Subsidy &amp; ML'!$D:$D,P$26)+SUMIFS('Pooling Demand- Subsidy &amp; ML'!$K:$K,'Pooling Demand- Subsidy &amp; ML'!$B:$B,2020,'Pooling Demand- Subsidy &amp; ML'!$C:$C,$B31,'Pooling Demand- Subsidy &amp; ML'!$D:$D,P$26)</f>
        <v>0</v>
      </c>
      <c r="Q31" s="224">
        <f>SUMIFS('Pooling Demand- Subsidy &amp; ML'!$H:$H,'Pooling Demand- Subsidy &amp; ML'!$B:$B,2020,'Pooling Demand- Subsidy &amp; ML'!$C:$C,$B31,'Pooling Demand- Subsidy &amp; ML'!$D:$D,Q$26)+SUMIFS('Pooling Demand- Subsidy &amp; ML'!$K:$K,'Pooling Demand- Subsidy &amp; ML'!$B:$B,2020,'Pooling Demand- Subsidy &amp; ML'!$C:$C,$B31,'Pooling Demand- Subsidy &amp; ML'!$D:$D,Q$26)</f>
        <v>0</v>
      </c>
      <c r="R31" s="224">
        <f>SUMIFS('Pooling Demand- Subsidy &amp; ML'!$H:$H,'Pooling Demand- Subsidy &amp; ML'!$B:$B,2020,'Pooling Demand- Subsidy &amp; ML'!$C:$C,$B31,'Pooling Demand- Subsidy &amp; ML'!$D:$D,R$26)+SUMIFS('Pooling Demand- Subsidy &amp; ML'!$K:$K,'Pooling Demand- Subsidy &amp; ML'!$B:$B,2020,'Pooling Demand- Subsidy &amp; ML'!$C:$C,$B31,'Pooling Demand- Subsidy &amp; ML'!$D:$D,R$26)</f>
        <v>0</v>
      </c>
      <c r="S31" s="224">
        <f>SUMIFS('Pooling Demand- Subsidy &amp; ML'!$H:$H,'Pooling Demand- Subsidy &amp; ML'!$B:$B,2020,'Pooling Demand- Subsidy &amp; ML'!$C:$C,$B31,'Pooling Demand- Subsidy &amp; ML'!$D:$D,S$26)+SUMIFS('Pooling Demand- Subsidy &amp; ML'!$K:$K,'Pooling Demand- Subsidy &amp; ML'!$B:$B,2020,'Pooling Demand- Subsidy &amp; ML'!$C:$C,$B31,'Pooling Demand- Subsidy &amp; ML'!$D:$D,S$26)</f>
        <v>0</v>
      </c>
      <c r="T31" s="225">
        <f>SUMIFS('Pooling Demand- Subsidy &amp; ML'!$H:$H,'Pooling Demand- Subsidy &amp; ML'!$B:$B,2020,'Pooling Demand- Subsidy &amp; ML'!$C:$C,$B31,'Pooling Demand- Subsidy &amp; ML'!$D:$D,T$26)+SUMIFS('Pooling Demand- Subsidy &amp; ML'!$K:$K,'Pooling Demand- Subsidy &amp; ML'!$B:$B,2020,'Pooling Demand- Subsidy &amp; ML'!$C:$C,$B31,'Pooling Demand- Subsidy &amp; ML'!$D:$D,T$26)</f>
        <v>0</v>
      </c>
      <c r="U31" s="91">
        <f t="shared" si="11"/>
        <v>0</v>
      </c>
      <c r="W31" s="86" t="s">
        <v>12</v>
      </c>
      <c r="X31" s="223">
        <f>SUMIFS('Pooling Demand- Subsidy &amp; ML'!$H:$H,'Pooling Demand- Subsidy &amp; ML'!$B:$B,2025,'Pooling Demand- Subsidy &amp; ML'!$C:$C,$B31,'Pooling Demand- Subsidy &amp; ML'!$D:$D,X$26)+SUMIFS('Pooling Demand- Subsidy &amp; ML'!$K:$K,'Pooling Demand- Subsidy &amp; ML'!$B:$B,2025,'Pooling Demand- Subsidy &amp; ML'!$C:$C,$B31,'Pooling Demand- Subsidy &amp; ML'!$D:$D,X$26)</f>
        <v>0</v>
      </c>
      <c r="Y31" s="224">
        <f>SUMIFS('Pooling Demand- Subsidy &amp; ML'!$H:$H,'Pooling Demand- Subsidy &amp; ML'!$B:$B,2025,'Pooling Demand- Subsidy &amp; ML'!$C:$C,$B31,'Pooling Demand- Subsidy &amp; ML'!$D:$D,Y$26)+SUMIFS('Pooling Demand- Subsidy &amp; ML'!$K:$K,'Pooling Demand- Subsidy &amp; ML'!$B:$B,2025,'Pooling Demand- Subsidy &amp; ML'!$C:$C,$B31,'Pooling Demand- Subsidy &amp; ML'!$D:$D,Y$26)</f>
        <v>0</v>
      </c>
      <c r="Z31" s="224">
        <f>SUMIFS('Pooling Demand- Subsidy &amp; ML'!$H:$H,'Pooling Demand- Subsidy &amp; ML'!$B:$B,2025,'Pooling Demand- Subsidy &amp; ML'!$C:$C,$B31,'Pooling Demand- Subsidy &amp; ML'!$D:$D,Z$26)+SUMIFS('Pooling Demand- Subsidy &amp; ML'!$K:$K,'Pooling Demand- Subsidy &amp; ML'!$B:$B,2025,'Pooling Demand- Subsidy &amp; ML'!$C:$C,$B31,'Pooling Demand- Subsidy &amp; ML'!$D:$D,Z$26)</f>
        <v>0</v>
      </c>
      <c r="AA31" s="224">
        <f>SUMIFS('Pooling Demand- Subsidy &amp; ML'!$H:$H,'Pooling Demand- Subsidy &amp; ML'!$B:$B,2025,'Pooling Demand- Subsidy &amp; ML'!$C:$C,$B31,'Pooling Demand- Subsidy &amp; ML'!$D:$D,AA$26)+SUMIFS('Pooling Demand- Subsidy &amp; ML'!$K:$K,'Pooling Demand- Subsidy &amp; ML'!$B:$B,2025,'Pooling Demand- Subsidy &amp; ML'!$C:$C,$B31,'Pooling Demand- Subsidy &amp; ML'!$D:$D,AA$26)</f>
        <v>0</v>
      </c>
      <c r="AB31" s="224">
        <f>SUMIFS('Pooling Demand- Subsidy &amp; ML'!$H:$H,'Pooling Demand- Subsidy &amp; ML'!$B:$B,2025,'Pooling Demand- Subsidy &amp; ML'!$C:$C,$B31,'Pooling Demand- Subsidy &amp; ML'!$D:$D,AB$26)+SUMIFS('Pooling Demand- Subsidy &amp; ML'!$K:$K,'Pooling Demand- Subsidy &amp; ML'!$B:$B,2025,'Pooling Demand- Subsidy &amp; ML'!$C:$C,$B31,'Pooling Demand- Subsidy &amp; ML'!$D:$D,AB$26)</f>
        <v>0</v>
      </c>
      <c r="AC31" s="224">
        <f>SUMIFS('Pooling Demand- Subsidy &amp; ML'!$H:$H,'Pooling Demand- Subsidy &amp; ML'!$B:$B,2025,'Pooling Demand- Subsidy &amp; ML'!$C:$C,$B31,'Pooling Demand- Subsidy &amp; ML'!$D:$D,AC$26)+SUMIFS('Pooling Demand- Subsidy &amp; ML'!$K:$K,'Pooling Demand- Subsidy &amp; ML'!$B:$B,2025,'Pooling Demand- Subsidy &amp; ML'!$C:$C,$B31,'Pooling Demand- Subsidy &amp; ML'!$D:$D,AC$26)</f>
        <v>0</v>
      </c>
      <c r="AD31" s="225">
        <f>SUMIFS('Pooling Demand- Subsidy &amp; ML'!$H:$H,'Pooling Demand- Subsidy &amp; ML'!$B:$B,2025,'Pooling Demand- Subsidy &amp; ML'!$C:$C,$B31,'Pooling Demand- Subsidy &amp; ML'!$D:$D,AD$26)+SUMIFS('Pooling Demand- Subsidy &amp; ML'!$K:$K,'Pooling Demand- Subsidy &amp; ML'!$B:$B,2025,'Pooling Demand- Subsidy &amp; ML'!$C:$C,$B31,'Pooling Demand- Subsidy &amp; ML'!$D:$D,AD$26)</f>
        <v>0</v>
      </c>
      <c r="AE31" s="91">
        <f t="shared" si="12"/>
        <v>0</v>
      </c>
      <c r="AG31" s="86" t="s">
        <v>12</v>
      </c>
      <c r="AH31" s="223">
        <f>SUMIFS('Pooling Demand- Subsidy &amp; ML'!$H:$H,'Pooling Demand- Subsidy &amp; ML'!$B:$B,2035,'Pooling Demand- Subsidy &amp; ML'!$C:$C,$B31,'Pooling Demand- Subsidy &amp; ML'!$D:$D,AH$26)+SUMIFS('Pooling Demand- Subsidy &amp; ML'!$K:$K,'Pooling Demand- Subsidy &amp; ML'!$B:$B,2035,'Pooling Demand- Subsidy &amp; ML'!$C:$C,$B31,'Pooling Demand- Subsidy &amp; ML'!$D:$D,AH$26)</f>
        <v>6035</v>
      </c>
      <c r="AI31" s="224">
        <f>SUMIFS('Pooling Demand- Subsidy &amp; ML'!$H:$H,'Pooling Demand- Subsidy &amp; ML'!$B:$B,2035,'Pooling Demand- Subsidy &amp; ML'!$C:$C,$B31,'Pooling Demand- Subsidy &amp; ML'!$D:$D,AI$26)+SUMIFS('Pooling Demand- Subsidy &amp; ML'!$K:$K,'Pooling Demand- Subsidy &amp; ML'!$B:$B,2035,'Pooling Demand- Subsidy &amp; ML'!$C:$C,$B31,'Pooling Demand- Subsidy &amp; ML'!$D:$D,AI$26)</f>
        <v>7413</v>
      </c>
      <c r="AJ31" s="224">
        <f>SUMIFS('Pooling Demand- Subsidy &amp; ML'!$H:$H,'Pooling Demand- Subsidy &amp; ML'!$B:$B,2035,'Pooling Demand- Subsidy &amp; ML'!$C:$C,$B31,'Pooling Demand- Subsidy &amp; ML'!$D:$D,AJ$26)+SUMIFS('Pooling Demand- Subsidy &amp; ML'!$K:$K,'Pooling Demand- Subsidy &amp; ML'!$B:$B,2035,'Pooling Demand- Subsidy &amp; ML'!$C:$C,$B31,'Pooling Demand- Subsidy &amp; ML'!$D:$D,AJ$26)</f>
        <v>1879</v>
      </c>
      <c r="AK31" s="224">
        <f>SUMIFS('Pooling Demand- Subsidy &amp; ML'!$H:$H,'Pooling Demand- Subsidy &amp; ML'!$B:$B,2035,'Pooling Demand- Subsidy &amp; ML'!$C:$C,$B31,'Pooling Demand- Subsidy &amp; ML'!$D:$D,AK$26)+SUMIFS('Pooling Demand- Subsidy &amp; ML'!$K:$K,'Pooling Demand- Subsidy &amp; ML'!$B:$B,2035,'Pooling Demand- Subsidy &amp; ML'!$C:$C,$B31,'Pooling Demand- Subsidy &amp; ML'!$D:$D,AK$26)</f>
        <v>19231</v>
      </c>
      <c r="AL31" s="224">
        <f>SUMIFS('Pooling Demand- Subsidy &amp; ML'!$H:$H,'Pooling Demand- Subsidy &amp; ML'!$B:$B,2035,'Pooling Demand- Subsidy &amp; ML'!$C:$C,$B31,'Pooling Demand- Subsidy &amp; ML'!$D:$D,AL$26)+SUMIFS('Pooling Demand- Subsidy &amp; ML'!$K:$K,'Pooling Demand- Subsidy &amp; ML'!$B:$B,2035,'Pooling Demand- Subsidy &amp; ML'!$C:$C,$B31,'Pooling Demand- Subsidy &amp; ML'!$D:$D,AL$26)</f>
        <v>188</v>
      </c>
      <c r="AM31" s="224">
        <f>SUMIFS('Pooling Demand- Subsidy &amp; ML'!$H:$H,'Pooling Demand- Subsidy &amp; ML'!$B:$B,2035,'Pooling Demand- Subsidy &amp; ML'!$C:$C,$B31,'Pooling Demand- Subsidy &amp; ML'!$D:$D,AM$26)+SUMIFS('Pooling Demand- Subsidy &amp; ML'!$K:$K,'Pooling Demand- Subsidy &amp; ML'!$B:$B,2035,'Pooling Demand- Subsidy &amp; ML'!$C:$C,$B31,'Pooling Demand- Subsidy &amp; ML'!$D:$D,AM$26)</f>
        <v>304</v>
      </c>
      <c r="AN31" s="225">
        <f>SUMIFS('Pooling Demand- Subsidy &amp; ML'!$H:$H,'Pooling Demand- Subsidy &amp; ML'!$B:$B,2035,'Pooling Demand- Subsidy &amp; ML'!$C:$C,$B31,'Pooling Demand- Subsidy &amp; ML'!$D:$D,AN$26)+SUMIFS('Pooling Demand- Subsidy &amp; ML'!$K:$K,'Pooling Demand- Subsidy &amp; ML'!$B:$B,2035,'Pooling Demand- Subsidy &amp; ML'!$C:$C,$B31,'Pooling Demand- Subsidy &amp; ML'!$D:$D,AN$26)</f>
        <v>271</v>
      </c>
      <c r="AO31" s="91">
        <f t="shared" si="13"/>
        <v>35321</v>
      </c>
      <c r="AQ31" s="86" t="s">
        <v>12</v>
      </c>
      <c r="AR31" s="223">
        <f>SUMIFS('Pooling Demand- Subsidy &amp; ML'!$H:$H,'Pooling Demand- Subsidy &amp; ML'!$B:$B,2050,'Pooling Demand- Subsidy &amp; ML'!$C:$C,$B31,'Pooling Demand- Subsidy &amp; ML'!$D:$D,AR$26)+SUMIFS('Pooling Demand- Subsidy &amp; ML'!$K:$K,'Pooling Demand- Subsidy &amp; ML'!$B:$B,2050,'Pooling Demand- Subsidy &amp; ML'!$C:$C,$B31,'Pooling Demand- Subsidy &amp; ML'!$D:$D,AR$26)</f>
        <v>0</v>
      </c>
      <c r="AS31" s="224">
        <f>SUMIFS('Pooling Demand- Subsidy &amp; ML'!$H:$H,'Pooling Demand- Subsidy &amp; ML'!$B:$B,2050,'Pooling Demand- Subsidy &amp; ML'!$C:$C,$B31,'Pooling Demand- Subsidy &amp; ML'!$D:$D,AS$26)+SUMIFS('Pooling Demand- Subsidy &amp; ML'!$K:$K,'Pooling Demand- Subsidy &amp; ML'!$B:$B,2050,'Pooling Demand- Subsidy &amp; ML'!$C:$C,$B31,'Pooling Demand- Subsidy &amp; ML'!$D:$D,AS$26)</f>
        <v>0</v>
      </c>
      <c r="AT31" s="224">
        <f>SUMIFS('Pooling Demand- Subsidy &amp; ML'!$H:$H,'Pooling Demand- Subsidy &amp; ML'!$B:$B,2050,'Pooling Demand- Subsidy &amp; ML'!$C:$C,$B31,'Pooling Demand- Subsidy &amp; ML'!$D:$D,AT$26)+SUMIFS('Pooling Demand- Subsidy &amp; ML'!$K:$K,'Pooling Demand- Subsidy &amp; ML'!$B:$B,2050,'Pooling Demand- Subsidy &amp; ML'!$C:$C,$B31,'Pooling Demand- Subsidy &amp; ML'!$D:$D,AT$26)</f>
        <v>0</v>
      </c>
      <c r="AU31" s="224">
        <f>SUMIFS('Pooling Demand- Subsidy &amp; ML'!$H:$H,'Pooling Demand- Subsidy &amp; ML'!$B:$B,2050,'Pooling Demand- Subsidy &amp; ML'!$C:$C,$B31,'Pooling Demand- Subsidy &amp; ML'!$D:$D,AU$26)+SUMIFS('Pooling Demand- Subsidy &amp; ML'!$K:$K,'Pooling Demand- Subsidy &amp; ML'!$B:$B,2050,'Pooling Demand- Subsidy &amp; ML'!$C:$C,$B31,'Pooling Demand- Subsidy &amp; ML'!$D:$D,AU$26)</f>
        <v>0</v>
      </c>
      <c r="AV31" s="224">
        <f>SUMIFS('Pooling Demand- Subsidy &amp; ML'!$H:$H,'Pooling Demand- Subsidy &amp; ML'!$B:$B,2050,'Pooling Demand- Subsidy &amp; ML'!$C:$C,$B31,'Pooling Demand- Subsidy &amp; ML'!$D:$D,AV$26)+SUMIFS('Pooling Demand- Subsidy &amp; ML'!$K:$K,'Pooling Demand- Subsidy &amp; ML'!$B:$B,2050,'Pooling Demand- Subsidy &amp; ML'!$C:$C,$B31,'Pooling Demand- Subsidy &amp; ML'!$D:$D,AV$26)</f>
        <v>0</v>
      </c>
      <c r="AW31" s="224">
        <f>SUMIFS('Pooling Demand- Subsidy &amp; ML'!$H:$H,'Pooling Demand- Subsidy &amp; ML'!$B:$B,2050,'Pooling Demand- Subsidy &amp; ML'!$C:$C,$B31,'Pooling Demand- Subsidy &amp; ML'!$D:$D,AW$26)+SUMIFS('Pooling Demand- Subsidy &amp; ML'!$K:$K,'Pooling Demand- Subsidy &amp; ML'!$B:$B,2050,'Pooling Demand- Subsidy &amp; ML'!$C:$C,$B31,'Pooling Demand- Subsidy &amp; ML'!$D:$D,AW$26)</f>
        <v>0</v>
      </c>
      <c r="AX31" s="225">
        <f>SUMIFS('Pooling Demand- Subsidy &amp; ML'!$H:$H,'Pooling Demand- Subsidy &amp; ML'!$B:$B,2050,'Pooling Demand- Subsidy &amp; ML'!$C:$C,$B31,'Pooling Demand- Subsidy &amp; ML'!$D:$D,AX$26)+SUMIFS('Pooling Demand- Subsidy &amp; ML'!$K:$K,'Pooling Demand- Subsidy &amp; ML'!$B:$B,2050,'Pooling Demand- Subsidy &amp; ML'!$C:$C,$B31,'Pooling Demand- Subsidy &amp; ML'!$D:$D,AX$26)</f>
        <v>0</v>
      </c>
      <c r="AY31" s="91">
        <f t="shared" si="14"/>
        <v>0</v>
      </c>
    </row>
    <row r="32" spans="2:51" x14ac:dyDescent="0.25">
      <c r="B32" s="1">
        <v>4</v>
      </c>
      <c r="C32" s="86" t="s">
        <v>13</v>
      </c>
      <c r="D32" s="223">
        <f>SUMIFS('Pooling Demand- Subsidy &amp; ML'!$H:$H,'Pooling Demand- Subsidy &amp; ML'!$B:$B,2016,'Pooling Demand- Subsidy &amp; ML'!$C:$C,$B32,'Pooling Demand- Subsidy &amp; ML'!$D:$D,D$26)+SUMIFS('Pooling Demand- Subsidy &amp; ML'!$K:$K,'Pooling Demand- Subsidy &amp; ML'!$B:$B,2016,'Pooling Demand- Subsidy &amp; ML'!$C:$C,$B32,'Pooling Demand- Subsidy &amp; ML'!$D:$D,D$26)</f>
        <v>0</v>
      </c>
      <c r="E32" s="224">
        <f>SUMIFS('Pooling Demand- Subsidy &amp; ML'!$H:$H,'Pooling Demand- Subsidy &amp; ML'!$B:$B,2016,'Pooling Demand- Subsidy &amp; ML'!$C:$C,$B32,'Pooling Demand- Subsidy &amp; ML'!$D:$D,E$26)+SUMIFS('Pooling Demand- Subsidy &amp; ML'!$K:$K,'Pooling Demand- Subsidy &amp; ML'!$B:$B,2016,'Pooling Demand- Subsidy &amp; ML'!$C:$C,$B32,'Pooling Demand- Subsidy &amp; ML'!$D:$D,E$26)</f>
        <v>0</v>
      </c>
      <c r="F32" s="224">
        <f>SUMIFS('Pooling Demand- Subsidy &amp; ML'!$H:$H,'Pooling Demand- Subsidy &amp; ML'!$B:$B,2016,'Pooling Demand- Subsidy &amp; ML'!$C:$C,$B32,'Pooling Demand- Subsidy &amp; ML'!$D:$D,F$26)+SUMIFS('Pooling Demand- Subsidy &amp; ML'!$K:$K,'Pooling Demand- Subsidy &amp; ML'!$B:$B,2016,'Pooling Demand- Subsidy &amp; ML'!$C:$C,$B32,'Pooling Demand- Subsidy &amp; ML'!$D:$D,F$26)</f>
        <v>0</v>
      </c>
      <c r="G32" s="224">
        <f>SUMIFS('Pooling Demand- Subsidy &amp; ML'!$H:$H,'Pooling Demand- Subsidy &amp; ML'!$B:$B,2016,'Pooling Demand- Subsidy &amp; ML'!$C:$C,$B32,'Pooling Demand- Subsidy &amp; ML'!$D:$D,G$26)+SUMIFS('Pooling Demand- Subsidy &amp; ML'!$K:$K,'Pooling Demand- Subsidy &amp; ML'!$B:$B,2016,'Pooling Demand- Subsidy &amp; ML'!$C:$C,$B32,'Pooling Demand- Subsidy &amp; ML'!$D:$D,G$26)</f>
        <v>0</v>
      </c>
      <c r="H32" s="224">
        <f>SUMIFS('Pooling Demand- Subsidy &amp; ML'!$H:$H,'Pooling Demand- Subsidy &amp; ML'!$B:$B,2016,'Pooling Demand- Subsidy &amp; ML'!$C:$C,$B32,'Pooling Demand- Subsidy &amp; ML'!$D:$D,H$26)+SUMIFS('Pooling Demand- Subsidy &amp; ML'!$K:$K,'Pooling Demand- Subsidy &amp; ML'!$B:$B,2016,'Pooling Demand- Subsidy &amp; ML'!$C:$C,$B32,'Pooling Demand- Subsidy &amp; ML'!$D:$D,H$26)</f>
        <v>0</v>
      </c>
      <c r="I32" s="224">
        <f>SUMIFS('Pooling Demand- Subsidy &amp; ML'!$H:$H,'Pooling Demand- Subsidy &amp; ML'!$B:$B,2016,'Pooling Demand- Subsidy &amp; ML'!$C:$C,$B32,'Pooling Demand- Subsidy &amp; ML'!$D:$D,I$26)+SUMIFS('Pooling Demand- Subsidy &amp; ML'!$K:$K,'Pooling Demand- Subsidy &amp; ML'!$B:$B,2016,'Pooling Demand- Subsidy &amp; ML'!$C:$C,$B32,'Pooling Demand- Subsidy &amp; ML'!$D:$D,I$26)</f>
        <v>0</v>
      </c>
      <c r="J32" s="225">
        <f>SUMIFS('Pooling Demand- Subsidy &amp; ML'!$H:$H,'Pooling Demand- Subsidy &amp; ML'!$B:$B,2016,'Pooling Demand- Subsidy &amp; ML'!$C:$C,$B32,'Pooling Demand- Subsidy &amp; ML'!$D:$D,J$26)+SUMIFS('Pooling Demand- Subsidy &amp; ML'!$K:$K,'Pooling Demand- Subsidy &amp; ML'!$B:$B,2016,'Pooling Demand- Subsidy &amp; ML'!$C:$C,$B32,'Pooling Demand- Subsidy &amp; ML'!$D:$D,J$26)</f>
        <v>0</v>
      </c>
      <c r="K32" s="91">
        <f t="shared" si="10"/>
        <v>0</v>
      </c>
      <c r="M32" s="86" t="s">
        <v>13</v>
      </c>
      <c r="N32" s="223">
        <f>SUMIFS('Pooling Demand- Subsidy &amp; ML'!$H:$H,'Pooling Demand- Subsidy &amp; ML'!$B:$B,2020,'Pooling Demand- Subsidy &amp; ML'!$C:$C,$B32,'Pooling Demand- Subsidy &amp; ML'!$D:$D,N$26)+SUMIFS('Pooling Demand- Subsidy &amp; ML'!$K:$K,'Pooling Demand- Subsidy &amp; ML'!$B:$B,2020,'Pooling Demand- Subsidy &amp; ML'!$C:$C,$B32,'Pooling Demand- Subsidy &amp; ML'!$D:$D,N$26)</f>
        <v>0</v>
      </c>
      <c r="O32" s="224">
        <f>SUMIFS('Pooling Demand- Subsidy &amp; ML'!$H:$H,'Pooling Demand- Subsidy &amp; ML'!$B:$B,2020,'Pooling Demand- Subsidy &amp; ML'!$C:$C,$B32,'Pooling Demand- Subsidy &amp; ML'!$D:$D,O$26)+SUMIFS('Pooling Demand- Subsidy &amp; ML'!$K:$K,'Pooling Demand- Subsidy &amp; ML'!$B:$B,2020,'Pooling Demand- Subsidy &amp; ML'!$C:$C,$B32,'Pooling Demand- Subsidy &amp; ML'!$D:$D,O$26)</f>
        <v>0</v>
      </c>
      <c r="P32" s="224">
        <f>SUMIFS('Pooling Demand- Subsidy &amp; ML'!$H:$H,'Pooling Demand- Subsidy &amp; ML'!$B:$B,2020,'Pooling Demand- Subsidy &amp; ML'!$C:$C,$B32,'Pooling Demand- Subsidy &amp; ML'!$D:$D,P$26)+SUMIFS('Pooling Demand- Subsidy &amp; ML'!$K:$K,'Pooling Demand- Subsidy &amp; ML'!$B:$B,2020,'Pooling Demand- Subsidy &amp; ML'!$C:$C,$B32,'Pooling Demand- Subsidy &amp; ML'!$D:$D,P$26)</f>
        <v>0</v>
      </c>
      <c r="Q32" s="224">
        <f>SUMIFS('Pooling Demand- Subsidy &amp; ML'!$H:$H,'Pooling Demand- Subsidy &amp; ML'!$B:$B,2020,'Pooling Demand- Subsidy &amp; ML'!$C:$C,$B32,'Pooling Demand- Subsidy &amp; ML'!$D:$D,Q$26)+SUMIFS('Pooling Demand- Subsidy &amp; ML'!$K:$K,'Pooling Demand- Subsidy &amp; ML'!$B:$B,2020,'Pooling Demand- Subsidy &amp; ML'!$C:$C,$B32,'Pooling Demand- Subsidy &amp; ML'!$D:$D,Q$26)</f>
        <v>0</v>
      </c>
      <c r="R32" s="224">
        <f>SUMIFS('Pooling Demand- Subsidy &amp; ML'!$H:$H,'Pooling Demand- Subsidy &amp; ML'!$B:$B,2020,'Pooling Demand- Subsidy &amp; ML'!$C:$C,$B32,'Pooling Demand- Subsidy &amp; ML'!$D:$D,R$26)+SUMIFS('Pooling Demand- Subsidy &amp; ML'!$K:$K,'Pooling Demand- Subsidy &amp; ML'!$B:$B,2020,'Pooling Demand- Subsidy &amp; ML'!$C:$C,$B32,'Pooling Demand- Subsidy &amp; ML'!$D:$D,R$26)</f>
        <v>0</v>
      </c>
      <c r="S32" s="224">
        <f>SUMIFS('Pooling Demand- Subsidy &amp; ML'!$H:$H,'Pooling Demand- Subsidy &amp; ML'!$B:$B,2020,'Pooling Demand- Subsidy &amp; ML'!$C:$C,$B32,'Pooling Demand- Subsidy &amp; ML'!$D:$D,S$26)+SUMIFS('Pooling Demand- Subsidy &amp; ML'!$K:$K,'Pooling Demand- Subsidy &amp; ML'!$B:$B,2020,'Pooling Demand- Subsidy &amp; ML'!$C:$C,$B32,'Pooling Demand- Subsidy &amp; ML'!$D:$D,S$26)</f>
        <v>0</v>
      </c>
      <c r="T32" s="225">
        <f>SUMIFS('Pooling Demand- Subsidy &amp; ML'!$H:$H,'Pooling Demand- Subsidy &amp; ML'!$B:$B,2020,'Pooling Demand- Subsidy &amp; ML'!$C:$C,$B32,'Pooling Demand- Subsidy &amp; ML'!$D:$D,T$26)+SUMIFS('Pooling Demand- Subsidy &amp; ML'!$K:$K,'Pooling Demand- Subsidy &amp; ML'!$B:$B,2020,'Pooling Demand- Subsidy &amp; ML'!$C:$C,$B32,'Pooling Demand- Subsidy &amp; ML'!$D:$D,T$26)</f>
        <v>0</v>
      </c>
      <c r="U32" s="91">
        <f t="shared" si="11"/>
        <v>0</v>
      </c>
      <c r="W32" s="86" t="s">
        <v>13</v>
      </c>
      <c r="X32" s="223">
        <f>SUMIFS('Pooling Demand- Subsidy &amp; ML'!$H:$H,'Pooling Demand- Subsidy &amp; ML'!$B:$B,2025,'Pooling Demand- Subsidy &amp; ML'!$C:$C,$B32,'Pooling Demand- Subsidy &amp; ML'!$D:$D,X$26)+SUMIFS('Pooling Demand- Subsidy &amp; ML'!$K:$K,'Pooling Demand- Subsidy &amp; ML'!$B:$B,2025,'Pooling Demand- Subsidy &amp; ML'!$C:$C,$B32,'Pooling Demand- Subsidy &amp; ML'!$D:$D,X$26)</f>
        <v>0</v>
      </c>
      <c r="Y32" s="224">
        <f>SUMIFS('Pooling Demand- Subsidy &amp; ML'!$H:$H,'Pooling Demand- Subsidy &amp; ML'!$B:$B,2025,'Pooling Demand- Subsidy &amp; ML'!$C:$C,$B32,'Pooling Demand- Subsidy &amp; ML'!$D:$D,Y$26)+SUMIFS('Pooling Demand- Subsidy &amp; ML'!$K:$K,'Pooling Demand- Subsidy &amp; ML'!$B:$B,2025,'Pooling Demand- Subsidy &amp; ML'!$C:$C,$B32,'Pooling Demand- Subsidy &amp; ML'!$D:$D,Y$26)</f>
        <v>0</v>
      </c>
      <c r="Z32" s="224">
        <f>SUMIFS('Pooling Demand- Subsidy &amp; ML'!$H:$H,'Pooling Demand- Subsidy &amp; ML'!$B:$B,2025,'Pooling Demand- Subsidy &amp; ML'!$C:$C,$B32,'Pooling Demand- Subsidy &amp; ML'!$D:$D,Z$26)+SUMIFS('Pooling Demand- Subsidy &amp; ML'!$K:$K,'Pooling Demand- Subsidy &amp; ML'!$B:$B,2025,'Pooling Demand- Subsidy &amp; ML'!$C:$C,$B32,'Pooling Demand- Subsidy &amp; ML'!$D:$D,Z$26)</f>
        <v>0</v>
      </c>
      <c r="AA32" s="224">
        <f>SUMIFS('Pooling Demand- Subsidy &amp; ML'!$H:$H,'Pooling Demand- Subsidy &amp; ML'!$B:$B,2025,'Pooling Demand- Subsidy &amp; ML'!$C:$C,$B32,'Pooling Demand- Subsidy &amp; ML'!$D:$D,AA$26)+SUMIFS('Pooling Demand- Subsidy &amp; ML'!$K:$K,'Pooling Demand- Subsidy &amp; ML'!$B:$B,2025,'Pooling Demand- Subsidy &amp; ML'!$C:$C,$B32,'Pooling Demand- Subsidy &amp; ML'!$D:$D,AA$26)</f>
        <v>0</v>
      </c>
      <c r="AB32" s="224">
        <f>SUMIFS('Pooling Demand- Subsidy &amp; ML'!$H:$H,'Pooling Demand- Subsidy &amp; ML'!$B:$B,2025,'Pooling Demand- Subsidy &amp; ML'!$C:$C,$B32,'Pooling Demand- Subsidy &amp; ML'!$D:$D,AB$26)+SUMIFS('Pooling Demand- Subsidy &amp; ML'!$K:$K,'Pooling Demand- Subsidy &amp; ML'!$B:$B,2025,'Pooling Demand- Subsidy &amp; ML'!$C:$C,$B32,'Pooling Demand- Subsidy &amp; ML'!$D:$D,AB$26)</f>
        <v>0</v>
      </c>
      <c r="AC32" s="224">
        <f>SUMIFS('Pooling Demand- Subsidy &amp; ML'!$H:$H,'Pooling Demand- Subsidy &amp; ML'!$B:$B,2025,'Pooling Demand- Subsidy &amp; ML'!$C:$C,$B32,'Pooling Demand- Subsidy &amp; ML'!$D:$D,AC$26)+SUMIFS('Pooling Demand- Subsidy &amp; ML'!$K:$K,'Pooling Demand- Subsidy &amp; ML'!$B:$B,2025,'Pooling Demand- Subsidy &amp; ML'!$C:$C,$B32,'Pooling Demand- Subsidy &amp; ML'!$D:$D,AC$26)</f>
        <v>0</v>
      </c>
      <c r="AD32" s="225">
        <f>SUMIFS('Pooling Demand- Subsidy &amp; ML'!$H:$H,'Pooling Demand- Subsidy &amp; ML'!$B:$B,2025,'Pooling Demand- Subsidy &amp; ML'!$C:$C,$B32,'Pooling Demand- Subsidy &amp; ML'!$D:$D,AD$26)+SUMIFS('Pooling Demand- Subsidy &amp; ML'!$K:$K,'Pooling Demand- Subsidy &amp; ML'!$B:$B,2025,'Pooling Demand- Subsidy &amp; ML'!$C:$C,$B32,'Pooling Demand- Subsidy &amp; ML'!$D:$D,AD$26)</f>
        <v>0</v>
      </c>
      <c r="AE32" s="91">
        <f t="shared" si="12"/>
        <v>0</v>
      </c>
      <c r="AG32" s="86" t="s">
        <v>13</v>
      </c>
      <c r="AH32" s="223">
        <f>SUMIFS('Pooling Demand- Subsidy &amp; ML'!$H:$H,'Pooling Demand- Subsidy &amp; ML'!$B:$B,2035,'Pooling Demand- Subsidy &amp; ML'!$C:$C,$B32,'Pooling Demand- Subsidy &amp; ML'!$D:$D,AH$26)+SUMIFS('Pooling Demand- Subsidy &amp; ML'!$K:$K,'Pooling Demand- Subsidy &amp; ML'!$B:$B,2035,'Pooling Demand- Subsidy &amp; ML'!$C:$C,$B32,'Pooling Demand- Subsidy &amp; ML'!$D:$D,AH$26)</f>
        <v>658</v>
      </c>
      <c r="AI32" s="224">
        <f>SUMIFS('Pooling Demand- Subsidy &amp; ML'!$H:$H,'Pooling Demand- Subsidy &amp; ML'!$B:$B,2035,'Pooling Demand- Subsidy &amp; ML'!$C:$C,$B32,'Pooling Demand- Subsidy &amp; ML'!$D:$D,AI$26)+SUMIFS('Pooling Demand- Subsidy &amp; ML'!$K:$K,'Pooling Demand- Subsidy &amp; ML'!$B:$B,2035,'Pooling Demand- Subsidy &amp; ML'!$C:$C,$B32,'Pooling Demand- Subsidy &amp; ML'!$D:$D,AI$26)</f>
        <v>4440</v>
      </c>
      <c r="AJ32" s="224">
        <f>SUMIFS('Pooling Demand- Subsidy &amp; ML'!$H:$H,'Pooling Demand- Subsidy &amp; ML'!$B:$B,2035,'Pooling Demand- Subsidy &amp; ML'!$C:$C,$B32,'Pooling Demand- Subsidy &amp; ML'!$D:$D,AJ$26)+SUMIFS('Pooling Demand- Subsidy &amp; ML'!$K:$K,'Pooling Demand- Subsidy &amp; ML'!$B:$B,2035,'Pooling Demand- Subsidy &amp; ML'!$C:$C,$B32,'Pooling Demand- Subsidy &amp; ML'!$D:$D,AJ$26)</f>
        <v>73</v>
      </c>
      <c r="AK32" s="224">
        <f>SUMIFS('Pooling Demand- Subsidy &amp; ML'!$H:$H,'Pooling Demand- Subsidy &amp; ML'!$B:$B,2035,'Pooling Demand- Subsidy &amp; ML'!$C:$C,$B32,'Pooling Demand- Subsidy &amp; ML'!$D:$D,AK$26)+SUMIFS('Pooling Demand- Subsidy &amp; ML'!$K:$K,'Pooling Demand- Subsidy &amp; ML'!$B:$B,2035,'Pooling Demand- Subsidy &amp; ML'!$C:$C,$B32,'Pooling Demand- Subsidy &amp; ML'!$D:$D,AK$26)</f>
        <v>149</v>
      </c>
      <c r="AL32" s="224">
        <f>SUMIFS('Pooling Demand- Subsidy &amp; ML'!$H:$H,'Pooling Demand- Subsidy &amp; ML'!$B:$B,2035,'Pooling Demand- Subsidy &amp; ML'!$C:$C,$B32,'Pooling Demand- Subsidy &amp; ML'!$D:$D,AL$26)+SUMIFS('Pooling Demand- Subsidy &amp; ML'!$K:$K,'Pooling Demand- Subsidy &amp; ML'!$B:$B,2035,'Pooling Demand- Subsidy &amp; ML'!$C:$C,$B32,'Pooling Demand- Subsidy &amp; ML'!$D:$D,AL$26)</f>
        <v>29916</v>
      </c>
      <c r="AM32" s="224">
        <f>SUMIFS('Pooling Demand- Subsidy &amp; ML'!$H:$H,'Pooling Demand- Subsidy &amp; ML'!$B:$B,2035,'Pooling Demand- Subsidy &amp; ML'!$C:$C,$B32,'Pooling Demand- Subsidy &amp; ML'!$D:$D,AM$26)+SUMIFS('Pooling Demand- Subsidy &amp; ML'!$K:$K,'Pooling Demand- Subsidy &amp; ML'!$B:$B,2035,'Pooling Demand- Subsidy &amp; ML'!$C:$C,$B32,'Pooling Demand- Subsidy &amp; ML'!$D:$D,AM$26)</f>
        <v>6638</v>
      </c>
      <c r="AN32" s="225">
        <f>SUMIFS('Pooling Demand- Subsidy &amp; ML'!$H:$H,'Pooling Demand- Subsidy &amp; ML'!$B:$B,2035,'Pooling Demand- Subsidy &amp; ML'!$C:$C,$B32,'Pooling Demand- Subsidy &amp; ML'!$D:$D,AN$26)+SUMIFS('Pooling Demand- Subsidy &amp; ML'!$K:$K,'Pooling Demand- Subsidy &amp; ML'!$B:$B,2035,'Pooling Demand- Subsidy &amp; ML'!$C:$C,$B32,'Pooling Demand- Subsidy &amp; ML'!$D:$D,AN$26)</f>
        <v>2</v>
      </c>
      <c r="AO32" s="91">
        <f t="shared" si="13"/>
        <v>41876</v>
      </c>
      <c r="AQ32" s="86" t="s">
        <v>13</v>
      </c>
      <c r="AR32" s="223">
        <f>SUMIFS('Pooling Demand- Subsidy &amp; ML'!$H:$H,'Pooling Demand- Subsidy &amp; ML'!$B:$B,2050,'Pooling Demand- Subsidy &amp; ML'!$C:$C,$B32,'Pooling Demand- Subsidy &amp; ML'!$D:$D,AR$26)+SUMIFS('Pooling Demand- Subsidy &amp; ML'!$K:$K,'Pooling Demand- Subsidy &amp; ML'!$B:$B,2050,'Pooling Demand- Subsidy &amp; ML'!$C:$C,$B32,'Pooling Demand- Subsidy &amp; ML'!$D:$D,AR$26)</f>
        <v>0</v>
      </c>
      <c r="AS32" s="224">
        <f>SUMIFS('Pooling Demand- Subsidy &amp; ML'!$H:$H,'Pooling Demand- Subsidy &amp; ML'!$B:$B,2050,'Pooling Demand- Subsidy &amp; ML'!$C:$C,$B32,'Pooling Demand- Subsidy &amp; ML'!$D:$D,AS$26)+SUMIFS('Pooling Demand- Subsidy &amp; ML'!$K:$K,'Pooling Demand- Subsidy &amp; ML'!$B:$B,2050,'Pooling Demand- Subsidy &amp; ML'!$C:$C,$B32,'Pooling Demand- Subsidy &amp; ML'!$D:$D,AS$26)</f>
        <v>0</v>
      </c>
      <c r="AT32" s="224">
        <f>SUMIFS('Pooling Demand- Subsidy &amp; ML'!$H:$H,'Pooling Demand- Subsidy &amp; ML'!$B:$B,2050,'Pooling Demand- Subsidy &amp; ML'!$C:$C,$B32,'Pooling Demand- Subsidy &amp; ML'!$D:$D,AT$26)+SUMIFS('Pooling Demand- Subsidy &amp; ML'!$K:$K,'Pooling Demand- Subsidy &amp; ML'!$B:$B,2050,'Pooling Demand- Subsidy &amp; ML'!$C:$C,$B32,'Pooling Demand- Subsidy &amp; ML'!$D:$D,AT$26)</f>
        <v>0</v>
      </c>
      <c r="AU32" s="224">
        <f>SUMIFS('Pooling Demand- Subsidy &amp; ML'!$H:$H,'Pooling Demand- Subsidy &amp; ML'!$B:$B,2050,'Pooling Demand- Subsidy &amp; ML'!$C:$C,$B32,'Pooling Demand- Subsidy &amp; ML'!$D:$D,AU$26)+SUMIFS('Pooling Demand- Subsidy &amp; ML'!$K:$K,'Pooling Demand- Subsidy &amp; ML'!$B:$B,2050,'Pooling Demand- Subsidy &amp; ML'!$C:$C,$B32,'Pooling Demand- Subsidy &amp; ML'!$D:$D,AU$26)</f>
        <v>0</v>
      </c>
      <c r="AV32" s="224">
        <f>SUMIFS('Pooling Demand- Subsidy &amp; ML'!$H:$H,'Pooling Demand- Subsidy &amp; ML'!$B:$B,2050,'Pooling Demand- Subsidy &amp; ML'!$C:$C,$B32,'Pooling Demand- Subsidy &amp; ML'!$D:$D,AV$26)+SUMIFS('Pooling Demand- Subsidy &amp; ML'!$K:$K,'Pooling Demand- Subsidy &amp; ML'!$B:$B,2050,'Pooling Demand- Subsidy &amp; ML'!$C:$C,$B32,'Pooling Demand- Subsidy &amp; ML'!$D:$D,AV$26)</f>
        <v>0</v>
      </c>
      <c r="AW32" s="224">
        <f>SUMIFS('Pooling Demand- Subsidy &amp; ML'!$H:$H,'Pooling Demand- Subsidy &amp; ML'!$B:$B,2050,'Pooling Demand- Subsidy &amp; ML'!$C:$C,$B32,'Pooling Demand- Subsidy &amp; ML'!$D:$D,AW$26)+SUMIFS('Pooling Demand- Subsidy &amp; ML'!$K:$K,'Pooling Demand- Subsidy &amp; ML'!$B:$B,2050,'Pooling Demand- Subsidy &amp; ML'!$C:$C,$B32,'Pooling Demand- Subsidy &amp; ML'!$D:$D,AW$26)</f>
        <v>0</v>
      </c>
      <c r="AX32" s="225">
        <f>SUMIFS('Pooling Demand- Subsidy &amp; ML'!$H:$H,'Pooling Demand- Subsidy &amp; ML'!$B:$B,2050,'Pooling Demand- Subsidy &amp; ML'!$C:$C,$B32,'Pooling Demand- Subsidy &amp; ML'!$D:$D,AX$26)+SUMIFS('Pooling Demand- Subsidy &amp; ML'!$K:$K,'Pooling Demand- Subsidy &amp; ML'!$B:$B,2050,'Pooling Demand- Subsidy &amp; ML'!$C:$C,$B32,'Pooling Demand- Subsidy &amp; ML'!$D:$D,AX$26)</f>
        <v>0</v>
      </c>
      <c r="AY32" s="91">
        <f t="shared" si="14"/>
        <v>0</v>
      </c>
    </row>
    <row r="33" spans="2:51" x14ac:dyDescent="0.25">
      <c r="B33" s="1">
        <v>5</v>
      </c>
      <c r="C33" s="86" t="s">
        <v>14</v>
      </c>
      <c r="D33" s="223">
        <f>SUMIFS('Pooling Demand- Subsidy &amp; ML'!$H:$H,'Pooling Demand- Subsidy &amp; ML'!$B:$B,2016,'Pooling Demand- Subsidy &amp; ML'!$C:$C,$B33,'Pooling Demand- Subsidy &amp; ML'!$D:$D,D$26)+SUMIFS('Pooling Demand- Subsidy &amp; ML'!$K:$K,'Pooling Demand- Subsidy &amp; ML'!$B:$B,2016,'Pooling Demand- Subsidy &amp; ML'!$C:$C,$B33,'Pooling Demand- Subsidy &amp; ML'!$D:$D,D$26)</f>
        <v>0</v>
      </c>
      <c r="E33" s="224">
        <f>SUMIFS('Pooling Demand- Subsidy &amp; ML'!$H:$H,'Pooling Demand- Subsidy &amp; ML'!$B:$B,2016,'Pooling Demand- Subsidy &amp; ML'!$C:$C,$B33,'Pooling Demand- Subsidy &amp; ML'!$D:$D,E$26)+SUMIFS('Pooling Demand- Subsidy &amp; ML'!$K:$K,'Pooling Demand- Subsidy &amp; ML'!$B:$B,2016,'Pooling Demand- Subsidy &amp; ML'!$C:$C,$B33,'Pooling Demand- Subsidy &amp; ML'!$D:$D,E$26)</f>
        <v>0</v>
      </c>
      <c r="F33" s="224">
        <f>SUMIFS('Pooling Demand- Subsidy &amp; ML'!$H:$H,'Pooling Demand- Subsidy &amp; ML'!$B:$B,2016,'Pooling Demand- Subsidy &amp; ML'!$C:$C,$B33,'Pooling Demand- Subsidy &amp; ML'!$D:$D,F$26)+SUMIFS('Pooling Demand- Subsidy &amp; ML'!$K:$K,'Pooling Demand- Subsidy &amp; ML'!$B:$B,2016,'Pooling Demand- Subsidy &amp; ML'!$C:$C,$B33,'Pooling Demand- Subsidy &amp; ML'!$D:$D,F$26)</f>
        <v>0</v>
      </c>
      <c r="G33" s="224">
        <f>SUMIFS('Pooling Demand- Subsidy &amp; ML'!$H:$H,'Pooling Demand- Subsidy &amp; ML'!$B:$B,2016,'Pooling Demand- Subsidy &amp; ML'!$C:$C,$B33,'Pooling Demand- Subsidy &amp; ML'!$D:$D,G$26)+SUMIFS('Pooling Demand- Subsidy &amp; ML'!$K:$K,'Pooling Demand- Subsidy &amp; ML'!$B:$B,2016,'Pooling Demand- Subsidy &amp; ML'!$C:$C,$B33,'Pooling Demand- Subsidy &amp; ML'!$D:$D,G$26)</f>
        <v>0</v>
      </c>
      <c r="H33" s="224">
        <f>SUMIFS('Pooling Demand- Subsidy &amp; ML'!$H:$H,'Pooling Demand- Subsidy &amp; ML'!$B:$B,2016,'Pooling Demand- Subsidy &amp; ML'!$C:$C,$B33,'Pooling Demand- Subsidy &amp; ML'!$D:$D,H$26)+SUMIFS('Pooling Demand- Subsidy &amp; ML'!$K:$K,'Pooling Demand- Subsidy &amp; ML'!$B:$B,2016,'Pooling Demand- Subsidy &amp; ML'!$C:$C,$B33,'Pooling Demand- Subsidy &amp; ML'!$D:$D,H$26)</f>
        <v>0</v>
      </c>
      <c r="I33" s="224">
        <f>SUMIFS('Pooling Demand- Subsidy &amp; ML'!$H:$H,'Pooling Demand- Subsidy &amp; ML'!$B:$B,2016,'Pooling Demand- Subsidy &amp; ML'!$C:$C,$B33,'Pooling Demand- Subsidy &amp; ML'!$D:$D,I$26)+SUMIFS('Pooling Demand- Subsidy &amp; ML'!$K:$K,'Pooling Demand- Subsidy &amp; ML'!$B:$B,2016,'Pooling Demand- Subsidy &amp; ML'!$C:$C,$B33,'Pooling Demand- Subsidy &amp; ML'!$D:$D,I$26)</f>
        <v>0</v>
      </c>
      <c r="J33" s="225">
        <f>SUMIFS('Pooling Demand- Subsidy &amp; ML'!$H:$H,'Pooling Demand- Subsidy &amp; ML'!$B:$B,2016,'Pooling Demand- Subsidy &amp; ML'!$C:$C,$B33,'Pooling Demand- Subsidy &amp; ML'!$D:$D,J$26)+SUMIFS('Pooling Demand- Subsidy &amp; ML'!$K:$K,'Pooling Demand- Subsidy &amp; ML'!$B:$B,2016,'Pooling Demand- Subsidy &amp; ML'!$C:$C,$B33,'Pooling Demand- Subsidy &amp; ML'!$D:$D,J$26)</f>
        <v>0</v>
      </c>
      <c r="K33" s="91">
        <f t="shared" si="10"/>
        <v>0</v>
      </c>
      <c r="M33" s="86" t="s">
        <v>14</v>
      </c>
      <c r="N33" s="223">
        <f>SUMIFS('Pooling Demand- Subsidy &amp; ML'!$H:$H,'Pooling Demand- Subsidy &amp; ML'!$B:$B,2020,'Pooling Demand- Subsidy &amp; ML'!$C:$C,$B33,'Pooling Demand- Subsidy &amp; ML'!$D:$D,N$26)+SUMIFS('Pooling Demand- Subsidy &amp; ML'!$K:$K,'Pooling Demand- Subsidy &amp; ML'!$B:$B,2020,'Pooling Demand- Subsidy &amp; ML'!$C:$C,$B33,'Pooling Demand- Subsidy &amp; ML'!$D:$D,N$26)</f>
        <v>0</v>
      </c>
      <c r="O33" s="224">
        <f>SUMIFS('Pooling Demand- Subsidy &amp; ML'!$H:$H,'Pooling Demand- Subsidy &amp; ML'!$B:$B,2020,'Pooling Demand- Subsidy &amp; ML'!$C:$C,$B33,'Pooling Demand- Subsidy &amp; ML'!$D:$D,O$26)+SUMIFS('Pooling Demand- Subsidy &amp; ML'!$K:$K,'Pooling Demand- Subsidy &amp; ML'!$B:$B,2020,'Pooling Demand- Subsidy &amp; ML'!$C:$C,$B33,'Pooling Demand- Subsidy &amp; ML'!$D:$D,O$26)</f>
        <v>0</v>
      </c>
      <c r="P33" s="224">
        <f>SUMIFS('Pooling Demand- Subsidy &amp; ML'!$H:$H,'Pooling Demand- Subsidy &amp; ML'!$B:$B,2020,'Pooling Demand- Subsidy &amp; ML'!$C:$C,$B33,'Pooling Demand- Subsidy &amp; ML'!$D:$D,P$26)+SUMIFS('Pooling Demand- Subsidy &amp; ML'!$K:$K,'Pooling Demand- Subsidy &amp; ML'!$B:$B,2020,'Pooling Demand- Subsidy &amp; ML'!$C:$C,$B33,'Pooling Demand- Subsidy &amp; ML'!$D:$D,P$26)</f>
        <v>0</v>
      </c>
      <c r="Q33" s="224">
        <f>SUMIFS('Pooling Demand- Subsidy &amp; ML'!$H:$H,'Pooling Demand- Subsidy &amp; ML'!$B:$B,2020,'Pooling Demand- Subsidy &amp; ML'!$C:$C,$B33,'Pooling Demand- Subsidy &amp; ML'!$D:$D,Q$26)+SUMIFS('Pooling Demand- Subsidy &amp; ML'!$K:$K,'Pooling Demand- Subsidy &amp; ML'!$B:$B,2020,'Pooling Demand- Subsidy &amp; ML'!$C:$C,$B33,'Pooling Demand- Subsidy &amp; ML'!$D:$D,Q$26)</f>
        <v>0</v>
      </c>
      <c r="R33" s="224">
        <f>SUMIFS('Pooling Demand- Subsidy &amp; ML'!$H:$H,'Pooling Demand- Subsidy &amp; ML'!$B:$B,2020,'Pooling Demand- Subsidy &amp; ML'!$C:$C,$B33,'Pooling Demand- Subsidy &amp; ML'!$D:$D,R$26)+SUMIFS('Pooling Demand- Subsidy &amp; ML'!$K:$K,'Pooling Demand- Subsidy &amp; ML'!$B:$B,2020,'Pooling Demand- Subsidy &amp; ML'!$C:$C,$B33,'Pooling Demand- Subsidy &amp; ML'!$D:$D,R$26)</f>
        <v>0</v>
      </c>
      <c r="S33" s="224">
        <f>SUMIFS('Pooling Demand- Subsidy &amp; ML'!$H:$H,'Pooling Demand- Subsidy &amp; ML'!$B:$B,2020,'Pooling Demand- Subsidy &amp; ML'!$C:$C,$B33,'Pooling Demand- Subsidy &amp; ML'!$D:$D,S$26)+SUMIFS('Pooling Demand- Subsidy &amp; ML'!$K:$K,'Pooling Demand- Subsidy &amp; ML'!$B:$B,2020,'Pooling Demand- Subsidy &amp; ML'!$C:$C,$B33,'Pooling Demand- Subsidy &amp; ML'!$D:$D,S$26)</f>
        <v>0</v>
      </c>
      <c r="T33" s="225">
        <f>SUMIFS('Pooling Demand- Subsidy &amp; ML'!$H:$H,'Pooling Demand- Subsidy &amp; ML'!$B:$B,2020,'Pooling Demand- Subsidy &amp; ML'!$C:$C,$B33,'Pooling Demand- Subsidy &amp; ML'!$D:$D,T$26)+SUMIFS('Pooling Demand- Subsidy &amp; ML'!$K:$K,'Pooling Demand- Subsidy &amp; ML'!$B:$B,2020,'Pooling Demand- Subsidy &amp; ML'!$C:$C,$B33,'Pooling Demand- Subsidy &amp; ML'!$D:$D,T$26)</f>
        <v>0</v>
      </c>
      <c r="U33" s="91">
        <f t="shared" si="11"/>
        <v>0</v>
      </c>
      <c r="W33" s="86" t="s">
        <v>14</v>
      </c>
      <c r="X33" s="223">
        <f>SUMIFS('Pooling Demand- Subsidy &amp; ML'!$H:$H,'Pooling Demand- Subsidy &amp; ML'!$B:$B,2025,'Pooling Demand- Subsidy &amp; ML'!$C:$C,$B33,'Pooling Demand- Subsidy &amp; ML'!$D:$D,X$26)+SUMIFS('Pooling Demand- Subsidy &amp; ML'!$K:$K,'Pooling Demand- Subsidy &amp; ML'!$B:$B,2025,'Pooling Demand- Subsidy &amp; ML'!$C:$C,$B33,'Pooling Demand- Subsidy &amp; ML'!$D:$D,X$26)</f>
        <v>0</v>
      </c>
      <c r="Y33" s="224">
        <f>SUMIFS('Pooling Demand- Subsidy &amp; ML'!$H:$H,'Pooling Demand- Subsidy &amp; ML'!$B:$B,2025,'Pooling Demand- Subsidy &amp; ML'!$C:$C,$B33,'Pooling Demand- Subsidy &amp; ML'!$D:$D,Y$26)+SUMIFS('Pooling Demand- Subsidy &amp; ML'!$K:$K,'Pooling Demand- Subsidy &amp; ML'!$B:$B,2025,'Pooling Demand- Subsidy &amp; ML'!$C:$C,$B33,'Pooling Demand- Subsidy &amp; ML'!$D:$D,Y$26)</f>
        <v>0</v>
      </c>
      <c r="Z33" s="224">
        <f>SUMIFS('Pooling Demand- Subsidy &amp; ML'!$H:$H,'Pooling Demand- Subsidy &amp; ML'!$B:$B,2025,'Pooling Demand- Subsidy &amp; ML'!$C:$C,$B33,'Pooling Demand- Subsidy &amp; ML'!$D:$D,Z$26)+SUMIFS('Pooling Demand- Subsidy &amp; ML'!$K:$K,'Pooling Demand- Subsidy &amp; ML'!$B:$B,2025,'Pooling Demand- Subsidy &amp; ML'!$C:$C,$B33,'Pooling Demand- Subsidy &amp; ML'!$D:$D,Z$26)</f>
        <v>0</v>
      </c>
      <c r="AA33" s="224">
        <f>SUMIFS('Pooling Demand- Subsidy &amp; ML'!$H:$H,'Pooling Demand- Subsidy &amp; ML'!$B:$B,2025,'Pooling Demand- Subsidy &amp; ML'!$C:$C,$B33,'Pooling Demand- Subsidy &amp; ML'!$D:$D,AA$26)+SUMIFS('Pooling Demand- Subsidy &amp; ML'!$K:$K,'Pooling Demand- Subsidy &amp; ML'!$B:$B,2025,'Pooling Demand- Subsidy &amp; ML'!$C:$C,$B33,'Pooling Demand- Subsidy &amp; ML'!$D:$D,AA$26)</f>
        <v>0</v>
      </c>
      <c r="AB33" s="224">
        <f>SUMIFS('Pooling Demand- Subsidy &amp; ML'!$H:$H,'Pooling Demand- Subsidy &amp; ML'!$B:$B,2025,'Pooling Demand- Subsidy &amp; ML'!$C:$C,$B33,'Pooling Demand- Subsidy &amp; ML'!$D:$D,AB$26)+SUMIFS('Pooling Demand- Subsidy &amp; ML'!$K:$K,'Pooling Demand- Subsidy &amp; ML'!$B:$B,2025,'Pooling Demand- Subsidy &amp; ML'!$C:$C,$B33,'Pooling Demand- Subsidy &amp; ML'!$D:$D,AB$26)</f>
        <v>0</v>
      </c>
      <c r="AC33" s="224">
        <f>SUMIFS('Pooling Demand- Subsidy &amp; ML'!$H:$H,'Pooling Demand- Subsidy &amp; ML'!$B:$B,2025,'Pooling Demand- Subsidy &amp; ML'!$C:$C,$B33,'Pooling Demand- Subsidy &amp; ML'!$D:$D,AC$26)+SUMIFS('Pooling Demand- Subsidy &amp; ML'!$K:$K,'Pooling Demand- Subsidy &amp; ML'!$B:$B,2025,'Pooling Demand- Subsidy &amp; ML'!$C:$C,$B33,'Pooling Demand- Subsidy &amp; ML'!$D:$D,AC$26)</f>
        <v>0</v>
      </c>
      <c r="AD33" s="225">
        <f>SUMIFS('Pooling Demand- Subsidy &amp; ML'!$H:$H,'Pooling Demand- Subsidy &amp; ML'!$B:$B,2025,'Pooling Demand- Subsidy &amp; ML'!$C:$C,$B33,'Pooling Demand- Subsidy &amp; ML'!$D:$D,AD$26)+SUMIFS('Pooling Demand- Subsidy &amp; ML'!$K:$K,'Pooling Demand- Subsidy &amp; ML'!$B:$B,2025,'Pooling Demand- Subsidy &amp; ML'!$C:$C,$B33,'Pooling Demand- Subsidy &amp; ML'!$D:$D,AD$26)</f>
        <v>0</v>
      </c>
      <c r="AE33" s="91">
        <f t="shared" si="12"/>
        <v>0</v>
      </c>
      <c r="AG33" s="86" t="s">
        <v>14</v>
      </c>
      <c r="AH33" s="223">
        <f>SUMIFS('Pooling Demand- Subsidy &amp; ML'!$H:$H,'Pooling Demand- Subsidy &amp; ML'!$B:$B,2035,'Pooling Demand- Subsidy &amp; ML'!$C:$C,$B33,'Pooling Demand- Subsidy &amp; ML'!$D:$D,AH$26)+SUMIFS('Pooling Demand- Subsidy &amp; ML'!$K:$K,'Pooling Demand- Subsidy &amp; ML'!$B:$B,2035,'Pooling Demand- Subsidy &amp; ML'!$C:$C,$B33,'Pooling Demand- Subsidy &amp; ML'!$D:$D,AH$26)</f>
        <v>305</v>
      </c>
      <c r="AI33" s="224">
        <f>SUMIFS('Pooling Demand- Subsidy &amp; ML'!$H:$H,'Pooling Demand- Subsidy &amp; ML'!$B:$B,2035,'Pooling Demand- Subsidy &amp; ML'!$C:$C,$B33,'Pooling Demand- Subsidy &amp; ML'!$D:$D,AI$26)+SUMIFS('Pooling Demand- Subsidy &amp; ML'!$K:$K,'Pooling Demand- Subsidy &amp; ML'!$B:$B,2035,'Pooling Demand- Subsidy &amp; ML'!$C:$C,$B33,'Pooling Demand- Subsidy &amp; ML'!$D:$D,AI$26)</f>
        <v>3536</v>
      </c>
      <c r="AJ33" s="224">
        <f>SUMIFS('Pooling Demand- Subsidy &amp; ML'!$H:$H,'Pooling Demand- Subsidy &amp; ML'!$B:$B,2035,'Pooling Demand- Subsidy &amp; ML'!$C:$C,$B33,'Pooling Demand- Subsidy &amp; ML'!$D:$D,AJ$26)+SUMIFS('Pooling Demand- Subsidy &amp; ML'!$K:$K,'Pooling Demand- Subsidy &amp; ML'!$B:$B,2035,'Pooling Demand- Subsidy &amp; ML'!$C:$C,$B33,'Pooling Demand- Subsidy &amp; ML'!$D:$D,AJ$26)</f>
        <v>47</v>
      </c>
      <c r="AK33" s="224">
        <f>SUMIFS('Pooling Demand- Subsidy &amp; ML'!$H:$H,'Pooling Demand- Subsidy &amp; ML'!$B:$B,2035,'Pooling Demand- Subsidy &amp; ML'!$C:$C,$B33,'Pooling Demand- Subsidy &amp; ML'!$D:$D,AK$26)+SUMIFS('Pooling Demand- Subsidy &amp; ML'!$K:$K,'Pooling Demand- Subsidy &amp; ML'!$B:$B,2035,'Pooling Demand- Subsidy &amp; ML'!$C:$C,$B33,'Pooling Demand- Subsidy &amp; ML'!$D:$D,AK$26)</f>
        <v>261</v>
      </c>
      <c r="AL33" s="224">
        <f>SUMIFS('Pooling Demand- Subsidy &amp; ML'!$H:$H,'Pooling Demand- Subsidy &amp; ML'!$B:$B,2035,'Pooling Demand- Subsidy &amp; ML'!$C:$C,$B33,'Pooling Demand- Subsidy &amp; ML'!$D:$D,AL$26)+SUMIFS('Pooling Demand- Subsidy &amp; ML'!$K:$K,'Pooling Demand- Subsidy &amp; ML'!$B:$B,2035,'Pooling Demand- Subsidy &amp; ML'!$C:$C,$B33,'Pooling Demand- Subsidy &amp; ML'!$D:$D,AL$26)</f>
        <v>6608</v>
      </c>
      <c r="AM33" s="224">
        <f>SUMIFS('Pooling Demand- Subsidy &amp; ML'!$H:$H,'Pooling Demand- Subsidy &amp; ML'!$B:$B,2035,'Pooling Demand- Subsidy &amp; ML'!$C:$C,$B33,'Pooling Demand- Subsidy &amp; ML'!$D:$D,AM$26)+SUMIFS('Pooling Demand- Subsidy &amp; ML'!$K:$K,'Pooling Demand- Subsidy &amp; ML'!$B:$B,2035,'Pooling Demand- Subsidy &amp; ML'!$C:$C,$B33,'Pooling Demand- Subsidy &amp; ML'!$D:$D,AM$26)</f>
        <v>20284</v>
      </c>
      <c r="AN33" s="225">
        <f>SUMIFS('Pooling Demand- Subsidy &amp; ML'!$H:$H,'Pooling Demand- Subsidy &amp; ML'!$B:$B,2035,'Pooling Demand- Subsidy &amp; ML'!$C:$C,$B33,'Pooling Demand- Subsidy &amp; ML'!$D:$D,AN$26)+SUMIFS('Pooling Demand- Subsidy &amp; ML'!$K:$K,'Pooling Demand- Subsidy &amp; ML'!$B:$B,2035,'Pooling Demand- Subsidy &amp; ML'!$C:$C,$B33,'Pooling Demand- Subsidy &amp; ML'!$D:$D,AN$26)</f>
        <v>49</v>
      </c>
      <c r="AO33" s="91">
        <f t="shared" si="13"/>
        <v>31090</v>
      </c>
      <c r="AQ33" s="86" t="s">
        <v>14</v>
      </c>
      <c r="AR33" s="223">
        <f>SUMIFS('Pooling Demand- Subsidy &amp; ML'!$H:$H,'Pooling Demand- Subsidy &amp; ML'!$B:$B,2050,'Pooling Demand- Subsidy &amp; ML'!$C:$C,$B33,'Pooling Demand- Subsidy &amp; ML'!$D:$D,AR$26)+SUMIFS('Pooling Demand- Subsidy &amp; ML'!$K:$K,'Pooling Demand- Subsidy &amp; ML'!$B:$B,2050,'Pooling Demand- Subsidy &amp; ML'!$C:$C,$B33,'Pooling Demand- Subsidy &amp; ML'!$D:$D,AR$26)</f>
        <v>0</v>
      </c>
      <c r="AS33" s="224">
        <f>SUMIFS('Pooling Demand- Subsidy &amp; ML'!$H:$H,'Pooling Demand- Subsidy &amp; ML'!$B:$B,2050,'Pooling Demand- Subsidy &amp; ML'!$C:$C,$B33,'Pooling Demand- Subsidy &amp; ML'!$D:$D,AS$26)+SUMIFS('Pooling Demand- Subsidy &amp; ML'!$K:$K,'Pooling Demand- Subsidy &amp; ML'!$B:$B,2050,'Pooling Demand- Subsidy &amp; ML'!$C:$C,$B33,'Pooling Demand- Subsidy &amp; ML'!$D:$D,AS$26)</f>
        <v>0</v>
      </c>
      <c r="AT33" s="224">
        <f>SUMIFS('Pooling Demand- Subsidy &amp; ML'!$H:$H,'Pooling Demand- Subsidy &amp; ML'!$B:$B,2050,'Pooling Demand- Subsidy &amp; ML'!$C:$C,$B33,'Pooling Demand- Subsidy &amp; ML'!$D:$D,AT$26)+SUMIFS('Pooling Demand- Subsidy &amp; ML'!$K:$K,'Pooling Demand- Subsidy &amp; ML'!$B:$B,2050,'Pooling Demand- Subsidy &amp; ML'!$C:$C,$B33,'Pooling Demand- Subsidy &amp; ML'!$D:$D,AT$26)</f>
        <v>0</v>
      </c>
      <c r="AU33" s="224">
        <f>SUMIFS('Pooling Demand- Subsidy &amp; ML'!$H:$H,'Pooling Demand- Subsidy &amp; ML'!$B:$B,2050,'Pooling Demand- Subsidy &amp; ML'!$C:$C,$B33,'Pooling Demand- Subsidy &amp; ML'!$D:$D,AU$26)+SUMIFS('Pooling Demand- Subsidy &amp; ML'!$K:$K,'Pooling Demand- Subsidy &amp; ML'!$B:$B,2050,'Pooling Demand- Subsidy &amp; ML'!$C:$C,$B33,'Pooling Demand- Subsidy &amp; ML'!$D:$D,AU$26)</f>
        <v>0</v>
      </c>
      <c r="AV33" s="224">
        <f>SUMIFS('Pooling Demand- Subsidy &amp; ML'!$H:$H,'Pooling Demand- Subsidy &amp; ML'!$B:$B,2050,'Pooling Demand- Subsidy &amp; ML'!$C:$C,$B33,'Pooling Demand- Subsidy &amp; ML'!$D:$D,AV$26)+SUMIFS('Pooling Demand- Subsidy &amp; ML'!$K:$K,'Pooling Demand- Subsidy &amp; ML'!$B:$B,2050,'Pooling Demand- Subsidy &amp; ML'!$C:$C,$B33,'Pooling Demand- Subsidy &amp; ML'!$D:$D,AV$26)</f>
        <v>0</v>
      </c>
      <c r="AW33" s="224">
        <f>SUMIFS('Pooling Demand- Subsidy &amp; ML'!$H:$H,'Pooling Demand- Subsidy &amp; ML'!$B:$B,2050,'Pooling Demand- Subsidy &amp; ML'!$C:$C,$B33,'Pooling Demand- Subsidy &amp; ML'!$D:$D,AW$26)+SUMIFS('Pooling Demand- Subsidy &amp; ML'!$K:$K,'Pooling Demand- Subsidy &amp; ML'!$B:$B,2050,'Pooling Demand- Subsidy &amp; ML'!$C:$C,$B33,'Pooling Demand- Subsidy &amp; ML'!$D:$D,AW$26)</f>
        <v>0</v>
      </c>
      <c r="AX33" s="225">
        <f>SUMIFS('Pooling Demand- Subsidy &amp; ML'!$H:$H,'Pooling Demand- Subsidy &amp; ML'!$B:$B,2050,'Pooling Demand- Subsidy &amp; ML'!$C:$C,$B33,'Pooling Demand- Subsidy &amp; ML'!$D:$D,AX$26)+SUMIFS('Pooling Demand- Subsidy &amp; ML'!$K:$K,'Pooling Demand- Subsidy &amp; ML'!$B:$B,2050,'Pooling Demand- Subsidy &amp; ML'!$C:$C,$B33,'Pooling Demand- Subsidy &amp; ML'!$D:$D,AX$26)</f>
        <v>0</v>
      </c>
      <c r="AY33" s="91">
        <f t="shared" si="14"/>
        <v>0</v>
      </c>
    </row>
    <row r="34" spans="2:51" x14ac:dyDescent="0.25">
      <c r="B34" s="1">
        <v>6</v>
      </c>
      <c r="C34" s="86" t="s">
        <v>15</v>
      </c>
      <c r="D34" s="226">
        <f>SUMIFS('Pooling Demand- Subsidy &amp; ML'!$H:$H,'Pooling Demand- Subsidy &amp; ML'!$B:$B,2016,'Pooling Demand- Subsidy &amp; ML'!$C:$C,$B34,'Pooling Demand- Subsidy &amp; ML'!$D:$D,D$26)+SUMIFS('Pooling Demand- Subsidy &amp; ML'!$K:$K,'Pooling Demand- Subsidy &amp; ML'!$B:$B,2016,'Pooling Demand- Subsidy &amp; ML'!$C:$C,$B34,'Pooling Demand- Subsidy &amp; ML'!$D:$D,D$26)</f>
        <v>0</v>
      </c>
      <c r="E34" s="227">
        <f>SUMIFS('Pooling Demand- Subsidy &amp; ML'!$H:$H,'Pooling Demand- Subsidy &amp; ML'!$B:$B,2016,'Pooling Demand- Subsidy &amp; ML'!$C:$C,$B34,'Pooling Demand- Subsidy &amp; ML'!$D:$D,E$26)+SUMIFS('Pooling Demand- Subsidy &amp; ML'!$K:$K,'Pooling Demand- Subsidy &amp; ML'!$B:$B,2016,'Pooling Demand- Subsidy &amp; ML'!$C:$C,$B34,'Pooling Demand- Subsidy &amp; ML'!$D:$D,E$26)</f>
        <v>0</v>
      </c>
      <c r="F34" s="227">
        <f>SUMIFS('Pooling Demand- Subsidy &amp; ML'!$H:$H,'Pooling Demand- Subsidy &amp; ML'!$B:$B,2016,'Pooling Demand- Subsidy &amp; ML'!$C:$C,$B34,'Pooling Demand- Subsidy &amp; ML'!$D:$D,F$26)+SUMIFS('Pooling Demand- Subsidy &amp; ML'!$K:$K,'Pooling Demand- Subsidy &amp; ML'!$B:$B,2016,'Pooling Demand- Subsidy &amp; ML'!$C:$C,$B34,'Pooling Demand- Subsidy &amp; ML'!$D:$D,F$26)</f>
        <v>0</v>
      </c>
      <c r="G34" s="227">
        <f>SUMIFS('Pooling Demand- Subsidy &amp; ML'!$H:$H,'Pooling Demand- Subsidy &amp; ML'!$B:$B,2016,'Pooling Demand- Subsidy &amp; ML'!$C:$C,$B34,'Pooling Demand- Subsidy &amp; ML'!$D:$D,G$26)+SUMIFS('Pooling Demand- Subsidy &amp; ML'!$K:$K,'Pooling Demand- Subsidy &amp; ML'!$B:$B,2016,'Pooling Demand- Subsidy &amp; ML'!$C:$C,$B34,'Pooling Demand- Subsidy &amp; ML'!$D:$D,G$26)</f>
        <v>0</v>
      </c>
      <c r="H34" s="227">
        <f>SUMIFS('Pooling Demand- Subsidy &amp; ML'!$H:$H,'Pooling Demand- Subsidy &amp; ML'!$B:$B,2016,'Pooling Demand- Subsidy &amp; ML'!$C:$C,$B34,'Pooling Demand- Subsidy &amp; ML'!$D:$D,H$26)+SUMIFS('Pooling Demand- Subsidy &amp; ML'!$K:$K,'Pooling Demand- Subsidy &amp; ML'!$B:$B,2016,'Pooling Demand- Subsidy &amp; ML'!$C:$C,$B34,'Pooling Demand- Subsidy &amp; ML'!$D:$D,H$26)</f>
        <v>0</v>
      </c>
      <c r="I34" s="227">
        <f>SUMIFS('Pooling Demand- Subsidy &amp; ML'!$H:$H,'Pooling Demand- Subsidy &amp; ML'!$B:$B,2016,'Pooling Demand- Subsidy &amp; ML'!$C:$C,$B34,'Pooling Demand- Subsidy &amp; ML'!$D:$D,I$26)+SUMIFS('Pooling Demand- Subsidy &amp; ML'!$K:$K,'Pooling Demand- Subsidy &amp; ML'!$B:$B,2016,'Pooling Demand- Subsidy &amp; ML'!$C:$C,$B34,'Pooling Demand- Subsidy &amp; ML'!$D:$D,I$26)</f>
        <v>0</v>
      </c>
      <c r="J34" s="228">
        <f>SUMIFS('Pooling Demand- Subsidy &amp; ML'!$H:$H,'Pooling Demand- Subsidy &amp; ML'!$B:$B,2016,'Pooling Demand- Subsidy &amp; ML'!$C:$C,$B34,'Pooling Demand- Subsidy &amp; ML'!$D:$D,J$26)+SUMIFS('Pooling Demand- Subsidy &amp; ML'!$K:$K,'Pooling Demand- Subsidy &amp; ML'!$B:$B,2016,'Pooling Demand- Subsidy &amp; ML'!$C:$C,$B34,'Pooling Demand- Subsidy &amp; ML'!$D:$D,J$26)</f>
        <v>0</v>
      </c>
      <c r="K34" s="91">
        <f t="shared" si="10"/>
        <v>0</v>
      </c>
      <c r="M34" s="86" t="s">
        <v>15</v>
      </c>
      <c r="N34" s="226">
        <f>SUMIFS('Pooling Demand- Subsidy &amp; ML'!$H:$H,'Pooling Demand- Subsidy &amp; ML'!$B:$B,2020,'Pooling Demand- Subsidy &amp; ML'!$C:$C,$B34,'Pooling Demand- Subsidy &amp; ML'!$D:$D,N$26)+SUMIFS('Pooling Demand- Subsidy &amp; ML'!$K:$K,'Pooling Demand- Subsidy &amp; ML'!$B:$B,2020,'Pooling Demand- Subsidy &amp; ML'!$C:$C,$B34,'Pooling Demand- Subsidy &amp; ML'!$D:$D,N$26)</f>
        <v>0</v>
      </c>
      <c r="O34" s="227">
        <f>SUMIFS('Pooling Demand- Subsidy &amp; ML'!$H:$H,'Pooling Demand- Subsidy &amp; ML'!$B:$B,2020,'Pooling Demand- Subsidy &amp; ML'!$C:$C,$B34,'Pooling Demand- Subsidy &amp; ML'!$D:$D,O$26)+SUMIFS('Pooling Demand- Subsidy &amp; ML'!$K:$K,'Pooling Demand- Subsidy &amp; ML'!$B:$B,2020,'Pooling Demand- Subsidy &amp; ML'!$C:$C,$B34,'Pooling Demand- Subsidy &amp; ML'!$D:$D,O$26)</f>
        <v>0</v>
      </c>
      <c r="P34" s="227">
        <f>SUMIFS('Pooling Demand- Subsidy &amp; ML'!$H:$H,'Pooling Demand- Subsidy &amp; ML'!$B:$B,2020,'Pooling Demand- Subsidy &amp; ML'!$C:$C,$B34,'Pooling Demand- Subsidy &amp; ML'!$D:$D,P$26)+SUMIFS('Pooling Demand- Subsidy &amp; ML'!$K:$K,'Pooling Demand- Subsidy &amp; ML'!$B:$B,2020,'Pooling Demand- Subsidy &amp; ML'!$C:$C,$B34,'Pooling Demand- Subsidy &amp; ML'!$D:$D,P$26)</f>
        <v>0</v>
      </c>
      <c r="Q34" s="227">
        <f>SUMIFS('Pooling Demand- Subsidy &amp; ML'!$H:$H,'Pooling Demand- Subsidy &amp; ML'!$B:$B,2020,'Pooling Demand- Subsidy &amp; ML'!$C:$C,$B34,'Pooling Demand- Subsidy &amp; ML'!$D:$D,Q$26)+SUMIFS('Pooling Demand- Subsidy &amp; ML'!$K:$K,'Pooling Demand- Subsidy &amp; ML'!$B:$B,2020,'Pooling Demand- Subsidy &amp; ML'!$C:$C,$B34,'Pooling Demand- Subsidy &amp; ML'!$D:$D,Q$26)</f>
        <v>0</v>
      </c>
      <c r="R34" s="227">
        <f>SUMIFS('Pooling Demand- Subsidy &amp; ML'!$H:$H,'Pooling Demand- Subsidy &amp; ML'!$B:$B,2020,'Pooling Demand- Subsidy &amp; ML'!$C:$C,$B34,'Pooling Demand- Subsidy &amp; ML'!$D:$D,R$26)+SUMIFS('Pooling Demand- Subsidy &amp; ML'!$K:$K,'Pooling Demand- Subsidy &amp; ML'!$B:$B,2020,'Pooling Demand- Subsidy &amp; ML'!$C:$C,$B34,'Pooling Demand- Subsidy &amp; ML'!$D:$D,R$26)</f>
        <v>0</v>
      </c>
      <c r="S34" s="227">
        <f>SUMIFS('Pooling Demand- Subsidy &amp; ML'!$H:$H,'Pooling Demand- Subsidy &amp; ML'!$B:$B,2020,'Pooling Demand- Subsidy &amp; ML'!$C:$C,$B34,'Pooling Demand- Subsidy &amp; ML'!$D:$D,S$26)+SUMIFS('Pooling Demand- Subsidy &amp; ML'!$K:$K,'Pooling Demand- Subsidy &amp; ML'!$B:$B,2020,'Pooling Demand- Subsidy &amp; ML'!$C:$C,$B34,'Pooling Demand- Subsidy &amp; ML'!$D:$D,S$26)</f>
        <v>0</v>
      </c>
      <c r="T34" s="228">
        <f>SUMIFS('Pooling Demand- Subsidy &amp; ML'!$H:$H,'Pooling Demand- Subsidy &amp; ML'!$B:$B,2020,'Pooling Demand- Subsidy &amp; ML'!$C:$C,$B34,'Pooling Demand- Subsidy &amp; ML'!$D:$D,T$26)+SUMIFS('Pooling Demand- Subsidy &amp; ML'!$K:$K,'Pooling Demand- Subsidy &amp; ML'!$B:$B,2020,'Pooling Demand- Subsidy &amp; ML'!$C:$C,$B34,'Pooling Demand- Subsidy &amp; ML'!$D:$D,T$26)</f>
        <v>0</v>
      </c>
      <c r="U34" s="91">
        <f t="shared" si="11"/>
        <v>0</v>
      </c>
      <c r="W34" s="86" t="s">
        <v>15</v>
      </c>
      <c r="X34" s="226">
        <f>SUMIFS('Pooling Demand- Subsidy &amp; ML'!$H:$H,'Pooling Demand- Subsidy &amp; ML'!$B:$B,2025,'Pooling Demand- Subsidy &amp; ML'!$C:$C,$B34,'Pooling Demand- Subsidy &amp; ML'!$D:$D,X$26)+SUMIFS('Pooling Demand- Subsidy &amp; ML'!$K:$K,'Pooling Demand- Subsidy &amp; ML'!$B:$B,2025,'Pooling Demand- Subsidy &amp; ML'!$C:$C,$B34,'Pooling Demand- Subsidy &amp; ML'!$D:$D,X$26)</f>
        <v>0</v>
      </c>
      <c r="Y34" s="227">
        <f>SUMIFS('Pooling Demand- Subsidy &amp; ML'!$H:$H,'Pooling Demand- Subsidy &amp; ML'!$B:$B,2025,'Pooling Demand- Subsidy &amp; ML'!$C:$C,$B34,'Pooling Demand- Subsidy &amp; ML'!$D:$D,Y$26)+SUMIFS('Pooling Demand- Subsidy &amp; ML'!$K:$K,'Pooling Demand- Subsidy &amp; ML'!$B:$B,2025,'Pooling Demand- Subsidy &amp; ML'!$C:$C,$B34,'Pooling Demand- Subsidy &amp; ML'!$D:$D,Y$26)</f>
        <v>0</v>
      </c>
      <c r="Z34" s="227">
        <f>SUMIFS('Pooling Demand- Subsidy &amp; ML'!$H:$H,'Pooling Demand- Subsidy &amp; ML'!$B:$B,2025,'Pooling Demand- Subsidy &amp; ML'!$C:$C,$B34,'Pooling Demand- Subsidy &amp; ML'!$D:$D,Z$26)+SUMIFS('Pooling Demand- Subsidy &amp; ML'!$K:$K,'Pooling Demand- Subsidy &amp; ML'!$B:$B,2025,'Pooling Demand- Subsidy &amp; ML'!$C:$C,$B34,'Pooling Demand- Subsidy &amp; ML'!$D:$D,Z$26)</f>
        <v>0</v>
      </c>
      <c r="AA34" s="227">
        <f>SUMIFS('Pooling Demand- Subsidy &amp; ML'!$H:$H,'Pooling Demand- Subsidy &amp; ML'!$B:$B,2025,'Pooling Demand- Subsidy &amp; ML'!$C:$C,$B34,'Pooling Demand- Subsidy &amp; ML'!$D:$D,AA$26)+SUMIFS('Pooling Demand- Subsidy &amp; ML'!$K:$K,'Pooling Demand- Subsidy &amp; ML'!$B:$B,2025,'Pooling Demand- Subsidy &amp; ML'!$C:$C,$B34,'Pooling Demand- Subsidy &amp; ML'!$D:$D,AA$26)</f>
        <v>0</v>
      </c>
      <c r="AB34" s="227">
        <f>SUMIFS('Pooling Demand- Subsidy &amp; ML'!$H:$H,'Pooling Demand- Subsidy &amp; ML'!$B:$B,2025,'Pooling Demand- Subsidy &amp; ML'!$C:$C,$B34,'Pooling Demand- Subsidy &amp; ML'!$D:$D,AB$26)+SUMIFS('Pooling Demand- Subsidy &amp; ML'!$K:$K,'Pooling Demand- Subsidy &amp; ML'!$B:$B,2025,'Pooling Demand- Subsidy &amp; ML'!$C:$C,$B34,'Pooling Demand- Subsidy &amp; ML'!$D:$D,AB$26)</f>
        <v>0</v>
      </c>
      <c r="AC34" s="227">
        <f>SUMIFS('Pooling Demand- Subsidy &amp; ML'!$H:$H,'Pooling Demand- Subsidy &amp; ML'!$B:$B,2025,'Pooling Demand- Subsidy &amp; ML'!$C:$C,$B34,'Pooling Demand- Subsidy &amp; ML'!$D:$D,AC$26)+SUMIFS('Pooling Demand- Subsidy &amp; ML'!$K:$K,'Pooling Demand- Subsidy &amp; ML'!$B:$B,2025,'Pooling Demand- Subsidy &amp; ML'!$C:$C,$B34,'Pooling Demand- Subsidy &amp; ML'!$D:$D,AC$26)</f>
        <v>0</v>
      </c>
      <c r="AD34" s="228">
        <f>SUMIFS('Pooling Demand- Subsidy &amp; ML'!$H:$H,'Pooling Demand- Subsidy &amp; ML'!$B:$B,2025,'Pooling Demand- Subsidy &amp; ML'!$C:$C,$B34,'Pooling Demand- Subsidy &amp; ML'!$D:$D,AD$26)+SUMIFS('Pooling Demand- Subsidy &amp; ML'!$K:$K,'Pooling Demand- Subsidy &amp; ML'!$B:$B,2025,'Pooling Demand- Subsidy &amp; ML'!$C:$C,$B34,'Pooling Demand- Subsidy &amp; ML'!$D:$D,AD$26)</f>
        <v>0</v>
      </c>
      <c r="AE34" s="91">
        <f t="shared" si="12"/>
        <v>0</v>
      </c>
      <c r="AG34" s="86" t="s">
        <v>15</v>
      </c>
      <c r="AH34" s="226">
        <f>SUMIFS('Pooling Demand- Subsidy &amp; ML'!$H:$H,'Pooling Demand- Subsidy &amp; ML'!$B:$B,2035,'Pooling Demand- Subsidy &amp; ML'!$C:$C,$B34,'Pooling Demand- Subsidy &amp; ML'!$D:$D,AH$26)+SUMIFS('Pooling Demand- Subsidy &amp; ML'!$K:$K,'Pooling Demand- Subsidy &amp; ML'!$B:$B,2035,'Pooling Demand- Subsidy &amp; ML'!$C:$C,$B34,'Pooling Demand- Subsidy &amp; ML'!$D:$D,AH$26)</f>
        <v>19</v>
      </c>
      <c r="AI34" s="227">
        <f>SUMIFS('Pooling Demand- Subsidy &amp; ML'!$H:$H,'Pooling Demand- Subsidy &amp; ML'!$B:$B,2035,'Pooling Demand- Subsidy &amp; ML'!$C:$C,$B34,'Pooling Demand- Subsidy &amp; ML'!$D:$D,AI$26)+SUMIFS('Pooling Demand- Subsidy &amp; ML'!$K:$K,'Pooling Demand- Subsidy &amp; ML'!$B:$B,2035,'Pooling Demand- Subsidy &amp; ML'!$C:$C,$B34,'Pooling Demand- Subsidy &amp; ML'!$D:$D,AI$26)</f>
        <v>58</v>
      </c>
      <c r="AJ34" s="227">
        <f>SUMIFS('Pooling Demand- Subsidy &amp; ML'!$H:$H,'Pooling Demand- Subsidy &amp; ML'!$B:$B,2035,'Pooling Demand- Subsidy &amp; ML'!$C:$C,$B34,'Pooling Demand- Subsidy &amp; ML'!$D:$D,AJ$26)+SUMIFS('Pooling Demand- Subsidy &amp; ML'!$K:$K,'Pooling Demand- Subsidy &amp; ML'!$B:$B,2035,'Pooling Demand- Subsidy &amp; ML'!$C:$C,$B34,'Pooling Demand- Subsidy &amp; ML'!$D:$D,AJ$26)</f>
        <v>26</v>
      </c>
      <c r="AK34" s="227">
        <f>SUMIFS('Pooling Demand- Subsidy &amp; ML'!$H:$H,'Pooling Demand- Subsidy &amp; ML'!$B:$B,2035,'Pooling Demand- Subsidy &amp; ML'!$C:$C,$B34,'Pooling Demand- Subsidy &amp; ML'!$D:$D,AK$26)+SUMIFS('Pooling Demand- Subsidy &amp; ML'!$K:$K,'Pooling Demand- Subsidy &amp; ML'!$B:$B,2035,'Pooling Demand- Subsidy &amp; ML'!$C:$C,$B34,'Pooling Demand- Subsidy &amp; ML'!$D:$D,AK$26)</f>
        <v>371</v>
      </c>
      <c r="AL34" s="227">
        <f>SUMIFS('Pooling Demand- Subsidy &amp; ML'!$H:$H,'Pooling Demand- Subsidy &amp; ML'!$B:$B,2035,'Pooling Demand- Subsidy &amp; ML'!$C:$C,$B34,'Pooling Demand- Subsidy &amp; ML'!$D:$D,AL$26)+SUMIFS('Pooling Demand- Subsidy &amp; ML'!$K:$K,'Pooling Demand- Subsidy &amp; ML'!$B:$B,2035,'Pooling Demand- Subsidy &amp; ML'!$C:$C,$B34,'Pooling Demand- Subsidy &amp; ML'!$D:$D,AL$26)</f>
        <v>4</v>
      </c>
      <c r="AM34" s="227">
        <f>SUMIFS('Pooling Demand- Subsidy &amp; ML'!$H:$H,'Pooling Demand- Subsidy &amp; ML'!$B:$B,2035,'Pooling Demand- Subsidy &amp; ML'!$C:$C,$B34,'Pooling Demand- Subsidy &amp; ML'!$D:$D,AM$26)+SUMIFS('Pooling Demand- Subsidy &amp; ML'!$K:$K,'Pooling Demand- Subsidy &amp; ML'!$B:$B,2035,'Pooling Demand- Subsidy &amp; ML'!$C:$C,$B34,'Pooling Demand- Subsidy &amp; ML'!$D:$D,AM$26)</f>
        <v>70</v>
      </c>
      <c r="AN34" s="228">
        <f>SUMIFS('Pooling Demand- Subsidy &amp; ML'!$H:$H,'Pooling Demand- Subsidy &amp; ML'!$B:$B,2035,'Pooling Demand- Subsidy &amp; ML'!$C:$C,$B34,'Pooling Demand- Subsidy &amp; ML'!$D:$D,AN$26)+SUMIFS('Pooling Demand- Subsidy &amp; ML'!$K:$K,'Pooling Demand- Subsidy &amp; ML'!$B:$B,2035,'Pooling Demand- Subsidy &amp; ML'!$C:$C,$B34,'Pooling Demand- Subsidy &amp; ML'!$D:$D,AN$26)</f>
        <v>2408</v>
      </c>
      <c r="AO34" s="91">
        <f t="shared" si="13"/>
        <v>2956</v>
      </c>
      <c r="AQ34" s="86" t="s">
        <v>15</v>
      </c>
      <c r="AR34" s="226">
        <f>SUMIFS('Pooling Demand- Subsidy &amp; ML'!$H:$H,'Pooling Demand- Subsidy &amp; ML'!$B:$B,2050,'Pooling Demand- Subsidy &amp; ML'!$C:$C,$B34,'Pooling Demand- Subsidy &amp; ML'!$D:$D,AR$26)+SUMIFS('Pooling Demand- Subsidy &amp; ML'!$K:$K,'Pooling Demand- Subsidy &amp; ML'!$B:$B,2050,'Pooling Demand- Subsidy &amp; ML'!$C:$C,$B34,'Pooling Demand- Subsidy &amp; ML'!$D:$D,AR$26)</f>
        <v>0</v>
      </c>
      <c r="AS34" s="227">
        <f>SUMIFS('Pooling Demand- Subsidy &amp; ML'!$H:$H,'Pooling Demand- Subsidy &amp; ML'!$B:$B,2050,'Pooling Demand- Subsidy &amp; ML'!$C:$C,$B34,'Pooling Demand- Subsidy &amp; ML'!$D:$D,AS$26)+SUMIFS('Pooling Demand- Subsidy &amp; ML'!$K:$K,'Pooling Demand- Subsidy &amp; ML'!$B:$B,2050,'Pooling Demand- Subsidy &amp; ML'!$C:$C,$B34,'Pooling Demand- Subsidy &amp; ML'!$D:$D,AS$26)</f>
        <v>0</v>
      </c>
      <c r="AT34" s="227">
        <f>SUMIFS('Pooling Demand- Subsidy &amp; ML'!$H:$H,'Pooling Demand- Subsidy &amp; ML'!$B:$B,2050,'Pooling Demand- Subsidy &amp; ML'!$C:$C,$B34,'Pooling Demand- Subsidy &amp; ML'!$D:$D,AT$26)+SUMIFS('Pooling Demand- Subsidy &amp; ML'!$K:$K,'Pooling Demand- Subsidy &amp; ML'!$B:$B,2050,'Pooling Demand- Subsidy &amp; ML'!$C:$C,$B34,'Pooling Demand- Subsidy &amp; ML'!$D:$D,AT$26)</f>
        <v>0</v>
      </c>
      <c r="AU34" s="227">
        <f>SUMIFS('Pooling Demand- Subsidy &amp; ML'!$H:$H,'Pooling Demand- Subsidy &amp; ML'!$B:$B,2050,'Pooling Demand- Subsidy &amp; ML'!$C:$C,$B34,'Pooling Demand- Subsidy &amp; ML'!$D:$D,AU$26)+SUMIFS('Pooling Demand- Subsidy &amp; ML'!$K:$K,'Pooling Demand- Subsidy &amp; ML'!$B:$B,2050,'Pooling Demand- Subsidy &amp; ML'!$C:$C,$B34,'Pooling Demand- Subsidy &amp; ML'!$D:$D,AU$26)</f>
        <v>0</v>
      </c>
      <c r="AV34" s="227">
        <f>SUMIFS('Pooling Demand- Subsidy &amp; ML'!$H:$H,'Pooling Demand- Subsidy &amp; ML'!$B:$B,2050,'Pooling Demand- Subsidy &amp; ML'!$C:$C,$B34,'Pooling Demand- Subsidy &amp; ML'!$D:$D,AV$26)+SUMIFS('Pooling Demand- Subsidy &amp; ML'!$K:$K,'Pooling Demand- Subsidy &amp; ML'!$B:$B,2050,'Pooling Demand- Subsidy &amp; ML'!$C:$C,$B34,'Pooling Demand- Subsidy &amp; ML'!$D:$D,AV$26)</f>
        <v>0</v>
      </c>
      <c r="AW34" s="227">
        <f>SUMIFS('Pooling Demand- Subsidy &amp; ML'!$H:$H,'Pooling Demand- Subsidy &amp; ML'!$B:$B,2050,'Pooling Demand- Subsidy &amp; ML'!$C:$C,$B34,'Pooling Demand- Subsidy &amp; ML'!$D:$D,AW$26)+SUMIFS('Pooling Demand- Subsidy &amp; ML'!$K:$K,'Pooling Demand- Subsidy &amp; ML'!$B:$B,2050,'Pooling Demand- Subsidy &amp; ML'!$C:$C,$B34,'Pooling Demand- Subsidy &amp; ML'!$D:$D,AW$26)</f>
        <v>0</v>
      </c>
      <c r="AX34" s="228">
        <f>SUMIFS('Pooling Demand- Subsidy &amp; ML'!$H:$H,'Pooling Demand- Subsidy &amp; ML'!$B:$B,2050,'Pooling Demand- Subsidy &amp; ML'!$C:$C,$B34,'Pooling Demand- Subsidy &amp; ML'!$D:$D,AX$26)+SUMIFS('Pooling Demand- Subsidy &amp; ML'!$K:$K,'Pooling Demand- Subsidy &amp; ML'!$B:$B,2050,'Pooling Demand- Subsidy &amp; ML'!$C:$C,$B34,'Pooling Demand- Subsidy &amp; ML'!$D:$D,AX$26)</f>
        <v>0</v>
      </c>
      <c r="AY34" s="91">
        <f t="shared" si="14"/>
        <v>0</v>
      </c>
    </row>
    <row r="35" spans="2:51" x14ac:dyDescent="0.25">
      <c r="C35" s="101" t="s">
        <v>81</v>
      </c>
      <c r="D35" s="92">
        <f>SUM(D28:D34)</f>
        <v>0</v>
      </c>
      <c r="E35" s="92">
        <f t="shared" ref="E35:J35" si="15">SUM(E28:E34)</f>
        <v>0</v>
      </c>
      <c r="F35" s="92">
        <f t="shared" si="15"/>
        <v>0</v>
      </c>
      <c r="G35" s="92">
        <f t="shared" si="15"/>
        <v>0</v>
      </c>
      <c r="H35" s="92">
        <f t="shared" si="15"/>
        <v>0</v>
      </c>
      <c r="I35" s="92">
        <f t="shared" si="15"/>
        <v>0</v>
      </c>
      <c r="J35" s="92">
        <f t="shared" si="15"/>
        <v>0</v>
      </c>
      <c r="K35" s="15">
        <f>SUM(K28:K34)</f>
        <v>0</v>
      </c>
      <c r="M35" s="101" t="s">
        <v>81</v>
      </c>
      <c r="N35" s="92">
        <f>SUM(N28:N34)</f>
        <v>0</v>
      </c>
      <c r="O35" s="92">
        <f t="shared" ref="O35:T35" si="16">SUM(O28:O34)</f>
        <v>0</v>
      </c>
      <c r="P35" s="92">
        <f t="shared" si="16"/>
        <v>0</v>
      </c>
      <c r="Q35" s="92">
        <f t="shared" si="16"/>
        <v>0</v>
      </c>
      <c r="R35" s="92">
        <f t="shared" si="16"/>
        <v>0</v>
      </c>
      <c r="S35" s="92">
        <f t="shared" si="16"/>
        <v>0</v>
      </c>
      <c r="T35" s="92">
        <f t="shared" si="16"/>
        <v>0</v>
      </c>
      <c r="U35" s="15">
        <f>SUM(U28:U34)</f>
        <v>0</v>
      </c>
      <c r="W35" s="101" t="s">
        <v>81</v>
      </c>
      <c r="X35" s="92">
        <f>SUM(X28:X34)</f>
        <v>0</v>
      </c>
      <c r="Y35" s="92">
        <f t="shared" ref="Y35:AD35" si="17">SUM(Y28:Y34)</f>
        <v>0</v>
      </c>
      <c r="Z35" s="92">
        <f t="shared" si="17"/>
        <v>0</v>
      </c>
      <c r="AA35" s="92">
        <f t="shared" si="17"/>
        <v>0</v>
      </c>
      <c r="AB35" s="92">
        <f t="shared" si="17"/>
        <v>0</v>
      </c>
      <c r="AC35" s="92">
        <f t="shared" si="17"/>
        <v>0</v>
      </c>
      <c r="AD35" s="92">
        <f t="shared" si="17"/>
        <v>0</v>
      </c>
      <c r="AE35" s="15">
        <f>SUM(AE28:AE34)</f>
        <v>0</v>
      </c>
      <c r="AG35" s="101" t="s">
        <v>81</v>
      </c>
      <c r="AH35" s="92">
        <f>SUM(AH28:AH34)</f>
        <v>88956</v>
      </c>
      <c r="AI35" s="92">
        <f t="shared" ref="AI35:AN35" si="18">SUM(AI28:AI34)</f>
        <v>121121</v>
      </c>
      <c r="AJ35" s="92">
        <f t="shared" si="18"/>
        <v>28974</v>
      </c>
      <c r="AK35" s="92">
        <f t="shared" si="18"/>
        <v>35357</v>
      </c>
      <c r="AL35" s="92">
        <f t="shared" si="18"/>
        <v>41921</v>
      </c>
      <c r="AM35" s="92">
        <f t="shared" si="18"/>
        <v>31272</v>
      </c>
      <c r="AN35" s="92">
        <f t="shared" si="18"/>
        <v>2837</v>
      </c>
      <c r="AO35" s="15">
        <f>SUM(AO28:AO34)</f>
        <v>350438</v>
      </c>
      <c r="AQ35" s="101" t="s">
        <v>81</v>
      </c>
      <c r="AR35" s="92">
        <f>SUM(AR28:AR34)</f>
        <v>0</v>
      </c>
      <c r="AS35" s="92">
        <f t="shared" ref="AS35:AX35" si="19">SUM(AS28:AS34)</f>
        <v>0</v>
      </c>
      <c r="AT35" s="92">
        <f t="shared" si="19"/>
        <v>0</v>
      </c>
      <c r="AU35" s="92">
        <f t="shared" si="19"/>
        <v>0</v>
      </c>
      <c r="AV35" s="92">
        <f t="shared" si="19"/>
        <v>0</v>
      </c>
      <c r="AW35" s="92">
        <f t="shared" si="19"/>
        <v>0</v>
      </c>
      <c r="AX35" s="92">
        <f t="shared" si="19"/>
        <v>0</v>
      </c>
      <c r="AY35" s="15">
        <f>SUM(AY28:AY34)</f>
        <v>0</v>
      </c>
    </row>
    <row r="36" spans="2:51" x14ac:dyDescent="0.25">
      <c r="C36" s="103"/>
      <c r="D36" s="102"/>
      <c r="E36" s="102"/>
      <c r="F36" s="102"/>
      <c r="G36" s="102"/>
      <c r="H36" s="102"/>
      <c r="I36" s="102"/>
      <c r="J36" s="102"/>
      <c r="K36" s="26"/>
      <c r="M36" s="103"/>
      <c r="N36" s="102"/>
      <c r="O36" s="102"/>
      <c r="P36" s="102"/>
      <c r="Q36" s="102"/>
      <c r="R36" s="102"/>
      <c r="S36" s="102"/>
      <c r="T36" s="102"/>
      <c r="U36" s="26"/>
      <c r="W36" s="103"/>
      <c r="X36" s="102"/>
      <c r="Y36" s="102"/>
      <c r="Z36" s="102"/>
      <c r="AA36" s="102"/>
      <c r="AB36" s="102"/>
      <c r="AC36" s="102"/>
      <c r="AD36" s="102"/>
      <c r="AE36" s="26"/>
      <c r="AG36" s="103"/>
      <c r="AH36" s="102"/>
      <c r="AI36" s="102"/>
      <c r="AJ36" s="102"/>
      <c r="AK36" s="102"/>
      <c r="AL36" s="102"/>
      <c r="AM36" s="102"/>
      <c r="AN36" s="102"/>
      <c r="AO36" s="26"/>
      <c r="AQ36" s="103"/>
      <c r="AR36" s="102"/>
      <c r="AS36" s="102"/>
      <c r="AT36" s="102"/>
      <c r="AU36" s="102"/>
      <c r="AV36" s="102"/>
      <c r="AW36" s="102"/>
      <c r="AX36" s="102"/>
      <c r="AY36" s="26"/>
    </row>
    <row r="39" spans="2:51" ht="15" customHeight="1" x14ac:dyDescent="0.25">
      <c r="C39" s="262" t="s">
        <v>316</v>
      </c>
      <c r="D39" s="263"/>
      <c r="E39" s="263"/>
      <c r="F39" s="263"/>
      <c r="G39" s="263"/>
      <c r="H39" s="263"/>
      <c r="I39" s="263"/>
      <c r="J39" s="263"/>
      <c r="K39" s="264"/>
      <c r="M39" s="262" t="s">
        <v>316</v>
      </c>
      <c r="N39" s="263"/>
      <c r="O39" s="263"/>
      <c r="P39" s="263"/>
      <c r="Q39" s="263"/>
      <c r="R39" s="263"/>
      <c r="S39" s="263"/>
      <c r="T39" s="263"/>
      <c r="U39" s="264"/>
      <c r="W39" s="262" t="s">
        <v>316</v>
      </c>
      <c r="X39" s="263"/>
      <c r="Y39" s="263"/>
      <c r="Z39" s="263"/>
      <c r="AA39" s="263"/>
      <c r="AB39" s="263"/>
      <c r="AC39" s="263"/>
      <c r="AD39" s="263"/>
      <c r="AE39" s="264"/>
      <c r="AG39" s="262" t="s">
        <v>316</v>
      </c>
      <c r="AH39" s="263"/>
      <c r="AI39" s="263"/>
      <c r="AJ39" s="263"/>
      <c r="AK39" s="263"/>
      <c r="AL39" s="263"/>
      <c r="AM39" s="263"/>
      <c r="AN39" s="263"/>
      <c r="AO39" s="264"/>
      <c r="AQ39" s="262" t="s">
        <v>316</v>
      </c>
      <c r="AR39" s="263"/>
      <c r="AS39" s="263"/>
      <c r="AT39" s="263"/>
      <c r="AU39" s="263"/>
      <c r="AV39" s="263"/>
      <c r="AW39" s="263"/>
      <c r="AX39" s="263"/>
      <c r="AY39" s="264"/>
    </row>
    <row r="40" spans="2:51" ht="15" customHeight="1" x14ac:dyDescent="0.3">
      <c r="C40" s="83"/>
      <c r="D40" s="84"/>
      <c r="E40" s="84"/>
      <c r="F40" s="84"/>
      <c r="G40" s="84"/>
      <c r="H40" s="84"/>
      <c r="I40" s="84"/>
      <c r="J40" s="84"/>
      <c r="K40" s="85"/>
      <c r="M40" s="83"/>
      <c r="N40" s="84"/>
      <c r="O40" s="84"/>
      <c r="P40" s="84"/>
      <c r="Q40" s="84"/>
      <c r="R40" s="84"/>
      <c r="S40" s="84"/>
      <c r="T40" s="84"/>
      <c r="U40" s="85"/>
      <c r="W40" s="83"/>
      <c r="X40" s="84"/>
      <c r="Y40" s="84"/>
      <c r="Z40" s="84"/>
      <c r="AA40" s="84"/>
      <c r="AB40" s="84"/>
      <c r="AC40" s="84"/>
      <c r="AD40" s="84"/>
      <c r="AE40" s="85"/>
      <c r="AG40" s="83"/>
      <c r="AH40" s="84"/>
      <c r="AI40" s="84"/>
      <c r="AJ40" s="84"/>
      <c r="AK40" s="84"/>
      <c r="AL40" s="84"/>
      <c r="AM40" s="84"/>
      <c r="AN40" s="84"/>
      <c r="AO40" s="85"/>
      <c r="AQ40" s="83"/>
      <c r="AR40" s="84"/>
      <c r="AS40" s="84"/>
      <c r="AT40" s="84"/>
      <c r="AU40" s="84"/>
      <c r="AV40" s="84"/>
      <c r="AW40" s="84"/>
      <c r="AX40" s="84"/>
      <c r="AY40" s="85"/>
    </row>
    <row r="41" spans="2:51" x14ac:dyDescent="0.25">
      <c r="C41" s="86"/>
      <c r="D41" s="265" t="s">
        <v>82</v>
      </c>
      <c r="E41" s="265"/>
      <c r="F41" s="265"/>
      <c r="G41" s="265"/>
      <c r="H41" s="265"/>
      <c r="I41" s="265"/>
      <c r="J41" s="265"/>
      <c r="K41" s="87"/>
      <c r="M41" s="86"/>
      <c r="N41" s="265" t="s">
        <v>82</v>
      </c>
      <c r="O41" s="265"/>
      <c r="P41" s="265"/>
      <c r="Q41" s="265"/>
      <c r="R41" s="265"/>
      <c r="S41" s="265"/>
      <c r="T41" s="265"/>
      <c r="U41" s="87"/>
      <c r="W41" s="86"/>
      <c r="X41" s="265" t="s">
        <v>82</v>
      </c>
      <c r="Y41" s="265"/>
      <c r="Z41" s="265"/>
      <c r="AA41" s="265"/>
      <c r="AB41" s="265"/>
      <c r="AC41" s="265"/>
      <c r="AD41" s="265"/>
      <c r="AE41" s="87"/>
      <c r="AG41" s="86"/>
      <c r="AH41" s="265" t="s">
        <v>82</v>
      </c>
      <c r="AI41" s="265"/>
      <c r="AJ41" s="265"/>
      <c r="AK41" s="265"/>
      <c r="AL41" s="265"/>
      <c r="AM41" s="265"/>
      <c r="AN41" s="265"/>
      <c r="AO41" s="87"/>
      <c r="AQ41" s="86"/>
      <c r="AR41" s="265" t="s">
        <v>82</v>
      </c>
      <c r="AS41" s="265"/>
      <c r="AT41" s="265"/>
      <c r="AU41" s="265"/>
      <c r="AV41" s="265"/>
      <c r="AW41" s="265"/>
      <c r="AX41" s="265"/>
      <c r="AY41" s="87"/>
    </row>
    <row r="42" spans="2:51" x14ac:dyDescent="0.25">
      <c r="C42" s="86"/>
      <c r="D42" s="4">
        <v>0</v>
      </c>
      <c r="E42" s="4">
        <v>1</v>
      </c>
      <c r="F42" s="4">
        <v>2</v>
      </c>
      <c r="G42" s="4">
        <v>3</v>
      </c>
      <c r="H42" s="4">
        <v>4</v>
      </c>
      <c r="I42" s="4">
        <v>5</v>
      </c>
      <c r="J42" s="4">
        <v>6</v>
      </c>
      <c r="K42" s="88"/>
      <c r="M42" s="86"/>
      <c r="N42" s="4">
        <v>0</v>
      </c>
      <c r="O42" s="4">
        <v>1</v>
      </c>
      <c r="P42" s="4">
        <v>2</v>
      </c>
      <c r="Q42" s="4">
        <v>3</v>
      </c>
      <c r="R42" s="4">
        <v>4</v>
      </c>
      <c r="S42" s="4">
        <v>5</v>
      </c>
      <c r="T42" s="4">
        <v>6</v>
      </c>
      <c r="U42" s="88"/>
      <c r="W42" s="86"/>
      <c r="X42" s="4">
        <v>0</v>
      </c>
      <c r="Y42" s="4">
        <v>1</v>
      </c>
      <c r="Z42" s="4">
        <v>2</v>
      </c>
      <c r="AA42" s="4">
        <v>3</v>
      </c>
      <c r="AB42" s="4">
        <v>4</v>
      </c>
      <c r="AC42" s="4">
        <v>5</v>
      </c>
      <c r="AD42" s="4">
        <v>6</v>
      </c>
      <c r="AE42" s="88"/>
      <c r="AG42" s="86"/>
      <c r="AH42" s="4">
        <v>0</v>
      </c>
      <c r="AI42" s="4">
        <v>1</v>
      </c>
      <c r="AJ42" s="4">
        <v>2</v>
      </c>
      <c r="AK42" s="4">
        <v>3</v>
      </c>
      <c r="AL42" s="4">
        <v>4</v>
      </c>
      <c r="AM42" s="4">
        <v>5</v>
      </c>
      <c r="AN42" s="4">
        <v>6</v>
      </c>
      <c r="AO42" s="88"/>
      <c r="AQ42" s="86"/>
      <c r="AR42" s="4">
        <v>0</v>
      </c>
      <c r="AS42" s="4">
        <v>1</v>
      </c>
      <c r="AT42" s="4">
        <v>2</v>
      </c>
      <c r="AU42" s="4">
        <v>3</v>
      </c>
      <c r="AV42" s="4">
        <v>4</v>
      </c>
      <c r="AW42" s="4">
        <v>5</v>
      </c>
      <c r="AX42" s="4">
        <v>6</v>
      </c>
      <c r="AY42" s="88"/>
    </row>
    <row r="43" spans="2:51" ht="99.75" x14ac:dyDescent="0.25">
      <c r="C43" s="89" t="s">
        <v>83</v>
      </c>
      <c r="D43" s="82" t="s">
        <v>9</v>
      </c>
      <c r="E43" s="82" t="s">
        <v>10</v>
      </c>
      <c r="F43" s="82" t="s">
        <v>11</v>
      </c>
      <c r="G43" s="82" t="s">
        <v>12</v>
      </c>
      <c r="H43" s="82" t="s">
        <v>13</v>
      </c>
      <c r="I43" s="82" t="s">
        <v>14</v>
      </c>
      <c r="J43" s="82" t="s">
        <v>15</v>
      </c>
      <c r="K43" s="90" t="s">
        <v>80</v>
      </c>
      <c r="M43" s="89" t="s">
        <v>83</v>
      </c>
      <c r="N43" s="82" t="s">
        <v>9</v>
      </c>
      <c r="O43" s="82" t="s">
        <v>10</v>
      </c>
      <c r="P43" s="82" t="s">
        <v>11</v>
      </c>
      <c r="Q43" s="82" t="s">
        <v>12</v>
      </c>
      <c r="R43" s="82" t="s">
        <v>13</v>
      </c>
      <c r="S43" s="82" t="s">
        <v>14</v>
      </c>
      <c r="T43" s="82" t="s">
        <v>15</v>
      </c>
      <c r="U43" s="90" t="s">
        <v>80</v>
      </c>
      <c r="W43" s="89" t="s">
        <v>83</v>
      </c>
      <c r="X43" s="82" t="s">
        <v>9</v>
      </c>
      <c r="Y43" s="82" t="s">
        <v>10</v>
      </c>
      <c r="Z43" s="82" t="s">
        <v>11</v>
      </c>
      <c r="AA43" s="82" t="s">
        <v>12</v>
      </c>
      <c r="AB43" s="82" t="s">
        <v>13</v>
      </c>
      <c r="AC43" s="82" t="s">
        <v>14</v>
      </c>
      <c r="AD43" s="82" t="s">
        <v>15</v>
      </c>
      <c r="AE43" s="90" t="s">
        <v>80</v>
      </c>
      <c r="AG43" s="89" t="s">
        <v>83</v>
      </c>
      <c r="AH43" s="82" t="s">
        <v>9</v>
      </c>
      <c r="AI43" s="82" t="s">
        <v>10</v>
      </c>
      <c r="AJ43" s="82" t="s">
        <v>11</v>
      </c>
      <c r="AK43" s="82" t="s">
        <v>12</v>
      </c>
      <c r="AL43" s="82" t="s">
        <v>13</v>
      </c>
      <c r="AM43" s="82" t="s">
        <v>14</v>
      </c>
      <c r="AN43" s="82" t="s">
        <v>15</v>
      </c>
      <c r="AO43" s="90" t="s">
        <v>80</v>
      </c>
      <c r="AQ43" s="89" t="s">
        <v>83</v>
      </c>
      <c r="AR43" s="82" t="s">
        <v>9</v>
      </c>
      <c r="AS43" s="82" t="s">
        <v>10</v>
      </c>
      <c r="AT43" s="82" t="s">
        <v>11</v>
      </c>
      <c r="AU43" s="82" t="s">
        <v>12</v>
      </c>
      <c r="AV43" s="82" t="s">
        <v>13</v>
      </c>
      <c r="AW43" s="82" t="s">
        <v>14</v>
      </c>
      <c r="AX43" s="82" t="s">
        <v>15</v>
      </c>
      <c r="AY43" s="90" t="s">
        <v>80</v>
      </c>
    </row>
    <row r="44" spans="2:51" x14ac:dyDescent="0.25">
      <c r="B44" s="21">
        <v>0</v>
      </c>
      <c r="C44" s="86" t="s">
        <v>9</v>
      </c>
      <c r="D44" s="220">
        <f>SUMIFS('Pooling Demand- Subsidy &amp; ML'!$I:$I,'Pooling Demand- Subsidy &amp; ML'!$B:$B,2016,'Pooling Demand- Subsidy &amp; ML'!$C:$C,$B44,'Pooling Demand- Subsidy &amp; ML'!$D:$D,D$42)+SUMIFS('Pooling Demand- Subsidy &amp; ML'!$L:$L,'Pooling Demand- Subsidy &amp; ML'!$B:$B,2016,'Pooling Demand- Subsidy &amp; ML'!$C:$C,$B44,'Pooling Demand- Subsidy &amp; ML'!$D:$D,D$42)</f>
        <v>0</v>
      </c>
      <c r="E44" s="221">
        <f>SUMIFS('Pooling Demand- Subsidy &amp; ML'!$I:$I,'Pooling Demand- Subsidy &amp; ML'!$B:$B,2016,'Pooling Demand- Subsidy &amp; ML'!$C:$C,$B44,'Pooling Demand- Subsidy &amp; ML'!$D:$D,E$42)+SUMIFS('Pooling Demand- Subsidy &amp; ML'!$L:$L,'Pooling Demand- Subsidy &amp; ML'!$B:$B,2016,'Pooling Demand- Subsidy &amp; ML'!$C:$C,$B44,'Pooling Demand- Subsidy &amp; ML'!$D:$D,E$42)</f>
        <v>0</v>
      </c>
      <c r="F44" s="221">
        <f>SUMIFS('Pooling Demand- Subsidy &amp; ML'!$I:$I,'Pooling Demand- Subsidy &amp; ML'!$B:$B,2016,'Pooling Demand- Subsidy &amp; ML'!$C:$C,$B44,'Pooling Demand- Subsidy &amp; ML'!$D:$D,F$42)+SUMIFS('Pooling Demand- Subsidy &amp; ML'!$L:$L,'Pooling Demand- Subsidy &amp; ML'!$B:$B,2016,'Pooling Demand- Subsidy &amp; ML'!$C:$C,$B44,'Pooling Demand- Subsidy &amp; ML'!$D:$D,F$42)</f>
        <v>0</v>
      </c>
      <c r="G44" s="221">
        <f>SUMIFS('Pooling Demand- Subsidy &amp; ML'!$I:$I,'Pooling Demand- Subsidy &amp; ML'!$B:$B,2016,'Pooling Demand- Subsidy &amp; ML'!$C:$C,$B44,'Pooling Demand- Subsidy &amp; ML'!$D:$D,G$42)+SUMIFS('Pooling Demand- Subsidy &amp; ML'!$L:$L,'Pooling Demand- Subsidy &amp; ML'!$B:$B,2016,'Pooling Demand- Subsidy &amp; ML'!$C:$C,$B44,'Pooling Demand- Subsidy &amp; ML'!$D:$D,G$42)</f>
        <v>0</v>
      </c>
      <c r="H44" s="221">
        <f>SUMIFS('Pooling Demand- Subsidy &amp; ML'!$I:$I,'Pooling Demand- Subsidy &amp; ML'!$B:$B,2016,'Pooling Demand- Subsidy &amp; ML'!$C:$C,$B44,'Pooling Demand- Subsidy &amp; ML'!$D:$D,H$42)+SUMIFS('Pooling Demand- Subsidy &amp; ML'!$L:$L,'Pooling Demand- Subsidy &amp; ML'!$B:$B,2016,'Pooling Demand- Subsidy &amp; ML'!$C:$C,$B44,'Pooling Demand- Subsidy &amp; ML'!$D:$D,H$42)</f>
        <v>0</v>
      </c>
      <c r="I44" s="221">
        <f>SUMIFS('Pooling Demand- Subsidy &amp; ML'!$I:$I,'Pooling Demand- Subsidy &amp; ML'!$B:$B,2016,'Pooling Demand- Subsidy &amp; ML'!$C:$C,$B44,'Pooling Demand- Subsidy &amp; ML'!$D:$D,I$42)+SUMIFS('Pooling Demand- Subsidy &amp; ML'!$L:$L,'Pooling Demand- Subsidy &amp; ML'!$B:$B,2016,'Pooling Demand- Subsidy &amp; ML'!$C:$C,$B44,'Pooling Demand- Subsidy &amp; ML'!$D:$D,I$42)</f>
        <v>0</v>
      </c>
      <c r="J44" s="222">
        <f>SUMIFS('Pooling Demand- Subsidy &amp; ML'!$I:$I,'Pooling Demand- Subsidy &amp; ML'!$B:$B,2016,'Pooling Demand- Subsidy &amp; ML'!$C:$C,$B44,'Pooling Demand- Subsidy &amp; ML'!$D:$D,J$42)+SUMIFS('Pooling Demand- Subsidy &amp; ML'!$L:$L,'Pooling Demand- Subsidy &amp; ML'!$B:$B,2016,'Pooling Demand- Subsidy &amp; ML'!$C:$C,$B44,'Pooling Demand- Subsidy &amp; ML'!$D:$D,J$42)</f>
        <v>0</v>
      </c>
      <c r="K44" s="91">
        <f>SUM(D44:J44)</f>
        <v>0</v>
      </c>
      <c r="M44" s="86" t="s">
        <v>9</v>
      </c>
      <c r="N44" s="220">
        <f>SUMIFS('Pooling Demand- Subsidy &amp; ML'!$I:$I,'Pooling Demand- Subsidy &amp; ML'!$B:$B,2020,'Pooling Demand- Subsidy &amp; ML'!$C:$C,$B44,'Pooling Demand- Subsidy &amp; ML'!$D:$D,N$42)+SUMIFS('Pooling Demand- Subsidy &amp; ML'!$L:$L,'Pooling Demand- Subsidy &amp; ML'!$B:$B,2020,'Pooling Demand- Subsidy &amp; ML'!$C:$C,$B44,'Pooling Demand- Subsidy &amp; ML'!$D:$D,N$42)</f>
        <v>0</v>
      </c>
      <c r="O44" s="221">
        <f>SUMIFS('Pooling Demand- Subsidy &amp; ML'!$I:$I,'Pooling Demand- Subsidy &amp; ML'!$B:$B,2020,'Pooling Demand- Subsidy &amp; ML'!$C:$C,$B44,'Pooling Demand- Subsidy &amp; ML'!$D:$D,O$42)+SUMIFS('Pooling Demand- Subsidy &amp; ML'!$L:$L,'Pooling Demand- Subsidy &amp; ML'!$B:$B,2020,'Pooling Demand- Subsidy &amp; ML'!$C:$C,$B44,'Pooling Demand- Subsidy &amp; ML'!$D:$D,O$42)</f>
        <v>0</v>
      </c>
      <c r="P44" s="221">
        <f>SUMIFS('Pooling Demand- Subsidy &amp; ML'!$I:$I,'Pooling Demand- Subsidy &amp; ML'!$B:$B,2020,'Pooling Demand- Subsidy &amp; ML'!$C:$C,$B44,'Pooling Demand- Subsidy &amp; ML'!$D:$D,P$42)+SUMIFS('Pooling Demand- Subsidy &amp; ML'!$L:$L,'Pooling Demand- Subsidy &amp; ML'!$B:$B,2020,'Pooling Demand- Subsidy &amp; ML'!$C:$C,$B44,'Pooling Demand- Subsidy &amp; ML'!$D:$D,P$42)</f>
        <v>0</v>
      </c>
      <c r="Q44" s="221">
        <f>SUMIFS('Pooling Demand- Subsidy &amp; ML'!$I:$I,'Pooling Demand- Subsidy &amp; ML'!$B:$B,2020,'Pooling Demand- Subsidy &amp; ML'!$C:$C,$B44,'Pooling Demand- Subsidy &amp; ML'!$D:$D,Q$42)+SUMIFS('Pooling Demand- Subsidy &amp; ML'!$L:$L,'Pooling Demand- Subsidy &amp; ML'!$B:$B,2020,'Pooling Demand- Subsidy &amp; ML'!$C:$C,$B44,'Pooling Demand- Subsidy &amp; ML'!$D:$D,Q$42)</f>
        <v>0</v>
      </c>
      <c r="R44" s="221">
        <f>SUMIFS('Pooling Demand- Subsidy &amp; ML'!$I:$I,'Pooling Demand- Subsidy &amp; ML'!$B:$B,2020,'Pooling Demand- Subsidy &amp; ML'!$C:$C,$B44,'Pooling Demand- Subsidy &amp; ML'!$D:$D,R$42)+SUMIFS('Pooling Demand- Subsidy &amp; ML'!$L:$L,'Pooling Demand- Subsidy &amp; ML'!$B:$B,2020,'Pooling Demand- Subsidy &amp; ML'!$C:$C,$B44,'Pooling Demand- Subsidy &amp; ML'!$D:$D,R$42)</f>
        <v>0</v>
      </c>
      <c r="S44" s="221">
        <f>SUMIFS('Pooling Demand- Subsidy &amp; ML'!$I:$I,'Pooling Demand- Subsidy &amp; ML'!$B:$B,2020,'Pooling Demand- Subsidy &amp; ML'!$C:$C,$B44,'Pooling Demand- Subsidy &amp; ML'!$D:$D,S$42)+SUMIFS('Pooling Demand- Subsidy &amp; ML'!$L:$L,'Pooling Demand- Subsidy &amp; ML'!$B:$B,2020,'Pooling Demand- Subsidy &amp; ML'!$C:$C,$B44,'Pooling Demand- Subsidy &amp; ML'!$D:$D,S$42)</f>
        <v>0</v>
      </c>
      <c r="T44" s="222">
        <f>SUMIFS('Pooling Demand- Subsidy &amp; ML'!$I:$I,'Pooling Demand- Subsidy &amp; ML'!$B:$B,2020,'Pooling Demand- Subsidy &amp; ML'!$C:$C,$B44,'Pooling Demand- Subsidy &amp; ML'!$D:$D,T$42)+SUMIFS('Pooling Demand- Subsidy &amp; ML'!$L:$L,'Pooling Demand- Subsidy &amp; ML'!$B:$B,2020,'Pooling Demand- Subsidy &amp; ML'!$C:$C,$B44,'Pooling Demand- Subsidy &amp; ML'!$D:$D,T$42)</f>
        <v>0</v>
      </c>
      <c r="U44" s="91">
        <f>SUM(N44:T44)</f>
        <v>0</v>
      </c>
      <c r="W44" s="86" t="s">
        <v>9</v>
      </c>
      <c r="X44" s="220">
        <f>SUMIFS('Pooling Demand- Subsidy &amp; ML'!$I:$I,'Pooling Demand- Subsidy &amp; ML'!$B:$B,2025,'Pooling Demand- Subsidy &amp; ML'!$C:$C,$B44,'Pooling Demand- Subsidy &amp; ML'!$D:$D,X$42)+SUMIFS('Pooling Demand- Subsidy &amp; ML'!$L:$L,'Pooling Demand- Subsidy &amp; ML'!$B:$B,2025,'Pooling Demand- Subsidy &amp; ML'!$C:$C,$B44,'Pooling Demand- Subsidy &amp; ML'!$D:$D,X$42)</f>
        <v>0</v>
      </c>
      <c r="Y44" s="221">
        <f>SUMIFS('Pooling Demand- Subsidy &amp; ML'!$I:$I,'Pooling Demand- Subsidy &amp; ML'!$B:$B,2025,'Pooling Demand- Subsidy &amp; ML'!$C:$C,$B44,'Pooling Demand- Subsidy &amp; ML'!$D:$D,Y$42)+SUMIFS('Pooling Demand- Subsidy &amp; ML'!$L:$L,'Pooling Demand- Subsidy &amp; ML'!$B:$B,2025,'Pooling Demand- Subsidy &amp; ML'!$C:$C,$B44,'Pooling Demand- Subsidy &amp; ML'!$D:$D,Y$42)</f>
        <v>0</v>
      </c>
      <c r="Z44" s="221">
        <f>SUMIFS('Pooling Demand- Subsidy &amp; ML'!$I:$I,'Pooling Demand- Subsidy &amp; ML'!$B:$B,2025,'Pooling Demand- Subsidy &amp; ML'!$C:$C,$B44,'Pooling Demand- Subsidy &amp; ML'!$D:$D,Z$42)+SUMIFS('Pooling Demand- Subsidy &amp; ML'!$L:$L,'Pooling Demand- Subsidy &amp; ML'!$B:$B,2025,'Pooling Demand- Subsidy &amp; ML'!$C:$C,$B44,'Pooling Demand- Subsidy &amp; ML'!$D:$D,Z$42)</f>
        <v>0</v>
      </c>
      <c r="AA44" s="221">
        <f>SUMIFS('Pooling Demand- Subsidy &amp; ML'!$I:$I,'Pooling Demand- Subsidy &amp; ML'!$B:$B,2025,'Pooling Demand- Subsidy &amp; ML'!$C:$C,$B44,'Pooling Demand- Subsidy &amp; ML'!$D:$D,AA$42)+SUMIFS('Pooling Demand- Subsidy &amp; ML'!$L:$L,'Pooling Demand- Subsidy &amp; ML'!$B:$B,2025,'Pooling Demand- Subsidy &amp; ML'!$C:$C,$B44,'Pooling Demand- Subsidy &amp; ML'!$D:$D,AA$42)</f>
        <v>0</v>
      </c>
      <c r="AB44" s="221">
        <f>SUMIFS('Pooling Demand- Subsidy &amp; ML'!$I:$I,'Pooling Demand- Subsidy &amp; ML'!$B:$B,2025,'Pooling Demand- Subsidy &amp; ML'!$C:$C,$B44,'Pooling Demand- Subsidy &amp; ML'!$D:$D,AB$42)+SUMIFS('Pooling Demand- Subsidy &amp; ML'!$L:$L,'Pooling Demand- Subsidy &amp; ML'!$B:$B,2025,'Pooling Demand- Subsidy &amp; ML'!$C:$C,$B44,'Pooling Demand- Subsidy &amp; ML'!$D:$D,AB$42)</f>
        <v>0</v>
      </c>
      <c r="AC44" s="221">
        <f>SUMIFS('Pooling Demand- Subsidy &amp; ML'!$I:$I,'Pooling Demand- Subsidy &amp; ML'!$B:$B,2025,'Pooling Demand- Subsidy &amp; ML'!$C:$C,$B44,'Pooling Demand- Subsidy &amp; ML'!$D:$D,AC$42)+SUMIFS('Pooling Demand- Subsidy &amp; ML'!$L:$L,'Pooling Demand- Subsidy &amp; ML'!$B:$B,2025,'Pooling Demand- Subsidy &amp; ML'!$C:$C,$B44,'Pooling Demand- Subsidy &amp; ML'!$D:$D,AC$42)</f>
        <v>0</v>
      </c>
      <c r="AD44" s="222">
        <f>SUMIFS('Pooling Demand- Subsidy &amp; ML'!$I:$I,'Pooling Demand- Subsidy &amp; ML'!$B:$B,2025,'Pooling Demand- Subsidy &amp; ML'!$C:$C,$B44,'Pooling Demand- Subsidy &amp; ML'!$D:$D,AD$42)+SUMIFS('Pooling Demand- Subsidy &amp; ML'!$L:$L,'Pooling Demand- Subsidy &amp; ML'!$B:$B,2025,'Pooling Demand- Subsidy &amp; ML'!$C:$C,$B44,'Pooling Demand- Subsidy &amp; ML'!$D:$D,AD$42)</f>
        <v>0</v>
      </c>
      <c r="AE44" s="91">
        <f>SUM(X44:AD44)</f>
        <v>0</v>
      </c>
      <c r="AG44" s="86" t="s">
        <v>9</v>
      </c>
      <c r="AH44" s="220">
        <f>SUMIFS('Pooling Demand- Subsidy &amp; ML'!$I:$I,'Pooling Demand- Subsidy &amp; ML'!$B:$B,2035,'Pooling Demand- Subsidy &amp; ML'!$C:$C,$B44,'Pooling Demand- Subsidy &amp; ML'!$D:$D,AH$42)+SUMIFS('Pooling Demand- Subsidy &amp; ML'!$L:$L,'Pooling Demand- Subsidy &amp; ML'!$B:$B,2035,'Pooling Demand- Subsidy &amp; ML'!$C:$C,$B44,'Pooling Demand- Subsidy &amp; ML'!$D:$D,AH$42)</f>
        <v>60143</v>
      </c>
      <c r="AI44" s="221">
        <f>SUMIFS('Pooling Demand- Subsidy &amp; ML'!$I:$I,'Pooling Demand- Subsidy &amp; ML'!$B:$B,2035,'Pooling Demand- Subsidy &amp; ML'!$C:$C,$B44,'Pooling Demand- Subsidy &amp; ML'!$D:$D,AI$42)+SUMIFS('Pooling Demand- Subsidy &amp; ML'!$L:$L,'Pooling Demand- Subsidy &amp; ML'!$B:$B,2035,'Pooling Demand- Subsidy &amp; ML'!$C:$C,$B44,'Pooling Demand- Subsidy &amp; ML'!$D:$D,AI$42)</f>
        <v>37465</v>
      </c>
      <c r="AJ44" s="221">
        <f>SUMIFS('Pooling Demand- Subsidy &amp; ML'!$I:$I,'Pooling Demand- Subsidy &amp; ML'!$B:$B,2035,'Pooling Demand- Subsidy &amp; ML'!$C:$C,$B44,'Pooling Demand- Subsidy &amp; ML'!$D:$D,AJ$42)+SUMIFS('Pooling Demand- Subsidy &amp; ML'!$L:$L,'Pooling Demand- Subsidy &amp; ML'!$B:$B,2035,'Pooling Demand- Subsidy &amp; ML'!$C:$C,$B44,'Pooling Demand- Subsidy &amp; ML'!$D:$D,AJ$42)</f>
        <v>15068</v>
      </c>
      <c r="AK44" s="221">
        <f>SUMIFS('Pooling Demand- Subsidy &amp; ML'!$I:$I,'Pooling Demand- Subsidy &amp; ML'!$B:$B,2035,'Pooling Demand- Subsidy &amp; ML'!$C:$C,$B44,'Pooling Demand- Subsidy &amp; ML'!$D:$D,AK$42)+SUMIFS('Pooling Demand- Subsidy &amp; ML'!$L:$L,'Pooling Demand- Subsidy &amp; ML'!$B:$B,2035,'Pooling Demand- Subsidy &amp; ML'!$C:$C,$B44,'Pooling Demand- Subsidy &amp; ML'!$D:$D,AK$42)</f>
        <v>12957</v>
      </c>
      <c r="AL44" s="221">
        <f>SUMIFS('Pooling Demand- Subsidy &amp; ML'!$I:$I,'Pooling Demand- Subsidy &amp; ML'!$B:$B,2035,'Pooling Demand- Subsidy &amp; ML'!$C:$C,$B44,'Pooling Demand- Subsidy &amp; ML'!$D:$D,AL$42)+SUMIFS('Pooling Demand- Subsidy &amp; ML'!$L:$L,'Pooling Demand- Subsidy &amp; ML'!$B:$B,2035,'Pooling Demand- Subsidy &amp; ML'!$C:$C,$B44,'Pooling Demand- Subsidy &amp; ML'!$D:$D,AL$42)</f>
        <v>1461</v>
      </c>
      <c r="AM44" s="221">
        <f>SUMIFS('Pooling Demand- Subsidy &amp; ML'!$I:$I,'Pooling Demand- Subsidy &amp; ML'!$B:$B,2035,'Pooling Demand- Subsidy &amp; ML'!$C:$C,$B44,'Pooling Demand- Subsidy &amp; ML'!$D:$D,AM$42)+SUMIFS('Pooling Demand- Subsidy &amp; ML'!$L:$L,'Pooling Demand- Subsidy &amp; ML'!$B:$B,2035,'Pooling Demand- Subsidy &amp; ML'!$C:$C,$B44,'Pooling Demand- Subsidy &amp; ML'!$D:$D,AM$42)</f>
        <v>831</v>
      </c>
      <c r="AN44" s="222">
        <f>SUMIFS('Pooling Demand- Subsidy &amp; ML'!$I:$I,'Pooling Demand- Subsidy &amp; ML'!$B:$B,2035,'Pooling Demand- Subsidy &amp; ML'!$C:$C,$B44,'Pooling Demand- Subsidy &amp; ML'!$D:$D,AN$42)+SUMIFS('Pooling Demand- Subsidy &amp; ML'!$L:$L,'Pooling Demand- Subsidy &amp; ML'!$B:$B,2035,'Pooling Demand- Subsidy &amp; ML'!$C:$C,$B44,'Pooling Demand- Subsidy &amp; ML'!$D:$D,AN$42)</f>
        <v>110</v>
      </c>
      <c r="AO44" s="91">
        <f>SUM(AH44:AN44)</f>
        <v>128035</v>
      </c>
      <c r="AQ44" s="86" t="s">
        <v>9</v>
      </c>
      <c r="AR44" s="220">
        <f>SUMIFS('Pooling Demand- Subsidy &amp; ML'!$I:$I,'Pooling Demand- Subsidy &amp; ML'!$B:$B,2050,'Pooling Demand- Subsidy &amp; ML'!$C:$C,$B44,'Pooling Demand- Subsidy &amp; ML'!$D:$D,AR$42)+SUMIFS('Pooling Demand- Subsidy &amp; ML'!$L:$L,'Pooling Demand- Subsidy &amp; ML'!$B:$B,2050,'Pooling Demand- Subsidy &amp; ML'!$C:$C,$B44,'Pooling Demand- Subsidy &amp; ML'!$D:$D,AR$42)</f>
        <v>0</v>
      </c>
      <c r="AS44" s="221">
        <f>SUMIFS('Pooling Demand- Subsidy &amp; ML'!$I:$I,'Pooling Demand- Subsidy &amp; ML'!$B:$B,2050,'Pooling Demand- Subsidy &amp; ML'!$C:$C,$B44,'Pooling Demand- Subsidy &amp; ML'!$D:$D,AS$42)+SUMIFS('Pooling Demand- Subsidy &amp; ML'!$L:$L,'Pooling Demand- Subsidy &amp; ML'!$B:$B,2050,'Pooling Demand- Subsidy &amp; ML'!$C:$C,$B44,'Pooling Demand- Subsidy &amp; ML'!$D:$D,AS$42)</f>
        <v>0</v>
      </c>
      <c r="AT44" s="221">
        <f>SUMIFS('Pooling Demand- Subsidy &amp; ML'!$I:$I,'Pooling Demand- Subsidy &amp; ML'!$B:$B,2050,'Pooling Demand- Subsidy &amp; ML'!$C:$C,$B44,'Pooling Demand- Subsidy &amp; ML'!$D:$D,AT$42)+SUMIFS('Pooling Demand- Subsidy &amp; ML'!$L:$L,'Pooling Demand- Subsidy &amp; ML'!$B:$B,2050,'Pooling Demand- Subsidy &amp; ML'!$C:$C,$B44,'Pooling Demand- Subsidy &amp; ML'!$D:$D,AT$42)</f>
        <v>0</v>
      </c>
      <c r="AU44" s="221">
        <f>SUMIFS('Pooling Demand- Subsidy &amp; ML'!$I:$I,'Pooling Demand- Subsidy &amp; ML'!$B:$B,2050,'Pooling Demand- Subsidy &amp; ML'!$C:$C,$B44,'Pooling Demand- Subsidy &amp; ML'!$D:$D,AU$42)+SUMIFS('Pooling Demand- Subsidy &amp; ML'!$L:$L,'Pooling Demand- Subsidy &amp; ML'!$B:$B,2050,'Pooling Demand- Subsidy &amp; ML'!$C:$C,$B44,'Pooling Demand- Subsidy &amp; ML'!$D:$D,AU$42)</f>
        <v>0</v>
      </c>
      <c r="AV44" s="221">
        <f>SUMIFS('Pooling Demand- Subsidy &amp; ML'!$I:$I,'Pooling Demand- Subsidy &amp; ML'!$B:$B,2050,'Pooling Demand- Subsidy &amp; ML'!$C:$C,$B44,'Pooling Demand- Subsidy &amp; ML'!$D:$D,AV$42)+SUMIFS('Pooling Demand- Subsidy &amp; ML'!$L:$L,'Pooling Demand- Subsidy &amp; ML'!$B:$B,2050,'Pooling Demand- Subsidy &amp; ML'!$C:$C,$B44,'Pooling Demand- Subsidy &amp; ML'!$D:$D,AV$42)</f>
        <v>0</v>
      </c>
      <c r="AW44" s="221">
        <f>SUMIFS('Pooling Demand- Subsidy &amp; ML'!$I:$I,'Pooling Demand- Subsidy &amp; ML'!$B:$B,2050,'Pooling Demand- Subsidy &amp; ML'!$C:$C,$B44,'Pooling Demand- Subsidy &amp; ML'!$D:$D,AW$42)+SUMIFS('Pooling Demand- Subsidy &amp; ML'!$L:$L,'Pooling Demand- Subsidy &amp; ML'!$B:$B,2050,'Pooling Demand- Subsidy &amp; ML'!$C:$C,$B44,'Pooling Demand- Subsidy &amp; ML'!$D:$D,AW$42)</f>
        <v>0</v>
      </c>
      <c r="AX44" s="222">
        <f>SUMIFS('Pooling Demand- Subsidy &amp; ML'!$I:$I,'Pooling Demand- Subsidy &amp; ML'!$B:$B,2050,'Pooling Demand- Subsidy &amp; ML'!$C:$C,$B44,'Pooling Demand- Subsidy &amp; ML'!$D:$D,AX$42)+SUMIFS('Pooling Demand- Subsidy &amp; ML'!$L:$L,'Pooling Demand- Subsidy &amp; ML'!$B:$B,2050,'Pooling Demand- Subsidy &amp; ML'!$C:$C,$B44,'Pooling Demand- Subsidy &amp; ML'!$D:$D,AX$42)</f>
        <v>0</v>
      </c>
      <c r="AY44" s="91">
        <f>SUM(AR44:AX44)</f>
        <v>0</v>
      </c>
    </row>
    <row r="45" spans="2:51" x14ac:dyDescent="0.25">
      <c r="B45" s="21">
        <v>1</v>
      </c>
      <c r="C45" s="86" t="s">
        <v>10</v>
      </c>
      <c r="D45" s="223">
        <f>SUMIFS('Pooling Demand- Subsidy &amp; ML'!$I:$I,'Pooling Demand- Subsidy &amp; ML'!$B:$B,2016,'Pooling Demand- Subsidy &amp; ML'!$C:$C,$B45,'Pooling Demand- Subsidy &amp; ML'!$D:$D,D$42)+SUMIFS('Pooling Demand- Subsidy &amp; ML'!$L:$L,'Pooling Demand- Subsidy &amp; ML'!$B:$B,2016,'Pooling Demand- Subsidy &amp; ML'!$C:$C,$B45,'Pooling Demand- Subsidy &amp; ML'!$D:$D,D$42)</f>
        <v>0</v>
      </c>
      <c r="E45" s="224">
        <f>SUMIFS('Pooling Demand- Subsidy &amp; ML'!$I:$I,'Pooling Demand- Subsidy &amp; ML'!$B:$B,2016,'Pooling Demand- Subsidy &amp; ML'!$C:$C,$B45,'Pooling Demand- Subsidy &amp; ML'!$D:$D,E$42)+SUMIFS('Pooling Demand- Subsidy &amp; ML'!$L:$L,'Pooling Demand- Subsidy &amp; ML'!$B:$B,2016,'Pooling Demand- Subsidy &amp; ML'!$C:$C,$B45,'Pooling Demand- Subsidy &amp; ML'!$D:$D,E$42)</f>
        <v>0</v>
      </c>
      <c r="F45" s="224">
        <f>SUMIFS('Pooling Demand- Subsidy &amp; ML'!$I:$I,'Pooling Demand- Subsidy &amp; ML'!$B:$B,2016,'Pooling Demand- Subsidy &amp; ML'!$C:$C,$B45,'Pooling Demand- Subsidy &amp; ML'!$D:$D,F$42)+SUMIFS('Pooling Demand- Subsidy &amp; ML'!$L:$L,'Pooling Demand- Subsidy &amp; ML'!$B:$B,2016,'Pooling Demand- Subsidy &amp; ML'!$C:$C,$B45,'Pooling Demand- Subsidy &amp; ML'!$D:$D,F$42)</f>
        <v>0</v>
      </c>
      <c r="G45" s="224">
        <f>SUMIFS('Pooling Demand- Subsidy &amp; ML'!$I:$I,'Pooling Demand- Subsidy &amp; ML'!$B:$B,2016,'Pooling Demand- Subsidy &amp; ML'!$C:$C,$B45,'Pooling Demand- Subsidy &amp; ML'!$D:$D,G$42)+SUMIFS('Pooling Demand- Subsidy &amp; ML'!$L:$L,'Pooling Demand- Subsidy &amp; ML'!$B:$B,2016,'Pooling Demand- Subsidy &amp; ML'!$C:$C,$B45,'Pooling Demand- Subsidy &amp; ML'!$D:$D,G$42)</f>
        <v>0</v>
      </c>
      <c r="H45" s="224">
        <f>SUMIFS('Pooling Demand- Subsidy &amp; ML'!$I:$I,'Pooling Demand- Subsidy &amp; ML'!$B:$B,2016,'Pooling Demand- Subsidy &amp; ML'!$C:$C,$B45,'Pooling Demand- Subsidy &amp; ML'!$D:$D,H$42)+SUMIFS('Pooling Demand- Subsidy &amp; ML'!$L:$L,'Pooling Demand- Subsidy &amp; ML'!$B:$B,2016,'Pooling Demand- Subsidy &amp; ML'!$C:$C,$B45,'Pooling Demand- Subsidy &amp; ML'!$D:$D,H$42)</f>
        <v>0</v>
      </c>
      <c r="I45" s="224">
        <f>SUMIFS('Pooling Demand- Subsidy &amp; ML'!$I:$I,'Pooling Demand- Subsidy &amp; ML'!$B:$B,2016,'Pooling Demand- Subsidy &amp; ML'!$C:$C,$B45,'Pooling Demand- Subsidy &amp; ML'!$D:$D,I$42)+SUMIFS('Pooling Demand- Subsidy &amp; ML'!$L:$L,'Pooling Demand- Subsidy &amp; ML'!$B:$B,2016,'Pooling Demand- Subsidy &amp; ML'!$C:$C,$B45,'Pooling Demand- Subsidy &amp; ML'!$D:$D,I$42)</f>
        <v>0</v>
      </c>
      <c r="J45" s="225">
        <f>SUMIFS('Pooling Demand- Subsidy &amp; ML'!$I:$I,'Pooling Demand- Subsidy &amp; ML'!$B:$B,2016,'Pooling Demand- Subsidy &amp; ML'!$C:$C,$B45,'Pooling Demand- Subsidy &amp; ML'!$D:$D,J$42)+SUMIFS('Pooling Demand- Subsidy &amp; ML'!$L:$L,'Pooling Demand- Subsidy &amp; ML'!$B:$B,2016,'Pooling Demand- Subsidy &amp; ML'!$C:$C,$B45,'Pooling Demand- Subsidy &amp; ML'!$D:$D,J$42)</f>
        <v>0</v>
      </c>
      <c r="K45" s="91">
        <f t="shared" ref="K45:K50" si="20">SUM(D45:J45)</f>
        <v>0</v>
      </c>
      <c r="M45" s="86" t="s">
        <v>10</v>
      </c>
      <c r="N45" s="223">
        <f>SUMIFS('Pooling Demand- Subsidy &amp; ML'!$I:$I,'Pooling Demand- Subsidy &amp; ML'!$B:$B,2020,'Pooling Demand- Subsidy &amp; ML'!$C:$C,$B45,'Pooling Demand- Subsidy &amp; ML'!$D:$D,N$42)+SUMIFS('Pooling Demand- Subsidy &amp; ML'!$L:$L,'Pooling Demand- Subsidy &amp; ML'!$B:$B,2020,'Pooling Demand- Subsidy &amp; ML'!$C:$C,$B45,'Pooling Demand- Subsidy &amp; ML'!$D:$D,N$42)</f>
        <v>0</v>
      </c>
      <c r="O45" s="224">
        <f>SUMIFS('Pooling Demand- Subsidy &amp; ML'!$I:$I,'Pooling Demand- Subsidy &amp; ML'!$B:$B,2020,'Pooling Demand- Subsidy &amp; ML'!$C:$C,$B45,'Pooling Demand- Subsidy &amp; ML'!$D:$D,O$42)+SUMIFS('Pooling Demand- Subsidy &amp; ML'!$L:$L,'Pooling Demand- Subsidy &amp; ML'!$B:$B,2020,'Pooling Demand- Subsidy &amp; ML'!$C:$C,$B45,'Pooling Demand- Subsidy &amp; ML'!$D:$D,O$42)</f>
        <v>0</v>
      </c>
      <c r="P45" s="224">
        <f>SUMIFS('Pooling Demand- Subsidy &amp; ML'!$I:$I,'Pooling Demand- Subsidy &amp; ML'!$B:$B,2020,'Pooling Demand- Subsidy &amp; ML'!$C:$C,$B45,'Pooling Demand- Subsidy &amp; ML'!$D:$D,P$42)+SUMIFS('Pooling Demand- Subsidy &amp; ML'!$L:$L,'Pooling Demand- Subsidy &amp; ML'!$B:$B,2020,'Pooling Demand- Subsidy &amp; ML'!$C:$C,$B45,'Pooling Demand- Subsidy &amp; ML'!$D:$D,P$42)</f>
        <v>0</v>
      </c>
      <c r="Q45" s="224">
        <f>SUMIFS('Pooling Demand- Subsidy &amp; ML'!$I:$I,'Pooling Demand- Subsidy &amp; ML'!$B:$B,2020,'Pooling Demand- Subsidy &amp; ML'!$C:$C,$B45,'Pooling Demand- Subsidy &amp; ML'!$D:$D,Q$42)+SUMIFS('Pooling Demand- Subsidy &amp; ML'!$L:$L,'Pooling Demand- Subsidy &amp; ML'!$B:$B,2020,'Pooling Demand- Subsidy &amp; ML'!$C:$C,$B45,'Pooling Demand- Subsidy &amp; ML'!$D:$D,Q$42)</f>
        <v>0</v>
      </c>
      <c r="R45" s="224">
        <f>SUMIFS('Pooling Demand- Subsidy &amp; ML'!$I:$I,'Pooling Demand- Subsidy &amp; ML'!$B:$B,2020,'Pooling Demand- Subsidy &amp; ML'!$C:$C,$B45,'Pooling Demand- Subsidy &amp; ML'!$D:$D,R$42)+SUMIFS('Pooling Demand- Subsidy &amp; ML'!$L:$L,'Pooling Demand- Subsidy &amp; ML'!$B:$B,2020,'Pooling Demand- Subsidy &amp; ML'!$C:$C,$B45,'Pooling Demand- Subsidy &amp; ML'!$D:$D,R$42)</f>
        <v>0</v>
      </c>
      <c r="S45" s="224">
        <f>SUMIFS('Pooling Demand- Subsidy &amp; ML'!$I:$I,'Pooling Demand- Subsidy &amp; ML'!$B:$B,2020,'Pooling Demand- Subsidy &amp; ML'!$C:$C,$B45,'Pooling Demand- Subsidy &amp; ML'!$D:$D,S$42)+SUMIFS('Pooling Demand- Subsidy &amp; ML'!$L:$L,'Pooling Demand- Subsidy &amp; ML'!$B:$B,2020,'Pooling Demand- Subsidy &amp; ML'!$C:$C,$B45,'Pooling Demand- Subsidy &amp; ML'!$D:$D,S$42)</f>
        <v>0</v>
      </c>
      <c r="T45" s="225">
        <f>SUMIFS('Pooling Demand- Subsidy &amp; ML'!$I:$I,'Pooling Demand- Subsidy &amp; ML'!$B:$B,2020,'Pooling Demand- Subsidy &amp; ML'!$C:$C,$B45,'Pooling Demand- Subsidy &amp; ML'!$D:$D,T$42)+SUMIFS('Pooling Demand- Subsidy &amp; ML'!$L:$L,'Pooling Demand- Subsidy &amp; ML'!$B:$B,2020,'Pooling Demand- Subsidy &amp; ML'!$C:$C,$B45,'Pooling Demand- Subsidy &amp; ML'!$D:$D,T$42)</f>
        <v>0</v>
      </c>
      <c r="U45" s="91">
        <f t="shared" ref="U45:U50" si="21">SUM(N45:T45)</f>
        <v>0</v>
      </c>
      <c r="W45" s="86" t="s">
        <v>10</v>
      </c>
      <c r="X45" s="223">
        <f>SUMIFS('Pooling Demand- Subsidy &amp; ML'!$I:$I,'Pooling Demand- Subsidy &amp; ML'!$B:$B,2025,'Pooling Demand- Subsidy &amp; ML'!$C:$C,$B45,'Pooling Demand- Subsidy &amp; ML'!$D:$D,X$42)+SUMIFS('Pooling Demand- Subsidy &amp; ML'!$L:$L,'Pooling Demand- Subsidy &amp; ML'!$B:$B,2025,'Pooling Demand- Subsidy &amp; ML'!$C:$C,$B45,'Pooling Demand- Subsidy &amp; ML'!$D:$D,X$42)</f>
        <v>0</v>
      </c>
      <c r="Y45" s="224">
        <f>SUMIFS('Pooling Demand- Subsidy &amp; ML'!$I:$I,'Pooling Demand- Subsidy &amp; ML'!$B:$B,2025,'Pooling Demand- Subsidy &amp; ML'!$C:$C,$B45,'Pooling Demand- Subsidy &amp; ML'!$D:$D,Y$42)+SUMIFS('Pooling Demand- Subsidy &amp; ML'!$L:$L,'Pooling Demand- Subsidy &amp; ML'!$B:$B,2025,'Pooling Demand- Subsidy &amp; ML'!$C:$C,$B45,'Pooling Demand- Subsidy &amp; ML'!$D:$D,Y$42)</f>
        <v>0</v>
      </c>
      <c r="Z45" s="224">
        <f>SUMIFS('Pooling Demand- Subsidy &amp; ML'!$I:$I,'Pooling Demand- Subsidy &amp; ML'!$B:$B,2025,'Pooling Demand- Subsidy &amp; ML'!$C:$C,$B45,'Pooling Demand- Subsidy &amp; ML'!$D:$D,Z$42)+SUMIFS('Pooling Demand- Subsidy &amp; ML'!$L:$L,'Pooling Demand- Subsidy &amp; ML'!$B:$B,2025,'Pooling Demand- Subsidy &amp; ML'!$C:$C,$B45,'Pooling Demand- Subsidy &amp; ML'!$D:$D,Z$42)</f>
        <v>0</v>
      </c>
      <c r="AA45" s="224">
        <f>SUMIFS('Pooling Demand- Subsidy &amp; ML'!$I:$I,'Pooling Demand- Subsidy &amp; ML'!$B:$B,2025,'Pooling Demand- Subsidy &amp; ML'!$C:$C,$B45,'Pooling Demand- Subsidy &amp; ML'!$D:$D,AA$42)+SUMIFS('Pooling Demand- Subsidy &amp; ML'!$L:$L,'Pooling Demand- Subsidy &amp; ML'!$B:$B,2025,'Pooling Demand- Subsidy &amp; ML'!$C:$C,$B45,'Pooling Demand- Subsidy &amp; ML'!$D:$D,AA$42)</f>
        <v>0</v>
      </c>
      <c r="AB45" s="224">
        <f>SUMIFS('Pooling Demand- Subsidy &amp; ML'!$I:$I,'Pooling Demand- Subsidy &amp; ML'!$B:$B,2025,'Pooling Demand- Subsidy &amp; ML'!$C:$C,$B45,'Pooling Demand- Subsidy &amp; ML'!$D:$D,AB$42)+SUMIFS('Pooling Demand- Subsidy &amp; ML'!$L:$L,'Pooling Demand- Subsidy &amp; ML'!$B:$B,2025,'Pooling Demand- Subsidy &amp; ML'!$C:$C,$B45,'Pooling Demand- Subsidy &amp; ML'!$D:$D,AB$42)</f>
        <v>0</v>
      </c>
      <c r="AC45" s="224">
        <f>SUMIFS('Pooling Demand- Subsidy &amp; ML'!$I:$I,'Pooling Demand- Subsidy &amp; ML'!$B:$B,2025,'Pooling Demand- Subsidy &amp; ML'!$C:$C,$B45,'Pooling Demand- Subsidy &amp; ML'!$D:$D,AC$42)+SUMIFS('Pooling Demand- Subsidy &amp; ML'!$L:$L,'Pooling Demand- Subsidy &amp; ML'!$B:$B,2025,'Pooling Demand- Subsidy &amp; ML'!$C:$C,$B45,'Pooling Demand- Subsidy &amp; ML'!$D:$D,AC$42)</f>
        <v>0</v>
      </c>
      <c r="AD45" s="225">
        <f>SUMIFS('Pooling Demand- Subsidy &amp; ML'!$I:$I,'Pooling Demand- Subsidy &amp; ML'!$B:$B,2025,'Pooling Demand- Subsidy &amp; ML'!$C:$C,$B45,'Pooling Demand- Subsidy &amp; ML'!$D:$D,AD$42)+SUMIFS('Pooling Demand- Subsidy &amp; ML'!$L:$L,'Pooling Demand- Subsidy &amp; ML'!$B:$B,2025,'Pooling Demand- Subsidy &amp; ML'!$C:$C,$B45,'Pooling Demand- Subsidy &amp; ML'!$D:$D,AD$42)</f>
        <v>0</v>
      </c>
      <c r="AE45" s="91">
        <f t="shared" ref="AE45:AE50" si="22">SUM(X45:AD45)</f>
        <v>0</v>
      </c>
      <c r="AG45" s="86" t="s">
        <v>10</v>
      </c>
      <c r="AH45" s="223">
        <f>SUMIFS('Pooling Demand- Subsidy &amp; ML'!$I:$I,'Pooling Demand- Subsidy &amp; ML'!$B:$B,2035,'Pooling Demand- Subsidy &amp; ML'!$C:$C,$B45,'Pooling Demand- Subsidy &amp; ML'!$D:$D,AH$42)+SUMIFS('Pooling Demand- Subsidy &amp; ML'!$L:$L,'Pooling Demand- Subsidy &amp; ML'!$B:$B,2035,'Pooling Demand- Subsidy &amp; ML'!$C:$C,$B45,'Pooling Demand- Subsidy &amp; ML'!$D:$D,AH$42)</f>
        <v>38312</v>
      </c>
      <c r="AI45" s="224">
        <f>SUMIFS('Pooling Demand- Subsidy &amp; ML'!$I:$I,'Pooling Demand- Subsidy &amp; ML'!$B:$B,2035,'Pooling Demand- Subsidy &amp; ML'!$C:$C,$B45,'Pooling Demand- Subsidy &amp; ML'!$D:$D,AI$42)+SUMIFS('Pooling Demand- Subsidy &amp; ML'!$L:$L,'Pooling Demand- Subsidy &amp; ML'!$B:$B,2035,'Pooling Demand- Subsidy &amp; ML'!$C:$C,$B45,'Pooling Demand- Subsidy &amp; ML'!$D:$D,AI$42)</f>
        <v>171952</v>
      </c>
      <c r="AJ45" s="224">
        <f>SUMIFS('Pooling Demand- Subsidy &amp; ML'!$I:$I,'Pooling Demand- Subsidy &amp; ML'!$B:$B,2035,'Pooling Demand- Subsidy &amp; ML'!$C:$C,$B45,'Pooling Demand- Subsidy &amp; ML'!$D:$D,AJ$42)+SUMIFS('Pooling Demand- Subsidy &amp; ML'!$L:$L,'Pooling Demand- Subsidy &amp; ML'!$B:$B,2035,'Pooling Demand- Subsidy &amp; ML'!$C:$C,$B45,'Pooling Demand- Subsidy &amp; ML'!$D:$D,AJ$42)</f>
        <v>8131</v>
      </c>
      <c r="AK45" s="224">
        <f>SUMIFS('Pooling Demand- Subsidy &amp; ML'!$I:$I,'Pooling Demand- Subsidy &amp; ML'!$B:$B,2035,'Pooling Demand- Subsidy &amp; ML'!$C:$C,$B45,'Pooling Demand- Subsidy &amp; ML'!$D:$D,AK$42)+SUMIFS('Pooling Demand- Subsidy &amp; ML'!$L:$L,'Pooling Demand- Subsidy &amp; ML'!$B:$B,2035,'Pooling Demand- Subsidy &amp; ML'!$C:$C,$B45,'Pooling Demand- Subsidy &amp; ML'!$D:$D,AK$42)</f>
        <v>19849</v>
      </c>
      <c r="AL45" s="224">
        <f>SUMIFS('Pooling Demand- Subsidy &amp; ML'!$I:$I,'Pooling Demand- Subsidy &amp; ML'!$B:$B,2035,'Pooling Demand- Subsidy &amp; ML'!$C:$C,$B45,'Pooling Demand- Subsidy &amp; ML'!$D:$D,AL$42)+SUMIFS('Pooling Demand- Subsidy &amp; ML'!$L:$L,'Pooling Demand- Subsidy &amp; ML'!$B:$B,2035,'Pooling Demand- Subsidy &amp; ML'!$C:$C,$B45,'Pooling Demand- Subsidy &amp; ML'!$D:$D,AL$42)</f>
        <v>13323</v>
      </c>
      <c r="AM45" s="224">
        <f>SUMIFS('Pooling Demand- Subsidy &amp; ML'!$I:$I,'Pooling Demand- Subsidy &amp; ML'!$B:$B,2035,'Pooling Demand- Subsidy &amp; ML'!$C:$C,$B45,'Pooling Demand- Subsidy &amp; ML'!$D:$D,AM$42)+SUMIFS('Pooling Demand- Subsidy &amp; ML'!$L:$L,'Pooling Demand- Subsidy &amp; ML'!$B:$B,2035,'Pooling Demand- Subsidy &amp; ML'!$C:$C,$B45,'Pooling Demand- Subsidy &amp; ML'!$D:$D,AM$42)</f>
        <v>11790</v>
      </c>
      <c r="AN45" s="225">
        <f>SUMIFS('Pooling Demand- Subsidy &amp; ML'!$I:$I,'Pooling Demand- Subsidy &amp; ML'!$B:$B,2035,'Pooling Demand- Subsidy &amp; ML'!$C:$C,$B45,'Pooling Demand- Subsidy &amp; ML'!$D:$D,AN$42)+SUMIFS('Pooling Demand- Subsidy &amp; ML'!$L:$L,'Pooling Demand- Subsidy &amp; ML'!$B:$B,2035,'Pooling Demand- Subsidy &amp; ML'!$C:$C,$B45,'Pooling Demand- Subsidy &amp; ML'!$D:$D,AN$42)</f>
        <v>269</v>
      </c>
      <c r="AO45" s="91">
        <f t="shared" ref="AO45:AO50" si="23">SUM(AH45:AN45)</f>
        <v>263626</v>
      </c>
      <c r="AQ45" s="86" t="s">
        <v>10</v>
      </c>
      <c r="AR45" s="223">
        <f>SUMIFS('Pooling Demand- Subsidy &amp; ML'!$I:$I,'Pooling Demand- Subsidy &amp; ML'!$B:$B,2050,'Pooling Demand- Subsidy &amp; ML'!$C:$C,$B45,'Pooling Demand- Subsidy &amp; ML'!$D:$D,AR$42)+SUMIFS('Pooling Demand- Subsidy &amp; ML'!$L:$L,'Pooling Demand- Subsidy &amp; ML'!$B:$B,2050,'Pooling Demand- Subsidy &amp; ML'!$C:$C,$B45,'Pooling Demand- Subsidy &amp; ML'!$D:$D,AR$42)</f>
        <v>0</v>
      </c>
      <c r="AS45" s="224">
        <f>SUMIFS('Pooling Demand- Subsidy &amp; ML'!$I:$I,'Pooling Demand- Subsidy &amp; ML'!$B:$B,2050,'Pooling Demand- Subsidy &amp; ML'!$C:$C,$B45,'Pooling Demand- Subsidy &amp; ML'!$D:$D,AS$42)+SUMIFS('Pooling Demand- Subsidy &amp; ML'!$L:$L,'Pooling Demand- Subsidy &amp; ML'!$B:$B,2050,'Pooling Demand- Subsidy &amp; ML'!$C:$C,$B45,'Pooling Demand- Subsidy &amp; ML'!$D:$D,AS$42)</f>
        <v>0</v>
      </c>
      <c r="AT45" s="224">
        <f>SUMIFS('Pooling Demand- Subsidy &amp; ML'!$I:$I,'Pooling Demand- Subsidy &amp; ML'!$B:$B,2050,'Pooling Demand- Subsidy &amp; ML'!$C:$C,$B45,'Pooling Demand- Subsidy &amp; ML'!$D:$D,AT$42)+SUMIFS('Pooling Demand- Subsidy &amp; ML'!$L:$L,'Pooling Demand- Subsidy &amp; ML'!$B:$B,2050,'Pooling Demand- Subsidy &amp; ML'!$C:$C,$B45,'Pooling Demand- Subsidy &amp; ML'!$D:$D,AT$42)</f>
        <v>0</v>
      </c>
      <c r="AU45" s="224">
        <f>SUMIFS('Pooling Demand- Subsidy &amp; ML'!$I:$I,'Pooling Demand- Subsidy &amp; ML'!$B:$B,2050,'Pooling Demand- Subsidy &amp; ML'!$C:$C,$B45,'Pooling Demand- Subsidy &amp; ML'!$D:$D,AU$42)+SUMIFS('Pooling Demand- Subsidy &amp; ML'!$L:$L,'Pooling Demand- Subsidy &amp; ML'!$B:$B,2050,'Pooling Demand- Subsidy &amp; ML'!$C:$C,$B45,'Pooling Demand- Subsidy &amp; ML'!$D:$D,AU$42)</f>
        <v>0</v>
      </c>
      <c r="AV45" s="224">
        <f>SUMIFS('Pooling Demand- Subsidy &amp; ML'!$I:$I,'Pooling Demand- Subsidy &amp; ML'!$B:$B,2050,'Pooling Demand- Subsidy &amp; ML'!$C:$C,$B45,'Pooling Demand- Subsidy &amp; ML'!$D:$D,AV$42)+SUMIFS('Pooling Demand- Subsidy &amp; ML'!$L:$L,'Pooling Demand- Subsidy &amp; ML'!$B:$B,2050,'Pooling Demand- Subsidy &amp; ML'!$C:$C,$B45,'Pooling Demand- Subsidy &amp; ML'!$D:$D,AV$42)</f>
        <v>0</v>
      </c>
      <c r="AW45" s="224">
        <f>SUMIFS('Pooling Demand- Subsidy &amp; ML'!$I:$I,'Pooling Demand- Subsidy &amp; ML'!$B:$B,2050,'Pooling Demand- Subsidy &amp; ML'!$C:$C,$B45,'Pooling Demand- Subsidy &amp; ML'!$D:$D,AW$42)+SUMIFS('Pooling Demand- Subsidy &amp; ML'!$L:$L,'Pooling Demand- Subsidy &amp; ML'!$B:$B,2050,'Pooling Demand- Subsidy &amp; ML'!$C:$C,$B45,'Pooling Demand- Subsidy &amp; ML'!$D:$D,AW$42)</f>
        <v>0</v>
      </c>
      <c r="AX45" s="225">
        <f>SUMIFS('Pooling Demand- Subsidy &amp; ML'!$I:$I,'Pooling Demand- Subsidy &amp; ML'!$B:$B,2050,'Pooling Demand- Subsidy &amp; ML'!$C:$C,$B45,'Pooling Demand- Subsidy &amp; ML'!$D:$D,AX$42)+SUMIFS('Pooling Demand- Subsidy &amp; ML'!$L:$L,'Pooling Demand- Subsidy &amp; ML'!$B:$B,2050,'Pooling Demand- Subsidy &amp; ML'!$C:$C,$B45,'Pooling Demand- Subsidy &amp; ML'!$D:$D,AX$42)</f>
        <v>0</v>
      </c>
      <c r="AY45" s="91">
        <f t="shared" ref="AY45:AY50" si="24">SUM(AR45:AX45)</f>
        <v>0</v>
      </c>
    </row>
    <row r="46" spans="2:51" x14ac:dyDescent="0.25">
      <c r="B46" s="21">
        <v>2</v>
      </c>
      <c r="C46" s="86" t="s">
        <v>11</v>
      </c>
      <c r="D46" s="223">
        <f>SUMIFS('Pooling Demand- Subsidy &amp; ML'!$I:$I,'Pooling Demand- Subsidy &amp; ML'!$B:$B,2016,'Pooling Demand- Subsidy &amp; ML'!$C:$C,$B46,'Pooling Demand- Subsidy &amp; ML'!$D:$D,D$42)+SUMIFS('Pooling Demand- Subsidy &amp; ML'!$L:$L,'Pooling Demand- Subsidy &amp; ML'!$B:$B,2016,'Pooling Demand- Subsidy &amp; ML'!$C:$C,$B46,'Pooling Demand- Subsidy &amp; ML'!$D:$D,D$42)</f>
        <v>0</v>
      </c>
      <c r="E46" s="224">
        <f>SUMIFS('Pooling Demand- Subsidy &amp; ML'!$I:$I,'Pooling Demand- Subsidy &amp; ML'!$B:$B,2016,'Pooling Demand- Subsidy &amp; ML'!$C:$C,$B46,'Pooling Demand- Subsidy &amp; ML'!$D:$D,E$42)+SUMIFS('Pooling Demand- Subsidy &amp; ML'!$L:$L,'Pooling Demand- Subsidy &amp; ML'!$B:$B,2016,'Pooling Demand- Subsidy &amp; ML'!$C:$C,$B46,'Pooling Demand- Subsidy &amp; ML'!$D:$D,E$42)</f>
        <v>0</v>
      </c>
      <c r="F46" s="224">
        <f>SUMIFS('Pooling Demand- Subsidy &amp; ML'!$I:$I,'Pooling Demand- Subsidy &amp; ML'!$B:$B,2016,'Pooling Demand- Subsidy &amp; ML'!$C:$C,$B46,'Pooling Demand- Subsidy &amp; ML'!$D:$D,F$42)+SUMIFS('Pooling Demand- Subsidy &amp; ML'!$L:$L,'Pooling Demand- Subsidy &amp; ML'!$B:$B,2016,'Pooling Demand- Subsidy &amp; ML'!$C:$C,$B46,'Pooling Demand- Subsidy &amp; ML'!$D:$D,F$42)</f>
        <v>0</v>
      </c>
      <c r="G46" s="224">
        <f>SUMIFS('Pooling Demand- Subsidy &amp; ML'!$I:$I,'Pooling Demand- Subsidy &amp; ML'!$B:$B,2016,'Pooling Demand- Subsidy &amp; ML'!$C:$C,$B46,'Pooling Demand- Subsidy &amp; ML'!$D:$D,G$42)+SUMIFS('Pooling Demand- Subsidy &amp; ML'!$L:$L,'Pooling Demand- Subsidy &amp; ML'!$B:$B,2016,'Pooling Demand- Subsidy &amp; ML'!$C:$C,$B46,'Pooling Demand- Subsidy &amp; ML'!$D:$D,G$42)</f>
        <v>0</v>
      </c>
      <c r="H46" s="224">
        <f>SUMIFS('Pooling Demand- Subsidy &amp; ML'!$I:$I,'Pooling Demand- Subsidy &amp; ML'!$B:$B,2016,'Pooling Demand- Subsidy &amp; ML'!$C:$C,$B46,'Pooling Demand- Subsidy &amp; ML'!$D:$D,H$42)+SUMIFS('Pooling Demand- Subsidy &amp; ML'!$L:$L,'Pooling Demand- Subsidy &amp; ML'!$B:$B,2016,'Pooling Demand- Subsidy &amp; ML'!$C:$C,$B46,'Pooling Demand- Subsidy &amp; ML'!$D:$D,H$42)</f>
        <v>0</v>
      </c>
      <c r="I46" s="224">
        <f>SUMIFS('Pooling Demand- Subsidy &amp; ML'!$I:$I,'Pooling Demand- Subsidy &amp; ML'!$B:$B,2016,'Pooling Demand- Subsidy &amp; ML'!$C:$C,$B46,'Pooling Demand- Subsidy &amp; ML'!$D:$D,I$42)+SUMIFS('Pooling Demand- Subsidy &amp; ML'!$L:$L,'Pooling Demand- Subsidy &amp; ML'!$B:$B,2016,'Pooling Demand- Subsidy &amp; ML'!$C:$C,$B46,'Pooling Demand- Subsidy &amp; ML'!$D:$D,I$42)</f>
        <v>0</v>
      </c>
      <c r="J46" s="225">
        <f>SUMIFS('Pooling Demand- Subsidy &amp; ML'!$I:$I,'Pooling Demand- Subsidy &amp; ML'!$B:$B,2016,'Pooling Demand- Subsidy &amp; ML'!$C:$C,$B46,'Pooling Demand- Subsidy &amp; ML'!$D:$D,J$42)+SUMIFS('Pooling Demand- Subsidy &amp; ML'!$L:$L,'Pooling Demand- Subsidy &amp; ML'!$B:$B,2016,'Pooling Demand- Subsidy &amp; ML'!$C:$C,$B46,'Pooling Demand- Subsidy &amp; ML'!$D:$D,J$42)</f>
        <v>0</v>
      </c>
      <c r="K46" s="91">
        <f t="shared" si="20"/>
        <v>0</v>
      </c>
      <c r="M46" s="86" t="s">
        <v>11</v>
      </c>
      <c r="N46" s="223">
        <f>SUMIFS('Pooling Demand- Subsidy &amp; ML'!$I:$I,'Pooling Demand- Subsidy &amp; ML'!$B:$B,2020,'Pooling Demand- Subsidy &amp; ML'!$C:$C,$B46,'Pooling Demand- Subsidy &amp; ML'!$D:$D,N$42)+SUMIFS('Pooling Demand- Subsidy &amp; ML'!$L:$L,'Pooling Demand- Subsidy &amp; ML'!$B:$B,2020,'Pooling Demand- Subsidy &amp; ML'!$C:$C,$B46,'Pooling Demand- Subsidy &amp; ML'!$D:$D,N$42)</f>
        <v>0</v>
      </c>
      <c r="O46" s="224">
        <f>SUMIFS('Pooling Demand- Subsidy &amp; ML'!$I:$I,'Pooling Demand- Subsidy &amp; ML'!$B:$B,2020,'Pooling Demand- Subsidy &amp; ML'!$C:$C,$B46,'Pooling Demand- Subsidy &amp; ML'!$D:$D,O$42)+SUMIFS('Pooling Demand- Subsidy &amp; ML'!$L:$L,'Pooling Demand- Subsidy &amp; ML'!$B:$B,2020,'Pooling Demand- Subsidy &amp; ML'!$C:$C,$B46,'Pooling Demand- Subsidy &amp; ML'!$D:$D,O$42)</f>
        <v>0</v>
      </c>
      <c r="P46" s="224">
        <f>SUMIFS('Pooling Demand- Subsidy &amp; ML'!$I:$I,'Pooling Demand- Subsidy &amp; ML'!$B:$B,2020,'Pooling Demand- Subsidy &amp; ML'!$C:$C,$B46,'Pooling Demand- Subsidy &amp; ML'!$D:$D,P$42)+SUMIFS('Pooling Demand- Subsidy &amp; ML'!$L:$L,'Pooling Demand- Subsidy &amp; ML'!$B:$B,2020,'Pooling Demand- Subsidy &amp; ML'!$C:$C,$B46,'Pooling Demand- Subsidy &amp; ML'!$D:$D,P$42)</f>
        <v>0</v>
      </c>
      <c r="Q46" s="224">
        <f>SUMIFS('Pooling Demand- Subsidy &amp; ML'!$I:$I,'Pooling Demand- Subsidy &amp; ML'!$B:$B,2020,'Pooling Demand- Subsidy &amp; ML'!$C:$C,$B46,'Pooling Demand- Subsidy &amp; ML'!$D:$D,Q$42)+SUMIFS('Pooling Demand- Subsidy &amp; ML'!$L:$L,'Pooling Demand- Subsidy &amp; ML'!$B:$B,2020,'Pooling Demand- Subsidy &amp; ML'!$C:$C,$B46,'Pooling Demand- Subsidy &amp; ML'!$D:$D,Q$42)</f>
        <v>0</v>
      </c>
      <c r="R46" s="224">
        <f>SUMIFS('Pooling Demand- Subsidy &amp; ML'!$I:$I,'Pooling Demand- Subsidy &amp; ML'!$B:$B,2020,'Pooling Demand- Subsidy &amp; ML'!$C:$C,$B46,'Pooling Demand- Subsidy &amp; ML'!$D:$D,R$42)+SUMIFS('Pooling Demand- Subsidy &amp; ML'!$L:$L,'Pooling Demand- Subsidy &amp; ML'!$B:$B,2020,'Pooling Demand- Subsidy &amp; ML'!$C:$C,$B46,'Pooling Demand- Subsidy &amp; ML'!$D:$D,R$42)</f>
        <v>0</v>
      </c>
      <c r="S46" s="224">
        <f>SUMIFS('Pooling Demand- Subsidy &amp; ML'!$I:$I,'Pooling Demand- Subsidy &amp; ML'!$B:$B,2020,'Pooling Demand- Subsidy &amp; ML'!$C:$C,$B46,'Pooling Demand- Subsidy &amp; ML'!$D:$D,S$42)+SUMIFS('Pooling Demand- Subsidy &amp; ML'!$L:$L,'Pooling Demand- Subsidy &amp; ML'!$B:$B,2020,'Pooling Demand- Subsidy &amp; ML'!$C:$C,$B46,'Pooling Demand- Subsidy &amp; ML'!$D:$D,S$42)</f>
        <v>0</v>
      </c>
      <c r="T46" s="225">
        <f>SUMIFS('Pooling Demand- Subsidy &amp; ML'!$I:$I,'Pooling Demand- Subsidy &amp; ML'!$B:$B,2020,'Pooling Demand- Subsidy &amp; ML'!$C:$C,$B46,'Pooling Demand- Subsidy &amp; ML'!$D:$D,T$42)+SUMIFS('Pooling Demand- Subsidy &amp; ML'!$L:$L,'Pooling Demand- Subsidy &amp; ML'!$B:$B,2020,'Pooling Demand- Subsidy &amp; ML'!$C:$C,$B46,'Pooling Demand- Subsidy &amp; ML'!$D:$D,T$42)</f>
        <v>0</v>
      </c>
      <c r="U46" s="91">
        <f t="shared" si="21"/>
        <v>0</v>
      </c>
      <c r="W46" s="86" t="s">
        <v>11</v>
      </c>
      <c r="X46" s="223">
        <f>SUMIFS('Pooling Demand- Subsidy &amp; ML'!$I:$I,'Pooling Demand- Subsidy &amp; ML'!$B:$B,2025,'Pooling Demand- Subsidy &amp; ML'!$C:$C,$B46,'Pooling Demand- Subsidy &amp; ML'!$D:$D,X$42)+SUMIFS('Pooling Demand- Subsidy &amp; ML'!$L:$L,'Pooling Demand- Subsidy &amp; ML'!$B:$B,2025,'Pooling Demand- Subsidy &amp; ML'!$C:$C,$B46,'Pooling Demand- Subsidy &amp; ML'!$D:$D,X$42)</f>
        <v>0</v>
      </c>
      <c r="Y46" s="224">
        <f>SUMIFS('Pooling Demand- Subsidy &amp; ML'!$I:$I,'Pooling Demand- Subsidy &amp; ML'!$B:$B,2025,'Pooling Demand- Subsidy &amp; ML'!$C:$C,$B46,'Pooling Demand- Subsidy &amp; ML'!$D:$D,Y$42)+SUMIFS('Pooling Demand- Subsidy &amp; ML'!$L:$L,'Pooling Demand- Subsidy &amp; ML'!$B:$B,2025,'Pooling Demand- Subsidy &amp; ML'!$C:$C,$B46,'Pooling Demand- Subsidy &amp; ML'!$D:$D,Y$42)</f>
        <v>0</v>
      </c>
      <c r="Z46" s="224">
        <f>SUMIFS('Pooling Demand- Subsidy &amp; ML'!$I:$I,'Pooling Demand- Subsidy &amp; ML'!$B:$B,2025,'Pooling Demand- Subsidy &amp; ML'!$C:$C,$B46,'Pooling Demand- Subsidy &amp; ML'!$D:$D,Z$42)+SUMIFS('Pooling Demand- Subsidy &amp; ML'!$L:$L,'Pooling Demand- Subsidy &amp; ML'!$B:$B,2025,'Pooling Demand- Subsidy &amp; ML'!$C:$C,$B46,'Pooling Demand- Subsidy &amp; ML'!$D:$D,Z$42)</f>
        <v>0</v>
      </c>
      <c r="AA46" s="224">
        <f>SUMIFS('Pooling Demand- Subsidy &amp; ML'!$I:$I,'Pooling Demand- Subsidy &amp; ML'!$B:$B,2025,'Pooling Demand- Subsidy &amp; ML'!$C:$C,$B46,'Pooling Demand- Subsidy &amp; ML'!$D:$D,AA$42)+SUMIFS('Pooling Demand- Subsidy &amp; ML'!$L:$L,'Pooling Demand- Subsidy &amp; ML'!$B:$B,2025,'Pooling Demand- Subsidy &amp; ML'!$C:$C,$B46,'Pooling Demand- Subsidy &amp; ML'!$D:$D,AA$42)</f>
        <v>0</v>
      </c>
      <c r="AB46" s="224">
        <f>SUMIFS('Pooling Demand- Subsidy &amp; ML'!$I:$I,'Pooling Demand- Subsidy &amp; ML'!$B:$B,2025,'Pooling Demand- Subsidy &amp; ML'!$C:$C,$B46,'Pooling Demand- Subsidy &amp; ML'!$D:$D,AB$42)+SUMIFS('Pooling Demand- Subsidy &amp; ML'!$L:$L,'Pooling Demand- Subsidy &amp; ML'!$B:$B,2025,'Pooling Demand- Subsidy &amp; ML'!$C:$C,$B46,'Pooling Demand- Subsidy &amp; ML'!$D:$D,AB$42)</f>
        <v>0</v>
      </c>
      <c r="AC46" s="224">
        <f>SUMIFS('Pooling Demand- Subsidy &amp; ML'!$I:$I,'Pooling Demand- Subsidy &amp; ML'!$B:$B,2025,'Pooling Demand- Subsidy &amp; ML'!$C:$C,$B46,'Pooling Demand- Subsidy &amp; ML'!$D:$D,AC$42)+SUMIFS('Pooling Demand- Subsidy &amp; ML'!$L:$L,'Pooling Demand- Subsidy &amp; ML'!$B:$B,2025,'Pooling Demand- Subsidy &amp; ML'!$C:$C,$B46,'Pooling Demand- Subsidy &amp; ML'!$D:$D,AC$42)</f>
        <v>0</v>
      </c>
      <c r="AD46" s="225">
        <f>SUMIFS('Pooling Demand- Subsidy &amp; ML'!$I:$I,'Pooling Demand- Subsidy &amp; ML'!$B:$B,2025,'Pooling Demand- Subsidy &amp; ML'!$C:$C,$B46,'Pooling Demand- Subsidy &amp; ML'!$D:$D,AD$42)+SUMIFS('Pooling Demand- Subsidy &amp; ML'!$L:$L,'Pooling Demand- Subsidy &amp; ML'!$B:$B,2025,'Pooling Demand- Subsidy &amp; ML'!$C:$C,$B46,'Pooling Demand- Subsidy &amp; ML'!$D:$D,AD$42)</f>
        <v>0</v>
      </c>
      <c r="AE46" s="91">
        <f t="shared" si="22"/>
        <v>0</v>
      </c>
      <c r="AG46" s="86" t="s">
        <v>11</v>
      </c>
      <c r="AH46" s="223">
        <f>SUMIFS('Pooling Demand- Subsidy &amp; ML'!$I:$I,'Pooling Demand- Subsidy &amp; ML'!$B:$B,2035,'Pooling Demand- Subsidy &amp; ML'!$C:$C,$B46,'Pooling Demand- Subsidy &amp; ML'!$D:$D,AH$42)+SUMIFS('Pooling Demand- Subsidy &amp; ML'!$L:$L,'Pooling Demand- Subsidy &amp; ML'!$B:$B,2035,'Pooling Demand- Subsidy &amp; ML'!$C:$C,$B46,'Pooling Demand- Subsidy &amp; ML'!$D:$D,AH$42)</f>
        <v>14943</v>
      </c>
      <c r="AI46" s="224">
        <f>SUMIFS('Pooling Demand- Subsidy &amp; ML'!$I:$I,'Pooling Demand- Subsidy &amp; ML'!$B:$B,2035,'Pooling Demand- Subsidy &amp; ML'!$C:$C,$B46,'Pooling Demand- Subsidy &amp; ML'!$D:$D,AI$42)+SUMIFS('Pooling Demand- Subsidy &amp; ML'!$L:$L,'Pooling Demand- Subsidy &amp; ML'!$B:$B,2035,'Pooling Demand- Subsidy &amp; ML'!$C:$C,$B46,'Pooling Demand- Subsidy &amp; ML'!$D:$D,AI$42)</f>
        <v>8487</v>
      </c>
      <c r="AJ46" s="224">
        <f>SUMIFS('Pooling Demand- Subsidy &amp; ML'!$I:$I,'Pooling Demand- Subsidy &amp; ML'!$B:$B,2035,'Pooling Demand- Subsidy &amp; ML'!$C:$C,$B46,'Pooling Demand- Subsidy &amp; ML'!$D:$D,AJ$42)+SUMIFS('Pooling Demand- Subsidy &amp; ML'!$L:$L,'Pooling Demand- Subsidy &amp; ML'!$B:$B,2035,'Pooling Demand- Subsidy &amp; ML'!$C:$C,$B46,'Pooling Demand- Subsidy &amp; ML'!$D:$D,AJ$42)</f>
        <v>40936</v>
      </c>
      <c r="AK46" s="224">
        <f>SUMIFS('Pooling Demand- Subsidy &amp; ML'!$I:$I,'Pooling Demand- Subsidy &amp; ML'!$B:$B,2035,'Pooling Demand- Subsidy &amp; ML'!$C:$C,$B46,'Pooling Demand- Subsidy &amp; ML'!$D:$D,AK$42)+SUMIFS('Pooling Demand- Subsidy &amp; ML'!$L:$L,'Pooling Demand- Subsidy &amp; ML'!$B:$B,2035,'Pooling Demand- Subsidy &amp; ML'!$C:$C,$B46,'Pooling Demand- Subsidy &amp; ML'!$D:$D,AK$42)</f>
        <v>5775</v>
      </c>
      <c r="AL46" s="224">
        <f>SUMIFS('Pooling Demand- Subsidy &amp; ML'!$I:$I,'Pooling Demand- Subsidy &amp; ML'!$B:$B,2035,'Pooling Demand- Subsidy &amp; ML'!$C:$C,$B46,'Pooling Demand- Subsidy &amp; ML'!$D:$D,AL$42)+SUMIFS('Pooling Demand- Subsidy &amp; ML'!$L:$L,'Pooling Demand- Subsidy &amp; ML'!$B:$B,2035,'Pooling Demand- Subsidy &amp; ML'!$C:$C,$B46,'Pooling Demand- Subsidy &amp; ML'!$D:$D,AL$42)</f>
        <v>234</v>
      </c>
      <c r="AM46" s="224">
        <f>SUMIFS('Pooling Demand- Subsidy &amp; ML'!$I:$I,'Pooling Demand- Subsidy &amp; ML'!$B:$B,2035,'Pooling Demand- Subsidy &amp; ML'!$C:$C,$B46,'Pooling Demand- Subsidy &amp; ML'!$D:$D,AM$42)+SUMIFS('Pooling Demand- Subsidy &amp; ML'!$L:$L,'Pooling Demand- Subsidy &amp; ML'!$B:$B,2035,'Pooling Demand- Subsidy &amp; ML'!$C:$C,$B46,'Pooling Demand- Subsidy &amp; ML'!$D:$D,AM$42)</f>
        <v>156</v>
      </c>
      <c r="AN46" s="225">
        <f>SUMIFS('Pooling Demand- Subsidy &amp; ML'!$I:$I,'Pooling Demand- Subsidy &amp; ML'!$B:$B,2035,'Pooling Demand- Subsidy &amp; ML'!$C:$C,$B46,'Pooling Demand- Subsidy &amp; ML'!$D:$D,AN$42)+SUMIFS('Pooling Demand- Subsidy &amp; ML'!$L:$L,'Pooling Demand- Subsidy &amp; ML'!$B:$B,2035,'Pooling Demand- Subsidy &amp; ML'!$C:$C,$B46,'Pooling Demand- Subsidy &amp; ML'!$D:$D,AN$42)</f>
        <v>88</v>
      </c>
      <c r="AO46" s="91">
        <f t="shared" si="23"/>
        <v>70619</v>
      </c>
      <c r="AQ46" s="86" t="s">
        <v>11</v>
      </c>
      <c r="AR46" s="223">
        <f>SUMIFS('Pooling Demand- Subsidy &amp; ML'!$I:$I,'Pooling Demand- Subsidy &amp; ML'!$B:$B,2050,'Pooling Demand- Subsidy &amp; ML'!$C:$C,$B46,'Pooling Demand- Subsidy &amp; ML'!$D:$D,AR$42)+SUMIFS('Pooling Demand- Subsidy &amp; ML'!$L:$L,'Pooling Demand- Subsidy &amp; ML'!$B:$B,2050,'Pooling Demand- Subsidy &amp; ML'!$C:$C,$B46,'Pooling Demand- Subsidy &amp; ML'!$D:$D,AR$42)</f>
        <v>0</v>
      </c>
      <c r="AS46" s="224">
        <f>SUMIFS('Pooling Demand- Subsidy &amp; ML'!$I:$I,'Pooling Demand- Subsidy &amp; ML'!$B:$B,2050,'Pooling Demand- Subsidy &amp; ML'!$C:$C,$B46,'Pooling Demand- Subsidy &amp; ML'!$D:$D,AS$42)+SUMIFS('Pooling Demand- Subsidy &amp; ML'!$L:$L,'Pooling Demand- Subsidy &amp; ML'!$B:$B,2050,'Pooling Demand- Subsidy &amp; ML'!$C:$C,$B46,'Pooling Demand- Subsidy &amp; ML'!$D:$D,AS$42)</f>
        <v>0</v>
      </c>
      <c r="AT46" s="224">
        <f>SUMIFS('Pooling Demand- Subsidy &amp; ML'!$I:$I,'Pooling Demand- Subsidy &amp; ML'!$B:$B,2050,'Pooling Demand- Subsidy &amp; ML'!$C:$C,$B46,'Pooling Demand- Subsidy &amp; ML'!$D:$D,AT$42)+SUMIFS('Pooling Demand- Subsidy &amp; ML'!$L:$L,'Pooling Demand- Subsidy &amp; ML'!$B:$B,2050,'Pooling Demand- Subsidy &amp; ML'!$C:$C,$B46,'Pooling Demand- Subsidy &amp; ML'!$D:$D,AT$42)</f>
        <v>0</v>
      </c>
      <c r="AU46" s="224">
        <f>SUMIFS('Pooling Demand- Subsidy &amp; ML'!$I:$I,'Pooling Demand- Subsidy &amp; ML'!$B:$B,2050,'Pooling Demand- Subsidy &amp; ML'!$C:$C,$B46,'Pooling Demand- Subsidy &amp; ML'!$D:$D,AU$42)+SUMIFS('Pooling Demand- Subsidy &amp; ML'!$L:$L,'Pooling Demand- Subsidy &amp; ML'!$B:$B,2050,'Pooling Demand- Subsidy &amp; ML'!$C:$C,$B46,'Pooling Demand- Subsidy &amp; ML'!$D:$D,AU$42)</f>
        <v>0</v>
      </c>
      <c r="AV46" s="224">
        <f>SUMIFS('Pooling Demand- Subsidy &amp; ML'!$I:$I,'Pooling Demand- Subsidy &amp; ML'!$B:$B,2050,'Pooling Demand- Subsidy &amp; ML'!$C:$C,$B46,'Pooling Demand- Subsidy &amp; ML'!$D:$D,AV$42)+SUMIFS('Pooling Demand- Subsidy &amp; ML'!$L:$L,'Pooling Demand- Subsidy &amp; ML'!$B:$B,2050,'Pooling Demand- Subsidy &amp; ML'!$C:$C,$B46,'Pooling Demand- Subsidy &amp; ML'!$D:$D,AV$42)</f>
        <v>0</v>
      </c>
      <c r="AW46" s="224">
        <f>SUMIFS('Pooling Demand- Subsidy &amp; ML'!$I:$I,'Pooling Demand- Subsidy &amp; ML'!$B:$B,2050,'Pooling Demand- Subsidy &amp; ML'!$C:$C,$B46,'Pooling Demand- Subsidy &amp; ML'!$D:$D,AW$42)+SUMIFS('Pooling Demand- Subsidy &amp; ML'!$L:$L,'Pooling Demand- Subsidy &amp; ML'!$B:$B,2050,'Pooling Demand- Subsidy &amp; ML'!$C:$C,$B46,'Pooling Demand- Subsidy &amp; ML'!$D:$D,AW$42)</f>
        <v>0</v>
      </c>
      <c r="AX46" s="225">
        <f>SUMIFS('Pooling Demand- Subsidy &amp; ML'!$I:$I,'Pooling Demand- Subsidy &amp; ML'!$B:$B,2050,'Pooling Demand- Subsidy &amp; ML'!$C:$C,$B46,'Pooling Demand- Subsidy &amp; ML'!$D:$D,AX$42)+SUMIFS('Pooling Demand- Subsidy &amp; ML'!$L:$L,'Pooling Demand- Subsidy &amp; ML'!$B:$B,2050,'Pooling Demand- Subsidy &amp; ML'!$C:$C,$B46,'Pooling Demand- Subsidy &amp; ML'!$D:$D,AX$42)</f>
        <v>0</v>
      </c>
      <c r="AY46" s="91">
        <f t="shared" si="24"/>
        <v>0</v>
      </c>
    </row>
    <row r="47" spans="2:51" x14ac:dyDescent="0.25">
      <c r="B47" s="21">
        <v>3</v>
      </c>
      <c r="C47" s="86" t="s">
        <v>12</v>
      </c>
      <c r="D47" s="223">
        <f>SUMIFS('Pooling Demand- Subsidy &amp; ML'!$I:$I,'Pooling Demand- Subsidy &amp; ML'!$B:$B,2016,'Pooling Demand- Subsidy &amp; ML'!$C:$C,$B47,'Pooling Demand- Subsidy &amp; ML'!$D:$D,D$42)+SUMIFS('Pooling Demand- Subsidy &amp; ML'!$L:$L,'Pooling Demand- Subsidy &amp; ML'!$B:$B,2016,'Pooling Demand- Subsidy &amp; ML'!$C:$C,$B47,'Pooling Demand- Subsidy &amp; ML'!$D:$D,D$42)</f>
        <v>0</v>
      </c>
      <c r="E47" s="224">
        <f>SUMIFS('Pooling Demand- Subsidy &amp; ML'!$I:$I,'Pooling Demand- Subsidy &amp; ML'!$B:$B,2016,'Pooling Demand- Subsidy &amp; ML'!$C:$C,$B47,'Pooling Demand- Subsidy &amp; ML'!$D:$D,E$42)+SUMIFS('Pooling Demand- Subsidy &amp; ML'!$L:$L,'Pooling Demand- Subsidy &amp; ML'!$B:$B,2016,'Pooling Demand- Subsidy &amp; ML'!$C:$C,$B47,'Pooling Demand- Subsidy &amp; ML'!$D:$D,E$42)</f>
        <v>0</v>
      </c>
      <c r="F47" s="224">
        <f>SUMIFS('Pooling Demand- Subsidy &amp; ML'!$I:$I,'Pooling Demand- Subsidy &amp; ML'!$B:$B,2016,'Pooling Demand- Subsidy &amp; ML'!$C:$C,$B47,'Pooling Demand- Subsidy &amp; ML'!$D:$D,F$42)+SUMIFS('Pooling Demand- Subsidy &amp; ML'!$L:$L,'Pooling Demand- Subsidy &amp; ML'!$B:$B,2016,'Pooling Demand- Subsidy &amp; ML'!$C:$C,$B47,'Pooling Demand- Subsidy &amp; ML'!$D:$D,F$42)</f>
        <v>0</v>
      </c>
      <c r="G47" s="224">
        <f>SUMIFS('Pooling Demand- Subsidy &amp; ML'!$I:$I,'Pooling Demand- Subsidy &amp; ML'!$B:$B,2016,'Pooling Demand- Subsidy &amp; ML'!$C:$C,$B47,'Pooling Demand- Subsidy &amp; ML'!$D:$D,G$42)+SUMIFS('Pooling Demand- Subsidy &amp; ML'!$L:$L,'Pooling Demand- Subsidy &amp; ML'!$B:$B,2016,'Pooling Demand- Subsidy &amp; ML'!$C:$C,$B47,'Pooling Demand- Subsidy &amp; ML'!$D:$D,G$42)</f>
        <v>0</v>
      </c>
      <c r="H47" s="224">
        <f>SUMIFS('Pooling Demand- Subsidy &amp; ML'!$I:$I,'Pooling Demand- Subsidy &amp; ML'!$B:$B,2016,'Pooling Demand- Subsidy &amp; ML'!$C:$C,$B47,'Pooling Demand- Subsidy &amp; ML'!$D:$D,H$42)+SUMIFS('Pooling Demand- Subsidy &amp; ML'!$L:$L,'Pooling Demand- Subsidy &amp; ML'!$B:$B,2016,'Pooling Demand- Subsidy &amp; ML'!$C:$C,$B47,'Pooling Demand- Subsidy &amp; ML'!$D:$D,H$42)</f>
        <v>0</v>
      </c>
      <c r="I47" s="224">
        <f>SUMIFS('Pooling Demand- Subsidy &amp; ML'!$I:$I,'Pooling Demand- Subsidy &amp; ML'!$B:$B,2016,'Pooling Demand- Subsidy &amp; ML'!$C:$C,$B47,'Pooling Demand- Subsidy &amp; ML'!$D:$D,I$42)+SUMIFS('Pooling Demand- Subsidy &amp; ML'!$L:$L,'Pooling Demand- Subsidy &amp; ML'!$B:$B,2016,'Pooling Demand- Subsidy &amp; ML'!$C:$C,$B47,'Pooling Demand- Subsidy &amp; ML'!$D:$D,I$42)</f>
        <v>0</v>
      </c>
      <c r="J47" s="225">
        <f>SUMIFS('Pooling Demand- Subsidy &amp; ML'!$I:$I,'Pooling Demand- Subsidy &amp; ML'!$B:$B,2016,'Pooling Demand- Subsidy &amp; ML'!$C:$C,$B47,'Pooling Demand- Subsidy &amp; ML'!$D:$D,J$42)+SUMIFS('Pooling Demand- Subsidy &amp; ML'!$L:$L,'Pooling Demand- Subsidy &amp; ML'!$B:$B,2016,'Pooling Demand- Subsidy &amp; ML'!$C:$C,$B47,'Pooling Demand- Subsidy &amp; ML'!$D:$D,J$42)</f>
        <v>0</v>
      </c>
      <c r="K47" s="91">
        <f t="shared" si="20"/>
        <v>0</v>
      </c>
      <c r="M47" s="86" t="s">
        <v>12</v>
      </c>
      <c r="N47" s="223">
        <f>SUMIFS('Pooling Demand- Subsidy &amp; ML'!$I:$I,'Pooling Demand- Subsidy &amp; ML'!$B:$B,2020,'Pooling Demand- Subsidy &amp; ML'!$C:$C,$B47,'Pooling Demand- Subsidy &amp; ML'!$D:$D,N$42)+SUMIFS('Pooling Demand- Subsidy &amp; ML'!$L:$L,'Pooling Demand- Subsidy &amp; ML'!$B:$B,2020,'Pooling Demand- Subsidy &amp; ML'!$C:$C,$B47,'Pooling Demand- Subsidy &amp; ML'!$D:$D,N$42)</f>
        <v>0</v>
      </c>
      <c r="O47" s="224">
        <f>SUMIFS('Pooling Demand- Subsidy &amp; ML'!$I:$I,'Pooling Demand- Subsidy &amp; ML'!$B:$B,2020,'Pooling Demand- Subsidy &amp; ML'!$C:$C,$B47,'Pooling Demand- Subsidy &amp; ML'!$D:$D,O$42)+SUMIFS('Pooling Demand- Subsidy &amp; ML'!$L:$L,'Pooling Demand- Subsidy &amp; ML'!$B:$B,2020,'Pooling Demand- Subsidy &amp; ML'!$C:$C,$B47,'Pooling Demand- Subsidy &amp; ML'!$D:$D,O$42)</f>
        <v>0</v>
      </c>
      <c r="P47" s="224">
        <f>SUMIFS('Pooling Demand- Subsidy &amp; ML'!$I:$I,'Pooling Demand- Subsidy &amp; ML'!$B:$B,2020,'Pooling Demand- Subsidy &amp; ML'!$C:$C,$B47,'Pooling Demand- Subsidy &amp; ML'!$D:$D,P$42)+SUMIFS('Pooling Demand- Subsidy &amp; ML'!$L:$L,'Pooling Demand- Subsidy &amp; ML'!$B:$B,2020,'Pooling Demand- Subsidy &amp; ML'!$C:$C,$B47,'Pooling Demand- Subsidy &amp; ML'!$D:$D,P$42)</f>
        <v>0</v>
      </c>
      <c r="Q47" s="224">
        <f>SUMIFS('Pooling Demand- Subsidy &amp; ML'!$I:$I,'Pooling Demand- Subsidy &amp; ML'!$B:$B,2020,'Pooling Demand- Subsidy &amp; ML'!$C:$C,$B47,'Pooling Demand- Subsidy &amp; ML'!$D:$D,Q$42)+SUMIFS('Pooling Demand- Subsidy &amp; ML'!$L:$L,'Pooling Demand- Subsidy &amp; ML'!$B:$B,2020,'Pooling Demand- Subsidy &amp; ML'!$C:$C,$B47,'Pooling Demand- Subsidy &amp; ML'!$D:$D,Q$42)</f>
        <v>0</v>
      </c>
      <c r="R47" s="224">
        <f>SUMIFS('Pooling Demand- Subsidy &amp; ML'!$I:$I,'Pooling Demand- Subsidy &amp; ML'!$B:$B,2020,'Pooling Demand- Subsidy &amp; ML'!$C:$C,$B47,'Pooling Demand- Subsidy &amp; ML'!$D:$D,R$42)+SUMIFS('Pooling Demand- Subsidy &amp; ML'!$L:$L,'Pooling Demand- Subsidy &amp; ML'!$B:$B,2020,'Pooling Demand- Subsidy &amp; ML'!$C:$C,$B47,'Pooling Demand- Subsidy &amp; ML'!$D:$D,R$42)</f>
        <v>0</v>
      </c>
      <c r="S47" s="224">
        <f>SUMIFS('Pooling Demand- Subsidy &amp; ML'!$I:$I,'Pooling Demand- Subsidy &amp; ML'!$B:$B,2020,'Pooling Demand- Subsidy &amp; ML'!$C:$C,$B47,'Pooling Demand- Subsidy &amp; ML'!$D:$D,S$42)+SUMIFS('Pooling Demand- Subsidy &amp; ML'!$L:$L,'Pooling Demand- Subsidy &amp; ML'!$B:$B,2020,'Pooling Demand- Subsidy &amp; ML'!$C:$C,$B47,'Pooling Demand- Subsidy &amp; ML'!$D:$D,S$42)</f>
        <v>0</v>
      </c>
      <c r="T47" s="225">
        <f>SUMIFS('Pooling Demand- Subsidy &amp; ML'!$I:$I,'Pooling Demand- Subsidy &amp; ML'!$B:$B,2020,'Pooling Demand- Subsidy &amp; ML'!$C:$C,$B47,'Pooling Demand- Subsidy &amp; ML'!$D:$D,T$42)+SUMIFS('Pooling Demand- Subsidy &amp; ML'!$L:$L,'Pooling Demand- Subsidy &amp; ML'!$B:$B,2020,'Pooling Demand- Subsidy &amp; ML'!$C:$C,$B47,'Pooling Demand- Subsidy &amp; ML'!$D:$D,T$42)</f>
        <v>0</v>
      </c>
      <c r="U47" s="91">
        <f t="shared" si="21"/>
        <v>0</v>
      </c>
      <c r="W47" s="86" t="s">
        <v>12</v>
      </c>
      <c r="X47" s="223">
        <f>SUMIFS('Pooling Demand- Subsidy &amp; ML'!$I:$I,'Pooling Demand- Subsidy &amp; ML'!$B:$B,2025,'Pooling Demand- Subsidy &amp; ML'!$C:$C,$B47,'Pooling Demand- Subsidy &amp; ML'!$D:$D,X$42)+SUMIFS('Pooling Demand- Subsidy &amp; ML'!$L:$L,'Pooling Demand- Subsidy &amp; ML'!$B:$B,2025,'Pooling Demand- Subsidy &amp; ML'!$C:$C,$B47,'Pooling Demand- Subsidy &amp; ML'!$D:$D,X$42)</f>
        <v>0</v>
      </c>
      <c r="Y47" s="224">
        <f>SUMIFS('Pooling Demand- Subsidy &amp; ML'!$I:$I,'Pooling Demand- Subsidy &amp; ML'!$B:$B,2025,'Pooling Demand- Subsidy &amp; ML'!$C:$C,$B47,'Pooling Demand- Subsidy &amp; ML'!$D:$D,Y$42)+SUMIFS('Pooling Demand- Subsidy &amp; ML'!$L:$L,'Pooling Demand- Subsidy &amp; ML'!$B:$B,2025,'Pooling Demand- Subsidy &amp; ML'!$C:$C,$B47,'Pooling Demand- Subsidy &amp; ML'!$D:$D,Y$42)</f>
        <v>0</v>
      </c>
      <c r="Z47" s="224">
        <f>SUMIFS('Pooling Demand- Subsidy &amp; ML'!$I:$I,'Pooling Demand- Subsidy &amp; ML'!$B:$B,2025,'Pooling Demand- Subsidy &amp; ML'!$C:$C,$B47,'Pooling Demand- Subsidy &amp; ML'!$D:$D,Z$42)+SUMIFS('Pooling Demand- Subsidy &amp; ML'!$L:$L,'Pooling Demand- Subsidy &amp; ML'!$B:$B,2025,'Pooling Demand- Subsidy &amp; ML'!$C:$C,$B47,'Pooling Demand- Subsidy &amp; ML'!$D:$D,Z$42)</f>
        <v>0</v>
      </c>
      <c r="AA47" s="224">
        <f>SUMIFS('Pooling Demand- Subsidy &amp; ML'!$I:$I,'Pooling Demand- Subsidy &amp; ML'!$B:$B,2025,'Pooling Demand- Subsidy &amp; ML'!$C:$C,$B47,'Pooling Demand- Subsidy &amp; ML'!$D:$D,AA$42)+SUMIFS('Pooling Demand- Subsidy &amp; ML'!$L:$L,'Pooling Demand- Subsidy &amp; ML'!$B:$B,2025,'Pooling Demand- Subsidy &amp; ML'!$C:$C,$B47,'Pooling Demand- Subsidy &amp; ML'!$D:$D,AA$42)</f>
        <v>0</v>
      </c>
      <c r="AB47" s="224">
        <f>SUMIFS('Pooling Demand- Subsidy &amp; ML'!$I:$I,'Pooling Demand- Subsidy &amp; ML'!$B:$B,2025,'Pooling Demand- Subsidy &amp; ML'!$C:$C,$B47,'Pooling Demand- Subsidy &amp; ML'!$D:$D,AB$42)+SUMIFS('Pooling Demand- Subsidy &amp; ML'!$L:$L,'Pooling Demand- Subsidy &amp; ML'!$B:$B,2025,'Pooling Demand- Subsidy &amp; ML'!$C:$C,$B47,'Pooling Demand- Subsidy &amp; ML'!$D:$D,AB$42)</f>
        <v>0</v>
      </c>
      <c r="AC47" s="224">
        <f>SUMIFS('Pooling Demand- Subsidy &amp; ML'!$I:$I,'Pooling Demand- Subsidy &amp; ML'!$B:$B,2025,'Pooling Demand- Subsidy &amp; ML'!$C:$C,$B47,'Pooling Demand- Subsidy &amp; ML'!$D:$D,AC$42)+SUMIFS('Pooling Demand- Subsidy &amp; ML'!$L:$L,'Pooling Demand- Subsidy &amp; ML'!$B:$B,2025,'Pooling Demand- Subsidy &amp; ML'!$C:$C,$B47,'Pooling Demand- Subsidy &amp; ML'!$D:$D,AC$42)</f>
        <v>0</v>
      </c>
      <c r="AD47" s="225">
        <f>SUMIFS('Pooling Demand- Subsidy &amp; ML'!$I:$I,'Pooling Demand- Subsidy &amp; ML'!$B:$B,2025,'Pooling Demand- Subsidy &amp; ML'!$C:$C,$B47,'Pooling Demand- Subsidy &amp; ML'!$D:$D,AD$42)+SUMIFS('Pooling Demand- Subsidy &amp; ML'!$L:$L,'Pooling Demand- Subsidy &amp; ML'!$B:$B,2025,'Pooling Demand- Subsidy &amp; ML'!$C:$C,$B47,'Pooling Demand- Subsidy &amp; ML'!$D:$D,AD$42)</f>
        <v>0</v>
      </c>
      <c r="AE47" s="91">
        <f t="shared" si="22"/>
        <v>0</v>
      </c>
      <c r="AG47" s="86" t="s">
        <v>12</v>
      </c>
      <c r="AH47" s="223">
        <f>SUMIFS('Pooling Demand- Subsidy &amp; ML'!$I:$I,'Pooling Demand- Subsidy &amp; ML'!$B:$B,2035,'Pooling Demand- Subsidy &amp; ML'!$C:$C,$B47,'Pooling Demand- Subsidy &amp; ML'!$D:$D,AH$42)+SUMIFS('Pooling Demand- Subsidy &amp; ML'!$L:$L,'Pooling Demand- Subsidy &amp; ML'!$B:$B,2035,'Pooling Demand- Subsidy &amp; ML'!$C:$C,$B47,'Pooling Demand- Subsidy &amp; ML'!$D:$D,AH$42)</f>
        <v>12972</v>
      </c>
      <c r="AI47" s="224">
        <f>SUMIFS('Pooling Demand- Subsidy &amp; ML'!$I:$I,'Pooling Demand- Subsidy &amp; ML'!$B:$B,2035,'Pooling Demand- Subsidy &amp; ML'!$C:$C,$B47,'Pooling Demand- Subsidy &amp; ML'!$D:$D,AI$42)+SUMIFS('Pooling Demand- Subsidy &amp; ML'!$L:$L,'Pooling Demand- Subsidy &amp; ML'!$B:$B,2035,'Pooling Demand- Subsidy &amp; ML'!$C:$C,$B47,'Pooling Demand- Subsidy &amp; ML'!$D:$D,AI$42)</f>
        <v>20093</v>
      </c>
      <c r="AJ47" s="224">
        <f>SUMIFS('Pooling Demand- Subsidy &amp; ML'!$I:$I,'Pooling Demand- Subsidy &amp; ML'!$B:$B,2035,'Pooling Demand- Subsidy &amp; ML'!$C:$C,$B47,'Pooling Demand- Subsidy &amp; ML'!$D:$D,AJ$42)+SUMIFS('Pooling Demand- Subsidy &amp; ML'!$L:$L,'Pooling Demand- Subsidy &amp; ML'!$B:$B,2035,'Pooling Demand- Subsidy &amp; ML'!$C:$C,$B47,'Pooling Demand- Subsidy &amp; ML'!$D:$D,AJ$42)</f>
        <v>5801</v>
      </c>
      <c r="AK47" s="224">
        <f>SUMIFS('Pooling Demand- Subsidy &amp; ML'!$I:$I,'Pooling Demand- Subsidy &amp; ML'!$B:$B,2035,'Pooling Demand- Subsidy &amp; ML'!$C:$C,$B47,'Pooling Demand- Subsidy &amp; ML'!$D:$D,AK$42)+SUMIFS('Pooling Demand- Subsidy &amp; ML'!$L:$L,'Pooling Demand- Subsidy &amp; ML'!$B:$B,2035,'Pooling Demand- Subsidy &amp; ML'!$C:$C,$B47,'Pooling Demand- Subsidy &amp; ML'!$D:$D,AK$42)</f>
        <v>46741</v>
      </c>
      <c r="AL47" s="224">
        <f>SUMIFS('Pooling Demand- Subsidy &amp; ML'!$I:$I,'Pooling Demand- Subsidy &amp; ML'!$B:$B,2035,'Pooling Demand- Subsidy &amp; ML'!$C:$C,$B47,'Pooling Demand- Subsidy &amp; ML'!$D:$D,AL$42)+SUMIFS('Pooling Demand- Subsidy &amp; ML'!$L:$L,'Pooling Demand- Subsidy &amp; ML'!$B:$B,2035,'Pooling Demand- Subsidy &amp; ML'!$C:$C,$B47,'Pooling Demand- Subsidy &amp; ML'!$D:$D,AL$42)</f>
        <v>586</v>
      </c>
      <c r="AM47" s="224">
        <f>SUMIFS('Pooling Demand- Subsidy &amp; ML'!$I:$I,'Pooling Demand- Subsidy &amp; ML'!$B:$B,2035,'Pooling Demand- Subsidy &amp; ML'!$C:$C,$B47,'Pooling Demand- Subsidy &amp; ML'!$D:$D,AM$42)+SUMIFS('Pooling Demand- Subsidy &amp; ML'!$L:$L,'Pooling Demand- Subsidy &amp; ML'!$B:$B,2035,'Pooling Demand- Subsidy &amp; ML'!$C:$C,$B47,'Pooling Demand- Subsidy &amp; ML'!$D:$D,AM$42)</f>
        <v>1075</v>
      </c>
      <c r="AN47" s="225">
        <f>SUMIFS('Pooling Demand- Subsidy &amp; ML'!$I:$I,'Pooling Demand- Subsidy &amp; ML'!$B:$B,2035,'Pooling Demand- Subsidy &amp; ML'!$C:$C,$B47,'Pooling Demand- Subsidy &amp; ML'!$D:$D,AN$42)+SUMIFS('Pooling Demand- Subsidy &amp; ML'!$L:$L,'Pooling Demand- Subsidy &amp; ML'!$B:$B,2035,'Pooling Demand- Subsidy &amp; ML'!$C:$C,$B47,'Pooling Demand- Subsidy &amp; ML'!$D:$D,AN$42)</f>
        <v>1041</v>
      </c>
      <c r="AO47" s="91">
        <f t="shared" si="23"/>
        <v>88309</v>
      </c>
      <c r="AQ47" s="86" t="s">
        <v>12</v>
      </c>
      <c r="AR47" s="223">
        <f>SUMIFS('Pooling Demand- Subsidy &amp; ML'!$I:$I,'Pooling Demand- Subsidy &amp; ML'!$B:$B,2050,'Pooling Demand- Subsidy &amp; ML'!$C:$C,$B47,'Pooling Demand- Subsidy &amp; ML'!$D:$D,AR$42)+SUMIFS('Pooling Demand- Subsidy &amp; ML'!$L:$L,'Pooling Demand- Subsidy &amp; ML'!$B:$B,2050,'Pooling Demand- Subsidy &amp; ML'!$C:$C,$B47,'Pooling Demand- Subsidy &amp; ML'!$D:$D,AR$42)</f>
        <v>0</v>
      </c>
      <c r="AS47" s="224">
        <f>SUMIFS('Pooling Demand- Subsidy &amp; ML'!$I:$I,'Pooling Demand- Subsidy &amp; ML'!$B:$B,2050,'Pooling Demand- Subsidy &amp; ML'!$C:$C,$B47,'Pooling Demand- Subsidy &amp; ML'!$D:$D,AS$42)+SUMIFS('Pooling Demand- Subsidy &amp; ML'!$L:$L,'Pooling Demand- Subsidy &amp; ML'!$B:$B,2050,'Pooling Demand- Subsidy &amp; ML'!$C:$C,$B47,'Pooling Demand- Subsidy &amp; ML'!$D:$D,AS$42)</f>
        <v>0</v>
      </c>
      <c r="AT47" s="224">
        <f>SUMIFS('Pooling Demand- Subsidy &amp; ML'!$I:$I,'Pooling Demand- Subsidy &amp; ML'!$B:$B,2050,'Pooling Demand- Subsidy &amp; ML'!$C:$C,$B47,'Pooling Demand- Subsidy &amp; ML'!$D:$D,AT$42)+SUMIFS('Pooling Demand- Subsidy &amp; ML'!$L:$L,'Pooling Demand- Subsidy &amp; ML'!$B:$B,2050,'Pooling Demand- Subsidy &amp; ML'!$C:$C,$B47,'Pooling Demand- Subsidy &amp; ML'!$D:$D,AT$42)</f>
        <v>0</v>
      </c>
      <c r="AU47" s="224">
        <f>SUMIFS('Pooling Demand- Subsidy &amp; ML'!$I:$I,'Pooling Demand- Subsidy &amp; ML'!$B:$B,2050,'Pooling Demand- Subsidy &amp; ML'!$C:$C,$B47,'Pooling Demand- Subsidy &amp; ML'!$D:$D,AU$42)+SUMIFS('Pooling Demand- Subsidy &amp; ML'!$L:$L,'Pooling Demand- Subsidy &amp; ML'!$B:$B,2050,'Pooling Demand- Subsidy &amp; ML'!$C:$C,$B47,'Pooling Demand- Subsidy &amp; ML'!$D:$D,AU$42)</f>
        <v>0</v>
      </c>
      <c r="AV47" s="224">
        <f>SUMIFS('Pooling Demand- Subsidy &amp; ML'!$I:$I,'Pooling Demand- Subsidy &amp; ML'!$B:$B,2050,'Pooling Demand- Subsidy &amp; ML'!$C:$C,$B47,'Pooling Demand- Subsidy &amp; ML'!$D:$D,AV$42)+SUMIFS('Pooling Demand- Subsidy &amp; ML'!$L:$L,'Pooling Demand- Subsidy &amp; ML'!$B:$B,2050,'Pooling Demand- Subsidy &amp; ML'!$C:$C,$B47,'Pooling Demand- Subsidy &amp; ML'!$D:$D,AV$42)</f>
        <v>0</v>
      </c>
      <c r="AW47" s="224">
        <f>SUMIFS('Pooling Demand- Subsidy &amp; ML'!$I:$I,'Pooling Demand- Subsidy &amp; ML'!$B:$B,2050,'Pooling Demand- Subsidy &amp; ML'!$C:$C,$B47,'Pooling Demand- Subsidy &amp; ML'!$D:$D,AW$42)+SUMIFS('Pooling Demand- Subsidy &amp; ML'!$L:$L,'Pooling Demand- Subsidy &amp; ML'!$B:$B,2050,'Pooling Demand- Subsidy &amp; ML'!$C:$C,$B47,'Pooling Demand- Subsidy &amp; ML'!$D:$D,AW$42)</f>
        <v>0</v>
      </c>
      <c r="AX47" s="225">
        <f>SUMIFS('Pooling Demand- Subsidy &amp; ML'!$I:$I,'Pooling Demand- Subsidy &amp; ML'!$B:$B,2050,'Pooling Demand- Subsidy &amp; ML'!$C:$C,$B47,'Pooling Demand- Subsidy &amp; ML'!$D:$D,AX$42)+SUMIFS('Pooling Demand- Subsidy &amp; ML'!$L:$L,'Pooling Demand- Subsidy &amp; ML'!$B:$B,2050,'Pooling Demand- Subsidy &amp; ML'!$C:$C,$B47,'Pooling Demand- Subsidy &amp; ML'!$D:$D,AX$42)</f>
        <v>0</v>
      </c>
      <c r="AY47" s="91">
        <f t="shared" si="24"/>
        <v>0</v>
      </c>
    </row>
    <row r="48" spans="2:51" x14ac:dyDescent="0.25">
      <c r="B48" s="21">
        <v>4</v>
      </c>
      <c r="C48" s="86" t="s">
        <v>13</v>
      </c>
      <c r="D48" s="223">
        <f>SUMIFS('Pooling Demand- Subsidy &amp; ML'!$I:$I,'Pooling Demand- Subsidy &amp; ML'!$B:$B,2016,'Pooling Demand- Subsidy &amp; ML'!$C:$C,$B48,'Pooling Demand- Subsidy &amp; ML'!$D:$D,D$42)+SUMIFS('Pooling Demand- Subsidy &amp; ML'!$L:$L,'Pooling Demand- Subsidy &amp; ML'!$B:$B,2016,'Pooling Demand- Subsidy &amp; ML'!$C:$C,$B48,'Pooling Demand- Subsidy &amp; ML'!$D:$D,D$42)</f>
        <v>0</v>
      </c>
      <c r="E48" s="224">
        <f>SUMIFS('Pooling Demand- Subsidy &amp; ML'!$I:$I,'Pooling Demand- Subsidy &amp; ML'!$B:$B,2016,'Pooling Demand- Subsidy &amp; ML'!$C:$C,$B48,'Pooling Demand- Subsidy &amp; ML'!$D:$D,E$42)+SUMIFS('Pooling Demand- Subsidy &amp; ML'!$L:$L,'Pooling Demand- Subsidy &amp; ML'!$B:$B,2016,'Pooling Demand- Subsidy &amp; ML'!$C:$C,$B48,'Pooling Demand- Subsidy &amp; ML'!$D:$D,E$42)</f>
        <v>0</v>
      </c>
      <c r="F48" s="224">
        <f>SUMIFS('Pooling Demand- Subsidy &amp; ML'!$I:$I,'Pooling Demand- Subsidy &amp; ML'!$B:$B,2016,'Pooling Demand- Subsidy &amp; ML'!$C:$C,$B48,'Pooling Demand- Subsidy &amp; ML'!$D:$D,F$42)+SUMIFS('Pooling Demand- Subsidy &amp; ML'!$L:$L,'Pooling Demand- Subsidy &amp; ML'!$B:$B,2016,'Pooling Demand- Subsidy &amp; ML'!$C:$C,$B48,'Pooling Demand- Subsidy &amp; ML'!$D:$D,F$42)</f>
        <v>0</v>
      </c>
      <c r="G48" s="224">
        <f>SUMIFS('Pooling Demand- Subsidy &amp; ML'!$I:$I,'Pooling Demand- Subsidy &amp; ML'!$B:$B,2016,'Pooling Demand- Subsidy &amp; ML'!$C:$C,$B48,'Pooling Demand- Subsidy &amp; ML'!$D:$D,G$42)+SUMIFS('Pooling Demand- Subsidy &amp; ML'!$L:$L,'Pooling Demand- Subsidy &amp; ML'!$B:$B,2016,'Pooling Demand- Subsidy &amp; ML'!$C:$C,$B48,'Pooling Demand- Subsidy &amp; ML'!$D:$D,G$42)</f>
        <v>0</v>
      </c>
      <c r="H48" s="224">
        <f>SUMIFS('Pooling Demand- Subsidy &amp; ML'!$I:$I,'Pooling Demand- Subsidy &amp; ML'!$B:$B,2016,'Pooling Demand- Subsidy &amp; ML'!$C:$C,$B48,'Pooling Demand- Subsidy &amp; ML'!$D:$D,H$42)+SUMIFS('Pooling Demand- Subsidy &amp; ML'!$L:$L,'Pooling Demand- Subsidy &amp; ML'!$B:$B,2016,'Pooling Demand- Subsidy &amp; ML'!$C:$C,$B48,'Pooling Demand- Subsidy &amp; ML'!$D:$D,H$42)</f>
        <v>0</v>
      </c>
      <c r="I48" s="224">
        <f>SUMIFS('Pooling Demand- Subsidy &amp; ML'!$I:$I,'Pooling Demand- Subsidy &amp; ML'!$B:$B,2016,'Pooling Demand- Subsidy &amp; ML'!$C:$C,$B48,'Pooling Demand- Subsidy &amp; ML'!$D:$D,I$42)+SUMIFS('Pooling Demand- Subsidy &amp; ML'!$L:$L,'Pooling Demand- Subsidy &amp; ML'!$B:$B,2016,'Pooling Demand- Subsidy &amp; ML'!$C:$C,$B48,'Pooling Demand- Subsidy &amp; ML'!$D:$D,I$42)</f>
        <v>0</v>
      </c>
      <c r="J48" s="225">
        <f>SUMIFS('Pooling Demand- Subsidy &amp; ML'!$I:$I,'Pooling Demand- Subsidy &amp; ML'!$B:$B,2016,'Pooling Demand- Subsidy &amp; ML'!$C:$C,$B48,'Pooling Demand- Subsidy &amp; ML'!$D:$D,J$42)+SUMIFS('Pooling Demand- Subsidy &amp; ML'!$L:$L,'Pooling Demand- Subsidy &amp; ML'!$B:$B,2016,'Pooling Demand- Subsidy &amp; ML'!$C:$C,$B48,'Pooling Demand- Subsidy &amp; ML'!$D:$D,J$42)</f>
        <v>0</v>
      </c>
      <c r="K48" s="91">
        <f t="shared" si="20"/>
        <v>0</v>
      </c>
      <c r="M48" s="86" t="s">
        <v>13</v>
      </c>
      <c r="N48" s="223">
        <f>SUMIFS('Pooling Demand- Subsidy &amp; ML'!$I:$I,'Pooling Demand- Subsidy &amp; ML'!$B:$B,2020,'Pooling Demand- Subsidy &amp; ML'!$C:$C,$B48,'Pooling Demand- Subsidy &amp; ML'!$D:$D,N$42)+SUMIFS('Pooling Demand- Subsidy &amp; ML'!$L:$L,'Pooling Demand- Subsidy &amp; ML'!$B:$B,2020,'Pooling Demand- Subsidy &amp; ML'!$C:$C,$B48,'Pooling Demand- Subsidy &amp; ML'!$D:$D,N$42)</f>
        <v>0</v>
      </c>
      <c r="O48" s="224">
        <f>SUMIFS('Pooling Demand- Subsidy &amp; ML'!$I:$I,'Pooling Demand- Subsidy &amp; ML'!$B:$B,2020,'Pooling Demand- Subsidy &amp; ML'!$C:$C,$B48,'Pooling Demand- Subsidy &amp; ML'!$D:$D,O$42)+SUMIFS('Pooling Demand- Subsidy &amp; ML'!$L:$L,'Pooling Demand- Subsidy &amp; ML'!$B:$B,2020,'Pooling Demand- Subsidy &amp; ML'!$C:$C,$B48,'Pooling Demand- Subsidy &amp; ML'!$D:$D,O$42)</f>
        <v>0</v>
      </c>
      <c r="P48" s="224">
        <f>SUMIFS('Pooling Demand- Subsidy &amp; ML'!$I:$I,'Pooling Demand- Subsidy &amp; ML'!$B:$B,2020,'Pooling Demand- Subsidy &amp; ML'!$C:$C,$B48,'Pooling Demand- Subsidy &amp; ML'!$D:$D,P$42)+SUMIFS('Pooling Demand- Subsidy &amp; ML'!$L:$L,'Pooling Demand- Subsidy &amp; ML'!$B:$B,2020,'Pooling Demand- Subsidy &amp; ML'!$C:$C,$B48,'Pooling Demand- Subsidy &amp; ML'!$D:$D,P$42)</f>
        <v>0</v>
      </c>
      <c r="Q48" s="224">
        <f>SUMIFS('Pooling Demand- Subsidy &amp; ML'!$I:$I,'Pooling Demand- Subsidy &amp; ML'!$B:$B,2020,'Pooling Demand- Subsidy &amp; ML'!$C:$C,$B48,'Pooling Demand- Subsidy &amp; ML'!$D:$D,Q$42)+SUMIFS('Pooling Demand- Subsidy &amp; ML'!$L:$L,'Pooling Demand- Subsidy &amp; ML'!$B:$B,2020,'Pooling Demand- Subsidy &amp; ML'!$C:$C,$B48,'Pooling Demand- Subsidy &amp; ML'!$D:$D,Q$42)</f>
        <v>0</v>
      </c>
      <c r="R48" s="224">
        <f>SUMIFS('Pooling Demand- Subsidy &amp; ML'!$I:$I,'Pooling Demand- Subsidy &amp; ML'!$B:$B,2020,'Pooling Demand- Subsidy &amp; ML'!$C:$C,$B48,'Pooling Demand- Subsidy &amp; ML'!$D:$D,R$42)+SUMIFS('Pooling Demand- Subsidy &amp; ML'!$L:$L,'Pooling Demand- Subsidy &amp; ML'!$B:$B,2020,'Pooling Demand- Subsidy &amp; ML'!$C:$C,$B48,'Pooling Demand- Subsidy &amp; ML'!$D:$D,R$42)</f>
        <v>0</v>
      </c>
      <c r="S48" s="224">
        <f>SUMIFS('Pooling Demand- Subsidy &amp; ML'!$I:$I,'Pooling Demand- Subsidy &amp; ML'!$B:$B,2020,'Pooling Demand- Subsidy &amp; ML'!$C:$C,$B48,'Pooling Demand- Subsidy &amp; ML'!$D:$D,S$42)+SUMIFS('Pooling Demand- Subsidy &amp; ML'!$L:$L,'Pooling Demand- Subsidy &amp; ML'!$B:$B,2020,'Pooling Demand- Subsidy &amp; ML'!$C:$C,$B48,'Pooling Demand- Subsidy &amp; ML'!$D:$D,S$42)</f>
        <v>0</v>
      </c>
      <c r="T48" s="225">
        <f>SUMIFS('Pooling Demand- Subsidy &amp; ML'!$I:$I,'Pooling Demand- Subsidy &amp; ML'!$B:$B,2020,'Pooling Demand- Subsidy &amp; ML'!$C:$C,$B48,'Pooling Demand- Subsidy &amp; ML'!$D:$D,T$42)+SUMIFS('Pooling Demand- Subsidy &amp; ML'!$L:$L,'Pooling Demand- Subsidy &amp; ML'!$B:$B,2020,'Pooling Demand- Subsidy &amp; ML'!$C:$C,$B48,'Pooling Demand- Subsidy &amp; ML'!$D:$D,T$42)</f>
        <v>0</v>
      </c>
      <c r="U48" s="91">
        <f t="shared" si="21"/>
        <v>0</v>
      </c>
      <c r="W48" s="86" t="s">
        <v>13</v>
      </c>
      <c r="X48" s="223">
        <f>SUMIFS('Pooling Demand- Subsidy &amp; ML'!$I:$I,'Pooling Demand- Subsidy &amp; ML'!$B:$B,2025,'Pooling Demand- Subsidy &amp; ML'!$C:$C,$B48,'Pooling Demand- Subsidy &amp; ML'!$D:$D,X$42)+SUMIFS('Pooling Demand- Subsidy &amp; ML'!$L:$L,'Pooling Demand- Subsidy &amp; ML'!$B:$B,2025,'Pooling Demand- Subsidy &amp; ML'!$C:$C,$B48,'Pooling Demand- Subsidy &amp; ML'!$D:$D,X$42)</f>
        <v>0</v>
      </c>
      <c r="Y48" s="224">
        <f>SUMIFS('Pooling Demand- Subsidy &amp; ML'!$I:$I,'Pooling Demand- Subsidy &amp; ML'!$B:$B,2025,'Pooling Demand- Subsidy &amp; ML'!$C:$C,$B48,'Pooling Demand- Subsidy &amp; ML'!$D:$D,Y$42)+SUMIFS('Pooling Demand- Subsidy &amp; ML'!$L:$L,'Pooling Demand- Subsidy &amp; ML'!$B:$B,2025,'Pooling Demand- Subsidy &amp; ML'!$C:$C,$B48,'Pooling Demand- Subsidy &amp; ML'!$D:$D,Y$42)</f>
        <v>0</v>
      </c>
      <c r="Z48" s="224">
        <f>SUMIFS('Pooling Demand- Subsidy &amp; ML'!$I:$I,'Pooling Demand- Subsidy &amp; ML'!$B:$B,2025,'Pooling Demand- Subsidy &amp; ML'!$C:$C,$B48,'Pooling Demand- Subsidy &amp; ML'!$D:$D,Z$42)+SUMIFS('Pooling Demand- Subsidy &amp; ML'!$L:$L,'Pooling Demand- Subsidy &amp; ML'!$B:$B,2025,'Pooling Demand- Subsidy &amp; ML'!$C:$C,$B48,'Pooling Demand- Subsidy &amp; ML'!$D:$D,Z$42)</f>
        <v>0</v>
      </c>
      <c r="AA48" s="224">
        <f>SUMIFS('Pooling Demand- Subsidy &amp; ML'!$I:$I,'Pooling Demand- Subsidy &amp; ML'!$B:$B,2025,'Pooling Demand- Subsidy &amp; ML'!$C:$C,$B48,'Pooling Demand- Subsidy &amp; ML'!$D:$D,AA$42)+SUMIFS('Pooling Demand- Subsidy &amp; ML'!$L:$L,'Pooling Demand- Subsidy &amp; ML'!$B:$B,2025,'Pooling Demand- Subsidy &amp; ML'!$C:$C,$B48,'Pooling Demand- Subsidy &amp; ML'!$D:$D,AA$42)</f>
        <v>0</v>
      </c>
      <c r="AB48" s="224">
        <f>SUMIFS('Pooling Demand- Subsidy &amp; ML'!$I:$I,'Pooling Demand- Subsidy &amp; ML'!$B:$B,2025,'Pooling Demand- Subsidy &amp; ML'!$C:$C,$B48,'Pooling Demand- Subsidy &amp; ML'!$D:$D,AB$42)+SUMIFS('Pooling Demand- Subsidy &amp; ML'!$L:$L,'Pooling Demand- Subsidy &amp; ML'!$B:$B,2025,'Pooling Demand- Subsidy &amp; ML'!$C:$C,$B48,'Pooling Demand- Subsidy &amp; ML'!$D:$D,AB$42)</f>
        <v>0</v>
      </c>
      <c r="AC48" s="224">
        <f>SUMIFS('Pooling Demand- Subsidy &amp; ML'!$I:$I,'Pooling Demand- Subsidy &amp; ML'!$B:$B,2025,'Pooling Demand- Subsidy &amp; ML'!$C:$C,$B48,'Pooling Demand- Subsidy &amp; ML'!$D:$D,AC$42)+SUMIFS('Pooling Demand- Subsidy &amp; ML'!$L:$L,'Pooling Demand- Subsidy &amp; ML'!$B:$B,2025,'Pooling Demand- Subsidy &amp; ML'!$C:$C,$B48,'Pooling Demand- Subsidy &amp; ML'!$D:$D,AC$42)</f>
        <v>0</v>
      </c>
      <c r="AD48" s="225">
        <f>SUMIFS('Pooling Demand- Subsidy &amp; ML'!$I:$I,'Pooling Demand- Subsidy &amp; ML'!$B:$B,2025,'Pooling Demand- Subsidy &amp; ML'!$C:$C,$B48,'Pooling Demand- Subsidy &amp; ML'!$D:$D,AD$42)+SUMIFS('Pooling Demand- Subsidy &amp; ML'!$L:$L,'Pooling Demand- Subsidy &amp; ML'!$B:$B,2025,'Pooling Demand- Subsidy &amp; ML'!$C:$C,$B48,'Pooling Demand- Subsidy &amp; ML'!$D:$D,AD$42)</f>
        <v>0</v>
      </c>
      <c r="AE48" s="91">
        <f t="shared" si="22"/>
        <v>0</v>
      </c>
      <c r="AG48" s="86" t="s">
        <v>13</v>
      </c>
      <c r="AH48" s="223">
        <f>SUMIFS('Pooling Demand- Subsidy &amp; ML'!$I:$I,'Pooling Demand- Subsidy &amp; ML'!$B:$B,2035,'Pooling Demand- Subsidy &amp; ML'!$C:$C,$B48,'Pooling Demand- Subsidy &amp; ML'!$D:$D,AH$42)+SUMIFS('Pooling Demand- Subsidy &amp; ML'!$L:$L,'Pooling Demand- Subsidy &amp; ML'!$B:$B,2035,'Pooling Demand- Subsidy &amp; ML'!$C:$C,$B48,'Pooling Demand- Subsidy &amp; ML'!$D:$D,AH$42)</f>
        <v>1474</v>
      </c>
      <c r="AI48" s="224">
        <f>SUMIFS('Pooling Demand- Subsidy &amp; ML'!$I:$I,'Pooling Demand- Subsidy &amp; ML'!$B:$B,2035,'Pooling Demand- Subsidy &amp; ML'!$C:$C,$B48,'Pooling Demand- Subsidy &amp; ML'!$D:$D,AI$42)+SUMIFS('Pooling Demand- Subsidy &amp; ML'!$L:$L,'Pooling Demand- Subsidy &amp; ML'!$B:$B,2035,'Pooling Demand- Subsidy &amp; ML'!$C:$C,$B48,'Pooling Demand- Subsidy &amp; ML'!$D:$D,AI$42)</f>
        <v>13062</v>
      </c>
      <c r="AJ48" s="224">
        <f>SUMIFS('Pooling Demand- Subsidy &amp; ML'!$I:$I,'Pooling Demand- Subsidy &amp; ML'!$B:$B,2035,'Pooling Demand- Subsidy &amp; ML'!$C:$C,$B48,'Pooling Demand- Subsidy &amp; ML'!$D:$D,AJ$42)+SUMIFS('Pooling Demand- Subsidy &amp; ML'!$L:$L,'Pooling Demand- Subsidy &amp; ML'!$B:$B,2035,'Pooling Demand- Subsidy &amp; ML'!$C:$C,$B48,'Pooling Demand- Subsidy &amp; ML'!$D:$D,AJ$42)</f>
        <v>256</v>
      </c>
      <c r="AK48" s="224">
        <f>SUMIFS('Pooling Demand- Subsidy &amp; ML'!$I:$I,'Pooling Demand- Subsidy &amp; ML'!$B:$B,2035,'Pooling Demand- Subsidy &amp; ML'!$C:$C,$B48,'Pooling Demand- Subsidy &amp; ML'!$D:$D,AK$42)+SUMIFS('Pooling Demand- Subsidy &amp; ML'!$L:$L,'Pooling Demand- Subsidy &amp; ML'!$B:$B,2035,'Pooling Demand- Subsidy &amp; ML'!$C:$C,$B48,'Pooling Demand- Subsidy &amp; ML'!$D:$D,AK$42)</f>
        <v>562</v>
      </c>
      <c r="AL48" s="224">
        <f>SUMIFS('Pooling Demand- Subsidy &amp; ML'!$I:$I,'Pooling Demand- Subsidy &amp; ML'!$B:$B,2035,'Pooling Demand- Subsidy &amp; ML'!$C:$C,$B48,'Pooling Demand- Subsidy &amp; ML'!$D:$D,AL$42)+SUMIFS('Pooling Demand- Subsidy &amp; ML'!$L:$L,'Pooling Demand- Subsidy &amp; ML'!$B:$B,2035,'Pooling Demand- Subsidy &amp; ML'!$C:$C,$B48,'Pooling Demand- Subsidy &amp; ML'!$D:$D,AL$42)</f>
        <v>59469</v>
      </c>
      <c r="AM48" s="224">
        <f>SUMIFS('Pooling Demand- Subsidy &amp; ML'!$I:$I,'Pooling Demand- Subsidy &amp; ML'!$B:$B,2035,'Pooling Demand- Subsidy &amp; ML'!$C:$C,$B48,'Pooling Demand- Subsidy &amp; ML'!$D:$D,AM$42)+SUMIFS('Pooling Demand- Subsidy &amp; ML'!$L:$L,'Pooling Demand- Subsidy &amp; ML'!$B:$B,2035,'Pooling Demand- Subsidy &amp; ML'!$C:$C,$B48,'Pooling Demand- Subsidy &amp; ML'!$D:$D,AM$42)</f>
        <v>19314</v>
      </c>
      <c r="AN48" s="225">
        <f>SUMIFS('Pooling Demand- Subsidy &amp; ML'!$I:$I,'Pooling Demand- Subsidy &amp; ML'!$B:$B,2035,'Pooling Demand- Subsidy &amp; ML'!$C:$C,$B48,'Pooling Demand- Subsidy &amp; ML'!$D:$D,AN$42)+SUMIFS('Pooling Demand- Subsidy &amp; ML'!$L:$L,'Pooling Demand- Subsidy &amp; ML'!$B:$B,2035,'Pooling Demand- Subsidy &amp; ML'!$C:$C,$B48,'Pooling Demand- Subsidy &amp; ML'!$D:$D,AN$42)</f>
        <v>21</v>
      </c>
      <c r="AO48" s="91">
        <f t="shared" si="23"/>
        <v>94158</v>
      </c>
      <c r="AQ48" s="86" t="s">
        <v>13</v>
      </c>
      <c r="AR48" s="223">
        <f>SUMIFS('Pooling Demand- Subsidy &amp; ML'!$I:$I,'Pooling Demand- Subsidy &amp; ML'!$B:$B,2050,'Pooling Demand- Subsidy &amp; ML'!$C:$C,$B48,'Pooling Demand- Subsidy &amp; ML'!$D:$D,AR$42)+SUMIFS('Pooling Demand- Subsidy &amp; ML'!$L:$L,'Pooling Demand- Subsidy &amp; ML'!$B:$B,2050,'Pooling Demand- Subsidy &amp; ML'!$C:$C,$B48,'Pooling Demand- Subsidy &amp; ML'!$D:$D,AR$42)</f>
        <v>0</v>
      </c>
      <c r="AS48" s="224">
        <f>SUMIFS('Pooling Demand- Subsidy &amp; ML'!$I:$I,'Pooling Demand- Subsidy &amp; ML'!$B:$B,2050,'Pooling Demand- Subsidy &amp; ML'!$C:$C,$B48,'Pooling Demand- Subsidy &amp; ML'!$D:$D,AS$42)+SUMIFS('Pooling Demand- Subsidy &amp; ML'!$L:$L,'Pooling Demand- Subsidy &amp; ML'!$B:$B,2050,'Pooling Demand- Subsidy &amp; ML'!$C:$C,$B48,'Pooling Demand- Subsidy &amp; ML'!$D:$D,AS$42)</f>
        <v>0</v>
      </c>
      <c r="AT48" s="224">
        <f>SUMIFS('Pooling Demand- Subsidy &amp; ML'!$I:$I,'Pooling Demand- Subsidy &amp; ML'!$B:$B,2050,'Pooling Demand- Subsidy &amp; ML'!$C:$C,$B48,'Pooling Demand- Subsidy &amp; ML'!$D:$D,AT$42)+SUMIFS('Pooling Demand- Subsidy &amp; ML'!$L:$L,'Pooling Demand- Subsidy &amp; ML'!$B:$B,2050,'Pooling Demand- Subsidy &amp; ML'!$C:$C,$B48,'Pooling Demand- Subsidy &amp; ML'!$D:$D,AT$42)</f>
        <v>0</v>
      </c>
      <c r="AU48" s="224">
        <f>SUMIFS('Pooling Demand- Subsidy &amp; ML'!$I:$I,'Pooling Demand- Subsidy &amp; ML'!$B:$B,2050,'Pooling Demand- Subsidy &amp; ML'!$C:$C,$B48,'Pooling Demand- Subsidy &amp; ML'!$D:$D,AU$42)+SUMIFS('Pooling Demand- Subsidy &amp; ML'!$L:$L,'Pooling Demand- Subsidy &amp; ML'!$B:$B,2050,'Pooling Demand- Subsidy &amp; ML'!$C:$C,$B48,'Pooling Demand- Subsidy &amp; ML'!$D:$D,AU$42)</f>
        <v>0</v>
      </c>
      <c r="AV48" s="224">
        <f>SUMIFS('Pooling Demand- Subsidy &amp; ML'!$I:$I,'Pooling Demand- Subsidy &amp; ML'!$B:$B,2050,'Pooling Demand- Subsidy &amp; ML'!$C:$C,$B48,'Pooling Demand- Subsidy &amp; ML'!$D:$D,AV$42)+SUMIFS('Pooling Demand- Subsidy &amp; ML'!$L:$L,'Pooling Demand- Subsidy &amp; ML'!$B:$B,2050,'Pooling Demand- Subsidy &amp; ML'!$C:$C,$B48,'Pooling Demand- Subsidy &amp; ML'!$D:$D,AV$42)</f>
        <v>0</v>
      </c>
      <c r="AW48" s="224">
        <f>SUMIFS('Pooling Demand- Subsidy &amp; ML'!$I:$I,'Pooling Demand- Subsidy &amp; ML'!$B:$B,2050,'Pooling Demand- Subsidy &amp; ML'!$C:$C,$B48,'Pooling Demand- Subsidy &amp; ML'!$D:$D,AW$42)+SUMIFS('Pooling Demand- Subsidy &amp; ML'!$L:$L,'Pooling Demand- Subsidy &amp; ML'!$B:$B,2050,'Pooling Demand- Subsidy &amp; ML'!$C:$C,$B48,'Pooling Demand- Subsidy &amp; ML'!$D:$D,AW$42)</f>
        <v>0</v>
      </c>
      <c r="AX48" s="225">
        <f>SUMIFS('Pooling Demand- Subsidy &amp; ML'!$I:$I,'Pooling Demand- Subsidy &amp; ML'!$B:$B,2050,'Pooling Demand- Subsidy &amp; ML'!$C:$C,$B48,'Pooling Demand- Subsidy &amp; ML'!$D:$D,AX$42)+SUMIFS('Pooling Demand- Subsidy &amp; ML'!$L:$L,'Pooling Demand- Subsidy &amp; ML'!$B:$B,2050,'Pooling Demand- Subsidy &amp; ML'!$C:$C,$B48,'Pooling Demand- Subsidy &amp; ML'!$D:$D,AX$42)</f>
        <v>0</v>
      </c>
      <c r="AY48" s="91">
        <f t="shared" si="24"/>
        <v>0</v>
      </c>
    </row>
    <row r="49" spans="2:51" x14ac:dyDescent="0.25">
      <c r="B49" s="21">
        <v>5</v>
      </c>
      <c r="C49" s="86" t="s">
        <v>14</v>
      </c>
      <c r="D49" s="223">
        <f>SUMIFS('Pooling Demand- Subsidy &amp; ML'!$I:$I,'Pooling Demand- Subsidy &amp; ML'!$B:$B,2016,'Pooling Demand- Subsidy &amp; ML'!$C:$C,$B49,'Pooling Demand- Subsidy &amp; ML'!$D:$D,D$42)+SUMIFS('Pooling Demand- Subsidy &amp; ML'!$L:$L,'Pooling Demand- Subsidy &amp; ML'!$B:$B,2016,'Pooling Demand- Subsidy &amp; ML'!$C:$C,$B49,'Pooling Demand- Subsidy &amp; ML'!$D:$D,D$42)</f>
        <v>0</v>
      </c>
      <c r="E49" s="224">
        <f>SUMIFS('Pooling Demand- Subsidy &amp; ML'!$I:$I,'Pooling Demand- Subsidy &amp; ML'!$B:$B,2016,'Pooling Demand- Subsidy &amp; ML'!$C:$C,$B49,'Pooling Demand- Subsidy &amp; ML'!$D:$D,E$42)+SUMIFS('Pooling Demand- Subsidy &amp; ML'!$L:$L,'Pooling Demand- Subsidy &amp; ML'!$B:$B,2016,'Pooling Demand- Subsidy &amp; ML'!$C:$C,$B49,'Pooling Demand- Subsidy &amp; ML'!$D:$D,E$42)</f>
        <v>0</v>
      </c>
      <c r="F49" s="224">
        <f>SUMIFS('Pooling Demand- Subsidy &amp; ML'!$I:$I,'Pooling Demand- Subsidy &amp; ML'!$B:$B,2016,'Pooling Demand- Subsidy &amp; ML'!$C:$C,$B49,'Pooling Demand- Subsidy &amp; ML'!$D:$D,F$42)+SUMIFS('Pooling Demand- Subsidy &amp; ML'!$L:$L,'Pooling Demand- Subsidy &amp; ML'!$B:$B,2016,'Pooling Demand- Subsidy &amp; ML'!$C:$C,$B49,'Pooling Demand- Subsidy &amp; ML'!$D:$D,F$42)</f>
        <v>0</v>
      </c>
      <c r="G49" s="224">
        <f>SUMIFS('Pooling Demand- Subsidy &amp; ML'!$I:$I,'Pooling Demand- Subsidy &amp; ML'!$B:$B,2016,'Pooling Demand- Subsidy &amp; ML'!$C:$C,$B49,'Pooling Demand- Subsidy &amp; ML'!$D:$D,G$42)+SUMIFS('Pooling Demand- Subsidy &amp; ML'!$L:$L,'Pooling Demand- Subsidy &amp; ML'!$B:$B,2016,'Pooling Demand- Subsidy &amp; ML'!$C:$C,$B49,'Pooling Demand- Subsidy &amp; ML'!$D:$D,G$42)</f>
        <v>0</v>
      </c>
      <c r="H49" s="224">
        <f>SUMIFS('Pooling Demand- Subsidy &amp; ML'!$I:$I,'Pooling Demand- Subsidy &amp; ML'!$B:$B,2016,'Pooling Demand- Subsidy &amp; ML'!$C:$C,$B49,'Pooling Demand- Subsidy &amp; ML'!$D:$D,H$42)+SUMIFS('Pooling Demand- Subsidy &amp; ML'!$L:$L,'Pooling Demand- Subsidy &amp; ML'!$B:$B,2016,'Pooling Demand- Subsidy &amp; ML'!$C:$C,$B49,'Pooling Demand- Subsidy &amp; ML'!$D:$D,H$42)</f>
        <v>0</v>
      </c>
      <c r="I49" s="224">
        <f>SUMIFS('Pooling Demand- Subsidy &amp; ML'!$I:$I,'Pooling Demand- Subsidy &amp; ML'!$B:$B,2016,'Pooling Demand- Subsidy &amp; ML'!$C:$C,$B49,'Pooling Demand- Subsidy &amp; ML'!$D:$D,I$42)+SUMIFS('Pooling Demand- Subsidy &amp; ML'!$L:$L,'Pooling Demand- Subsidy &amp; ML'!$B:$B,2016,'Pooling Demand- Subsidy &amp; ML'!$C:$C,$B49,'Pooling Demand- Subsidy &amp; ML'!$D:$D,I$42)</f>
        <v>0</v>
      </c>
      <c r="J49" s="225">
        <f>SUMIFS('Pooling Demand- Subsidy &amp; ML'!$I:$I,'Pooling Demand- Subsidy &amp; ML'!$B:$B,2016,'Pooling Demand- Subsidy &amp; ML'!$C:$C,$B49,'Pooling Demand- Subsidy &amp; ML'!$D:$D,J$42)+SUMIFS('Pooling Demand- Subsidy &amp; ML'!$L:$L,'Pooling Demand- Subsidy &amp; ML'!$B:$B,2016,'Pooling Demand- Subsidy &amp; ML'!$C:$C,$B49,'Pooling Demand- Subsidy &amp; ML'!$D:$D,J$42)</f>
        <v>0</v>
      </c>
      <c r="K49" s="91">
        <f t="shared" si="20"/>
        <v>0</v>
      </c>
      <c r="M49" s="86" t="s">
        <v>14</v>
      </c>
      <c r="N49" s="223">
        <f>SUMIFS('Pooling Demand- Subsidy &amp; ML'!$I:$I,'Pooling Demand- Subsidy &amp; ML'!$B:$B,2020,'Pooling Demand- Subsidy &amp; ML'!$C:$C,$B49,'Pooling Demand- Subsidy &amp; ML'!$D:$D,N$42)+SUMIFS('Pooling Demand- Subsidy &amp; ML'!$L:$L,'Pooling Demand- Subsidy &amp; ML'!$B:$B,2020,'Pooling Demand- Subsidy &amp; ML'!$C:$C,$B49,'Pooling Demand- Subsidy &amp; ML'!$D:$D,N$42)</f>
        <v>0</v>
      </c>
      <c r="O49" s="224">
        <f>SUMIFS('Pooling Demand- Subsidy &amp; ML'!$I:$I,'Pooling Demand- Subsidy &amp; ML'!$B:$B,2020,'Pooling Demand- Subsidy &amp; ML'!$C:$C,$B49,'Pooling Demand- Subsidy &amp; ML'!$D:$D,O$42)+SUMIFS('Pooling Demand- Subsidy &amp; ML'!$L:$L,'Pooling Demand- Subsidy &amp; ML'!$B:$B,2020,'Pooling Demand- Subsidy &amp; ML'!$C:$C,$B49,'Pooling Demand- Subsidy &amp; ML'!$D:$D,O$42)</f>
        <v>0</v>
      </c>
      <c r="P49" s="224">
        <f>SUMIFS('Pooling Demand- Subsidy &amp; ML'!$I:$I,'Pooling Demand- Subsidy &amp; ML'!$B:$B,2020,'Pooling Demand- Subsidy &amp; ML'!$C:$C,$B49,'Pooling Demand- Subsidy &amp; ML'!$D:$D,P$42)+SUMIFS('Pooling Demand- Subsidy &amp; ML'!$L:$L,'Pooling Demand- Subsidy &amp; ML'!$B:$B,2020,'Pooling Demand- Subsidy &amp; ML'!$C:$C,$B49,'Pooling Demand- Subsidy &amp; ML'!$D:$D,P$42)</f>
        <v>0</v>
      </c>
      <c r="Q49" s="224">
        <f>SUMIFS('Pooling Demand- Subsidy &amp; ML'!$I:$I,'Pooling Demand- Subsidy &amp; ML'!$B:$B,2020,'Pooling Demand- Subsidy &amp; ML'!$C:$C,$B49,'Pooling Demand- Subsidy &amp; ML'!$D:$D,Q$42)+SUMIFS('Pooling Demand- Subsidy &amp; ML'!$L:$L,'Pooling Demand- Subsidy &amp; ML'!$B:$B,2020,'Pooling Demand- Subsidy &amp; ML'!$C:$C,$B49,'Pooling Demand- Subsidy &amp; ML'!$D:$D,Q$42)</f>
        <v>0</v>
      </c>
      <c r="R49" s="224">
        <f>SUMIFS('Pooling Demand- Subsidy &amp; ML'!$I:$I,'Pooling Demand- Subsidy &amp; ML'!$B:$B,2020,'Pooling Demand- Subsidy &amp; ML'!$C:$C,$B49,'Pooling Demand- Subsidy &amp; ML'!$D:$D,R$42)+SUMIFS('Pooling Demand- Subsidy &amp; ML'!$L:$L,'Pooling Demand- Subsidy &amp; ML'!$B:$B,2020,'Pooling Demand- Subsidy &amp; ML'!$C:$C,$B49,'Pooling Demand- Subsidy &amp; ML'!$D:$D,R$42)</f>
        <v>0</v>
      </c>
      <c r="S49" s="224">
        <f>SUMIFS('Pooling Demand- Subsidy &amp; ML'!$I:$I,'Pooling Demand- Subsidy &amp; ML'!$B:$B,2020,'Pooling Demand- Subsidy &amp; ML'!$C:$C,$B49,'Pooling Demand- Subsidy &amp; ML'!$D:$D,S$42)+SUMIFS('Pooling Demand- Subsidy &amp; ML'!$L:$L,'Pooling Demand- Subsidy &amp; ML'!$B:$B,2020,'Pooling Demand- Subsidy &amp; ML'!$C:$C,$B49,'Pooling Demand- Subsidy &amp; ML'!$D:$D,S$42)</f>
        <v>0</v>
      </c>
      <c r="T49" s="225">
        <f>SUMIFS('Pooling Demand- Subsidy &amp; ML'!$I:$I,'Pooling Demand- Subsidy &amp; ML'!$B:$B,2020,'Pooling Demand- Subsidy &amp; ML'!$C:$C,$B49,'Pooling Demand- Subsidy &amp; ML'!$D:$D,T$42)+SUMIFS('Pooling Demand- Subsidy &amp; ML'!$L:$L,'Pooling Demand- Subsidy &amp; ML'!$B:$B,2020,'Pooling Demand- Subsidy &amp; ML'!$C:$C,$B49,'Pooling Demand- Subsidy &amp; ML'!$D:$D,T$42)</f>
        <v>0</v>
      </c>
      <c r="U49" s="91">
        <f t="shared" si="21"/>
        <v>0</v>
      </c>
      <c r="W49" s="86" t="s">
        <v>14</v>
      </c>
      <c r="X49" s="223">
        <f>SUMIFS('Pooling Demand- Subsidy &amp; ML'!$I:$I,'Pooling Demand- Subsidy &amp; ML'!$B:$B,2025,'Pooling Demand- Subsidy &amp; ML'!$C:$C,$B49,'Pooling Demand- Subsidy &amp; ML'!$D:$D,X$42)+SUMIFS('Pooling Demand- Subsidy &amp; ML'!$L:$L,'Pooling Demand- Subsidy &amp; ML'!$B:$B,2025,'Pooling Demand- Subsidy &amp; ML'!$C:$C,$B49,'Pooling Demand- Subsidy &amp; ML'!$D:$D,X$42)</f>
        <v>0</v>
      </c>
      <c r="Y49" s="224">
        <f>SUMIFS('Pooling Demand- Subsidy &amp; ML'!$I:$I,'Pooling Demand- Subsidy &amp; ML'!$B:$B,2025,'Pooling Demand- Subsidy &amp; ML'!$C:$C,$B49,'Pooling Demand- Subsidy &amp; ML'!$D:$D,Y$42)+SUMIFS('Pooling Demand- Subsidy &amp; ML'!$L:$L,'Pooling Demand- Subsidy &amp; ML'!$B:$B,2025,'Pooling Demand- Subsidy &amp; ML'!$C:$C,$B49,'Pooling Demand- Subsidy &amp; ML'!$D:$D,Y$42)</f>
        <v>0</v>
      </c>
      <c r="Z49" s="224">
        <f>SUMIFS('Pooling Demand- Subsidy &amp; ML'!$I:$I,'Pooling Demand- Subsidy &amp; ML'!$B:$B,2025,'Pooling Demand- Subsidy &amp; ML'!$C:$C,$B49,'Pooling Demand- Subsidy &amp; ML'!$D:$D,Z$42)+SUMIFS('Pooling Demand- Subsidy &amp; ML'!$L:$L,'Pooling Demand- Subsidy &amp; ML'!$B:$B,2025,'Pooling Demand- Subsidy &amp; ML'!$C:$C,$B49,'Pooling Demand- Subsidy &amp; ML'!$D:$D,Z$42)</f>
        <v>0</v>
      </c>
      <c r="AA49" s="224">
        <f>SUMIFS('Pooling Demand- Subsidy &amp; ML'!$I:$I,'Pooling Demand- Subsidy &amp; ML'!$B:$B,2025,'Pooling Demand- Subsidy &amp; ML'!$C:$C,$B49,'Pooling Demand- Subsidy &amp; ML'!$D:$D,AA$42)+SUMIFS('Pooling Demand- Subsidy &amp; ML'!$L:$L,'Pooling Demand- Subsidy &amp; ML'!$B:$B,2025,'Pooling Demand- Subsidy &amp; ML'!$C:$C,$B49,'Pooling Demand- Subsidy &amp; ML'!$D:$D,AA$42)</f>
        <v>0</v>
      </c>
      <c r="AB49" s="224">
        <f>SUMIFS('Pooling Demand- Subsidy &amp; ML'!$I:$I,'Pooling Demand- Subsidy &amp; ML'!$B:$B,2025,'Pooling Demand- Subsidy &amp; ML'!$C:$C,$B49,'Pooling Demand- Subsidy &amp; ML'!$D:$D,AB$42)+SUMIFS('Pooling Demand- Subsidy &amp; ML'!$L:$L,'Pooling Demand- Subsidy &amp; ML'!$B:$B,2025,'Pooling Demand- Subsidy &amp; ML'!$C:$C,$B49,'Pooling Demand- Subsidy &amp; ML'!$D:$D,AB$42)</f>
        <v>0</v>
      </c>
      <c r="AC49" s="224">
        <f>SUMIFS('Pooling Demand- Subsidy &amp; ML'!$I:$I,'Pooling Demand- Subsidy &amp; ML'!$B:$B,2025,'Pooling Demand- Subsidy &amp; ML'!$C:$C,$B49,'Pooling Demand- Subsidy &amp; ML'!$D:$D,AC$42)+SUMIFS('Pooling Demand- Subsidy &amp; ML'!$L:$L,'Pooling Demand- Subsidy &amp; ML'!$B:$B,2025,'Pooling Demand- Subsidy &amp; ML'!$C:$C,$B49,'Pooling Demand- Subsidy &amp; ML'!$D:$D,AC$42)</f>
        <v>0</v>
      </c>
      <c r="AD49" s="225">
        <f>SUMIFS('Pooling Demand- Subsidy &amp; ML'!$I:$I,'Pooling Demand- Subsidy &amp; ML'!$B:$B,2025,'Pooling Demand- Subsidy &amp; ML'!$C:$C,$B49,'Pooling Demand- Subsidy &amp; ML'!$D:$D,AD$42)+SUMIFS('Pooling Demand- Subsidy &amp; ML'!$L:$L,'Pooling Demand- Subsidy &amp; ML'!$B:$B,2025,'Pooling Demand- Subsidy &amp; ML'!$C:$C,$B49,'Pooling Demand- Subsidy &amp; ML'!$D:$D,AD$42)</f>
        <v>0</v>
      </c>
      <c r="AE49" s="91">
        <f t="shared" si="22"/>
        <v>0</v>
      </c>
      <c r="AG49" s="86" t="s">
        <v>14</v>
      </c>
      <c r="AH49" s="223">
        <f>SUMIFS('Pooling Demand- Subsidy &amp; ML'!$I:$I,'Pooling Demand- Subsidy &amp; ML'!$B:$B,2035,'Pooling Demand- Subsidy &amp; ML'!$C:$C,$B49,'Pooling Demand- Subsidy &amp; ML'!$D:$D,AH$42)+SUMIFS('Pooling Demand- Subsidy &amp; ML'!$L:$L,'Pooling Demand- Subsidy &amp; ML'!$B:$B,2035,'Pooling Demand- Subsidy &amp; ML'!$C:$C,$B49,'Pooling Demand- Subsidy &amp; ML'!$D:$D,AH$42)</f>
        <v>841</v>
      </c>
      <c r="AI49" s="224">
        <f>SUMIFS('Pooling Demand- Subsidy &amp; ML'!$I:$I,'Pooling Demand- Subsidy &amp; ML'!$B:$B,2035,'Pooling Demand- Subsidy &amp; ML'!$C:$C,$B49,'Pooling Demand- Subsidy &amp; ML'!$D:$D,AI$42)+SUMIFS('Pooling Demand- Subsidy &amp; ML'!$L:$L,'Pooling Demand- Subsidy &amp; ML'!$B:$B,2035,'Pooling Demand- Subsidy &amp; ML'!$C:$C,$B49,'Pooling Demand- Subsidy &amp; ML'!$D:$D,AI$42)</f>
        <v>11550</v>
      </c>
      <c r="AJ49" s="224">
        <f>SUMIFS('Pooling Demand- Subsidy &amp; ML'!$I:$I,'Pooling Demand- Subsidy &amp; ML'!$B:$B,2035,'Pooling Demand- Subsidy &amp; ML'!$C:$C,$B49,'Pooling Demand- Subsidy &amp; ML'!$D:$D,AJ$42)+SUMIFS('Pooling Demand- Subsidy &amp; ML'!$L:$L,'Pooling Demand- Subsidy &amp; ML'!$B:$B,2035,'Pooling Demand- Subsidy &amp; ML'!$C:$C,$B49,'Pooling Demand- Subsidy &amp; ML'!$D:$D,AJ$42)</f>
        <v>132</v>
      </c>
      <c r="AK49" s="224">
        <f>SUMIFS('Pooling Demand- Subsidy &amp; ML'!$I:$I,'Pooling Demand- Subsidy &amp; ML'!$B:$B,2035,'Pooling Demand- Subsidy &amp; ML'!$C:$C,$B49,'Pooling Demand- Subsidy &amp; ML'!$D:$D,AK$42)+SUMIFS('Pooling Demand- Subsidy &amp; ML'!$L:$L,'Pooling Demand- Subsidy &amp; ML'!$B:$B,2035,'Pooling Demand- Subsidy &amp; ML'!$C:$C,$B49,'Pooling Demand- Subsidy &amp; ML'!$D:$D,AK$42)</f>
        <v>1092</v>
      </c>
      <c r="AL49" s="224">
        <f>SUMIFS('Pooling Demand- Subsidy &amp; ML'!$I:$I,'Pooling Demand- Subsidy &amp; ML'!$B:$B,2035,'Pooling Demand- Subsidy &amp; ML'!$C:$C,$B49,'Pooling Demand- Subsidy &amp; ML'!$D:$D,AL$42)+SUMIFS('Pooling Demand- Subsidy &amp; ML'!$L:$L,'Pooling Demand- Subsidy &amp; ML'!$B:$B,2035,'Pooling Demand- Subsidy &amp; ML'!$C:$C,$B49,'Pooling Demand- Subsidy &amp; ML'!$D:$D,AL$42)</f>
        <v>19185</v>
      </c>
      <c r="AM49" s="224">
        <f>SUMIFS('Pooling Demand- Subsidy &amp; ML'!$I:$I,'Pooling Demand- Subsidy &amp; ML'!$B:$B,2035,'Pooling Demand- Subsidy &amp; ML'!$C:$C,$B49,'Pooling Demand- Subsidy &amp; ML'!$D:$D,AM$42)+SUMIFS('Pooling Demand- Subsidy &amp; ML'!$L:$L,'Pooling Demand- Subsidy &amp; ML'!$B:$B,2035,'Pooling Demand- Subsidy &amp; ML'!$C:$C,$B49,'Pooling Demand- Subsidy &amp; ML'!$D:$D,AM$42)</f>
        <v>56092</v>
      </c>
      <c r="AN49" s="225">
        <f>SUMIFS('Pooling Demand- Subsidy &amp; ML'!$I:$I,'Pooling Demand- Subsidy &amp; ML'!$B:$B,2035,'Pooling Demand- Subsidy &amp; ML'!$C:$C,$B49,'Pooling Demand- Subsidy &amp; ML'!$D:$D,AN$42)+SUMIFS('Pooling Demand- Subsidy &amp; ML'!$L:$L,'Pooling Demand- Subsidy &amp; ML'!$B:$B,2035,'Pooling Demand- Subsidy &amp; ML'!$C:$C,$B49,'Pooling Demand- Subsidy &amp; ML'!$D:$D,AN$42)</f>
        <v>186</v>
      </c>
      <c r="AO49" s="91">
        <f t="shared" si="23"/>
        <v>89078</v>
      </c>
      <c r="AQ49" s="86" t="s">
        <v>14</v>
      </c>
      <c r="AR49" s="223">
        <f>SUMIFS('Pooling Demand- Subsidy &amp; ML'!$I:$I,'Pooling Demand- Subsidy &amp; ML'!$B:$B,2050,'Pooling Demand- Subsidy &amp; ML'!$C:$C,$B49,'Pooling Demand- Subsidy &amp; ML'!$D:$D,AR$42)+SUMIFS('Pooling Demand- Subsidy &amp; ML'!$L:$L,'Pooling Demand- Subsidy &amp; ML'!$B:$B,2050,'Pooling Demand- Subsidy &amp; ML'!$C:$C,$B49,'Pooling Demand- Subsidy &amp; ML'!$D:$D,AR$42)</f>
        <v>0</v>
      </c>
      <c r="AS49" s="224">
        <f>SUMIFS('Pooling Demand- Subsidy &amp; ML'!$I:$I,'Pooling Demand- Subsidy &amp; ML'!$B:$B,2050,'Pooling Demand- Subsidy &amp; ML'!$C:$C,$B49,'Pooling Demand- Subsidy &amp; ML'!$D:$D,AS$42)+SUMIFS('Pooling Demand- Subsidy &amp; ML'!$L:$L,'Pooling Demand- Subsidy &amp; ML'!$B:$B,2050,'Pooling Demand- Subsidy &amp; ML'!$C:$C,$B49,'Pooling Demand- Subsidy &amp; ML'!$D:$D,AS$42)</f>
        <v>0</v>
      </c>
      <c r="AT49" s="224">
        <f>SUMIFS('Pooling Demand- Subsidy &amp; ML'!$I:$I,'Pooling Demand- Subsidy &amp; ML'!$B:$B,2050,'Pooling Demand- Subsidy &amp; ML'!$C:$C,$B49,'Pooling Demand- Subsidy &amp; ML'!$D:$D,AT$42)+SUMIFS('Pooling Demand- Subsidy &amp; ML'!$L:$L,'Pooling Demand- Subsidy &amp; ML'!$B:$B,2050,'Pooling Demand- Subsidy &amp; ML'!$C:$C,$B49,'Pooling Demand- Subsidy &amp; ML'!$D:$D,AT$42)</f>
        <v>0</v>
      </c>
      <c r="AU49" s="224">
        <f>SUMIFS('Pooling Demand- Subsidy &amp; ML'!$I:$I,'Pooling Demand- Subsidy &amp; ML'!$B:$B,2050,'Pooling Demand- Subsidy &amp; ML'!$C:$C,$B49,'Pooling Demand- Subsidy &amp; ML'!$D:$D,AU$42)+SUMIFS('Pooling Demand- Subsidy &amp; ML'!$L:$L,'Pooling Demand- Subsidy &amp; ML'!$B:$B,2050,'Pooling Demand- Subsidy &amp; ML'!$C:$C,$B49,'Pooling Demand- Subsidy &amp; ML'!$D:$D,AU$42)</f>
        <v>0</v>
      </c>
      <c r="AV49" s="224">
        <f>SUMIFS('Pooling Demand- Subsidy &amp; ML'!$I:$I,'Pooling Demand- Subsidy &amp; ML'!$B:$B,2050,'Pooling Demand- Subsidy &amp; ML'!$C:$C,$B49,'Pooling Demand- Subsidy &amp; ML'!$D:$D,AV$42)+SUMIFS('Pooling Demand- Subsidy &amp; ML'!$L:$L,'Pooling Demand- Subsidy &amp; ML'!$B:$B,2050,'Pooling Demand- Subsidy &amp; ML'!$C:$C,$B49,'Pooling Demand- Subsidy &amp; ML'!$D:$D,AV$42)</f>
        <v>0</v>
      </c>
      <c r="AW49" s="224">
        <f>SUMIFS('Pooling Demand- Subsidy &amp; ML'!$I:$I,'Pooling Demand- Subsidy &amp; ML'!$B:$B,2050,'Pooling Demand- Subsidy &amp; ML'!$C:$C,$B49,'Pooling Demand- Subsidy &amp; ML'!$D:$D,AW$42)+SUMIFS('Pooling Demand- Subsidy &amp; ML'!$L:$L,'Pooling Demand- Subsidy &amp; ML'!$B:$B,2050,'Pooling Demand- Subsidy &amp; ML'!$C:$C,$B49,'Pooling Demand- Subsidy &amp; ML'!$D:$D,AW$42)</f>
        <v>0</v>
      </c>
      <c r="AX49" s="225">
        <f>SUMIFS('Pooling Demand- Subsidy &amp; ML'!$I:$I,'Pooling Demand- Subsidy &amp; ML'!$B:$B,2050,'Pooling Demand- Subsidy &amp; ML'!$C:$C,$B49,'Pooling Demand- Subsidy &amp; ML'!$D:$D,AX$42)+SUMIFS('Pooling Demand- Subsidy &amp; ML'!$L:$L,'Pooling Demand- Subsidy &amp; ML'!$B:$B,2050,'Pooling Demand- Subsidy &amp; ML'!$C:$C,$B49,'Pooling Demand- Subsidy &amp; ML'!$D:$D,AX$42)</f>
        <v>0</v>
      </c>
      <c r="AY49" s="91">
        <f t="shared" si="24"/>
        <v>0</v>
      </c>
    </row>
    <row r="50" spans="2:51" x14ac:dyDescent="0.25">
      <c r="B50" s="21">
        <v>6</v>
      </c>
      <c r="C50" s="86" t="s">
        <v>15</v>
      </c>
      <c r="D50" s="226">
        <f>SUMIFS('Pooling Demand- Subsidy &amp; ML'!$I:$I,'Pooling Demand- Subsidy &amp; ML'!$B:$B,2016,'Pooling Demand- Subsidy &amp; ML'!$C:$C,$B50,'Pooling Demand- Subsidy &amp; ML'!$D:$D,D$42)+SUMIFS('Pooling Demand- Subsidy &amp; ML'!$L:$L,'Pooling Demand- Subsidy &amp; ML'!$B:$B,2016,'Pooling Demand- Subsidy &amp; ML'!$C:$C,$B50,'Pooling Demand- Subsidy &amp; ML'!$D:$D,D$42)</f>
        <v>0</v>
      </c>
      <c r="E50" s="227">
        <f>SUMIFS('Pooling Demand- Subsidy &amp; ML'!$I:$I,'Pooling Demand- Subsidy &amp; ML'!$B:$B,2016,'Pooling Demand- Subsidy &amp; ML'!$C:$C,$B50,'Pooling Demand- Subsidy &amp; ML'!$D:$D,E$42)+SUMIFS('Pooling Demand- Subsidy &amp; ML'!$L:$L,'Pooling Demand- Subsidy &amp; ML'!$B:$B,2016,'Pooling Demand- Subsidy &amp; ML'!$C:$C,$B50,'Pooling Demand- Subsidy &amp; ML'!$D:$D,E$42)</f>
        <v>0</v>
      </c>
      <c r="F50" s="227">
        <f>SUMIFS('Pooling Demand- Subsidy &amp; ML'!$I:$I,'Pooling Demand- Subsidy &amp; ML'!$B:$B,2016,'Pooling Demand- Subsidy &amp; ML'!$C:$C,$B50,'Pooling Demand- Subsidy &amp; ML'!$D:$D,F$42)+SUMIFS('Pooling Demand- Subsidy &amp; ML'!$L:$L,'Pooling Demand- Subsidy &amp; ML'!$B:$B,2016,'Pooling Demand- Subsidy &amp; ML'!$C:$C,$B50,'Pooling Demand- Subsidy &amp; ML'!$D:$D,F$42)</f>
        <v>0</v>
      </c>
      <c r="G50" s="227">
        <f>SUMIFS('Pooling Demand- Subsidy &amp; ML'!$I:$I,'Pooling Demand- Subsidy &amp; ML'!$B:$B,2016,'Pooling Demand- Subsidy &amp; ML'!$C:$C,$B50,'Pooling Demand- Subsidy &amp; ML'!$D:$D,G$42)+SUMIFS('Pooling Demand- Subsidy &amp; ML'!$L:$L,'Pooling Demand- Subsidy &amp; ML'!$B:$B,2016,'Pooling Demand- Subsidy &amp; ML'!$C:$C,$B50,'Pooling Demand- Subsidy &amp; ML'!$D:$D,G$42)</f>
        <v>0</v>
      </c>
      <c r="H50" s="227">
        <f>SUMIFS('Pooling Demand- Subsidy &amp; ML'!$I:$I,'Pooling Demand- Subsidy &amp; ML'!$B:$B,2016,'Pooling Demand- Subsidy &amp; ML'!$C:$C,$B50,'Pooling Demand- Subsidy &amp; ML'!$D:$D,H$42)+SUMIFS('Pooling Demand- Subsidy &amp; ML'!$L:$L,'Pooling Demand- Subsidy &amp; ML'!$B:$B,2016,'Pooling Demand- Subsidy &amp; ML'!$C:$C,$B50,'Pooling Demand- Subsidy &amp; ML'!$D:$D,H$42)</f>
        <v>0</v>
      </c>
      <c r="I50" s="227">
        <f>SUMIFS('Pooling Demand- Subsidy &amp; ML'!$I:$I,'Pooling Demand- Subsidy &amp; ML'!$B:$B,2016,'Pooling Demand- Subsidy &amp; ML'!$C:$C,$B50,'Pooling Demand- Subsidy &amp; ML'!$D:$D,I$42)+SUMIFS('Pooling Demand- Subsidy &amp; ML'!$L:$L,'Pooling Demand- Subsidy &amp; ML'!$B:$B,2016,'Pooling Demand- Subsidy &amp; ML'!$C:$C,$B50,'Pooling Demand- Subsidy &amp; ML'!$D:$D,I$42)</f>
        <v>0</v>
      </c>
      <c r="J50" s="228">
        <f>SUMIFS('Pooling Demand- Subsidy &amp; ML'!$I:$I,'Pooling Demand- Subsidy &amp; ML'!$B:$B,2016,'Pooling Demand- Subsidy &amp; ML'!$C:$C,$B50,'Pooling Demand- Subsidy &amp; ML'!$D:$D,J$42)+SUMIFS('Pooling Demand- Subsidy &amp; ML'!$L:$L,'Pooling Demand- Subsidy &amp; ML'!$B:$B,2016,'Pooling Demand- Subsidy &amp; ML'!$C:$C,$B50,'Pooling Demand- Subsidy &amp; ML'!$D:$D,J$42)</f>
        <v>0</v>
      </c>
      <c r="K50" s="91">
        <f t="shared" si="20"/>
        <v>0</v>
      </c>
      <c r="M50" s="86" t="s">
        <v>15</v>
      </c>
      <c r="N50" s="226">
        <f>SUMIFS('Pooling Demand- Subsidy &amp; ML'!$I:$I,'Pooling Demand- Subsidy &amp; ML'!$B:$B,2020,'Pooling Demand- Subsidy &amp; ML'!$C:$C,$B50,'Pooling Demand- Subsidy &amp; ML'!$D:$D,N$42)+SUMIFS('Pooling Demand- Subsidy &amp; ML'!$L:$L,'Pooling Demand- Subsidy &amp; ML'!$B:$B,2020,'Pooling Demand- Subsidy &amp; ML'!$C:$C,$B50,'Pooling Demand- Subsidy &amp; ML'!$D:$D,N$42)</f>
        <v>0</v>
      </c>
      <c r="O50" s="227">
        <f>SUMIFS('Pooling Demand- Subsidy &amp; ML'!$I:$I,'Pooling Demand- Subsidy &amp; ML'!$B:$B,2020,'Pooling Demand- Subsidy &amp; ML'!$C:$C,$B50,'Pooling Demand- Subsidy &amp; ML'!$D:$D,O$42)+SUMIFS('Pooling Demand- Subsidy &amp; ML'!$L:$L,'Pooling Demand- Subsidy &amp; ML'!$B:$B,2020,'Pooling Demand- Subsidy &amp; ML'!$C:$C,$B50,'Pooling Demand- Subsidy &amp; ML'!$D:$D,O$42)</f>
        <v>0</v>
      </c>
      <c r="P50" s="227">
        <f>SUMIFS('Pooling Demand- Subsidy &amp; ML'!$I:$I,'Pooling Demand- Subsidy &amp; ML'!$B:$B,2020,'Pooling Demand- Subsidy &amp; ML'!$C:$C,$B50,'Pooling Demand- Subsidy &amp; ML'!$D:$D,P$42)+SUMIFS('Pooling Demand- Subsidy &amp; ML'!$L:$L,'Pooling Demand- Subsidy &amp; ML'!$B:$B,2020,'Pooling Demand- Subsidy &amp; ML'!$C:$C,$B50,'Pooling Demand- Subsidy &amp; ML'!$D:$D,P$42)</f>
        <v>0</v>
      </c>
      <c r="Q50" s="227">
        <f>SUMIFS('Pooling Demand- Subsidy &amp; ML'!$I:$I,'Pooling Demand- Subsidy &amp; ML'!$B:$B,2020,'Pooling Demand- Subsidy &amp; ML'!$C:$C,$B50,'Pooling Demand- Subsidy &amp; ML'!$D:$D,Q$42)+SUMIFS('Pooling Demand- Subsidy &amp; ML'!$L:$L,'Pooling Demand- Subsidy &amp; ML'!$B:$B,2020,'Pooling Demand- Subsidy &amp; ML'!$C:$C,$B50,'Pooling Demand- Subsidy &amp; ML'!$D:$D,Q$42)</f>
        <v>0</v>
      </c>
      <c r="R50" s="227">
        <f>SUMIFS('Pooling Demand- Subsidy &amp; ML'!$I:$I,'Pooling Demand- Subsidy &amp; ML'!$B:$B,2020,'Pooling Demand- Subsidy &amp; ML'!$C:$C,$B50,'Pooling Demand- Subsidy &amp; ML'!$D:$D,R$42)+SUMIFS('Pooling Demand- Subsidy &amp; ML'!$L:$L,'Pooling Demand- Subsidy &amp; ML'!$B:$B,2020,'Pooling Demand- Subsidy &amp; ML'!$C:$C,$B50,'Pooling Demand- Subsidy &amp; ML'!$D:$D,R$42)</f>
        <v>0</v>
      </c>
      <c r="S50" s="227">
        <f>SUMIFS('Pooling Demand- Subsidy &amp; ML'!$I:$I,'Pooling Demand- Subsidy &amp; ML'!$B:$B,2020,'Pooling Demand- Subsidy &amp; ML'!$C:$C,$B50,'Pooling Demand- Subsidy &amp; ML'!$D:$D,S$42)+SUMIFS('Pooling Demand- Subsidy &amp; ML'!$L:$L,'Pooling Demand- Subsidy &amp; ML'!$B:$B,2020,'Pooling Demand- Subsidy &amp; ML'!$C:$C,$B50,'Pooling Demand- Subsidy &amp; ML'!$D:$D,S$42)</f>
        <v>0</v>
      </c>
      <c r="T50" s="228">
        <f>SUMIFS('Pooling Demand- Subsidy &amp; ML'!$I:$I,'Pooling Demand- Subsidy &amp; ML'!$B:$B,2020,'Pooling Demand- Subsidy &amp; ML'!$C:$C,$B50,'Pooling Demand- Subsidy &amp; ML'!$D:$D,T$42)+SUMIFS('Pooling Demand- Subsidy &amp; ML'!$L:$L,'Pooling Demand- Subsidy &amp; ML'!$B:$B,2020,'Pooling Demand- Subsidy &amp; ML'!$C:$C,$B50,'Pooling Demand- Subsidy &amp; ML'!$D:$D,T$42)</f>
        <v>0</v>
      </c>
      <c r="U50" s="91">
        <f t="shared" si="21"/>
        <v>0</v>
      </c>
      <c r="W50" s="86" t="s">
        <v>15</v>
      </c>
      <c r="X50" s="226">
        <f>SUMIFS('Pooling Demand- Subsidy &amp; ML'!$I:$I,'Pooling Demand- Subsidy &amp; ML'!$B:$B,2025,'Pooling Demand- Subsidy &amp; ML'!$C:$C,$B50,'Pooling Demand- Subsidy &amp; ML'!$D:$D,X$42)+SUMIFS('Pooling Demand- Subsidy &amp; ML'!$L:$L,'Pooling Demand- Subsidy &amp; ML'!$B:$B,2025,'Pooling Demand- Subsidy &amp; ML'!$C:$C,$B50,'Pooling Demand- Subsidy &amp; ML'!$D:$D,X$42)</f>
        <v>0</v>
      </c>
      <c r="Y50" s="227">
        <f>SUMIFS('Pooling Demand- Subsidy &amp; ML'!$I:$I,'Pooling Demand- Subsidy &amp; ML'!$B:$B,2025,'Pooling Demand- Subsidy &amp; ML'!$C:$C,$B50,'Pooling Demand- Subsidy &amp; ML'!$D:$D,Y$42)+SUMIFS('Pooling Demand- Subsidy &amp; ML'!$L:$L,'Pooling Demand- Subsidy &amp; ML'!$B:$B,2025,'Pooling Demand- Subsidy &amp; ML'!$C:$C,$B50,'Pooling Demand- Subsidy &amp; ML'!$D:$D,Y$42)</f>
        <v>0</v>
      </c>
      <c r="Z50" s="227">
        <f>SUMIFS('Pooling Demand- Subsidy &amp; ML'!$I:$I,'Pooling Demand- Subsidy &amp; ML'!$B:$B,2025,'Pooling Demand- Subsidy &amp; ML'!$C:$C,$B50,'Pooling Demand- Subsidy &amp; ML'!$D:$D,Z$42)+SUMIFS('Pooling Demand- Subsidy &amp; ML'!$L:$L,'Pooling Demand- Subsidy &amp; ML'!$B:$B,2025,'Pooling Demand- Subsidy &amp; ML'!$C:$C,$B50,'Pooling Demand- Subsidy &amp; ML'!$D:$D,Z$42)</f>
        <v>0</v>
      </c>
      <c r="AA50" s="227">
        <f>SUMIFS('Pooling Demand- Subsidy &amp; ML'!$I:$I,'Pooling Demand- Subsidy &amp; ML'!$B:$B,2025,'Pooling Demand- Subsidy &amp; ML'!$C:$C,$B50,'Pooling Demand- Subsidy &amp; ML'!$D:$D,AA$42)+SUMIFS('Pooling Demand- Subsidy &amp; ML'!$L:$L,'Pooling Demand- Subsidy &amp; ML'!$B:$B,2025,'Pooling Demand- Subsidy &amp; ML'!$C:$C,$B50,'Pooling Demand- Subsidy &amp; ML'!$D:$D,AA$42)</f>
        <v>0</v>
      </c>
      <c r="AB50" s="227">
        <f>SUMIFS('Pooling Demand- Subsidy &amp; ML'!$I:$I,'Pooling Demand- Subsidy &amp; ML'!$B:$B,2025,'Pooling Demand- Subsidy &amp; ML'!$C:$C,$B50,'Pooling Demand- Subsidy &amp; ML'!$D:$D,AB$42)+SUMIFS('Pooling Demand- Subsidy &amp; ML'!$L:$L,'Pooling Demand- Subsidy &amp; ML'!$B:$B,2025,'Pooling Demand- Subsidy &amp; ML'!$C:$C,$B50,'Pooling Demand- Subsidy &amp; ML'!$D:$D,AB$42)</f>
        <v>0</v>
      </c>
      <c r="AC50" s="227">
        <f>SUMIFS('Pooling Demand- Subsidy &amp; ML'!$I:$I,'Pooling Demand- Subsidy &amp; ML'!$B:$B,2025,'Pooling Demand- Subsidy &amp; ML'!$C:$C,$B50,'Pooling Demand- Subsidy &amp; ML'!$D:$D,AC$42)+SUMIFS('Pooling Demand- Subsidy &amp; ML'!$L:$L,'Pooling Demand- Subsidy &amp; ML'!$B:$B,2025,'Pooling Demand- Subsidy &amp; ML'!$C:$C,$B50,'Pooling Demand- Subsidy &amp; ML'!$D:$D,AC$42)</f>
        <v>0</v>
      </c>
      <c r="AD50" s="228">
        <f>SUMIFS('Pooling Demand- Subsidy &amp; ML'!$I:$I,'Pooling Demand- Subsidy &amp; ML'!$B:$B,2025,'Pooling Demand- Subsidy &amp; ML'!$C:$C,$B50,'Pooling Demand- Subsidy &amp; ML'!$D:$D,AD$42)+SUMIFS('Pooling Demand- Subsidy &amp; ML'!$L:$L,'Pooling Demand- Subsidy &amp; ML'!$B:$B,2025,'Pooling Demand- Subsidy &amp; ML'!$C:$C,$B50,'Pooling Demand- Subsidy &amp; ML'!$D:$D,AD$42)</f>
        <v>0</v>
      </c>
      <c r="AE50" s="91">
        <f t="shared" si="22"/>
        <v>0</v>
      </c>
      <c r="AG50" s="86" t="s">
        <v>15</v>
      </c>
      <c r="AH50" s="226">
        <f>SUMIFS('Pooling Demand- Subsidy &amp; ML'!$I:$I,'Pooling Demand- Subsidy &amp; ML'!$B:$B,2035,'Pooling Demand- Subsidy &amp; ML'!$C:$C,$B50,'Pooling Demand- Subsidy &amp; ML'!$D:$D,AH$42)+SUMIFS('Pooling Demand- Subsidy &amp; ML'!$L:$L,'Pooling Demand- Subsidy &amp; ML'!$B:$B,2035,'Pooling Demand- Subsidy &amp; ML'!$C:$C,$B50,'Pooling Demand- Subsidy &amp; ML'!$D:$D,AH$42)</f>
        <v>99</v>
      </c>
      <c r="AI50" s="227">
        <f>SUMIFS('Pooling Demand- Subsidy &amp; ML'!$I:$I,'Pooling Demand- Subsidy &amp; ML'!$B:$B,2035,'Pooling Demand- Subsidy &amp; ML'!$C:$C,$B50,'Pooling Demand- Subsidy &amp; ML'!$D:$D,AI$42)+SUMIFS('Pooling Demand- Subsidy &amp; ML'!$L:$L,'Pooling Demand- Subsidy &amp; ML'!$B:$B,2035,'Pooling Demand- Subsidy &amp; ML'!$C:$C,$B50,'Pooling Demand- Subsidy &amp; ML'!$D:$D,AI$42)</f>
        <v>248</v>
      </c>
      <c r="AJ50" s="227">
        <f>SUMIFS('Pooling Demand- Subsidy &amp; ML'!$I:$I,'Pooling Demand- Subsidy &amp; ML'!$B:$B,2035,'Pooling Demand- Subsidy &amp; ML'!$C:$C,$B50,'Pooling Demand- Subsidy &amp; ML'!$D:$D,AJ$42)+SUMIFS('Pooling Demand- Subsidy &amp; ML'!$L:$L,'Pooling Demand- Subsidy &amp; ML'!$B:$B,2035,'Pooling Demand- Subsidy &amp; ML'!$C:$C,$B50,'Pooling Demand- Subsidy &amp; ML'!$D:$D,AJ$42)</f>
        <v>82</v>
      </c>
      <c r="AK50" s="227">
        <f>SUMIFS('Pooling Demand- Subsidy &amp; ML'!$I:$I,'Pooling Demand- Subsidy &amp; ML'!$B:$B,2035,'Pooling Demand- Subsidy &amp; ML'!$C:$C,$B50,'Pooling Demand- Subsidy &amp; ML'!$D:$D,AK$42)+SUMIFS('Pooling Demand- Subsidy &amp; ML'!$L:$L,'Pooling Demand- Subsidy &amp; ML'!$B:$B,2035,'Pooling Demand- Subsidy &amp; ML'!$C:$C,$B50,'Pooling Demand- Subsidy &amp; ML'!$D:$D,AK$42)</f>
        <v>1227</v>
      </c>
      <c r="AL50" s="227">
        <f>SUMIFS('Pooling Demand- Subsidy &amp; ML'!$I:$I,'Pooling Demand- Subsidy &amp; ML'!$B:$B,2035,'Pooling Demand- Subsidy &amp; ML'!$C:$C,$B50,'Pooling Demand- Subsidy &amp; ML'!$D:$D,AL$42)+SUMIFS('Pooling Demand- Subsidy &amp; ML'!$L:$L,'Pooling Demand- Subsidy &amp; ML'!$B:$B,2035,'Pooling Demand- Subsidy &amp; ML'!$C:$C,$B50,'Pooling Demand- Subsidy &amp; ML'!$D:$D,AL$42)</f>
        <v>30</v>
      </c>
      <c r="AM50" s="227">
        <f>SUMIFS('Pooling Demand- Subsidy &amp; ML'!$I:$I,'Pooling Demand- Subsidy &amp; ML'!$B:$B,2035,'Pooling Demand- Subsidy &amp; ML'!$C:$C,$B50,'Pooling Demand- Subsidy &amp; ML'!$D:$D,AM$42)+SUMIFS('Pooling Demand- Subsidy &amp; ML'!$L:$L,'Pooling Demand- Subsidy &amp; ML'!$B:$B,2035,'Pooling Demand- Subsidy &amp; ML'!$C:$C,$B50,'Pooling Demand- Subsidy &amp; ML'!$D:$D,AM$42)</f>
        <v>302</v>
      </c>
      <c r="AN50" s="228">
        <f>SUMIFS('Pooling Demand- Subsidy &amp; ML'!$I:$I,'Pooling Demand- Subsidy &amp; ML'!$B:$B,2035,'Pooling Demand- Subsidy &amp; ML'!$C:$C,$B50,'Pooling Demand- Subsidy &amp; ML'!$D:$D,AN$42)+SUMIFS('Pooling Demand- Subsidy &amp; ML'!$L:$L,'Pooling Demand- Subsidy &amp; ML'!$B:$B,2035,'Pooling Demand- Subsidy &amp; ML'!$C:$C,$B50,'Pooling Demand- Subsidy &amp; ML'!$D:$D,AN$42)</f>
        <v>8058</v>
      </c>
      <c r="AO50" s="91">
        <f t="shared" si="23"/>
        <v>10046</v>
      </c>
      <c r="AQ50" s="86" t="s">
        <v>15</v>
      </c>
      <c r="AR50" s="226">
        <f>SUMIFS('Pooling Demand- Subsidy &amp; ML'!$I:$I,'Pooling Demand- Subsidy &amp; ML'!$B:$B,2050,'Pooling Demand- Subsidy &amp; ML'!$C:$C,$B50,'Pooling Demand- Subsidy &amp; ML'!$D:$D,AR$42)+SUMIFS('Pooling Demand- Subsidy &amp; ML'!$L:$L,'Pooling Demand- Subsidy &amp; ML'!$B:$B,2050,'Pooling Demand- Subsidy &amp; ML'!$C:$C,$B50,'Pooling Demand- Subsidy &amp; ML'!$D:$D,AR$42)</f>
        <v>0</v>
      </c>
      <c r="AS50" s="227">
        <f>SUMIFS('Pooling Demand- Subsidy &amp; ML'!$I:$I,'Pooling Demand- Subsidy &amp; ML'!$B:$B,2050,'Pooling Demand- Subsidy &amp; ML'!$C:$C,$B50,'Pooling Demand- Subsidy &amp; ML'!$D:$D,AS$42)+SUMIFS('Pooling Demand- Subsidy &amp; ML'!$L:$L,'Pooling Demand- Subsidy &amp; ML'!$B:$B,2050,'Pooling Demand- Subsidy &amp; ML'!$C:$C,$B50,'Pooling Demand- Subsidy &amp; ML'!$D:$D,AS$42)</f>
        <v>0</v>
      </c>
      <c r="AT50" s="227">
        <f>SUMIFS('Pooling Demand- Subsidy &amp; ML'!$I:$I,'Pooling Demand- Subsidy &amp; ML'!$B:$B,2050,'Pooling Demand- Subsidy &amp; ML'!$C:$C,$B50,'Pooling Demand- Subsidy &amp; ML'!$D:$D,AT$42)+SUMIFS('Pooling Demand- Subsidy &amp; ML'!$L:$L,'Pooling Demand- Subsidy &amp; ML'!$B:$B,2050,'Pooling Demand- Subsidy &amp; ML'!$C:$C,$B50,'Pooling Demand- Subsidy &amp; ML'!$D:$D,AT$42)</f>
        <v>0</v>
      </c>
      <c r="AU50" s="227">
        <f>SUMIFS('Pooling Demand- Subsidy &amp; ML'!$I:$I,'Pooling Demand- Subsidy &amp; ML'!$B:$B,2050,'Pooling Demand- Subsidy &amp; ML'!$C:$C,$B50,'Pooling Demand- Subsidy &amp; ML'!$D:$D,AU$42)+SUMIFS('Pooling Demand- Subsidy &amp; ML'!$L:$L,'Pooling Demand- Subsidy &amp; ML'!$B:$B,2050,'Pooling Demand- Subsidy &amp; ML'!$C:$C,$B50,'Pooling Demand- Subsidy &amp; ML'!$D:$D,AU$42)</f>
        <v>0</v>
      </c>
      <c r="AV50" s="227">
        <f>SUMIFS('Pooling Demand- Subsidy &amp; ML'!$I:$I,'Pooling Demand- Subsidy &amp; ML'!$B:$B,2050,'Pooling Demand- Subsidy &amp; ML'!$C:$C,$B50,'Pooling Demand- Subsidy &amp; ML'!$D:$D,AV$42)+SUMIFS('Pooling Demand- Subsidy &amp; ML'!$L:$L,'Pooling Demand- Subsidy &amp; ML'!$B:$B,2050,'Pooling Demand- Subsidy &amp; ML'!$C:$C,$B50,'Pooling Demand- Subsidy &amp; ML'!$D:$D,AV$42)</f>
        <v>0</v>
      </c>
      <c r="AW50" s="227">
        <f>SUMIFS('Pooling Demand- Subsidy &amp; ML'!$I:$I,'Pooling Demand- Subsidy &amp; ML'!$B:$B,2050,'Pooling Demand- Subsidy &amp; ML'!$C:$C,$B50,'Pooling Demand- Subsidy &amp; ML'!$D:$D,AW$42)+SUMIFS('Pooling Demand- Subsidy &amp; ML'!$L:$L,'Pooling Demand- Subsidy &amp; ML'!$B:$B,2050,'Pooling Demand- Subsidy &amp; ML'!$C:$C,$B50,'Pooling Demand- Subsidy &amp; ML'!$D:$D,AW$42)</f>
        <v>0</v>
      </c>
      <c r="AX50" s="228">
        <f>SUMIFS('Pooling Demand- Subsidy &amp; ML'!$I:$I,'Pooling Demand- Subsidy &amp; ML'!$B:$B,2050,'Pooling Demand- Subsidy &amp; ML'!$C:$C,$B50,'Pooling Demand- Subsidy &amp; ML'!$D:$D,AX$42)+SUMIFS('Pooling Demand- Subsidy &amp; ML'!$L:$L,'Pooling Demand- Subsidy &amp; ML'!$B:$B,2050,'Pooling Demand- Subsidy &amp; ML'!$C:$C,$B50,'Pooling Demand- Subsidy &amp; ML'!$D:$D,AX$42)</f>
        <v>0</v>
      </c>
      <c r="AY50" s="91">
        <f t="shared" si="24"/>
        <v>0</v>
      </c>
    </row>
    <row r="51" spans="2:51" x14ac:dyDescent="0.25">
      <c r="C51" s="101" t="s">
        <v>81</v>
      </c>
      <c r="D51" s="92">
        <f>SUM(D44:D50)</f>
        <v>0</v>
      </c>
      <c r="E51" s="92">
        <f t="shared" ref="E51:J51" si="25">SUM(E44:E50)</f>
        <v>0</v>
      </c>
      <c r="F51" s="92">
        <f t="shared" si="25"/>
        <v>0</v>
      </c>
      <c r="G51" s="92">
        <f t="shared" si="25"/>
        <v>0</v>
      </c>
      <c r="H51" s="92">
        <f t="shared" si="25"/>
        <v>0</v>
      </c>
      <c r="I51" s="92">
        <f t="shared" si="25"/>
        <v>0</v>
      </c>
      <c r="J51" s="92">
        <f t="shared" si="25"/>
        <v>0</v>
      </c>
      <c r="K51" s="15">
        <f>SUM(K44:K50)</f>
        <v>0</v>
      </c>
      <c r="M51" s="101" t="s">
        <v>81</v>
      </c>
      <c r="N51" s="92">
        <f>SUM(N44:N50)</f>
        <v>0</v>
      </c>
      <c r="O51" s="92">
        <f t="shared" ref="O51:T51" si="26">SUM(O44:O50)</f>
        <v>0</v>
      </c>
      <c r="P51" s="92">
        <f t="shared" si="26"/>
        <v>0</v>
      </c>
      <c r="Q51" s="92">
        <f t="shared" si="26"/>
        <v>0</v>
      </c>
      <c r="R51" s="92">
        <f t="shared" si="26"/>
        <v>0</v>
      </c>
      <c r="S51" s="92">
        <f t="shared" si="26"/>
        <v>0</v>
      </c>
      <c r="T51" s="92">
        <f t="shared" si="26"/>
        <v>0</v>
      </c>
      <c r="U51" s="15">
        <f>SUM(U44:U50)</f>
        <v>0</v>
      </c>
      <c r="W51" s="101" t="s">
        <v>81</v>
      </c>
      <c r="X51" s="92">
        <f>SUM(X44:X50)</f>
        <v>0</v>
      </c>
      <c r="Y51" s="92">
        <f t="shared" ref="Y51:AD51" si="27">SUM(Y44:Y50)</f>
        <v>0</v>
      </c>
      <c r="Z51" s="92">
        <f t="shared" si="27"/>
        <v>0</v>
      </c>
      <c r="AA51" s="92">
        <f t="shared" si="27"/>
        <v>0</v>
      </c>
      <c r="AB51" s="92">
        <f t="shared" si="27"/>
        <v>0</v>
      </c>
      <c r="AC51" s="92">
        <f t="shared" si="27"/>
        <v>0</v>
      </c>
      <c r="AD51" s="92">
        <f t="shared" si="27"/>
        <v>0</v>
      </c>
      <c r="AE51" s="15">
        <f>SUM(AE44:AE50)</f>
        <v>0</v>
      </c>
      <c r="AG51" s="101" t="s">
        <v>81</v>
      </c>
      <c r="AH51" s="92">
        <f>SUM(AH44:AH50)</f>
        <v>128784</v>
      </c>
      <c r="AI51" s="92">
        <f t="shared" ref="AI51:AN51" si="28">SUM(AI44:AI50)</f>
        <v>262857</v>
      </c>
      <c r="AJ51" s="92">
        <f t="shared" si="28"/>
        <v>70406</v>
      </c>
      <c r="AK51" s="92">
        <f t="shared" si="28"/>
        <v>88203</v>
      </c>
      <c r="AL51" s="92">
        <f t="shared" si="28"/>
        <v>94288</v>
      </c>
      <c r="AM51" s="92">
        <f t="shared" si="28"/>
        <v>89560</v>
      </c>
      <c r="AN51" s="92">
        <f t="shared" si="28"/>
        <v>9773</v>
      </c>
      <c r="AO51" s="15">
        <f>SUM(AO44:AO50)</f>
        <v>743871</v>
      </c>
      <c r="AQ51" s="101" t="s">
        <v>81</v>
      </c>
      <c r="AR51" s="92">
        <f>SUM(AR44:AR50)</f>
        <v>0</v>
      </c>
      <c r="AS51" s="92">
        <f t="shared" ref="AS51:AX51" si="29">SUM(AS44:AS50)</f>
        <v>0</v>
      </c>
      <c r="AT51" s="92">
        <f t="shared" si="29"/>
        <v>0</v>
      </c>
      <c r="AU51" s="92">
        <f t="shared" si="29"/>
        <v>0</v>
      </c>
      <c r="AV51" s="92">
        <f t="shared" si="29"/>
        <v>0</v>
      </c>
      <c r="AW51" s="92">
        <f t="shared" si="29"/>
        <v>0</v>
      </c>
      <c r="AX51" s="92">
        <f t="shared" si="29"/>
        <v>0</v>
      </c>
      <c r="AY51" s="15">
        <f>SUM(AY44:AY50)</f>
        <v>0</v>
      </c>
    </row>
    <row r="52" spans="2:51" x14ac:dyDescent="0.25">
      <c r="C52" s="103"/>
      <c r="M52" s="103"/>
      <c r="W52" s="103"/>
      <c r="AG52" s="103"/>
      <c r="AQ52" s="103"/>
    </row>
    <row r="55" spans="2:51" ht="15" customHeight="1" x14ac:dyDescent="0.25">
      <c r="C55" s="262" t="s">
        <v>317</v>
      </c>
      <c r="D55" s="263"/>
      <c r="E55" s="263"/>
      <c r="F55" s="263"/>
      <c r="G55" s="263"/>
      <c r="H55" s="263"/>
      <c r="I55" s="263"/>
      <c r="J55" s="263"/>
      <c r="K55" s="264"/>
      <c r="M55" s="262" t="s">
        <v>317</v>
      </c>
      <c r="N55" s="263"/>
      <c r="O55" s="263"/>
      <c r="P55" s="263"/>
      <c r="Q55" s="263"/>
      <c r="R55" s="263"/>
      <c r="S55" s="263"/>
      <c r="T55" s="263"/>
      <c r="U55" s="264"/>
      <c r="W55" s="262" t="s">
        <v>317</v>
      </c>
      <c r="X55" s="263"/>
      <c r="Y55" s="263"/>
      <c r="Z55" s="263"/>
      <c r="AA55" s="263"/>
      <c r="AB55" s="263"/>
      <c r="AC55" s="263"/>
      <c r="AD55" s="263"/>
      <c r="AE55" s="264"/>
      <c r="AG55" s="262" t="s">
        <v>317</v>
      </c>
      <c r="AH55" s="263"/>
      <c r="AI55" s="263"/>
      <c r="AJ55" s="263"/>
      <c r="AK55" s="263"/>
      <c r="AL55" s="263"/>
      <c r="AM55" s="263"/>
      <c r="AN55" s="263"/>
      <c r="AO55" s="264"/>
      <c r="AQ55" s="262" t="s">
        <v>317</v>
      </c>
      <c r="AR55" s="263"/>
      <c r="AS55" s="263"/>
      <c r="AT55" s="263"/>
      <c r="AU55" s="263"/>
      <c r="AV55" s="263"/>
      <c r="AW55" s="263"/>
      <c r="AX55" s="263"/>
      <c r="AY55" s="264"/>
    </row>
    <row r="56" spans="2:51" ht="15" customHeight="1" x14ac:dyDescent="0.25">
      <c r="C56" s="266" t="s">
        <v>253</v>
      </c>
      <c r="D56" s="267"/>
      <c r="E56" s="267"/>
      <c r="F56" s="267"/>
      <c r="G56" s="267"/>
      <c r="H56" s="267"/>
      <c r="I56" s="267"/>
      <c r="J56" s="267"/>
      <c r="K56" s="268"/>
      <c r="M56" s="266" t="s">
        <v>253</v>
      </c>
      <c r="N56" s="267"/>
      <c r="O56" s="267"/>
      <c r="P56" s="267"/>
      <c r="Q56" s="267"/>
      <c r="R56" s="267"/>
      <c r="S56" s="267"/>
      <c r="T56" s="267"/>
      <c r="U56" s="268"/>
      <c r="W56" s="266" t="s">
        <v>253</v>
      </c>
      <c r="X56" s="267"/>
      <c r="Y56" s="267"/>
      <c r="Z56" s="267"/>
      <c r="AA56" s="267"/>
      <c r="AB56" s="267"/>
      <c r="AC56" s="267"/>
      <c r="AD56" s="267"/>
      <c r="AE56" s="268"/>
      <c r="AG56" s="266" t="s">
        <v>253</v>
      </c>
      <c r="AH56" s="267"/>
      <c r="AI56" s="267"/>
      <c r="AJ56" s="267"/>
      <c r="AK56" s="267"/>
      <c r="AL56" s="267"/>
      <c r="AM56" s="267"/>
      <c r="AN56" s="267"/>
      <c r="AO56" s="268"/>
      <c r="AQ56" s="266" t="s">
        <v>253</v>
      </c>
      <c r="AR56" s="267"/>
      <c r="AS56" s="267"/>
      <c r="AT56" s="267"/>
      <c r="AU56" s="267"/>
      <c r="AV56" s="267"/>
      <c r="AW56" s="267"/>
      <c r="AX56" s="267"/>
      <c r="AY56" s="268"/>
    </row>
    <row r="57" spans="2:51" x14ac:dyDescent="0.25">
      <c r="C57" s="86"/>
      <c r="D57" s="265" t="s">
        <v>82</v>
      </c>
      <c r="E57" s="265"/>
      <c r="F57" s="265"/>
      <c r="G57" s="265"/>
      <c r="H57" s="265"/>
      <c r="I57" s="265"/>
      <c r="J57" s="265"/>
      <c r="K57" s="87"/>
      <c r="M57" s="86"/>
      <c r="N57" s="265" t="s">
        <v>82</v>
      </c>
      <c r="O57" s="265"/>
      <c r="P57" s="265"/>
      <c r="Q57" s="265"/>
      <c r="R57" s="265"/>
      <c r="S57" s="265"/>
      <c r="T57" s="265"/>
      <c r="U57" s="87"/>
      <c r="W57" s="86"/>
      <c r="X57" s="265" t="s">
        <v>82</v>
      </c>
      <c r="Y57" s="265"/>
      <c r="Z57" s="265"/>
      <c r="AA57" s="265"/>
      <c r="AB57" s="265"/>
      <c r="AC57" s="265"/>
      <c r="AD57" s="265"/>
      <c r="AE57" s="87"/>
      <c r="AG57" s="86"/>
      <c r="AH57" s="265" t="s">
        <v>82</v>
      </c>
      <c r="AI57" s="265"/>
      <c r="AJ57" s="265"/>
      <c r="AK57" s="265"/>
      <c r="AL57" s="265"/>
      <c r="AM57" s="265"/>
      <c r="AN57" s="265"/>
      <c r="AO57" s="87"/>
      <c r="AQ57" s="86"/>
      <c r="AR57" s="265" t="s">
        <v>82</v>
      </c>
      <c r="AS57" s="265"/>
      <c r="AT57" s="265"/>
      <c r="AU57" s="265"/>
      <c r="AV57" s="265"/>
      <c r="AW57" s="265"/>
      <c r="AX57" s="265"/>
      <c r="AY57" s="87"/>
    </row>
    <row r="58" spans="2:51" x14ac:dyDescent="0.25">
      <c r="C58" s="86"/>
      <c r="D58" s="4">
        <v>0</v>
      </c>
      <c r="E58" s="4">
        <v>1</v>
      </c>
      <c r="F58" s="4">
        <v>2</v>
      </c>
      <c r="G58" s="4">
        <v>3</v>
      </c>
      <c r="H58" s="4">
        <v>4</v>
      </c>
      <c r="I58" s="4">
        <v>5</v>
      </c>
      <c r="J58" s="4">
        <v>6</v>
      </c>
      <c r="K58" s="88"/>
      <c r="M58" s="86"/>
      <c r="N58" s="4">
        <v>0</v>
      </c>
      <c r="O58" s="4">
        <v>1</v>
      </c>
      <c r="P58" s="4">
        <v>2</v>
      </c>
      <c r="Q58" s="4">
        <v>3</v>
      </c>
      <c r="R58" s="4">
        <v>4</v>
      </c>
      <c r="S58" s="4">
        <v>5</v>
      </c>
      <c r="T58" s="4">
        <v>6</v>
      </c>
      <c r="U58" s="88"/>
      <c r="W58" s="86"/>
      <c r="X58" s="4">
        <v>0</v>
      </c>
      <c r="Y58" s="4">
        <v>1</v>
      </c>
      <c r="Z58" s="4">
        <v>2</v>
      </c>
      <c r="AA58" s="4">
        <v>3</v>
      </c>
      <c r="AB58" s="4">
        <v>4</v>
      </c>
      <c r="AC58" s="4">
        <v>5</v>
      </c>
      <c r="AD58" s="4">
        <v>6</v>
      </c>
      <c r="AE58" s="88"/>
      <c r="AG58" s="86"/>
      <c r="AH58" s="4">
        <v>0</v>
      </c>
      <c r="AI58" s="4">
        <v>1</v>
      </c>
      <c r="AJ58" s="4">
        <v>2</v>
      </c>
      <c r="AK58" s="4">
        <v>3</v>
      </c>
      <c r="AL58" s="4">
        <v>4</v>
      </c>
      <c r="AM58" s="4">
        <v>5</v>
      </c>
      <c r="AN58" s="4">
        <v>6</v>
      </c>
      <c r="AO58" s="88"/>
      <c r="AQ58" s="86"/>
      <c r="AR58" s="4">
        <v>0</v>
      </c>
      <c r="AS58" s="4">
        <v>1</v>
      </c>
      <c r="AT58" s="4">
        <v>2</v>
      </c>
      <c r="AU58" s="4">
        <v>3</v>
      </c>
      <c r="AV58" s="4">
        <v>4</v>
      </c>
      <c r="AW58" s="4">
        <v>5</v>
      </c>
      <c r="AX58" s="4">
        <v>6</v>
      </c>
      <c r="AY58" s="88"/>
    </row>
    <row r="59" spans="2:51" ht="99.75" x14ac:dyDescent="0.25">
      <c r="C59" s="89" t="s">
        <v>83</v>
      </c>
      <c r="D59" s="82" t="s">
        <v>9</v>
      </c>
      <c r="E59" s="82" t="s">
        <v>10</v>
      </c>
      <c r="F59" s="82" t="s">
        <v>11</v>
      </c>
      <c r="G59" s="82" t="s">
        <v>12</v>
      </c>
      <c r="H59" s="82" t="s">
        <v>13</v>
      </c>
      <c r="I59" s="82" t="s">
        <v>14</v>
      </c>
      <c r="J59" s="82" t="s">
        <v>15</v>
      </c>
      <c r="K59" s="90" t="s">
        <v>80</v>
      </c>
      <c r="M59" s="89" t="s">
        <v>83</v>
      </c>
      <c r="N59" s="82" t="s">
        <v>9</v>
      </c>
      <c r="O59" s="82" t="s">
        <v>10</v>
      </c>
      <c r="P59" s="82" t="s">
        <v>11</v>
      </c>
      <c r="Q59" s="82" t="s">
        <v>12</v>
      </c>
      <c r="R59" s="82" t="s">
        <v>13</v>
      </c>
      <c r="S59" s="82" t="s">
        <v>14</v>
      </c>
      <c r="T59" s="82" t="s">
        <v>15</v>
      </c>
      <c r="U59" s="90" t="s">
        <v>80</v>
      </c>
      <c r="W59" s="89" t="s">
        <v>83</v>
      </c>
      <c r="X59" s="82" t="s">
        <v>9</v>
      </c>
      <c r="Y59" s="82" t="s">
        <v>10</v>
      </c>
      <c r="Z59" s="82" t="s">
        <v>11</v>
      </c>
      <c r="AA59" s="82" t="s">
        <v>12</v>
      </c>
      <c r="AB59" s="82" t="s">
        <v>13</v>
      </c>
      <c r="AC59" s="82" t="s">
        <v>14</v>
      </c>
      <c r="AD59" s="82" t="s">
        <v>15</v>
      </c>
      <c r="AE59" s="90" t="s">
        <v>80</v>
      </c>
      <c r="AG59" s="89" t="s">
        <v>83</v>
      </c>
      <c r="AH59" s="82" t="s">
        <v>9</v>
      </c>
      <c r="AI59" s="82" t="s">
        <v>10</v>
      </c>
      <c r="AJ59" s="82" t="s">
        <v>11</v>
      </c>
      <c r="AK59" s="82" t="s">
        <v>12</v>
      </c>
      <c r="AL59" s="82" t="s">
        <v>13</v>
      </c>
      <c r="AM59" s="82" t="s">
        <v>14</v>
      </c>
      <c r="AN59" s="82" t="s">
        <v>15</v>
      </c>
      <c r="AO59" s="90" t="s">
        <v>80</v>
      </c>
      <c r="AQ59" s="89" t="s">
        <v>83</v>
      </c>
      <c r="AR59" s="82" t="s">
        <v>9</v>
      </c>
      <c r="AS59" s="82" t="s">
        <v>10</v>
      </c>
      <c r="AT59" s="82" t="s">
        <v>11</v>
      </c>
      <c r="AU59" s="82" t="s">
        <v>12</v>
      </c>
      <c r="AV59" s="82" t="s">
        <v>13</v>
      </c>
      <c r="AW59" s="82" t="s">
        <v>14</v>
      </c>
      <c r="AX59" s="82" t="s">
        <v>15</v>
      </c>
      <c r="AY59" s="90" t="s">
        <v>80</v>
      </c>
    </row>
    <row r="60" spans="2:51" s="18" customFormat="1" x14ac:dyDescent="0.25">
      <c r="B60" s="18">
        <v>0</v>
      </c>
      <c r="C60" s="109" t="s">
        <v>9</v>
      </c>
      <c r="D60" s="111" t="e">
        <f>SUMIFS('Pooling Demand- Subsidy &amp; ML'!$BG:$BG,'Pooling Demand- Subsidy &amp; ML'!$B:$B,2016,'Pooling Demand- Subsidy &amp; ML'!$C:$C,$B60,'Pooling Demand- Subsidy &amp; ML'!$D:$D,D$58)+SUMIFS('Pooling Demand- Subsidy &amp; ML'!$BJ:$BJ,'Pooling Demand- Subsidy &amp; ML'!$B:$B,2016,'Pooling Demand- Subsidy &amp; ML'!$C:$C,$B60,'Pooling Demand- Subsidy &amp; ML'!$D:$D,D$58)+SUMIFS('Pooling Demand- Subsidy &amp; ML'!$BP:$BP,'Pooling Demand- Subsidy &amp; ML'!$B:$B,2016,'Pooling Demand- Subsidy &amp; ML'!$C:$C,$B60,'Pooling Demand- Subsidy &amp; ML'!$D:$D,D$58)+SUMIFS('Pooling Demand- Subsidy &amp; ML'!$BS:$BS,'Pooling Demand- Subsidy &amp; ML'!$B:$B,2016,'Pooling Demand- Subsidy &amp; ML'!$C:$C,$B60,'Pooling Demand- Subsidy &amp; ML'!$D:$D,D$58)</f>
        <v>#N/A</v>
      </c>
      <c r="E60" s="112" t="e">
        <f>SUMIFS('Pooling Demand- Subsidy &amp; ML'!$BG:$BG,'Pooling Demand- Subsidy &amp; ML'!$B:$B,2016,'Pooling Demand- Subsidy &amp; ML'!$C:$C,$B60,'Pooling Demand- Subsidy &amp; ML'!$D:$D,E$58)+SUMIFS('Pooling Demand- Subsidy &amp; ML'!$BJ:$BJ,'Pooling Demand- Subsidy &amp; ML'!$B:$B,2016,'Pooling Demand- Subsidy &amp; ML'!$C:$C,$B60,'Pooling Demand- Subsidy &amp; ML'!$D:$D,E$58)+SUMIFS('Pooling Demand- Subsidy &amp; ML'!$BP:$BP,'Pooling Demand- Subsidy &amp; ML'!$B:$B,2016,'Pooling Demand- Subsidy &amp; ML'!$C:$C,$B60,'Pooling Demand- Subsidy &amp; ML'!$D:$D,E$58)+SUMIFS('Pooling Demand- Subsidy &amp; ML'!$BS:$BS,'Pooling Demand- Subsidy &amp; ML'!$B:$B,2016,'Pooling Demand- Subsidy &amp; ML'!$C:$C,$B60,'Pooling Demand- Subsidy &amp; ML'!$D:$D,E$58)</f>
        <v>#N/A</v>
      </c>
      <c r="F60" s="112" t="e">
        <f>SUMIFS('Pooling Demand- Subsidy &amp; ML'!$BG:$BG,'Pooling Demand- Subsidy &amp; ML'!$B:$B,2016,'Pooling Demand- Subsidy &amp; ML'!$C:$C,$B60,'Pooling Demand- Subsidy &amp; ML'!$D:$D,F$58)+SUMIFS('Pooling Demand- Subsidy &amp; ML'!$BJ:$BJ,'Pooling Demand- Subsidy &amp; ML'!$B:$B,2016,'Pooling Demand- Subsidy &amp; ML'!$C:$C,$B60,'Pooling Demand- Subsidy &amp; ML'!$D:$D,F$58)+SUMIFS('Pooling Demand- Subsidy &amp; ML'!$BP:$BP,'Pooling Demand- Subsidy &amp; ML'!$B:$B,2016,'Pooling Demand- Subsidy &amp; ML'!$C:$C,$B60,'Pooling Demand- Subsidy &amp; ML'!$D:$D,F$58)+SUMIFS('Pooling Demand- Subsidy &amp; ML'!$BS:$BS,'Pooling Demand- Subsidy &amp; ML'!$B:$B,2016,'Pooling Demand- Subsidy &amp; ML'!$C:$C,$B60,'Pooling Demand- Subsidy &amp; ML'!$D:$D,F$58)</f>
        <v>#N/A</v>
      </c>
      <c r="G60" s="112" t="e">
        <f>SUMIFS('Pooling Demand- Subsidy &amp; ML'!$BG:$BG,'Pooling Demand- Subsidy &amp; ML'!$B:$B,2016,'Pooling Demand- Subsidy &amp; ML'!$C:$C,$B60,'Pooling Demand- Subsidy &amp; ML'!$D:$D,G$58)+SUMIFS('Pooling Demand- Subsidy &amp; ML'!$BJ:$BJ,'Pooling Demand- Subsidy &amp; ML'!$B:$B,2016,'Pooling Demand- Subsidy &amp; ML'!$C:$C,$B60,'Pooling Demand- Subsidy &amp; ML'!$D:$D,G$58)+SUMIFS('Pooling Demand- Subsidy &amp; ML'!$BP:$BP,'Pooling Demand- Subsidy &amp; ML'!$B:$B,2016,'Pooling Demand- Subsidy &amp; ML'!$C:$C,$B60,'Pooling Demand- Subsidy &amp; ML'!$D:$D,G$58)+SUMIFS('Pooling Demand- Subsidy &amp; ML'!$BS:$BS,'Pooling Demand- Subsidy &amp; ML'!$B:$B,2016,'Pooling Demand- Subsidy &amp; ML'!$C:$C,$B60,'Pooling Demand- Subsidy &amp; ML'!$D:$D,G$58)</f>
        <v>#N/A</v>
      </c>
      <c r="H60" s="112" t="e">
        <f>SUMIFS('Pooling Demand- Subsidy &amp; ML'!$BG:$BG,'Pooling Demand- Subsidy &amp; ML'!$B:$B,2016,'Pooling Demand- Subsidy &amp; ML'!$C:$C,$B60,'Pooling Demand- Subsidy &amp; ML'!$D:$D,H$58)+SUMIFS('Pooling Demand- Subsidy &amp; ML'!$BJ:$BJ,'Pooling Demand- Subsidy &amp; ML'!$B:$B,2016,'Pooling Demand- Subsidy &amp; ML'!$C:$C,$B60,'Pooling Demand- Subsidy &amp; ML'!$D:$D,H$58)+SUMIFS('Pooling Demand- Subsidy &amp; ML'!$BP:$BP,'Pooling Demand- Subsidy &amp; ML'!$B:$B,2016,'Pooling Demand- Subsidy &amp; ML'!$C:$C,$B60,'Pooling Demand- Subsidy &amp; ML'!$D:$D,H$58)+SUMIFS('Pooling Demand- Subsidy &amp; ML'!$BS:$BS,'Pooling Demand- Subsidy &amp; ML'!$B:$B,2016,'Pooling Demand- Subsidy &amp; ML'!$C:$C,$B60,'Pooling Demand- Subsidy &amp; ML'!$D:$D,H$58)</f>
        <v>#N/A</v>
      </c>
      <c r="I60" s="112" t="e">
        <f>SUMIFS('Pooling Demand- Subsidy &amp; ML'!$BG:$BG,'Pooling Demand- Subsidy &amp; ML'!$B:$B,2016,'Pooling Demand- Subsidy &amp; ML'!$C:$C,$B60,'Pooling Demand- Subsidy &amp; ML'!$D:$D,I$58)+SUMIFS('Pooling Demand- Subsidy &amp; ML'!$BJ:$BJ,'Pooling Demand- Subsidy &amp; ML'!$B:$B,2016,'Pooling Demand- Subsidy &amp; ML'!$C:$C,$B60,'Pooling Demand- Subsidy &amp; ML'!$D:$D,I$58)+SUMIFS('Pooling Demand- Subsidy &amp; ML'!$BP:$BP,'Pooling Demand- Subsidy &amp; ML'!$B:$B,2016,'Pooling Demand- Subsidy &amp; ML'!$C:$C,$B60,'Pooling Demand- Subsidy &amp; ML'!$D:$D,I$58)+SUMIFS('Pooling Demand- Subsidy &amp; ML'!$BS:$BS,'Pooling Demand- Subsidy &amp; ML'!$B:$B,2016,'Pooling Demand- Subsidy &amp; ML'!$C:$C,$B60,'Pooling Demand- Subsidy &amp; ML'!$D:$D,I$58)</f>
        <v>#N/A</v>
      </c>
      <c r="J60" s="113" t="e">
        <f>SUMIFS('Pooling Demand- Subsidy &amp; ML'!$BG:$BG,'Pooling Demand- Subsidy &amp; ML'!$B:$B,2016,'Pooling Demand- Subsidy &amp; ML'!$C:$C,$B60,'Pooling Demand- Subsidy &amp; ML'!$D:$D,J$58)+SUMIFS('Pooling Demand- Subsidy &amp; ML'!$BJ:$BJ,'Pooling Demand- Subsidy &amp; ML'!$B:$B,2016,'Pooling Demand- Subsidy &amp; ML'!$C:$C,$B60,'Pooling Demand- Subsidy &amp; ML'!$D:$D,J$58)+SUMIFS('Pooling Demand- Subsidy &amp; ML'!$BP:$BP,'Pooling Demand- Subsidy &amp; ML'!$B:$B,2016,'Pooling Demand- Subsidy &amp; ML'!$C:$C,$B60,'Pooling Demand- Subsidy &amp; ML'!$D:$D,J$58)+SUMIFS('Pooling Demand- Subsidy &amp; ML'!$BS:$BS,'Pooling Demand- Subsidy &amp; ML'!$B:$B,2016,'Pooling Demand- Subsidy &amp; ML'!$C:$C,$B60,'Pooling Demand- Subsidy &amp; ML'!$D:$D,J$58)</f>
        <v>#N/A</v>
      </c>
      <c r="K60" s="91" t="e">
        <f>SUM(D60:J60)</f>
        <v>#N/A</v>
      </c>
      <c r="M60" s="109" t="s">
        <v>9</v>
      </c>
      <c r="N60" s="111" t="e">
        <f>SUMIFS('Pooling Demand- Subsidy &amp; ML'!$BG:$BG,'Pooling Demand- Subsidy &amp; ML'!$B:$B,2020,'Pooling Demand- Subsidy &amp; ML'!$C:$C,$B60,'Pooling Demand- Subsidy &amp; ML'!$D:$D,N$58)+SUMIFS('Pooling Demand- Subsidy &amp; ML'!$BJ:$BJ,'Pooling Demand- Subsidy &amp; ML'!$B:$B,2020,'Pooling Demand- Subsidy &amp; ML'!$C:$C,$B60,'Pooling Demand- Subsidy &amp; ML'!$D:$D,N$58)+SUMIFS('Pooling Demand- Subsidy &amp; ML'!$BP:$BP,'Pooling Demand- Subsidy &amp; ML'!$B:$B,2020,'Pooling Demand- Subsidy &amp; ML'!$C:$C,$B60,'Pooling Demand- Subsidy &amp; ML'!$D:$D,N$58)+SUMIFS('Pooling Demand- Subsidy &amp; ML'!$BS:$BS,'Pooling Demand- Subsidy &amp; ML'!$B:$B,2020,'Pooling Demand- Subsidy &amp; ML'!$C:$C,$B60,'Pooling Demand- Subsidy &amp; ML'!$D:$D,N$58)</f>
        <v>#N/A</v>
      </c>
      <c r="O60" s="112" t="e">
        <f>SUMIFS('Pooling Demand- Subsidy &amp; ML'!$BG:$BG,'Pooling Demand- Subsidy &amp; ML'!$B:$B,2020,'Pooling Demand- Subsidy &amp; ML'!$C:$C,$B60,'Pooling Demand- Subsidy &amp; ML'!$D:$D,O$58)+SUMIFS('Pooling Demand- Subsidy &amp; ML'!$BJ:$BJ,'Pooling Demand- Subsidy &amp; ML'!$B:$B,2020,'Pooling Demand- Subsidy &amp; ML'!$C:$C,$B60,'Pooling Demand- Subsidy &amp; ML'!$D:$D,O$58)+SUMIFS('Pooling Demand- Subsidy &amp; ML'!$BP:$BP,'Pooling Demand- Subsidy &amp; ML'!$B:$B,2020,'Pooling Demand- Subsidy &amp; ML'!$C:$C,$B60,'Pooling Demand- Subsidy &amp; ML'!$D:$D,O$58)+SUMIFS('Pooling Demand- Subsidy &amp; ML'!$BS:$BS,'Pooling Demand- Subsidy &amp; ML'!$B:$B,2020,'Pooling Demand- Subsidy &amp; ML'!$C:$C,$B60,'Pooling Demand- Subsidy &amp; ML'!$D:$D,O$58)</f>
        <v>#N/A</v>
      </c>
      <c r="P60" s="112" t="e">
        <f>SUMIFS('Pooling Demand- Subsidy &amp; ML'!$BG:$BG,'Pooling Demand- Subsidy &amp; ML'!$B:$B,2020,'Pooling Demand- Subsidy &amp; ML'!$C:$C,$B60,'Pooling Demand- Subsidy &amp; ML'!$D:$D,P$58)+SUMIFS('Pooling Demand- Subsidy &amp; ML'!$BJ:$BJ,'Pooling Demand- Subsidy &amp; ML'!$B:$B,2020,'Pooling Demand- Subsidy &amp; ML'!$C:$C,$B60,'Pooling Demand- Subsidy &amp; ML'!$D:$D,P$58)+SUMIFS('Pooling Demand- Subsidy &amp; ML'!$BP:$BP,'Pooling Demand- Subsidy &amp; ML'!$B:$B,2020,'Pooling Demand- Subsidy &amp; ML'!$C:$C,$B60,'Pooling Demand- Subsidy &amp; ML'!$D:$D,P$58)+SUMIFS('Pooling Demand- Subsidy &amp; ML'!$BS:$BS,'Pooling Demand- Subsidy &amp; ML'!$B:$B,2020,'Pooling Demand- Subsidy &amp; ML'!$C:$C,$B60,'Pooling Demand- Subsidy &amp; ML'!$D:$D,P$58)</f>
        <v>#N/A</v>
      </c>
      <c r="Q60" s="112" t="e">
        <f>SUMIFS('Pooling Demand- Subsidy &amp; ML'!$BG:$BG,'Pooling Demand- Subsidy &amp; ML'!$B:$B,2020,'Pooling Demand- Subsidy &amp; ML'!$C:$C,$B60,'Pooling Demand- Subsidy &amp; ML'!$D:$D,Q$58)+SUMIFS('Pooling Demand- Subsidy &amp; ML'!$BJ:$BJ,'Pooling Demand- Subsidy &amp; ML'!$B:$B,2020,'Pooling Demand- Subsidy &amp; ML'!$C:$C,$B60,'Pooling Demand- Subsidy &amp; ML'!$D:$D,Q$58)+SUMIFS('Pooling Demand- Subsidy &amp; ML'!$BP:$BP,'Pooling Demand- Subsidy &amp; ML'!$B:$B,2020,'Pooling Demand- Subsidy &amp; ML'!$C:$C,$B60,'Pooling Demand- Subsidy &amp; ML'!$D:$D,Q$58)+SUMIFS('Pooling Demand- Subsidy &amp; ML'!$BS:$BS,'Pooling Demand- Subsidy &amp; ML'!$B:$B,2020,'Pooling Demand- Subsidy &amp; ML'!$C:$C,$B60,'Pooling Demand- Subsidy &amp; ML'!$D:$D,Q$58)</f>
        <v>#N/A</v>
      </c>
      <c r="R60" s="112" t="e">
        <f>SUMIFS('Pooling Demand- Subsidy &amp; ML'!$BG:$BG,'Pooling Demand- Subsidy &amp; ML'!$B:$B,2020,'Pooling Demand- Subsidy &amp; ML'!$C:$C,$B60,'Pooling Demand- Subsidy &amp; ML'!$D:$D,R$58)+SUMIFS('Pooling Demand- Subsidy &amp; ML'!$BJ:$BJ,'Pooling Demand- Subsidy &amp; ML'!$B:$B,2020,'Pooling Demand- Subsidy &amp; ML'!$C:$C,$B60,'Pooling Demand- Subsidy &amp; ML'!$D:$D,R$58)+SUMIFS('Pooling Demand- Subsidy &amp; ML'!$BP:$BP,'Pooling Demand- Subsidy &amp; ML'!$B:$B,2020,'Pooling Demand- Subsidy &amp; ML'!$C:$C,$B60,'Pooling Demand- Subsidy &amp; ML'!$D:$D,R$58)+SUMIFS('Pooling Demand- Subsidy &amp; ML'!$BS:$BS,'Pooling Demand- Subsidy &amp; ML'!$B:$B,2020,'Pooling Demand- Subsidy &amp; ML'!$C:$C,$B60,'Pooling Demand- Subsidy &amp; ML'!$D:$D,R$58)</f>
        <v>#N/A</v>
      </c>
      <c r="S60" s="112" t="e">
        <f>SUMIFS('Pooling Demand- Subsidy &amp; ML'!$BG:$BG,'Pooling Demand- Subsidy &amp; ML'!$B:$B,2020,'Pooling Demand- Subsidy &amp; ML'!$C:$C,$B60,'Pooling Demand- Subsidy &amp; ML'!$D:$D,S$58)+SUMIFS('Pooling Demand- Subsidy &amp; ML'!$BJ:$BJ,'Pooling Demand- Subsidy &amp; ML'!$B:$B,2020,'Pooling Demand- Subsidy &amp; ML'!$C:$C,$B60,'Pooling Demand- Subsidy &amp; ML'!$D:$D,S$58)+SUMIFS('Pooling Demand- Subsidy &amp; ML'!$BP:$BP,'Pooling Demand- Subsidy &amp; ML'!$B:$B,2020,'Pooling Demand- Subsidy &amp; ML'!$C:$C,$B60,'Pooling Demand- Subsidy &amp; ML'!$D:$D,S$58)+SUMIFS('Pooling Demand- Subsidy &amp; ML'!$BS:$BS,'Pooling Demand- Subsidy &amp; ML'!$B:$B,2020,'Pooling Demand- Subsidy &amp; ML'!$C:$C,$B60,'Pooling Demand- Subsidy &amp; ML'!$D:$D,S$58)</f>
        <v>#N/A</v>
      </c>
      <c r="T60" s="113" t="e">
        <f>SUMIFS('Pooling Demand- Subsidy &amp; ML'!$BG:$BG,'Pooling Demand- Subsidy &amp; ML'!$B:$B,2020,'Pooling Demand- Subsidy &amp; ML'!$C:$C,$B60,'Pooling Demand- Subsidy &amp; ML'!$D:$D,T$58)+SUMIFS('Pooling Demand- Subsidy &amp; ML'!$BJ:$BJ,'Pooling Demand- Subsidy &amp; ML'!$B:$B,2020,'Pooling Demand- Subsidy &amp; ML'!$C:$C,$B60,'Pooling Demand- Subsidy &amp; ML'!$D:$D,T$58)+SUMIFS('Pooling Demand- Subsidy &amp; ML'!$BP:$BP,'Pooling Demand- Subsidy &amp; ML'!$B:$B,2020,'Pooling Demand- Subsidy &amp; ML'!$C:$C,$B60,'Pooling Demand- Subsidy &amp; ML'!$D:$D,T$58)+SUMIFS('Pooling Demand- Subsidy &amp; ML'!$BS:$BS,'Pooling Demand- Subsidy &amp; ML'!$B:$B,2020,'Pooling Demand- Subsidy &amp; ML'!$C:$C,$B60,'Pooling Demand- Subsidy &amp; ML'!$D:$D,T$58)</f>
        <v>#N/A</v>
      </c>
      <c r="U60" s="91" t="e">
        <f>SUM(N60:T60)</f>
        <v>#N/A</v>
      </c>
      <c r="W60" s="109" t="s">
        <v>9</v>
      </c>
      <c r="X60" s="111" t="e">
        <f>SUMIFS('Pooling Demand- Subsidy &amp; ML'!$BG:$BG,'Pooling Demand- Subsidy &amp; ML'!$B:$B,2025,'Pooling Demand- Subsidy &amp; ML'!$C:$C,$B60,'Pooling Demand- Subsidy &amp; ML'!$D:$D,X$58)+SUMIFS('Pooling Demand- Subsidy &amp; ML'!$BJ:$BJ,'Pooling Demand- Subsidy &amp; ML'!$B:$B,2025,'Pooling Demand- Subsidy &amp; ML'!$C:$C,$B60,'Pooling Demand- Subsidy &amp; ML'!$D:$D,X$58)+SUMIFS('Pooling Demand- Subsidy &amp; ML'!$BP:$BP,'Pooling Demand- Subsidy &amp; ML'!$B:$B,2025,'Pooling Demand- Subsidy &amp; ML'!$C:$C,$B60,'Pooling Demand- Subsidy &amp; ML'!$D:$D,X$58)+SUMIFS('Pooling Demand- Subsidy &amp; ML'!$BS:$BS,'Pooling Demand- Subsidy &amp; ML'!$B:$B,2025,'Pooling Demand- Subsidy &amp; ML'!$C:$C,$B60,'Pooling Demand- Subsidy &amp; ML'!$D:$D,X$58)</f>
        <v>#N/A</v>
      </c>
      <c r="Y60" s="112" t="e">
        <f>SUMIFS('Pooling Demand- Subsidy &amp; ML'!$BG:$BG,'Pooling Demand- Subsidy &amp; ML'!$B:$B,2025,'Pooling Demand- Subsidy &amp; ML'!$C:$C,$B60,'Pooling Demand- Subsidy &amp; ML'!$D:$D,Y$58)+SUMIFS('Pooling Demand- Subsidy &amp; ML'!$BJ:$BJ,'Pooling Demand- Subsidy &amp; ML'!$B:$B,2025,'Pooling Demand- Subsidy &amp; ML'!$C:$C,$B60,'Pooling Demand- Subsidy &amp; ML'!$D:$D,Y$58)+SUMIFS('Pooling Demand- Subsidy &amp; ML'!$BP:$BP,'Pooling Demand- Subsidy &amp; ML'!$B:$B,2025,'Pooling Demand- Subsidy &amp; ML'!$C:$C,$B60,'Pooling Demand- Subsidy &amp; ML'!$D:$D,Y$58)+SUMIFS('Pooling Demand- Subsidy &amp; ML'!$BS:$BS,'Pooling Demand- Subsidy &amp; ML'!$B:$B,2025,'Pooling Demand- Subsidy &amp; ML'!$C:$C,$B60,'Pooling Demand- Subsidy &amp; ML'!$D:$D,Y$58)</f>
        <v>#N/A</v>
      </c>
      <c r="Z60" s="112" t="e">
        <f>SUMIFS('Pooling Demand- Subsidy &amp; ML'!$BG:$BG,'Pooling Demand- Subsidy &amp; ML'!$B:$B,2025,'Pooling Demand- Subsidy &amp; ML'!$C:$C,$B60,'Pooling Demand- Subsidy &amp; ML'!$D:$D,Z$58)+SUMIFS('Pooling Demand- Subsidy &amp; ML'!$BJ:$BJ,'Pooling Demand- Subsidy &amp; ML'!$B:$B,2025,'Pooling Demand- Subsidy &amp; ML'!$C:$C,$B60,'Pooling Demand- Subsidy &amp; ML'!$D:$D,Z$58)+SUMIFS('Pooling Demand- Subsidy &amp; ML'!$BP:$BP,'Pooling Demand- Subsidy &amp; ML'!$B:$B,2025,'Pooling Demand- Subsidy &amp; ML'!$C:$C,$B60,'Pooling Demand- Subsidy &amp; ML'!$D:$D,Z$58)+SUMIFS('Pooling Demand- Subsidy &amp; ML'!$BS:$BS,'Pooling Demand- Subsidy &amp; ML'!$B:$B,2025,'Pooling Demand- Subsidy &amp; ML'!$C:$C,$B60,'Pooling Demand- Subsidy &amp; ML'!$D:$D,Z$58)</f>
        <v>#N/A</v>
      </c>
      <c r="AA60" s="112" t="e">
        <f>SUMIFS('Pooling Demand- Subsidy &amp; ML'!$BG:$BG,'Pooling Demand- Subsidy &amp; ML'!$B:$B,2025,'Pooling Demand- Subsidy &amp; ML'!$C:$C,$B60,'Pooling Demand- Subsidy &amp; ML'!$D:$D,AA$58)+SUMIFS('Pooling Demand- Subsidy &amp; ML'!$BJ:$BJ,'Pooling Demand- Subsidy &amp; ML'!$B:$B,2025,'Pooling Demand- Subsidy &amp; ML'!$C:$C,$B60,'Pooling Demand- Subsidy &amp; ML'!$D:$D,AA$58)+SUMIFS('Pooling Demand- Subsidy &amp; ML'!$BP:$BP,'Pooling Demand- Subsidy &amp; ML'!$B:$B,2025,'Pooling Demand- Subsidy &amp; ML'!$C:$C,$B60,'Pooling Demand- Subsidy &amp; ML'!$D:$D,AA$58)+SUMIFS('Pooling Demand- Subsidy &amp; ML'!$BS:$BS,'Pooling Demand- Subsidy &amp; ML'!$B:$B,2025,'Pooling Demand- Subsidy &amp; ML'!$C:$C,$B60,'Pooling Demand- Subsidy &amp; ML'!$D:$D,AA$58)</f>
        <v>#N/A</v>
      </c>
      <c r="AB60" s="112" t="e">
        <f>SUMIFS('Pooling Demand- Subsidy &amp; ML'!$BG:$BG,'Pooling Demand- Subsidy &amp; ML'!$B:$B,2025,'Pooling Demand- Subsidy &amp; ML'!$C:$C,$B60,'Pooling Demand- Subsidy &amp; ML'!$D:$D,AB$58)+SUMIFS('Pooling Demand- Subsidy &amp; ML'!$BJ:$BJ,'Pooling Demand- Subsidy &amp; ML'!$B:$B,2025,'Pooling Demand- Subsidy &amp; ML'!$C:$C,$B60,'Pooling Demand- Subsidy &amp; ML'!$D:$D,AB$58)+SUMIFS('Pooling Demand- Subsidy &amp; ML'!$BP:$BP,'Pooling Demand- Subsidy &amp; ML'!$B:$B,2025,'Pooling Demand- Subsidy &amp; ML'!$C:$C,$B60,'Pooling Demand- Subsidy &amp; ML'!$D:$D,AB$58)+SUMIFS('Pooling Demand- Subsidy &amp; ML'!$BS:$BS,'Pooling Demand- Subsidy &amp; ML'!$B:$B,2025,'Pooling Demand- Subsidy &amp; ML'!$C:$C,$B60,'Pooling Demand- Subsidy &amp; ML'!$D:$D,AB$58)</f>
        <v>#N/A</v>
      </c>
      <c r="AC60" s="112" t="e">
        <f>SUMIFS('Pooling Demand- Subsidy &amp; ML'!$BG:$BG,'Pooling Demand- Subsidy &amp; ML'!$B:$B,2025,'Pooling Demand- Subsidy &amp; ML'!$C:$C,$B60,'Pooling Demand- Subsidy &amp; ML'!$D:$D,AC$58)+SUMIFS('Pooling Demand- Subsidy &amp; ML'!$BJ:$BJ,'Pooling Demand- Subsidy &amp; ML'!$B:$B,2025,'Pooling Demand- Subsidy &amp; ML'!$C:$C,$B60,'Pooling Demand- Subsidy &amp; ML'!$D:$D,AC$58)+SUMIFS('Pooling Demand- Subsidy &amp; ML'!$BP:$BP,'Pooling Demand- Subsidy &amp; ML'!$B:$B,2025,'Pooling Demand- Subsidy &amp; ML'!$C:$C,$B60,'Pooling Demand- Subsidy &amp; ML'!$D:$D,AC$58)+SUMIFS('Pooling Demand- Subsidy &amp; ML'!$BS:$BS,'Pooling Demand- Subsidy &amp; ML'!$B:$B,2025,'Pooling Demand- Subsidy &amp; ML'!$C:$C,$B60,'Pooling Demand- Subsidy &amp; ML'!$D:$D,AC$58)</f>
        <v>#N/A</v>
      </c>
      <c r="AD60" s="113" t="e">
        <f>SUMIFS('Pooling Demand- Subsidy &amp; ML'!$BG:$BG,'Pooling Demand- Subsidy &amp; ML'!$B:$B,2025,'Pooling Demand- Subsidy &amp; ML'!$C:$C,$B60,'Pooling Demand- Subsidy &amp; ML'!$D:$D,AD$58)+SUMIFS('Pooling Demand- Subsidy &amp; ML'!$BJ:$BJ,'Pooling Demand- Subsidy &amp; ML'!$B:$B,2025,'Pooling Demand- Subsidy &amp; ML'!$C:$C,$B60,'Pooling Demand- Subsidy &amp; ML'!$D:$D,AD$58)+SUMIFS('Pooling Demand- Subsidy &amp; ML'!$BP:$BP,'Pooling Demand- Subsidy &amp; ML'!$B:$B,2025,'Pooling Demand- Subsidy &amp; ML'!$C:$C,$B60,'Pooling Demand- Subsidy &amp; ML'!$D:$D,AD$58)+SUMIFS('Pooling Demand- Subsidy &amp; ML'!$BS:$BS,'Pooling Demand- Subsidy &amp; ML'!$B:$B,2025,'Pooling Demand- Subsidy &amp; ML'!$C:$C,$B60,'Pooling Demand- Subsidy &amp; ML'!$D:$D,AD$58)</f>
        <v>#N/A</v>
      </c>
      <c r="AE60" s="91" t="e">
        <f>SUM(X60:AD60)</f>
        <v>#N/A</v>
      </c>
      <c r="AG60" s="109" t="s">
        <v>9</v>
      </c>
      <c r="AH60" s="111">
        <f>SUMIFS('Pooling Demand- Subsidy &amp; ML'!$BG:$BG,'Pooling Demand- Subsidy &amp; ML'!$B:$B,2035,'Pooling Demand- Subsidy &amp; ML'!$C:$C,$B60,'Pooling Demand- Subsidy &amp; ML'!$D:$D,AH$58)+SUMIFS('Pooling Demand- Subsidy &amp; ML'!$BJ:$BJ,'Pooling Demand- Subsidy &amp; ML'!$B:$B,2035,'Pooling Demand- Subsidy &amp; ML'!$C:$C,$B60,'Pooling Demand- Subsidy &amp; ML'!$D:$D,AH$58)+SUMIFS('Pooling Demand- Subsidy &amp; ML'!$BP:$BP,'Pooling Demand- Subsidy &amp; ML'!$B:$B,2035,'Pooling Demand- Subsidy &amp; ML'!$C:$C,$B60,'Pooling Demand- Subsidy &amp; ML'!$D:$D,AH$58)+SUMIFS('Pooling Demand- Subsidy &amp; ML'!$BS:$BS,'Pooling Demand- Subsidy &amp; ML'!$B:$B,2035,'Pooling Demand- Subsidy &amp; ML'!$C:$C,$B60,'Pooling Demand- Subsidy &amp; ML'!$D:$D,AH$58)</f>
        <v>186.90435835230429</v>
      </c>
      <c r="AI60" s="112">
        <f>SUMIFS('Pooling Demand- Subsidy &amp; ML'!$BG:$BG,'Pooling Demand- Subsidy &amp; ML'!$B:$B,2035,'Pooling Demand- Subsidy &amp; ML'!$C:$C,$B60,'Pooling Demand- Subsidy &amp; ML'!$D:$D,AI$58)+SUMIFS('Pooling Demand- Subsidy &amp; ML'!$BJ:$BJ,'Pooling Demand- Subsidy &amp; ML'!$B:$B,2035,'Pooling Demand- Subsidy &amp; ML'!$C:$C,$B60,'Pooling Demand- Subsidy &amp; ML'!$D:$D,AI$58)+SUMIFS('Pooling Demand- Subsidy &amp; ML'!$BP:$BP,'Pooling Demand- Subsidy &amp; ML'!$B:$B,2035,'Pooling Demand- Subsidy &amp; ML'!$C:$C,$B60,'Pooling Demand- Subsidy &amp; ML'!$D:$D,AI$58)+SUMIFS('Pooling Demand- Subsidy &amp; ML'!$BS:$BS,'Pooling Demand- Subsidy &amp; ML'!$B:$B,2035,'Pooling Demand- Subsidy &amp; ML'!$C:$C,$B60,'Pooling Demand- Subsidy &amp; ML'!$D:$D,AI$58)</f>
        <v>131.12530578820113</v>
      </c>
      <c r="AJ60" s="112">
        <f>SUMIFS('Pooling Demand- Subsidy &amp; ML'!$BG:$BG,'Pooling Demand- Subsidy &amp; ML'!$B:$B,2035,'Pooling Demand- Subsidy &amp; ML'!$C:$C,$B60,'Pooling Demand- Subsidy &amp; ML'!$D:$D,AJ$58)+SUMIFS('Pooling Demand- Subsidy &amp; ML'!$BJ:$BJ,'Pooling Demand- Subsidy &amp; ML'!$B:$B,2035,'Pooling Demand- Subsidy &amp; ML'!$C:$C,$B60,'Pooling Demand- Subsidy &amp; ML'!$D:$D,AJ$58)+SUMIFS('Pooling Demand- Subsidy &amp; ML'!$BP:$BP,'Pooling Demand- Subsidy &amp; ML'!$B:$B,2035,'Pooling Demand- Subsidy &amp; ML'!$C:$C,$B60,'Pooling Demand- Subsidy &amp; ML'!$D:$D,AJ$58)+SUMIFS('Pooling Demand- Subsidy &amp; ML'!$BS:$BS,'Pooling Demand- Subsidy &amp; ML'!$B:$B,2035,'Pooling Demand- Subsidy &amp; ML'!$C:$C,$B60,'Pooling Demand- Subsidy &amp; ML'!$D:$D,AJ$58)</f>
        <v>47.744951702453307</v>
      </c>
      <c r="AK60" s="112">
        <f>SUMIFS('Pooling Demand- Subsidy &amp; ML'!$BG:$BG,'Pooling Demand- Subsidy &amp; ML'!$B:$B,2035,'Pooling Demand- Subsidy &amp; ML'!$C:$C,$B60,'Pooling Demand- Subsidy &amp; ML'!$D:$D,AK$58)+SUMIFS('Pooling Demand- Subsidy &amp; ML'!$BJ:$BJ,'Pooling Demand- Subsidy &amp; ML'!$B:$B,2035,'Pooling Demand- Subsidy &amp; ML'!$C:$C,$B60,'Pooling Demand- Subsidy &amp; ML'!$D:$D,AK$58)+SUMIFS('Pooling Demand- Subsidy &amp; ML'!$BP:$BP,'Pooling Demand- Subsidy &amp; ML'!$B:$B,2035,'Pooling Demand- Subsidy &amp; ML'!$C:$C,$B60,'Pooling Demand- Subsidy &amp; ML'!$D:$D,AK$58)+SUMIFS('Pooling Demand- Subsidy &amp; ML'!$BS:$BS,'Pooling Demand- Subsidy &amp; ML'!$B:$B,2035,'Pooling Demand- Subsidy &amp; ML'!$C:$C,$B60,'Pooling Demand- Subsidy &amp; ML'!$D:$D,AK$58)</f>
        <v>36.76917914548747</v>
      </c>
      <c r="AL60" s="112">
        <f>SUMIFS('Pooling Demand- Subsidy &amp; ML'!$BG:$BG,'Pooling Demand- Subsidy &amp; ML'!$B:$B,2035,'Pooling Demand- Subsidy &amp; ML'!$C:$C,$B60,'Pooling Demand- Subsidy &amp; ML'!$D:$D,AL$58)+SUMIFS('Pooling Demand- Subsidy &amp; ML'!$BJ:$BJ,'Pooling Demand- Subsidy &amp; ML'!$B:$B,2035,'Pooling Demand- Subsidy &amp; ML'!$C:$C,$B60,'Pooling Demand- Subsidy &amp; ML'!$D:$D,AL$58)+SUMIFS('Pooling Demand- Subsidy &amp; ML'!$BP:$BP,'Pooling Demand- Subsidy &amp; ML'!$B:$B,2035,'Pooling Demand- Subsidy &amp; ML'!$C:$C,$B60,'Pooling Demand- Subsidy &amp; ML'!$D:$D,AL$58)+SUMIFS('Pooling Demand- Subsidy &amp; ML'!$BS:$BS,'Pooling Demand- Subsidy &amp; ML'!$B:$B,2035,'Pooling Demand- Subsidy &amp; ML'!$C:$C,$B60,'Pooling Demand- Subsidy &amp; ML'!$D:$D,AL$58)</f>
        <v>11.406118795313242</v>
      </c>
      <c r="AM60" s="112">
        <f>SUMIFS('Pooling Demand- Subsidy &amp; ML'!$BG:$BG,'Pooling Demand- Subsidy &amp; ML'!$B:$B,2035,'Pooling Demand- Subsidy &amp; ML'!$C:$C,$B60,'Pooling Demand- Subsidy &amp; ML'!$D:$D,AM$58)+SUMIFS('Pooling Demand- Subsidy &amp; ML'!$BJ:$BJ,'Pooling Demand- Subsidy &amp; ML'!$B:$B,2035,'Pooling Demand- Subsidy &amp; ML'!$C:$C,$B60,'Pooling Demand- Subsidy &amp; ML'!$D:$D,AM$58)+SUMIFS('Pooling Demand- Subsidy &amp; ML'!$BP:$BP,'Pooling Demand- Subsidy &amp; ML'!$B:$B,2035,'Pooling Demand- Subsidy &amp; ML'!$C:$C,$B60,'Pooling Demand- Subsidy &amp; ML'!$D:$D,AM$58)+SUMIFS('Pooling Demand- Subsidy &amp; ML'!$BS:$BS,'Pooling Demand- Subsidy &amp; ML'!$B:$B,2035,'Pooling Demand- Subsidy &amp; ML'!$C:$C,$B60,'Pooling Demand- Subsidy &amp; ML'!$D:$D,AM$58)</f>
        <v>7.2721108948993294</v>
      </c>
      <c r="AN60" s="113">
        <f>SUMIFS('Pooling Demand- Subsidy &amp; ML'!$BG:$BG,'Pooling Demand- Subsidy &amp; ML'!$B:$B,2035,'Pooling Demand- Subsidy &amp; ML'!$C:$C,$B60,'Pooling Demand- Subsidy &amp; ML'!$D:$D,AN$58)+SUMIFS('Pooling Demand- Subsidy &amp; ML'!$BJ:$BJ,'Pooling Demand- Subsidy &amp; ML'!$B:$B,2035,'Pooling Demand- Subsidy &amp; ML'!$C:$C,$B60,'Pooling Demand- Subsidy &amp; ML'!$D:$D,AN$58)+SUMIFS('Pooling Demand- Subsidy &amp; ML'!$BP:$BP,'Pooling Demand- Subsidy &amp; ML'!$B:$B,2035,'Pooling Demand- Subsidy &amp; ML'!$C:$C,$B60,'Pooling Demand- Subsidy &amp; ML'!$D:$D,AN$58)+SUMIFS('Pooling Demand- Subsidy &amp; ML'!$BS:$BS,'Pooling Demand- Subsidy &amp; ML'!$B:$B,2035,'Pooling Demand- Subsidy &amp; ML'!$C:$C,$B60,'Pooling Demand- Subsidy &amp; ML'!$D:$D,AN$58)</f>
        <v>0.82019632233545303</v>
      </c>
      <c r="AO60" s="91">
        <f>SUM(AH60:AN60)</f>
        <v>422.04222100099423</v>
      </c>
      <c r="AQ60" s="109" t="s">
        <v>9</v>
      </c>
      <c r="AR60" s="111" t="e">
        <f>SUMIFS('Pooling Demand- Subsidy &amp; ML'!$BG:$BG,'Pooling Demand- Subsidy &amp; ML'!$B:$B,2050,'Pooling Demand- Subsidy &amp; ML'!$C:$C,$B60,'Pooling Demand- Subsidy &amp; ML'!$D:$D,AR$58)+SUMIFS('Pooling Demand- Subsidy &amp; ML'!$BJ:$BJ,'Pooling Demand- Subsidy &amp; ML'!$B:$B,2050,'Pooling Demand- Subsidy &amp; ML'!$C:$C,$B60,'Pooling Demand- Subsidy &amp; ML'!$D:$D,AR$58)+SUMIFS('Pooling Demand- Subsidy &amp; ML'!$BP:$BP,'Pooling Demand- Subsidy &amp; ML'!$B:$B,2050,'Pooling Demand- Subsidy &amp; ML'!$C:$C,$B60,'Pooling Demand- Subsidy &amp; ML'!$D:$D,AR$58)+SUMIFS('Pooling Demand- Subsidy &amp; ML'!$BS:$BS,'Pooling Demand- Subsidy &amp; ML'!$B:$B,2050,'Pooling Demand- Subsidy &amp; ML'!$C:$C,$B60,'Pooling Demand- Subsidy &amp; ML'!$D:$D,AR$58)</f>
        <v>#N/A</v>
      </c>
      <c r="AS60" s="112" t="e">
        <f>SUMIFS('Pooling Demand- Subsidy &amp; ML'!$BG:$BG,'Pooling Demand- Subsidy &amp; ML'!$B:$B,2050,'Pooling Demand- Subsidy &amp; ML'!$C:$C,$B60,'Pooling Demand- Subsidy &amp; ML'!$D:$D,AS$58)+SUMIFS('Pooling Demand- Subsidy &amp; ML'!$BJ:$BJ,'Pooling Demand- Subsidy &amp; ML'!$B:$B,2050,'Pooling Demand- Subsidy &amp; ML'!$C:$C,$B60,'Pooling Demand- Subsidy &amp; ML'!$D:$D,AS$58)+SUMIFS('Pooling Demand- Subsidy &amp; ML'!$BP:$BP,'Pooling Demand- Subsidy &amp; ML'!$B:$B,2050,'Pooling Demand- Subsidy &amp; ML'!$C:$C,$B60,'Pooling Demand- Subsidy &amp; ML'!$D:$D,AS$58)+SUMIFS('Pooling Demand- Subsidy &amp; ML'!$BS:$BS,'Pooling Demand- Subsidy &amp; ML'!$B:$B,2050,'Pooling Demand- Subsidy &amp; ML'!$C:$C,$B60,'Pooling Demand- Subsidy &amp; ML'!$D:$D,AS$58)</f>
        <v>#N/A</v>
      </c>
      <c r="AT60" s="112" t="e">
        <f>SUMIFS('Pooling Demand- Subsidy &amp; ML'!$BG:$BG,'Pooling Demand- Subsidy &amp; ML'!$B:$B,2050,'Pooling Demand- Subsidy &amp; ML'!$C:$C,$B60,'Pooling Demand- Subsidy &amp; ML'!$D:$D,AT$58)+SUMIFS('Pooling Demand- Subsidy &amp; ML'!$BJ:$BJ,'Pooling Demand- Subsidy &amp; ML'!$B:$B,2050,'Pooling Demand- Subsidy &amp; ML'!$C:$C,$B60,'Pooling Demand- Subsidy &amp; ML'!$D:$D,AT$58)+SUMIFS('Pooling Demand- Subsidy &amp; ML'!$BP:$BP,'Pooling Demand- Subsidy &amp; ML'!$B:$B,2050,'Pooling Demand- Subsidy &amp; ML'!$C:$C,$B60,'Pooling Demand- Subsidy &amp; ML'!$D:$D,AT$58)+SUMIFS('Pooling Demand- Subsidy &amp; ML'!$BS:$BS,'Pooling Demand- Subsidy &amp; ML'!$B:$B,2050,'Pooling Demand- Subsidy &amp; ML'!$C:$C,$B60,'Pooling Demand- Subsidy &amp; ML'!$D:$D,AT$58)</f>
        <v>#N/A</v>
      </c>
      <c r="AU60" s="112" t="e">
        <f>SUMIFS('Pooling Demand- Subsidy &amp; ML'!$BG:$BG,'Pooling Demand- Subsidy &amp; ML'!$B:$B,2050,'Pooling Demand- Subsidy &amp; ML'!$C:$C,$B60,'Pooling Demand- Subsidy &amp; ML'!$D:$D,AU$58)+SUMIFS('Pooling Demand- Subsidy &amp; ML'!$BJ:$BJ,'Pooling Demand- Subsidy &amp; ML'!$B:$B,2050,'Pooling Demand- Subsidy &amp; ML'!$C:$C,$B60,'Pooling Demand- Subsidy &amp; ML'!$D:$D,AU$58)+SUMIFS('Pooling Demand- Subsidy &amp; ML'!$BP:$BP,'Pooling Demand- Subsidy &amp; ML'!$B:$B,2050,'Pooling Demand- Subsidy &amp; ML'!$C:$C,$B60,'Pooling Demand- Subsidy &amp; ML'!$D:$D,AU$58)+SUMIFS('Pooling Demand- Subsidy &amp; ML'!$BS:$BS,'Pooling Demand- Subsidy &amp; ML'!$B:$B,2050,'Pooling Demand- Subsidy &amp; ML'!$C:$C,$B60,'Pooling Demand- Subsidy &amp; ML'!$D:$D,AU$58)</f>
        <v>#N/A</v>
      </c>
      <c r="AV60" s="112" t="e">
        <f>SUMIFS('Pooling Demand- Subsidy &amp; ML'!$BG:$BG,'Pooling Demand- Subsidy &amp; ML'!$B:$B,2050,'Pooling Demand- Subsidy &amp; ML'!$C:$C,$B60,'Pooling Demand- Subsidy &amp; ML'!$D:$D,AV$58)+SUMIFS('Pooling Demand- Subsidy &amp; ML'!$BJ:$BJ,'Pooling Demand- Subsidy &amp; ML'!$B:$B,2050,'Pooling Demand- Subsidy &amp; ML'!$C:$C,$B60,'Pooling Demand- Subsidy &amp; ML'!$D:$D,AV$58)+SUMIFS('Pooling Demand- Subsidy &amp; ML'!$BP:$BP,'Pooling Demand- Subsidy &amp; ML'!$B:$B,2050,'Pooling Demand- Subsidy &amp; ML'!$C:$C,$B60,'Pooling Demand- Subsidy &amp; ML'!$D:$D,AV$58)+SUMIFS('Pooling Demand- Subsidy &amp; ML'!$BS:$BS,'Pooling Demand- Subsidy &amp; ML'!$B:$B,2050,'Pooling Demand- Subsidy &amp; ML'!$C:$C,$B60,'Pooling Demand- Subsidy &amp; ML'!$D:$D,AV$58)</f>
        <v>#N/A</v>
      </c>
      <c r="AW60" s="112" t="e">
        <f>SUMIFS('Pooling Demand- Subsidy &amp; ML'!$BG:$BG,'Pooling Demand- Subsidy &amp; ML'!$B:$B,2050,'Pooling Demand- Subsidy &amp; ML'!$C:$C,$B60,'Pooling Demand- Subsidy &amp; ML'!$D:$D,AW$58)+SUMIFS('Pooling Demand- Subsidy &amp; ML'!$BJ:$BJ,'Pooling Demand- Subsidy &amp; ML'!$B:$B,2050,'Pooling Demand- Subsidy &amp; ML'!$C:$C,$B60,'Pooling Demand- Subsidy &amp; ML'!$D:$D,AW$58)+SUMIFS('Pooling Demand- Subsidy &amp; ML'!$BP:$BP,'Pooling Demand- Subsidy &amp; ML'!$B:$B,2050,'Pooling Demand- Subsidy &amp; ML'!$C:$C,$B60,'Pooling Demand- Subsidy &amp; ML'!$D:$D,AW$58)+SUMIFS('Pooling Demand- Subsidy &amp; ML'!$BS:$BS,'Pooling Demand- Subsidy &amp; ML'!$B:$B,2050,'Pooling Demand- Subsidy &amp; ML'!$C:$C,$B60,'Pooling Demand- Subsidy &amp; ML'!$D:$D,AW$58)</f>
        <v>#N/A</v>
      </c>
      <c r="AX60" s="113" t="e">
        <f>SUMIFS('Pooling Demand- Subsidy &amp; ML'!$BG:$BG,'Pooling Demand- Subsidy &amp; ML'!$B:$B,2050,'Pooling Demand- Subsidy &amp; ML'!$C:$C,$B60,'Pooling Demand- Subsidy &amp; ML'!$D:$D,AX$58)+SUMIFS('Pooling Demand- Subsidy &amp; ML'!$BJ:$BJ,'Pooling Demand- Subsidy &amp; ML'!$B:$B,2050,'Pooling Demand- Subsidy &amp; ML'!$C:$C,$B60,'Pooling Demand- Subsidy &amp; ML'!$D:$D,AX$58)+SUMIFS('Pooling Demand- Subsidy &amp; ML'!$BP:$BP,'Pooling Demand- Subsidy &amp; ML'!$B:$B,2050,'Pooling Demand- Subsidy &amp; ML'!$C:$C,$B60,'Pooling Demand- Subsidy &amp; ML'!$D:$D,AX$58)+SUMIFS('Pooling Demand- Subsidy &amp; ML'!$BS:$BS,'Pooling Demand- Subsidy &amp; ML'!$B:$B,2050,'Pooling Demand- Subsidy &amp; ML'!$C:$C,$B60,'Pooling Demand- Subsidy &amp; ML'!$D:$D,AX$58)</f>
        <v>#N/A</v>
      </c>
      <c r="AY60" s="91" t="e">
        <f>SUM(AR60:AX60)</f>
        <v>#N/A</v>
      </c>
    </row>
    <row r="61" spans="2:51" s="18" customFormat="1" x14ac:dyDescent="0.25">
      <c r="B61" s="18">
        <v>1</v>
      </c>
      <c r="C61" s="109" t="s">
        <v>10</v>
      </c>
      <c r="D61" s="114" t="e">
        <f>SUMIFS('Pooling Demand- Subsidy &amp; ML'!$BG:$BG,'Pooling Demand- Subsidy &amp; ML'!$B:$B,2016,'Pooling Demand- Subsidy &amp; ML'!$C:$C,$B61,'Pooling Demand- Subsidy &amp; ML'!$D:$D,D$58)+SUMIFS('Pooling Demand- Subsidy &amp; ML'!$BJ:$BJ,'Pooling Demand- Subsidy &amp; ML'!$B:$B,2016,'Pooling Demand- Subsidy &amp; ML'!$C:$C,$B61,'Pooling Demand- Subsidy &amp; ML'!$D:$D,D$58)+SUMIFS('Pooling Demand- Subsidy &amp; ML'!$BP:$BP,'Pooling Demand- Subsidy &amp; ML'!$B:$B,2016,'Pooling Demand- Subsidy &amp; ML'!$C:$C,$B61,'Pooling Demand- Subsidy &amp; ML'!$D:$D,D$58)+SUMIFS('Pooling Demand- Subsidy &amp; ML'!$BS:$BS,'Pooling Demand- Subsidy &amp; ML'!$B:$B,2016,'Pooling Demand- Subsidy &amp; ML'!$C:$C,$B61,'Pooling Demand- Subsidy &amp; ML'!$D:$D,D$58)</f>
        <v>#N/A</v>
      </c>
      <c r="E61" s="12" t="e">
        <f>SUMIFS('Pooling Demand- Subsidy &amp; ML'!$BG:$BG,'Pooling Demand- Subsidy &amp; ML'!$B:$B,2016,'Pooling Demand- Subsidy &amp; ML'!$C:$C,$B61,'Pooling Demand- Subsidy &amp; ML'!$D:$D,E$58)+SUMIFS('Pooling Demand- Subsidy &amp; ML'!$BJ:$BJ,'Pooling Demand- Subsidy &amp; ML'!$B:$B,2016,'Pooling Demand- Subsidy &amp; ML'!$C:$C,$B61,'Pooling Demand- Subsidy &amp; ML'!$D:$D,E$58)+SUMIFS('Pooling Demand- Subsidy &amp; ML'!$BP:$BP,'Pooling Demand- Subsidy &amp; ML'!$B:$B,2016,'Pooling Demand- Subsidy &amp; ML'!$C:$C,$B61,'Pooling Demand- Subsidy &amp; ML'!$D:$D,E$58)+SUMIFS('Pooling Demand- Subsidy &amp; ML'!$BS:$BS,'Pooling Demand- Subsidy &amp; ML'!$B:$B,2016,'Pooling Demand- Subsidy &amp; ML'!$C:$C,$B61,'Pooling Demand- Subsidy &amp; ML'!$D:$D,E$58)</f>
        <v>#N/A</v>
      </c>
      <c r="F61" s="12" t="e">
        <f>SUMIFS('Pooling Demand- Subsidy &amp; ML'!$BG:$BG,'Pooling Demand- Subsidy &amp; ML'!$B:$B,2016,'Pooling Demand- Subsidy &amp; ML'!$C:$C,$B61,'Pooling Demand- Subsidy &amp; ML'!$D:$D,F$58)+SUMIFS('Pooling Demand- Subsidy &amp; ML'!$BJ:$BJ,'Pooling Demand- Subsidy &amp; ML'!$B:$B,2016,'Pooling Demand- Subsidy &amp; ML'!$C:$C,$B61,'Pooling Demand- Subsidy &amp; ML'!$D:$D,F$58)+SUMIFS('Pooling Demand- Subsidy &amp; ML'!$BP:$BP,'Pooling Demand- Subsidy &amp; ML'!$B:$B,2016,'Pooling Demand- Subsidy &amp; ML'!$C:$C,$B61,'Pooling Demand- Subsidy &amp; ML'!$D:$D,F$58)+SUMIFS('Pooling Demand- Subsidy &amp; ML'!$BS:$BS,'Pooling Demand- Subsidy &amp; ML'!$B:$B,2016,'Pooling Demand- Subsidy &amp; ML'!$C:$C,$B61,'Pooling Demand- Subsidy &amp; ML'!$D:$D,F$58)</f>
        <v>#N/A</v>
      </c>
      <c r="G61" s="12" t="e">
        <f>SUMIFS('Pooling Demand- Subsidy &amp; ML'!$BG:$BG,'Pooling Demand- Subsidy &amp; ML'!$B:$B,2016,'Pooling Demand- Subsidy &amp; ML'!$C:$C,$B61,'Pooling Demand- Subsidy &amp; ML'!$D:$D,G$58)+SUMIFS('Pooling Demand- Subsidy &amp; ML'!$BJ:$BJ,'Pooling Demand- Subsidy &amp; ML'!$B:$B,2016,'Pooling Demand- Subsidy &amp; ML'!$C:$C,$B61,'Pooling Demand- Subsidy &amp; ML'!$D:$D,G$58)+SUMIFS('Pooling Demand- Subsidy &amp; ML'!$BP:$BP,'Pooling Demand- Subsidy &amp; ML'!$B:$B,2016,'Pooling Demand- Subsidy &amp; ML'!$C:$C,$B61,'Pooling Demand- Subsidy &amp; ML'!$D:$D,G$58)+SUMIFS('Pooling Demand- Subsidy &amp; ML'!$BS:$BS,'Pooling Demand- Subsidy &amp; ML'!$B:$B,2016,'Pooling Demand- Subsidy &amp; ML'!$C:$C,$B61,'Pooling Demand- Subsidy &amp; ML'!$D:$D,G$58)</f>
        <v>#N/A</v>
      </c>
      <c r="H61" s="12" t="e">
        <f>SUMIFS('Pooling Demand- Subsidy &amp; ML'!$BG:$BG,'Pooling Demand- Subsidy &amp; ML'!$B:$B,2016,'Pooling Demand- Subsidy &amp; ML'!$C:$C,$B61,'Pooling Demand- Subsidy &amp; ML'!$D:$D,H$58)+SUMIFS('Pooling Demand- Subsidy &amp; ML'!$BJ:$BJ,'Pooling Demand- Subsidy &amp; ML'!$B:$B,2016,'Pooling Demand- Subsidy &amp; ML'!$C:$C,$B61,'Pooling Demand- Subsidy &amp; ML'!$D:$D,H$58)+SUMIFS('Pooling Demand- Subsidy &amp; ML'!$BP:$BP,'Pooling Demand- Subsidy &amp; ML'!$B:$B,2016,'Pooling Demand- Subsidy &amp; ML'!$C:$C,$B61,'Pooling Demand- Subsidy &amp; ML'!$D:$D,H$58)+SUMIFS('Pooling Demand- Subsidy &amp; ML'!$BS:$BS,'Pooling Demand- Subsidy &amp; ML'!$B:$B,2016,'Pooling Demand- Subsidy &amp; ML'!$C:$C,$B61,'Pooling Demand- Subsidy &amp; ML'!$D:$D,H$58)</f>
        <v>#N/A</v>
      </c>
      <c r="I61" s="12" t="e">
        <f>SUMIFS('Pooling Demand- Subsidy &amp; ML'!$BG:$BG,'Pooling Demand- Subsidy &amp; ML'!$B:$B,2016,'Pooling Demand- Subsidy &amp; ML'!$C:$C,$B61,'Pooling Demand- Subsidy &amp; ML'!$D:$D,I$58)+SUMIFS('Pooling Demand- Subsidy &amp; ML'!$BJ:$BJ,'Pooling Demand- Subsidy &amp; ML'!$B:$B,2016,'Pooling Demand- Subsidy &amp; ML'!$C:$C,$B61,'Pooling Demand- Subsidy &amp; ML'!$D:$D,I$58)+SUMIFS('Pooling Demand- Subsidy &amp; ML'!$BP:$BP,'Pooling Demand- Subsidy &amp; ML'!$B:$B,2016,'Pooling Demand- Subsidy &amp; ML'!$C:$C,$B61,'Pooling Demand- Subsidy &amp; ML'!$D:$D,I$58)+SUMIFS('Pooling Demand- Subsidy &amp; ML'!$BS:$BS,'Pooling Demand- Subsidy &amp; ML'!$B:$B,2016,'Pooling Demand- Subsidy &amp; ML'!$C:$C,$B61,'Pooling Demand- Subsidy &amp; ML'!$D:$D,I$58)</f>
        <v>#N/A</v>
      </c>
      <c r="J61" s="115" t="e">
        <f>SUMIFS('Pooling Demand- Subsidy &amp; ML'!$BG:$BG,'Pooling Demand- Subsidy &amp; ML'!$B:$B,2016,'Pooling Demand- Subsidy &amp; ML'!$C:$C,$B61,'Pooling Demand- Subsidy &amp; ML'!$D:$D,J$58)+SUMIFS('Pooling Demand- Subsidy &amp; ML'!$BJ:$BJ,'Pooling Demand- Subsidy &amp; ML'!$B:$B,2016,'Pooling Demand- Subsidy &amp; ML'!$C:$C,$B61,'Pooling Demand- Subsidy &amp; ML'!$D:$D,J$58)+SUMIFS('Pooling Demand- Subsidy &amp; ML'!$BP:$BP,'Pooling Demand- Subsidy &amp; ML'!$B:$B,2016,'Pooling Demand- Subsidy &amp; ML'!$C:$C,$B61,'Pooling Demand- Subsidy &amp; ML'!$D:$D,J$58)+SUMIFS('Pooling Demand- Subsidy &amp; ML'!$BS:$BS,'Pooling Demand- Subsidy &amp; ML'!$B:$B,2016,'Pooling Demand- Subsidy &amp; ML'!$C:$C,$B61,'Pooling Demand- Subsidy &amp; ML'!$D:$D,J$58)</f>
        <v>#N/A</v>
      </c>
      <c r="K61" s="91" t="e">
        <f t="shared" ref="K61:K66" si="30">SUM(D61:J61)</f>
        <v>#N/A</v>
      </c>
      <c r="M61" s="109" t="s">
        <v>10</v>
      </c>
      <c r="N61" s="114" t="e">
        <f>SUMIFS('Pooling Demand- Subsidy &amp; ML'!$BG:$BG,'Pooling Demand- Subsidy &amp; ML'!$B:$B,2020,'Pooling Demand- Subsidy &amp; ML'!$C:$C,$B61,'Pooling Demand- Subsidy &amp; ML'!$D:$D,N$58)+SUMIFS('Pooling Demand- Subsidy &amp; ML'!$BJ:$BJ,'Pooling Demand- Subsidy &amp; ML'!$B:$B,2020,'Pooling Demand- Subsidy &amp; ML'!$C:$C,$B61,'Pooling Demand- Subsidy &amp; ML'!$D:$D,N$58)+SUMIFS('Pooling Demand- Subsidy &amp; ML'!$BP:$BP,'Pooling Demand- Subsidy &amp; ML'!$B:$B,2020,'Pooling Demand- Subsidy &amp; ML'!$C:$C,$B61,'Pooling Demand- Subsidy &amp; ML'!$D:$D,N$58)+SUMIFS('Pooling Demand- Subsidy &amp; ML'!$BS:$BS,'Pooling Demand- Subsidy &amp; ML'!$B:$B,2020,'Pooling Demand- Subsidy &amp; ML'!$C:$C,$B61,'Pooling Demand- Subsidy &amp; ML'!$D:$D,N$58)</f>
        <v>#N/A</v>
      </c>
      <c r="O61" s="12" t="e">
        <f>SUMIFS('Pooling Demand- Subsidy &amp; ML'!$BG:$BG,'Pooling Demand- Subsidy &amp; ML'!$B:$B,2020,'Pooling Demand- Subsidy &amp; ML'!$C:$C,$B61,'Pooling Demand- Subsidy &amp; ML'!$D:$D,O$58)+SUMIFS('Pooling Demand- Subsidy &amp; ML'!$BJ:$BJ,'Pooling Demand- Subsidy &amp; ML'!$B:$B,2020,'Pooling Demand- Subsidy &amp; ML'!$C:$C,$B61,'Pooling Demand- Subsidy &amp; ML'!$D:$D,O$58)+SUMIFS('Pooling Demand- Subsidy &amp; ML'!$BP:$BP,'Pooling Demand- Subsidy &amp; ML'!$B:$B,2020,'Pooling Demand- Subsidy &amp; ML'!$C:$C,$B61,'Pooling Demand- Subsidy &amp; ML'!$D:$D,O$58)+SUMIFS('Pooling Demand- Subsidy &amp; ML'!$BS:$BS,'Pooling Demand- Subsidy &amp; ML'!$B:$B,2020,'Pooling Demand- Subsidy &amp; ML'!$C:$C,$B61,'Pooling Demand- Subsidy &amp; ML'!$D:$D,O$58)</f>
        <v>#N/A</v>
      </c>
      <c r="P61" s="12" t="e">
        <f>SUMIFS('Pooling Demand- Subsidy &amp; ML'!$BG:$BG,'Pooling Demand- Subsidy &amp; ML'!$B:$B,2020,'Pooling Demand- Subsidy &amp; ML'!$C:$C,$B61,'Pooling Demand- Subsidy &amp; ML'!$D:$D,P$58)+SUMIFS('Pooling Demand- Subsidy &amp; ML'!$BJ:$BJ,'Pooling Demand- Subsidy &amp; ML'!$B:$B,2020,'Pooling Demand- Subsidy &amp; ML'!$C:$C,$B61,'Pooling Demand- Subsidy &amp; ML'!$D:$D,P$58)+SUMIFS('Pooling Demand- Subsidy &amp; ML'!$BP:$BP,'Pooling Demand- Subsidy &amp; ML'!$B:$B,2020,'Pooling Demand- Subsidy &amp; ML'!$C:$C,$B61,'Pooling Demand- Subsidy &amp; ML'!$D:$D,P$58)+SUMIFS('Pooling Demand- Subsidy &amp; ML'!$BS:$BS,'Pooling Demand- Subsidy &amp; ML'!$B:$B,2020,'Pooling Demand- Subsidy &amp; ML'!$C:$C,$B61,'Pooling Demand- Subsidy &amp; ML'!$D:$D,P$58)</f>
        <v>#N/A</v>
      </c>
      <c r="Q61" s="12" t="e">
        <f>SUMIFS('Pooling Demand- Subsidy &amp; ML'!$BG:$BG,'Pooling Demand- Subsidy &amp; ML'!$B:$B,2020,'Pooling Demand- Subsidy &amp; ML'!$C:$C,$B61,'Pooling Demand- Subsidy &amp; ML'!$D:$D,Q$58)+SUMIFS('Pooling Demand- Subsidy &amp; ML'!$BJ:$BJ,'Pooling Demand- Subsidy &amp; ML'!$B:$B,2020,'Pooling Demand- Subsidy &amp; ML'!$C:$C,$B61,'Pooling Demand- Subsidy &amp; ML'!$D:$D,Q$58)+SUMIFS('Pooling Demand- Subsidy &amp; ML'!$BP:$BP,'Pooling Demand- Subsidy &amp; ML'!$B:$B,2020,'Pooling Demand- Subsidy &amp; ML'!$C:$C,$B61,'Pooling Demand- Subsidy &amp; ML'!$D:$D,Q$58)+SUMIFS('Pooling Demand- Subsidy &amp; ML'!$BS:$BS,'Pooling Demand- Subsidy &amp; ML'!$B:$B,2020,'Pooling Demand- Subsidy &amp; ML'!$C:$C,$B61,'Pooling Demand- Subsidy &amp; ML'!$D:$D,Q$58)</f>
        <v>#N/A</v>
      </c>
      <c r="R61" s="12" t="e">
        <f>SUMIFS('Pooling Demand- Subsidy &amp; ML'!$BG:$BG,'Pooling Demand- Subsidy &amp; ML'!$B:$B,2020,'Pooling Demand- Subsidy &amp; ML'!$C:$C,$B61,'Pooling Demand- Subsidy &amp; ML'!$D:$D,R$58)+SUMIFS('Pooling Demand- Subsidy &amp; ML'!$BJ:$BJ,'Pooling Demand- Subsidy &amp; ML'!$B:$B,2020,'Pooling Demand- Subsidy &amp; ML'!$C:$C,$B61,'Pooling Demand- Subsidy &amp; ML'!$D:$D,R$58)+SUMIFS('Pooling Demand- Subsidy &amp; ML'!$BP:$BP,'Pooling Demand- Subsidy &amp; ML'!$B:$B,2020,'Pooling Demand- Subsidy &amp; ML'!$C:$C,$B61,'Pooling Demand- Subsidy &amp; ML'!$D:$D,R$58)+SUMIFS('Pooling Demand- Subsidy &amp; ML'!$BS:$BS,'Pooling Demand- Subsidy &amp; ML'!$B:$B,2020,'Pooling Demand- Subsidy &amp; ML'!$C:$C,$B61,'Pooling Demand- Subsidy &amp; ML'!$D:$D,R$58)</f>
        <v>#N/A</v>
      </c>
      <c r="S61" s="12" t="e">
        <f>SUMIFS('Pooling Demand- Subsidy &amp; ML'!$BG:$BG,'Pooling Demand- Subsidy &amp; ML'!$B:$B,2020,'Pooling Demand- Subsidy &amp; ML'!$C:$C,$B61,'Pooling Demand- Subsidy &amp; ML'!$D:$D,S$58)+SUMIFS('Pooling Demand- Subsidy &amp; ML'!$BJ:$BJ,'Pooling Demand- Subsidy &amp; ML'!$B:$B,2020,'Pooling Demand- Subsidy &amp; ML'!$C:$C,$B61,'Pooling Demand- Subsidy &amp; ML'!$D:$D,S$58)+SUMIFS('Pooling Demand- Subsidy &amp; ML'!$BP:$BP,'Pooling Demand- Subsidy &amp; ML'!$B:$B,2020,'Pooling Demand- Subsidy &amp; ML'!$C:$C,$B61,'Pooling Demand- Subsidy &amp; ML'!$D:$D,S$58)+SUMIFS('Pooling Demand- Subsidy &amp; ML'!$BS:$BS,'Pooling Demand- Subsidy &amp; ML'!$B:$B,2020,'Pooling Demand- Subsidy &amp; ML'!$C:$C,$B61,'Pooling Demand- Subsidy &amp; ML'!$D:$D,S$58)</f>
        <v>#N/A</v>
      </c>
      <c r="T61" s="115" t="e">
        <f>SUMIFS('Pooling Demand- Subsidy &amp; ML'!$BG:$BG,'Pooling Demand- Subsidy &amp; ML'!$B:$B,2020,'Pooling Demand- Subsidy &amp; ML'!$C:$C,$B61,'Pooling Demand- Subsidy &amp; ML'!$D:$D,T$58)+SUMIFS('Pooling Demand- Subsidy &amp; ML'!$BJ:$BJ,'Pooling Demand- Subsidy &amp; ML'!$B:$B,2020,'Pooling Demand- Subsidy &amp; ML'!$C:$C,$B61,'Pooling Demand- Subsidy &amp; ML'!$D:$D,T$58)+SUMIFS('Pooling Demand- Subsidy &amp; ML'!$BP:$BP,'Pooling Demand- Subsidy &amp; ML'!$B:$B,2020,'Pooling Demand- Subsidy &amp; ML'!$C:$C,$B61,'Pooling Demand- Subsidy &amp; ML'!$D:$D,T$58)+SUMIFS('Pooling Demand- Subsidy &amp; ML'!$BS:$BS,'Pooling Demand- Subsidy &amp; ML'!$B:$B,2020,'Pooling Demand- Subsidy &amp; ML'!$C:$C,$B61,'Pooling Demand- Subsidy &amp; ML'!$D:$D,T$58)</f>
        <v>#N/A</v>
      </c>
      <c r="U61" s="91" t="e">
        <f t="shared" ref="U61:U66" si="31">SUM(N61:T61)</f>
        <v>#N/A</v>
      </c>
      <c r="W61" s="109" t="s">
        <v>10</v>
      </c>
      <c r="X61" s="114" t="e">
        <f>SUMIFS('Pooling Demand- Subsidy &amp; ML'!$BG:$BG,'Pooling Demand- Subsidy &amp; ML'!$B:$B,2025,'Pooling Demand- Subsidy &amp; ML'!$C:$C,$B61,'Pooling Demand- Subsidy &amp; ML'!$D:$D,X$58)+SUMIFS('Pooling Demand- Subsidy &amp; ML'!$BJ:$BJ,'Pooling Demand- Subsidy &amp; ML'!$B:$B,2025,'Pooling Demand- Subsidy &amp; ML'!$C:$C,$B61,'Pooling Demand- Subsidy &amp; ML'!$D:$D,X$58)+SUMIFS('Pooling Demand- Subsidy &amp; ML'!$BP:$BP,'Pooling Demand- Subsidy &amp; ML'!$B:$B,2025,'Pooling Demand- Subsidy &amp; ML'!$C:$C,$B61,'Pooling Demand- Subsidy &amp; ML'!$D:$D,X$58)+SUMIFS('Pooling Demand- Subsidy &amp; ML'!$BS:$BS,'Pooling Demand- Subsidy &amp; ML'!$B:$B,2025,'Pooling Demand- Subsidy &amp; ML'!$C:$C,$B61,'Pooling Demand- Subsidy &amp; ML'!$D:$D,X$58)</f>
        <v>#N/A</v>
      </c>
      <c r="Y61" s="12" t="e">
        <f>SUMIFS('Pooling Demand- Subsidy &amp; ML'!$BG:$BG,'Pooling Demand- Subsidy &amp; ML'!$B:$B,2025,'Pooling Demand- Subsidy &amp; ML'!$C:$C,$B61,'Pooling Demand- Subsidy &amp; ML'!$D:$D,Y$58)+SUMIFS('Pooling Demand- Subsidy &amp; ML'!$BJ:$BJ,'Pooling Demand- Subsidy &amp; ML'!$B:$B,2025,'Pooling Demand- Subsidy &amp; ML'!$C:$C,$B61,'Pooling Demand- Subsidy &amp; ML'!$D:$D,Y$58)+SUMIFS('Pooling Demand- Subsidy &amp; ML'!$BP:$BP,'Pooling Demand- Subsidy &amp; ML'!$B:$B,2025,'Pooling Demand- Subsidy &amp; ML'!$C:$C,$B61,'Pooling Demand- Subsidy &amp; ML'!$D:$D,Y$58)+SUMIFS('Pooling Demand- Subsidy &amp; ML'!$BS:$BS,'Pooling Demand- Subsidy &amp; ML'!$B:$B,2025,'Pooling Demand- Subsidy &amp; ML'!$C:$C,$B61,'Pooling Demand- Subsidy &amp; ML'!$D:$D,Y$58)</f>
        <v>#N/A</v>
      </c>
      <c r="Z61" s="12" t="e">
        <f>SUMIFS('Pooling Demand- Subsidy &amp; ML'!$BG:$BG,'Pooling Demand- Subsidy &amp; ML'!$B:$B,2025,'Pooling Demand- Subsidy &amp; ML'!$C:$C,$B61,'Pooling Demand- Subsidy &amp; ML'!$D:$D,Z$58)+SUMIFS('Pooling Demand- Subsidy &amp; ML'!$BJ:$BJ,'Pooling Demand- Subsidy &amp; ML'!$B:$B,2025,'Pooling Demand- Subsidy &amp; ML'!$C:$C,$B61,'Pooling Demand- Subsidy &amp; ML'!$D:$D,Z$58)+SUMIFS('Pooling Demand- Subsidy &amp; ML'!$BP:$BP,'Pooling Demand- Subsidy &amp; ML'!$B:$B,2025,'Pooling Demand- Subsidy &amp; ML'!$C:$C,$B61,'Pooling Demand- Subsidy &amp; ML'!$D:$D,Z$58)+SUMIFS('Pooling Demand- Subsidy &amp; ML'!$BS:$BS,'Pooling Demand- Subsidy &amp; ML'!$B:$B,2025,'Pooling Demand- Subsidy &amp; ML'!$C:$C,$B61,'Pooling Demand- Subsidy &amp; ML'!$D:$D,Z$58)</f>
        <v>#N/A</v>
      </c>
      <c r="AA61" s="12" t="e">
        <f>SUMIFS('Pooling Demand- Subsidy &amp; ML'!$BG:$BG,'Pooling Demand- Subsidy &amp; ML'!$B:$B,2025,'Pooling Demand- Subsidy &amp; ML'!$C:$C,$B61,'Pooling Demand- Subsidy &amp; ML'!$D:$D,AA$58)+SUMIFS('Pooling Demand- Subsidy &amp; ML'!$BJ:$BJ,'Pooling Demand- Subsidy &amp; ML'!$B:$B,2025,'Pooling Demand- Subsidy &amp; ML'!$C:$C,$B61,'Pooling Demand- Subsidy &amp; ML'!$D:$D,AA$58)+SUMIFS('Pooling Demand- Subsidy &amp; ML'!$BP:$BP,'Pooling Demand- Subsidy &amp; ML'!$B:$B,2025,'Pooling Demand- Subsidy &amp; ML'!$C:$C,$B61,'Pooling Demand- Subsidy &amp; ML'!$D:$D,AA$58)+SUMIFS('Pooling Demand- Subsidy &amp; ML'!$BS:$BS,'Pooling Demand- Subsidy &amp; ML'!$B:$B,2025,'Pooling Demand- Subsidy &amp; ML'!$C:$C,$B61,'Pooling Demand- Subsidy &amp; ML'!$D:$D,AA$58)</f>
        <v>#N/A</v>
      </c>
      <c r="AB61" s="12" t="e">
        <f>SUMIFS('Pooling Demand- Subsidy &amp; ML'!$BG:$BG,'Pooling Demand- Subsidy &amp; ML'!$B:$B,2025,'Pooling Demand- Subsidy &amp; ML'!$C:$C,$B61,'Pooling Demand- Subsidy &amp; ML'!$D:$D,AB$58)+SUMIFS('Pooling Demand- Subsidy &amp; ML'!$BJ:$BJ,'Pooling Demand- Subsidy &amp; ML'!$B:$B,2025,'Pooling Demand- Subsidy &amp; ML'!$C:$C,$B61,'Pooling Demand- Subsidy &amp; ML'!$D:$D,AB$58)+SUMIFS('Pooling Demand- Subsidy &amp; ML'!$BP:$BP,'Pooling Demand- Subsidy &amp; ML'!$B:$B,2025,'Pooling Demand- Subsidy &amp; ML'!$C:$C,$B61,'Pooling Demand- Subsidy &amp; ML'!$D:$D,AB$58)+SUMIFS('Pooling Demand- Subsidy &amp; ML'!$BS:$BS,'Pooling Demand- Subsidy &amp; ML'!$B:$B,2025,'Pooling Demand- Subsidy &amp; ML'!$C:$C,$B61,'Pooling Demand- Subsidy &amp; ML'!$D:$D,AB$58)</f>
        <v>#N/A</v>
      </c>
      <c r="AC61" s="12" t="e">
        <f>SUMIFS('Pooling Demand- Subsidy &amp; ML'!$BG:$BG,'Pooling Demand- Subsidy &amp; ML'!$B:$B,2025,'Pooling Demand- Subsidy &amp; ML'!$C:$C,$B61,'Pooling Demand- Subsidy &amp; ML'!$D:$D,AC$58)+SUMIFS('Pooling Demand- Subsidy &amp; ML'!$BJ:$BJ,'Pooling Demand- Subsidy &amp; ML'!$B:$B,2025,'Pooling Demand- Subsidy &amp; ML'!$C:$C,$B61,'Pooling Demand- Subsidy &amp; ML'!$D:$D,AC$58)+SUMIFS('Pooling Demand- Subsidy &amp; ML'!$BP:$BP,'Pooling Demand- Subsidy &amp; ML'!$B:$B,2025,'Pooling Demand- Subsidy &amp; ML'!$C:$C,$B61,'Pooling Demand- Subsidy &amp; ML'!$D:$D,AC$58)+SUMIFS('Pooling Demand- Subsidy &amp; ML'!$BS:$BS,'Pooling Demand- Subsidy &amp; ML'!$B:$B,2025,'Pooling Demand- Subsidy &amp; ML'!$C:$C,$B61,'Pooling Demand- Subsidy &amp; ML'!$D:$D,AC$58)</f>
        <v>#N/A</v>
      </c>
      <c r="AD61" s="115" t="e">
        <f>SUMIFS('Pooling Demand- Subsidy &amp; ML'!$BG:$BG,'Pooling Demand- Subsidy &amp; ML'!$B:$B,2025,'Pooling Demand- Subsidy &amp; ML'!$C:$C,$B61,'Pooling Demand- Subsidy &amp; ML'!$D:$D,AD$58)+SUMIFS('Pooling Demand- Subsidy &amp; ML'!$BJ:$BJ,'Pooling Demand- Subsidy &amp; ML'!$B:$B,2025,'Pooling Demand- Subsidy &amp; ML'!$C:$C,$B61,'Pooling Demand- Subsidy &amp; ML'!$D:$D,AD$58)+SUMIFS('Pooling Demand- Subsidy &amp; ML'!$BP:$BP,'Pooling Demand- Subsidy &amp; ML'!$B:$B,2025,'Pooling Demand- Subsidy &amp; ML'!$C:$C,$B61,'Pooling Demand- Subsidy &amp; ML'!$D:$D,AD$58)+SUMIFS('Pooling Demand- Subsidy &amp; ML'!$BS:$BS,'Pooling Demand- Subsidy &amp; ML'!$B:$B,2025,'Pooling Demand- Subsidy &amp; ML'!$C:$C,$B61,'Pooling Demand- Subsidy &amp; ML'!$D:$D,AD$58)</f>
        <v>#N/A</v>
      </c>
      <c r="AE61" s="91" t="e">
        <f t="shared" ref="AE61:AE66" si="32">SUM(X61:AD61)</f>
        <v>#N/A</v>
      </c>
      <c r="AG61" s="109" t="s">
        <v>10</v>
      </c>
      <c r="AH61" s="114">
        <f>SUMIFS('Pooling Demand- Subsidy &amp; ML'!$BG:$BG,'Pooling Demand- Subsidy &amp; ML'!$B:$B,2035,'Pooling Demand- Subsidy &amp; ML'!$C:$C,$B61,'Pooling Demand- Subsidy &amp; ML'!$D:$D,AH$58)+SUMIFS('Pooling Demand- Subsidy &amp; ML'!$BJ:$BJ,'Pooling Demand- Subsidy &amp; ML'!$B:$B,2035,'Pooling Demand- Subsidy &amp; ML'!$C:$C,$B61,'Pooling Demand- Subsidy &amp; ML'!$D:$D,AH$58)+SUMIFS('Pooling Demand- Subsidy &amp; ML'!$BP:$BP,'Pooling Demand- Subsidy &amp; ML'!$B:$B,2035,'Pooling Demand- Subsidy &amp; ML'!$C:$C,$B61,'Pooling Demand- Subsidy &amp; ML'!$D:$D,AH$58)+SUMIFS('Pooling Demand- Subsidy &amp; ML'!$BS:$BS,'Pooling Demand- Subsidy &amp; ML'!$B:$B,2035,'Pooling Demand- Subsidy &amp; ML'!$C:$C,$B61,'Pooling Demand- Subsidy &amp; ML'!$D:$D,AH$58)</f>
        <v>142.37297530251197</v>
      </c>
      <c r="AI61" s="12">
        <f>SUMIFS('Pooling Demand- Subsidy &amp; ML'!$BG:$BG,'Pooling Demand- Subsidy &amp; ML'!$B:$B,2035,'Pooling Demand- Subsidy &amp; ML'!$C:$C,$B61,'Pooling Demand- Subsidy &amp; ML'!$D:$D,AI$58)+SUMIFS('Pooling Demand- Subsidy &amp; ML'!$BJ:$BJ,'Pooling Demand- Subsidy &amp; ML'!$B:$B,2035,'Pooling Demand- Subsidy &amp; ML'!$C:$C,$B61,'Pooling Demand- Subsidy &amp; ML'!$D:$D,AI$58)+SUMIFS('Pooling Demand- Subsidy &amp; ML'!$BP:$BP,'Pooling Demand- Subsidy &amp; ML'!$B:$B,2035,'Pooling Demand- Subsidy &amp; ML'!$C:$C,$B61,'Pooling Demand- Subsidy &amp; ML'!$D:$D,AI$58)+SUMIFS('Pooling Demand- Subsidy &amp; ML'!$BS:$BS,'Pooling Demand- Subsidy &amp; ML'!$B:$B,2035,'Pooling Demand- Subsidy &amp; ML'!$C:$C,$B61,'Pooling Demand- Subsidy &amp; ML'!$D:$D,AI$58)</f>
        <v>198.03818660231667</v>
      </c>
      <c r="AJ61" s="12">
        <f>SUMIFS('Pooling Demand- Subsidy &amp; ML'!$BG:$BG,'Pooling Demand- Subsidy &amp; ML'!$B:$B,2035,'Pooling Demand- Subsidy &amp; ML'!$C:$C,$B61,'Pooling Demand- Subsidy &amp; ML'!$D:$D,AJ$58)+SUMIFS('Pooling Demand- Subsidy &amp; ML'!$BJ:$BJ,'Pooling Demand- Subsidy &amp; ML'!$B:$B,2035,'Pooling Demand- Subsidy &amp; ML'!$C:$C,$B61,'Pooling Demand- Subsidy &amp; ML'!$D:$D,AJ$58)+SUMIFS('Pooling Demand- Subsidy &amp; ML'!$BP:$BP,'Pooling Demand- Subsidy &amp; ML'!$B:$B,2035,'Pooling Demand- Subsidy &amp; ML'!$C:$C,$B61,'Pooling Demand- Subsidy &amp; ML'!$D:$D,AJ$58)+SUMIFS('Pooling Demand- Subsidy &amp; ML'!$BS:$BS,'Pooling Demand- Subsidy &amp; ML'!$B:$B,2035,'Pooling Demand- Subsidy &amp; ML'!$C:$C,$B61,'Pooling Demand- Subsidy &amp; ML'!$D:$D,AJ$58)</f>
        <v>23.829345476946369</v>
      </c>
      <c r="AK61" s="12">
        <f>SUMIFS('Pooling Demand- Subsidy &amp; ML'!$BG:$BG,'Pooling Demand- Subsidy &amp; ML'!$B:$B,2035,'Pooling Demand- Subsidy &amp; ML'!$C:$C,$B61,'Pooling Demand- Subsidy &amp; ML'!$D:$D,AK$58)+SUMIFS('Pooling Demand- Subsidy &amp; ML'!$BJ:$BJ,'Pooling Demand- Subsidy &amp; ML'!$B:$B,2035,'Pooling Demand- Subsidy &amp; ML'!$C:$C,$B61,'Pooling Demand- Subsidy &amp; ML'!$D:$D,AK$58)+SUMIFS('Pooling Demand- Subsidy &amp; ML'!$BP:$BP,'Pooling Demand- Subsidy &amp; ML'!$B:$B,2035,'Pooling Demand- Subsidy &amp; ML'!$C:$C,$B61,'Pooling Demand- Subsidy &amp; ML'!$D:$D,AK$58)+SUMIFS('Pooling Demand- Subsidy &amp; ML'!$BS:$BS,'Pooling Demand- Subsidy &amp; ML'!$B:$B,2035,'Pooling Demand- Subsidy &amp; ML'!$C:$C,$B61,'Pooling Demand- Subsidy &amp; ML'!$D:$D,AK$58)</f>
        <v>34.275722898825869</v>
      </c>
      <c r="AL61" s="12">
        <f>SUMIFS('Pooling Demand- Subsidy &amp; ML'!$BG:$BG,'Pooling Demand- Subsidy &amp; ML'!$B:$B,2035,'Pooling Demand- Subsidy &amp; ML'!$C:$C,$B61,'Pooling Demand- Subsidy &amp; ML'!$D:$D,AL$58)+SUMIFS('Pooling Demand- Subsidy &amp; ML'!$BJ:$BJ,'Pooling Demand- Subsidy &amp; ML'!$B:$B,2035,'Pooling Demand- Subsidy &amp; ML'!$C:$C,$B61,'Pooling Demand- Subsidy &amp; ML'!$D:$D,AL$58)+SUMIFS('Pooling Demand- Subsidy &amp; ML'!$BP:$BP,'Pooling Demand- Subsidy &amp; ML'!$B:$B,2035,'Pooling Demand- Subsidy &amp; ML'!$C:$C,$B61,'Pooling Demand- Subsidy &amp; ML'!$D:$D,AL$58)+SUMIFS('Pooling Demand- Subsidy &amp; ML'!$BS:$BS,'Pooling Demand- Subsidy &amp; ML'!$B:$B,2035,'Pooling Demand- Subsidy &amp; ML'!$C:$C,$B61,'Pooling Demand- Subsidy &amp; ML'!$D:$D,AL$58)</f>
        <v>19.672245036707896</v>
      </c>
      <c r="AM61" s="12">
        <f>SUMIFS('Pooling Demand- Subsidy &amp; ML'!$BG:$BG,'Pooling Demand- Subsidy &amp; ML'!$B:$B,2035,'Pooling Demand- Subsidy &amp; ML'!$C:$C,$B61,'Pooling Demand- Subsidy &amp; ML'!$D:$D,AM$58)+SUMIFS('Pooling Demand- Subsidy &amp; ML'!$BJ:$BJ,'Pooling Demand- Subsidy &amp; ML'!$B:$B,2035,'Pooling Demand- Subsidy &amp; ML'!$C:$C,$B61,'Pooling Demand- Subsidy &amp; ML'!$D:$D,AM$58)+SUMIFS('Pooling Demand- Subsidy &amp; ML'!$BP:$BP,'Pooling Demand- Subsidy &amp; ML'!$B:$B,2035,'Pooling Demand- Subsidy &amp; ML'!$C:$C,$B61,'Pooling Demand- Subsidy &amp; ML'!$D:$D,AM$58)+SUMIFS('Pooling Demand- Subsidy &amp; ML'!$BS:$BS,'Pooling Demand- Subsidy &amp; ML'!$B:$B,2035,'Pooling Demand- Subsidy &amp; ML'!$C:$C,$B61,'Pooling Demand- Subsidy &amp; ML'!$D:$D,AM$58)</f>
        <v>27.492123372670321</v>
      </c>
      <c r="AN61" s="115">
        <f>SUMIFS('Pooling Demand- Subsidy &amp; ML'!$BG:$BG,'Pooling Demand- Subsidy &amp; ML'!$B:$B,2035,'Pooling Demand- Subsidy &amp; ML'!$C:$C,$B61,'Pooling Demand- Subsidy &amp; ML'!$D:$D,AN$58)+SUMIFS('Pooling Demand- Subsidy &amp; ML'!$BJ:$BJ,'Pooling Demand- Subsidy &amp; ML'!$B:$B,2035,'Pooling Demand- Subsidy &amp; ML'!$C:$C,$B61,'Pooling Demand- Subsidy &amp; ML'!$D:$D,AN$58)+SUMIFS('Pooling Demand- Subsidy &amp; ML'!$BP:$BP,'Pooling Demand- Subsidy &amp; ML'!$B:$B,2035,'Pooling Demand- Subsidy &amp; ML'!$C:$C,$B61,'Pooling Demand- Subsidy &amp; ML'!$D:$D,AN$58)+SUMIFS('Pooling Demand- Subsidy &amp; ML'!$BS:$BS,'Pooling Demand- Subsidy &amp; ML'!$B:$B,2035,'Pooling Demand- Subsidy &amp; ML'!$C:$C,$B61,'Pooling Demand- Subsidy &amp; ML'!$D:$D,AN$58)</f>
        <v>0.46179756846284747</v>
      </c>
      <c r="AO61" s="91">
        <f t="shared" ref="AO61:AO66" si="33">SUM(AH61:AN61)</f>
        <v>446.14239625844192</v>
      </c>
      <c r="AQ61" s="109" t="s">
        <v>10</v>
      </c>
      <c r="AR61" s="114" t="e">
        <f>SUMIFS('Pooling Demand- Subsidy &amp; ML'!$BG:$BG,'Pooling Demand- Subsidy &amp; ML'!$B:$B,2050,'Pooling Demand- Subsidy &amp; ML'!$C:$C,$B61,'Pooling Demand- Subsidy &amp; ML'!$D:$D,AR$58)+SUMIFS('Pooling Demand- Subsidy &amp; ML'!$BJ:$BJ,'Pooling Demand- Subsidy &amp; ML'!$B:$B,2050,'Pooling Demand- Subsidy &amp; ML'!$C:$C,$B61,'Pooling Demand- Subsidy &amp; ML'!$D:$D,AR$58)+SUMIFS('Pooling Demand- Subsidy &amp; ML'!$BP:$BP,'Pooling Demand- Subsidy &amp; ML'!$B:$B,2050,'Pooling Demand- Subsidy &amp; ML'!$C:$C,$B61,'Pooling Demand- Subsidy &amp; ML'!$D:$D,AR$58)+SUMIFS('Pooling Demand- Subsidy &amp; ML'!$BS:$BS,'Pooling Demand- Subsidy &amp; ML'!$B:$B,2050,'Pooling Demand- Subsidy &amp; ML'!$C:$C,$B61,'Pooling Demand- Subsidy &amp; ML'!$D:$D,AR$58)</f>
        <v>#N/A</v>
      </c>
      <c r="AS61" s="12" t="e">
        <f>SUMIFS('Pooling Demand- Subsidy &amp; ML'!$BG:$BG,'Pooling Demand- Subsidy &amp; ML'!$B:$B,2050,'Pooling Demand- Subsidy &amp; ML'!$C:$C,$B61,'Pooling Demand- Subsidy &amp; ML'!$D:$D,AS$58)+SUMIFS('Pooling Demand- Subsidy &amp; ML'!$BJ:$BJ,'Pooling Demand- Subsidy &amp; ML'!$B:$B,2050,'Pooling Demand- Subsidy &amp; ML'!$C:$C,$B61,'Pooling Demand- Subsidy &amp; ML'!$D:$D,AS$58)+SUMIFS('Pooling Demand- Subsidy &amp; ML'!$BP:$BP,'Pooling Demand- Subsidy &amp; ML'!$B:$B,2050,'Pooling Demand- Subsidy &amp; ML'!$C:$C,$B61,'Pooling Demand- Subsidy &amp; ML'!$D:$D,AS$58)+SUMIFS('Pooling Demand- Subsidy &amp; ML'!$BS:$BS,'Pooling Demand- Subsidy &amp; ML'!$B:$B,2050,'Pooling Demand- Subsidy &amp; ML'!$C:$C,$B61,'Pooling Demand- Subsidy &amp; ML'!$D:$D,AS$58)</f>
        <v>#N/A</v>
      </c>
      <c r="AT61" s="12" t="e">
        <f>SUMIFS('Pooling Demand- Subsidy &amp; ML'!$BG:$BG,'Pooling Demand- Subsidy &amp; ML'!$B:$B,2050,'Pooling Demand- Subsidy &amp; ML'!$C:$C,$B61,'Pooling Demand- Subsidy &amp; ML'!$D:$D,AT$58)+SUMIFS('Pooling Demand- Subsidy &amp; ML'!$BJ:$BJ,'Pooling Demand- Subsidy &amp; ML'!$B:$B,2050,'Pooling Demand- Subsidy &amp; ML'!$C:$C,$B61,'Pooling Demand- Subsidy &amp; ML'!$D:$D,AT$58)+SUMIFS('Pooling Demand- Subsidy &amp; ML'!$BP:$BP,'Pooling Demand- Subsidy &amp; ML'!$B:$B,2050,'Pooling Demand- Subsidy &amp; ML'!$C:$C,$B61,'Pooling Demand- Subsidy &amp; ML'!$D:$D,AT$58)+SUMIFS('Pooling Demand- Subsidy &amp; ML'!$BS:$BS,'Pooling Demand- Subsidy &amp; ML'!$B:$B,2050,'Pooling Demand- Subsidy &amp; ML'!$C:$C,$B61,'Pooling Demand- Subsidy &amp; ML'!$D:$D,AT$58)</f>
        <v>#N/A</v>
      </c>
      <c r="AU61" s="12" t="e">
        <f>SUMIFS('Pooling Demand- Subsidy &amp; ML'!$BG:$BG,'Pooling Demand- Subsidy &amp; ML'!$B:$B,2050,'Pooling Demand- Subsidy &amp; ML'!$C:$C,$B61,'Pooling Demand- Subsidy &amp; ML'!$D:$D,AU$58)+SUMIFS('Pooling Demand- Subsidy &amp; ML'!$BJ:$BJ,'Pooling Demand- Subsidy &amp; ML'!$B:$B,2050,'Pooling Demand- Subsidy &amp; ML'!$C:$C,$B61,'Pooling Demand- Subsidy &amp; ML'!$D:$D,AU$58)+SUMIFS('Pooling Demand- Subsidy &amp; ML'!$BP:$BP,'Pooling Demand- Subsidy &amp; ML'!$B:$B,2050,'Pooling Demand- Subsidy &amp; ML'!$C:$C,$B61,'Pooling Demand- Subsidy &amp; ML'!$D:$D,AU$58)+SUMIFS('Pooling Demand- Subsidy &amp; ML'!$BS:$BS,'Pooling Demand- Subsidy &amp; ML'!$B:$B,2050,'Pooling Demand- Subsidy &amp; ML'!$C:$C,$B61,'Pooling Demand- Subsidy &amp; ML'!$D:$D,AU$58)</f>
        <v>#N/A</v>
      </c>
      <c r="AV61" s="12" t="e">
        <f>SUMIFS('Pooling Demand- Subsidy &amp; ML'!$BG:$BG,'Pooling Demand- Subsidy &amp; ML'!$B:$B,2050,'Pooling Demand- Subsidy &amp; ML'!$C:$C,$B61,'Pooling Demand- Subsidy &amp; ML'!$D:$D,AV$58)+SUMIFS('Pooling Demand- Subsidy &amp; ML'!$BJ:$BJ,'Pooling Demand- Subsidy &amp; ML'!$B:$B,2050,'Pooling Demand- Subsidy &amp; ML'!$C:$C,$B61,'Pooling Demand- Subsidy &amp; ML'!$D:$D,AV$58)+SUMIFS('Pooling Demand- Subsidy &amp; ML'!$BP:$BP,'Pooling Demand- Subsidy &amp; ML'!$B:$B,2050,'Pooling Demand- Subsidy &amp; ML'!$C:$C,$B61,'Pooling Demand- Subsidy &amp; ML'!$D:$D,AV$58)+SUMIFS('Pooling Demand- Subsidy &amp; ML'!$BS:$BS,'Pooling Demand- Subsidy &amp; ML'!$B:$B,2050,'Pooling Demand- Subsidy &amp; ML'!$C:$C,$B61,'Pooling Demand- Subsidy &amp; ML'!$D:$D,AV$58)</f>
        <v>#N/A</v>
      </c>
      <c r="AW61" s="12" t="e">
        <f>SUMIFS('Pooling Demand- Subsidy &amp; ML'!$BG:$BG,'Pooling Demand- Subsidy &amp; ML'!$B:$B,2050,'Pooling Demand- Subsidy &amp; ML'!$C:$C,$B61,'Pooling Demand- Subsidy &amp; ML'!$D:$D,AW$58)+SUMIFS('Pooling Demand- Subsidy &amp; ML'!$BJ:$BJ,'Pooling Demand- Subsidy &amp; ML'!$B:$B,2050,'Pooling Demand- Subsidy &amp; ML'!$C:$C,$B61,'Pooling Demand- Subsidy &amp; ML'!$D:$D,AW$58)+SUMIFS('Pooling Demand- Subsidy &amp; ML'!$BP:$BP,'Pooling Demand- Subsidy &amp; ML'!$B:$B,2050,'Pooling Demand- Subsidy &amp; ML'!$C:$C,$B61,'Pooling Demand- Subsidy &amp; ML'!$D:$D,AW$58)+SUMIFS('Pooling Demand- Subsidy &amp; ML'!$BS:$BS,'Pooling Demand- Subsidy &amp; ML'!$B:$B,2050,'Pooling Demand- Subsidy &amp; ML'!$C:$C,$B61,'Pooling Demand- Subsidy &amp; ML'!$D:$D,AW$58)</f>
        <v>#N/A</v>
      </c>
      <c r="AX61" s="115" t="e">
        <f>SUMIFS('Pooling Demand- Subsidy &amp; ML'!$BG:$BG,'Pooling Demand- Subsidy &amp; ML'!$B:$B,2050,'Pooling Demand- Subsidy &amp; ML'!$C:$C,$B61,'Pooling Demand- Subsidy &amp; ML'!$D:$D,AX$58)+SUMIFS('Pooling Demand- Subsidy &amp; ML'!$BJ:$BJ,'Pooling Demand- Subsidy &amp; ML'!$B:$B,2050,'Pooling Demand- Subsidy &amp; ML'!$C:$C,$B61,'Pooling Demand- Subsidy &amp; ML'!$D:$D,AX$58)+SUMIFS('Pooling Demand- Subsidy &amp; ML'!$BP:$BP,'Pooling Demand- Subsidy &amp; ML'!$B:$B,2050,'Pooling Demand- Subsidy &amp; ML'!$C:$C,$B61,'Pooling Demand- Subsidy &amp; ML'!$D:$D,AX$58)+SUMIFS('Pooling Demand- Subsidy &amp; ML'!$BS:$BS,'Pooling Demand- Subsidy &amp; ML'!$B:$B,2050,'Pooling Demand- Subsidy &amp; ML'!$C:$C,$B61,'Pooling Demand- Subsidy &amp; ML'!$D:$D,AX$58)</f>
        <v>#N/A</v>
      </c>
      <c r="AY61" s="91" t="e">
        <f t="shared" ref="AY61:AY66" si="34">SUM(AR61:AX61)</f>
        <v>#N/A</v>
      </c>
    </row>
    <row r="62" spans="2:51" s="18" customFormat="1" x14ac:dyDescent="0.25">
      <c r="B62" s="18">
        <v>2</v>
      </c>
      <c r="C62" s="109" t="s">
        <v>11</v>
      </c>
      <c r="D62" s="114" t="e">
        <f>SUMIFS('Pooling Demand- Subsidy &amp; ML'!$BG:$BG,'Pooling Demand- Subsidy &amp; ML'!$B:$B,2016,'Pooling Demand- Subsidy &amp; ML'!$C:$C,$B62,'Pooling Demand- Subsidy &amp; ML'!$D:$D,D$58)+SUMIFS('Pooling Demand- Subsidy &amp; ML'!$BJ:$BJ,'Pooling Demand- Subsidy &amp; ML'!$B:$B,2016,'Pooling Demand- Subsidy &amp; ML'!$C:$C,$B62,'Pooling Demand- Subsidy &amp; ML'!$D:$D,D$58)+SUMIFS('Pooling Demand- Subsidy &amp; ML'!$BP:$BP,'Pooling Demand- Subsidy &amp; ML'!$B:$B,2016,'Pooling Demand- Subsidy &amp; ML'!$C:$C,$B62,'Pooling Demand- Subsidy &amp; ML'!$D:$D,D$58)+SUMIFS('Pooling Demand- Subsidy &amp; ML'!$BS:$BS,'Pooling Demand- Subsidy &amp; ML'!$B:$B,2016,'Pooling Demand- Subsidy &amp; ML'!$C:$C,$B62,'Pooling Demand- Subsidy &amp; ML'!$D:$D,D$58)</f>
        <v>#N/A</v>
      </c>
      <c r="E62" s="12" t="e">
        <f>SUMIFS('Pooling Demand- Subsidy &amp; ML'!$BG:$BG,'Pooling Demand- Subsidy &amp; ML'!$B:$B,2016,'Pooling Demand- Subsidy &amp; ML'!$C:$C,$B62,'Pooling Demand- Subsidy &amp; ML'!$D:$D,E$58)+SUMIFS('Pooling Demand- Subsidy &amp; ML'!$BJ:$BJ,'Pooling Demand- Subsidy &amp; ML'!$B:$B,2016,'Pooling Demand- Subsidy &amp; ML'!$C:$C,$B62,'Pooling Demand- Subsidy &amp; ML'!$D:$D,E$58)+SUMIFS('Pooling Demand- Subsidy &amp; ML'!$BP:$BP,'Pooling Demand- Subsidy &amp; ML'!$B:$B,2016,'Pooling Demand- Subsidy &amp; ML'!$C:$C,$B62,'Pooling Demand- Subsidy &amp; ML'!$D:$D,E$58)+SUMIFS('Pooling Demand- Subsidy &amp; ML'!$BS:$BS,'Pooling Demand- Subsidy &amp; ML'!$B:$B,2016,'Pooling Demand- Subsidy &amp; ML'!$C:$C,$B62,'Pooling Demand- Subsidy &amp; ML'!$D:$D,E$58)</f>
        <v>#N/A</v>
      </c>
      <c r="F62" s="12" t="e">
        <f>SUMIFS('Pooling Demand- Subsidy &amp; ML'!$BG:$BG,'Pooling Demand- Subsidy &amp; ML'!$B:$B,2016,'Pooling Demand- Subsidy &amp; ML'!$C:$C,$B62,'Pooling Demand- Subsidy &amp; ML'!$D:$D,F$58)+SUMIFS('Pooling Demand- Subsidy &amp; ML'!$BJ:$BJ,'Pooling Demand- Subsidy &amp; ML'!$B:$B,2016,'Pooling Demand- Subsidy &amp; ML'!$C:$C,$B62,'Pooling Demand- Subsidy &amp; ML'!$D:$D,F$58)+SUMIFS('Pooling Demand- Subsidy &amp; ML'!$BP:$BP,'Pooling Demand- Subsidy &amp; ML'!$B:$B,2016,'Pooling Demand- Subsidy &amp; ML'!$C:$C,$B62,'Pooling Demand- Subsidy &amp; ML'!$D:$D,F$58)+SUMIFS('Pooling Demand- Subsidy &amp; ML'!$BS:$BS,'Pooling Demand- Subsidy &amp; ML'!$B:$B,2016,'Pooling Demand- Subsidy &amp; ML'!$C:$C,$B62,'Pooling Demand- Subsidy &amp; ML'!$D:$D,F$58)</f>
        <v>#N/A</v>
      </c>
      <c r="G62" s="12" t="e">
        <f>SUMIFS('Pooling Demand- Subsidy &amp; ML'!$BG:$BG,'Pooling Demand- Subsidy &amp; ML'!$B:$B,2016,'Pooling Demand- Subsidy &amp; ML'!$C:$C,$B62,'Pooling Demand- Subsidy &amp; ML'!$D:$D,G$58)+SUMIFS('Pooling Demand- Subsidy &amp; ML'!$BJ:$BJ,'Pooling Demand- Subsidy &amp; ML'!$B:$B,2016,'Pooling Demand- Subsidy &amp; ML'!$C:$C,$B62,'Pooling Demand- Subsidy &amp; ML'!$D:$D,G$58)+SUMIFS('Pooling Demand- Subsidy &amp; ML'!$BP:$BP,'Pooling Demand- Subsidy &amp; ML'!$B:$B,2016,'Pooling Demand- Subsidy &amp; ML'!$C:$C,$B62,'Pooling Demand- Subsidy &amp; ML'!$D:$D,G$58)+SUMIFS('Pooling Demand- Subsidy &amp; ML'!$BS:$BS,'Pooling Demand- Subsidy &amp; ML'!$B:$B,2016,'Pooling Demand- Subsidy &amp; ML'!$C:$C,$B62,'Pooling Demand- Subsidy &amp; ML'!$D:$D,G$58)</f>
        <v>#N/A</v>
      </c>
      <c r="H62" s="12" t="e">
        <f>SUMIFS('Pooling Demand- Subsidy &amp; ML'!$BG:$BG,'Pooling Demand- Subsidy &amp; ML'!$B:$B,2016,'Pooling Demand- Subsidy &amp; ML'!$C:$C,$B62,'Pooling Demand- Subsidy &amp; ML'!$D:$D,H$58)+SUMIFS('Pooling Demand- Subsidy &amp; ML'!$BJ:$BJ,'Pooling Demand- Subsidy &amp; ML'!$B:$B,2016,'Pooling Demand- Subsidy &amp; ML'!$C:$C,$B62,'Pooling Demand- Subsidy &amp; ML'!$D:$D,H$58)+SUMIFS('Pooling Demand- Subsidy &amp; ML'!$BP:$BP,'Pooling Demand- Subsidy &amp; ML'!$B:$B,2016,'Pooling Demand- Subsidy &amp; ML'!$C:$C,$B62,'Pooling Demand- Subsidy &amp; ML'!$D:$D,H$58)+SUMIFS('Pooling Demand- Subsidy &amp; ML'!$BS:$BS,'Pooling Demand- Subsidy &amp; ML'!$B:$B,2016,'Pooling Demand- Subsidy &amp; ML'!$C:$C,$B62,'Pooling Demand- Subsidy &amp; ML'!$D:$D,H$58)</f>
        <v>#N/A</v>
      </c>
      <c r="I62" s="12" t="e">
        <f>SUMIFS('Pooling Demand- Subsidy &amp; ML'!$BG:$BG,'Pooling Demand- Subsidy &amp; ML'!$B:$B,2016,'Pooling Demand- Subsidy &amp; ML'!$C:$C,$B62,'Pooling Demand- Subsidy &amp; ML'!$D:$D,I$58)+SUMIFS('Pooling Demand- Subsidy &amp; ML'!$BJ:$BJ,'Pooling Demand- Subsidy &amp; ML'!$B:$B,2016,'Pooling Demand- Subsidy &amp; ML'!$C:$C,$B62,'Pooling Demand- Subsidy &amp; ML'!$D:$D,I$58)+SUMIFS('Pooling Demand- Subsidy &amp; ML'!$BP:$BP,'Pooling Demand- Subsidy &amp; ML'!$B:$B,2016,'Pooling Demand- Subsidy &amp; ML'!$C:$C,$B62,'Pooling Demand- Subsidy &amp; ML'!$D:$D,I$58)+SUMIFS('Pooling Demand- Subsidy &amp; ML'!$BS:$BS,'Pooling Demand- Subsidy &amp; ML'!$B:$B,2016,'Pooling Demand- Subsidy &amp; ML'!$C:$C,$B62,'Pooling Demand- Subsidy &amp; ML'!$D:$D,I$58)</f>
        <v>#N/A</v>
      </c>
      <c r="J62" s="115" t="e">
        <f>SUMIFS('Pooling Demand- Subsidy &amp; ML'!$BG:$BG,'Pooling Demand- Subsidy &amp; ML'!$B:$B,2016,'Pooling Demand- Subsidy &amp; ML'!$C:$C,$B62,'Pooling Demand- Subsidy &amp; ML'!$D:$D,J$58)+SUMIFS('Pooling Demand- Subsidy &amp; ML'!$BJ:$BJ,'Pooling Demand- Subsidy &amp; ML'!$B:$B,2016,'Pooling Demand- Subsidy &amp; ML'!$C:$C,$B62,'Pooling Demand- Subsidy &amp; ML'!$D:$D,J$58)+SUMIFS('Pooling Demand- Subsidy &amp; ML'!$BP:$BP,'Pooling Demand- Subsidy &amp; ML'!$B:$B,2016,'Pooling Demand- Subsidy &amp; ML'!$C:$C,$B62,'Pooling Demand- Subsidy &amp; ML'!$D:$D,J$58)+SUMIFS('Pooling Demand- Subsidy &amp; ML'!$BS:$BS,'Pooling Demand- Subsidy &amp; ML'!$B:$B,2016,'Pooling Demand- Subsidy &amp; ML'!$C:$C,$B62,'Pooling Demand- Subsidy &amp; ML'!$D:$D,J$58)</f>
        <v>#N/A</v>
      </c>
      <c r="K62" s="91" t="e">
        <f t="shared" si="30"/>
        <v>#N/A</v>
      </c>
      <c r="M62" s="109" t="s">
        <v>11</v>
      </c>
      <c r="N62" s="114" t="e">
        <f>SUMIFS('Pooling Demand- Subsidy &amp; ML'!$BG:$BG,'Pooling Demand- Subsidy &amp; ML'!$B:$B,2020,'Pooling Demand- Subsidy &amp; ML'!$C:$C,$B62,'Pooling Demand- Subsidy &amp; ML'!$D:$D,N$58)+SUMIFS('Pooling Demand- Subsidy &amp; ML'!$BJ:$BJ,'Pooling Demand- Subsidy &amp; ML'!$B:$B,2020,'Pooling Demand- Subsidy &amp; ML'!$C:$C,$B62,'Pooling Demand- Subsidy &amp; ML'!$D:$D,N$58)+SUMIFS('Pooling Demand- Subsidy &amp; ML'!$BP:$BP,'Pooling Demand- Subsidy &amp; ML'!$B:$B,2020,'Pooling Demand- Subsidy &amp; ML'!$C:$C,$B62,'Pooling Demand- Subsidy &amp; ML'!$D:$D,N$58)+SUMIFS('Pooling Demand- Subsidy &amp; ML'!$BS:$BS,'Pooling Demand- Subsidy &amp; ML'!$B:$B,2020,'Pooling Demand- Subsidy &amp; ML'!$C:$C,$B62,'Pooling Demand- Subsidy &amp; ML'!$D:$D,N$58)</f>
        <v>#N/A</v>
      </c>
      <c r="O62" s="12" t="e">
        <f>SUMIFS('Pooling Demand- Subsidy &amp; ML'!$BG:$BG,'Pooling Demand- Subsidy &amp; ML'!$B:$B,2020,'Pooling Demand- Subsidy &amp; ML'!$C:$C,$B62,'Pooling Demand- Subsidy &amp; ML'!$D:$D,O$58)+SUMIFS('Pooling Demand- Subsidy &amp; ML'!$BJ:$BJ,'Pooling Demand- Subsidy &amp; ML'!$B:$B,2020,'Pooling Demand- Subsidy &amp; ML'!$C:$C,$B62,'Pooling Demand- Subsidy &amp; ML'!$D:$D,O$58)+SUMIFS('Pooling Demand- Subsidy &amp; ML'!$BP:$BP,'Pooling Demand- Subsidy &amp; ML'!$B:$B,2020,'Pooling Demand- Subsidy &amp; ML'!$C:$C,$B62,'Pooling Demand- Subsidy &amp; ML'!$D:$D,O$58)+SUMIFS('Pooling Demand- Subsidy &amp; ML'!$BS:$BS,'Pooling Demand- Subsidy &amp; ML'!$B:$B,2020,'Pooling Demand- Subsidy &amp; ML'!$C:$C,$B62,'Pooling Demand- Subsidy &amp; ML'!$D:$D,O$58)</f>
        <v>#N/A</v>
      </c>
      <c r="P62" s="12" t="e">
        <f>SUMIFS('Pooling Demand- Subsidy &amp; ML'!$BG:$BG,'Pooling Demand- Subsidy &amp; ML'!$B:$B,2020,'Pooling Demand- Subsidy &amp; ML'!$C:$C,$B62,'Pooling Demand- Subsidy &amp; ML'!$D:$D,P$58)+SUMIFS('Pooling Demand- Subsidy &amp; ML'!$BJ:$BJ,'Pooling Demand- Subsidy &amp; ML'!$B:$B,2020,'Pooling Demand- Subsidy &amp; ML'!$C:$C,$B62,'Pooling Demand- Subsidy &amp; ML'!$D:$D,P$58)+SUMIFS('Pooling Demand- Subsidy &amp; ML'!$BP:$BP,'Pooling Demand- Subsidy &amp; ML'!$B:$B,2020,'Pooling Demand- Subsidy &amp; ML'!$C:$C,$B62,'Pooling Demand- Subsidy &amp; ML'!$D:$D,P$58)+SUMIFS('Pooling Demand- Subsidy &amp; ML'!$BS:$BS,'Pooling Demand- Subsidy &amp; ML'!$B:$B,2020,'Pooling Demand- Subsidy &amp; ML'!$C:$C,$B62,'Pooling Demand- Subsidy &amp; ML'!$D:$D,P$58)</f>
        <v>#N/A</v>
      </c>
      <c r="Q62" s="12" t="e">
        <f>SUMIFS('Pooling Demand- Subsidy &amp; ML'!$BG:$BG,'Pooling Demand- Subsidy &amp; ML'!$B:$B,2020,'Pooling Demand- Subsidy &amp; ML'!$C:$C,$B62,'Pooling Demand- Subsidy &amp; ML'!$D:$D,Q$58)+SUMIFS('Pooling Demand- Subsidy &amp; ML'!$BJ:$BJ,'Pooling Demand- Subsidy &amp; ML'!$B:$B,2020,'Pooling Demand- Subsidy &amp; ML'!$C:$C,$B62,'Pooling Demand- Subsidy &amp; ML'!$D:$D,Q$58)+SUMIFS('Pooling Demand- Subsidy &amp; ML'!$BP:$BP,'Pooling Demand- Subsidy &amp; ML'!$B:$B,2020,'Pooling Demand- Subsidy &amp; ML'!$C:$C,$B62,'Pooling Demand- Subsidy &amp; ML'!$D:$D,Q$58)+SUMIFS('Pooling Demand- Subsidy &amp; ML'!$BS:$BS,'Pooling Demand- Subsidy &amp; ML'!$B:$B,2020,'Pooling Demand- Subsidy &amp; ML'!$C:$C,$B62,'Pooling Demand- Subsidy &amp; ML'!$D:$D,Q$58)</f>
        <v>#N/A</v>
      </c>
      <c r="R62" s="12" t="e">
        <f>SUMIFS('Pooling Demand- Subsidy &amp; ML'!$BG:$BG,'Pooling Demand- Subsidy &amp; ML'!$B:$B,2020,'Pooling Demand- Subsidy &amp; ML'!$C:$C,$B62,'Pooling Demand- Subsidy &amp; ML'!$D:$D,R$58)+SUMIFS('Pooling Demand- Subsidy &amp; ML'!$BJ:$BJ,'Pooling Demand- Subsidy &amp; ML'!$B:$B,2020,'Pooling Demand- Subsidy &amp; ML'!$C:$C,$B62,'Pooling Demand- Subsidy &amp; ML'!$D:$D,R$58)+SUMIFS('Pooling Demand- Subsidy &amp; ML'!$BP:$BP,'Pooling Demand- Subsidy &amp; ML'!$B:$B,2020,'Pooling Demand- Subsidy &amp; ML'!$C:$C,$B62,'Pooling Demand- Subsidy &amp; ML'!$D:$D,R$58)+SUMIFS('Pooling Demand- Subsidy &amp; ML'!$BS:$BS,'Pooling Demand- Subsidy &amp; ML'!$B:$B,2020,'Pooling Demand- Subsidy &amp; ML'!$C:$C,$B62,'Pooling Demand- Subsidy &amp; ML'!$D:$D,R$58)</f>
        <v>#N/A</v>
      </c>
      <c r="S62" s="12" t="e">
        <f>SUMIFS('Pooling Demand- Subsidy &amp; ML'!$BG:$BG,'Pooling Demand- Subsidy &amp; ML'!$B:$B,2020,'Pooling Demand- Subsidy &amp; ML'!$C:$C,$B62,'Pooling Demand- Subsidy &amp; ML'!$D:$D,S$58)+SUMIFS('Pooling Demand- Subsidy &amp; ML'!$BJ:$BJ,'Pooling Demand- Subsidy &amp; ML'!$B:$B,2020,'Pooling Demand- Subsidy &amp; ML'!$C:$C,$B62,'Pooling Demand- Subsidy &amp; ML'!$D:$D,S$58)+SUMIFS('Pooling Demand- Subsidy &amp; ML'!$BP:$BP,'Pooling Demand- Subsidy &amp; ML'!$B:$B,2020,'Pooling Demand- Subsidy &amp; ML'!$C:$C,$B62,'Pooling Demand- Subsidy &amp; ML'!$D:$D,S$58)+SUMIFS('Pooling Demand- Subsidy &amp; ML'!$BS:$BS,'Pooling Demand- Subsidy &amp; ML'!$B:$B,2020,'Pooling Demand- Subsidy &amp; ML'!$C:$C,$B62,'Pooling Demand- Subsidy &amp; ML'!$D:$D,S$58)</f>
        <v>#N/A</v>
      </c>
      <c r="T62" s="115" t="e">
        <f>SUMIFS('Pooling Demand- Subsidy &amp; ML'!$BG:$BG,'Pooling Demand- Subsidy &amp; ML'!$B:$B,2020,'Pooling Demand- Subsidy &amp; ML'!$C:$C,$B62,'Pooling Demand- Subsidy &amp; ML'!$D:$D,T$58)+SUMIFS('Pooling Demand- Subsidy &amp; ML'!$BJ:$BJ,'Pooling Demand- Subsidy &amp; ML'!$B:$B,2020,'Pooling Demand- Subsidy &amp; ML'!$C:$C,$B62,'Pooling Demand- Subsidy &amp; ML'!$D:$D,T$58)+SUMIFS('Pooling Demand- Subsidy &amp; ML'!$BP:$BP,'Pooling Demand- Subsidy &amp; ML'!$B:$B,2020,'Pooling Demand- Subsidy &amp; ML'!$C:$C,$B62,'Pooling Demand- Subsidy &amp; ML'!$D:$D,T$58)+SUMIFS('Pooling Demand- Subsidy &amp; ML'!$BS:$BS,'Pooling Demand- Subsidy &amp; ML'!$B:$B,2020,'Pooling Demand- Subsidy &amp; ML'!$C:$C,$B62,'Pooling Demand- Subsidy &amp; ML'!$D:$D,T$58)</f>
        <v>#N/A</v>
      </c>
      <c r="U62" s="91" t="e">
        <f t="shared" si="31"/>
        <v>#N/A</v>
      </c>
      <c r="W62" s="109" t="s">
        <v>11</v>
      </c>
      <c r="X62" s="114" t="e">
        <f>SUMIFS('Pooling Demand- Subsidy &amp; ML'!$BG:$BG,'Pooling Demand- Subsidy &amp; ML'!$B:$B,2025,'Pooling Demand- Subsidy &amp; ML'!$C:$C,$B62,'Pooling Demand- Subsidy &amp; ML'!$D:$D,X$58)+SUMIFS('Pooling Demand- Subsidy &amp; ML'!$BJ:$BJ,'Pooling Demand- Subsidy &amp; ML'!$B:$B,2025,'Pooling Demand- Subsidy &amp; ML'!$C:$C,$B62,'Pooling Demand- Subsidy &amp; ML'!$D:$D,X$58)+SUMIFS('Pooling Demand- Subsidy &amp; ML'!$BP:$BP,'Pooling Demand- Subsidy &amp; ML'!$B:$B,2025,'Pooling Demand- Subsidy &amp; ML'!$C:$C,$B62,'Pooling Demand- Subsidy &amp; ML'!$D:$D,X$58)+SUMIFS('Pooling Demand- Subsidy &amp; ML'!$BS:$BS,'Pooling Demand- Subsidy &amp; ML'!$B:$B,2025,'Pooling Demand- Subsidy &amp; ML'!$C:$C,$B62,'Pooling Demand- Subsidy &amp; ML'!$D:$D,X$58)</f>
        <v>#N/A</v>
      </c>
      <c r="Y62" s="12" t="e">
        <f>SUMIFS('Pooling Demand- Subsidy &amp; ML'!$BG:$BG,'Pooling Demand- Subsidy &amp; ML'!$B:$B,2025,'Pooling Demand- Subsidy &amp; ML'!$C:$C,$B62,'Pooling Demand- Subsidy &amp; ML'!$D:$D,Y$58)+SUMIFS('Pooling Demand- Subsidy &amp; ML'!$BJ:$BJ,'Pooling Demand- Subsidy &amp; ML'!$B:$B,2025,'Pooling Demand- Subsidy &amp; ML'!$C:$C,$B62,'Pooling Demand- Subsidy &amp; ML'!$D:$D,Y$58)+SUMIFS('Pooling Demand- Subsidy &amp; ML'!$BP:$BP,'Pooling Demand- Subsidy &amp; ML'!$B:$B,2025,'Pooling Demand- Subsidy &amp; ML'!$C:$C,$B62,'Pooling Demand- Subsidy &amp; ML'!$D:$D,Y$58)+SUMIFS('Pooling Demand- Subsidy &amp; ML'!$BS:$BS,'Pooling Demand- Subsidy &amp; ML'!$B:$B,2025,'Pooling Demand- Subsidy &amp; ML'!$C:$C,$B62,'Pooling Demand- Subsidy &amp; ML'!$D:$D,Y$58)</f>
        <v>#N/A</v>
      </c>
      <c r="Z62" s="12" t="e">
        <f>SUMIFS('Pooling Demand- Subsidy &amp; ML'!$BG:$BG,'Pooling Demand- Subsidy &amp; ML'!$B:$B,2025,'Pooling Demand- Subsidy &amp; ML'!$C:$C,$B62,'Pooling Demand- Subsidy &amp; ML'!$D:$D,Z$58)+SUMIFS('Pooling Demand- Subsidy &amp; ML'!$BJ:$BJ,'Pooling Demand- Subsidy &amp; ML'!$B:$B,2025,'Pooling Demand- Subsidy &amp; ML'!$C:$C,$B62,'Pooling Demand- Subsidy &amp; ML'!$D:$D,Z$58)+SUMIFS('Pooling Demand- Subsidy &amp; ML'!$BP:$BP,'Pooling Demand- Subsidy &amp; ML'!$B:$B,2025,'Pooling Demand- Subsidy &amp; ML'!$C:$C,$B62,'Pooling Demand- Subsidy &amp; ML'!$D:$D,Z$58)+SUMIFS('Pooling Demand- Subsidy &amp; ML'!$BS:$BS,'Pooling Demand- Subsidy &amp; ML'!$B:$B,2025,'Pooling Demand- Subsidy &amp; ML'!$C:$C,$B62,'Pooling Demand- Subsidy &amp; ML'!$D:$D,Z$58)</f>
        <v>#N/A</v>
      </c>
      <c r="AA62" s="12" t="e">
        <f>SUMIFS('Pooling Demand- Subsidy &amp; ML'!$BG:$BG,'Pooling Demand- Subsidy &amp; ML'!$B:$B,2025,'Pooling Demand- Subsidy &amp; ML'!$C:$C,$B62,'Pooling Demand- Subsidy &amp; ML'!$D:$D,AA$58)+SUMIFS('Pooling Demand- Subsidy &amp; ML'!$BJ:$BJ,'Pooling Demand- Subsidy &amp; ML'!$B:$B,2025,'Pooling Demand- Subsidy &amp; ML'!$C:$C,$B62,'Pooling Demand- Subsidy &amp; ML'!$D:$D,AA$58)+SUMIFS('Pooling Demand- Subsidy &amp; ML'!$BP:$BP,'Pooling Demand- Subsidy &amp; ML'!$B:$B,2025,'Pooling Demand- Subsidy &amp; ML'!$C:$C,$B62,'Pooling Demand- Subsidy &amp; ML'!$D:$D,AA$58)+SUMIFS('Pooling Demand- Subsidy &amp; ML'!$BS:$BS,'Pooling Demand- Subsidy &amp; ML'!$B:$B,2025,'Pooling Demand- Subsidy &amp; ML'!$C:$C,$B62,'Pooling Demand- Subsidy &amp; ML'!$D:$D,AA$58)</f>
        <v>#N/A</v>
      </c>
      <c r="AB62" s="12" t="e">
        <f>SUMIFS('Pooling Demand- Subsidy &amp; ML'!$BG:$BG,'Pooling Demand- Subsidy &amp; ML'!$B:$B,2025,'Pooling Demand- Subsidy &amp; ML'!$C:$C,$B62,'Pooling Demand- Subsidy &amp; ML'!$D:$D,AB$58)+SUMIFS('Pooling Demand- Subsidy &amp; ML'!$BJ:$BJ,'Pooling Demand- Subsidy &amp; ML'!$B:$B,2025,'Pooling Demand- Subsidy &amp; ML'!$C:$C,$B62,'Pooling Demand- Subsidy &amp; ML'!$D:$D,AB$58)+SUMIFS('Pooling Demand- Subsidy &amp; ML'!$BP:$BP,'Pooling Demand- Subsidy &amp; ML'!$B:$B,2025,'Pooling Demand- Subsidy &amp; ML'!$C:$C,$B62,'Pooling Demand- Subsidy &amp; ML'!$D:$D,AB$58)+SUMIFS('Pooling Demand- Subsidy &amp; ML'!$BS:$BS,'Pooling Demand- Subsidy &amp; ML'!$B:$B,2025,'Pooling Demand- Subsidy &amp; ML'!$C:$C,$B62,'Pooling Demand- Subsidy &amp; ML'!$D:$D,AB$58)</f>
        <v>#N/A</v>
      </c>
      <c r="AC62" s="12" t="e">
        <f>SUMIFS('Pooling Demand- Subsidy &amp; ML'!$BG:$BG,'Pooling Demand- Subsidy &amp; ML'!$B:$B,2025,'Pooling Demand- Subsidy &amp; ML'!$C:$C,$B62,'Pooling Demand- Subsidy &amp; ML'!$D:$D,AC$58)+SUMIFS('Pooling Demand- Subsidy &amp; ML'!$BJ:$BJ,'Pooling Demand- Subsidy &amp; ML'!$B:$B,2025,'Pooling Demand- Subsidy &amp; ML'!$C:$C,$B62,'Pooling Demand- Subsidy &amp; ML'!$D:$D,AC$58)+SUMIFS('Pooling Demand- Subsidy &amp; ML'!$BP:$BP,'Pooling Demand- Subsidy &amp; ML'!$B:$B,2025,'Pooling Demand- Subsidy &amp; ML'!$C:$C,$B62,'Pooling Demand- Subsidy &amp; ML'!$D:$D,AC$58)+SUMIFS('Pooling Demand- Subsidy &amp; ML'!$BS:$BS,'Pooling Demand- Subsidy &amp; ML'!$B:$B,2025,'Pooling Demand- Subsidy &amp; ML'!$C:$C,$B62,'Pooling Demand- Subsidy &amp; ML'!$D:$D,AC$58)</f>
        <v>#N/A</v>
      </c>
      <c r="AD62" s="115" t="e">
        <f>SUMIFS('Pooling Demand- Subsidy &amp; ML'!$BG:$BG,'Pooling Demand- Subsidy &amp; ML'!$B:$B,2025,'Pooling Demand- Subsidy &amp; ML'!$C:$C,$B62,'Pooling Demand- Subsidy &amp; ML'!$D:$D,AD$58)+SUMIFS('Pooling Demand- Subsidy &amp; ML'!$BJ:$BJ,'Pooling Demand- Subsidy &amp; ML'!$B:$B,2025,'Pooling Demand- Subsidy &amp; ML'!$C:$C,$B62,'Pooling Demand- Subsidy &amp; ML'!$D:$D,AD$58)+SUMIFS('Pooling Demand- Subsidy &amp; ML'!$BP:$BP,'Pooling Demand- Subsidy &amp; ML'!$B:$B,2025,'Pooling Demand- Subsidy &amp; ML'!$C:$C,$B62,'Pooling Demand- Subsidy &amp; ML'!$D:$D,AD$58)+SUMIFS('Pooling Demand- Subsidy &amp; ML'!$BS:$BS,'Pooling Demand- Subsidy &amp; ML'!$B:$B,2025,'Pooling Demand- Subsidy &amp; ML'!$C:$C,$B62,'Pooling Demand- Subsidy &amp; ML'!$D:$D,AD$58)</f>
        <v>#N/A</v>
      </c>
      <c r="AE62" s="91" t="e">
        <f t="shared" si="32"/>
        <v>#N/A</v>
      </c>
      <c r="AG62" s="109" t="s">
        <v>11</v>
      </c>
      <c r="AH62" s="114">
        <f>SUMIFS('Pooling Demand- Subsidy &amp; ML'!$BG:$BG,'Pooling Demand- Subsidy &amp; ML'!$B:$B,2035,'Pooling Demand- Subsidy &amp; ML'!$C:$C,$B62,'Pooling Demand- Subsidy &amp; ML'!$D:$D,AH$58)+SUMIFS('Pooling Demand- Subsidy &amp; ML'!$BJ:$BJ,'Pooling Demand- Subsidy &amp; ML'!$B:$B,2035,'Pooling Demand- Subsidy &amp; ML'!$C:$C,$B62,'Pooling Demand- Subsidy &amp; ML'!$D:$D,AH$58)+SUMIFS('Pooling Demand- Subsidy &amp; ML'!$BP:$BP,'Pooling Demand- Subsidy &amp; ML'!$B:$B,2035,'Pooling Demand- Subsidy &amp; ML'!$C:$C,$B62,'Pooling Demand- Subsidy &amp; ML'!$D:$D,AH$58)+SUMIFS('Pooling Demand- Subsidy &amp; ML'!$BS:$BS,'Pooling Demand- Subsidy &amp; ML'!$B:$B,2035,'Pooling Demand- Subsidy &amp; ML'!$C:$C,$B62,'Pooling Demand- Subsidy &amp; ML'!$D:$D,AH$58)</f>
        <v>49.159005095077831</v>
      </c>
      <c r="AI62" s="12">
        <f>SUMIFS('Pooling Demand- Subsidy &amp; ML'!$BG:$BG,'Pooling Demand- Subsidy &amp; ML'!$B:$B,2035,'Pooling Demand- Subsidy &amp; ML'!$C:$C,$B62,'Pooling Demand- Subsidy &amp; ML'!$D:$D,AI$58)+SUMIFS('Pooling Demand- Subsidy &amp; ML'!$BJ:$BJ,'Pooling Demand- Subsidy &amp; ML'!$B:$B,2035,'Pooling Demand- Subsidy &amp; ML'!$C:$C,$B62,'Pooling Demand- Subsidy &amp; ML'!$D:$D,AI$58)+SUMIFS('Pooling Demand- Subsidy &amp; ML'!$BP:$BP,'Pooling Demand- Subsidy &amp; ML'!$B:$B,2035,'Pooling Demand- Subsidy &amp; ML'!$C:$C,$B62,'Pooling Demand- Subsidy &amp; ML'!$D:$D,AI$58)+SUMIFS('Pooling Demand- Subsidy &amp; ML'!$BS:$BS,'Pooling Demand- Subsidy &amp; ML'!$B:$B,2035,'Pooling Demand- Subsidy &amp; ML'!$C:$C,$B62,'Pooling Demand- Subsidy &amp; ML'!$D:$D,AI$58)</f>
        <v>28.811421151553759</v>
      </c>
      <c r="AJ62" s="12">
        <f>SUMIFS('Pooling Demand- Subsidy &amp; ML'!$BG:$BG,'Pooling Demand- Subsidy &amp; ML'!$B:$B,2035,'Pooling Demand- Subsidy &amp; ML'!$C:$C,$B62,'Pooling Demand- Subsidy &amp; ML'!$D:$D,AJ$58)+SUMIFS('Pooling Demand- Subsidy &amp; ML'!$BJ:$BJ,'Pooling Demand- Subsidy &amp; ML'!$B:$B,2035,'Pooling Demand- Subsidy &amp; ML'!$C:$C,$B62,'Pooling Demand- Subsidy &amp; ML'!$D:$D,AJ$58)+SUMIFS('Pooling Demand- Subsidy &amp; ML'!$BP:$BP,'Pooling Demand- Subsidy &amp; ML'!$B:$B,2035,'Pooling Demand- Subsidy &amp; ML'!$C:$C,$B62,'Pooling Demand- Subsidy &amp; ML'!$D:$D,AJ$58)+SUMIFS('Pooling Demand- Subsidy &amp; ML'!$BS:$BS,'Pooling Demand- Subsidy &amp; ML'!$B:$B,2035,'Pooling Demand- Subsidy &amp; ML'!$C:$C,$B62,'Pooling Demand- Subsidy &amp; ML'!$D:$D,AJ$58)</f>
        <v>67.469199594268048</v>
      </c>
      <c r="AK62" s="12">
        <f>SUMIFS('Pooling Demand- Subsidy &amp; ML'!$BG:$BG,'Pooling Demand- Subsidy &amp; ML'!$B:$B,2035,'Pooling Demand- Subsidy &amp; ML'!$C:$C,$B62,'Pooling Demand- Subsidy &amp; ML'!$D:$D,AK$58)+SUMIFS('Pooling Demand- Subsidy &amp; ML'!$BJ:$BJ,'Pooling Demand- Subsidy &amp; ML'!$B:$B,2035,'Pooling Demand- Subsidy &amp; ML'!$C:$C,$B62,'Pooling Demand- Subsidy &amp; ML'!$D:$D,AK$58)+SUMIFS('Pooling Demand- Subsidy &amp; ML'!$BP:$BP,'Pooling Demand- Subsidy &amp; ML'!$B:$B,2035,'Pooling Demand- Subsidy &amp; ML'!$C:$C,$B62,'Pooling Demand- Subsidy &amp; ML'!$D:$D,AK$58)+SUMIFS('Pooling Demand- Subsidy &amp; ML'!$BS:$BS,'Pooling Demand- Subsidy &amp; ML'!$B:$B,2035,'Pooling Demand- Subsidy &amp; ML'!$C:$C,$B62,'Pooling Demand- Subsidy &amp; ML'!$D:$D,AK$58)</f>
        <v>14.744603656639356</v>
      </c>
      <c r="AL62" s="12">
        <f>SUMIFS('Pooling Demand- Subsidy &amp; ML'!$BG:$BG,'Pooling Demand- Subsidy &amp; ML'!$B:$B,2035,'Pooling Demand- Subsidy &amp; ML'!$C:$C,$B62,'Pooling Demand- Subsidy &amp; ML'!$D:$D,AL$58)+SUMIFS('Pooling Demand- Subsidy &amp; ML'!$BJ:$BJ,'Pooling Demand- Subsidy &amp; ML'!$B:$B,2035,'Pooling Demand- Subsidy &amp; ML'!$C:$C,$B62,'Pooling Demand- Subsidy &amp; ML'!$D:$D,AL$58)+SUMIFS('Pooling Demand- Subsidy &amp; ML'!$BP:$BP,'Pooling Demand- Subsidy &amp; ML'!$B:$B,2035,'Pooling Demand- Subsidy &amp; ML'!$C:$C,$B62,'Pooling Demand- Subsidy &amp; ML'!$D:$D,AL$58)+SUMIFS('Pooling Demand- Subsidy &amp; ML'!$BS:$BS,'Pooling Demand- Subsidy &amp; ML'!$B:$B,2035,'Pooling Demand- Subsidy &amp; ML'!$C:$C,$B62,'Pooling Demand- Subsidy &amp; ML'!$D:$D,AL$58)</f>
        <v>3.1170893911181499</v>
      </c>
      <c r="AM62" s="12">
        <f>SUMIFS('Pooling Demand- Subsidy &amp; ML'!$BG:$BG,'Pooling Demand- Subsidy &amp; ML'!$B:$B,2035,'Pooling Demand- Subsidy &amp; ML'!$C:$C,$B62,'Pooling Demand- Subsidy &amp; ML'!$D:$D,AM$58)+SUMIFS('Pooling Demand- Subsidy &amp; ML'!$BJ:$BJ,'Pooling Demand- Subsidy &amp; ML'!$B:$B,2035,'Pooling Demand- Subsidy &amp; ML'!$C:$C,$B62,'Pooling Demand- Subsidy &amp; ML'!$D:$D,AM$58)+SUMIFS('Pooling Demand- Subsidy &amp; ML'!$BP:$BP,'Pooling Demand- Subsidy &amp; ML'!$B:$B,2035,'Pooling Demand- Subsidy &amp; ML'!$C:$C,$B62,'Pooling Demand- Subsidy &amp; ML'!$D:$D,AM$58)+SUMIFS('Pooling Demand- Subsidy &amp; ML'!$BS:$BS,'Pooling Demand- Subsidy &amp; ML'!$B:$B,2035,'Pooling Demand- Subsidy &amp; ML'!$C:$C,$B62,'Pooling Demand- Subsidy &amp; ML'!$D:$D,AM$58)</f>
        <v>1.0438669046491893</v>
      </c>
      <c r="AN62" s="115">
        <f>SUMIFS('Pooling Demand- Subsidy &amp; ML'!$BG:$BG,'Pooling Demand- Subsidy &amp; ML'!$B:$B,2035,'Pooling Demand- Subsidy &amp; ML'!$C:$C,$B62,'Pooling Demand- Subsidy &amp; ML'!$D:$D,AN$58)+SUMIFS('Pooling Demand- Subsidy &amp; ML'!$BJ:$BJ,'Pooling Demand- Subsidy &amp; ML'!$B:$B,2035,'Pooling Demand- Subsidy &amp; ML'!$C:$C,$B62,'Pooling Demand- Subsidy &amp; ML'!$D:$D,AN$58)+SUMIFS('Pooling Demand- Subsidy &amp; ML'!$BP:$BP,'Pooling Demand- Subsidy &amp; ML'!$B:$B,2035,'Pooling Demand- Subsidy &amp; ML'!$C:$C,$B62,'Pooling Demand- Subsidy &amp; ML'!$D:$D,AN$58)+SUMIFS('Pooling Demand- Subsidy &amp; ML'!$BS:$BS,'Pooling Demand- Subsidy &amp; ML'!$B:$B,2035,'Pooling Demand- Subsidy &amp; ML'!$C:$C,$B62,'Pooling Demand- Subsidy &amp; ML'!$D:$D,AN$58)</f>
        <v>0.45152158660028541</v>
      </c>
      <c r="AO62" s="91">
        <f t="shared" si="33"/>
        <v>164.79670737990659</v>
      </c>
      <c r="AQ62" s="109" t="s">
        <v>11</v>
      </c>
      <c r="AR62" s="114" t="e">
        <f>SUMIFS('Pooling Demand- Subsidy &amp; ML'!$BG:$BG,'Pooling Demand- Subsidy &amp; ML'!$B:$B,2050,'Pooling Demand- Subsidy &amp; ML'!$C:$C,$B62,'Pooling Demand- Subsidy &amp; ML'!$D:$D,AR$58)+SUMIFS('Pooling Demand- Subsidy &amp; ML'!$BJ:$BJ,'Pooling Demand- Subsidy &amp; ML'!$B:$B,2050,'Pooling Demand- Subsidy &amp; ML'!$C:$C,$B62,'Pooling Demand- Subsidy &amp; ML'!$D:$D,AR$58)+SUMIFS('Pooling Demand- Subsidy &amp; ML'!$BP:$BP,'Pooling Demand- Subsidy &amp; ML'!$B:$B,2050,'Pooling Demand- Subsidy &amp; ML'!$C:$C,$B62,'Pooling Demand- Subsidy &amp; ML'!$D:$D,AR$58)+SUMIFS('Pooling Demand- Subsidy &amp; ML'!$BS:$BS,'Pooling Demand- Subsidy &amp; ML'!$B:$B,2050,'Pooling Demand- Subsidy &amp; ML'!$C:$C,$B62,'Pooling Demand- Subsidy &amp; ML'!$D:$D,AR$58)</f>
        <v>#N/A</v>
      </c>
      <c r="AS62" s="12" t="e">
        <f>SUMIFS('Pooling Demand- Subsidy &amp; ML'!$BG:$BG,'Pooling Demand- Subsidy &amp; ML'!$B:$B,2050,'Pooling Demand- Subsidy &amp; ML'!$C:$C,$B62,'Pooling Demand- Subsidy &amp; ML'!$D:$D,AS$58)+SUMIFS('Pooling Demand- Subsidy &amp; ML'!$BJ:$BJ,'Pooling Demand- Subsidy &amp; ML'!$B:$B,2050,'Pooling Demand- Subsidy &amp; ML'!$C:$C,$B62,'Pooling Demand- Subsidy &amp; ML'!$D:$D,AS$58)+SUMIFS('Pooling Demand- Subsidy &amp; ML'!$BP:$BP,'Pooling Demand- Subsidy &amp; ML'!$B:$B,2050,'Pooling Demand- Subsidy &amp; ML'!$C:$C,$B62,'Pooling Demand- Subsidy &amp; ML'!$D:$D,AS$58)+SUMIFS('Pooling Demand- Subsidy &amp; ML'!$BS:$BS,'Pooling Demand- Subsidy &amp; ML'!$B:$B,2050,'Pooling Demand- Subsidy &amp; ML'!$C:$C,$B62,'Pooling Demand- Subsidy &amp; ML'!$D:$D,AS$58)</f>
        <v>#N/A</v>
      </c>
      <c r="AT62" s="12" t="e">
        <f>SUMIFS('Pooling Demand- Subsidy &amp; ML'!$BG:$BG,'Pooling Demand- Subsidy &amp; ML'!$B:$B,2050,'Pooling Demand- Subsidy &amp; ML'!$C:$C,$B62,'Pooling Demand- Subsidy &amp; ML'!$D:$D,AT$58)+SUMIFS('Pooling Demand- Subsidy &amp; ML'!$BJ:$BJ,'Pooling Demand- Subsidy &amp; ML'!$B:$B,2050,'Pooling Demand- Subsidy &amp; ML'!$C:$C,$B62,'Pooling Demand- Subsidy &amp; ML'!$D:$D,AT$58)+SUMIFS('Pooling Demand- Subsidy &amp; ML'!$BP:$BP,'Pooling Demand- Subsidy &amp; ML'!$B:$B,2050,'Pooling Demand- Subsidy &amp; ML'!$C:$C,$B62,'Pooling Demand- Subsidy &amp; ML'!$D:$D,AT$58)+SUMIFS('Pooling Demand- Subsidy &amp; ML'!$BS:$BS,'Pooling Demand- Subsidy &amp; ML'!$B:$B,2050,'Pooling Demand- Subsidy &amp; ML'!$C:$C,$B62,'Pooling Demand- Subsidy &amp; ML'!$D:$D,AT$58)</f>
        <v>#N/A</v>
      </c>
      <c r="AU62" s="12" t="e">
        <f>SUMIFS('Pooling Demand- Subsidy &amp; ML'!$BG:$BG,'Pooling Demand- Subsidy &amp; ML'!$B:$B,2050,'Pooling Demand- Subsidy &amp; ML'!$C:$C,$B62,'Pooling Demand- Subsidy &amp; ML'!$D:$D,AU$58)+SUMIFS('Pooling Demand- Subsidy &amp; ML'!$BJ:$BJ,'Pooling Demand- Subsidy &amp; ML'!$B:$B,2050,'Pooling Demand- Subsidy &amp; ML'!$C:$C,$B62,'Pooling Demand- Subsidy &amp; ML'!$D:$D,AU$58)+SUMIFS('Pooling Demand- Subsidy &amp; ML'!$BP:$BP,'Pooling Demand- Subsidy &amp; ML'!$B:$B,2050,'Pooling Demand- Subsidy &amp; ML'!$C:$C,$B62,'Pooling Demand- Subsidy &amp; ML'!$D:$D,AU$58)+SUMIFS('Pooling Demand- Subsidy &amp; ML'!$BS:$BS,'Pooling Demand- Subsidy &amp; ML'!$B:$B,2050,'Pooling Demand- Subsidy &amp; ML'!$C:$C,$B62,'Pooling Demand- Subsidy &amp; ML'!$D:$D,AU$58)</f>
        <v>#N/A</v>
      </c>
      <c r="AV62" s="12" t="e">
        <f>SUMIFS('Pooling Demand- Subsidy &amp; ML'!$BG:$BG,'Pooling Demand- Subsidy &amp; ML'!$B:$B,2050,'Pooling Demand- Subsidy &amp; ML'!$C:$C,$B62,'Pooling Demand- Subsidy &amp; ML'!$D:$D,AV$58)+SUMIFS('Pooling Demand- Subsidy &amp; ML'!$BJ:$BJ,'Pooling Demand- Subsidy &amp; ML'!$B:$B,2050,'Pooling Demand- Subsidy &amp; ML'!$C:$C,$B62,'Pooling Demand- Subsidy &amp; ML'!$D:$D,AV$58)+SUMIFS('Pooling Demand- Subsidy &amp; ML'!$BP:$BP,'Pooling Demand- Subsidy &amp; ML'!$B:$B,2050,'Pooling Demand- Subsidy &amp; ML'!$C:$C,$B62,'Pooling Demand- Subsidy &amp; ML'!$D:$D,AV$58)+SUMIFS('Pooling Demand- Subsidy &amp; ML'!$BS:$BS,'Pooling Demand- Subsidy &amp; ML'!$B:$B,2050,'Pooling Demand- Subsidy &amp; ML'!$C:$C,$B62,'Pooling Demand- Subsidy &amp; ML'!$D:$D,AV$58)</f>
        <v>#N/A</v>
      </c>
      <c r="AW62" s="12" t="e">
        <f>SUMIFS('Pooling Demand- Subsidy &amp; ML'!$BG:$BG,'Pooling Demand- Subsidy &amp; ML'!$B:$B,2050,'Pooling Demand- Subsidy &amp; ML'!$C:$C,$B62,'Pooling Demand- Subsidy &amp; ML'!$D:$D,AW$58)+SUMIFS('Pooling Demand- Subsidy &amp; ML'!$BJ:$BJ,'Pooling Demand- Subsidy &amp; ML'!$B:$B,2050,'Pooling Demand- Subsidy &amp; ML'!$C:$C,$B62,'Pooling Demand- Subsidy &amp; ML'!$D:$D,AW$58)+SUMIFS('Pooling Demand- Subsidy &amp; ML'!$BP:$BP,'Pooling Demand- Subsidy &amp; ML'!$B:$B,2050,'Pooling Demand- Subsidy &amp; ML'!$C:$C,$B62,'Pooling Demand- Subsidy &amp; ML'!$D:$D,AW$58)+SUMIFS('Pooling Demand- Subsidy &amp; ML'!$BS:$BS,'Pooling Demand- Subsidy &amp; ML'!$B:$B,2050,'Pooling Demand- Subsidy &amp; ML'!$C:$C,$B62,'Pooling Demand- Subsidy &amp; ML'!$D:$D,AW$58)</f>
        <v>#N/A</v>
      </c>
      <c r="AX62" s="115" t="e">
        <f>SUMIFS('Pooling Demand- Subsidy &amp; ML'!$BG:$BG,'Pooling Demand- Subsidy &amp; ML'!$B:$B,2050,'Pooling Demand- Subsidy &amp; ML'!$C:$C,$B62,'Pooling Demand- Subsidy &amp; ML'!$D:$D,AX$58)+SUMIFS('Pooling Demand- Subsidy &amp; ML'!$BJ:$BJ,'Pooling Demand- Subsidy &amp; ML'!$B:$B,2050,'Pooling Demand- Subsidy &amp; ML'!$C:$C,$B62,'Pooling Demand- Subsidy &amp; ML'!$D:$D,AX$58)+SUMIFS('Pooling Demand- Subsidy &amp; ML'!$BP:$BP,'Pooling Demand- Subsidy &amp; ML'!$B:$B,2050,'Pooling Demand- Subsidy &amp; ML'!$C:$C,$B62,'Pooling Demand- Subsidy &amp; ML'!$D:$D,AX$58)+SUMIFS('Pooling Demand- Subsidy &amp; ML'!$BS:$BS,'Pooling Demand- Subsidy &amp; ML'!$B:$B,2050,'Pooling Demand- Subsidy &amp; ML'!$C:$C,$B62,'Pooling Demand- Subsidy &amp; ML'!$D:$D,AX$58)</f>
        <v>#N/A</v>
      </c>
      <c r="AY62" s="91" t="e">
        <f t="shared" si="34"/>
        <v>#N/A</v>
      </c>
    </row>
    <row r="63" spans="2:51" s="18" customFormat="1" x14ac:dyDescent="0.25">
      <c r="B63" s="18">
        <v>3</v>
      </c>
      <c r="C63" s="109" t="s">
        <v>12</v>
      </c>
      <c r="D63" s="114" t="e">
        <f>SUMIFS('Pooling Demand- Subsidy &amp; ML'!$BG:$BG,'Pooling Demand- Subsidy &amp; ML'!$B:$B,2016,'Pooling Demand- Subsidy &amp; ML'!$C:$C,$B63,'Pooling Demand- Subsidy &amp; ML'!$D:$D,D$58)+SUMIFS('Pooling Demand- Subsidy &amp; ML'!$BJ:$BJ,'Pooling Demand- Subsidy &amp; ML'!$B:$B,2016,'Pooling Demand- Subsidy &amp; ML'!$C:$C,$B63,'Pooling Demand- Subsidy &amp; ML'!$D:$D,D$58)+SUMIFS('Pooling Demand- Subsidy &amp; ML'!$BP:$BP,'Pooling Demand- Subsidy &amp; ML'!$B:$B,2016,'Pooling Demand- Subsidy &amp; ML'!$C:$C,$B63,'Pooling Demand- Subsidy &amp; ML'!$D:$D,D$58)+SUMIFS('Pooling Demand- Subsidy &amp; ML'!$BS:$BS,'Pooling Demand- Subsidy &amp; ML'!$B:$B,2016,'Pooling Demand- Subsidy &amp; ML'!$C:$C,$B63,'Pooling Demand- Subsidy &amp; ML'!$D:$D,D$58)</f>
        <v>#N/A</v>
      </c>
      <c r="E63" s="12" t="e">
        <f>SUMIFS('Pooling Demand- Subsidy &amp; ML'!$BG:$BG,'Pooling Demand- Subsidy &amp; ML'!$B:$B,2016,'Pooling Demand- Subsidy &amp; ML'!$C:$C,$B63,'Pooling Demand- Subsidy &amp; ML'!$D:$D,E$58)+SUMIFS('Pooling Demand- Subsidy &amp; ML'!$BJ:$BJ,'Pooling Demand- Subsidy &amp; ML'!$B:$B,2016,'Pooling Demand- Subsidy &amp; ML'!$C:$C,$B63,'Pooling Demand- Subsidy &amp; ML'!$D:$D,E$58)+SUMIFS('Pooling Demand- Subsidy &amp; ML'!$BP:$BP,'Pooling Demand- Subsidy &amp; ML'!$B:$B,2016,'Pooling Demand- Subsidy &amp; ML'!$C:$C,$B63,'Pooling Demand- Subsidy &amp; ML'!$D:$D,E$58)+SUMIFS('Pooling Demand- Subsidy &amp; ML'!$BS:$BS,'Pooling Demand- Subsidy &amp; ML'!$B:$B,2016,'Pooling Demand- Subsidy &amp; ML'!$C:$C,$B63,'Pooling Demand- Subsidy &amp; ML'!$D:$D,E$58)</f>
        <v>#N/A</v>
      </c>
      <c r="F63" s="12" t="e">
        <f>SUMIFS('Pooling Demand- Subsidy &amp; ML'!$BG:$BG,'Pooling Demand- Subsidy &amp; ML'!$B:$B,2016,'Pooling Demand- Subsidy &amp; ML'!$C:$C,$B63,'Pooling Demand- Subsidy &amp; ML'!$D:$D,F$58)+SUMIFS('Pooling Demand- Subsidy &amp; ML'!$BJ:$BJ,'Pooling Demand- Subsidy &amp; ML'!$B:$B,2016,'Pooling Demand- Subsidy &amp; ML'!$C:$C,$B63,'Pooling Demand- Subsidy &amp; ML'!$D:$D,F$58)+SUMIFS('Pooling Demand- Subsidy &amp; ML'!$BP:$BP,'Pooling Demand- Subsidy &amp; ML'!$B:$B,2016,'Pooling Demand- Subsidy &amp; ML'!$C:$C,$B63,'Pooling Demand- Subsidy &amp; ML'!$D:$D,F$58)+SUMIFS('Pooling Demand- Subsidy &amp; ML'!$BS:$BS,'Pooling Demand- Subsidy &amp; ML'!$B:$B,2016,'Pooling Demand- Subsidy &amp; ML'!$C:$C,$B63,'Pooling Demand- Subsidy &amp; ML'!$D:$D,F$58)</f>
        <v>#N/A</v>
      </c>
      <c r="G63" s="12" t="e">
        <f>SUMIFS('Pooling Demand- Subsidy &amp; ML'!$BG:$BG,'Pooling Demand- Subsidy &amp; ML'!$B:$B,2016,'Pooling Demand- Subsidy &amp; ML'!$C:$C,$B63,'Pooling Demand- Subsidy &amp; ML'!$D:$D,G$58)+SUMIFS('Pooling Demand- Subsidy &amp; ML'!$BJ:$BJ,'Pooling Demand- Subsidy &amp; ML'!$B:$B,2016,'Pooling Demand- Subsidy &amp; ML'!$C:$C,$B63,'Pooling Demand- Subsidy &amp; ML'!$D:$D,G$58)+SUMIFS('Pooling Demand- Subsidy &amp; ML'!$BP:$BP,'Pooling Demand- Subsidy &amp; ML'!$B:$B,2016,'Pooling Demand- Subsidy &amp; ML'!$C:$C,$B63,'Pooling Demand- Subsidy &amp; ML'!$D:$D,G$58)+SUMIFS('Pooling Demand- Subsidy &amp; ML'!$BS:$BS,'Pooling Demand- Subsidy &amp; ML'!$B:$B,2016,'Pooling Demand- Subsidy &amp; ML'!$C:$C,$B63,'Pooling Demand- Subsidy &amp; ML'!$D:$D,G$58)</f>
        <v>#N/A</v>
      </c>
      <c r="H63" s="12" t="e">
        <f>SUMIFS('Pooling Demand- Subsidy &amp; ML'!$BG:$BG,'Pooling Demand- Subsidy &amp; ML'!$B:$B,2016,'Pooling Demand- Subsidy &amp; ML'!$C:$C,$B63,'Pooling Demand- Subsidy &amp; ML'!$D:$D,H$58)+SUMIFS('Pooling Demand- Subsidy &amp; ML'!$BJ:$BJ,'Pooling Demand- Subsidy &amp; ML'!$B:$B,2016,'Pooling Demand- Subsidy &amp; ML'!$C:$C,$B63,'Pooling Demand- Subsidy &amp; ML'!$D:$D,H$58)+SUMIFS('Pooling Demand- Subsidy &amp; ML'!$BP:$BP,'Pooling Demand- Subsidy &amp; ML'!$B:$B,2016,'Pooling Demand- Subsidy &amp; ML'!$C:$C,$B63,'Pooling Demand- Subsidy &amp; ML'!$D:$D,H$58)+SUMIFS('Pooling Demand- Subsidy &amp; ML'!$BS:$BS,'Pooling Demand- Subsidy &amp; ML'!$B:$B,2016,'Pooling Demand- Subsidy &amp; ML'!$C:$C,$B63,'Pooling Demand- Subsidy &amp; ML'!$D:$D,H$58)</f>
        <v>#N/A</v>
      </c>
      <c r="I63" s="12" t="e">
        <f>SUMIFS('Pooling Demand- Subsidy &amp; ML'!$BG:$BG,'Pooling Demand- Subsidy &amp; ML'!$B:$B,2016,'Pooling Demand- Subsidy &amp; ML'!$C:$C,$B63,'Pooling Demand- Subsidy &amp; ML'!$D:$D,I$58)+SUMIFS('Pooling Demand- Subsidy &amp; ML'!$BJ:$BJ,'Pooling Demand- Subsidy &amp; ML'!$B:$B,2016,'Pooling Demand- Subsidy &amp; ML'!$C:$C,$B63,'Pooling Demand- Subsidy &amp; ML'!$D:$D,I$58)+SUMIFS('Pooling Demand- Subsidy &amp; ML'!$BP:$BP,'Pooling Demand- Subsidy &amp; ML'!$B:$B,2016,'Pooling Demand- Subsidy &amp; ML'!$C:$C,$B63,'Pooling Demand- Subsidy &amp; ML'!$D:$D,I$58)+SUMIFS('Pooling Demand- Subsidy &amp; ML'!$BS:$BS,'Pooling Demand- Subsidy &amp; ML'!$B:$B,2016,'Pooling Demand- Subsidy &amp; ML'!$C:$C,$B63,'Pooling Demand- Subsidy &amp; ML'!$D:$D,I$58)</f>
        <v>#N/A</v>
      </c>
      <c r="J63" s="115" t="e">
        <f>SUMIFS('Pooling Demand- Subsidy &amp; ML'!$BG:$BG,'Pooling Demand- Subsidy &amp; ML'!$B:$B,2016,'Pooling Demand- Subsidy &amp; ML'!$C:$C,$B63,'Pooling Demand- Subsidy &amp; ML'!$D:$D,J$58)+SUMIFS('Pooling Demand- Subsidy &amp; ML'!$BJ:$BJ,'Pooling Demand- Subsidy &amp; ML'!$B:$B,2016,'Pooling Demand- Subsidy &amp; ML'!$C:$C,$B63,'Pooling Demand- Subsidy &amp; ML'!$D:$D,J$58)+SUMIFS('Pooling Demand- Subsidy &amp; ML'!$BP:$BP,'Pooling Demand- Subsidy &amp; ML'!$B:$B,2016,'Pooling Demand- Subsidy &amp; ML'!$C:$C,$B63,'Pooling Demand- Subsidy &amp; ML'!$D:$D,J$58)+SUMIFS('Pooling Demand- Subsidy &amp; ML'!$BS:$BS,'Pooling Demand- Subsidy &amp; ML'!$B:$B,2016,'Pooling Demand- Subsidy &amp; ML'!$C:$C,$B63,'Pooling Demand- Subsidy &amp; ML'!$D:$D,J$58)</f>
        <v>#N/A</v>
      </c>
      <c r="K63" s="91" t="e">
        <f t="shared" si="30"/>
        <v>#N/A</v>
      </c>
      <c r="M63" s="109" t="s">
        <v>12</v>
      </c>
      <c r="N63" s="114" t="e">
        <f>SUMIFS('Pooling Demand- Subsidy &amp; ML'!$BG:$BG,'Pooling Demand- Subsidy &amp; ML'!$B:$B,2020,'Pooling Demand- Subsidy &amp; ML'!$C:$C,$B63,'Pooling Demand- Subsidy &amp; ML'!$D:$D,N$58)+SUMIFS('Pooling Demand- Subsidy &amp; ML'!$BJ:$BJ,'Pooling Demand- Subsidy &amp; ML'!$B:$B,2020,'Pooling Demand- Subsidy &amp; ML'!$C:$C,$B63,'Pooling Demand- Subsidy &amp; ML'!$D:$D,N$58)+SUMIFS('Pooling Demand- Subsidy &amp; ML'!$BP:$BP,'Pooling Demand- Subsidy &amp; ML'!$B:$B,2020,'Pooling Demand- Subsidy &amp; ML'!$C:$C,$B63,'Pooling Demand- Subsidy &amp; ML'!$D:$D,N$58)+SUMIFS('Pooling Demand- Subsidy &amp; ML'!$BS:$BS,'Pooling Demand- Subsidy &amp; ML'!$B:$B,2020,'Pooling Demand- Subsidy &amp; ML'!$C:$C,$B63,'Pooling Demand- Subsidy &amp; ML'!$D:$D,N$58)</f>
        <v>#N/A</v>
      </c>
      <c r="O63" s="12" t="e">
        <f>SUMIFS('Pooling Demand- Subsidy &amp; ML'!$BG:$BG,'Pooling Demand- Subsidy &amp; ML'!$B:$B,2020,'Pooling Demand- Subsidy &amp; ML'!$C:$C,$B63,'Pooling Demand- Subsidy &amp; ML'!$D:$D,O$58)+SUMIFS('Pooling Demand- Subsidy &amp; ML'!$BJ:$BJ,'Pooling Demand- Subsidy &amp; ML'!$B:$B,2020,'Pooling Demand- Subsidy &amp; ML'!$C:$C,$B63,'Pooling Demand- Subsidy &amp; ML'!$D:$D,O$58)+SUMIFS('Pooling Demand- Subsidy &amp; ML'!$BP:$BP,'Pooling Demand- Subsidy &amp; ML'!$B:$B,2020,'Pooling Demand- Subsidy &amp; ML'!$C:$C,$B63,'Pooling Demand- Subsidy &amp; ML'!$D:$D,O$58)+SUMIFS('Pooling Demand- Subsidy &amp; ML'!$BS:$BS,'Pooling Demand- Subsidy &amp; ML'!$B:$B,2020,'Pooling Demand- Subsidy &amp; ML'!$C:$C,$B63,'Pooling Demand- Subsidy &amp; ML'!$D:$D,O$58)</f>
        <v>#N/A</v>
      </c>
      <c r="P63" s="12" t="e">
        <f>SUMIFS('Pooling Demand- Subsidy &amp; ML'!$BG:$BG,'Pooling Demand- Subsidy &amp; ML'!$B:$B,2020,'Pooling Demand- Subsidy &amp; ML'!$C:$C,$B63,'Pooling Demand- Subsidy &amp; ML'!$D:$D,P$58)+SUMIFS('Pooling Demand- Subsidy &amp; ML'!$BJ:$BJ,'Pooling Demand- Subsidy &amp; ML'!$B:$B,2020,'Pooling Demand- Subsidy &amp; ML'!$C:$C,$B63,'Pooling Demand- Subsidy &amp; ML'!$D:$D,P$58)+SUMIFS('Pooling Demand- Subsidy &amp; ML'!$BP:$BP,'Pooling Demand- Subsidy &amp; ML'!$B:$B,2020,'Pooling Demand- Subsidy &amp; ML'!$C:$C,$B63,'Pooling Demand- Subsidy &amp; ML'!$D:$D,P$58)+SUMIFS('Pooling Demand- Subsidy &amp; ML'!$BS:$BS,'Pooling Demand- Subsidy &amp; ML'!$B:$B,2020,'Pooling Demand- Subsidy &amp; ML'!$C:$C,$B63,'Pooling Demand- Subsidy &amp; ML'!$D:$D,P$58)</f>
        <v>#N/A</v>
      </c>
      <c r="Q63" s="12" t="e">
        <f>SUMIFS('Pooling Demand- Subsidy &amp; ML'!$BG:$BG,'Pooling Demand- Subsidy &amp; ML'!$B:$B,2020,'Pooling Demand- Subsidy &amp; ML'!$C:$C,$B63,'Pooling Demand- Subsidy &amp; ML'!$D:$D,Q$58)+SUMIFS('Pooling Demand- Subsidy &amp; ML'!$BJ:$BJ,'Pooling Demand- Subsidy &amp; ML'!$B:$B,2020,'Pooling Demand- Subsidy &amp; ML'!$C:$C,$B63,'Pooling Demand- Subsidy &amp; ML'!$D:$D,Q$58)+SUMIFS('Pooling Demand- Subsidy &amp; ML'!$BP:$BP,'Pooling Demand- Subsidy &amp; ML'!$B:$B,2020,'Pooling Demand- Subsidy &amp; ML'!$C:$C,$B63,'Pooling Demand- Subsidy &amp; ML'!$D:$D,Q$58)+SUMIFS('Pooling Demand- Subsidy &amp; ML'!$BS:$BS,'Pooling Demand- Subsidy &amp; ML'!$B:$B,2020,'Pooling Demand- Subsidy &amp; ML'!$C:$C,$B63,'Pooling Demand- Subsidy &amp; ML'!$D:$D,Q$58)</f>
        <v>#N/A</v>
      </c>
      <c r="R63" s="12" t="e">
        <f>SUMIFS('Pooling Demand- Subsidy &amp; ML'!$BG:$BG,'Pooling Demand- Subsidy &amp; ML'!$B:$B,2020,'Pooling Demand- Subsidy &amp; ML'!$C:$C,$B63,'Pooling Demand- Subsidy &amp; ML'!$D:$D,R$58)+SUMIFS('Pooling Demand- Subsidy &amp; ML'!$BJ:$BJ,'Pooling Demand- Subsidy &amp; ML'!$B:$B,2020,'Pooling Demand- Subsidy &amp; ML'!$C:$C,$B63,'Pooling Demand- Subsidy &amp; ML'!$D:$D,R$58)+SUMIFS('Pooling Demand- Subsidy &amp; ML'!$BP:$BP,'Pooling Demand- Subsidy &amp; ML'!$B:$B,2020,'Pooling Demand- Subsidy &amp; ML'!$C:$C,$B63,'Pooling Demand- Subsidy &amp; ML'!$D:$D,R$58)+SUMIFS('Pooling Demand- Subsidy &amp; ML'!$BS:$BS,'Pooling Demand- Subsidy &amp; ML'!$B:$B,2020,'Pooling Demand- Subsidy &amp; ML'!$C:$C,$B63,'Pooling Demand- Subsidy &amp; ML'!$D:$D,R$58)</f>
        <v>#N/A</v>
      </c>
      <c r="S63" s="12" t="e">
        <f>SUMIFS('Pooling Demand- Subsidy &amp; ML'!$BG:$BG,'Pooling Demand- Subsidy &amp; ML'!$B:$B,2020,'Pooling Demand- Subsidy &amp; ML'!$C:$C,$B63,'Pooling Demand- Subsidy &amp; ML'!$D:$D,S$58)+SUMIFS('Pooling Demand- Subsidy &amp; ML'!$BJ:$BJ,'Pooling Demand- Subsidy &amp; ML'!$B:$B,2020,'Pooling Demand- Subsidy &amp; ML'!$C:$C,$B63,'Pooling Demand- Subsidy &amp; ML'!$D:$D,S$58)+SUMIFS('Pooling Demand- Subsidy &amp; ML'!$BP:$BP,'Pooling Demand- Subsidy &amp; ML'!$B:$B,2020,'Pooling Demand- Subsidy &amp; ML'!$C:$C,$B63,'Pooling Demand- Subsidy &amp; ML'!$D:$D,S$58)+SUMIFS('Pooling Demand- Subsidy &amp; ML'!$BS:$BS,'Pooling Demand- Subsidy &amp; ML'!$B:$B,2020,'Pooling Demand- Subsidy &amp; ML'!$C:$C,$B63,'Pooling Demand- Subsidy &amp; ML'!$D:$D,S$58)</f>
        <v>#N/A</v>
      </c>
      <c r="T63" s="115" t="e">
        <f>SUMIFS('Pooling Demand- Subsidy &amp; ML'!$BG:$BG,'Pooling Demand- Subsidy &amp; ML'!$B:$B,2020,'Pooling Demand- Subsidy &amp; ML'!$C:$C,$B63,'Pooling Demand- Subsidy &amp; ML'!$D:$D,T$58)+SUMIFS('Pooling Demand- Subsidy &amp; ML'!$BJ:$BJ,'Pooling Demand- Subsidy &amp; ML'!$B:$B,2020,'Pooling Demand- Subsidy &amp; ML'!$C:$C,$B63,'Pooling Demand- Subsidy &amp; ML'!$D:$D,T$58)+SUMIFS('Pooling Demand- Subsidy &amp; ML'!$BP:$BP,'Pooling Demand- Subsidy &amp; ML'!$B:$B,2020,'Pooling Demand- Subsidy &amp; ML'!$C:$C,$B63,'Pooling Demand- Subsidy &amp; ML'!$D:$D,T$58)+SUMIFS('Pooling Demand- Subsidy &amp; ML'!$BS:$BS,'Pooling Demand- Subsidy &amp; ML'!$B:$B,2020,'Pooling Demand- Subsidy &amp; ML'!$C:$C,$B63,'Pooling Demand- Subsidy &amp; ML'!$D:$D,T$58)</f>
        <v>#N/A</v>
      </c>
      <c r="U63" s="91" t="e">
        <f t="shared" si="31"/>
        <v>#N/A</v>
      </c>
      <c r="W63" s="109" t="s">
        <v>12</v>
      </c>
      <c r="X63" s="114" t="e">
        <f>SUMIFS('Pooling Demand- Subsidy &amp; ML'!$BG:$BG,'Pooling Demand- Subsidy &amp; ML'!$B:$B,2025,'Pooling Demand- Subsidy &amp; ML'!$C:$C,$B63,'Pooling Demand- Subsidy &amp; ML'!$D:$D,X$58)+SUMIFS('Pooling Demand- Subsidy &amp; ML'!$BJ:$BJ,'Pooling Demand- Subsidy &amp; ML'!$B:$B,2025,'Pooling Demand- Subsidy &amp; ML'!$C:$C,$B63,'Pooling Demand- Subsidy &amp; ML'!$D:$D,X$58)+SUMIFS('Pooling Demand- Subsidy &amp; ML'!$BP:$BP,'Pooling Demand- Subsidy &amp; ML'!$B:$B,2025,'Pooling Demand- Subsidy &amp; ML'!$C:$C,$B63,'Pooling Demand- Subsidy &amp; ML'!$D:$D,X$58)+SUMIFS('Pooling Demand- Subsidy &amp; ML'!$BS:$BS,'Pooling Demand- Subsidy &amp; ML'!$B:$B,2025,'Pooling Demand- Subsidy &amp; ML'!$C:$C,$B63,'Pooling Demand- Subsidy &amp; ML'!$D:$D,X$58)</f>
        <v>#N/A</v>
      </c>
      <c r="Y63" s="12" t="e">
        <f>SUMIFS('Pooling Demand- Subsidy &amp; ML'!$BG:$BG,'Pooling Demand- Subsidy &amp; ML'!$B:$B,2025,'Pooling Demand- Subsidy &amp; ML'!$C:$C,$B63,'Pooling Demand- Subsidy &amp; ML'!$D:$D,Y$58)+SUMIFS('Pooling Demand- Subsidy &amp; ML'!$BJ:$BJ,'Pooling Demand- Subsidy &amp; ML'!$B:$B,2025,'Pooling Demand- Subsidy &amp; ML'!$C:$C,$B63,'Pooling Demand- Subsidy &amp; ML'!$D:$D,Y$58)+SUMIFS('Pooling Demand- Subsidy &amp; ML'!$BP:$BP,'Pooling Demand- Subsidy &amp; ML'!$B:$B,2025,'Pooling Demand- Subsidy &amp; ML'!$C:$C,$B63,'Pooling Demand- Subsidy &amp; ML'!$D:$D,Y$58)+SUMIFS('Pooling Demand- Subsidy &amp; ML'!$BS:$BS,'Pooling Demand- Subsidy &amp; ML'!$B:$B,2025,'Pooling Demand- Subsidy &amp; ML'!$C:$C,$B63,'Pooling Demand- Subsidy &amp; ML'!$D:$D,Y$58)</f>
        <v>#N/A</v>
      </c>
      <c r="Z63" s="12" t="e">
        <f>SUMIFS('Pooling Demand- Subsidy &amp; ML'!$BG:$BG,'Pooling Demand- Subsidy &amp; ML'!$B:$B,2025,'Pooling Demand- Subsidy &amp; ML'!$C:$C,$B63,'Pooling Demand- Subsidy &amp; ML'!$D:$D,Z$58)+SUMIFS('Pooling Demand- Subsidy &amp; ML'!$BJ:$BJ,'Pooling Demand- Subsidy &amp; ML'!$B:$B,2025,'Pooling Demand- Subsidy &amp; ML'!$C:$C,$B63,'Pooling Demand- Subsidy &amp; ML'!$D:$D,Z$58)+SUMIFS('Pooling Demand- Subsidy &amp; ML'!$BP:$BP,'Pooling Demand- Subsidy &amp; ML'!$B:$B,2025,'Pooling Demand- Subsidy &amp; ML'!$C:$C,$B63,'Pooling Demand- Subsidy &amp; ML'!$D:$D,Z$58)+SUMIFS('Pooling Demand- Subsidy &amp; ML'!$BS:$BS,'Pooling Demand- Subsidy &amp; ML'!$B:$B,2025,'Pooling Demand- Subsidy &amp; ML'!$C:$C,$B63,'Pooling Demand- Subsidy &amp; ML'!$D:$D,Z$58)</f>
        <v>#N/A</v>
      </c>
      <c r="AA63" s="12" t="e">
        <f>SUMIFS('Pooling Demand- Subsidy &amp; ML'!$BG:$BG,'Pooling Demand- Subsidy &amp; ML'!$B:$B,2025,'Pooling Demand- Subsidy &amp; ML'!$C:$C,$B63,'Pooling Demand- Subsidy &amp; ML'!$D:$D,AA$58)+SUMIFS('Pooling Demand- Subsidy &amp; ML'!$BJ:$BJ,'Pooling Demand- Subsidy &amp; ML'!$B:$B,2025,'Pooling Demand- Subsidy &amp; ML'!$C:$C,$B63,'Pooling Demand- Subsidy &amp; ML'!$D:$D,AA$58)+SUMIFS('Pooling Demand- Subsidy &amp; ML'!$BP:$BP,'Pooling Demand- Subsidy &amp; ML'!$B:$B,2025,'Pooling Demand- Subsidy &amp; ML'!$C:$C,$B63,'Pooling Demand- Subsidy &amp; ML'!$D:$D,AA$58)+SUMIFS('Pooling Demand- Subsidy &amp; ML'!$BS:$BS,'Pooling Demand- Subsidy &amp; ML'!$B:$B,2025,'Pooling Demand- Subsidy &amp; ML'!$C:$C,$B63,'Pooling Demand- Subsidy &amp; ML'!$D:$D,AA$58)</f>
        <v>#N/A</v>
      </c>
      <c r="AB63" s="12" t="e">
        <f>SUMIFS('Pooling Demand- Subsidy &amp; ML'!$BG:$BG,'Pooling Demand- Subsidy &amp; ML'!$B:$B,2025,'Pooling Demand- Subsidy &amp; ML'!$C:$C,$B63,'Pooling Demand- Subsidy &amp; ML'!$D:$D,AB$58)+SUMIFS('Pooling Demand- Subsidy &amp; ML'!$BJ:$BJ,'Pooling Demand- Subsidy &amp; ML'!$B:$B,2025,'Pooling Demand- Subsidy &amp; ML'!$C:$C,$B63,'Pooling Demand- Subsidy &amp; ML'!$D:$D,AB$58)+SUMIFS('Pooling Demand- Subsidy &amp; ML'!$BP:$BP,'Pooling Demand- Subsidy &amp; ML'!$B:$B,2025,'Pooling Demand- Subsidy &amp; ML'!$C:$C,$B63,'Pooling Demand- Subsidy &amp; ML'!$D:$D,AB$58)+SUMIFS('Pooling Demand- Subsidy &amp; ML'!$BS:$BS,'Pooling Demand- Subsidy &amp; ML'!$B:$B,2025,'Pooling Demand- Subsidy &amp; ML'!$C:$C,$B63,'Pooling Demand- Subsidy &amp; ML'!$D:$D,AB$58)</f>
        <v>#N/A</v>
      </c>
      <c r="AC63" s="12" t="e">
        <f>SUMIFS('Pooling Demand- Subsidy &amp; ML'!$BG:$BG,'Pooling Demand- Subsidy &amp; ML'!$B:$B,2025,'Pooling Demand- Subsidy &amp; ML'!$C:$C,$B63,'Pooling Demand- Subsidy &amp; ML'!$D:$D,AC$58)+SUMIFS('Pooling Demand- Subsidy &amp; ML'!$BJ:$BJ,'Pooling Demand- Subsidy &amp; ML'!$B:$B,2025,'Pooling Demand- Subsidy &amp; ML'!$C:$C,$B63,'Pooling Demand- Subsidy &amp; ML'!$D:$D,AC$58)+SUMIFS('Pooling Demand- Subsidy &amp; ML'!$BP:$BP,'Pooling Demand- Subsidy &amp; ML'!$B:$B,2025,'Pooling Demand- Subsidy &amp; ML'!$C:$C,$B63,'Pooling Demand- Subsidy &amp; ML'!$D:$D,AC$58)+SUMIFS('Pooling Demand- Subsidy &amp; ML'!$BS:$BS,'Pooling Demand- Subsidy &amp; ML'!$B:$B,2025,'Pooling Demand- Subsidy &amp; ML'!$C:$C,$B63,'Pooling Demand- Subsidy &amp; ML'!$D:$D,AC$58)</f>
        <v>#N/A</v>
      </c>
      <c r="AD63" s="115" t="e">
        <f>SUMIFS('Pooling Demand- Subsidy &amp; ML'!$BG:$BG,'Pooling Demand- Subsidy &amp; ML'!$B:$B,2025,'Pooling Demand- Subsidy &amp; ML'!$C:$C,$B63,'Pooling Demand- Subsidy &amp; ML'!$D:$D,AD$58)+SUMIFS('Pooling Demand- Subsidy &amp; ML'!$BJ:$BJ,'Pooling Demand- Subsidy &amp; ML'!$B:$B,2025,'Pooling Demand- Subsidy &amp; ML'!$C:$C,$B63,'Pooling Demand- Subsidy &amp; ML'!$D:$D,AD$58)+SUMIFS('Pooling Demand- Subsidy &amp; ML'!$BP:$BP,'Pooling Demand- Subsidy &amp; ML'!$B:$B,2025,'Pooling Demand- Subsidy &amp; ML'!$C:$C,$B63,'Pooling Demand- Subsidy &amp; ML'!$D:$D,AD$58)+SUMIFS('Pooling Demand- Subsidy &amp; ML'!$BS:$BS,'Pooling Demand- Subsidy &amp; ML'!$B:$B,2025,'Pooling Demand- Subsidy &amp; ML'!$C:$C,$B63,'Pooling Demand- Subsidy &amp; ML'!$D:$D,AD$58)</f>
        <v>#N/A</v>
      </c>
      <c r="AE63" s="91" t="e">
        <f t="shared" si="32"/>
        <v>#N/A</v>
      </c>
      <c r="AG63" s="109" t="s">
        <v>12</v>
      </c>
      <c r="AH63" s="114">
        <f>SUMIFS('Pooling Demand- Subsidy &amp; ML'!$BG:$BG,'Pooling Demand- Subsidy &amp; ML'!$B:$B,2035,'Pooling Demand- Subsidy &amp; ML'!$C:$C,$B63,'Pooling Demand- Subsidy &amp; ML'!$D:$D,AH$58)+SUMIFS('Pooling Demand- Subsidy &amp; ML'!$BJ:$BJ,'Pooling Demand- Subsidy &amp; ML'!$B:$B,2035,'Pooling Demand- Subsidy &amp; ML'!$C:$C,$B63,'Pooling Demand- Subsidy &amp; ML'!$D:$D,AH$58)+SUMIFS('Pooling Demand- Subsidy &amp; ML'!$BP:$BP,'Pooling Demand- Subsidy &amp; ML'!$B:$B,2035,'Pooling Demand- Subsidy &amp; ML'!$C:$C,$B63,'Pooling Demand- Subsidy &amp; ML'!$D:$D,AH$58)+SUMIFS('Pooling Demand- Subsidy &amp; ML'!$BS:$BS,'Pooling Demand- Subsidy &amp; ML'!$B:$B,2035,'Pooling Demand- Subsidy &amp; ML'!$C:$C,$B63,'Pooling Demand- Subsidy &amp; ML'!$D:$D,AH$58)</f>
        <v>37.424267904014776</v>
      </c>
      <c r="AI63" s="12">
        <f>SUMIFS('Pooling Demand- Subsidy &amp; ML'!$BG:$BG,'Pooling Demand- Subsidy &amp; ML'!$B:$B,2035,'Pooling Demand- Subsidy &amp; ML'!$C:$C,$B63,'Pooling Demand- Subsidy &amp; ML'!$D:$D,AI$58)+SUMIFS('Pooling Demand- Subsidy &amp; ML'!$BJ:$BJ,'Pooling Demand- Subsidy &amp; ML'!$B:$B,2035,'Pooling Demand- Subsidy &amp; ML'!$C:$C,$B63,'Pooling Demand- Subsidy &amp; ML'!$D:$D,AI$58)+SUMIFS('Pooling Demand- Subsidy &amp; ML'!$BP:$BP,'Pooling Demand- Subsidy &amp; ML'!$B:$B,2035,'Pooling Demand- Subsidy &amp; ML'!$C:$C,$B63,'Pooling Demand- Subsidy &amp; ML'!$D:$D,AI$58)+SUMIFS('Pooling Demand- Subsidy &amp; ML'!$BS:$BS,'Pooling Demand- Subsidy &amp; ML'!$B:$B,2035,'Pooling Demand- Subsidy &amp; ML'!$C:$C,$B63,'Pooling Demand- Subsidy &amp; ML'!$D:$D,AI$58)</f>
        <v>41.68062090548824</v>
      </c>
      <c r="AJ63" s="12">
        <f>SUMIFS('Pooling Demand- Subsidy &amp; ML'!$BG:$BG,'Pooling Demand- Subsidy &amp; ML'!$B:$B,2035,'Pooling Demand- Subsidy &amp; ML'!$C:$C,$B63,'Pooling Demand- Subsidy &amp; ML'!$D:$D,AJ$58)+SUMIFS('Pooling Demand- Subsidy &amp; ML'!$BJ:$BJ,'Pooling Demand- Subsidy &amp; ML'!$B:$B,2035,'Pooling Demand- Subsidy &amp; ML'!$C:$C,$B63,'Pooling Demand- Subsidy &amp; ML'!$D:$D,AJ$58)+SUMIFS('Pooling Demand- Subsidy &amp; ML'!$BP:$BP,'Pooling Demand- Subsidy &amp; ML'!$B:$B,2035,'Pooling Demand- Subsidy &amp; ML'!$C:$C,$B63,'Pooling Demand- Subsidy &amp; ML'!$D:$D,AJ$58)+SUMIFS('Pooling Demand- Subsidy &amp; ML'!$BS:$BS,'Pooling Demand- Subsidy &amp; ML'!$B:$B,2035,'Pooling Demand- Subsidy &amp; ML'!$C:$C,$B63,'Pooling Demand- Subsidy &amp; ML'!$D:$D,AJ$58)</f>
        <v>13.34648462311034</v>
      </c>
      <c r="AK63" s="12">
        <f>SUMIFS('Pooling Demand- Subsidy &amp; ML'!$BG:$BG,'Pooling Demand- Subsidy &amp; ML'!$B:$B,2035,'Pooling Demand- Subsidy &amp; ML'!$C:$C,$B63,'Pooling Demand- Subsidy &amp; ML'!$D:$D,AK$58)+SUMIFS('Pooling Demand- Subsidy &amp; ML'!$BJ:$BJ,'Pooling Demand- Subsidy &amp; ML'!$B:$B,2035,'Pooling Demand- Subsidy &amp; ML'!$C:$C,$B63,'Pooling Demand- Subsidy &amp; ML'!$D:$D,AK$58)+SUMIFS('Pooling Demand- Subsidy &amp; ML'!$BP:$BP,'Pooling Demand- Subsidy &amp; ML'!$B:$B,2035,'Pooling Demand- Subsidy &amp; ML'!$C:$C,$B63,'Pooling Demand- Subsidy &amp; ML'!$D:$D,AK$58)+SUMIFS('Pooling Demand- Subsidy &amp; ML'!$BS:$BS,'Pooling Demand- Subsidy &amp; ML'!$B:$B,2035,'Pooling Demand- Subsidy &amp; ML'!$C:$C,$B63,'Pooling Demand- Subsidy &amp; ML'!$D:$D,AK$58)</f>
        <v>60.333362327361634</v>
      </c>
      <c r="AL63" s="12">
        <f>SUMIFS('Pooling Demand- Subsidy &amp; ML'!$BG:$BG,'Pooling Demand- Subsidy &amp; ML'!$B:$B,2035,'Pooling Demand- Subsidy &amp; ML'!$C:$C,$B63,'Pooling Demand- Subsidy &amp; ML'!$D:$D,AL$58)+SUMIFS('Pooling Demand- Subsidy &amp; ML'!$BJ:$BJ,'Pooling Demand- Subsidy &amp; ML'!$B:$B,2035,'Pooling Demand- Subsidy &amp; ML'!$C:$C,$B63,'Pooling Demand- Subsidy &amp; ML'!$D:$D,AL$58)+SUMIFS('Pooling Demand- Subsidy &amp; ML'!$BP:$BP,'Pooling Demand- Subsidy &amp; ML'!$B:$B,2035,'Pooling Demand- Subsidy &amp; ML'!$C:$C,$B63,'Pooling Demand- Subsidy &amp; ML'!$D:$D,AL$58)+SUMIFS('Pooling Demand- Subsidy &amp; ML'!$BS:$BS,'Pooling Demand- Subsidy &amp; ML'!$B:$B,2035,'Pooling Demand- Subsidy &amp; ML'!$C:$C,$B63,'Pooling Demand- Subsidy &amp; ML'!$D:$D,AL$58)</f>
        <v>2.3635427863351164</v>
      </c>
      <c r="AM63" s="12">
        <f>SUMIFS('Pooling Demand- Subsidy &amp; ML'!$BG:$BG,'Pooling Demand- Subsidy &amp; ML'!$B:$B,2035,'Pooling Demand- Subsidy &amp; ML'!$C:$C,$B63,'Pooling Demand- Subsidy &amp; ML'!$D:$D,AM$58)+SUMIFS('Pooling Demand- Subsidy &amp; ML'!$BJ:$BJ,'Pooling Demand- Subsidy &amp; ML'!$B:$B,2035,'Pooling Demand- Subsidy &amp; ML'!$C:$C,$B63,'Pooling Demand- Subsidy &amp; ML'!$D:$D,AM$58)+SUMIFS('Pooling Demand- Subsidy &amp; ML'!$BP:$BP,'Pooling Demand- Subsidy &amp; ML'!$B:$B,2035,'Pooling Demand- Subsidy &amp; ML'!$C:$C,$B63,'Pooling Demand- Subsidy &amp; ML'!$D:$D,AM$58)+SUMIFS('Pooling Demand- Subsidy &amp; ML'!$BS:$BS,'Pooling Demand- Subsidy &amp; ML'!$B:$B,2035,'Pooling Demand- Subsidy &amp; ML'!$C:$C,$B63,'Pooling Demand- Subsidy &amp; ML'!$D:$D,AM$58)</f>
        <v>4.8502873911616362</v>
      </c>
      <c r="AN63" s="115">
        <f>SUMIFS('Pooling Demand- Subsidy &amp; ML'!$BG:$BG,'Pooling Demand- Subsidy &amp; ML'!$B:$B,2035,'Pooling Demand- Subsidy &amp; ML'!$C:$C,$B63,'Pooling Demand- Subsidy &amp; ML'!$D:$D,AN$58)+SUMIFS('Pooling Demand- Subsidy &amp; ML'!$BJ:$BJ,'Pooling Demand- Subsidy &amp; ML'!$B:$B,2035,'Pooling Demand- Subsidy &amp; ML'!$C:$C,$B63,'Pooling Demand- Subsidy &amp; ML'!$D:$D,AN$58)+SUMIFS('Pooling Demand- Subsidy &amp; ML'!$BP:$BP,'Pooling Demand- Subsidy &amp; ML'!$B:$B,2035,'Pooling Demand- Subsidy &amp; ML'!$C:$C,$B63,'Pooling Demand- Subsidy &amp; ML'!$D:$D,AN$58)+SUMIFS('Pooling Demand- Subsidy &amp; ML'!$BS:$BS,'Pooling Demand- Subsidy &amp; ML'!$B:$B,2035,'Pooling Demand- Subsidy &amp; ML'!$C:$C,$B63,'Pooling Demand- Subsidy &amp; ML'!$D:$D,AN$58)</f>
        <v>0.34470041008668301</v>
      </c>
      <c r="AO63" s="91">
        <f t="shared" si="33"/>
        <v>160.34326634755843</v>
      </c>
      <c r="AQ63" s="109" t="s">
        <v>12</v>
      </c>
      <c r="AR63" s="114" t="e">
        <f>SUMIFS('Pooling Demand- Subsidy &amp; ML'!$BG:$BG,'Pooling Demand- Subsidy &amp; ML'!$B:$B,2050,'Pooling Demand- Subsidy &amp; ML'!$C:$C,$B63,'Pooling Demand- Subsidy &amp; ML'!$D:$D,AR$58)+SUMIFS('Pooling Demand- Subsidy &amp; ML'!$BJ:$BJ,'Pooling Demand- Subsidy &amp; ML'!$B:$B,2050,'Pooling Demand- Subsidy &amp; ML'!$C:$C,$B63,'Pooling Demand- Subsidy &amp; ML'!$D:$D,AR$58)+SUMIFS('Pooling Demand- Subsidy &amp; ML'!$BP:$BP,'Pooling Demand- Subsidy &amp; ML'!$B:$B,2050,'Pooling Demand- Subsidy &amp; ML'!$C:$C,$B63,'Pooling Demand- Subsidy &amp; ML'!$D:$D,AR$58)+SUMIFS('Pooling Demand- Subsidy &amp; ML'!$BS:$BS,'Pooling Demand- Subsidy &amp; ML'!$B:$B,2050,'Pooling Demand- Subsidy &amp; ML'!$C:$C,$B63,'Pooling Demand- Subsidy &amp; ML'!$D:$D,AR$58)</f>
        <v>#N/A</v>
      </c>
      <c r="AS63" s="12" t="e">
        <f>SUMIFS('Pooling Demand- Subsidy &amp; ML'!$BG:$BG,'Pooling Demand- Subsidy &amp; ML'!$B:$B,2050,'Pooling Demand- Subsidy &amp; ML'!$C:$C,$B63,'Pooling Demand- Subsidy &amp; ML'!$D:$D,AS$58)+SUMIFS('Pooling Demand- Subsidy &amp; ML'!$BJ:$BJ,'Pooling Demand- Subsidy &amp; ML'!$B:$B,2050,'Pooling Demand- Subsidy &amp; ML'!$C:$C,$B63,'Pooling Demand- Subsidy &amp; ML'!$D:$D,AS$58)+SUMIFS('Pooling Demand- Subsidy &amp; ML'!$BP:$BP,'Pooling Demand- Subsidy &amp; ML'!$B:$B,2050,'Pooling Demand- Subsidy &amp; ML'!$C:$C,$B63,'Pooling Demand- Subsidy &amp; ML'!$D:$D,AS$58)+SUMIFS('Pooling Demand- Subsidy &amp; ML'!$BS:$BS,'Pooling Demand- Subsidy &amp; ML'!$B:$B,2050,'Pooling Demand- Subsidy &amp; ML'!$C:$C,$B63,'Pooling Demand- Subsidy &amp; ML'!$D:$D,AS$58)</f>
        <v>#N/A</v>
      </c>
      <c r="AT63" s="12" t="e">
        <f>SUMIFS('Pooling Demand- Subsidy &amp; ML'!$BG:$BG,'Pooling Demand- Subsidy &amp; ML'!$B:$B,2050,'Pooling Demand- Subsidy &amp; ML'!$C:$C,$B63,'Pooling Demand- Subsidy &amp; ML'!$D:$D,AT$58)+SUMIFS('Pooling Demand- Subsidy &amp; ML'!$BJ:$BJ,'Pooling Demand- Subsidy &amp; ML'!$B:$B,2050,'Pooling Demand- Subsidy &amp; ML'!$C:$C,$B63,'Pooling Demand- Subsidy &amp; ML'!$D:$D,AT$58)+SUMIFS('Pooling Demand- Subsidy &amp; ML'!$BP:$BP,'Pooling Demand- Subsidy &amp; ML'!$B:$B,2050,'Pooling Demand- Subsidy &amp; ML'!$C:$C,$B63,'Pooling Demand- Subsidy &amp; ML'!$D:$D,AT$58)+SUMIFS('Pooling Demand- Subsidy &amp; ML'!$BS:$BS,'Pooling Demand- Subsidy &amp; ML'!$B:$B,2050,'Pooling Demand- Subsidy &amp; ML'!$C:$C,$B63,'Pooling Demand- Subsidy &amp; ML'!$D:$D,AT$58)</f>
        <v>#N/A</v>
      </c>
      <c r="AU63" s="12" t="e">
        <f>SUMIFS('Pooling Demand- Subsidy &amp; ML'!$BG:$BG,'Pooling Demand- Subsidy &amp; ML'!$B:$B,2050,'Pooling Demand- Subsidy &amp; ML'!$C:$C,$B63,'Pooling Demand- Subsidy &amp; ML'!$D:$D,AU$58)+SUMIFS('Pooling Demand- Subsidy &amp; ML'!$BJ:$BJ,'Pooling Demand- Subsidy &amp; ML'!$B:$B,2050,'Pooling Demand- Subsidy &amp; ML'!$C:$C,$B63,'Pooling Demand- Subsidy &amp; ML'!$D:$D,AU$58)+SUMIFS('Pooling Demand- Subsidy &amp; ML'!$BP:$BP,'Pooling Demand- Subsidy &amp; ML'!$B:$B,2050,'Pooling Demand- Subsidy &amp; ML'!$C:$C,$B63,'Pooling Demand- Subsidy &amp; ML'!$D:$D,AU$58)+SUMIFS('Pooling Demand- Subsidy &amp; ML'!$BS:$BS,'Pooling Demand- Subsidy &amp; ML'!$B:$B,2050,'Pooling Demand- Subsidy &amp; ML'!$C:$C,$B63,'Pooling Demand- Subsidy &amp; ML'!$D:$D,AU$58)</f>
        <v>#N/A</v>
      </c>
      <c r="AV63" s="12" t="e">
        <f>SUMIFS('Pooling Demand- Subsidy &amp; ML'!$BG:$BG,'Pooling Demand- Subsidy &amp; ML'!$B:$B,2050,'Pooling Demand- Subsidy &amp; ML'!$C:$C,$B63,'Pooling Demand- Subsidy &amp; ML'!$D:$D,AV$58)+SUMIFS('Pooling Demand- Subsidy &amp; ML'!$BJ:$BJ,'Pooling Demand- Subsidy &amp; ML'!$B:$B,2050,'Pooling Demand- Subsidy &amp; ML'!$C:$C,$B63,'Pooling Demand- Subsidy &amp; ML'!$D:$D,AV$58)+SUMIFS('Pooling Demand- Subsidy &amp; ML'!$BP:$BP,'Pooling Demand- Subsidy &amp; ML'!$B:$B,2050,'Pooling Demand- Subsidy &amp; ML'!$C:$C,$B63,'Pooling Demand- Subsidy &amp; ML'!$D:$D,AV$58)+SUMIFS('Pooling Demand- Subsidy &amp; ML'!$BS:$BS,'Pooling Demand- Subsidy &amp; ML'!$B:$B,2050,'Pooling Demand- Subsidy &amp; ML'!$C:$C,$B63,'Pooling Demand- Subsidy &amp; ML'!$D:$D,AV$58)</f>
        <v>#N/A</v>
      </c>
      <c r="AW63" s="12" t="e">
        <f>SUMIFS('Pooling Demand- Subsidy &amp; ML'!$BG:$BG,'Pooling Demand- Subsidy &amp; ML'!$B:$B,2050,'Pooling Demand- Subsidy &amp; ML'!$C:$C,$B63,'Pooling Demand- Subsidy &amp; ML'!$D:$D,AW$58)+SUMIFS('Pooling Demand- Subsidy &amp; ML'!$BJ:$BJ,'Pooling Demand- Subsidy &amp; ML'!$B:$B,2050,'Pooling Demand- Subsidy &amp; ML'!$C:$C,$B63,'Pooling Demand- Subsidy &amp; ML'!$D:$D,AW$58)+SUMIFS('Pooling Demand- Subsidy &amp; ML'!$BP:$BP,'Pooling Demand- Subsidy &amp; ML'!$B:$B,2050,'Pooling Demand- Subsidy &amp; ML'!$C:$C,$B63,'Pooling Demand- Subsidy &amp; ML'!$D:$D,AW$58)+SUMIFS('Pooling Demand- Subsidy &amp; ML'!$BS:$BS,'Pooling Demand- Subsidy &amp; ML'!$B:$B,2050,'Pooling Demand- Subsidy &amp; ML'!$C:$C,$B63,'Pooling Demand- Subsidy &amp; ML'!$D:$D,AW$58)</f>
        <v>#N/A</v>
      </c>
      <c r="AX63" s="115" t="e">
        <f>SUMIFS('Pooling Demand- Subsidy &amp; ML'!$BG:$BG,'Pooling Demand- Subsidy &amp; ML'!$B:$B,2050,'Pooling Demand- Subsidy &amp; ML'!$C:$C,$B63,'Pooling Demand- Subsidy &amp; ML'!$D:$D,AX$58)+SUMIFS('Pooling Demand- Subsidy &amp; ML'!$BJ:$BJ,'Pooling Demand- Subsidy &amp; ML'!$B:$B,2050,'Pooling Demand- Subsidy &amp; ML'!$C:$C,$B63,'Pooling Demand- Subsidy &amp; ML'!$D:$D,AX$58)+SUMIFS('Pooling Demand- Subsidy &amp; ML'!$BP:$BP,'Pooling Demand- Subsidy &amp; ML'!$B:$B,2050,'Pooling Demand- Subsidy &amp; ML'!$C:$C,$B63,'Pooling Demand- Subsidy &amp; ML'!$D:$D,AX$58)+SUMIFS('Pooling Demand- Subsidy &amp; ML'!$BS:$BS,'Pooling Demand- Subsidy &amp; ML'!$B:$B,2050,'Pooling Demand- Subsidy &amp; ML'!$C:$C,$B63,'Pooling Demand- Subsidy &amp; ML'!$D:$D,AX$58)</f>
        <v>#N/A</v>
      </c>
      <c r="AY63" s="91" t="e">
        <f t="shared" si="34"/>
        <v>#N/A</v>
      </c>
    </row>
    <row r="64" spans="2:51" s="18" customFormat="1" x14ac:dyDescent="0.25">
      <c r="B64" s="18">
        <v>4</v>
      </c>
      <c r="C64" s="109" t="s">
        <v>13</v>
      </c>
      <c r="D64" s="114" t="e">
        <f>SUMIFS('Pooling Demand- Subsidy &amp; ML'!$BG:$BG,'Pooling Demand- Subsidy &amp; ML'!$B:$B,2016,'Pooling Demand- Subsidy &amp; ML'!$C:$C,$B64,'Pooling Demand- Subsidy &amp; ML'!$D:$D,D$58)+SUMIFS('Pooling Demand- Subsidy &amp; ML'!$BJ:$BJ,'Pooling Demand- Subsidy &amp; ML'!$B:$B,2016,'Pooling Demand- Subsidy &amp; ML'!$C:$C,$B64,'Pooling Demand- Subsidy &amp; ML'!$D:$D,D$58)+SUMIFS('Pooling Demand- Subsidy &amp; ML'!$BP:$BP,'Pooling Demand- Subsidy &amp; ML'!$B:$B,2016,'Pooling Demand- Subsidy &amp; ML'!$C:$C,$B64,'Pooling Demand- Subsidy &amp; ML'!$D:$D,D$58)+SUMIFS('Pooling Demand- Subsidy &amp; ML'!$BS:$BS,'Pooling Demand- Subsidy &amp; ML'!$B:$B,2016,'Pooling Demand- Subsidy &amp; ML'!$C:$C,$B64,'Pooling Demand- Subsidy &amp; ML'!$D:$D,D$58)</f>
        <v>#N/A</v>
      </c>
      <c r="E64" s="12" t="e">
        <f>SUMIFS('Pooling Demand- Subsidy &amp; ML'!$BG:$BG,'Pooling Demand- Subsidy &amp; ML'!$B:$B,2016,'Pooling Demand- Subsidy &amp; ML'!$C:$C,$B64,'Pooling Demand- Subsidy &amp; ML'!$D:$D,E$58)+SUMIFS('Pooling Demand- Subsidy &amp; ML'!$BJ:$BJ,'Pooling Demand- Subsidy &amp; ML'!$B:$B,2016,'Pooling Demand- Subsidy &amp; ML'!$C:$C,$B64,'Pooling Demand- Subsidy &amp; ML'!$D:$D,E$58)+SUMIFS('Pooling Demand- Subsidy &amp; ML'!$BP:$BP,'Pooling Demand- Subsidy &amp; ML'!$B:$B,2016,'Pooling Demand- Subsidy &amp; ML'!$C:$C,$B64,'Pooling Demand- Subsidy &amp; ML'!$D:$D,E$58)+SUMIFS('Pooling Demand- Subsidy &amp; ML'!$BS:$BS,'Pooling Demand- Subsidy &amp; ML'!$B:$B,2016,'Pooling Demand- Subsidy &amp; ML'!$C:$C,$B64,'Pooling Demand- Subsidy &amp; ML'!$D:$D,E$58)</f>
        <v>#N/A</v>
      </c>
      <c r="F64" s="12" t="e">
        <f>SUMIFS('Pooling Demand- Subsidy &amp; ML'!$BG:$BG,'Pooling Demand- Subsidy &amp; ML'!$B:$B,2016,'Pooling Demand- Subsidy &amp; ML'!$C:$C,$B64,'Pooling Demand- Subsidy &amp; ML'!$D:$D,F$58)+SUMIFS('Pooling Demand- Subsidy &amp; ML'!$BJ:$BJ,'Pooling Demand- Subsidy &amp; ML'!$B:$B,2016,'Pooling Demand- Subsidy &amp; ML'!$C:$C,$B64,'Pooling Demand- Subsidy &amp; ML'!$D:$D,F$58)+SUMIFS('Pooling Demand- Subsidy &amp; ML'!$BP:$BP,'Pooling Demand- Subsidy &amp; ML'!$B:$B,2016,'Pooling Demand- Subsidy &amp; ML'!$C:$C,$B64,'Pooling Demand- Subsidy &amp; ML'!$D:$D,F$58)+SUMIFS('Pooling Demand- Subsidy &amp; ML'!$BS:$BS,'Pooling Demand- Subsidy &amp; ML'!$B:$B,2016,'Pooling Demand- Subsidy &amp; ML'!$C:$C,$B64,'Pooling Demand- Subsidy &amp; ML'!$D:$D,F$58)</f>
        <v>#N/A</v>
      </c>
      <c r="G64" s="12" t="e">
        <f>SUMIFS('Pooling Demand- Subsidy &amp; ML'!$BG:$BG,'Pooling Demand- Subsidy &amp; ML'!$B:$B,2016,'Pooling Demand- Subsidy &amp; ML'!$C:$C,$B64,'Pooling Demand- Subsidy &amp; ML'!$D:$D,G$58)+SUMIFS('Pooling Demand- Subsidy &amp; ML'!$BJ:$BJ,'Pooling Demand- Subsidy &amp; ML'!$B:$B,2016,'Pooling Demand- Subsidy &amp; ML'!$C:$C,$B64,'Pooling Demand- Subsidy &amp; ML'!$D:$D,G$58)+SUMIFS('Pooling Demand- Subsidy &amp; ML'!$BP:$BP,'Pooling Demand- Subsidy &amp; ML'!$B:$B,2016,'Pooling Demand- Subsidy &amp; ML'!$C:$C,$B64,'Pooling Demand- Subsidy &amp; ML'!$D:$D,G$58)+SUMIFS('Pooling Demand- Subsidy &amp; ML'!$BS:$BS,'Pooling Demand- Subsidy &amp; ML'!$B:$B,2016,'Pooling Demand- Subsidy &amp; ML'!$C:$C,$B64,'Pooling Demand- Subsidy &amp; ML'!$D:$D,G$58)</f>
        <v>#N/A</v>
      </c>
      <c r="H64" s="12" t="e">
        <f>SUMIFS('Pooling Demand- Subsidy &amp; ML'!$BG:$BG,'Pooling Demand- Subsidy &amp; ML'!$B:$B,2016,'Pooling Demand- Subsidy &amp; ML'!$C:$C,$B64,'Pooling Demand- Subsidy &amp; ML'!$D:$D,H$58)+SUMIFS('Pooling Demand- Subsidy &amp; ML'!$BJ:$BJ,'Pooling Demand- Subsidy &amp; ML'!$B:$B,2016,'Pooling Demand- Subsidy &amp; ML'!$C:$C,$B64,'Pooling Demand- Subsidy &amp; ML'!$D:$D,H$58)+SUMIFS('Pooling Demand- Subsidy &amp; ML'!$BP:$BP,'Pooling Demand- Subsidy &amp; ML'!$B:$B,2016,'Pooling Demand- Subsidy &amp; ML'!$C:$C,$B64,'Pooling Demand- Subsidy &amp; ML'!$D:$D,H$58)+SUMIFS('Pooling Demand- Subsidy &amp; ML'!$BS:$BS,'Pooling Demand- Subsidy &amp; ML'!$B:$B,2016,'Pooling Demand- Subsidy &amp; ML'!$C:$C,$B64,'Pooling Demand- Subsidy &amp; ML'!$D:$D,H$58)</f>
        <v>#N/A</v>
      </c>
      <c r="I64" s="12" t="e">
        <f>SUMIFS('Pooling Demand- Subsidy &amp; ML'!$BG:$BG,'Pooling Demand- Subsidy &amp; ML'!$B:$B,2016,'Pooling Demand- Subsidy &amp; ML'!$C:$C,$B64,'Pooling Demand- Subsidy &amp; ML'!$D:$D,I$58)+SUMIFS('Pooling Demand- Subsidy &amp; ML'!$BJ:$BJ,'Pooling Demand- Subsidy &amp; ML'!$B:$B,2016,'Pooling Demand- Subsidy &amp; ML'!$C:$C,$B64,'Pooling Demand- Subsidy &amp; ML'!$D:$D,I$58)+SUMIFS('Pooling Demand- Subsidy &amp; ML'!$BP:$BP,'Pooling Demand- Subsidy &amp; ML'!$B:$B,2016,'Pooling Demand- Subsidy &amp; ML'!$C:$C,$B64,'Pooling Demand- Subsidy &amp; ML'!$D:$D,I$58)+SUMIFS('Pooling Demand- Subsidy &amp; ML'!$BS:$BS,'Pooling Demand- Subsidy &amp; ML'!$B:$B,2016,'Pooling Demand- Subsidy &amp; ML'!$C:$C,$B64,'Pooling Demand- Subsidy &amp; ML'!$D:$D,I$58)</f>
        <v>#N/A</v>
      </c>
      <c r="J64" s="115" t="e">
        <f>SUMIFS('Pooling Demand- Subsidy &amp; ML'!$BG:$BG,'Pooling Demand- Subsidy &amp; ML'!$B:$B,2016,'Pooling Demand- Subsidy &amp; ML'!$C:$C,$B64,'Pooling Demand- Subsidy &amp; ML'!$D:$D,J$58)+SUMIFS('Pooling Demand- Subsidy &amp; ML'!$BJ:$BJ,'Pooling Demand- Subsidy &amp; ML'!$B:$B,2016,'Pooling Demand- Subsidy &amp; ML'!$C:$C,$B64,'Pooling Demand- Subsidy &amp; ML'!$D:$D,J$58)+SUMIFS('Pooling Demand- Subsidy &amp; ML'!$BP:$BP,'Pooling Demand- Subsidy &amp; ML'!$B:$B,2016,'Pooling Demand- Subsidy &amp; ML'!$C:$C,$B64,'Pooling Demand- Subsidy &amp; ML'!$D:$D,J$58)+SUMIFS('Pooling Demand- Subsidy &amp; ML'!$BS:$BS,'Pooling Demand- Subsidy &amp; ML'!$B:$B,2016,'Pooling Demand- Subsidy &amp; ML'!$C:$C,$B64,'Pooling Demand- Subsidy &amp; ML'!$D:$D,J$58)</f>
        <v>#N/A</v>
      </c>
      <c r="K64" s="91" t="e">
        <f t="shared" si="30"/>
        <v>#N/A</v>
      </c>
      <c r="M64" s="109" t="s">
        <v>13</v>
      </c>
      <c r="N64" s="114" t="e">
        <f>SUMIFS('Pooling Demand- Subsidy &amp; ML'!$BG:$BG,'Pooling Demand- Subsidy &amp; ML'!$B:$B,2020,'Pooling Demand- Subsidy &amp; ML'!$C:$C,$B64,'Pooling Demand- Subsidy &amp; ML'!$D:$D,N$58)+SUMIFS('Pooling Demand- Subsidy &amp; ML'!$BJ:$BJ,'Pooling Demand- Subsidy &amp; ML'!$B:$B,2020,'Pooling Demand- Subsidy &amp; ML'!$C:$C,$B64,'Pooling Demand- Subsidy &amp; ML'!$D:$D,N$58)+SUMIFS('Pooling Demand- Subsidy &amp; ML'!$BP:$BP,'Pooling Demand- Subsidy &amp; ML'!$B:$B,2020,'Pooling Demand- Subsidy &amp; ML'!$C:$C,$B64,'Pooling Demand- Subsidy &amp; ML'!$D:$D,N$58)+SUMIFS('Pooling Demand- Subsidy &amp; ML'!$BS:$BS,'Pooling Demand- Subsidy &amp; ML'!$B:$B,2020,'Pooling Demand- Subsidy &amp; ML'!$C:$C,$B64,'Pooling Demand- Subsidy &amp; ML'!$D:$D,N$58)</f>
        <v>#N/A</v>
      </c>
      <c r="O64" s="12" t="e">
        <f>SUMIFS('Pooling Demand- Subsidy &amp; ML'!$BG:$BG,'Pooling Demand- Subsidy &amp; ML'!$B:$B,2020,'Pooling Demand- Subsidy &amp; ML'!$C:$C,$B64,'Pooling Demand- Subsidy &amp; ML'!$D:$D,O$58)+SUMIFS('Pooling Demand- Subsidy &amp; ML'!$BJ:$BJ,'Pooling Demand- Subsidy &amp; ML'!$B:$B,2020,'Pooling Demand- Subsidy &amp; ML'!$C:$C,$B64,'Pooling Demand- Subsidy &amp; ML'!$D:$D,O$58)+SUMIFS('Pooling Demand- Subsidy &amp; ML'!$BP:$BP,'Pooling Demand- Subsidy &amp; ML'!$B:$B,2020,'Pooling Demand- Subsidy &amp; ML'!$C:$C,$B64,'Pooling Demand- Subsidy &amp; ML'!$D:$D,O$58)+SUMIFS('Pooling Demand- Subsidy &amp; ML'!$BS:$BS,'Pooling Demand- Subsidy &amp; ML'!$B:$B,2020,'Pooling Demand- Subsidy &amp; ML'!$C:$C,$B64,'Pooling Demand- Subsidy &amp; ML'!$D:$D,O$58)</f>
        <v>#N/A</v>
      </c>
      <c r="P64" s="12" t="e">
        <f>SUMIFS('Pooling Demand- Subsidy &amp; ML'!$BG:$BG,'Pooling Demand- Subsidy &amp; ML'!$B:$B,2020,'Pooling Demand- Subsidy &amp; ML'!$C:$C,$B64,'Pooling Demand- Subsidy &amp; ML'!$D:$D,P$58)+SUMIFS('Pooling Demand- Subsidy &amp; ML'!$BJ:$BJ,'Pooling Demand- Subsidy &amp; ML'!$B:$B,2020,'Pooling Demand- Subsidy &amp; ML'!$C:$C,$B64,'Pooling Demand- Subsidy &amp; ML'!$D:$D,P$58)+SUMIFS('Pooling Demand- Subsidy &amp; ML'!$BP:$BP,'Pooling Demand- Subsidy &amp; ML'!$B:$B,2020,'Pooling Demand- Subsidy &amp; ML'!$C:$C,$B64,'Pooling Demand- Subsidy &amp; ML'!$D:$D,P$58)+SUMIFS('Pooling Demand- Subsidy &amp; ML'!$BS:$BS,'Pooling Demand- Subsidy &amp; ML'!$B:$B,2020,'Pooling Demand- Subsidy &amp; ML'!$C:$C,$B64,'Pooling Demand- Subsidy &amp; ML'!$D:$D,P$58)</f>
        <v>#N/A</v>
      </c>
      <c r="Q64" s="12" t="e">
        <f>SUMIFS('Pooling Demand- Subsidy &amp; ML'!$BG:$BG,'Pooling Demand- Subsidy &amp; ML'!$B:$B,2020,'Pooling Demand- Subsidy &amp; ML'!$C:$C,$B64,'Pooling Demand- Subsidy &amp; ML'!$D:$D,Q$58)+SUMIFS('Pooling Demand- Subsidy &amp; ML'!$BJ:$BJ,'Pooling Demand- Subsidy &amp; ML'!$B:$B,2020,'Pooling Demand- Subsidy &amp; ML'!$C:$C,$B64,'Pooling Demand- Subsidy &amp; ML'!$D:$D,Q$58)+SUMIFS('Pooling Demand- Subsidy &amp; ML'!$BP:$BP,'Pooling Demand- Subsidy &amp; ML'!$B:$B,2020,'Pooling Demand- Subsidy &amp; ML'!$C:$C,$B64,'Pooling Demand- Subsidy &amp; ML'!$D:$D,Q$58)+SUMIFS('Pooling Demand- Subsidy &amp; ML'!$BS:$BS,'Pooling Demand- Subsidy &amp; ML'!$B:$B,2020,'Pooling Demand- Subsidy &amp; ML'!$C:$C,$B64,'Pooling Demand- Subsidy &amp; ML'!$D:$D,Q$58)</f>
        <v>#N/A</v>
      </c>
      <c r="R64" s="12" t="e">
        <f>SUMIFS('Pooling Demand- Subsidy &amp; ML'!$BG:$BG,'Pooling Demand- Subsidy &amp; ML'!$B:$B,2020,'Pooling Demand- Subsidy &amp; ML'!$C:$C,$B64,'Pooling Demand- Subsidy &amp; ML'!$D:$D,R$58)+SUMIFS('Pooling Demand- Subsidy &amp; ML'!$BJ:$BJ,'Pooling Demand- Subsidy &amp; ML'!$B:$B,2020,'Pooling Demand- Subsidy &amp; ML'!$C:$C,$B64,'Pooling Demand- Subsidy &amp; ML'!$D:$D,R$58)+SUMIFS('Pooling Demand- Subsidy &amp; ML'!$BP:$BP,'Pooling Demand- Subsidy &amp; ML'!$B:$B,2020,'Pooling Demand- Subsidy &amp; ML'!$C:$C,$B64,'Pooling Demand- Subsidy &amp; ML'!$D:$D,R$58)+SUMIFS('Pooling Demand- Subsidy &amp; ML'!$BS:$BS,'Pooling Demand- Subsidy &amp; ML'!$B:$B,2020,'Pooling Demand- Subsidy &amp; ML'!$C:$C,$B64,'Pooling Demand- Subsidy &amp; ML'!$D:$D,R$58)</f>
        <v>#N/A</v>
      </c>
      <c r="S64" s="12" t="e">
        <f>SUMIFS('Pooling Demand- Subsidy &amp; ML'!$BG:$BG,'Pooling Demand- Subsidy &amp; ML'!$B:$B,2020,'Pooling Demand- Subsidy &amp; ML'!$C:$C,$B64,'Pooling Demand- Subsidy &amp; ML'!$D:$D,S$58)+SUMIFS('Pooling Demand- Subsidy &amp; ML'!$BJ:$BJ,'Pooling Demand- Subsidy &amp; ML'!$B:$B,2020,'Pooling Demand- Subsidy &amp; ML'!$C:$C,$B64,'Pooling Demand- Subsidy &amp; ML'!$D:$D,S$58)+SUMIFS('Pooling Demand- Subsidy &amp; ML'!$BP:$BP,'Pooling Demand- Subsidy &amp; ML'!$B:$B,2020,'Pooling Demand- Subsidy &amp; ML'!$C:$C,$B64,'Pooling Demand- Subsidy &amp; ML'!$D:$D,S$58)+SUMIFS('Pooling Demand- Subsidy &amp; ML'!$BS:$BS,'Pooling Demand- Subsidy &amp; ML'!$B:$B,2020,'Pooling Demand- Subsidy &amp; ML'!$C:$C,$B64,'Pooling Demand- Subsidy &amp; ML'!$D:$D,S$58)</f>
        <v>#N/A</v>
      </c>
      <c r="T64" s="115" t="e">
        <f>SUMIFS('Pooling Demand- Subsidy &amp; ML'!$BG:$BG,'Pooling Demand- Subsidy &amp; ML'!$B:$B,2020,'Pooling Demand- Subsidy &amp; ML'!$C:$C,$B64,'Pooling Demand- Subsidy &amp; ML'!$D:$D,T$58)+SUMIFS('Pooling Demand- Subsidy &amp; ML'!$BJ:$BJ,'Pooling Demand- Subsidy &amp; ML'!$B:$B,2020,'Pooling Demand- Subsidy &amp; ML'!$C:$C,$B64,'Pooling Demand- Subsidy &amp; ML'!$D:$D,T$58)+SUMIFS('Pooling Demand- Subsidy &amp; ML'!$BP:$BP,'Pooling Demand- Subsidy &amp; ML'!$B:$B,2020,'Pooling Demand- Subsidy &amp; ML'!$C:$C,$B64,'Pooling Demand- Subsidy &amp; ML'!$D:$D,T$58)+SUMIFS('Pooling Demand- Subsidy &amp; ML'!$BS:$BS,'Pooling Demand- Subsidy &amp; ML'!$B:$B,2020,'Pooling Demand- Subsidy &amp; ML'!$C:$C,$B64,'Pooling Demand- Subsidy &amp; ML'!$D:$D,T$58)</f>
        <v>#N/A</v>
      </c>
      <c r="U64" s="91" t="e">
        <f t="shared" si="31"/>
        <v>#N/A</v>
      </c>
      <c r="W64" s="109" t="s">
        <v>13</v>
      </c>
      <c r="X64" s="114" t="e">
        <f>SUMIFS('Pooling Demand- Subsidy &amp; ML'!$BG:$BG,'Pooling Demand- Subsidy &amp; ML'!$B:$B,2025,'Pooling Demand- Subsidy &amp; ML'!$C:$C,$B64,'Pooling Demand- Subsidy &amp; ML'!$D:$D,X$58)+SUMIFS('Pooling Demand- Subsidy &amp; ML'!$BJ:$BJ,'Pooling Demand- Subsidy &amp; ML'!$B:$B,2025,'Pooling Demand- Subsidy &amp; ML'!$C:$C,$B64,'Pooling Demand- Subsidy &amp; ML'!$D:$D,X$58)+SUMIFS('Pooling Demand- Subsidy &amp; ML'!$BP:$BP,'Pooling Demand- Subsidy &amp; ML'!$B:$B,2025,'Pooling Demand- Subsidy &amp; ML'!$C:$C,$B64,'Pooling Demand- Subsidy &amp; ML'!$D:$D,X$58)+SUMIFS('Pooling Demand- Subsidy &amp; ML'!$BS:$BS,'Pooling Demand- Subsidy &amp; ML'!$B:$B,2025,'Pooling Demand- Subsidy &amp; ML'!$C:$C,$B64,'Pooling Demand- Subsidy &amp; ML'!$D:$D,X$58)</f>
        <v>#N/A</v>
      </c>
      <c r="Y64" s="12" t="e">
        <f>SUMIFS('Pooling Demand- Subsidy &amp; ML'!$BG:$BG,'Pooling Demand- Subsidy &amp; ML'!$B:$B,2025,'Pooling Demand- Subsidy &amp; ML'!$C:$C,$B64,'Pooling Demand- Subsidy &amp; ML'!$D:$D,Y$58)+SUMIFS('Pooling Demand- Subsidy &amp; ML'!$BJ:$BJ,'Pooling Demand- Subsidy &amp; ML'!$B:$B,2025,'Pooling Demand- Subsidy &amp; ML'!$C:$C,$B64,'Pooling Demand- Subsidy &amp; ML'!$D:$D,Y$58)+SUMIFS('Pooling Demand- Subsidy &amp; ML'!$BP:$BP,'Pooling Demand- Subsidy &amp; ML'!$B:$B,2025,'Pooling Demand- Subsidy &amp; ML'!$C:$C,$B64,'Pooling Demand- Subsidy &amp; ML'!$D:$D,Y$58)+SUMIFS('Pooling Demand- Subsidy &amp; ML'!$BS:$BS,'Pooling Demand- Subsidy &amp; ML'!$B:$B,2025,'Pooling Demand- Subsidy &amp; ML'!$C:$C,$B64,'Pooling Demand- Subsidy &amp; ML'!$D:$D,Y$58)</f>
        <v>#N/A</v>
      </c>
      <c r="Z64" s="12" t="e">
        <f>SUMIFS('Pooling Demand- Subsidy &amp; ML'!$BG:$BG,'Pooling Demand- Subsidy &amp; ML'!$B:$B,2025,'Pooling Demand- Subsidy &amp; ML'!$C:$C,$B64,'Pooling Demand- Subsidy &amp; ML'!$D:$D,Z$58)+SUMIFS('Pooling Demand- Subsidy &amp; ML'!$BJ:$BJ,'Pooling Demand- Subsidy &amp; ML'!$B:$B,2025,'Pooling Demand- Subsidy &amp; ML'!$C:$C,$B64,'Pooling Demand- Subsidy &amp; ML'!$D:$D,Z$58)+SUMIFS('Pooling Demand- Subsidy &amp; ML'!$BP:$BP,'Pooling Demand- Subsidy &amp; ML'!$B:$B,2025,'Pooling Demand- Subsidy &amp; ML'!$C:$C,$B64,'Pooling Demand- Subsidy &amp; ML'!$D:$D,Z$58)+SUMIFS('Pooling Demand- Subsidy &amp; ML'!$BS:$BS,'Pooling Demand- Subsidy &amp; ML'!$B:$B,2025,'Pooling Demand- Subsidy &amp; ML'!$C:$C,$B64,'Pooling Demand- Subsidy &amp; ML'!$D:$D,Z$58)</f>
        <v>#N/A</v>
      </c>
      <c r="AA64" s="12" t="e">
        <f>SUMIFS('Pooling Demand- Subsidy &amp; ML'!$BG:$BG,'Pooling Demand- Subsidy &amp; ML'!$B:$B,2025,'Pooling Demand- Subsidy &amp; ML'!$C:$C,$B64,'Pooling Demand- Subsidy &amp; ML'!$D:$D,AA$58)+SUMIFS('Pooling Demand- Subsidy &amp; ML'!$BJ:$BJ,'Pooling Demand- Subsidy &amp; ML'!$B:$B,2025,'Pooling Demand- Subsidy &amp; ML'!$C:$C,$B64,'Pooling Demand- Subsidy &amp; ML'!$D:$D,AA$58)+SUMIFS('Pooling Demand- Subsidy &amp; ML'!$BP:$BP,'Pooling Demand- Subsidy &amp; ML'!$B:$B,2025,'Pooling Demand- Subsidy &amp; ML'!$C:$C,$B64,'Pooling Demand- Subsidy &amp; ML'!$D:$D,AA$58)+SUMIFS('Pooling Demand- Subsidy &amp; ML'!$BS:$BS,'Pooling Demand- Subsidy &amp; ML'!$B:$B,2025,'Pooling Demand- Subsidy &amp; ML'!$C:$C,$B64,'Pooling Demand- Subsidy &amp; ML'!$D:$D,AA$58)</f>
        <v>#N/A</v>
      </c>
      <c r="AB64" s="12" t="e">
        <f>SUMIFS('Pooling Demand- Subsidy &amp; ML'!$BG:$BG,'Pooling Demand- Subsidy &amp; ML'!$B:$B,2025,'Pooling Demand- Subsidy &amp; ML'!$C:$C,$B64,'Pooling Demand- Subsidy &amp; ML'!$D:$D,AB$58)+SUMIFS('Pooling Demand- Subsidy &amp; ML'!$BJ:$BJ,'Pooling Demand- Subsidy &amp; ML'!$B:$B,2025,'Pooling Demand- Subsidy &amp; ML'!$C:$C,$B64,'Pooling Demand- Subsidy &amp; ML'!$D:$D,AB$58)+SUMIFS('Pooling Demand- Subsidy &amp; ML'!$BP:$BP,'Pooling Demand- Subsidy &amp; ML'!$B:$B,2025,'Pooling Demand- Subsidy &amp; ML'!$C:$C,$B64,'Pooling Demand- Subsidy &amp; ML'!$D:$D,AB$58)+SUMIFS('Pooling Demand- Subsidy &amp; ML'!$BS:$BS,'Pooling Demand- Subsidy &amp; ML'!$B:$B,2025,'Pooling Demand- Subsidy &amp; ML'!$C:$C,$B64,'Pooling Demand- Subsidy &amp; ML'!$D:$D,AB$58)</f>
        <v>#N/A</v>
      </c>
      <c r="AC64" s="12" t="e">
        <f>SUMIFS('Pooling Demand- Subsidy &amp; ML'!$BG:$BG,'Pooling Demand- Subsidy &amp; ML'!$B:$B,2025,'Pooling Demand- Subsidy &amp; ML'!$C:$C,$B64,'Pooling Demand- Subsidy &amp; ML'!$D:$D,AC$58)+SUMIFS('Pooling Demand- Subsidy &amp; ML'!$BJ:$BJ,'Pooling Demand- Subsidy &amp; ML'!$B:$B,2025,'Pooling Demand- Subsidy &amp; ML'!$C:$C,$B64,'Pooling Demand- Subsidy &amp; ML'!$D:$D,AC$58)+SUMIFS('Pooling Demand- Subsidy &amp; ML'!$BP:$BP,'Pooling Demand- Subsidy &amp; ML'!$B:$B,2025,'Pooling Demand- Subsidy &amp; ML'!$C:$C,$B64,'Pooling Demand- Subsidy &amp; ML'!$D:$D,AC$58)+SUMIFS('Pooling Demand- Subsidy &amp; ML'!$BS:$BS,'Pooling Demand- Subsidy &amp; ML'!$B:$B,2025,'Pooling Demand- Subsidy &amp; ML'!$C:$C,$B64,'Pooling Demand- Subsidy &amp; ML'!$D:$D,AC$58)</f>
        <v>#N/A</v>
      </c>
      <c r="AD64" s="115" t="e">
        <f>SUMIFS('Pooling Demand- Subsidy &amp; ML'!$BG:$BG,'Pooling Demand- Subsidy &amp; ML'!$B:$B,2025,'Pooling Demand- Subsidy &amp; ML'!$C:$C,$B64,'Pooling Demand- Subsidy &amp; ML'!$D:$D,AD$58)+SUMIFS('Pooling Demand- Subsidy &amp; ML'!$BJ:$BJ,'Pooling Demand- Subsidy &amp; ML'!$B:$B,2025,'Pooling Demand- Subsidy &amp; ML'!$C:$C,$B64,'Pooling Demand- Subsidy &amp; ML'!$D:$D,AD$58)+SUMIFS('Pooling Demand- Subsidy &amp; ML'!$BP:$BP,'Pooling Demand- Subsidy &amp; ML'!$B:$B,2025,'Pooling Demand- Subsidy &amp; ML'!$C:$C,$B64,'Pooling Demand- Subsidy &amp; ML'!$D:$D,AD$58)+SUMIFS('Pooling Demand- Subsidy &amp; ML'!$BS:$BS,'Pooling Demand- Subsidy &amp; ML'!$B:$B,2025,'Pooling Demand- Subsidy &amp; ML'!$C:$C,$B64,'Pooling Demand- Subsidy &amp; ML'!$D:$D,AD$58)</f>
        <v>#N/A</v>
      </c>
      <c r="AE64" s="91" t="e">
        <f t="shared" si="32"/>
        <v>#N/A</v>
      </c>
      <c r="AG64" s="109" t="s">
        <v>13</v>
      </c>
      <c r="AH64" s="114">
        <f>SUMIFS('Pooling Demand- Subsidy &amp; ML'!$BG:$BG,'Pooling Demand- Subsidy &amp; ML'!$B:$B,2035,'Pooling Demand- Subsidy &amp; ML'!$C:$C,$B64,'Pooling Demand- Subsidy &amp; ML'!$D:$D,AH$58)+SUMIFS('Pooling Demand- Subsidy &amp; ML'!$BJ:$BJ,'Pooling Demand- Subsidy &amp; ML'!$B:$B,2035,'Pooling Demand- Subsidy &amp; ML'!$C:$C,$B64,'Pooling Demand- Subsidy &amp; ML'!$D:$D,AH$58)+SUMIFS('Pooling Demand- Subsidy &amp; ML'!$BP:$BP,'Pooling Demand- Subsidy &amp; ML'!$B:$B,2035,'Pooling Demand- Subsidy &amp; ML'!$C:$C,$B64,'Pooling Demand- Subsidy &amp; ML'!$D:$D,AH$58)+SUMIFS('Pooling Demand- Subsidy &amp; ML'!$BS:$BS,'Pooling Demand- Subsidy &amp; ML'!$B:$B,2035,'Pooling Demand- Subsidy &amp; ML'!$C:$C,$B64,'Pooling Demand- Subsidy &amp; ML'!$D:$D,AH$58)</f>
        <v>12.25036940080553</v>
      </c>
      <c r="AI64" s="12">
        <f>SUMIFS('Pooling Demand- Subsidy &amp; ML'!$BG:$BG,'Pooling Demand- Subsidy &amp; ML'!$B:$B,2035,'Pooling Demand- Subsidy &amp; ML'!$C:$C,$B64,'Pooling Demand- Subsidy &amp; ML'!$D:$D,AI$58)+SUMIFS('Pooling Demand- Subsidy &amp; ML'!$BJ:$BJ,'Pooling Demand- Subsidy &amp; ML'!$B:$B,2035,'Pooling Demand- Subsidy &amp; ML'!$C:$C,$B64,'Pooling Demand- Subsidy &amp; ML'!$D:$D,AI$58)+SUMIFS('Pooling Demand- Subsidy &amp; ML'!$BP:$BP,'Pooling Demand- Subsidy &amp; ML'!$B:$B,2035,'Pooling Demand- Subsidy &amp; ML'!$C:$C,$B64,'Pooling Demand- Subsidy &amp; ML'!$D:$D,AI$58)+SUMIFS('Pooling Demand- Subsidy &amp; ML'!$BS:$BS,'Pooling Demand- Subsidy &amp; ML'!$B:$B,2035,'Pooling Demand- Subsidy &amp; ML'!$C:$C,$B64,'Pooling Demand- Subsidy &amp; ML'!$D:$D,AI$58)</f>
        <v>21.447739203068888</v>
      </c>
      <c r="AJ64" s="12">
        <f>SUMIFS('Pooling Demand- Subsidy &amp; ML'!$BG:$BG,'Pooling Demand- Subsidy &amp; ML'!$B:$B,2035,'Pooling Demand- Subsidy &amp; ML'!$C:$C,$B64,'Pooling Demand- Subsidy &amp; ML'!$D:$D,AJ$58)+SUMIFS('Pooling Demand- Subsidy &amp; ML'!$BJ:$BJ,'Pooling Demand- Subsidy &amp; ML'!$B:$B,2035,'Pooling Demand- Subsidy &amp; ML'!$C:$C,$B64,'Pooling Demand- Subsidy &amp; ML'!$D:$D,AJ$58)+SUMIFS('Pooling Demand- Subsidy &amp; ML'!$BP:$BP,'Pooling Demand- Subsidy &amp; ML'!$B:$B,2035,'Pooling Demand- Subsidy &amp; ML'!$C:$C,$B64,'Pooling Demand- Subsidy &amp; ML'!$D:$D,AJ$58)+SUMIFS('Pooling Demand- Subsidy &amp; ML'!$BS:$BS,'Pooling Demand- Subsidy &amp; ML'!$B:$B,2035,'Pooling Demand- Subsidy &amp; ML'!$C:$C,$B64,'Pooling Demand- Subsidy &amp; ML'!$D:$D,AJ$58)</f>
        <v>2.2293822176215787</v>
      </c>
      <c r="AK64" s="12">
        <f>SUMIFS('Pooling Demand- Subsidy &amp; ML'!$BG:$BG,'Pooling Demand- Subsidy &amp; ML'!$B:$B,2035,'Pooling Demand- Subsidy &amp; ML'!$C:$C,$B64,'Pooling Demand- Subsidy &amp; ML'!$D:$D,AK$58)+SUMIFS('Pooling Demand- Subsidy &amp; ML'!$BJ:$BJ,'Pooling Demand- Subsidy &amp; ML'!$B:$B,2035,'Pooling Demand- Subsidy &amp; ML'!$C:$C,$B64,'Pooling Demand- Subsidy &amp; ML'!$D:$D,AK$58)+SUMIFS('Pooling Demand- Subsidy &amp; ML'!$BP:$BP,'Pooling Demand- Subsidy &amp; ML'!$B:$B,2035,'Pooling Demand- Subsidy &amp; ML'!$C:$C,$B64,'Pooling Demand- Subsidy &amp; ML'!$D:$D,AK$58)+SUMIFS('Pooling Demand- Subsidy &amp; ML'!$BS:$BS,'Pooling Demand- Subsidy &amp; ML'!$B:$B,2035,'Pooling Demand- Subsidy &amp; ML'!$C:$C,$B64,'Pooling Demand- Subsidy &amp; ML'!$D:$D,AK$58)</f>
        <v>3.1110303319535051</v>
      </c>
      <c r="AL64" s="12">
        <f>SUMIFS('Pooling Demand- Subsidy &amp; ML'!$BG:$BG,'Pooling Demand- Subsidy &amp; ML'!$B:$B,2035,'Pooling Demand- Subsidy &amp; ML'!$C:$C,$B64,'Pooling Demand- Subsidy &amp; ML'!$D:$D,AL$58)+SUMIFS('Pooling Demand- Subsidy &amp; ML'!$BJ:$BJ,'Pooling Demand- Subsidy &amp; ML'!$B:$B,2035,'Pooling Demand- Subsidy &amp; ML'!$C:$C,$B64,'Pooling Demand- Subsidy &amp; ML'!$D:$D,AL$58)+SUMIFS('Pooling Demand- Subsidy &amp; ML'!$BP:$BP,'Pooling Demand- Subsidy &amp; ML'!$B:$B,2035,'Pooling Demand- Subsidy &amp; ML'!$C:$C,$B64,'Pooling Demand- Subsidy &amp; ML'!$D:$D,AL$58)+SUMIFS('Pooling Demand- Subsidy &amp; ML'!$BS:$BS,'Pooling Demand- Subsidy &amp; ML'!$B:$B,2035,'Pooling Demand- Subsidy &amp; ML'!$C:$C,$B64,'Pooling Demand- Subsidy &amp; ML'!$D:$D,AL$58)</f>
        <v>57.890676331644684</v>
      </c>
      <c r="AM64" s="12">
        <f>SUMIFS('Pooling Demand- Subsidy &amp; ML'!$BG:$BG,'Pooling Demand- Subsidy &amp; ML'!$B:$B,2035,'Pooling Demand- Subsidy &amp; ML'!$C:$C,$B64,'Pooling Demand- Subsidy &amp; ML'!$D:$D,AM$58)+SUMIFS('Pooling Demand- Subsidy &amp; ML'!$BJ:$BJ,'Pooling Demand- Subsidy &amp; ML'!$B:$B,2035,'Pooling Demand- Subsidy &amp; ML'!$C:$C,$B64,'Pooling Demand- Subsidy &amp; ML'!$D:$D,AM$58)+SUMIFS('Pooling Demand- Subsidy &amp; ML'!$BP:$BP,'Pooling Demand- Subsidy &amp; ML'!$B:$B,2035,'Pooling Demand- Subsidy &amp; ML'!$C:$C,$B64,'Pooling Demand- Subsidy &amp; ML'!$D:$D,AM$58)+SUMIFS('Pooling Demand- Subsidy &amp; ML'!$BS:$BS,'Pooling Demand- Subsidy &amp; ML'!$B:$B,2035,'Pooling Demand- Subsidy &amp; ML'!$C:$C,$B64,'Pooling Demand- Subsidy &amp; ML'!$D:$D,AM$58)</f>
        <v>29.4621431550731</v>
      </c>
      <c r="AN64" s="115">
        <f>SUMIFS('Pooling Demand- Subsidy &amp; ML'!$BG:$BG,'Pooling Demand- Subsidy &amp; ML'!$B:$B,2035,'Pooling Demand- Subsidy &amp; ML'!$C:$C,$B64,'Pooling Demand- Subsidy &amp; ML'!$D:$D,AN$58)+SUMIFS('Pooling Demand- Subsidy &amp; ML'!$BJ:$BJ,'Pooling Demand- Subsidy &amp; ML'!$B:$B,2035,'Pooling Demand- Subsidy &amp; ML'!$C:$C,$B64,'Pooling Demand- Subsidy &amp; ML'!$D:$D,AN$58)+SUMIFS('Pooling Demand- Subsidy &amp; ML'!$BP:$BP,'Pooling Demand- Subsidy &amp; ML'!$B:$B,2035,'Pooling Demand- Subsidy &amp; ML'!$C:$C,$B64,'Pooling Demand- Subsidy &amp; ML'!$D:$D,AN$58)+SUMIFS('Pooling Demand- Subsidy &amp; ML'!$BS:$BS,'Pooling Demand- Subsidy &amp; ML'!$B:$B,2035,'Pooling Demand- Subsidy &amp; ML'!$C:$C,$B64,'Pooling Demand- Subsidy &amp; ML'!$D:$D,AN$58)</f>
        <v>0</v>
      </c>
      <c r="AO64" s="91">
        <f t="shared" si="33"/>
        <v>126.3913406401673</v>
      </c>
      <c r="AQ64" s="109" t="s">
        <v>13</v>
      </c>
      <c r="AR64" s="114" t="e">
        <f>SUMIFS('Pooling Demand- Subsidy &amp; ML'!$BG:$BG,'Pooling Demand- Subsidy &amp; ML'!$B:$B,2050,'Pooling Demand- Subsidy &amp; ML'!$C:$C,$B64,'Pooling Demand- Subsidy &amp; ML'!$D:$D,AR$58)+SUMIFS('Pooling Demand- Subsidy &amp; ML'!$BJ:$BJ,'Pooling Demand- Subsidy &amp; ML'!$B:$B,2050,'Pooling Demand- Subsidy &amp; ML'!$C:$C,$B64,'Pooling Demand- Subsidy &amp; ML'!$D:$D,AR$58)+SUMIFS('Pooling Demand- Subsidy &amp; ML'!$BP:$BP,'Pooling Demand- Subsidy &amp; ML'!$B:$B,2050,'Pooling Demand- Subsidy &amp; ML'!$C:$C,$B64,'Pooling Demand- Subsidy &amp; ML'!$D:$D,AR$58)+SUMIFS('Pooling Demand- Subsidy &amp; ML'!$BS:$BS,'Pooling Demand- Subsidy &amp; ML'!$B:$B,2050,'Pooling Demand- Subsidy &amp; ML'!$C:$C,$B64,'Pooling Demand- Subsidy &amp; ML'!$D:$D,AR$58)</f>
        <v>#N/A</v>
      </c>
      <c r="AS64" s="12" t="e">
        <f>SUMIFS('Pooling Demand- Subsidy &amp; ML'!$BG:$BG,'Pooling Demand- Subsidy &amp; ML'!$B:$B,2050,'Pooling Demand- Subsidy &amp; ML'!$C:$C,$B64,'Pooling Demand- Subsidy &amp; ML'!$D:$D,AS$58)+SUMIFS('Pooling Demand- Subsidy &amp; ML'!$BJ:$BJ,'Pooling Demand- Subsidy &amp; ML'!$B:$B,2050,'Pooling Demand- Subsidy &amp; ML'!$C:$C,$B64,'Pooling Demand- Subsidy &amp; ML'!$D:$D,AS$58)+SUMIFS('Pooling Demand- Subsidy &amp; ML'!$BP:$BP,'Pooling Demand- Subsidy &amp; ML'!$B:$B,2050,'Pooling Demand- Subsidy &amp; ML'!$C:$C,$B64,'Pooling Demand- Subsidy &amp; ML'!$D:$D,AS$58)+SUMIFS('Pooling Demand- Subsidy &amp; ML'!$BS:$BS,'Pooling Demand- Subsidy &amp; ML'!$B:$B,2050,'Pooling Demand- Subsidy &amp; ML'!$C:$C,$B64,'Pooling Demand- Subsidy &amp; ML'!$D:$D,AS$58)</f>
        <v>#N/A</v>
      </c>
      <c r="AT64" s="12" t="e">
        <f>SUMIFS('Pooling Demand- Subsidy &amp; ML'!$BG:$BG,'Pooling Demand- Subsidy &amp; ML'!$B:$B,2050,'Pooling Demand- Subsidy &amp; ML'!$C:$C,$B64,'Pooling Demand- Subsidy &amp; ML'!$D:$D,AT$58)+SUMIFS('Pooling Demand- Subsidy &amp; ML'!$BJ:$BJ,'Pooling Demand- Subsidy &amp; ML'!$B:$B,2050,'Pooling Demand- Subsidy &amp; ML'!$C:$C,$B64,'Pooling Demand- Subsidy &amp; ML'!$D:$D,AT$58)+SUMIFS('Pooling Demand- Subsidy &amp; ML'!$BP:$BP,'Pooling Demand- Subsidy &amp; ML'!$B:$B,2050,'Pooling Demand- Subsidy &amp; ML'!$C:$C,$B64,'Pooling Demand- Subsidy &amp; ML'!$D:$D,AT$58)+SUMIFS('Pooling Demand- Subsidy &amp; ML'!$BS:$BS,'Pooling Demand- Subsidy &amp; ML'!$B:$B,2050,'Pooling Demand- Subsidy &amp; ML'!$C:$C,$B64,'Pooling Demand- Subsidy &amp; ML'!$D:$D,AT$58)</f>
        <v>#N/A</v>
      </c>
      <c r="AU64" s="12" t="e">
        <f>SUMIFS('Pooling Demand- Subsidy &amp; ML'!$BG:$BG,'Pooling Demand- Subsidy &amp; ML'!$B:$B,2050,'Pooling Demand- Subsidy &amp; ML'!$C:$C,$B64,'Pooling Demand- Subsidy &amp; ML'!$D:$D,AU$58)+SUMIFS('Pooling Demand- Subsidy &amp; ML'!$BJ:$BJ,'Pooling Demand- Subsidy &amp; ML'!$B:$B,2050,'Pooling Demand- Subsidy &amp; ML'!$C:$C,$B64,'Pooling Demand- Subsidy &amp; ML'!$D:$D,AU$58)+SUMIFS('Pooling Demand- Subsidy &amp; ML'!$BP:$BP,'Pooling Demand- Subsidy &amp; ML'!$B:$B,2050,'Pooling Demand- Subsidy &amp; ML'!$C:$C,$B64,'Pooling Demand- Subsidy &amp; ML'!$D:$D,AU$58)+SUMIFS('Pooling Demand- Subsidy &amp; ML'!$BS:$BS,'Pooling Demand- Subsidy &amp; ML'!$B:$B,2050,'Pooling Demand- Subsidy &amp; ML'!$C:$C,$B64,'Pooling Demand- Subsidy &amp; ML'!$D:$D,AU$58)</f>
        <v>#N/A</v>
      </c>
      <c r="AV64" s="12" t="e">
        <f>SUMIFS('Pooling Demand- Subsidy &amp; ML'!$BG:$BG,'Pooling Demand- Subsidy &amp; ML'!$B:$B,2050,'Pooling Demand- Subsidy &amp; ML'!$C:$C,$B64,'Pooling Demand- Subsidy &amp; ML'!$D:$D,AV$58)+SUMIFS('Pooling Demand- Subsidy &amp; ML'!$BJ:$BJ,'Pooling Demand- Subsidy &amp; ML'!$B:$B,2050,'Pooling Demand- Subsidy &amp; ML'!$C:$C,$B64,'Pooling Demand- Subsidy &amp; ML'!$D:$D,AV$58)+SUMIFS('Pooling Demand- Subsidy &amp; ML'!$BP:$BP,'Pooling Demand- Subsidy &amp; ML'!$B:$B,2050,'Pooling Demand- Subsidy &amp; ML'!$C:$C,$B64,'Pooling Demand- Subsidy &amp; ML'!$D:$D,AV$58)+SUMIFS('Pooling Demand- Subsidy &amp; ML'!$BS:$BS,'Pooling Demand- Subsidy &amp; ML'!$B:$B,2050,'Pooling Demand- Subsidy &amp; ML'!$C:$C,$B64,'Pooling Demand- Subsidy &amp; ML'!$D:$D,AV$58)</f>
        <v>#N/A</v>
      </c>
      <c r="AW64" s="12" t="e">
        <f>SUMIFS('Pooling Demand- Subsidy &amp; ML'!$BG:$BG,'Pooling Demand- Subsidy &amp; ML'!$B:$B,2050,'Pooling Demand- Subsidy &amp; ML'!$C:$C,$B64,'Pooling Demand- Subsidy &amp; ML'!$D:$D,AW$58)+SUMIFS('Pooling Demand- Subsidy &amp; ML'!$BJ:$BJ,'Pooling Demand- Subsidy &amp; ML'!$B:$B,2050,'Pooling Demand- Subsidy &amp; ML'!$C:$C,$B64,'Pooling Demand- Subsidy &amp; ML'!$D:$D,AW$58)+SUMIFS('Pooling Demand- Subsidy &amp; ML'!$BP:$BP,'Pooling Demand- Subsidy &amp; ML'!$B:$B,2050,'Pooling Demand- Subsidy &amp; ML'!$C:$C,$B64,'Pooling Demand- Subsidy &amp; ML'!$D:$D,AW$58)+SUMIFS('Pooling Demand- Subsidy &amp; ML'!$BS:$BS,'Pooling Demand- Subsidy &amp; ML'!$B:$B,2050,'Pooling Demand- Subsidy &amp; ML'!$C:$C,$B64,'Pooling Demand- Subsidy &amp; ML'!$D:$D,AW$58)</f>
        <v>#N/A</v>
      </c>
      <c r="AX64" s="115" t="e">
        <f>SUMIFS('Pooling Demand- Subsidy &amp; ML'!$BG:$BG,'Pooling Demand- Subsidy &amp; ML'!$B:$B,2050,'Pooling Demand- Subsidy &amp; ML'!$C:$C,$B64,'Pooling Demand- Subsidy &amp; ML'!$D:$D,AX$58)+SUMIFS('Pooling Demand- Subsidy &amp; ML'!$BJ:$BJ,'Pooling Demand- Subsidy &amp; ML'!$B:$B,2050,'Pooling Demand- Subsidy &amp; ML'!$C:$C,$B64,'Pooling Demand- Subsidy &amp; ML'!$D:$D,AX$58)+SUMIFS('Pooling Demand- Subsidy &amp; ML'!$BP:$BP,'Pooling Demand- Subsidy &amp; ML'!$B:$B,2050,'Pooling Demand- Subsidy &amp; ML'!$C:$C,$B64,'Pooling Demand- Subsidy &amp; ML'!$D:$D,AX$58)+SUMIFS('Pooling Demand- Subsidy &amp; ML'!$BS:$BS,'Pooling Demand- Subsidy &amp; ML'!$B:$B,2050,'Pooling Demand- Subsidy &amp; ML'!$C:$C,$B64,'Pooling Demand- Subsidy &amp; ML'!$D:$D,AX$58)</f>
        <v>#N/A</v>
      </c>
      <c r="AY64" s="91" t="e">
        <f t="shared" si="34"/>
        <v>#N/A</v>
      </c>
    </row>
    <row r="65" spans="2:51" s="18" customFormat="1" x14ac:dyDescent="0.25">
      <c r="B65" s="18">
        <v>5</v>
      </c>
      <c r="C65" s="109" t="s">
        <v>14</v>
      </c>
      <c r="D65" s="114" t="e">
        <f>SUMIFS('Pooling Demand- Subsidy &amp; ML'!$BG:$BG,'Pooling Demand- Subsidy &amp; ML'!$B:$B,2016,'Pooling Demand- Subsidy &amp; ML'!$C:$C,$B65,'Pooling Demand- Subsidy &amp; ML'!$D:$D,D$58)+SUMIFS('Pooling Demand- Subsidy &amp; ML'!$BJ:$BJ,'Pooling Demand- Subsidy &amp; ML'!$B:$B,2016,'Pooling Demand- Subsidy &amp; ML'!$C:$C,$B65,'Pooling Demand- Subsidy &amp; ML'!$D:$D,D$58)+SUMIFS('Pooling Demand- Subsidy &amp; ML'!$BP:$BP,'Pooling Demand- Subsidy &amp; ML'!$B:$B,2016,'Pooling Demand- Subsidy &amp; ML'!$C:$C,$B65,'Pooling Demand- Subsidy &amp; ML'!$D:$D,D$58)+SUMIFS('Pooling Demand- Subsidy &amp; ML'!$BS:$BS,'Pooling Demand- Subsidy &amp; ML'!$B:$B,2016,'Pooling Demand- Subsidy &amp; ML'!$C:$C,$B65,'Pooling Demand- Subsidy &amp; ML'!$D:$D,D$58)</f>
        <v>#N/A</v>
      </c>
      <c r="E65" s="12" t="e">
        <f>SUMIFS('Pooling Demand- Subsidy &amp; ML'!$BG:$BG,'Pooling Demand- Subsidy &amp; ML'!$B:$B,2016,'Pooling Demand- Subsidy &amp; ML'!$C:$C,$B65,'Pooling Demand- Subsidy &amp; ML'!$D:$D,E$58)+SUMIFS('Pooling Demand- Subsidy &amp; ML'!$BJ:$BJ,'Pooling Demand- Subsidy &amp; ML'!$B:$B,2016,'Pooling Demand- Subsidy &amp; ML'!$C:$C,$B65,'Pooling Demand- Subsidy &amp; ML'!$D:$D,E$58)+SUMIFS('Pooling Demand- Subsidy &amp; ML'!$BP:$BP,'Pooling Demand- Subsidy &amp; ML'!$B:$B,2016,'Pooling Demand- Subsidy &amp; ML'!$C:$C,$B65,'Pooling Demand- Subsidy &amp; ML'!$D:$D,E$58)+SUMIFS('Pooling Demand- Subsidy &amp; ML'!$BS:$BS,'Pooling Demand- Subsidy &amp; ML'!$B:$B,2016,'Pooling Demand- Subsidy &amp; ML'!$C:$C,$B65,'Pooling Demand- Subsidy &amp; ML'!$D:$D,E$58)</f>
        <v>#N/A</v>
      </c>
      <c r="F65" s="12" t="e">
        <f>SUMIFS('Pooling Demand- Subsidy &amp; ML'!$BG:$BG,'Pooling Demand- Subsidy &amp; ML'!$B:$B,2016,'Pooling Demand- Subsidy &amp; ML'!$C:$C,$B65,'Pooling Demand- Subsidy &amp; ML'!$D:$D,F$58)+SUMIFS('Pooling Demand- Subsidy &amp; ML'!$BJ:$BJ,'Pooling Demand- Subsidy &amp; ML'!$B:$B,2016,'Pooling Demand- Subsidy &amp; ML'!$C:$C,$B65,'Pooling Demand- Subsidy &amp; ML'!$D:$D,F$58)+SUMIFS('Pooling Demand- Subsidy &amp; ML'!$BP:$BP,'Pooling Demand- Subsidy &amp; ML'!$B:$B,2016,'Pooling Demand- Subsidy &amp; ML'!$C:$C,$B65,'Pooling Demand- Subsidy &amp; ML'!$D:$D,F$58)+SUMIFS('Pooling Demand- Subsidy &amp; ML'!$BS:$BS,'Pooling Demand- Subsidy &amp; ML'!$B:$B,2016,'Pooling Demand- Subsidy &amp; ML'!$C:$C,$B65,'Pooling Demand- Subsidy &amp; ML'!$D:$D,F$58)</f>
        <v>#N/A</v>
      </c>
      <c r="G65" s="12" t="e">
        <f>SUMIFS('Pooling Demand- Subsidy &amp; ML'!$BG:$BG,'Pooling Demand- Subsidy &amp; ML'!$B:$B,2016,'Pooling Demand- Subsidy &amp; ML'!$C:$C,$B65,'Pooling Demand- Subsidy &amp; ML'!$D:$D,G$58)+SUMIFS('Pooling Demand- Subsidy &amp; ML'!$BJ:$BJ,'Pooling Demand- Subsidy &amp; ML'!$B:$B,2016,'Pooling Demand- Subsidy &amp; ML'!$C:$C,$B65,'Pooling Demand- Subsidy &amp; ML'!$D:$D,G$58)+SUMIFS('Pooling Demand- Subsidy &amp; ML'!$BP:$BP,'Pooling Demand- Subsidy &amp; ML'!$B:$B,2016,'Pooling Demand- Subsidy &amp; ML'!$C:$C,$B65,'Pooling Demand- Subsidy &amp; ML'!$D:$D,G$58)+SUMIFS('Pooling Demand- Subsidy &amp; ML'!$BS:$BS,'Pooling Demand- Subsidy &amp; ML'!$B:$B,2016,'Pooling Demand- Subsidy &amp; ML'!$C:$C,$B65,'Pooling Demand- Subsidy &amp; ML'!$D:$D,G$58)</f>
        <v>#N/A</v>
      </c>
      <c r="H65" s="12" t="e">
        <f>SUMIFS('Pooling Demand- Subsidy &amp; ML'!$BG:$BG,'Pooling Demand- Subsidy &amp; ML'!$B:$B,2016,'Pooling Demand- Subsidy &amp; ML'!$C:$C,$B65,'Pooling Demand- Subsidy &amp; ML'!$D:$D,H$58)+SUMIFS('Pooling Demand- Subsidy &amp; ML'!$BJ:$BJ,'Pooling Demand- Subsidy &amp; ML'!$B:$B,2016,'Pooling Demand- Subsidy &amp; ML'!$C:$C,$B65,'Pooling Demand- Subsidy &amp; ML'!$D:$D,H$58)+SUMIFS('Pooling Demand- Subsidy &amp; ML'!$BP:$BP,'Pooling Demand- Subsidy &amp; ML'!$B:$B,2016,'Pooling Demand- Subsidy &amp; ML'!$C:$C,$B65,'Pooling Demand- Subsidy &amp; ML'!$D:$D,H$58)+SUMIFS('Pooling Demand- Subsidy &amp; ML'!$BS:$BS,'Pooling Demand- Subsidy &amp; ML'!$B:$B,2016,'Pooling Demand- Subsidy &amp; ML'!$C:$C,$B65,'Pooling Demand- Subsidy &amp; ML'!$D:$D,H$58)</f>
        <v>#N/A</v>
      </c>
      <c r="I65" s="12" t="e">
        <f>SUMIFS('Pooling Demand- Subsidy &amp; ML'!$BG:$BG,'Pooling Demand- Subsidy &amp; ML'!$B:$B,2016,'Pooling Demand- Subsidy &amp; ML'!$C:$C,$B65,'Pooling Demand- Subsidy &amp; ML'!$D:$D,I$58)+SUMIFS('Pooling Demand- Subsidy &amp; ML'!$BJ:$BJ,'Pooling Demand- Subsidy &amp; ML'!$B:$B,2016,'Pooling Demand- Subsidy &amp; ML'!$C:$C,$B65,'Pooling Demand- Subsidy &amp; ML'!$D:$D,I$58)+SUMIFS('Pooling Demand- Subsidy &amp; ML'!$BP:$BP,'Pooling Demand- Subsidy &amp; ML'!$B:$B,2016,'Pooling Demand- Subsidy &amp; ML'!$C:$C,$B65,'Pooling Demand- Subsidy &amp; ML'!$D:$D,I$58)+SUMIFS('Pooling Demand- Subsidy &amp; ML'!$BS:$BS,'Pooling Demand- Subsidy &amp; ML'!$B:$B,2016,'Pooling Demand- Subsidy &amp; ML'!$C:$C,$B65,'Pooling Demand- Subsidy &amp; ML'!$D:$D,I$58)</f>
        <v>#N/A</v>
      </c>
      <c r="J65" s="115" t="e">
        <f>SUMIFS('Pooling Demand- Subsidy &amp; ML'!$BG:$BG,'Pooling Demand- Subsidy &amp; ML'!$B:$B,2016,'Pooling Demand- Subsidy &amp; ML'!$C:$C,$B65,'Pooling Demand- Subsidy &amp; ML'!$D:$D,J$58)+SUMIFS('Pooling Demand- Subsidy &amp; ML'!$BJ:$BJ,'Pooling Demand- Subsidy &amp; ML'!$B:$B,2016,'Pooling Demand- Subsidy &amp; ML'!$C:$C,$B65,'Pooling Demand- Subsidy &amp; ML'!$D:$D,J$58)+SUMIFS('Pooling Demand- Subsidy &amp; ML'!$BP:$BP,'Pooling Demand- Subsidy &amp; ML'!$B:$B,2016,'Pooling Demand- Subsidy &amp; ML'!$C:$C,$B65,'Pooling Demand- Subsidy &amp; ML'!$D:$D,J$58)+SUMIFS('Pooling Demand- Subsidy &amp; ML'!$BS:$BS,'Pooling Demand- Subsidy &amp; ML'!$B:$B,2016,'Pooling Demand- Subsidy &amp; ML'!$C:$C,$B65,'Pooling Demand- Subsidy &amp; ML'!$D:$D,J$58)</f>
        <v>#N/A</v>
      </c>
      <c r="K65" s="91" t="e">
        <f t="shared" si="30"/>
        <v>#N/A</v>
      </c>
      <c r="M65" s="109" t="s">
        <v>14</v>
      </c>
      <c r="N65" s="114" t="e">
        <f>SUMIFS('Pooling Demand- Subsidy &amp; ML'!$BG:$BG,'Pooling Demand- Subsidy &amp; ML'!$B:$B,2020,'Pooling Demand- Subsidy &amp; ML'!$C:$C,$B65,'Pooling Demand- Subsidy &amp; ML'!$D:$D,N$58)+SUMIFS('Pooling Demand- Subsidy &amp; ML'!$BJ:$BJ,'Pooling Demand- Subsidy &amp; ML'!$B:$B,2020,'Pooling Demand- Subsidy &amp; ML'!$C:$C,$B65,'Pooling Demand- Subsidy &amp; ML'!$D:$D,N$58)+SUMIFS('Pooling Demand- Subsidy &amp; ML'!$BP:$BP,'Pooling Demand- Subsidy &amp; ML'!$B:$B,2020,'Pooling Demand- Subsidy &amp; ML'!$C:$C,$B65,'Pooling Demand- Subsidy &amp; ML'!$D:$D,N$58)+SUMIFS('Pooling Demand- Subsidy &amp; ML'!$BS:$BS,'Pooling Demand- Subsidy &amp; ML'!$B:$B,2020,'Pooling Demand- Subsidy &amp; ML'!$C:$C,$B65,'Pooling Demand- Subsidy &amp; ML'!$D:$D,N$58)</f>
        <v>#N/A</v>
      </c>
      <c r="O65" s="12" t="e">
        <f>SUMIFS('Pooling Demand- Subsidy &amp; ML'!$BG:$BG,'Pooling Demand- Subsidy &amp; ML'!$B:$B,2020,'Pooling Demand- Subsidy &amp; ML'!$C:$C,$B65,'Pooling Demand- Subsidy &amp; ML'!$D:$D,O$58)+SUMIFS('Pooling Demand- Subsidy &amp; ML'!$BJ:$BJ,'Pooling Demand- Subsidy &amp; ML'!$B:$B,2020,'Pooling Demand- Subsidy &amp; ML'!$C:$C,$B65,'Pooling Demand- Subsidy &amp; ML'!$D:$D,O$58)+SUMIFS('Pooling Demand- Subsidy &amp; ML'!$BP:$BP,'Pooling Demand- Subsidy &amp; ML'!$B:$B,2020,'Pooling Demand- Subsidy &amp; ML'!$C:$C,$B65,'Pooling Demand- Subsidy &amp; ML'!$D:$D,O$58)+SUMIFS('Pooling Demand- Subsidy &amp; ML'!$BS:$BS,'Pooling Demand- Subsidy &amp; ML'!$B:$B,2020,'Pooling Demand- Subsidy &amp; ML'!$C:$C,$B65,'Pooling Demand- Subsidy &amp; ML'!$D:$D,O$58)</f>
        <v>#N/A</v>
      </c>
      <c r="P65" s="12" t="e">
        <f>SUMIFS('Pooling Demand- Subsidy &amp; ML'!$BG:$BG,'Pooling Demand- Subsidy &amp; ML'!$B:$B,2020,'Pooling Demand- Subsidy &amp; ML'!$C:$C,$B65,'Pooling Demand- Subsidy &amp; ML'!$D:$D,P$58)+SUMIFS('Pooling Demand- Subsidy &amp; ML'!$BJ:$BJ,'Pooling Demand- Subsidy &amp; ML'!$B:$B,2020,'Pooling Demand- Subsidy &amp; ML'!$C:$C,$B65,'Pooling Demand- Subsidy &amp; ML'!$D:$D,P$58)+SUMIFS('Pooling Demand- Subsidy &amp; ML'!$BP:$BP,'Pooling Demand- Subsidy &amp; ML'!$B:$B,2020,'Pooling Demand- Subsidy &amp; ML'!$C:$C,$B65,'Pooling Demand- Subsidy &amp; ML'!$D:$D,P$58)+SUMIFS('Pooling Demand- Subsidy &amp; ML'!$BS:$BS,'Pooling Demand- Subsidy &amp; ML'!$B:$B,2020,'Pooling Demand- Subsidy &amp; ML'!$C:$C,$B65,'Pooling Demand- Subsidy &amp; ML'!$D:$D,P$58)</f>
        <v>#N/A</v>
      </c>
      <c r="Q65" s="12" t="e">
        <f>SUMIFS('Pooling Demand- Subsidy &amp; ML'!$BG:$BG,'Pooling Demand- Subsidy &amp; ML'!$B:$B,2020,'Pooling Demand- Subsidy &amp; ML'!$C:$C,$B65,'Pooling Demand- Subsidy &amp; ML'!$D:$D,Q$58)+SUMIFS('Pooling Demand- Subsidy &amp; ML'!$BJ:$BJ,'Pooling Demand- Subsidy &amp; ML'!$B:$B,2020,'Pooling Demand- Subsidy &amp; ML'!$C:$C,$B65,'Pooling Demand- Subsidy &amp; ML'!$D:$D,Q$58)+SUMIFS('Pooling Demand- Subsidy &amp; ML'!$BP:$BP,'Pooling Demand- Subsidy &amp; ML'!$B:$B,2020,'Pooling Demand- Subsidy &amp; ML'!$C:$C,$B65,'Pooling Demand- Subsidy &amp; ML'!$D:$D,Q$58)+SUMIFS('Pooling Demand- Subsidy &amp; ML'!$BS:$BS,'Pooling Demand- Subsidy &amp; ML'!$B:$B,2020,'Pooling Demand- Subsidy &amp; ML'!$C:$C,$B65,'Pooling Demand- Subsidy &amp; ML'!$D:$D,Q$58)</f>
        <v>#N/A</v>
      </c>
      <c r="R65" s="12" t="e">
        <f>SUMIFS('Pooling Demand- Subsidy &amp; ML'!$BG:$BG,'Pooling Demand- Subsidy &amp; ML'!$B:$B,2020,'Pooling Demand- Subsidy &amp; ML'!$C:$C,$B65,'Pooling Demand- Subsidy &amp; ML'!$D:$D,R$58)+SUMIFS('Pooling Demand- Subsidy &amp; ML'!$BJ:$BJ,'Pooling Demand- Subsidy &amp; ML'!$B:$B,2020,'Pooling Demand- Subsidy &amp; ML'!$C:$C,$B65,'Pooling Demand- Subsidy &amp; ML'!$D:$D,R$58)+SUMIFS('Pooling Demand- Subsidy &amp; ML'!$BP:$BP,'Pooling Demand- Subsidy &amp; ML'!$B:$B,2020,'Pooling Demand- Subsidy &amp; ML'!$C:$C,$B65,'Pooling Demand- Subsidy &amp; ML'!$D:$D,R$58)+SUMIFS('Pooling Demand- Subsidy &amp; ML'!$BS:$BS,'Pooling Demand- Subsidy &amp; ML'!$B:$B,2020,'Pooling Demand- Subsidy &amp; ML'!$C:$C,$B65,'Pooling Demand- Subsidy &amp; ML'!$D:$D,R$58)</f>
        <v>#N/A</v>
      </c>
      <c r="S65" s="12" t="e">
        <f>SUMIFS('Pooling Demand- Subsidy &amp; ML'!$BG:$BG,'Pooling Demand- Subsidy &amp; ML'!$B:$B,2020,'Pooling Demand- Subsidy &amp; ML'!$C:$C,$B65,'Pooling Demand- Subsidy &amp; ML'!$D:$D,S$58)+SUMIFS('Pooling Demand- Subsidy &amp; ML'!$BJ:$BJ,'Pooling Demand- Subsidy &amp; ML'!$B:$B,2020,'Pooling Demand- Subsidy &amp; ML'!$C:$C,$B65,'Pooling Demand- Subsidy &amp; ML'!$D:$D,S$58)+SUMIFS('Pooling Demand- Subsidy &amp; ML'!$BP:$BP,'Pooling Demand- Subsidy &amp; ML'!$B:$B,2020,'Pooling Demand- Subsidy &amp; ML'!$C:$C,$B65,'Pooling Demand- Subsidy &amp; ML'!$D:$D,S$58)+SUMIFS('Pooling Demand- Subsidy &amp; ML'!$BS:$BS,'Pooling Demand- Subsidy &amp; ML'!$B:$B,2020,'Pooling Demand- Subsidy &amp; ML'!$C:$C,$B65,'Pooling Demand- Subsidy &amp; ML'!$D:$D,S$58)</f>
        <v>#N/A</v>
      </c>
      <c r="T65" s="115" t="e">
        <f>SUMIFS('Pooling Demand- Subsidy &amp; ML'!$BG:$BG,'Pooling Demand- Subsidy &amp; ML'!$B:$B,2020,'Pooling Demand- Subsidy &amp; ML'!$C:$C,$B65,'Pooling Demand- Subsidy &amp; ML'!$D:$D,T$58)+SUMIFS('Pooling Demand- Subsidy &amp; ML'!$BJ:$BJ,'Pooling Demand- Subsidy &amp; ML'!$B:$B,2020,'Pooling Demand- Subsidy &amp; ML'!$C:$C,$B65,'Pooling Demand- Subsidy &amp; ML'!$D:$D,T$58)+SUMIFS('Pooling Demand- Subsidy &amp; ML'!$BP:$BP,'Pooling Demand- Subsidy &amp; ML'!$B:$B,2020,'Pooling Demand- Subsidy &amp; ML'!$C:$C,$B65,'Pooling Demand- Subsidy &amp; ML'!$D:$D,T$58)+SUMIFS('Pooling Demand- Subsidy &amp; ML'!$BS:$BS,'Pooling Demand- Subsidy &amp; ML'!$B:$B,2020,'Pooling Demand- Subsidy &amp; ML'!$C:$C,$B65,'Pooling Demand- Subsidy &amp; ML'!$D:$D,T$58)</f>
        <v>#N/A</v>
      </c>
      <c r="U65" s="91" t="e">
        <f t="shared" si="31"/>
        <v>#N/A</v>
      </c>
      <c r="W65" s="109" t="s">
        <v>14</v>
      </c>
      <c r="X65" s="114" t="e">
        <f>SUMIFS('Pooling Demand- Subsidy &amp; ML'!$BG:$BG,'Pooling Demand- Subsidy &amp; ML'!$B:$B,2025,'Pooling Demand- Subsidy &amp; ML'!$C:$C,$B65,'Pooling Demand- Subsidy &amp; ML'!$D:$D,X$58)+SUMIFS('Pooling Demand- Subsidy &amp; ML'!$BJ:$BJ,'Pooling Demand- Subsidy &amp; ML'!$B:$B,2025,'Pooling Demand- Subsidy &amp; ML'!$C:$C,$B65,'Pooling Demand- Subsidy &amp; ML'!$D:$D,X$58)+SUMIFS('Pooling Demand- Subsidy &amp; ML'!$BP:$BP,'Pooling Demand- Subsidy &amp; ML'!$B:$B,2025,'Pooling Demand- Subsidy &amp; ML'!$C:$C,$B65,'Pooling Demand- Subsidy &amp; ML'!$D:$D,X$58)+SUMIFS('Pooling Demand- Subsidy &amp; ML'!$BS:$BS,'Pooling Demand- Subsidy &amp; ML'!$B:$B,2025,'Pooling Demand- Subsidy &amp; ML'!$C:$C,$B65,'Pooling Demand- Subsidy &amp; ML'!$D:$D,X$58)</f>
        <v>#N/A</v>
      </c>
      <c r="Y65" s="12" t="e">
        <f>SUMIFS('Pooling Demand- Subsidy &amp; ML'!$BG:$BG,'Pooling Demand- Subsidy &amp; ML'!$B:$B,2025,'Pooling Demand- Subsidy &amp; ML'!$C:$C,$B65,'Pooling Demand- Subsidy &amp; ML'!$D:$D,Y$58)+SUMIFS('Pooling Demand- Subsidy &amp; ML'!$BJ:$BJ,'Pooling Demand- Subsidy &amp; ML'!$B:$B,2025,'Pooling Demand- Subsidy &amp; ML'!$C:$C,$B65,'Pooling Demand- Subsidy &amp; ML'!$D:$D,Y$58)+SUMIFS('Pooling Demand- Subsidy &amp; ML'!$BP:$BP,'Pooling Demand- Subsidy &amp; ML'!$B:$B,2025,'Pooling Demand- Subsidy &amp; ML'!$C:$C,$B65,'Pooling Demand- Subsidy &amp; ML'!$D:$D,Y$58)+SUMIFS('Pooling Demand- Subsidy &amp; ML'!$BS:$BS,'Pooling Demand- Subsidy &amp; ML'!$B:$B,2025,'Pooling Demand- Subsidy &amp; ML'!$C:$C,$B65,'Pooling Demand- Subsidy &amp; ML'!$D:$D,Y$58)</f>
        <v>#N/A</v>
      </c>
      <c r="Z65" s="12" t="e">
        <f>SUMIFS('Pooling Demand- Subsidy &amp; ML'!$BG:$BG,'Pooling Demand- Subsidy &amp; ML'!$B:$B,2025,'Pooling Demand- Subsidy &amp; ML'!$C:$C,$B65,'Pooling Demand- Subsidy &amp; ML'!$D:$D,Z$58)+SUMIFS('Pooling Demand- Subsidy &amp; ML'!$BJ:$BJ,'Pooling Demand- Subsidy &amp; ML'!$B:$B,2025,'Pooling Demand- Subsidy &amp; ML'!$C:$C,$B65,'Pooling Demand- Subsidy &amp; ML'!$D:$D,Z$58)+SUMIFS('Pooling Demand- Subsidy &amp; ML'!$BP:$BP,'Pooling Demand- Subsidy &amp; ML'!$B:$B,2025,'Pooling Demand- Subsidy &amp; ML'!$C:$C,$B65,'Pooling Demand- Subsidy &amp; ML'!$D:$D,Z$58)+SUMIFS('Pooling Demand- Subsidy &amp; ML'!$BS:$BS,'Pooling Demand- Subsidy &amp; ML'!$B:$B,2025,'Pooling Demand- Subsidy &amp; ML'!$C:$C,$B65,'Pooling Demand- Subsidy &amp; ML'!$D:$D,Z$58)</f>
        <v>#N/A</v>
      </c>
      <c r="AA65" s="12" t="e">
        <f>SUMIFS('Pooling Demand- Subsidy &amp; ML'!$BG:$BG,'Pooling Demand- Subsidy &amp; ML'!$B:$B,2025,'Pooling Demand- Subsidy &amp; ML'!$C:$C,$B65,'Pooling Demand- Subsidy &amp; ML'!$D:$D,AA$58)+SUMIFS('Pooling Demand- Subsidy &amp; ML'!$BJ:$BJ,'Pooling Demand- Subsidy &amp; ML'!$B:$B,2025,'Pooling Demand- Subsidy &amp; ML'!$C:$C,$B65,'Pooling Demand- Subsidy &amp; ML'!$D:$D,AA$58)+SUMIFS('Pooling Demand- Subsidy &amp; ML'!$BP:$BP,'Pooling Demand- Subsidy &amp; ML'!$B:$B,2025,'Pooling Demand- Subsidy &amp; ML'!$C:$C,$B65,'Pooling Demand- Subsidy &amp; ML'!$D:$D,AA$58)+SUMIFS('Pooling Demand- Subsidy &amp; ML'!$BS:$BS,'Pooling Demand- Subsidy &amp; ML'!$B:$B,2025,'Pooling Demand- Subsidy &amp; ML'!$C:$C,$B65,'Pooling Demand- Subsidy &amp; ML'!$D:$D,AA$58)</f>
        <v>#N/A</v>
      </c>
      <c r="AB65" s="12" t="e">
        <f>SUMIFS('Pooling Demand- Subsidy &amp; ML'!$BG:$BG,'Pooling Demand- Subsidy &amp; ML'!$B:$B,2025,'Pooling Demand- Subsidy &amp; ML'!$C:$C,$B65,'Pooling Demand- Subsidy &amp; ML'!$D:$D,AB$58)+SUMIFS('Pooling Demand- Subsidy &amp; ML'!$BJ:$BJ,'Pooling Demand- Subsidy &amp; ML'!$B:$B,2025,'Pooling Demand- Subsidy &amp; ML'!$C:$C,$B65,'Pooling Demand- Subsidy &amp; ML'!$D:$D,AB$58)+SUMIFS('Pooling Demand- Subsidy &amp; ML'!$BP:$BP,'Pooling Demand- Subsidy &amp; ML'!$B:$B,2025,'Pooling Demand- Subsidy &amp; ML'!$C:$C,$B65,'Pooling Demand- Subsidy &amp; ML'!$D:$D,AB$58)+SUMIFS('Pooling Demand- Subsidy &amp; ML'!$BS:$BS,'Pooling Demand- Subsidy &amp; ML'!$B:$B,2025,'Pooling Demand- Subsidy &amp; ML'!$C:$C,$B65,'Pooling Demand- Subsidy &amp; ML'!$D:$D,AB$58)</f>
        <v>#N/A</v>
      </c>
      <c r="AC65" s="12" t="e">
        <f>SUMIFS('Pooling Demand- Subsidy &amp; ML'!$BG:$BG,'Pooling Demand- Subsidy &amp; ML'!$B:$B,2025,'Pooling Demand- Subsidy &amp; ML'!$C:$C,$B65,'Pooling Demand- Subsidy &amp; ML'!$D:$D,AC$58)+SUMIFS('Pooling Demand- Subsidy &amp; ML'!$BJ:$BJ,'Pooling Demand- Subsidy &amp; ML'!$B:$B,2025,'Pooling Demand- Subsidy &amp; ML'!$C:$C,$B65,'Pooling Demand- Subsidy &amp; ML'!$D:$D,AC$58)+SUMIFS('Pooling Demand- Subsidy &amp; ML'!$BP:$BP,'Pooling Demand- Subsidy &amp; ML'!$B:$B,2025,'Pooling Demand- Subsidy &amp; ML'!$C:$C,$B65,'Pooling Demand- Subsidy &amp; ML'!$D:$D,AC$58)+SUMIFS('Pooling Demand- Subsidy &amp; ML'!$BS:$BS,'Pooling Demand- Subsidy &amp; ML'!$B:$B,2025,'Pooling Demand- Subsidy &amp; ML'!$C:$C,$B65,'Pooling Demand- Subsidy &amp; ML'!$D:$D,AC$58)</f>
        <v>#N/A</v>
      </c>
      <c r="AD65" s="115" t="e">
        <f>SUMIFS('Pooling Demand- Subsidy &amp; ML'!$BG:$BG,'Pooling Demand- Subsidy &amp; ML'!$B:$B,2025,'Pooling Demand- Subsidy &amp; ML'!$C:$C,$B65,'Pooling Demand- Subsidy &amp; ML'!$D:$D,AD$58)+SUMIFS('Pooling Demand- Subsidy &amp; ML'!$BJ:$BJ,'Pooling Demand- Subsidy &amp; ML'!$B:$B,2025,'Pooling Demand- Subsidy &amp; ML'!$C:$C,$B65,'Pooling Demand- Subsidy &amp; ML'!$D:$D,AD$58)+SUMIFS('Pooling Demand- Subsidy &amp; ML'!$BP:$BP,'Pooling Demand- Subsidy &amp; ML'!$B:$B,2025,'Pooling Demand- Subsidy &amp; ML'!$C:$C,$B65,'Pooling Demand- Subsidy &amp; ML'!$D:$D,AD$58)+SUMIFS('Pooling Demand- Subsidy &amp; ML'!$BS:$BS,'Pooling Demand- Subsidy &amp; ML'!$B:$B,2025,'Pooling Demand- Subsidy &amp; ML'!$C:$C,$B65,'Pooling Demand- Subsidy &amp; ML'!$D:$D,AD$58)</f>
        <v>#N/A</v>
      </c>
      <c r="AE65" s="91" t="e">
        <f t="shared" si="32"/>
        <v>#N/A</v>
      </c>
      <c r="AG65" s="109" t="s">
        <v>14</v>
      </c>
      <c r="AH65" s="114">
        <f>SUMIFS('Pooling Demand- Subsidy &amp; ML'!$BG:$BG,'Pooling Demand- Subsidy &amp; ML'!$B:$B,2035,'Pooling Demand- Subsidy &amp; ML'!$C:$C,$B65,'Pooling Demand- Subsidy &amp; ML'!$D:$D,AH$58)+SUMIFS('Pooling Demand- Subsidy &amp; ML'!$BJ:$BJ,'Pooling Demand- Subsidy &amp; ML'!$B:$B,2035,'Pooling Demand- Subsidy &amp; ML'!$C:$C,$B65,'Pooling Demand- Subsidy &amp; ML'!$D:$D,AH$58)+SUMIFS('Pooling Demand- Subsidy &amp; ML'!$BP:$BP,'Pooling Demand- Subsidy &amp; ML'!$B:$B,2035,'Pooling Demand- Subsidy &amp; ML'!$C:$C,$B65,'Pooling Demand- Subsidy &amp; ML'!$D:$D,AH$58)+SUMIFS('Pooling Demand- Subsidy &amp; ML'!$BS:$BS,'Pooling Demand- Subsidy &amp; ML'!$B:$B,2035,'Pooling Demand- Subsidy &amp; ML'!$C:$C,$B65,'Pooling Demand- Subsidy &amp; ML'!$D:$D,AH$58)</f>
        <v>7.046330996988301</v>
      </c>
      <c r="AI65" s="12">
        <f>SUMIFS('Pooling Demand- Subsidy &amp; ML'!$BG:$BG,'Pooling Demand- Subsidy &amp; ML'!$B:$B,2035,'Pooling Demand- Subsidy &amp; ML'!$C:$C,$B65,'Pooling Demand- Subsidy &amp; ML'!$D:$D,AI$58)+SUMIFS('Pooling Demand- Subsidy &amp; ML'!$BJ:$BJ,'Pooling Demand- Subsidy &amp; ML'!$B:$B,2035,'Pooling Demand- Subsidy &amp; ML'!$C:$C,$B65,'Pooling Demand- Subsidy &amp; ML'!$D:$D,AI$58)+SUMIFS('Pooling Demand- Subsidy &amp; ML'!$BP:$BP,'Pooling Demand- Subsidy &amp; ML'!$B:$B,2035,'Pooling Demand- Subsidy &amp; ML'!$C:$C,$B65,'Pooling Demand- Subsidy &amp; ML'!$D:$D,AI$58)+SUMIFS('Pooling Demand- Subsidy &amp; ML'!$BS:$BS,'Pooling Demand- Subsidy &amp; ML'!$B:$B,2035,'Pooling Demand- Subsidy &amp; ML'!$C:$C,$B65,'Pooling Demand- Subsidy &amp; ML'!$D:$D,AI$58)</f>
        <v>29.52496469832472</v>
      </c>
      <c r="AJ65" s="12">
        <f>SUMIFS('Pooling Demand- Subsidy &amp; ML'!$BG:$BG,'Pooling Demand- Subsidy &amp; ML'!$B:$B,2035,'Pooling Demand- Subsidy &amp; ML'!$C:$C,$B65,'Pooling Demand- Subsidy &amp; ML'!$D:$D,AJ$58)+SUMIFS('Pooling Demand- Subsidy &amp; ML'!$BJ:$BJ,'Pooling Demand- Subsidy &amp; ML'!$B:$B,2035,'Pooling Demand- Subsidy &amp; ML'!$C:$C,$B65,'Pooling Demand- Subsidy &amp; ML'!$D:$D,AJ$58)+SUMIFS('Pooling Demand- Subsidy &amp; ML'!$BP:$BP,'Pooling Demand- Subsidy &amp; ML'!$B:$B,2035,'Pooling Demand- Subsidy &amp; ML'!$C:$C,$B65,'Pooling Demand- Subsidy &amp; ML'!$D:$D,AJ$58)+SUMIFS('Pooling Demand- Subsidy &amp; ML'!$BS:$BS,'Pooling Demand- Subsidy &amp; ML'!$B:$B,2035,'Pooling Demand- Subsidy &amp; ML'!$C:$C,$B65,'Pooling Demand- Subsidy &amp; ML'!$D:$D,AJ$58)</f>
        <v>1.2046921190042998</v>
      </c>
      <c r="AK65" s="12">
        <f>SUMIFS('Pooling Demand- Subsidy &amp; ML'!$BG:$BG,'Pooling Demand- Subsidy &amp; ML'!$B:$B,2035,'Pooling Demand- Subsidy &amp; ML'!$C:$C,$B65,'Pooling Demand- Subsidy &amp; ML'!$D:$D,AK$58)+SUMIFS('Pooling Demand- Subsidy &amp; ML'!$BJ:$BJ,'Pooling Demand- Subsidy &amp; ML'!$B:$B,2035,'Pooling Demand- Subsidy &amp; ML'!$C:$C,$B65,'Pooling Demand- Subsidy &amp; ML'!$D:$D,AK$58)+SUMIFS('Pooling Demand- Subsidy &amp; ML'!$BP:$BP,'Pooling Demand- Subsidy &amp; ML'!$B:$B,2035,'Pooling Demand- Subsidy &amp; ML'!$C:$C,$B65,'Pooling Demand- Subsidy &amp; ML'!$D:$D,AK$58)+SUMIFS('Pooling Demand- Subsidy &amp; ML'!$BS:$BS,'Pooling Demand- Subsidy &amp; ML'!$B:$B,2035,'Pooling Demand- Subsidy &amp; ML'!$C:$C,$B65,'Pooling Demand- Subsidy &amp; ML'!$D:$D,AK$58)</f>
        <v>0.88612840082146804</v>
      </c>
      <c r="AL65" s="12">
        <f>SUMIFS('Pooling Demand- Subsidy &amp; ML'!$BG:$BG,'Pooling Demand- Subsidy &amp; ML'!$B:$B,2035,'Pooling Demand- Subsidy &amp; ML'!$C:$C,$B65,'Pooling Demand- Subsidy &amp; ML'!$D:$D,AL$58)+SUMIFS('Pooling Demand- Subsidy &amp; ML'!$BJ:$BJ,'Pooling Demand- Subsidy &amp; ML'!$B:$B,2035,'Pooling Demand- Subsidy &amp; ML'!$C:$C,$B65,'Pooling Demand- Subsidy &amp; ML'!$D:$D,AL$58)+SUMIFS('Pooling Demand- Subsidy &amp; ML'!$BP:$BP,'Pooling Demand- Subsidy &amp; ML'!$B:$B,2035,'Pooling Demand- Subsidy &amp; ML'!$C:$C,$B65,'Pooling Demand- Subsidy &amp; ML'!$D:$D,AL$58)+SUMIFS('Pooling Demand- Subsidy &amp; ML'!$BS:$BS,'Pooling Demand- Subsidy &amp; ML'!$B:$B,2035,'Pooling Demand- Subsidy &amp; ML'!$C:$C,$B65,'Pooling Demand- Subsidy &amp; ML'!$D:$D,AL$58)</f>
        <v>29.994851270261428</v>
      </c>
      <c r="AM65" s="12">
        <f>SUMIFS('Pooling Demand- Subsidy &amp; ML'!$BG:$BG,'Pooling Demand- Subsidy &amp; ML'!$B:$B,2035,'Pooling Demand- Subsidy &amp; ML'!$C:$C,$B65,'Pooling Demand- Subsidy &amp; ML'!$D:$D,AM$58)+SUMIFS('Pooling Demand- Subsidy &amp; ML'!$BJ:$BJ,'Pooling Demand- Subsidy &amp; ML'!$B:$B,2035,'Pooling Demand- Subsidy &amp; ML'!$C:$C,$B65,'Pooling Demand- Subsidy &amp; ML'!$D:$D,AM$58)+SUMIFS('Pooling Demand- Subsidy &amp; ML'!$BP:$BP,'Pooling Demand- Subsidy &amp; ML'!$B:$B,2035,'Pooling Demand- Subsidy &amp; ML'!$C:$C,$B65,'Pooling Demand- Subsidy &amp; ML'!$D:$D,AM$58)+SUMIFS('Pooling Demand- Subsidy &amp; ML'!$BS:$BS,'Pooling Demand- Subsidy &amp; ML'!$B:$B,2035,'Pooling Demand- Subsidy &amp; ML'!$C:$C,$B65,'Pooling Demand- Subsidy &amp; ML'!$D:$D,AM$58)</f>
        <v>74.633763391919089</v>
      </c>
      <c r="AN65" s="115">
        <f>SUMIFS('Pooling Demand- Subsidy &amp; ML'!$BG:$BG,'Pooling Demand- Subsidy &amp; ML'!$B:$B,2035,'Pooling Demand- Subsidy &amp; ML'!$C:$C,$B65,'Pooling Demand- Subsidy &amp; ML'!$D:$D,AN$58)+SUMIFS('Pooling Demand- Subsidy &amp; ML'!$BJ:$BJ,'Pooling Demand- Subsidy &amp; ML'!$B:$B,2035,'Pooling Demand- Subsidy &amp; ML'!$C:$C,$B65,'Pooling Demand- Subsidy &amp; ML'!$D:$D,AN$58)+SUMIFS('Pooling Demand- Subsidy &amp; ML'!$BP:$BP,'Pooling Demand- Subsidy &amp; ML'!$B:$B,2035,'Pooling Demand- Subsidy &amp; ML'!$C:$C,$B65,'Pooling Demand- Subsidy &amp; ML'!$D:$D,AN$58)+SUMIFS('Pooling Demand- Subsidy &amp; ML'!$BS:$BS,'Pooling Demand- Subsidy &amp; ML'!$B:$B,2035,'Pooling Demand- Subsidy &amp; ML'!$C:$C,$B65,'Pooling Demand- Subsidy &amp; ML'!$D:$D,AN$58)</f>
        <v>0.89187667442294749</v>
      </c>
      <c r="AO65" s="91">
        <f t="shared" si="33"/>
        <v>144.18260755174225</v>
      </c>
      <c r="AQ65" s="109" t="s">
        <v>14</v>
      </c>
      <c r="AR65" s="114" t="e">
        <f>SUMIFS('Pooling Demand- Subsidy &amp; ML'!$BG:$BG,'Pooling Demand- Subsidy &amp; ML'!$B:$B,2050,'Pooling Demand- Subsidy &amp; ML'!$C:$C,$B65,'Pooling Demand- Subsidy &amp; ML'!$D:$D,AR$58)+SUMIFS('Pooling Demand- Subsidy &amp; ML'!$BJ:$BJ,'Pooling Demand- Subsidy &amp; ML'!$B:$B,2050,'Pooling Demand- Subsidy &amp; ML'!$C:$C,$B65,'Pooling Demand- Subsidy &amp; ML'!$D:$D,AR$58)+SUMIFS('Pooling Demand- Subsidy &amp; ML'!$BP:$BP,'Pooling Demand- Subsidy &amp; ML'!$B:$B,2050,'Pooling Demand- Subsidy &amp; ML'!$C:$C,$B65,'Pooling Demand- Subsidy &amp; ML'!$D:$D,AR$58)+SUMIFS('Pooling Demand- Subsidy &amp; ML'!$BS:$BS,'Pooling Demand- Subsidy &amp; ML'!$B:$B,2050,'Pooling Demand- Subsidy &amp; ML'!$C:$C,$B65,'Pooling Demand- Subsidy &amp; ML'!$D:$D,AR$58)</f>
        <v>#N/A</v>
      </c>
      <c r="AS65" s="12" t="e">
        <f>SUMIFS('Pooling Demand- Subsidy &amp; ML'!$BG:$BG,'Pooling Demand- Subsidy &amp; ML'!$B:$B,2050,'Pooling Demand- Subsidy &amp; ML'!$C:$C,$B65,'Pooling Demand- Subsidy &amp; ML'!$D:$D,AS$58)+SUMIFS('Pooling Demand- Subsidy &amp; ML'!$BJ:$BJ,'Pooling Demand- Subsidy &amp; ML'!$B:$B,2050,'Pooling Demand- Subsidy &amp; ML'!$C:$C,$B65,'Pooling Demand- Subsidy &amp; ML'!$D:$D,AS$58)+SUMIFS('Pooling Demand- Subsidy &amp; ML'!$BP:$BP,'Pooling Demand- Subsidy &amp; ML'!$B:$B,2050,'Pooling Demand- Subsidy &amp; ML'!$C:$C,$B65,'Pooling Demand- Subsidy &amp; ML'!$D:$D,AS$58)+SUMIFS('Pooling Demand- Subsidy &amp; ML'!$BS:$BS,'Pooling Demand- Subsidy &amp; ML'!$B:$B,2050,'Pooling Demand- Subsidy &amp; ML'!$C:$C,$B65,'Pooling Demand- Subsidy &amp; ML'!$D:$D,AS$58)</f>
        <v>#N/A</v>
      </c>
      <c r="AT65" s="12" t="e">
        <f>SUMIFS('Pooling Demand- Subsidy &amp; ML'!$BG:$BG,'Pooling Demand- Subsidy &amp; ML'!$B:$B,2050,'Pooling Demand- Subsidy &amp; ML'!$C:$C,$B65,'Pooling Demand- Subsidy &amp; ML'!$D:$D,AT$58)+SUMIFS('Pooling Demand- Subsidy &amp; ML'!$BJ:$BJ,'Pooling Demand- Subsidy &amp; ML'!$B:$B,2050,'Pooling Demand- Subsidy &amp; ML'!$C:$C,$B65,'Pooling Demand- Subsidy &amp; ML'!$D:$D,AT$58)+SUMIFS('Pooling Demand- Subsidy &amp; ML'!$BP:$BP,'Pooling Demand- Subsidy &amp; ML'!$B:$B,2050,'Pooling Demand- Subsidy &amp; ML'!$C:$C,$B65,'Pooling Demand- Subsidy &amp; ML'!$D:$D,AT$58)+SUMIFS('Pooling Demand- Subsidy &amp; ML'!$BS:$BS,'Pooling Demand- Subsidy &amp; ML'!$B:$B,2050,'Pooling Demand- Subsidy &amp; ML'!$C:$C,$B65,'Pooling Demand- Subsidy &amp; ML'!$D:$D,AT$58)</f>
        <v>#N/A</v>
      </c>
      <c r="AU65" s="12" t="e">
        <f>SUMIFS('Pooling Demand- Subsidy &amp; ML'!$BG:$BG,'Pooling Demand- Subsidy &amp; ML'!$B:$B,2050,'Pooling Demand- Subsidy &amp; ML'!$C:$C,$B65,'Pooling Demand- Subsidy &amp; ML'!$D:$D,AU$58)+SUMIFS('Pooling Demand- Subsidy &amp; ML'!$BJ:$BJ,'Pooling Demand- Subsidy &amp; ML'!$B:$B,2050,'Pooling Demand- Subsidy &amp; ML'!$C:$C,$B65,'Pooling Demand- Subsidy &amp; ML'!$D:$D,AU$58)+SUMIFS('Pooling Demand- Subsidy &amp; ML'!$BP:$BP,'Pooling Demand- Subsidy &amp; ML'!$B:$B,2050,'Pooling Demand- Subsidy &amp; ML'!$C:$C,$B65,'Pooling Demand- Subsidy &amp; ML'!$D:$D,AU$58)+SUMIFS('Pooling Demand- Subsidy &amp; ML'!$BS:$BS,'Pooling Demand- Subsidy &amp; ML'!$B:$B,2050,'Pooling Demand- Subsidy &amp; ML'!$C:$C,$B65,'Pooling Demand- Subsidy &amp; ML'!$D:$D,AU$58)</f>
        <v>#N/A</v>
      </c>
      <c r="AV65" s="12" t="e">
        <f>SUMIFS('Pooling Demand- Subsidy &amp; ML'!$BG:$BG,'Pooling Demand- Subsidy &amp; ML'!$B:$B,2050,'Pooling Demand- Subsidy &amp; ML'!$C:$C,$B65,'Pooling Demand- Subsidy &amp; ML'!$D:$D,AV$58)+SUMIFS('Pooling Demand- Subsidy &amp; ML'!$BJ:$BJ,'Pooling Demand- Subsidy &amp; ML'!$B:$B,2050,'Pooling Demand- Subsidy &amp; ML'!$C:$C,$B65,'Pooling Demand- Subsidy &amp; ML'!$D:$D,AV$58)+SUMIFS('Pooling Demand- Subsidy &amp; ML'!$BP:$BP,'Pooling Demand- Subsidy &amp; ML'!$B:$B,2050,'Pooling Demand- Subsidy &amp; ML'!$C:$C,$B65,'Pooling Demand- Subsidy &amp; ML'!$D:$D,AV$58)+SUMIFS('Pooling Demand- Subsidy &amp; ML'!$BS:$BS,'Pooling Demand- Subsidy &amp; ML'!$B:$B,2050,'Pooling Demand- Subsidy &amp; ML'!$C:$C,$B65,'Pooling Demand- Subsidy &amp; ML'!$D:$D,AV$58)</f>
        <v>#N/A</v>
      </c>
      <c r="AW65" s="12" t="e">
        <f>SUMIFS('Pooling Demand- Subsidy &amp; ML'!$BG:$BG,'Pooling Demand- Subsidy &amp; ML'!$B:$B,2050,'Pooling Demand- Subsidy &amp; ML'!$C:$C,$B65,'Pooling Demand- Subsidy &amp; ML'!$D:$D,AW$58)+SUMIFS('Pooling Demand- Subsidy &amp; ML'!$BJ:$BJ,'Pooling Demand- Subsidy &amp; ML'!$B:$B,2050,'Pooling Demand- Subsidy &amp; ML'!$C:$C,$B65,'Pooling Demand- Subsidy &amp; ML'!$D:$D,AW$58)+SUMIFS('Pooling Demand- Subsidy &amp; ML'!$BP:$BP,'Pooling Demand- Subsidy &amp; ML'!$B:$B,2050,'Pooling Demand- Subsidy &amp; ML'!$C:$C,$B65,'Pooling Demand- Subsidy &amp; ML'!$D:$D,AW$58)+SUMIFS('Pooling Demand- Subsidy &amp; ML'!$BS:$BS,'Pooling Demand- Subsidy &amp; ML'!$B:$B,2050,'Pooling Demand- Subsidy &amp; ML'!$C:$C,$B65,'Pooling Demand- Subsidy &amp; ML'!$D:$D,AW$58)</f>
        <v>#N/A</v>
      </c>
      <c r="AX65" s="115" t="e">
        <f>SUMIFS('Pooling Demand- Subsidy &amp; ML'!$BG:$BG,'Pooling Demand- Subsidy &amp; ML'!$B:$B,2050,'Pooling Demand- Subsidy &amp; ML'!$C:$C,$B65,'Pooling Demand- Subsidy &amp; ML'!$D:$D,AX$58)+SUMIFS('Pooling Demand- Subsidy &amp; ML'!$BJ:$BJ,'Pooling Demand- Subsidy &amp; ML'!$B:$B,2050,'Pooling Demand- Subsidy &amp; ML'!$C:$C,$B65,'Pooling Demand- Subsidy &amp; ML'!$D:$D,AX$58)+SUMIFS('Pooling Demand- Subsidy &amp; ML'!$BP:$BP,'Pooling Demand- Subsidy &amp; ML'!$B:$B,2050,'Pooling Demand- Subsidy &amp; ML'!$C:$C,$B65,'Pooling Demand- Subsidy &amp; ML'!$D:$D,AX$58)+SUMIFS('Pooling Demand- Subsidy &amp; ML'!$BS:$BS,'Pooling Demand- Subsidy &amp; ML'!$B:$B,2050,'Pooling Demand- Subsidy &amp; ML'!$C:$C,$B65,'Pooling Demand- Subsidy &amp; ML'!$D:$D,AX$58)</f>
        <v>#N/A</v>
      </c>
      <c r="AY65" s="91" t="e">
        <f t="shared" si="34"/>
        <v>#N/A</v>
      </c>
    </row>
    <row r="66" spans="2:51" s="18" customFormat="1" x14ac:dyDescent="0.25">
      <c r="B66" s="18">
        <v>6</v>
      </c>
      <c r="C66" s="109" t="s">
        <v>15</v>
      </c>
      <c r="D66" s="116" t="e">
        <f>SUMIFS('Pooling Demand- Subsidy &amp; ML'!$BG:$BG,'Pooling Demand- Subsidy &amp; ML'!$B:$B,2016,'Pooling Demand- Subsidy &amp; ML'!$C:$C,$B66,'Pooling Demand- Subsidy &amp; ML'!$D:$D,D$58)+SUMIFS('Pooling Demand- Subsidy &amp; ML'!$BJ:$BJ,'Pooling Demand- Subsidy &amp; ML'!$B:$B,2016,'Pooling Demand- Subsidy &amp; ML'!$C:$C,$B66,'Pooling Demand- Subsidy &amp; ML'!$D:$D,D$58)+SUMIFS('Pooling Demand- Subsidy &amp; ML'!$BP:$BP,'Pooling Demand- Subsidy &amp; ML'!$B:$B,2016,'Pooling Demand- Subsidy &amp; ML'!$C:$C,$B66,'Pooling Demand- Subsidy &amp; ML'!$D:$D,D$58)+SUMIFS('Pooling Demand- Subsidy &amp; ML'!$BS:$BS,'Pooling Demand- Subsidy &amp; ML'!$B:$B,2016,'Pooling Demand- Subsidy &amp; ML'!$C:$C,$B66,'Pooling Demand- Subsidy &amp; ML'!$D:$D,D$58)</f>
        <v>#N/A</v>
      </c>
      <c r="E66" s="117" t="e">
        <f>SUMIFS('Pooling Demand- Subsidy &amp; ML'!$BG:$BG,'Pooling Demand- Subsidy &amp; ML'!$B:$B,2016,'Pooling Demand- Subsidy &amp; ML'!$C:$C,$B66,'Pooling Demand- Subsidy &amp; ML'!$D:$D,E$58)+SUMIFS('Pooling Demand- Subsidy &amp; ML'!$BJ:$BJ,'Pooling Demand- Subsidy &amp; ML'!$B:$B,2016,'Pooling Demand- Subsidy &amp; ML'!$C:$C,$B66,'Pooling Demand- Subsidy &amp; ML'!$D:$D,E$58)+SUMIFS('Pooling Demand- Subsidy &amp; ML'!$BP:$BP,'Pooling Demand- Subsidy &amp; ML'!$B:$B,2016,'Pooling Demand- Subsidy &amp; ML'!$C:$C,$B66,'Pooling Demand- Subsidy &amp; ML'!$D:$D,E$58)+SUMIFS('Pooling Demand- Subsidy &amp; ML'!$BS:$BS,'Pooling Demand- Subsidy &amp; ML'!$B:$B,2016,'Pooling Demand- Subsidy &amp; ML'!$C:$C,$B66,'Pooling Demand- Subsidy &amp; ML'!$D:$D,E$58)</f>
        <v>#N/A</v>
      </c>
      <c r="F66" s="117" t="e">
        <f>SUMIFS('Pooling Demand- Subsidy &amp; ML'!$BG:$BG,'Pooling Demand- Subsidy &amp; ML'!$B:$B,2016,'Pooling Demand- Subsidy &amp; ML'!$C:$C,$B66,'Pooling Demand- Subsidy &amp; ML'!$D:$D,F$58)+SUMIFS('Pooling Demand- Subsidy &amp; ML'!$BJ:$BJ,'Pooling Demand- Subsidy &amp; ML'!$B:$B,2016,'Pooling Demand- Subsidy &amp; ML'!$C:$C,$B66,'Pooling Demand- Subsidy &amp; ML'!$D:$D,F$58)+SUMIFS('Pooling Demand- Subsidy &amp; ML'!$BP:$BP,'Pooling Demand- Subsidy &amp; ML'!$B:$B,2016,'Pooling Demand- Subsidy &amp; ML'!$C:$C,$B66,'Pooling Demand- Subsidy &amp; ML'!$D:$D,F$58)+SUMIFS('Pooling Demand- Subsidy &amp; ML'!$BS:$BS,'Pooling Demand- Subsidy &amp; ML'!$B:$B,2016,'Pooling Demand- Subsidy &amp; ML'!$C:$C,$B66,'Pooling Demand- Subsidy &amp; ML'!$D:$D,F$58)</f>
        <v>#N/A</v>
      </c>
      <c r="G66" s="117" t="e">
        <f>SUMIFS('Pooling Demand- Subsidy &amp; ML'!$BG:$BG,'Pooling Demand- Subsidy &amp; ML'!$B:$B,2016,'Pooling Demand- Subsidy &amp; ML'!$C:$C,$B66,'Pooling Demand- Subsidy &amp; ML'!$D:$D,G$58)+SUMIFS('Pooling Demand- Subsidy &amp; ML'!$BJ:$BJ,'Pooling Demand- Subsidy &amp; ML'!$B:$B,2016,'Pooling Demand- Subsidy &amp; ML'!$C:$C,$B66,'Pooling Demand- Subsidy &amp; ML'!$D:$D,G$58)+SUMIFS('Pooling Demand- Subsidy &amp; ML'!$BP:$BP,'Pooling Demand- Subsidy &amp; ML'!$B:$B,2016,'Pooling Demand- Subsidy &amp; ML'!$C:$C,$B66,'Pooling Demand- Subsidy &amp; ML'!$D:$D,G$58)+SUMIFS('Pooling Demand- Subsidy &amp; ML'!$BS:$BS,'Pooling Demand- Subsidy &amp; ML'!$B:$B,2016,'Pooling Demand- Subsidy &amp; ML'!$C:$C,$B66,'Pooling Demand- Subsidy &amp; ML'!$D:$D,G$58)</f>
        <v>#N/A</v>
      </c>
      <c r="H66" s="117" t="e">
        <f>SUMIFS('Pooling Demand- Subsidy &amp; ML'!$BG:$BG,'Pooling Demand- Subsidy &amp; ML'!$B:$B,2016,'Pooling Demand- Subsidy &amp; ML'!$C:$C,$B66,'Pooling Demand- Subsidy &amp; ML'!$D:$D,H$58)+SUMIFS('Pooling Demand- Subsidy &amp; ML'!$BJ:$BJ,'Pooling Demand- Subsidy &amp; ML'!$B:$B,2016,'Pooling Demand- Subsidy &amp; ML'!$C:$C,$B66,'Pooling Demand- Subsidy &amp; ML'!$D:$D,H$58)+SUMIFS('Pooling Demand- Subsidy &amp; ML'!$BP:$BP,'Pooling Demand- Subsidy &amp; ML'!$B:$B,2016,'Pooling Demand- Subsidy &amp; ML'!$C:$C,$B66,'Pooling Demand- Subsidy &amp; ML'!$D:$D,H$58)+SUMIFS('Pooling Demand- Subsidy &amp; ML'!$BS:$BS,'Pooling Demand- Subsidy &amp; ML'!$B:$B,2016,'Pooling Demand- Subsidy &amp; ML'!$C:$C,$B66,'Pooling Demand- Subsidy &amp; ML'!$D:$D,H$58)</f>
        <v>#N/A</v>
      </c>
      <c r="I66" s="117" t="e">
        <f>SUMIFS('Pooling Demand- Subsidy &amp; ML'!$BG:$BG,'Pooling Demand- Subsidy &amp; ML'!$B:$B,2016,'Pooling Demand- Subsidy &amp; ML'!$C:$C,$B66,'Pooling Demand- Subsidy &amp; ML'!$D:$D,I$58)+SUMIFS('Pooling Demand- Subsidy &amp; ML'!$BJ:$BJ,'Pooling Demand- Subsidy &amp; ML'!$B:$B,2016,'Pooling Demand- Subsidy &amp; ML'!$C:$C,$B66,'Pooling Demand- Subsidy &amp; ML'!$D:$D,I$58)+SUMIFS('Pooling Demand- Subsidy &amp; ML'!$BP:$BP,'Pooling Demand- Subsidy &amp; ML'!$B:$B,2016,'Pooling Demand- Subsidy &amp; ML'!$C:$C,$B66,'Pooling Demand- Subsidy &amp; ML'!$D:$D,I$58)+SUMIFS('Pooling Demand- Subsidy &amp; ML'!$BS:$BS,'Pooling Demand- Subsidy &amp; ML'!$B:$B,2016,'Pooling Demand- Subsidy &amp; ML'!$C:$C,$B66,'Pooling Demand- Subsidy &amp; ML'!$D:$D,I$58)</f>
        <v>#N/A</v>
      </c>
      <c r="J66" s="118" t="e">
        <f>SUMIFS('Pooling Demand- Subsidy &amp; ML'!$BG:$BG,'Pooling Demand- Subsidy &amp; ML'!$B:$B,2016,'Pooling Demand- Subsidy &amp; ML'!$C:$C,$B66,'Pooling Demand- Subsidy &amp; ML'!$D:$D,J$58)+SUMIFS('Pooling Demand- Subsidy &amp; ML'!$BJ:$BJ,'Pooling Demand- Subsidy &amp; ML'!$B:$B,2016,'Pooling Demand- Subsidy &amp; ML'!$C:$C,$B66,'Pooling Demand- Subsidy &amp; ML'!$D:$D,J$58)+SUMIFS('Pooling Demand- Subsidy &amp; ML'!$BP:$BP,'Pooling Demand- Subsidy &amp; ML'!$B:$B,2016,'Pooling Demand- Subsidy &amp; ML'!$C:$C,$B66,'Pooling Demand- Subsidy &amp; ML'!$D:$D,J$58)+SUMIFS('Pooling Demand- Subsidy &amp; ML'!$BS:$BS,'Pooling Demand- Subsidy &amp; ML'!$B:$B,2016,'Pooling Demand- Subsidy &amp; ML'!$C:$C,$B66,'Pooling Demand- Subsidy &amp; ML'!$D:$D,J$58)</f>
        <v>#N/A</v>
      </c>
      <c r="K66" s="91" t="e">
        <f t="shared" si="30"/>
        <v>#N/A</v>
      </c>
      <c r="M66" s="109" t="s">
        <v>15</v>
      </c>
      <c r="N66" s="116" t="e">
        <f>SUMIFS('Pooling Demand- Subsidy &amp; ML'!$BG:$BG,'Pooling Demand- Subsidy &amp; ML'!$B:$B,2020,'Pooling Demand- Subsidy &amp; ML'!$C:$C,$B66,'Pooling Demand- Subsidy &amp; ML'!$D:$D,N$58)+SUMIFS('Pooling Demand- Subsidy &amp; ML'!$BJ:$BJ,'Pooling Demand- Subsidy &amp; ML'!$B:$B,2020,'Pooling Demand- Subsidy &amp; ML'!$C:$C,$B66,'Pooling Demand- Subsidy &amp; ML'!$D:$D,N$58)+SUMIFS('Pooling Demand- Subsidy &amp; ML'!$BP:$BP,'Pooling Demand- Subsidy &amp; ML'!$B:$B,2020,'Pooling Demand- Subsidy &amp; ML'!$C:$C,$B66,'Pooling Demand- Subsidy &amp; ML'!$D:$D,N$58)+SUMIFS('Pooling Demand- Subsidy &amp; ML'!$BS:$BS,'Pooling Demand- Subsidy &amp; ML'!$B:$B,2020,'Pooling Demand- Subsidy &amp; ML'!$C:$C,$B66,'Pooling Demand- Subsidy &amp; ML'!$D:$D,N$58)</f>
        <v>#N/A</v>
      </c>
      <c r="O66" s="117" t="e">
        <f>SUMIFS('Pooling Demand- Subsidy &amp; ML'!$BG:$BG,'Pooling Demand- Subsidy &amp; ML'!$B:$B,2020,'Pooling Demand- Subsidy &amp; ML'!$C:$C,$B66,'Pooling Demand- Subsidy &amp; ML'!$D:$D,O$58)+SUMIFS('Pooling Demand- Subsidy &amp; ML'!$BJ:$BJ,'Pooling Demand- Subsidy &amp; ML'!$B:$B,2020,'Pooling Demand- Subsidy &amp; ML'!$C:$C,$B66,'Pooling Demand- Subsidy &amp; ML'!$D:$D,O$58)+SUMIFS('Pooling Demand- Subsidy &amp; ML'!$BP:$BP,'Pooling Demand- Subsidy &amp; ML'!$B:$B,2020,'Pooling Demand- Subsidy &amp; ML'!$C:$C,$B66,'Pooling Demand- Subsidy &amp; ML'!$D:$D,O$58)+SUMIFS('Pooling Demand- Subsidy &amp; ML'!$BS:$BS,'Pooling Demand- Subsidy &amp; ML'!$B:$B,2020,'Pooling Demand- Subsidy &amp; ML'!$C:$C,$B66,'Pooling Demand- Subsidy &amp; ML'!$D:$D,O$58)</f>
        <v>#N/A</v>
      </c>
      <c r="P66" s="117" t="e">
        <f>SUMIFS('Pooling Demand- Subsidy &amp; ML'!$BG:$BG,'Pooling Demand- Subsidy &amp; ML'!$B:$B,2020,'Pooling Demand- Subsidy &amp; ML'!$C:$C,$B66,'Pooling Demand- Subsidy &amp; ML'!$D:$D,P$58)+SUMIFS('Pooling Demand- Subsidy &amp; ML'!$BJ:$BJ,'Pooling Demand- Subsidy &amp; ML'!$B:$B,2020,'Pooling Demand- Subsidy &amp; ML'!$C:$C,$B66,'Pooling Demand- Subsidy &amp; ML'!$D:$D,P$58)+SUMIFS('Pooling Demand- Subsidy &amp; ML'!$BP:$BP,'Pooling Demand- Subsidy &amp; ML'!$B:$B,2020,'Pooling Demand- Subsidy &amp; ML'!$C:$C,$B66,'Pooling Demand- Subsidy &amp; ML'!$D:$D,P$58)+SUMIFS('Pooling Demand- Subsidy &amp; ML'!$BS:$BS,'Pooling Demand- Subsidy &amp; ML'!$B:$B,2020,'Pooling Demand- Subsidy &amp; ML'!$C:$C,$B66,'Pooling Demand- Subsidy &amp; ML'!$D:$D,P$58)</f>
        <v>#N/A</v>
      </c>
      <c r="Q66" s="117" t="e">
        <f>SUMIFS('Pooling Demand- Subsidy &amp; ML'!$BG:$BG,'Pooling Demand- Subsidy &amp; ML'!$B:$B,2020,'Pooling Demand- Subsidy &amp; ML'!$C:$C,$B66,'Pooling Demand- Subsidy &amp; ML'!$D:$D,Q$58)+SUMIFS('Pooling Demand- Subsidy &amp; ML'!$BJ:$BJ,'Pooling Demand- Subsidy &amp; ML'!$B:$B,2020,'Pooling Demand- Subsidy &amp; ML'!$C:$C,$B66,'Pooling Demand- Subsidy &amp; ML'!$D:$D,Q$58)+SUMIFS('Pooling Demand- Subsidy &amp; ML'!$BP:$BP,'Pooling Demand- Subsidy &amp; ML'!$B:$B,2020,'Pooling Demand- Subsidy &amp; ML'!$C:$C,$B66,'Pooling Demand- Subsidy &amp; ML'!$D:$D,Q$58)+SUMIFS('Pooling Demand- Subsidy &amp; ML'!$BS:$BS,'Pooling Demand- Subsidy &amp; ML'!$B:$B,2020,'Pooling Demand- Subsidy &amp; ML'!$C:$C,$B66,'Pooling Demand- Subsidy &amp; ML'!$D:$D,Q$58)</f>
        <v>#N/A</v>
      </c>
      <c r="R66" s="117" t="e">
        <f>SUMIFS('Pooling Demand- Subsidy &amp; ML'!$BG:$BG,'Pooling Demand- Subsidy &amp; ML'!$B:$B,2020,'Pooling Demand- Subsidy &amp; ML'!$C:$C,$B66,'Pooling Demand- Subsidy &amp; ML'!$D:$D,R$58)+SUMIFS('Pooling Demand- Subsidy &amp; ML'!$BJ:$BJ,'Pooling Demand- Subsidy &amp; ML'!$B:$B,2020,'Pooling Demand- Subsidy &amp; ML'!$C:$C,$B66,'Pooling Demand- Subsidy &amp; ML'!$D:$D,R$58)+SUMIFS('Pooling Demand- Subsidy &amp; ML'!$BP:$BP,'Pooling Demand- Subsidy &amp; ML'!$B:$B,2020,'Pooling Demand- Subsidy &amp; ML'!$C:$C,$B66,'Pooling Demand- Subsidy &amp; ML'!$D:$D,R$58)+SUMIFS('Pooling Demand- Subsidy &amp; ML'!$BS:$BS,'Pooling Demand- Subsidy &amp; ML'!$B:$B,2020,'Pooling Demand- Subsidy &amp; ML'!$C:$C,$B66,'Pooling Demand- Subsidy &amp; ML'!$D:$D,R$58)</f>
        <v>#N/A</v>
      </c>
      <c r="S66" s="117" t="e">
        <f>SUMIFS('Pooling Demand- Subsidy &amp; ML'!$BG:$BG,'Pooling Demand- Subsidy &amp; ML'!$B:$B,2020,'Pooling Demand- Subsidy &amp; ML'!$C:$C,$B66,'Pooling Demand- Subsidy &amp; ML'!$D:$D,S$58)+SUMIFS('Pooling Demand- Subsidy &amp; ML'!$BJ:$BJ,'Pooling Demand- Subsidy &amp; ML'!$B:$B,2020,'Pooling Demand- Subsidy &amp; ML'!$C:$C,$B66,'Pooling Demand- Subsidy &amp; ML'!$D:$D,S$58)+SUMIFS('Pooling Demand- Subsidy &amp; ML'!$BP:$BP,'Pooling Demand- Subsidy &amp; ML'!$B:$B,2020,'Pooling Demand- Subsidy &amp; ML'!$C:$C,$B66,'Pooling Demand- Subsidy &amp; ML'!$D:$D,S$58)+SUMIFS('Pooling Demand- Subsidy &amp; ML'!$BS:$BS,'Pooling Demand- Subsidy &amp; ML'!$B:$B,2020,'Pooling Demand- Subsidy &amp; ML'!$C:$C,$B66,'Pooling Demand- Subsidy &amp; ML'!$D:$D,S$58)</f>
        <v>#N/A</v>
      </c>
      <c r="T66" s="118" t="e">
        <f>SUMIFS('Pooling Demand- Subsidy &amp; ML'!$BG:$BG,'Pooling Demand- Subsidy &amp; ML'!$B:$B,2020,'Pooling Demand- Subsidy &amp; ML'!$C:$C,$B66,'Pooling Demand- Subsidy &amp; ML'!$D:$D,T$58)+SUMIFS('Pooling Demand- Subsidy &amp; ML'!$BJ:$BJ,'Pooling Demand- Subsidy &amp; ML'!$B:$B,2020,'Pooling Demand- Subsidy &amp; ML'!$C:$C,$B66,'Pooling Demand- Subsidy &amp; ML'!$D:$D,T$58)+SUMIFS('Pooling Demand- Subsidy &amp; ML'!$BP:$BP,'Pooling Demand- Subsidy &amp; ML'!$B:$B,2020,'Pooling Demand- Subsidy &amp; ML'!$C:$C,$B66,'Pooling Demand- Subsidy &amp; ML'!$D:$D,T$58)+SUMIFS('Pooling Demand- Subsidy &amp; ML'!$BS:$BS,'Pooling Demand- Subsidy &amp; ML'!$B:$B,2020,'Pooling Demand- Subsidy &amp; ML'!$C:$C,$B66,'Pooling Demand- Subsidy &amp; ML'!$D:$D,T$58)</f>
        <v>#N/A</v>
      </c>
      <c r="U66" s="91" t="e">
        <f t="shared" si="31"/>
        <v>#N/A</v>
      </c>
      <c r="W66" s="109" t="s">
        <v>15</v>
      </c>
      <c r="X66" s="116" t="e">
        <f>SUMIFS('Pooling Demand- Subsidy &amp; ML'!$BG:$BG,'Pooling Demand- Subsidy &amp; ML'!$B:$B,2025,'Pooling Demand- Subsidy &amp; ML'!$C:$C,$B66,'Pooling Demand- Subsidy &amp; ML'!$D:$D,X$58)+SUMIFS('Pooling Demand- Subsidy &amp; ML'!$BJ:$BJ,'Pooling Demand- Subsidy &amp; ML'!$B:$B,2025,'Pooling Demand- Subsidy &amp; ML'!$C:$C,$B66,'Pooling Demand- Subsidy &amp; ML'!$D:$D,X$58)+SUMIFS('Pooling Demand- Subsidy &amp; ML'!$BP:$BP,'Pooling Demand- Subsidy &amp; ML'!$B:$B,2025,'Pooling Demand- Subsidy &amp; ML'!$C:$C,$B66,'Pooling Demand- Subsidy &amp; ML'!$D:$D,X$58)+SUMIFS('Pooling Demand- Subsidy &amp; ML'!$BS:$BS,'Pooling Demand- Subsidy &amp; ML'!$B:$B,2025,'Pooling Demand- Subsidy &amp; ML'!$C:$C,$B66,'Pooling Demand- Subsidy &amp; ML'!$D:$D,X$58)</f>
        <v>#N/A</v>
      </c>
      <c r="Y66" s="117" t="e">
        <f>SUMIFS('Pooling Demand- Subsidy &amp; ML'!$BG:$BG,'Pooling Demand- Subsidy &amp; ML'!$B:$B,2025,'Pooling Demand- Subsidy &amp; ML'!$C:$C,$B66,'Pooling Demand- Subsidy &amp; ML'!$D:$D,Y$58)+SUMIFS('Pooling Demand- Subsidy &amp; ML'!$BJ:$BJ,'Pooling Demand- Subsidy &amp; ML'!$B:$B,2025,'Pooling Demand- Subsidy &amp; ML'!$C:$C,$B66,'Pooling Demand- Subsidy &amp; ML'!$D:$D,Y$58)+SUMIFS('Pooling Demand- Subsidy &amp; ML'!$BP:$BP,'Pooling Demand- Subsidy &amp; ML'!$B:$B,2025,'Pooling Demand- Subsidy &amp; ML'!$C:$C,$B66,'Pooling Demand- Subsidy &amp; ML'!$D:$D,Y$58)+SUMIFS('Pooling Demand- Subsidy &amp; ML'!$BS:$BS,'Pooling Demand- Subsidy &amp; ML'!$B:$B,2025,'Pooling Demand- Subsidy &amp; ML'!$C:$C,$B66,'Pooling Demand- Subsidy &amp; ML'!$D:$D,Y$58)</f>
        <v>#N/A</v>
      </c>
      <c r="Z66" s="117" t="e">
        <f>SUMIFS('Pooling Demand- Subsidy &amp; ML'!$BG:$BG,'Pooling Demand- Subsidy &amp; ML'!$B:$B,2025,'Pooling Demand- Subsidy &amp; ML'!$C:$C,$B66,'Pooling Demand- Subsidy &amp; ML'!$D:$D,Z$58)+SUMIFS('Pooling Demand- Subsidy &amp; ML'!$BJ:$BJ,'Pooling Demand- Subsidy &amp; ML'!$B:$B,2025,'Pooling Demand- Subsidy &amp; ML'!$C:$C,$B66,'Pooling Demand- Subsidy &amp; ML'!$D:$D,Z$58)+SUMIFS('Pooling Demand- Subsidy &amp; ML'!$BP:$BP,'Pooling Demand- Subsidy &amp; ML'!$B:$B,2025,'Pooling Demand- Subsidy &amp; ML'!$C:$C,$B66,'Pooling Demand- Subsidy &amp; ML'!$D:$D,Z$58)+SUMIFS('Pooling Demand- Subsidy &amp; ML'!$BS:$BS,'Pooling Demand- Subsidy &amp; ML'!$B:$B,2025,'Pooling Demand- Subsidy &amp; ML'!$C:$C,$B66,'Pooling Demand- Subsidy &amp; ML'!$D:$D,Z$58)</f>
        <v>#N/A</v>
      </c>
      <c r="AA66" s="117" t="e">
        <f>SUMIFS('Pooling Demand- Subsidy &amp; ML'!$BG:$BG,'Pooling Demand- Subsidy &amp; ML'!$B:$B,2025,'Pooling Demand- Subsidy &amp; ML'!$C:$C,$B66,'Pooling Demand- Subsidy &amp; ML'!$D:$D,AA$58)+SUMIFS('Pooling Demand- Subsidy &amp; ML'!$BJ:$BJ,'Pooling Demand- Subsidy &amp; ML'!$B:$B,2025,'Pooling Demand- Subsidy &amp; ML'!$C:$C,$B66,'Pooling Demand- Subsidy &amp; ML'!$D:$D,AA$58)+SUMIFS('Pooling Demand- Subsidy &amp; ML'!$BP:$BP,'Pooling Demand- Subsidy &amp; ML'!$B:$B,2025,'Pooling Demand- Subsidy &amp; ML'!$C:$C,$B66,'Pooling Demand- Subsidy &amp; ML'!$D:$D,AA$58)+SUMIFS('Pooling Demand- Subsidy &amp; ML'!$BS:$BS,'Pooling Demand- Subsidy &amp; ML'!$B:$B,2025,'Pooling Demand- Subsidy &amp; ML'!$C:$C,$B66,'Pooling Demand- Subsidy &amp; ML'!$D:$D,AA$58)</f>
        <v>#N/A</v>
      </c>
      <c r="AB66" s="117" t="e">
        <f>SUMIFS('Pooling Demand- Subsidy &amp; ML'!$BG:$BG,'Pooling Demand- Subsidy &amp; ML'!$B:$B,2025,'Pooling Demand- Subsidy &amp; ML'!$C:$C,$B66,'Pooling Demand- Subsidy &amp; ML'!$D:$D,AB$58)+SUMIFS('Pooling Demand- Subsidy &amp; ML'!$BJ:$BJ,'Pooling Demand- Subsidy &amp; ML'!$B:$B,2025,'Pooling Demand- Subsidy &amp; ML'!$C:$C,$B66,'Pooling Demand- Subsidy &amp; ML'!$D:$D,AB$58)+SUMIFS('Pooling Demand- Subsidy &amp; ML'!$BP:$BP,'Pooling Demand- Subsidy &amp; ML'!$B:$B,2025,'Pooling Demand- Subsidy &amp; ML'!$C:$C,$B66,'Pooling Demand- Subsidy &amp; ML'!$D:$D,AB$58)+SUMIFS('Pooling Demand- Subsidy &amp; ML'!$BS:$BS,'Pooling Demand- Subsidy &amp; ML'!$B:$B,2025,'Pooling Demand- Subsidy &amp; ML'!$C:$C,$B66,'Pooling Demand- Subsidy &amp; ML'!$D:$D,AB$58)</f>
        <v>#N/A</v>
      </c>
      <c r="AC66" s="117" t="e">
        <f>SUMIFS('Pooling Demand- Subsidy &amp; ML'!$BG:$BG,'Pooling Demand- Subsidy &amp; ML'!$B:$B,2025,'Pooling Demand- Subsidy &amp; ML'!$C:$C,$B66,'Pooling Demand- Subsidy &amp; ML'!$D:$D,AC$58)+SUMIFS('Pooling Demand- Subsidy &amp; ML'!$BJ:$BJ,'Pooling Demand- Subsidy &amp; ML'!$B:$B,2025,'Pooling Demand- Subsidy &amp; ML'!$C:$C,$B66,'Pooling Demand- Subsidy &amp; ML'!$D:$D,AC$58)+SUMIFS('Pooling Demand- Subsidy &amp; ML'!$BP:$BP,'Pooling Demand- Subsidy &amp; ML'!$B:$B,2025,'Pooling Demand- Subsidy &amp; ML'!$C:$C,$B66,'Pooling Demand- Subsidy &amp; ML'!$D:$D,AC$58)+SUMIFS('Pooling Demand- Subsidy &amp; ML'!$BS:$BS,'Pooling Demand- Subsidy &amp; ML'!$B:$B,2025,'Pooling Demand- Subsidy &amp; ML'!$C:$C,$B66,'Pooling Demand- Subsidy &amp; ML'!$D:$D,AC$58)</f>
        <v>#N/A</v>
      </c>
      <c r="AD66" s="118" t="e">
        <f>SUMIFS('Pooling Demand- Subsidy &amp; ML'!$BG:$BG,'Pooling Demand- Subsidy &amp; ML'!$B:$B,2025,'Pooling Demand- Subsidy &amp; ML'!$C:$C,$B66,'Pooling Demand- Subsidy &amp; ML'!$D:$D,AD$58)+SUMIFS('Pooling Demand- Subsidy &amp; ML'!$BJ:$BJ,'Pooling Demand- Subsidy &amp; ML'!$B:$B,2025,'Pooling Demand- Subsidy &amp; ML'!$C:$C,$B66,'Pooling Demand- Subsidy &amp; ML'!$D:$D,AD$58)+SUMIFS('Pooling Demand- Subsidy &amp; ML'!$BP:$BP,'Pooling Demand- Subsidy &amp; ML'!$B:$B,2025,'Pooling Demand- Subsidy &amp; ML'!$C:$C,$B66,'Pooling Demand- Subsidy &amp; ML'!$D:$D,AD$58)+SUMIFS('Pooling Demand- Subsidy &amp; ML'!$BS:$BS,'Pooling Demand- Subsidy &amp; ML'!$B:$B,2025,'Pooling Demand- Subsidy &amp; ML'!$C:$C,$B66,'Pooling Demand- Subsidy &amp; ML'!$D:$D,AD$58)</f>
        <v>#N/A</v>
      </c>
      <c r="AE66" s="91" t="e">
        <f t="shared" si="32"/>
        <v>#N/A</v>
      </c>
      <c r="AG66" s="109" t="s">
        <v>15</v>
      </c>
      <c r="AH66" s="116">
        <f>SUMIFS('Pooling Demand- Subsidy &amp; ML'!$BG:$BG,'Pooling Demand- Subsidy &amp; ML'!$B:$B,2035,'Pooling Demand- Subsidy &amp; ML'!$C:$C,$B66,'Pooling Demand- Subsidy &amp; ML'!$D:$D,AH$58)+SUMIFS('Pooling Demand- Subsidy &amp; ML'!$BJ:$BJ,'Pooling Demand- Subsidy &amp; ML'!$B:$B,2035,'Pooling Demand- Subsidy &amp; ML'!$C:$C,$B66,'Pooling Demand- Subsidy &amp; ML'!$D:$D,AH$58)+SUMIFS('Pooling Demand- Subsidy &amp; ML'!$BP:$BP,'Pooling Demand- Subsidy &amp; ML'!$B:$B,2035,'Pooling Demand- Subsidy &amp; ML'!$C:$C,$B66,'Pooling Demand- Subsidy &amp; ML'!$D:$D,AH$58)+SUMIFS('Pooling Demand- Subsidy &amp; ML'!$BS:$BS,'Pooling Demand- Subsidy &amp; ML'!$B:$B,2035,'Pooling Demand- Subsidy &amp; ML'!$C:$C,$B66,'Pooling Demand- Subsidy &amp; ML'!$D:$D,AH$58)</f>
        <v>1.7027599311189461</v>
      </c>
      <c r="AI66" s="117">
        <f>SUMIFS('Pooling Demand- Subsidy &amp; ML'!$BG:$BG,'Pooling Demand- Subsidy &amp; ML'!$B:$B,2035,'Pooling Demand- Subsidy &amp; ML'!$C:$C,$B66,'Pooling Demand- Subsidy &amp; ML'!$D:$D,AI$58)+SUMIFS('Pooling Demand- Subsidy &amp; ML'!$BJ:$BJ,'Pooling Demand- Subsidy &amp; ML'!$B:$B,2035,'Pooling Demand- Subsidy &amp; ML'!$C:$C,$B66,'Pooling Demand- Subsidy &amp; ML'!$D:$D,AI$58)+SUMIFS('Pooling Demand- Subsidy &amp; ML'!$BP:$BP,'Pooling Demand- Subsidy &amp; ML'!$B:$B,2035,'Pooling Demand- Subsidy &amp; ML'!$C:$C,$B66,'Pooling Demand- Subsidy &amp; ML'!$D:$D,AI$58)+SUMIFS('Pooling Demand- Subsidy &amp; ML'!$BS:$BS,'Pooling Demand- Subsidy &amp; ML'!$B:$B,2035,'Pooling Demand- Subsidy &amp; ML'!$C:$C,$B66,'Pooling Demand- Subsidy &amp; ML'!$D:$D,AI$58)</f>
        <v>1.1272058621905288</v>
      </c>
      <c r="AJ66" s="117">
        <f>SUMIFS('Pooling Demand- Subsidy &amp; ML'!$BG:$BG,'Pooling Demand- Subsidy &amp; ML'!$B:$B,2035,'Pooling Demand- Subsidy &amp; ML'!$C:$C,$B66,'Pooling Demand- Subsidy &amp; ML'!$D:$D,AJ$58)+SUMIFS('Pooling Demand- Subsidy &amp; ML'!$BJ:$BJ,'Pooling Demand- Subsidy &amp; ML'!$B:$B,2035,'Pooling Demand- Subsidy &amp; ML'!$C:$C,$B66,'Pooling Demand- Subsidy &amp; ML'!$D:$D,AJ$58)+SUMIFS('Pooling Demand- Subsidy &amp; ML'!$BP:$BP,'Pooling Demand- Subsidy &amp; ML'!$B:$B,2035,'Pooling Demand- Subsidy &amp; ML'!$C:$C,$B66,'Pooling Demand- Subsidy &amp; ML'!$D:$D,AJ$58)+SUMIFS('Pooling Demand- Subsidy &amp; ML'!$BS:$BS,'Pooling Demand- Subsidy &amp; ML'!$B:$B,2035,'Pooling Demand- Subsidy &amp; ML'!$C:$C,$B66,'Pooling Demand- Subsidy &amp; ML'!$D:$D,AJ$58)</f>
        <v>0</v>
      </c>
      <c r="AK66" s="117">
        <f>SUMIFS('Pooling Demand- Subsidy &amp; ML'!$BG:$BG,'Pooling Demand- Subsidy &amp; ML'!$B:$B,2035,'Pooling Demand- Subsidy &amp; ML'!$C:$C,$B66,'Pooling Demand- Subsidy &amp; ML'!$D:$D,AK$58)+SUMIFS('Pooling Demand- Subsidy &amp; ML'!$BJ:$BJ,'Pooling Demand- Subsidy &amp; ML'!$B:$B,2035,'Pooling Demand- Subsidy &amp; ML'!$C:$C,$B66,'Pooling Demand- Subsidy &amp; ML'!$D:$D,AK$58)+SUMIFS('Pooling Demand- Subsidy &amp; ML'!$BP:$BP,'Pooling Demand- Subsidy &amp; ML'!$B:$B,2035,'Pooling Demand- Subsidy &amp; ML'!$C:$C,$B66,'Pooling Demand- Subsidy &amp; ML'!$D:$D,AK$58)+SUMIFS('Pooling Demand- Subsidy &amp; ML'!$BS:$BS,'Pooling Demand- Subsidy &amp; ML'!$B:$B,2035,'Pooling Demand- Subsidy &amp; ML'!$C:$C,$B66,'Pooling Demand- Subsidy &amp; ML'!$D:$D,AK$58)</f>
        <v>0.83477537641635191</v>
      </c>
      <c r="AL66" s="117">
        <f>SUMIFS('Pooling Demand- Subsidy &amp; ML'!$BG:$BG,'Pooling Demand- Subsidy &amp; ML'!$B:$B,2035,'Pooling Demand- Subsidy &amp; ML'!$C:$C,$B66,'Pooling Demand- Subsidy &amp; ML'!$D:$D,AL$58)+SUMIFS('Pooling Demand- Subsidy &amp; ML'!$BJ:$BJ,'Pooling Demand- Subsidy &amp; ML'!$B:$B,2035,'Pooling Demand- Subsidy &amp; ML'!$C:$C,$B66,'Pooling Demand- Subsidy &amp; ML'!$D:$D,AL$58)+SUMIFS('Pooling Demand- Subsidy &amp; ML'!$BP:$BP,'Pooling Demand- Subsidy &amp; ML'!$B:$B,2035,'Pooling Demand- Subsidy &amp; ML'!$C:$C,$B66,'Pooling Demand- Subsidy &amp; ML'!$D:$D,AL$58)+SUMIFS('Pooling Demand- Subsidy &amp; ML'!$BS:$BS,'Pooling Demand- Subsidy &amp; ML'!$B:$B,2035,'Pooling Demand- Subsidy &amp; ML'!$C:$C,$B66,'Pooling Demand- Subsidy &amp; ML'!$D:$D,AL$58)</f>
        <v>0</v>
      </c>
      <c r="AM66" s="117">
        <f>SUMIFS('Pooling Demand- Subsidy &amp; ML'!$BG:$BG,'Pooling Demand- Subsidy &amp; ML'!$B:$B,2035,'Pooling Demand- Subsidy &amp; ML'!$C:$C,$B66,'Pooling Demand- Subsidy &amp; ML'!$D:$D,AM$58)+SUMIFS('Pooling Demand- Subsidy &amp; ML'!$BJ:$BJ,'Pooling Demand- Subsidy &amp; ML'!$B:$B,2035,'Pooling Demand- Subsidy &amp; ML'!$C:$C,$B66,'Pooling Demand- Subsidy &amp; ML'!$D:$D,AM$58)+SUMIFS('Pooling Demand- Subsidy &amp; ML'!$BP:$BP,'Pooling Demand- Subsidy &amp; ML'!$B:$B,2035,'Pooling Demand- Subsidy &amp; ML'!$C:$C,$B66,'Pooling Demand- Subsidy &amp; ML'!$D:$D,AM$58)+SUMIFS('Pooling Demand- Subsidy &amp; ML'!$BS:$BS,'Pooling Demand- Subsidy &amp; ML'!$B:$B,2035,'Pooling Demand- Subsidy &amp; ML'!$C:$C,$B66,'Pooling Demand- Subsidy &amp; ML'!$D:$D,AM$58)</f>
        <v>0.82184049069001341</v>
      </c>
      <c r="AN66" s="118">
        <f>SUMIFS('Pooling Demand- Subsidy &amp; ML'!$BG:$BG,'Pooling Demand- Subsidy &amp; ML'!$B:$B,2035,'Pooling Demand- Subsidy &amp; ML'!$C:$C,$B66,'Pooling Demand- Subsidy &amp; ML'!$D:$D,AN$58)+SUMIFS('Pooling Demand- Subsidy &amp; ML'!$BJ:$BJ,'Pooling Demand- Subsidy &amp; ML'!$B:$B,2035,'Pooling Demand- Subsidy &amp; ML'!$C:$C,$B66,'Pooling Demand- Subsidy &amp; ML'!$D:$D,AN$58)+SUMIFS('Pooling Demand- Subsidy &amp; ML'!$BP:$BP,'Pooling Demand- Subsidy &amp; ML'!$B:$B,2035,'Pooling Demand- Subsidy &amp; ML'!$C:$C,$B66,'Pooling Demand- Subsidy &amp; ML'!$D:$D,AN$58)+SUMIFS('Pooling Demand- Subsidy &amp; ML'!$BS:$BS,'Pooling Demand- Subsidy &amp; ML'!$B:$B,2035,'Pooling Demand- Subsidy &amp; ML'!$C:$C,$B66,'Pooling Demand- Subsidy &amp; ML'!$D:$D,AN$58)</f>
        <v>0.99217889535444115</v>
      </c>
      <c r="AO66" s="91">
        <f t="shared" si="33"/>
        <v>5.4787605557702816</v>
      </c>
      <c r="AQ66" s="109" t="s">
        <v>15</v>
      </c>
      <c r="AR66" s="116" t="e">
        <f>SUMIFS('Pooling Demand- Subsidy &amp; ML'!$BG:$BG,'Pooling Demand- Subsidy &amp; ML'!$B:$B,2050,'Pooling Demand- Subsidy &amp; ML'!$C:$C,$B66,'Pooling Demand- Subsidy &amp; ML'!$D:$D,AR$58)+SUMIFS('Pooling Demand- Subsidy &amp; ML'!$BJ:$BJ,'Pooling Demand- Subsidy &amp; ML'!$B:$B,2050,'Pooling Demand- Subsidy &amp; ML'!$C:$C,$B66,'Pooling Demand- Subsidy &amp; ML'!$D:$D,AR$58)+SUMIFS('Pooling Demand- Subsidy &amp; ML'!$BP:$BP,'Pooling Demand- Subsidy &amp; ML'!$B:$B,2050,'Pooling Demand- Subsidy &amp; ML'!$C:$C,$B66,'Pooling Demand- Subsidy &amp; ML'!$D:$D,AR$58)+SUMIFS('Pooling Demand- Subsidy &amp; ML'!$BS:$BS,'Pooling Demand- Subsidy &amp; ML'!$B:$B,2050,'Pooling Demand- Subsidy &amp; ML'!$C:$C,$B66,'Pooling Demand- Subsidy &amp; ML'!$D:$D,AR$58)</f>
        <v>#N/A</v>
      </c>
      <c r="AS66" s="117" t="e">
        <f>SUMIFS('Pooling Demand- Subsidy &amp; ML'!$BG:$BG,'Pooling Demand- Subsidy &amp; ML'!$B:$B,2050,'Pooling Demand- Subsidy &amp; ML'!$C:$C,$B66,'Pooling Demand- Subsidy &amp; ML'!$D:$D,AS$58)+SUMIFS('Pooling Demand- Subsidy &amp; ML'!$BJ:$BJ,'Pooling Demand- Subsidy &amp; ML'!$B:$B,2050,'Pooling Demand- Subsidy &amp; ML'!$C:$C,$B66,'Pooling Demand- Subsidy &amp; ML'!$D:$D,AS$58)+SUMIFS('Pooling Demand- Subsidy &amp; ML'!$BP:$BP,'Pooling Demand- Subsidy &amp; ML'!$B:$B,2050,'Pooling Demand- Subsidy &amp; ML'!$C:$C,$B66,'Pooling Demand- Subsidy &amp; ML'!$D:$D,AS$58)+SUMIFS('Pooling Demand- Subsidy &amp; ML'!$BS:$BS,'Pooling Demand- Subsidy &amp; ML'!$B:$B,2050,'Pooling Demand- Subsidy &amp; ML'!$C:$C,$B66,'Pooling Demand- Subsidy &amp; ML'!$D:$D,AS$58)</f>
        <v>#N/A</v>
      </c>
      <c r="AT66" s="117" t="e">
        <f>SUMIFS('Pooling Demand- Subsidy &amp; ML'!$BG:$BG,'Pooling Demand- Subsidy &amp; ML'!$B:$B,2050,'Pooling Demand- Subsidy &amp; ML'!$C:$C,$B66,'Pooling Demand- Subsidy &amp; ML'!$D:$D,AT$58)+SUMIFS('Pooling Demand- Subsidy &amp; ML'!$BJ:$BJ,'Pooling Demand- Subsidy &amp; ML'!$B:$B,2050,'Pooling Demand- Subsidy &amp; ML'!$C:$C,$B66,'Pooling Demand- Subsidy &amp; ML'!$D:$D,AT$58)+SUMIFS('Pooling Demand- Subsidy &amp; ML'!$BP:$BP,'Pooling Demand- Subsidy &amp; ML'!$B:$B,2050,'Pooling Demand- Subsidy &amp; ML'!$C:$C,$B66,'Pooling Demand- Subsidy &amp; ML'!$D:$D,AT$58)+SUMIFS('Pooling Demand- Subsidy &amp; ML'!$BS:$BS,'Pooling Demand- Subsidy &amp; ML'!$B:$B,2050,'Pooling Demand- Subsidy &amp; ML'!$C:$C,$B66,'Pooling Demand- Subsidy &amp; ML'!$D:$D,AT$58)</f>
        <v>#N/A</v>
      </c>
      <c r="AU66" s="117" t="e">
        <f>SUMIFS('Pooling Demand- Subsidy &amp; ML'!$BG:$BG,'Pooling Demand- Subsidy &amp; ML'!$B:$B,2050,'Pooling Demand- Subsidy &amp; ML'!$C:$C,$B66,'Pooling Demand- Subsidy &amp; ML'!$D:$D,AU$58)+SUMIFS('Pooling Demand- Subsidy &amp; ML'!$BJ:$BJ,'Pooling Demand- Subsidy &amp; ML'!$B:$B,2050,'Pooling Demand- Subsidy &amp; ML'!$C:$C,$B66,'Pooling Demand- Subsidy &amp; ML'!$D:$D,AU$58)+SUMIFS('Pooling Demand- Subsidy &amp; ML'!$BP:$BP,'Pooling Demand- Subsidy &amp; ML'!$B:$B,2050,'Pooling Demand- Subsidy &amp; ML'!$C:$C,$B66,'Pooling Demand- Subsidy &amp; ML'!$D:$D,AU$58)+SUMIFS('Pooling Demand- Subsidy &amp; ML'!$BS:$BS,'Pooling Demand- Subsidy &amp; ML'!$B:$B,2050,'Pooling Demand- Subsidy &amp; ML'!$C:$C,$B66,'Pooling Demand- Subsidy &amp; ML'!$D:$D,AU$58)</f>
        <v>#N/A</v>
      </c>
      <c r="AV66" s="117" t="e">
        <f>SUMIFS('Pooling Demand- Subsidy &amp; ML'!$BG:$BG,'Pooling Demand- Subsidy &amp; ML'!$B:$B,2050,'Pooling Demand- Subsidy &amp; ML'!$C:$C,$B66,'Pooling Demand- Subsidy &amp; ML'!$D:$D,AV$58)+SUMIFS('Pooling Demand- Subsidy &amp; ML'!$BJ:$BJ,'Pooling Demand- Subsidy &amp; ML'!$B:$B,2050,'Pooling Demand- Subsidy &amp; ML'!$C:$C,$B66,'Pooling Demand- Subsidy &amp; ML'!$D:$D,AV$58)+SUMIFS('Pooling Demand- Subsidy &amp; ML'!$BP:$BP,'Pooling Demand- Subsidy &amp; ML'!$B:$B,2050,'Pooling Demand- Subsidy &amp; ML'!$C:$C,$B66,'Pooling Demand- Subsidy &amp; ML'!$D:$D,AV$58)+SUMIFS('Pooling Demand- Subsidy &amp; ML'!$BS:$BS,'Pooling Demand- Subsidy &amp; ML'!$B:$B,2050,'Pooling Demand- Subsidy &amp; ML'!$C:$C,$B66,'Pooling Demand- Subsidy &amp; ML'!$D:$D,AV$58)</f>
        <v>#N/A</v>
      </c>
      <c r="AW66" s="117" t="e">
        <f>SUMIFS('Pooling Demand- Subsidy &amp; ML'!$BG:$BG,'Pooling Demand- Subsidy &amp; ML'!$B:$B,2050,'Pooling Demand- Subsidy &amp; ML'!$C:$C,$B66,'Pooling Demand- Subsidy &amp; ML'!$D:$D,AW$58)+SUMIFS('Pooling Demand- Subsidy &amp; ML'!$BJ:$BJ,'Pooling Demand- Subsidy &amp; ML'!$B:$B,2050,'Pooling Demand- Subsidy &amp; ML'!$C:$C,$B66,'Pooling Demand- Subsidy &amp; ML'!$D:$D,AW$58)+SUMIFS('Pooling Demand- Subsidy &amp; ML'!$BP:$BP,'Pooling Demand- Subsidy &amp; ML'!$B:$B,2050,'Pooling Demand- Subsidy &amp; ML'!$C:$C,$B66,'Pooling Demand- Subsidy &amp; ML'!$D:$D,AW$58)+SUMIFS('Pooling Demand- Subsidy &amp; ML'!$BS:$BS,'Pooling Demand- Subsidy &amp; ML'!$B:$B,2050,'Pooling Demand- Subsidy &amp; ML'!$C:$C,$B66,'Pooling Demand- Subsidy &amp; ML'!$D:$D,AW$58)</f>
        <v>#N/A</v>
      </c>
      <c r="AX66" s="118" t="e">
        <f>SUMIFS('Pooling Demand- Subsidy &amp; ML'!$BG:$BG,'Pooling Demand- Subsidy &amp; ML'!$B:$B,2050,'Pooling Demand- Subsidy &amp; ML'!$C:$C,$B66,'Pooling Demand- Subsidy &amp; ML'!$D:$D,AX$58)+SUMIFS('Pooling Demand- Subsidy &amp; ML'!$BJ:$BJ,'Pooling Demand- Subsidy &amp; ML'!$B:$B,2050,'Pooling Demand- Subsidy &amp; ML'!$C:$C,$B66,'Pooling Demand- Subsidy &amp; ML'!$D:$D,AX$58)+SUMIFS('Pooling Demand- Subsidy &amp; ML'!$BP:$BP,'Pooling Demand- Subsidy &amp; ML'!$B:$B,2050,'Pooling Demand- Subsidy &amp; ML'!$C:$C,$B66,'Pooling Demand- Subsidy &amp; ML'!$D:$D,AX$58)+SUMIFS('Pooling Demand- Subsidy &amp; ML'!$BS:$BS,'Pooling Demand- Subsidy &amp; ML'!$B:$B,2050,'Pooling Demand- Subsidy &amp; ML'!$C:$C,$B66,'Pooling Demand- Subsidy &amp; ML'!$D:$D,AX$58)</f>
        <v>#N/A</v>
      </c>
      <c r="AY66" s="91" t="e">
        <f t="shared" si="34"/>
        <v>#N/A</v>
      </c>
    </row>
    <row r="67" spans="2:51" s="18" customFormat="1" x14ac:dyDescent="0.25">
      <c r="C67" s="120" t="s">
        <v>81</v>
      </c>
      <c r="D67" s="110" t="e">
        <f>SUM(D60:D66)</f>
        <v>#N/A</v>
      </c>
      <c r="E67" s="110" t="e">
        <f t="shared" ref="E67:J67" si="35">SUM(E60:E66)</f>
        <v>#N/A</v>
      </c>
      <c r="F67" s="110" t="e">
        <f t="shared" si="35"/>
        <v>#N/A</v>
      </c>
      <c r="G67" s="110" t="e">
        <f t="shared" si="35"/>
        <v>#N/A</v>
      </c>
      <c r="H67" s="110" t="e">
        <f t="shared" si="35"/>
        <v>#N/A</v>
      </c>
      <c r="I67" s="110" t="e">
        <f t="shared" si="35"/>
        <v>#N/A</v>
      </c>
      <c r="J67" s="110" t="e">
        <f t="shared" si="35"/>
        <v>#N/A</v>
      </c>
      <c r="K67" s="121" t="e">
        <f>SUM(K60:K66)</f>
        <v>#N/A</v>
      </c>
      <c r="M67" s="120" t="s">
        <v>81</v>
      </c>
      <c r="N67" s="110" t="e">
        <f>SUM(N60:N66)</f>
        <v>#N/A</v>
      </c>
      <c r="O67" s="110" t="e">
        <f t="shared" ref="O67:T67" si="36">SUM(O60:O66)</f>
        <v>#N/A</v>
      </c>
      <c r="P67" s="110" t="e">
        <f t="shared" si="36"/>
        <v>#N/A</v>
      </c>
      <c r="Q67" s="110" t="e">
        <f t="shared" si="36"/>
        <v>#N/A</v>
      </c>
      <c r="R67" s="110" t="e">
        <f t="shared" si="36"/>
        <v>#N/A</v>
      </c>
      <c r="S67" s="110" t="e">
        <f t="shared" si="36"/>
        <v>#N/A</v>
      </c>
      <c r="T67" s="110" t="e">
        <f t="shared" si="36"/>
        <v>#N/A</v>
      </c>
      <c r="U67" s="121" t="e">
        <f>SUM(U60:U66)</f>
        <v>#N/A</v>
      </c>
      <c r="W67" s="120" t="s">
        <v>81</v>
      </c>
      <c r="X67" s="110" t="e">
        <f>SUM(X60:X66)</f>
        <v>#N/A</v>
      </c>
      <c r="Y67" s="110" t="e">
        <f t="shared" ref="Y67:AD67" si="37">SUM(Y60:Y66)</f>
        <v>#N/A</v>
      </c>
      <c r="Z67" s="110" t="e">
        <f t="shared" si="37"/>
        <v>#N/A</v>
      </c>
      <c r="AA67" s="110" t="e">
        <f t="shared" si="37"/>
        <v>#N/A</v>
      </c>
      <c r="AB67" s="110" t="e">
        <f t="shared" si="37"/>
        <v>#N/A</v>
      </c>
      <c r="AC67" s="110" t="e">
        <f t="shared" si="37"/>
        <v>#N/A</v>
      </c>
      <c r="AD67" s="110" t="e">
        <f t="shared" si="37"/>
        <v>#N/A</v>
      </c>
      <c r="AE67" s="121" t="e">
        <f>SUM(AE60:AE66)</f>
        <v>#N/A</v>
      </c>
      <c r="AG67" s="120" t="s">
        <v>81</v>
      </c>
      <c r="AH67" s="110">
        <f>SUM(AH60:AH66)</f>
        <v>436.86006698282159</v>
      </c>
      <c r="AI67" s="110">
        <f t="shared" ref="AI67:AN67" si="38">SUM(AI60:AI66)</f>
        <v>451.75544421114392</v>
      </c>
      <c r="AJ67" s="110">
        <f t="shared" si="38"/>
        <v>155.82405573340395</v>
      </c>
      <c r="AK67" s="110">
        <f t="shared" si="38"/>
        <v>150.95480213750568</v>
      </c>
      <c r="AL67" s="110">
        <f t="shared" si="38"/>
        <v>124.4445236113805</v>
      </c>
      <c r="AM67" s="110">
        <f t="shared" si="38"/>
        <v>145.57613560106267</v>
      </c>
      <c r="AN67" s="110">
        <f t="shared" si="38"/>
        <v>3.9622714572626574</v>
      </c>
      <c r="AO67" s="121">
        <f>SUM(AO60:AO66)</f>
        <v>1469.3772997345811</v>
      </c>
      <c r="AQ67" s="120" t="s">
        <v>81</v>
      </c>
      <c r="AR67" s="110" t="e">
        <f>SUM(AR60:AR66)</f>
        <v>#N/A</v>
      </c>
      <c r="AS67" s="110" t="e">
        <f t="shared" ref="AS67:AX67" si="39">SUM(AS60:AS66)</f>
        <v>#N/A</v>
      </c>
      <c r="AT67" s="110" t="e">
        <f t="shared" si="39"/>
        <v>#N/A</v>
      </c>
      <c r="AU67" s="110" t="e">
        <f t="shared" si="39"/>
        <v>#N/A</v>
      </c>
      <c r="AV67" s="110" t="e">
        <f t="shared" si="39"/>
        <v>#N/A</v>
      </c>
      <c r="AW67" s="110" t="e">
        <f t="shared" si="39"/>
        <v>#N/A</v>
      </c>
      <c r="AX67" s="110" t="e">
        <f t="shared" si="39"/>
        <v>#N/A</v>
      </c>
      <c r="AY67" s="121" t="e">
        <f>SUM(AY60:AY66)</f>
        <v>#N/A</v>
      </c>
    </row>
    <row r="68" spans="2:51" s="18" customFormat="1" x14ac:dyDescent="0.25"/>
    <row r="69" spans="2:51" s="18" customFormat="1" x14ac:dyDescent="0.25"/>
    <row r="70" spans="2:51" s="18" customFormat="1" x14ac:dyDescent="0.25"/>
    <row r="71" spans="2:51" s="18" customFormat="1" ht="15" customHeight="1" x14ac:dyDescent="0.25">
      <c r="C71" s="262" t="s">
        <v>318</v>
      </c>
      <c r="D71" s="263"/>
      <c r="E71" s="263"/>
      <c r="F71" s="263"/>
      <c r="G71" s="263"/>
      <c r="H71" s="263"/>
      <c r="I71" s="263"/>
      <c r="J71" s="263"/>
      <c r="K71" s="264"/>
      <c r="M71" s="262" t="s">
        <v>318</v>
      </c>
      <c r="N71" s="263"/>
      <c r="O71" s="263"/>
      <c r="P71" s="263"/>
      <c r="Q71" s="263"/>
      <c r="R71" s="263"/>
      <c r="S71" s="263"/>
      <c r="T71" s="263"/>
      <c r="U71" s="264"/>
      <c r="W71" s="262" t="s">
        <v>318</v>
      </c>
      <c r="X71" s="263"/>
      <c r="Y71" s="263"/>
      <c r="Z71" s="263"/>
      <c r="AA71" s="263"/>
      <c r="AB71" s="263"/>
      <c r="AC71" s="263"/>
      <c r="AD71" s="263"/>
      <c r="AE71" s="264"/>
      <c r="AG71" s="262" t="s">
        <v>318</v>
      </c>
      <c r="AH71" s="263"/>
      <c r="AI71" s="263"/>
      <c r="AJ71" s="263"/>
      <c r="AK71" s="263"/>
      <c r="AL71" s="263"/>
      <c r="AM71" s="263"/>
      <c r="AN71" s="263"/>
      <c r="AO71" s="264"/>
      <c r="AQ71" s="262" t="s">
        <v>318</v>
      </c>
      <c r="AR71" s="263"/>
      <c r="AS71" s="263"/>
      <c r="AT71" s="263"/>
      <c r="AU71" s="263"/>
      <c r="AV71" s="263"/>
      <c r="AW71" s="263"/>
      <c r="AX71" s="263"/>
      <c r="AY71" s="264"/>
    </row>
    <row r="72" spans="2:51" s="18" customFormat="1" ht="15" customHeight="1" x14ac:dyDescent="0.25">
      <c r="C72" s="266" t="s">
        <v>253</v>
      </c>
      <c r="D72" s="267"/>
      <c r="E72" s="267"/>
      <c r="F72" s="267"/>
      <c r="G72" s="267"/>
      <c r="H72" s="267"/>
      <c r="I72" s="267"/>
      <c r="J72" s="267"/>
      <c r="K72" s="268"/>
      <c r="M72" s="266" t="s">
        <v>253</v>
      </c>
      <c r="N72" s="267"/>
      <c r="O72" s="267"/>
      <c r="P72" s="267"/>
      <c r="Q72" s="267"/>
      <c r="R72" s="267"/>
      <c r="S72" s="267"/>
      <c r="T72" s="267"/>
      <c r="U72" s="268"/>
      <c r="W72" s="266" t="s">
        <v>253</v>
      </c>
      <c r="X72" s="267"/>
      <c r="Y72" s="267"/>
      <c r="Z72" s="267"/>
      <c r="AA72" s="267"/>
      <c r="AB72" s="267"/>
      <c r="AC72" s="267"/>
      <c r="AD72" s="267"/>
      <c r="AE72" s="268"/>
      <c r="AG72" s="266" t="s">
        <v>253</v>
      </c>
      <c r="AH72" s="267"/>
      <c r="AI72" s="267"/>
      <c r="AJ72" s="267"/>
      <c r="AK72" s="267"/>
      <c r="AL72" s="267"/>
      <c r="AM72" s="267"/>
      <c r="AN72" s="267"/>
      <c r="AO72" s="268"/>
      <c r="AQ72" s="266" t="s">
        <v>253</v>
      </c>
      <c r="AR72" s="267"/>
      <c r="AS72" s="267"/>
      <c r="AT72" s="267"/>
      <c r="AU72" s="267"/>
      <c r="AV72" s="267"/>
      <c r="AW72" s="267"/>
      <c r="AX72" s="267"/>
      <c r="AY72" s="268"/>
    </row>
    <row r="73" spans="2:51" s="18" customFormat="1" x14ac:dyDescent="0.25">
      <c r="C73" s="109"/>
      <c r="D73" s="269" t="s">
        <v>82</v>
      </c>
      <c r="E73" s="269"/>
      <c r="F73" s="269"/>
      <c r="G73" s="269"/>
      <c r="H73" s="269"/>
      <c r="I73" s="269"/>
      <c r="J73" s="269"/>
      <c r="K73" s="122"/>
      <c r="M73" s="109"/>
      <c r="N73" s="269" t="s">
        <v>82</v>
      </c>
      <c r="O73" s="269"/>
      <c r="P73" s="269"/>
      <c r="Q73" s="269"/>
      <c r="R73" s="269"/>
      <c r="S73" s="269"/>
      <c r="T73" s="269"/>
      <c r="U73" s="122"/>
      <c r="W73" s="109"/>
      <c r="X73" s="269" t="s">
        <v>82</v>
      </c>
      <c r="Y73" s="269"/>
      <c r="Z73" s="269"/>
      <c r="AA73" s="269"/>
      <c r="AB73" s="269"/>
      <c r="AC73" s="269"/>
      <c r="AD73" s="269"/>
      <c r="AE73" s="122"/>
      <c r="AG73" s="109"/>
      <c r="AH73" s="269" t="s">
        <v>82</v>
      </c>
      <c r="AI73" s="269"/>
      <c r="AJ73" s="269"/>
      <c r="AK73" s="269"/>
      <c r="AL73" s="269"/>
      <c r="AM73" s="269"/>
      <c r="AN73" s="269"/>
      <c r="AO73" s="122"/>
      <c r="AQ73" s="109"/>
      <c r="AR73" s="269" t="s">
        <v>82</v>
      </c>
      <c r="AS73" s="269"/>
      <c r="AT73" s="269"/>
      <c r="AU73" s="269"/>
      <c r="AV73" s="269"/>
      <c r="AW73" s="269"/>
      <c r="AX73" s="269"/>
      <c r="AY73" s="122"/>
    </row>
    <row r="74" spans="2:51" s="18" customFormat="1" x14ac:dyDescent="0.25">
      <c r="C74" s="109"/>
      <c r="D74" s="123">
        <v>0</v>
      </c>
      <c r="E74" s="123">
        <v>1</v>
      </c>
      <c r="F74" s="123">
        <v>2</v>
      </c>
      <c r="G74" s="123">
        <v>3</v>
      </c>
      <c r="H74" s="123">
        <v>4</v>
      </c>
      <c r="I74" s="123">
        <v>5</v>
      </c>
      <c r="J74" s="123">
        <v>6</v>
      </c>
      <c r="K74" s="124"/>
      <c r="M74" s="109"/>
      <c r="N74" s="123">
        <v>0</v>
      </c>
      <c r="O74" s="123">
        <v>1</v>
      </c>
      <c r="P74" s="123">
        <v>2</v>
      </c>
      <c r="Q74" s="123">
        <v>3</v>
      </c>
      <c r="R74" s="123">
        <v>4</v>
      </c>
      <c r="S74" s="123">
        <v>5</v>
      </c>
      <c r="T74" s="123">
        <v>6</v>
      </c>
      <c r="U74" s="124"/>
      <c r="W74" s="109"/>
      <c r="X74" s="123">
        <v>0</v>
      </c>
      <c r="Y74" s="123">
        <v>1</v>
      </c>
      <c r="Z74" s="123">
        <v>2</v>
      </c>
      <c r="AA74" s="123">
        <v>3</v>
      </c>
      <c r="AB74" s="123">
        <v>4</v>
      </c>
      <c r="AC74" s="123">
        <v>5</v>
      </c>
      <c r="AD74" s="123">
        <v>6</v>
      </c>
      <c r="AE74" s="124"/>
      <c r="AG74" s="109"/>
      <c r="AH74" s="123">
        <v>0</v>
      </c>
      <c r="AI74" s="123">
        <v>1</v>
      </c>
      <c r="AJ74" s="123">
        <v>2</v>
      </c>
      <c r="AK74" s="123">
        <v>3</v>
      </c>
      <c r="AL74" s="123">
        <v>4</v>
      </c>
      <c r="AM74" s="123">
        <v>5</v>
      </c>
      <c r="AN74" s="123">
        <v>6</v>
      </c>
      <c r="AO74" s="124"/>
      <c r="AQ74" s="109"/>
      <c r="AR74" s="123">
        <v>0</v>
      </c>
      <c r="AS74" s="123">
        <v>1</v>
      </c>
      <c r="AT74" s="123">
        <v>2</v>
      </c>
      <c r="AU74" s="123">
        <v>3</v>
      </c>
      <c r="AV74" s="123">
        <v>4</v>
      </c>
      <c r="AW74" s="123">
        <v>5</v>
      </c>
      <c r="AX74" s="123">
        <v>6</v>
      </c>
      <c r="AY74" s="124"/>
    </row>
    <row r="75" spans="2:51" s="18" customFormat="1" ht="99.75" x14ac:dyDescent="0.25">
      <c r="C75" s="125" t="s">
        <v>83</v>
      </c>
      <c r="D75" s="126" t="s">
        <v>9</v>
      </c>
      <c r="E75" s="126" t="s">
        <v>10</v>
      </c>
      <c r="F75" s="126" t="s">
        <v>11</v>
      </c>
      <c r="G75" s="126" t="s">
        <v>12</v>
      </c>
      <c r="H75" s="126" t="s">
        <v>13</v>
      </c>
      <c r="I75" s="126" t="s">
        <v>14</v>
      </c>
      <c r="J75" s="126" t="s">
        <v>15</v>
      </c>
      <c r="K75" s="127" t="s">
        <v>80</v>
      </c>
      <c r="M75" s="125" t="s">
        <v>83</v>
      </c>
      <c r="N75" s="126" t="s">
        <v>9</v>
      </c>
      <c r="O75" s="126" t="s">
        <v>10</v>
      </c>
      <c r="P75" s="126" t="s">
        <v>11</v>
      </c>
      <c r="Q75" s="126" t="s">
        <v>12</v>
      </c>
      <c r="R75" s="126" t="s">
        <v>13</v>
      </c>
      <c r="S75" s="126" t="s">
        <v>14</v>
      </c>
      <c r="T75" s="126" t="s">
        <v>15</v>
      </c>
      <c r="U75" s="127" t="s">
        <v>80</v>
      </c>
      <c r="W75" s="125" t="s">
        <v>83</v>
      </c>
      <c r="X75" s="126" t="s">
        <v>9</v>
      </c>
      <c r="Y75" s="126" t="s">
        <v>10</v>
      </c>
      <c r="Z75" s="126" t="s">
        <v>11</v>
      </c>
      <c r="AA75" s="126" t="s">
        <v>12</v>
      </c>
      <c r="AB75" s="126" t="s">
        <v>13</v>
      </c>
      <c r="AC75" s="126" t="s">
        <v>14</v>
      </c>
      <c r="AD75" s="126" t="s">
        <v>15</v>
      </c>
      <c r="AE75" s="127" t="s">
        <v>80</v>
      </c>
      <c r="AG75" s="125" t="s">
        <v>83</v>
      </c>
      <c r="AH75" s="126" t="s">
        <v>9</v>
      </c>
      <c r="AI75" s="126" t="s">
        <v>10</v>
      </c>
      <c r="AJ75" s="126" t="s">
        <v>11</v>
      </c>
      <c r="AK75" s="126" t="s">
        <v>12</v>
      </c>
      <c r="AL75" s="126" t="s">
        <v>13</v>
      </c>
      <c r="AM75" s="126" t="s">
        <v>14</v>
      </c>
      <c r="AN75" s="126" t="s">
        <v>15</v>
      </c>
      <c r="AO75" s="127" t="s">
        <v>80</v>
      </c>
      <c r="AQ75" s="125" t="s">
        <v>83</v>
      </c>
      <c r="AR75" s="126" t="s">
        <v>9</v>
      </c>
      <c r="AS75" s="126" t="s">
        <v>10</v>
      </c>
      <c r="AT75" s="126" t="s">
        <v>11</v>
      </c>
      <c r="AU75" s="126" t="s">
        <v>12</v>
      </c>
      <c r="AV75" s="126" t="s">
        <v>13</v>
      </c>
      <c r="AW75" s="126" t="s">
        <v>14</v>
      </c>
      <c r="AX75" s="126" t="s">
        <v>15</v>
      </c>
      <c r="AY75" s="127" t="s">
        <v>80</v>
      </c>
    </row>
    <row r="76" spans="2:51" s="18" customFormat="1" x14ac:dyDescent="0.25">
      <c r="B76" s="18">
        <v>0</v>
      </c>
      <c r="C76" s="109" t="s">
        <v>9</v>
      </c>
      <c r="D76" s="111" t="e">
        <f>SUMIFS('Pooling Demand- Subsidy &amp; ML'!$BH:$BH,'Pooling Demand- Subsidy &amp; ML'!$B:$B,2016,'Pooling Demand- Subsidy &amp; ML'!$C:$C,$B76,'Pooling Demand- Subsidy &amp; ML'!$D:$D,D$74)+SUMIFS('Pooling Demand- Subsidy &amp; ML'!$BK:$BK,'Pooling Demand- Subsidy &amp; ML'!$B:$B,2016,'Pooling Demand- Subsidy &amp; ML'!$C:$C,$B76,'Pooling Demand- Subsidy &amp; ML'!$D:$D,D$74)+SUMIFS('Pooling Demand- Subsidy &amp; ML'!$BQ:$BQ,'Pooling Demand- Subsidy &amp; ML'!$B:$B,2016,'Pooling Demand- Subsidy &amp; ML'!$C:$C,$B76,'Pooling Demand- Subsidy &amp; ML'!$D:$D,D$74)+SUMIFS('Pooling Demand- Subsidy &amp; ML'!$BT:$BT,'Pooling Demand- Subsidy &amp; ML'!$B:$B,2016,'Pooling Demand- Subsidy &amp; ML'!$C:$C,$B76,'Pooling Demand- Subsidy &amp; ML'!$D:$D,D$74)</f>
        <v>#N/A</v>
      </c>
      <c r="E76" s="112" t="e">
        <f>SUMIFS('Pooling Demand- Subsidy &amp; ML'!$BH:$BH,'Pooling Demand- Subsidy &amp; ML'!$B:$B,2016,'Pooling Demand- Subsidy &amp; ML'!$C:$C,$B76,'Pooling Demand- Subsidy &amp; ML'!$D:$D,E$74)+SUMIFS('Pooling Demand- Subsidy &amp; ML'!$BK:$BK,'Pooling Demand- Subsidy &amp; ML'!$B:$B,2016,'Pooling Demand- Subsidy &amp; ML'!$C:$C,$B76,'Pooling Demand- Subsidy &amp; ML'!$D:$D,E$74)+SUMIFS('Pooling Demand- Subsidy &amp; ML'!$BQ:$BQ,'Pooling Demand- Subsidy &amp; ML'!$B:$B,2016,'Pooling Demand- Subsidy &amp; ML'!$C:$C,$B76,'Pooling Demand- Subsidy &amp; ML'!$D:$D,E$74)+SUMIFS('Pooling Demand- Subsidy &amp; ML'!$BT:$BT,'Pooling Demand- Subsidy &amp; ML'!$B:$B,2016,'Pooling Demand- Subsidy &amp; ML'!$C:$C,$B76,'Pooling Demand- Subsidy &amp; ML'!$D:$D,E$74)</f>
        <v>#N/A</v>
      </c>
      <c r="F76" s="112" t="e">
        <f>SUMIFS('Pooling Demand- Subsidy &amp; ML'!$BH:$BH,'Pooling Demand- Subsidy &amp; ML'!$B:$B,2016,'Pooling Demand- Subsidy &amp; ML'!$C:$C,$B76,'Pooling Demand- Subsidy &amp; ML'!$D:$D,F$74)+SUMIFS('Pooling Demand- Subsidy &amp; ML'!$BK:$BK,'Pooling Demand- Subsidy &amp; ML'!$B:$B,2016,'Pooling Demand- Subsidy &amp; ML'!$C:$C,$B76,'Pooling Demand- Subsidy &amp; ML'!$D:$D,F$74)+SUMIFS('Pooling Demand- Subsidy &amp; ML'!$BQ:$BQ,'Pooling Demand- Subsidy &amp; ML'!$B:$B,2016,'Pooling Demand- Subsidy &amp; ML'!$C:$C,$B76,'Pooling Demand- Subsidy &amp; ML'!$D:$D,F$74)+SUMIFS('Pooling Demand- Subsidy &amp; ML'!$BT:$BT,'Pooling Demand- Subsidy &amp; ML'!$B:$B,2016,'Pooling Demand- Subsidy &amp; ML'!$C:$C,$B76,'Pooling Demand- Subsidy &amp; ML'!$D:$D,F$74)</f>
        <v>#N/A</v>
      </c>
      <c r="G76" s="112" t="e">
        <f>SUMIFS('Pooling Demand- Subsidy &amp; ML'!$BH:$BH,'Pooling Demand- Subsidy &amp; ML'!$B:$B,2016,'Pooling Demand- Subsidy &amp; ML'!$C:$C,$B76,'Pooling Demand- Subsidy &amp; ML'!$D:$D,G$74)+SUMIFS('Pooling Demand- Subsidy &amp; ML'!$BK:$BK,'Pooling Demand- Subsidy &amp; ML'!$B:$B,2016,'Pooling Demand- Subsidy &amp; ML'!$C:$C,$B76,'Pooling Demand- Subsidy &amp; ML'!$D:$D,G$74)+SUMIFS('Pooling Demand- Subsidy &amp; ML'!$BQ:$BQ,'Pooling Demand- Subsidy &amp; ML'!$B:$B,2016,'Pooling Demand- Subsidy &amp; ML'!$C:$C,$B76,'Pooling Demand- Subsidy &amp; ML'!$D:$D,G$74)+SUMIFS('Pooling Demand- Subsidy &amp; ML'!$BT:$BT,'Pooling Demand- Subsidy &amp; ML'!$B:$B,2016,'Pooling Demand- Subsidy &amp; ML'!$C:$C,$B76,'Pooling Demand- Subsidy &amp; ML'!$D:$D,G$74)</f>
        <v>#N/A</v>
      </c>
      <c r="H76" s="112" t="e">
        <f>SUMIFS('Pooling Demand- Subsidy &amp; ML'!$BH:$BH,'Pooling Demand- Subsidy &amp; ML'!$B:$B,2016,'Pooling Demand- Subsidy &amp; ML'!$C:$C,$B76,'Pooling Demand- Subsidy &amp; ML'!$D:$D,H$74)+SUMIFS('Pooling Demand- Subsidy &amp; ML'!$BK:$BK,'Pooling Demand- Subsidy &amp; ML'!$B:$B,2016,'Pooling Demand- Subsidy &amp; ML'!$C:$C,$B76,'Pooling Demand- Subsidy &amp; ML'!$D:$D,H$74)+SUMIFS('Pooling Demand- Subsidy &amp; ML'!$BQ:$BQ,'Pooling Demand- Subsidy &amp; ML'!$B:$B,2016,'Pooling Demand- Subsidy &amp; ML'!$C:$C,$B76,'Pooling Demand- Subsidy &amp; ML'!$D:$D,H$74)+SUMIFS('Pooling Demand- Subsidy &amp; ML'!$BT:$BT,'Pooling Demand- Subsidy &amp; ML'!$B:$B,2016,'Pooling Demand- Subsidy &amp; ML'!$C:$C,$B76,'Pooling Demand- Subsidy &amp; ML'!$D:$D,H$74)</f>
        <v>#N/A</v>
      </c>
      <c r="I76" s="112" t="e">
        <f>SUMIFS('Pooling Demand- Subsidy &amp; ML'!$BH:$BH,'Pooling Demand- Subsidy &amp; ML'!$B:$B,2016,'Pooling Demand- Subsidy &amp; ML'!$C:$C,$B76,'Pooling Demand- Subsidy &amp; ML'!$D:$D,I$74)+SUMIFS('Pooling Demand- Subsidy &amp; ML'!$BK:$BK,'Pooling Demand- Subsidy &amp; ML'!$B:$B,2016,'Pooling Demand- Subsidy &amp; ML'!$C:$C,$B76,'Pooling Demand- Subsidy &amp; ML'!$D:$D,I$74)+SUMIFS('Pooling Demand- Subsidy &amp; ML'!$BQ:$BQ,'Pooling Demand- Subsidy &amp; ML'!$B:$B,2016,'Pooling Demand- Subsidy &amp; ML'!$C:$C,$B76,'Pooling Demand- Subsidy &amp; ML'!$D:$D,I$74)+SUMIFS('Pooling Demand- Subsidy &amp; ML'!$BT:$BT,'Pooling Demand- Subsidy &amp; ML'!$B:$B,2016,'Pooling Demand- Subsidy &amp; ML'!$C:$C,$B76,'Pooling Demand- Subsidy &amp; ML'!$D:$D,I$74)</f>
        <v>#N/A</v>
      </c>
      <c r="J76" s="113" t="e">
        <f>SUMIFS('Pooling Demand- Subsidy &amp; ML'!$BH:$BH,'Pooling Demand- Subsidy &amp; ML'!$B:$B,2016,'Pooling Demand- Subsidy &amp; ML'!$C:$C,$B76,'Pooling Demand- Subsidy &amp; ML'!$D:$D,J$74)+SUMIFS('Pooling Demand- Subsidy &amp; ML'!$BK:$BK,'Pooling Demand- Subsidy &amp; ML'!$B:$B,2016,'Pooling Demand- Subsidy &amp; ML'!$C:$C,$B76,'Pooling Demand- Subsidy &amp; ML'!$D:$D,J$74)+SUMIFS('Pooling Demand- Subsidy &amp; ML'!$BQ:$BQ,'Pooling Demand- Subsidy &amp; ML'!$B:$B,2016,'Pooling Demand- Subsidy &amp; ML'!$C:$C,$B76,'Pooling Demand- Subsidy &amp; ML'!$D:$D,J$74)+SUMIFS('Pooling Demand- Subsidy &amp; ML'!$BT:$BT,'Pooling Demand- Subsidy &amp; ML'!$B:$B,2016,'Pooling Demand- Subsidy &amp; ML'!$C:$C,$B76,'Pooling Demand- Subsidy &amp; ML'!$D:$D,J$74)</f>
        <v>#N/A</v>
      </c>
      <c r="K76" s="91" t="e">
        <f>SUM(D76:J76)</f>
        <v>#N/A</v>
      </c>
      <c r="M76" s="109" t="s">
        <v>9</v>
      </c>
      <c r="N76" s="111" t="e">
        <f>SUMIFS('Pooling Demand- Subsidy &amp; ML'!$BH:$BH,'Pooling Demand- Subsidy &amp; ML'!$B:$B,2020,'Pooling Demand- Subsidy &amp; ML'!$C:$C,$B76,'Pooling Demand- Subsidy &amp; ML'!$D:$D,N$74)+SUMIFS('Pooling Demand- Subsidy &amp; ML'!$BK:$BK,'Pooling Demand- Subsidy &amp; ML'!$B:$B,2020,'Pooling Demand- Subsidy &amp; ML'!$C:$C,$B76,'Pooling Demand- Subsidy &amp; ML'!$D:$D,N$74)+SUMIFS('Pooling Demand- Subsidy &amp; ML'!$BQ:$BQ,'Pooling Demand- Subsidy &amp; ML'!$B:$B,2020,'Pooling Demand- Subsidy &amp; ML'!$C:$C,$B76,'Pooling Demand- Subsidy &amp; ML'!$D:$D,N$74)+SUMIFS('Pooling Demand- Subsidy &amp; ML'!$BT:$BT,'Pooling Demand- Subsidy &amp; ML'!$B:$B,2020,'Pooling Demand- Subsidy &amp; ML'!$C:$C,$B76,'Pooling Demand- Subsidy &amp; ML'!$D:$D,N$74)</f>
        <v>#N/A</v>
      </c>
      <c r="O76" s="112" t="e">
        <f>SUMIFS('Pooling Demand- Subsidy &amp; ML'!$BH:$BH,'Pooling Demand- Subsidy &amp; ML'!$B:$B,2020,'Pooling Demand- Subsidy &amp; ML'!$C:$C,$B76,'Pooling Demand- Subsidy &amp; ML'!$D:$D,O$74)+SUMIFS('Pooling Demand- Subsidy &amp; ML'!$BK:$BK,'Pooling Demand- Subsidy &amp; ML'!$B:$B,2020,'Pooling Demand- Subsidy &amp; ML'!$C:$C,$B76,'Pooling Demand- Subsidy &amp; ML'!$D:$D,O$74)+SUMIFS('Pooling Demand- Subsidy &amp; ML'!$BQ:$BQ,'Pooling Demand- Subsidy &amp; ML'!$B:$B,2020,'Pooling Demand- Subsidy &amp; ML'!$C:$C,$B76,'Pooling Demand- Subsidy &amp; ML'!$D:$D,O$74)+SUMIFS('Pooling Demand- Subsidy &amp; ML'!$BT:$BT,'Pooling Demand- Subsidy &amp; ML'!$B:$B,2020,'Pooling Demand- Subsidy &amp; ML'!$C:$C,$B76,'Pooling Demand- Subsidy &amp; ML'!$D:$D,O$74)</f>
        <v>#N/A</v>
      </c>
      <c r="P76" s="112" t="e">
        <f>SUMIFS('Pooling Demand- Subsidy &amp; ML'!$BH:$BH,'Pooling Demand- Subsidy &amp; ML'!$B:$B,2020,'Pooling Demand- Subsidy &amp; ML'!$C:$C,$B76,'Pooling Demand- Subsidy &amp; ML'!$D:$D,P$74)+SUMIFS('Pooling Demand- Subsidy &amp; ML'!$BK:$BK,'Pooling Demand- Subsidy &amp; ML'!$B:$B,2020,'Pooling Demand- Subsidy &amp; ML'!$C:$C,$B76,'Pooling Demand- Subsidy &amp; ML'!$D:$D,P$74)+SUMIFS('Pooling Demand- Subsidy &amp; ML'!$BQ:$BQ,'Pooling Demand- Subsidy &amp; ML'!$B:$B,2020,'Pooling Demand- Subsidy &amp; ML'!$C:$C,$B76,'Pooling Demand- Subsidy &amp; ML'!$D:$D,P$74)+SUMIFS('Pooling Demand- Subsidy &amp; ML'!$BT:$BT,'Pooling Demand- Subsidy &amp; ML'!$B:$B,2020,'Pooling Demand- Subsidy &amp; ML'!$C:$C,$B76,'Pooling Demand- Subsidy &amp; ML'!$D:$D,P$74)</f>
        <v>#N/A</v>
      </c>
      <c r="Q76" s="112" t="e">
        <f>SUMIFS('Pooling Demand- Subsidy &amp; ML'!$BH:$BH,'Pooling Demand- Subsidy &amp; ML'!$B:$B,2020,'Pooling Demand- Subsidy &amp; ML'!$C:$C,$B76,'Pooling Demand- Subsidy &amp; ML'!$D:$D,Q$74)+SUMIFS('Pooling Demand- Subsidy &amp; ML'!$BK:$BK,'Pooling Demand- Subsidy &amp; ML'!$B:$B,2020,'Pooling Demand- Subsidy &amp; ML'!$C:$C,$B76,'Pooling Demand- Subsidy &amp; ML'!$D:$D,Q$74)+SUMIFS('Pooling Demand- Subsidy &amp; ML'!$BQ:$BQ,'Pooling Demand- Subsidy &amp; ML'!$B:$B,2020,'Pooling Demand- Subsidy &amp; ML'!$C:$C,$B76,'Pooling Demand- Subsidy &amp; ML'!$D:$D,Q$74)+SUMIFS('Pooling Demand- Subsidy &amp; ML'!$BT:$BT,'Pooling Demand- Subsidy &amp; ML'!$B:$B,2020,'Pooling Demand- Subsidy &amp; ML'!$C:$C,$B76,'Pooling Demand- Subsidy &amp; ML'!$D:$D,Q$74)</f>
        <v>#N/A</v>
      </c>
      <c r="R76" s="112" t="e">
        <f>SUMIFS('Pooling Demand- Subsidy &amp; ML'!$BH:$BH,'Pooling Demand- Subsidy &amp; ML'!$B:$B,2020,'Pooling Demand- Subsidy &amp; ML'!$C:$C,$B76,'Pooling Demand- Subsidy &amp; ML'!$D:$D,R$74)+SUMIFS('Pooling Demand- Subsidy &amp; ML'!$BK:$BK,'Pooling Demand- Subsidy &amp; ML'!$B:$B,2020,'Pooling Demand- Subsidy &amp; ML'!$C:$C,$B76,'Pooling Demand- Subsidy &amp; ML'!$D:$D,R$74)+SUMIFS('Pooling Demand- Subsidy &amp; ML'!$BQ:$BQ,'Pooling Demand- Subsidy &amp; ML'!$B:$B,2020,'Pooling Demand- Subsidy &amp; ML'!$C:$C,$B76,'Pooling Demand- Subsidy &amp; ML'!$D:$D,R$74)+SUMIFS('Pooling Demand- Subsidy &amp; ML'!$BT:$BT,'Pooling Demand- Subsidy &amp; ML'!$B:$B,2020,'Pooling Demand- Subsidy &amp; ML'!$C:$C,$B76,'Pooling Demand- Subsidy &amp; ML'!$D:$D,R$74)</f>
        <v>#N/A</v>
      </c>
      <c r="S76" s="112" t="e">
        <f>SUMIFS('Pooling Demand- Subsidy &amp; ML'!$BH:$BH,'Pooling Demand- Subsidy &amp; ML'!$B:$B,2020,'Pooling Demand- Subsidy &amp; ML'!$C:$C,$B76,'Pooling Demand- Subsidy &amp; ML'!$D:$D,S$74)+SUMIFS('Pooling Demand- Subsidy &amp; ML'!$BK:$BK,'Pooling Demand- Subsidy &amp; ML'!$B:$B,2020,'Pooling Demand- Subsidy &amp; ML'!$C:$C,$B76,'Pooling Demand- Subsidy &amp; ML'!$D:$D,S$74)+SUMIFS('Pooling Demand- Subsidy &amp; ML'!$BQ:$BQ,'Pooling Demand- Subsidy &amp; ML'!$B:$B,2020,'Pooling Demand- Subsidy &amp; ML'!$C:$C,$B76,'Pooling Demand- Subsidy &amp; ML'!$D:$D,S$74)+SUMIFS('Pooling Demand- Subsidy &amp; ML'!$BT:$BT,'Pooling Demand- Subsidy &amp; ML'!$B:$B,2020,'Pooling Demand- Subsidy &amp; ML'!$C:$C,$B76,'Pooling Demand- Subsidy &amp; ML'!$D:$D,S$74)</f>
        <v>#N/A</v>
      </c>
      <c r="T76" s="113" t="e">
        <f>SUMIFS('Pooling Demand- Subsidy &amp; ML'!$BH:$BH,'Pooling Demand- Subsidy &amp; ML'!$B:$B,2020,'Pooling Demand- Subsidy &amp; ML'!$C:$C,$B76,'Pooling Demand- Subsidy &amp; ML'!$D:$D,T$74)+SUMIFS('Pooling Demand- Subsidy &amp; ML'!$BK:$BK,'Pooling Demand- Subsidy &amp; ML'!$B:$B,2020,'Pooling Demand- Subsidy &amp; ML'!$C:$C,$B76,'Pooling Demand- Subsidy &amp; ML'!$D:$D,T$74)+SUMIFS('Pooling Demand- Subsidy &amp; ML'!$BQ:$BQ,'Pooling Demand- Subsidy &amp; ML'!$B:$B,2020,'Pooling Demand- Subsidy &amp; ML'!$C:$C,$B76,'Pooling Demand- Subsidy &amp; ML'!$D:$D,T$74)+SUMIFS('Pooling Demand- Subsidy &amp; ML'!$BT:$BT,'Pooling Demand- Subsidy &amp; ML'!$B:$B,2020,'Pooling Demand- Subsidy &amp; ML'!$C:$C,$B76,'Pooling Demand- Subsidy &amp; ML'!$D:$D,T$74)</f>
        <v>#N/A</v>
      </c>
      <c r="U76" s="91" t="e">
        <f>SUM(N76:T76)</f>
        <v>#N/A</v>
      </c>
      <c r="W76" s="109" t="s">
        <v>9</v>
      </c>
      <c r="X76" s="111" t="e">
        <f>SUMIFS('Pooling Demand- Subsidy &amp; ML'!$BH:$BH,'Pooling Demand- Subsidy &amp; ML'!$B:$B,2025,'Pooling Demand- Subsidy &amp; ML'!$C:$C,$B76,'Pooling Demand- Subsidy &amp; ML'!$D:$D,X$74)+SUMIFS('Pooling Demand- Subsidy &amp; ML'!$BK:$BK,'Pooling Demand- Subsidy &amp; ML'!$B:$B,2025,'Pooling Demand- Subsidy &amp; ML'!$C:$C,$B76,'Pooling Demand- Subsidy &amp; ML'!$D:$D,X$74)+SUMIFS('Pooling Demand- Subsidy &amp; ML'!$BQ:$BQ,'Pooling Demand- Subsidy &amp; ML'!$B:$B,2025,'Pooling Demand- Subsidy &amp; ML'!$C:$C,$B76,'Pooling Demand- Subsidy &amp; ML'!$D:$D,X$74)+SUMIFS('Pooling Demand- Subsidy &amp; ML'!$BT:$BT,'Pooling Demand- Subsidy &amp; ML'!$B:$B,2025,'Pooling Demand- Subsidy &amp; ML'!$C:$C,$B76,'Pooling Demand- Subsidy &amp; ML'!$D:$D,X$74)</f>
        <v>#N/A</v>
      </c>
      <c r="Y76" s="112" t="e">
        <f>SUMIFS('Pooling Demand- Subsidy &amp; ML'!$BH:$BH,'Pooling Demand- Subsidy &amp; ML'!$B:$B,2025,'Pooling Demand- Subsidy &amp; ML'!$C:$C,$B76,'Pooling Demand- Subsidy &amp; ML'!$D:$D,Y$74)+SUMIFS('Pooling Demand- Subsidy &amp; ML'!$BK:$BK,'Pooling Demand- Subsidy &amp; ML'!$B:$B,2025,'Pooling Demand- Subsidy &amp; ML'!$C:$C,$B76,'Pooling Demand- Subsidy &amp; ML'!$D:$D,Y$74)+SUMIFS('Pooling Demand- Subsidy &amp; ML'!$BQ:$BQ,'Pooling Demand- Subsidy &amp; ML'!$B:$B,2025,'Pooling Demand- Subsidy &amp; ML'!$C:$C,$B76,'Pooling Demand- Subsidy &amp; ML'!$D:$D,Y$74)+SUMIFS('Pooling Demand- Subsidy &amp; ML'!$BT:$BT,'Pooling Demand- Subsidy &amp; ML'!$B:$B,2025,'Pooling Demand- Subsidy &amp; ML'!$C:$C,$B76,'Pooling Demand- Subsidy &amp; ML'!$D:$D,Y$74)</f>
        <v>#N/A</v>
      </c>
      <c r="Z76" s="112" t="e">
        <f>SUMIFS('Pooling Demand- Subsidy &amp; ML'!$BH:$BH,'Pooling Demand- Subsidy &amp; ML'!$B:$B,2025,'Pooling Demand- Subsidy &amp; ML'!$C:$C,$B76,'Pooling Demand- Subsidy &amp; ML'!$D:$D,Z$74)+SUMIFS('Pooling Demand- Subsidy &amp; ML'!$BK:$BK,'Pooling Demand- Subsidy &amp; ML'!$B:$B,2025,'Pooling Demand- Subsidy &amp; ML'!$C:$C,$B76,'Pooling Demand- Subsidy &amp; ML'!$D:$D,Z$74)+SUMIFS('Pooling Demand- Subsidy &amp; ML'!$BQ:$BQ,'Pooling Demand- Subsidy &amp; ML'!$B:$B,2025,'Pooling Demand- Subsidy &amp; ML'!$C:$C,$B76,'Pooling Demand- Subsidy &amp; ML'!$D:$D,Z$74)+SUMIFS('Pooling Demand- Subsidy &amp; ML'!$BT:$BT,'Pooling Demand- Subsidy &amp; ML'!$B:$B,2025,'Pooling Demand- Subsidy &amp; ML'!$C:$C,$B76,'Pooling Demand- Subsidy &amp; ML'!$D:$D,Z$74)</f>
        <v>#N/A</v>
      </c>
      <c r="AA76" s="112" t="e">
        <f>SUMIFS('Pooling Demand- Subsidy &amp; ML'!$BH:$BH,'Pooling Demand- Subsidy &amp; ML'!$B:$B,2025,'Pooling Demand- Subsidy &amp; ML'!$C:$C,$B76,'Pooling Demand- Subsidy &amp; ML'!$D:$D,AA$74)+SUMIFS('Pooling Demand- Subsidy &amp; ML'!$BK:$BK,'Pooling Demand- Subsidy &amp; ML'!$B:$B,2025,'Pooling Demand- Subsidy &amp; ML'!$C:$C,$B76,'Pooling Demand- Subsidy &amp; ML'!$D:$D,AA$74)+SUMIFS('Pooling Demand- Subsidy &amp; ML'!$BQ:$BQ,'Pooling Demand- Subsidy &amp; ML'!$B:$B,2025,'Pooling Demand- Subsidy &amp; ML'!$C:$C,$B76,'Pooling Demand- Subsidy &amp; ML'!$D:$D,AA$74)+SUMIFS('Pooling Demand- Subsidy &amp; ML'!$BT:$BT,'Pooling Demand- Subsidy &amp; ML'!$B:$B,2025,'Pooling Demand- Subsidy &amp; ML'!$C:$C,$B76,'Pooling Demand- Subsidy &amp; ML'!$D:$D,AA$74)</f>
        <v>#N/A</v>
      </c>
      <c r="AB76" s="112" t="e">
        <f>SUMIFS('Pooling Demand- Subsidy &amp; ML'!$BH:$BH,'Pooling Demand- Subsidy &amp; ML'!$B:$B,2025,'Pooling Demand- Subsidy &amp; ML'!$C:$C,$B76,'Pooling Demand- Subsidy &amp; ML'!$D:$D,AB$74)+SUMIFS('Pooling Demand- Subsidy &amp; ML'!$BK:$BK,'Pooling Demand- Subsidy &amp; ML'!$B:$B,2025,'Pooling Demand- Subsidy &amp; ML'!$C:$C,$B76,'Pooling Demand- Subsidy &amp; ML'!$D:$D,AB$74)+SUMIFS('Pooling Demand- Subsidy &amp; ML'!$BQ:$BQ,'Pooling Demand- Subsidy &amp; ML'!$B:$B,2025,'Pooling Demand- Subsidy &amp; ML'!$C:$C,$B76,'Pooling Demand- Subsidy &amp; ML'!$D:$D,AB$74)+SUMIFS('Pooling Demand- Subsidy &amp; ML'!$BT:$BT,'Pooling Demand- Subsidy &amp; ML'!$B:$B,2025,'Pooling Demand- Subsidy &amp; ML'!$C:$C,$B76,'Pooling Demand- Subsidy &amp; ML'!$D:$D,AB$74)</f>
        <v>#N/A</v>
      </c>
      <c r="AC76" s="112" t="e">
        <f>SUMIFS('Pooling Demand- Subsidy &amp; ML'!$BH:$BH,'Pooling Demand- Subsidy &amp; ML'!$B:$B,2025,'Pooling Demand- Subsidy &amp; ML'!$C:$C,$B76,'Pooling Demand- Subsidy &amp; ML'!$D:$D,AC$74)+SUMIFS('Pooling Demand- Subsidy &amp; ML'!$BK:$BK,'Pooling Demand- Subsidy &amp; ML'!$B:$B,2025,'Pooling Demand- Subsidy &amp; ML'!$C:$C,$B76,'Pooling Demand- Subsidy &amp; ML'!$D:$D,AC$74)+SUMIFS('Pooling Demand- Subsidy &amp; ML'!$BQ:$BQ,'Pooling Demand- Subsidy &amp; ML'!$B:$B,2025,'Pooling Demand- Subsidy &amp; ML'!$C:$C,$B76,'Pooling Demand- Subsidy &amp; ML'!$D:$D,AC$74)+SUMIFS('Pooling Demand- Subsidy &amp; ML'!$BT:$BT,'Pooling Demand- Subsidy &amp; ML'!$B:$B,2025,'Pooling Demand- Subsidy &amp; ML'!$C:$C,$B76,'Pooling Demand- Subsidy &amp; ML'!$D:$D,AC$74)</f>
        <v>#N/A</v>
      </c>
      <c r="AD76" s="113" t="e">
        <f>SUMIFS('Pooling Demand- Subsidy &amp; ML'!$BH:$BH,'Pooling Demand- Subsidy &amp; ML'!$B:$B,2025,'Pooling Demand- Subsidy &amp; ML'!$C:$C,$B76,'Pooling Demand- Subsidy &amp; ML'!$D:$D,AD$74)+SUMIFS('Pooling Demand- Subsidy &amp; ML'!$BK:$BK,'Pooling Demand- Subsidy &amp; ML'!$B:$B,2025,'Pooling Demand- Subsidy &amp; ML'!$C:$C,$B76,'Pooling Demand- Subsidy &amp; ML'!$D:$D,AD$74)+SUMIFS('Pooling Demand- Subsidy &amp; ML'!$BQ:$BQ,'Pooling Demand- Subsidy &amp; ML'!$B:$B,2025,'Pooling Demand- Subsidy &amp; ML'!$C:$C,$B76,'Pooling Demand- Subsidy &amp; ML'!$D:$D,AD$74)+SUMIFS('Pooling Demand- Subsidy &amp; ML'!$BT:$BT,'Pooling Demand- Subsidy &amp; ML'!$B:$B,2025,'Pooling Demand- Subsidy &amp; ML'!$C:$C,$B76,'Pooling Demand- Subsidy &amp; ML'!$D:$D,AD$74)</f>
        <v>#N/A</v>
      </c>
      <c r="AE76" s="91" t="e">
        <f>SUM(X76:AD76)</f>
        <v>#N/A</v>
      </c>
      <c r="AG76" s="109" t="s">
        <v>9</v>
      </c>
      <c r="AH76" s="111">
        <f>SUMIFS('Pooling Demand- Subsidy &amp; ML'!$BH:$BH,'Pooling Demand- Subsidy &amp; ML'!$B:$B,2035,'Pooling Demand- Subsidy &amp; ML'!$C:$C,$B76,'Pooling Demand- Subsidy &amp; ML'!$D:$D,AH$74)+SUMIFS('Pooling Demand- Subsidy &amp; ML'!$BK:$BK,'Pooling Demand- Subsidy &amp; ML'!$B:$B,2035,'Pooling Demand- Subsidy &amp; ML'!$C:$C,$B76,'Pooling Demand- Subsidy &amp; ML'!$D:$D,AH$74)+SUMIFS('Pooling Demand- Subsidy &amp; ML'!$BQ:$BQ,'Pooling Demand- Subsidy &amp; ML'!$B:$B,2035,'Pooling Demand- Subsidy &amp; ML'!$C:$C,$B76,'Pooling Demand- Subsidy &amp; ML'!$D:$D,AH$74)+SUMIFS('Pooling Demand- Subsidy &amp; ML'!$BT:$BT,'Pooling Demand- Subsidy &amp; ML'!$B:$B,2035,'Pooling Demand- Subsidy &amp; ML'!$C:$C,$B76,'Pooling Demand- Subsidy &amp; ML'!$D:$D,AH$74)</f>
        <v>162.73709725816695</v>
      </c>
      <c r="AI76" s="112">
        <f>SUMIFS('Pooling Demand- Subsidy &amp; ML'!$BH:$BH,'Pooling Demand- Subsidy &amp; ML'!$B:$B,2035,'Pooling Demand- Subsidy &amp; ML'!$C:$C,$B76,'Pooling Demand- Subsidy &amp; ML'!$D:$D,AI$74)+SUMIFS('Pooling Demand- Subsidy &amp; ML'!$BK:$BK,'Pooling Demand- Subsidy &amp; ML'!$B:$B,2035,'Pooling Demand- Subsidy &amp; ML'!$C:$C,$B76,'Pooling Demand- Subsidy &amp; ML'!$D:$D,AI$74)+SUMIFS('Pooling Demand- Subsidy &amp; ML'!$BQ:$BQ,'Pooling Demand- Subsidy &amp; ML'!$B:$B,2035,'Pooling Demand- Subsidy &amp; ML'!$C:$C,$B76,'Pooling Demand- Subsidy &amp; ML'!$D:$D,AI$74)+SUMIFS('Pooling Demand- Subsidy &amp; ML'!$BT:$BT,'Pooling Demand- Subsidy &amp; ML'!$B:$B,2035,'Pooling Demand- Subsidy &amp; ML'!$C:$C,$B76,'Pooling Demand- Subsidy &amp; ML'!$D:$D,AI$74)</f>
        <v>108.29327817263487</v>
      </c>
      <c r="AJ76" s="112">
        <f>SUMIFS('Pooling Demand- Subsidy &amp; ML'!$BH:$BH,'Pooling Demand- Subsidy &amp; ML'!$B:$B,2035,'Pooling Demand- Subsidy &amp; ML'!$C:$C,$B76,'Pooling Demand- Subsidy &amp; ML'!$D:$D,AJ$74)+SUMIFS('Pooling Demand- Subsidy &amp; ML'!$BK:$BK,'Pooling Demand- Subsidy &amp; ML'!$B:$B,2035,'Pooling Demand- Subsidy &amp; ML'!$C:$C,$B76,'Pooling Demand- Subsidy &amp; ML'!$D:$D,AJ$74)+SUMIFS('Pooling Demand- Subsidy &amp; ML'!$BQ:$BQ,'Pooling Demand- Subsidy &amp; ML'!$B:$B,2035,'Pooling Demand- Subsidy &amp; ML'!$C:$C,$B76,'Pooling Demand- Subsidy &amp; ML'!$D:$D,AJ$74)+SUMIFS('Pooling Demand- Subsidy &amp; ML'!$BT:$BT,'Pooling Demand- Subsidy &amp; ML'!$B:$B,2035,'Pooling Demand- Subsidy &amp; ML'!$C:$C,$B76,'Pooling Demand- Subsidy &amp; ML'!$D:$D,AJ$74)</f>
        <v>32.504179879711863</v>
      </c>
      <c r="AK76" s="112">
        <f>SUMIFS('Pooling Demand- Subsidy &amp; ML'!$BH:$BH,'Pooling Demand- Subsidy &amp; ML'!$B:$B,2035,'Pooling Demand- Subsidy &amp; ML'!$C:$C,$B76,'Pooling Demand- Subsidy &amp; ML'!$D:$D,AK$74)+SUMIFS('Pooling Demand- Subsidy &amp; ML'!$BK:$BK,'Pooling Demand- Subsidy &amp; ML'!$B:$B,2035,'Pooling Demand- Subsidy &amp; ML'!$C:$C,$B76,'Pooling Demand- Subsidy &amp; ML'!$D:$D,AK$74)+SUMIFS('Pooling Demand- Subsidy &amp; ML'!$BQ:$BQ,'Pooling Demand- Subsidy &amp; ML'!$B:$B,2035,'Pooling Demand- Subsidy &amp; ML'!$C:$C,$B76,'Pooling Demand- Subsidy &amp; ML'!$D:$D,AK$74)+SUMIFS('Pooling Demand- Subsidy &amp; ML'!$BT:$BT,'Pooling Demand- Subsidy &amp; ML'!$B:$B,2035,'Pooling Demand- Subsidy &amp; ML'!$C:$C,$B76,'Pooling Demand- Subsidy &amp; ML'!$D:$D,AK$74)</f>
        <v>26.709955085962008</v>
      </c>
      <c r="AL76" s="112">
        <f>SUMIFS('Pooling Demand- Subsidy &amp; ML'!$BH:$BH,'Pooling Demand- Subsidy &amp; ML'!$B:$B,2035,'Pooling Demand- Subsidy &amp; ML'!$C:$C,$B76,'Pooling Demand- Subsidy &amp; ML'!$D:$D,AL$74)+SUMIFS('Pooling Demand- Subsidy &amp; ML'!$BK:$BK,'Pooling Demand- Subsidy &amp; ML'!$B:$B,2035,'Pooling Demand- Subsidy &amp; ML'!$C:$C,$B76,'Pooling Demand- Subsidy &amp; ML'!$D:$D,AL$74)+SUMIFS('Pooling Demand- Subsidy &amp; ML'!$BQ:$BQ,'Pooling Demand- Subsidy &amp; ML'!$B:$B,2035,'Pooling Demand- Subsidy &amp; ML'!$C:$C,$B76,'Pooling Demand- Subsidy &amp; ML'!$D:$D,AL$74)+SUMIFS('Pooling Demand- Subsidy &amp; ML'!$BT:$BT,'Pooling Demand- Subsidy &amp; ML'!$B:$B,2035,'Pooling Demand- Subsidy &amp; ML'!$C:$C,$B76,'Pooling Demand- Subsidy &amp; ML'!$D:$D,AL$74)</f>
        <v>8.3765003944757055</v>
      </c>
      <c r="AM76" s="112">
        <f>SUMIFS('Pooling Demand- Subsidy &amp; ML'!$BH:$BH,'Pooling Demand- Subsidy &amp; ML'!$B:$B,2035,'Pooling Demand- Subsidy &amp; ML'!$C:$C,$B76,'Pooling Demand- Subsidy &amp; ML'!$D:$D,AM$74)+SUMIFS('Pooling Demand- Subsidy &amp; ML'!$BK:$BK,'Pooling Demand- Subsidy &amp; ML'!$B:$B,2035,'Pooling Demand- Subsidy &amp; ML'!$C:$C,$B76,'Pooling Demand- Subsidy &amp; ML'!$D:$D,AM$74)+SUMIFS('Pooling Demand- Subsidy &amp; ML'!$BQ:$BQ,'Pooling Demand- Subsidy &amp; ML'!$B:$B,2035,'Pooling Demand- Subsidy &amp; ML'!$C:$C,$B76,'Pooling Demand- Subsidy &amp; ML'!$D:$D,AM$74)+SUMIFS('Pooling Demand- Subsidy &amp; ML'!$BT:$BT,'Pooling Demand- Subsidy &amp; ML'!$B:$B,2035,'Pooling Demand- Subsidy &amp; ML'!$C:$C,$B76,'Pooling Demand- Subsidy &amp; ML'!$D:$D,AM$74)</f>
        <v>4.8266357529709749</v>
      </c>
      <c r="AN76" s="113">
        <f>SUMIFS('Pooling Demand- Subsidy &amp; ML'!$BH:$BH,'Pooling Demand- Subsidy &amp; ML'!$B:$B,2035,'Pooling Demand- Subsidy &amp; ML'!$C:$C,$B76,'Pooling Demand- Subsidy &amp; ML'!$D:$D,AN$74)+SUMIFS('Pooling Demand- Subsidy &amp; ML'!$BK:$BK,'Pooling Demand- Subsidy &amp; ML'!$B:$B,2035,'Pooling Demand- Subsidy &amp; ML'!$C:$C,$B76,'Pooling Demand- Subsidy &amp; ML'!$D:$D,AN$74)+SUMIFS('Pooling Demand- Subsidy &amp; ML'!$BQ:$BQ,'Pooling Demand- Subsidy &amp; ML'!$B:$B,2035,'Pooling Demand- Subsidy &amp; ML'!$C:$C,$B76,'Pooling Demand- Subsidy &amp; ML'!$D:$D,AN$74)+SUMIFS('Pooling Demand- Subsidy &amp; ML'!$BT:$BT,'Pooling Demand- Subsidy &amp; ML'!$B:$B,2035,'Pooling Demand- Subsidy &amp; ML'!$C:$C,$B76,'Pooling Demand- Subsidy &amp; ML'!$D:$D,AN$74)</f>
        <v>0.69952979860538911</v>
      </c>
      <c r="AO76" s="91">
        <f>SUM(AH76:AN76)</f>
        <v>344.14717634252776</v>
      </c>
      <c r="AQ76" s="109" t="s">
        <v>9</v>
      </c>
      <c r="AR76" s="111" t="e">
        <f>SUMIFS('Pooling Demand- Subsidy &amp; ML'!$BH:$BH,'Pooling Demand- Subsidy &amp; ML'!$B:$B,2050,'Pooling Demand- Subsidy &amp; ML'!$C:$C,$B76,'Pooling Demand- Subsidy &amp; ML'!$D:$D,AR$74)+SUMIFS('Pooling Demand- Subsidy &amp; ML'!$BK:$BK,'Pooling Demand- Subsidy &amp; ML'!$B:$B,2050,'Pooling Demand- Subsidy &amp; ML'!$C:$C,$B76,'Pooling Demand- Subsidy &amp; ML'!$D:$D,AR$74)+SUMIFS('Pooling Demand- Subsidy &amp; ML'!$BQ:$BQ,'Pooling Demand- Subsidy &amp; ML'!$B:$B,2050,'Pooling Demand- Subsidy &amp; ML'!$C:$C,$B76,'Pooling Demand- Subsidy &amp; ML'!$D:$D,AR$74)+SUMIFS('Pooling Demand- Subsidy &amp; ML'!$BT:$BT,'Pooling Demand- Subsidy &amp; ML'!$B:$B,2050,'Pooling Demand- Subsidy &amp; ML'!$C:$C,$B76,'Pooling Demand- Subsidy &amp; ML'!$D:$D,AR$74)</f>
        <v>#N/A</v>
      </c>
      <c r="AS76" s="112" t="e">
        <f>SUMIFS('Pooling Demand- Subsidy &amp; ML'!$BH:$BH,'Pooling Demand- Subsidy &amp; ML'!$B:$B,2050,'Pooling Demand- Subsidy &amp; ML'!$C:$C,$B76,'Pooling Demand- Subsidy &amp; ML'!$D:$D,AS$74)+SUMIFS('Pooling Demand- Subsidy &amp; ML'!$BK:$BK,'Pooling Demand- Subsidy &amp; ML'!$B:$B,2050,'Pooling Demand- Subsidy &amp; ML'!$C:$C,$B76,'Pooling Demand- Subsidy &amp; ML'!$D:$D,AS$74)+SUMIFS('Pooling Demand- Subsidy &amp; ML'!$BQ:$BQ,'Pooling Demand- Subsidy &amp; ML'!$B:$B,2050,'Pooling Demand- Subsidy &amp; ML'!$C:$C,$B76,'Pooling Demand- Subsidy &amp; ML'!$D:$D,AS$74)+SUMIFS('Pooling Demand- Subsidy &amp; ML'!$BT:$BT,'Pooling Demand- Subsidy &amp; ML'!$B:$B,2050,'Pooling Demand- Subsidy &amp; ML'!$C:$C,$B76,'Pooling Demand- Subsidy &amp; ML'!$D:$D,AS$74)</f>
        <v>#N/A</v>
      </c>
      <c r="AT76" s="112" t="e">
        <f>SUMIFS('Pooling Demand- Subsidy &amp; ML'!$BH:$BH,'Pooling Demand- Subsidy &amp; ML'!$B:$B,2050,'Pooling Demand- Subsidy &amp; ML'!$C:$C,$B76,'Pooling Demand- Subsidy &amp; ML'!$D:$D,AT$74)+SUMIFS('Pooling Demand- Subsidy &amp; ML'!$BK:$BK,'Pooling Demand- Subsidy &amp; ML'!$B:$B,2050,'Pooling Demand- Subsidy &amp; ML'!$C:$C,$B76,'Pooling Demand- Subsidy &amp; ML'!$D:$D,AT$74)+SUMIFS('Pooling Demand- Subsidy &amp; ML'!$BQ:$BQ,'Pooling Demand- Subsidy &amp; ML'!$B:$B,2050,'Pooling Demand- Subsidy &amp; ML'!$C:$C,$B76,'Pooling Demand- Subsidy &amp; ML'!$D:$D,AT$74)+SUMIFS('Pooling Demand- Subsidy &amp; ML'!$BT:$BT,'Pooling Demand- Subsidy &amp; ML'!$B:$B,2050,'Pooling Demand- Subsidy &amp; ML'!$C:$C,$B76,'Pooling Demand- Subsidy &amp; ML'!$D:$D,AT$74)</f>
        <v>#N/A</v>
      </c>
      <c r="AU76" s="112" t="e">
        <f>SUMIFS('Pooling Demand- Subsidy &amp; ML'!$BH:$BH,'Pooling Demand- Subsidy &amp; ML'!$B:$B,2050,'Pooling Demand- Subsidy &amp; ML'!$C:$C,$B76,'Pooling Demand- Subsidy &amp; ML'!$D:$D,AU$74)+SUMIFS('Pooling Demand- Subsidy &amp; ML'!$BK:$BK,'Pooling Demand- Subsidy &amp; ML'!$B:$B,2050,'Pooling Demand- Subsidy &amp; ML'!$C:$C,$B76,'Pooling Demand- Subsidy &amp; ML'!$D:$D,AU$74)+SUMIFS('Pooling Demand- Subsidy &amp; ML'!$BQ:$BQ,'Pooling Demand- Subsidy &amp; ML'!$B:$B,2050,'Pooling Demand- Subsidy &amp; ML'!$C:$C,$B76,'Pooling Demand- Subsidy &amp; ML'!$D:$D,AU$74)+SUMIFS('Pooling Demand- Subsidy &amp; ML'!$BT:$BT,'Pooling Demand- Subsidy &amp; ML'!$B:$B,2050,'Pooling Demand- Subsidy &amp; ML'!$C:$C,$B76,'Pooling Demand- Subsidy &amp; ML'!$D:$D,AU$74)</f>
        <v>#N/A</v>
      </c>
      <c r="AV76" s="112" t="e">
        <f>SUMIFS('Pooling Demand- Subsidy &amp; ML'!$BH:$BH,'Pooling Demand- Subsidy &amp; ML'!$B:$B,2050,'Pooling Demand- Subsidy &amp; ML'!$C:$C,$B76,'Pooling Demand- Subsidy &amp; ML'!$D:$D,AV$74)+SUMIFS('Pooling Demand- Subsidy &amp; ML'!$BK:$BK,'Pooling Demand- Subsidy &amp; ML'!$B:$B,2050,'Pooling Demand- Subsidy &amp; ML'!$C:$C,$B76,'Pooling Demand- Subsidy &amp; ML'!$D:$D,AV$74)+SUMIFS('Pooling Demand- Subsidy &amp; ML'!$BQ:$BQ,'Pooling Demand- Subsidy &amp; ML'!$B:$B,2050,'Pooling Demand- Subsidy &amp; ML'!$C:$C,$B76,'Pooling Demand- Subsidy &amp; ML'!$D:$D,AV$74)+SUMIFS('Pooling Demand- Subsidy &amp; ML'!$BT:$BT,'Pooling Demand- Subsidy &amp; ML'!$B:$B,2050,'Pooling Demand- Subsidy &amp; ML'!$C:$C,$B76,'Pooling Demand- Subsidy &amp; ML'!$D:$D,AV$74)</f>
        <v>#N/A</v>
      </c>
      <c r="AW76" s="112" t="e">
        <f>SUMIFS('Pooling Demand- Subsidy &amp; ML'!$BH:$BH,'Pooling Demand- Subsidy &amp; ML'!$B:$B,2050,'Pooling Demand- Subsidy &amp; ML'!$C:$C,$B76,'Pooling Demand- Subsidy &amp; ML'!$D:$D,AW$74)+SUMIFS('Pooling Demand- Subsidy &amp; ML'!$BK:$BK,'Pooling Demand- Subsidy &amp; ML'!$B:$B,2050,'Pooling Demand- Subsidy &amp; ML'!$C:$C,$B76,'Pooling Demand- Subsidy &amp; ML'!$D:$D,AW$74)+SUMIFS('Pooling Demand- Subsidy &amp; ML'!$BQ:$BQ,'Pooling Demand- Subsidy &amp; ML'!$B:$B,2050,'Pooling Demand- Subsidy &amp; ML'!$C:$C,$B76,'Pooling Demand- Subsidy &amp; ML'!$D:$D,AW$74)+SUMIFS('Pooling Demand- Subsidy &amp; ML'!$BT:$BT,'Pooling Demand- Subsidy &amp; ML'!$B:$B,2050,'Pooling Demand- Subsidy &amp; ML'!$C:$C,$B76,'Pooling Demand- Subsidy &amp; ML'!$D:$D,AW$74)</f>
        <v>#N/A</v>
      </c>
      <c r="AX76" s="113" t="e">
        <f>SUMIFS('Pooling Demand- Subsidy &amp; ML'!$BH:$BH,'Pooling Demand- Subsidy &amp; ML'!$B:$B,2050,'Pooling Demand- Subsidy &amp; ML'!$C:$C,$B76,'Pooling Demand- Subsidy &amp; ML'!$D:$D,AX$74)+SUMIFS('Pooling Demand- Subsidy &amp; ML'!$BK:$BK,'Pooling Demand- Subsidy &amp; ML'!$B:$B,2050,'Pooling Demand- Subsidy &amp; ML'!$C:$C,$B76,'Pooling Demand- Subsidy &amp; ML'!$D:$D,AX$74)+SUMIFS('Pooling Demand- Subsidy &amp; ML'!$BQ:$BQ,'Pooling Demand- Subsidy &amp; ML'!$B:$B,2050,'Pooling Demand- Subsidy &amp; ML'!$C:$C,$B76,'Pooling Demand- Subsidy &amp; ML'!$D:$D,AX$74)+SUMIFS('Pooling Demand- Subsidy &amp; ML'!$BT:$BT,'Pooling Demand- Subsidy &amp; ML'!$B:$B,2050,'Pooling Demand- Subsidy &amp; ML'!$C:$C,$B76,'Pooling Demand- Subsidy &amp; ML'!$D:$D,AX$74)</f>
        <v>#N/A</v>
      </c>
      <c r="AY76" s="91" t="e">
        <f>SUM(AR76:AX76)</f>
        <v>#N/A</v>
      </c>
    </row>
    <row r="77" spans="2:51" s="18" customFormat="1" x14ac:dyDescent="0.25">
      <c r="B77" s="18">
        <v>1</v>
      </c>
      <c r="C77" s="109" t="s">
        <v>10</v>
      </c>
      <c r="D77" s="114" t="e">
        <f>SUMIFS('Pooling Demand- Subsidy &amp; ML'!$BH:$BH,'Pooling Demand- Subsidy &amp; ML'!$B:$B,2016,'Pooling Demand- Subsidy &amp; ML'!$C:$C,$B77,'Pooling Demand- Subsidy &amp; ML'!$D:$D,D$74)+SUMIFS('Pooling Demand- Subsidy &amp; ML'!$BK:$BK,'Pooling Demand- Subsidy &amp; ML'!$B:$B,2016,'Pooling Demand- Subsidy &amp; ML'!$C:$C,$B77,'Pooling Demand- Subsidy &amp; ML'!$D:$D,D$74)+SUMIFS('Pooling Demand- Subsidy &amp; ML'!$BQ:$BQ,'Pooling Demand- Subsidy &amp; ML'!$B:$B,2016,'Pooling Demand- Subsidy &amp; ML'!$C:$C,$B77,'Pooling Demand- Subsidy &amp; ML'!$D:$D,D$74)+SUMIFS('Pooling Demand- Subsidy &amp; ML'!$BT:$BT,'Pooling Demand- Subsidy &amp; ML'!$B:$B,2016,'Pooling Demand- Subsidy &amp; ML'!$C:$C,$B77,'Pooling Demand- Subsidy &amp; ML'!$D:$D,D$74)</f>
        <v>#N/A</v>
      </c>
      <c r="E77" s="12" t="e">
        <f>SUMIFS('Pooling Demand- Subsidy &amp; ML'!$BH:$BH,'Pooling Demand- Subsidy &amp; ML'!$B:$B,2016,'Pooling Demand- Subsidy &amp; ML'!$C:$C,$B77,'Pooling Demand- Subsidy &amp; ML'!$D:$D,E$74)+SUMIFS('Pooling Demand- Subsidy &amp; ML'!$BK:$BK,'Pooling Demand- Subsidy &amp; ML'!$B:$B,2016,'Pooling Demand- Subsidy &amp; ML'!$C:$C,$B77,'Pooling Demand- Subsidy &amp; ML'!$D:$D,E$74)+SUMIFS('Pooling Demand- Subsidy &amp; ML'!$BQ:$BQ,'Pooling Demand- Subsidy &amp; ML'!$B:$B,2016,'Pooling Demand- Subsidy &amp; ML'!$C:$C,$B77,'Pooling Demand- Subsidy &amp; ML'!$D:$D,E$74)+SUMIFS('Pooling Demand- Subsidy &amp; ML'!$BT:$BT,'Pooling Demand- Subsidy &amp; ML'!$B:$B,2016,'Pooling Demand- Subsidy &amp; ML'!$C:$C,$B77,'Pooling Demand- Subsidy &amp; ML'!$D:$D,E$74)</f>
        <v>#N/A</v>
      </c>
      <c r="F77" s="12" t="e">
        <f>SUMIFS('Pooling Demand- Subsidy &amp; ML'!$BH:$BH,'Pooling Demand- Subsidy &amp; ML'!$B:$B,2016,'Pooling Demand- Subsidy &amp; ML'!$C:$C,$B77,'Pooling Demand- Subsidy &amp; ML'!$D:$D,F$74)+SUMIFS('Pooling Demand- Subsidy &amp; ML'!$BK:$BK,'Pooling Demand- Subsidy &amp; ML'!$B:$B,2016,'Pooling Demand- Subsidy &amp; ML'!$C:$C,$B77,'Pooling Demand- Subsidy &amp; ML'!$D:$D,F$74)+SUMIFS('Pooling Demand- Subsidy &amp; ML'!$BQ:$BQ,'Pooling Demand- Subsidy &amp; ML'!$B:$B,2016,'Pooling Demand- Subsidy &amp; ML'!$C:$C,$B77,'Pooling Demand- Subsidy &amp; ML'!$D:$D,F$74)+SUMIFS('Pooling Demand- Subsidy &amp; ML'!$BT:$BT,'Pooling Demand- Subsidy &amp; ML'!$B:$B,2016,'Pooling Demand- Subsidy &amp; ML'!$C:$C,$B77,'Pooling Demand- Subsidy &amp; ML'!$D:$D,F$74)</f>
        <v>#N/A</v>
      </c>
      <c r="G77" s="12" t="e">
        <f>SUMIFS('Pooling Demand- Subsidy &amp; ML'!$BH:$BH,'Pooling Demand- Subsidy &amp; ML'!$B:$B,2016,'Pooling Demand- Subsidy &amp; ML'!$C:$C,$B77,'Pooling Demand- Subsidy &amp; ML'!$D:$D,G$74)+SUMIFS('Pooling Demand- Subsidy &amp; ML'!$BK:$BK,'Pooling Demand- Subsidy &amp; ML'!$B:$B,2016,'Pooling Demand- Subsidy &amp; ML'!$C:$C,$B77,'Pooling Demand- Subsidy &amp; ML'!$D:$D,G$74)+SUMIFS('Pooling Demand- Subsidy &amp; ML'!$BQ:$BQ,'Pooling Demand- Subsidy &amp; ML'!$B:$B,2016,'Pooling Demand- Subsidy &amp; ML'!$C:$C,$B77,'Pooling Demand- Subsidy &amp; ML'!$D:$D,G$74)+SUMIFS('Pooling Demand- Subsidy &amp; ML'!$BT:$BT,'Pooling Demand- Subsidy &amp; ML'!$B:$B,2016,'Pooling Demand- Subsidy &amp; ML'!$C:$C,$B77,'Pooling Demand- Subsidy &amp; ML'!$D:$D,G$74)</f>
        <v>#N/A</v>
      </c>
      <c r="H77" s="12" t="e">
        <f>SUMIFS('Pooling Demand- Subsidy &amp; ML'!$BH:$BH,'Pooling Demand- Subsidy &amp; ML'!$B:$B,2016,'Pooling Demand- Subsidy &amp; ML'!$C:$C,$B77,'Pooling Demand- Subsidy &amp; ML'!$D:$D,H$74)+SUMIFS('Pooling Demand- Subsidy &amp; ML'!$BK:$BK,'Pooling Demand- Subsidy &amp; ML'!$B:$B,2016,'Pooling Demand- Subsidy &amp; ML'!$C:$C,$B77,'Pooling Demand- Subsidy &amp; ML'!$D:$D,H$74)+SUMIFS('Pooling Demand- Subsidy &amp; ML'!$BQ:$BQ,'Pooling Demand- Subsidy &amp; ML'!$B:$B,2016,'Pooling Demand- Subsidy &amp; ML'!$C:$C,$B77,'Pooling Demand- Subsidy &amp; ML'!$D:$D,H$74)+SUMIFS('Pooling Demand- Subsidy &amp; ML'!$BT:$BT,'Pooling Demand- Subsidy &amp; ML'!$B:$B,2016,'Pooling Demand- Subsidy &amp; ML'!$C:$C,$B77,'Pooling Demand- Subsidy &amp; ML'!$D:$D,H$74)</f>
        <v>#N/A</v>
      </c>
      <c r="I77" s="12" t="e">
        <f>SUMIFS('Pooling Demand- Subsidy &amp; ML'!$BH:$BH,'Pooling Demand- Subsidy &amp; ML'!$B:$B,2016,'Pooling Demand- Subsidy &amp; ML'!$C:$C,$B77,'Pooling Demand- Subsidy &amp; ML'!$D:$D,I$74)+SUMIFS('Pooling Demand- Subsidy &amp; ML'!$BK:$BK,'Pooling Demand- Subsidy &amp; ML'!$B:$B,2016,'Pooling Demand- Subsidy &amp; ML'!$C:$C,$B77,'Pooling Demand- Subsidy &amp; ML'!$D:$D,I$74)+SUMIFS('Pooling Demand- Subsidy &amp; ML'!$BQ:$BQ,'Pooling Demand- Subsidy &amp; ML'!$B:$B,2016,'Pooling Demand- Subsidy &amp; ML'!$C:$C,$B77,'Pooling Demand- Subsidy &amp; ML'!$D:$D,I$74)+SUMIFS('Pooling Demand- Subsidy &amp; ML'!$BT:$BT,'Pooling Demand- Subsidy &amp; ML'!$B:$B,2016,'Pooling Demand- Subsidy &amp; ML'!$C:$C,$B77,'Pooling Demand- Subsidy &amp; ML'!$D:$D,I$74)</f>
        <v>#N/A</v>
      </c>
      <c r="J77" s="115" t="e">
        <f>SUMIFS('Pooling Demand- Subsidy &amp; ML'!$BH:$BH,'Pooling Demand- Subsidy &amp; ML'!$B:$B,2016,'Pooling Demand- Subsidy &amp; ML'!$C:$C,$B77,'Pooling Demand- Subsidy &amp; ML'!$D:$D,J$74)+SUMIFS('Pooling Demand- Subsidy &amp; ML'!$BK:$BK,'Pooling Demand- Subsidy &amp; ML'!$B:$B,2016,'Pooling Demand- Subsidy &amp; ML'!$C:$C,$B77,'Pooling Demand- Subsidy &amp; ML'!$D:$D,J$74)+SUMIFS('Pooling Demand- Subsidy &amp; ML'!$BQ:$BQ,'Pooling Demand- Subsidy &amp; ML'!$B:$B,2016,'Pooling Demand- Subsidy &amp; ML'!$C:$C,$B77,'Pooling Demand- Subsidy &amp; ML'!$D:$D,J$74)+SUMIFS('Pooling Demand- Subsidy &amp; ML'!$BT:$BT,'Pooling Demand- Subsidy &amp; ML'!$B:$B,2016,'Pooling Demand- Subsidy &amp; ML'!$C:$C,$B77,'Pooling Demand- Subsidy &amp; ML'!$D:$D,J$74)</f>
        <v>#N/A</v>
      </c>
      <c r="K77" s="91" t="e">
        <f t="shared" ref="K77:K82" si="40">SUM(D77:J77)</f>
        <v>#N/A</v>
      </c>
      <c r="M77" s="109" t="s">
        <v>10</v>
      </c>
      <c r="N77" s="114" t="e">
        <f>SUMIFS('Pooling Demand- Subsidy &amp; ML'!$BH:$BH,'Pooling Demand- Subsidy &amp; ML'!$B:$B,2020,'Pooling Demand- Subsidy &amp; ML'!$C:$C,$B77,'Pooling Demand- Subsidy &amp; ML'!$D:$D,N$74)+SUMIFS('Pooling Demand- Subsidy &amp; ML'!$BK:$BK,'Pooling Demand- Subsidy &amp; ML'!$B:$B,2020,'Pooling Demand- Subsidy &amp; ML'!$C:$C,$B77,'Pooling Demand- Subsidy &amp; ML'!$D:$D,N$74)+SUMIFS('Pooling Demand- Subsidy &amp; ML'!$BQ:$BQ,'Pooling Demand- Subsidy &amp; ML'!$B:$B,2020,'Pooling Demand- Subsidy &amp; ML'!$C:$C,$B77,'Pooling Demand- Subsidy &amp; ML'!$D:$D,N$74)+SUMIFS('Pooling Demand- Subsidy &amp; ML'!$BT:$BT,'Pooling Demand- Subsidy &amp; ML'!$B:$B,2020,'Pooling Demand- Subsidy &amp; ML'!$C:$C,$B77,'Pooling Demand- Subsidy &amp; ML'!$D:$D,N$74)</f>
        <v>#N/A</v>
      </c>
      <c r="O77" s="12" t="e">
        <f>SUMIFS('Pooling Demand- Subsidy &amp; ML'!$BH:$BH,'Pooling Demand- Subsidy &amp; ML'!$B:$B,2020,'Pooling Demand- Subsidy &amp; ML'!$C:$C,$B77,'Pooling Demand- Subsidy &amp; ML'!$D:$D,O$74)+SUMIFS('Pooling Demand- Subsidy &amp; ML'!$BK:$BK,'Pooling Demand- Subsidy &amp; ML'!$B:$B,2020,'Pooling Demand- Subsidy &amp; ML'!$C:$C,$B77,'Pooling Demand- Subsidy &amp; ML'!$D:$D,O$74)+SUMIFS('Pooling Demand- Subsidy &amp; ML'!$BQ:$BQ,'Pooling Demand- Subsidy &amp; ML'!$B:$B,2020,'Pooling Demand- Subsidy &amp; ML'!$C:$C,$B77,'Pooling Demand- Subsidy &amp; ML'!$D:$D,O$74)+SUMIFS('Pooling Demand- Subsidy &amp; ML'!$BT:$BT,'Pooling Demand- Subsidy &amp; ML'!$B:$B,2020,'Pooling Demand- Subsidy &amp; ML'!$C:$C,$B77,'Pooling Demand- Subsidy &amp; ML'!$D:$D,O$74)</f>
        <v>#N/A</v>
      </c>
      <c r="P77" s="12" t="e">
        <f>SUMIFS('Pooling Demand- Subsidy &amp; ML'!$BH:$BH,'Pooling Demand- Subsidy &amp; ML'!$B:$B,2020,'Pooling Demand- Subsidy &amp; ML'!$C:$C,$B77,'Pooling Demand- Subsidy &amp; ML'!$D:$D,P$74)+SUMIFS('Pooling Demand- Subsidy &amp; ML'!$BK:$BK,'Pooling Demand- Subsidy &amp; ML'!$B:$B,2020,'Pooling Demand- Subsidy &amp; ML'!$C:$C,$B77,'Pooling Demand- Subsidy &amp; ML'!$D:$D,P$74)+SUMIFS('Pooling Demand- Subsidy &amp; ML'!$BQ:$BQ,'Pooling Demand- Subsidy &amp; ML'!$B:$B,2020,'Pooling Demand- Subsidy &amp; ML'!$C:$C,$B77,'Pooling Demand- Subsidy &amp; ML'!$D:$D,P$74)+SUMIFS('Pooling Demand- Subsidy &amp; ML'!$BT:$BT,'Pooling Demand- Subsidy &amp; ML'!$B:$B,2020,'Pooling Demand- Subsidy &amp; ML'!$C:$C,$B77,'Pooling Demand- Subsidy &amp; ML'!$D:$D,P$74)</f>
        <v>#N/A</v>
      </c>
      <c r="Q77" s="12" t="e">
        <f>SUMIFS('Pooling Demand- Subsidy &amp; ML'!$BH:$BH,'Pooling Demand- Subsidy &amp; ML'!$B:$B,2020,'Pooling Demand- Subsidy &amp; ML'!$C:$C,$B77,'Pooling Demand- Subsidy &amp; ML'!$D:$D,Q$74)+SUMIFS('Pooling Demand- Subsidy &amp; ML'!$BK:$BK,'Pooling Demand- Subsidy &amp; ML'!$B:$B,2020,'Pooling Demand- Subsidy &amp; ML'!$C:$C,$B77,'Pooling Demand- Subsidy &amp; ML'!$D:$D,Q$74)+SUMIFS('Pooling Demand- Subsidy &amp; ML'!$BQ:$BQ,'Pooling Demand- Subsidy &amp; ML'!$B:$B,2020,'Pooling Demand- Subsidy &amp; ML'!$C:$C,$B77,'Pooling Demand- Subsidy &amp; ML'!$D:$D,Q$74)+SUMIFS('Pooling Demand- Subsidy &amp; ML'!$BT:$BT,'Pooling Demand- Subsidy &amp; ML'!$B:$B,2020,'Pooling Demand- Subsidy &amp; ML'!$C:$C,$B77,'Pooling Demand- Subsidy &amp; ML'!$D:$D,Q$74)</f>
        <v>#N/A</v>
      </c>
      <c r="R77" s="12" t="e">
        <f>SUMIFS('Pooling Demand- Subsidy &amp; ML'!$BH:$BH,'Pooling Demand- Subsidy &amp; ML'!$B:$B,2020,'Pooling Demand- Subsidy &amp; ML'!$C:$C,$B77,'Pooling Demand- Subsidy &amp; ML'!$D:$D,R$74)+SUMIFS('Pooling Demand- Subsidy &amp; ML'!$BK:$BK,'Pooling Demand- Subsidy &amp; ML'!$B:$B,2020,'Pooling Demand- Subsidy &amp; ML'!$C:$C,$B77,'Pooling Demand- Subsidy &amp; ML'!$D:$D,R$74)+SUMIFS('Pooling Demand- Subsidy &amp; ML'!$BQ:$BQ,'Pooling Demand- Subsidy &amp; ML'!$B:$B,2020,'Pooling Demand- Subsidy &amp; ML'!$C:$C,$B77,'Pooling Demand- Subsidy &amp; ML'!$D:$D,R$74)+SUMIFS('Pooling Demand- Subsidy &amp; ML'!$BT:$BT,'Pooling Demand- Subsidy &amp; ML'!$B:$B,2020,'Pooling Demand- Subsidy &amp; ML'!$C:$C,$B77,'Pooling Demand- Subsidy &amp; ML'!$D:$D,R$74)</f>
        <v>#N/A</v>
      </c>
      <c r="S77" s="12" t="e">
        <f>SUMIFS('Pooling Demand- Subsidy &amp; ML'!$BH:$BH,'Pooling Demand- Subsidy &amp; ML'!$B:$B,2020,'Pooling Demand- Subsidy &amp; ML'!$C:$C,$B77,'Pooling Demand- Subsidy &amp; ML'!$D:$D,S$74)+SUMIFS('Pooling Demand- Subsidy &amp; ML'!$BK:$BK,'Pooling Demand- Subsidy &amp; ML'!$B:$B,2020,'Pooling Demand- Subsidy &amp; ML'!$C:$C,$B77,'Pooling Demand- Subsidy &amp; ML'!$D:$D,S$74)+SUMIFS('Pooling Demand- Subsidy &amp; ML'!$BQ:$BQ,'Pooling Demand- Subsidy &amp; ML'!$B:$B,2020,'Pooling Demand- Subsidy &amp; ML'!$C:$C,$B77,'Pooling Demand- Subsidy &amp; ML'!$D:$D,S$74)+SUMIFS('Pooling Demand- Subsidy &amp; ML'!$BT:$BT,'Pooling Demand- Subsidy &amp; ML'!$B:$B,2020,'Pooling Demand- Subsidy &amp; ML'!$C:$C,$B77,'Pooling Demand- Subsidy &amp; ML'!$D:$D,S$74)</f>
        <v>#N/A</v>
      </c>
      <c r="T77" s="115" t="e">
        <f>SUMIFS('Pooling Demand- Subsidy &amp; ML'!$BH:$BH,'Pooling Demand- Subsidy &amp; ML'!$B:$B,2020,'Pooling Demand- Subsidy &amp; ML'!$C:$C,$B77,'Pooling Demand- Subsidy &amp; ML'!$D:$D,T$74)+SUMIFS('Pooling Demand- Subsidy &amp; ML'!$BK:$BK,'Pooling Demand- Subsidy &amp; ML'!$B:$B,2020,'Pooling Demand- Subsidy &amp; ML'!$C:$C,$B77,'Pooling Demand- Subsidy &amp; ML'!$D:$D,T$74)+SUMIFS('Pooling Demand- Subsidy &amp; ML'!$BQ:$BQ,'Pooling Demand- Subsidy &amp; ML'!$B:$B,2020,'Pooling Demand- Subsidy &amp; ML'!$C:$C,$B77,'Pooling Demand- Subsidy &amp; ML'!$D:$D,T$74)+SUMIFS('Pooling Demand- Subsidy &amp; ML'!$BT:$BT,'Pooling Demand- Subsidy &amp; ML'!$B:$B,2020,'Pooling Demand- Subsidy &amp; ML'!$C:$C,$B77,'Pooling Demand- Subsidy &amp; ML'!$D:$D,T$74)</f>
        <v>#N/A</v>
      </c>
      <c r="U77" s="91" t="e">
        <f t="shared" ref="U77:U82" si="41">SUM(N77:T77)</f>
        <v>#N/A</v>
      </c>
      <c r="W77" s="109" t="s">
        <v>10</v>
      </c>
      <c r="X77" s="114" t="e">
        <f>SUMIFS('Pooling Demand- Subsidy &amp; ML'!$BH:$BH,'Pooling Demand- Subsidy &amp; ML'!$B:$B,2025,'Pooling Demand- Subsidy &amp; ML'!$C:$C,$B77,'Pooling Demand- Subsidy &amp; ML'!$D:$D,X$74)+SUMIFS('Pooling Demand- Subsidy &amp; ML'!$BK:$BK,'Pooling Demand- Subsidy &amp; ML'!$B:$B,2025,'Pooling Demand- Subsidy &amp; ML'!$C:$C,$B77,'Pooling Demand- Subsidy &amp; ML'!$D:$D,X$74)+SUMIFS('Pooling Demand- Subsidy &amp; ML'!$BQ:$BQ,'Pooling Demand- Subsidy &amp; ML'!$B:$B,2025,'Pooling Demand- Subsidy &amp; ML'!$C:$C,$B77,'Pooling Demand- Subsidy &amp; ML'!$D:$D,X$74)+SUMIFS('Pooling Demand- Subsidy &amp; ML'!$BT:$BT,'Pooling Demand- Subsidy &amp; ML'!$B:$B,2025,'Pooling Demand- Subsidy &amp; ML'!$C:$C,$B77,'Pooling Demand- Subsidy &amp; ML'!$D:$D,X$74)</f>
        <v>#N/A</v>
      </c>
      <c r="Y77" s="12" t="e">
        <f>SUMIFS('Pooling Demand- Subsidy &amp; ML'!$BH:$BH,'Pooling Demand- Subsidy &amp; ML'!$B:$B,2025,'Pooling Demand- Subsidy &amp; ML'!$C:$C,$B77,'Pooling Demand- Subsidy &amp; ML'!$D:$D,Y$74)+SUMIFS('Pooling Demand- Subsidy &amp; ML'!$BK:$BK,'Pooling Demand- Subsidy &amp; ML'!$B:$B,2025,'Pooling Demand- Subsidy &amp; ML'!$C:$C,$B77,'Pooling Demand- Subsidy &amp; ML'!$D:$D,Y$74)+SUMIFS('Pooling Demand- Subsidy &amp; ML'!$BQ:$BQ,'Pooling Demand- Subsidy &amp; ML'!$B:$B,2025,'Pooling Demand- Subsidy &amp; ML'!$C:$C,$B77,'Pooling Demand- Subsidy &amp; ML'!$D:$D,Y$74)+SUMIFS('Pooling Demand- Subsidy &amp; ML'!$BT:$BT,'Pooling Demand- Subsidy &amp; ML'!$B:$B,2025,'Pooling Demand- Subsidy &amp; ML'!$C:$C,$B77,'Pooling Demand- Subsidy &amp; ML'!$D:$D,Y$74)</f>
        <v>#N/A</v>
      </c>
      <c r="Z77" s="12" t="e">
        <f>SUMIFS('Pooling Demand- Subsidy &amp; ML'!$BH:$BH,'Pooling Demand- Subsidy &amp; ML'!$B:$B,2025,'Pooling Demand- Subsidy &amp; ML'!$C:$C,$B77,'Pooling Demand- Subsidy &amp; ML'!$D:$D,Z$74)+SUMIFS('Pooling Demand- Subsidy &amp; ML'!$BK:$BK,'Pooling Demand- Subsidy &amp; ML'!$B:$B,2025,'Pooling Demand- Subsidy &amp; ML'!$C:$C,$B77,'Pooling Demand- Subsidy &amp; ML'!$D:$D,Z$74)+SUMIFS('Pooling Demand- Subsidy &amp; ML'!$BQ:$BQ,'Pooling Demand- Subsidy &amp; ML'!$B:$B,2025,'Pooling Demand- Subsidy &amp; ML'!$C:$C,$B77,'Pooling Demand- Subsidy &amp; ML'!$D:$D,Z$74)+SUMIFS('Pooling Demand- Subsidy &amp; ML'!$BT:$BT,'Pooling Demand- Subsidy &amp; ML'!$B:$B,2025,'Pooling Demand- Subsidy &amp; ML'!$C:$C,$B77,'Pooling Demand- Subsidy &amp; ML'!$D:$D,Z$74)</f>
        <v>#N/A</v>
      </c>
      <c r="AA77" s="12" t="e">
        <f>SUMIFS('Pooling Demand- Subsidy &amp; ML'!$BH:$BH,'Pooling Demand- Subsidy &amp; ML'!$B:$B,2025,'Pooling Demand- Subsidy &amp; ML'!$C:$C,$B77,'Pooling Demand- Subsidy &amp; ML'!$D:$D,AA$74)+SUMIFS('Pooling Demand- Subsidy &amp; ML'!$BK:$BK,'Pooling Demand- Subsidy &amp; ML'!$B:$B,2025,'Pooling Demand- Subsidy &amp; ML'!$C:$C,$B77,'Pooling Demand- Subsidy &amp; ML'!$D:$D,AA$74)+SUMIFS('Pooling Demand- Subsidy &amp; ML'!$BQ:$BQ,'Pooling Demand- Subsidy &amp; ML'!$B:$B,2025,'Pooling Demand- Subsidy &amp; ML'!$C:$C,$B77,'Pooling Demand- Subsidy &amp; ML'!$D:$D,AA$74)+SUMIFS('Pooling Demand- Subsidy &amp; ML'!$BT:$BT,'Pooling Demand- Subsidy &amp; ML'!$B:$B,2025,'Pooling Demand- Subsidy &amp; ML'!$C:$C,$B77,'Pooling Demand- Subsidy &amp; ML'!$D:$D,AA$74)</f>
        <v>#N/A</v>
      </c>
      <c r="AB77" s="12" t="e">
        <f>SUMIFS('Pooling Demand- Subsidy &amp; ML'!$BH:$BH,'Pooling Demand- Subsidy &amp; ML'!$B:$B,2025,'Pooling Demand- Subsidy &amp; ML'!$C:$C,$B77,'Pooling Demand- Subsidy &amp; ML'!$D:$D,AB$74)+SUMIFS('Pooling Demand- Subsidy &amp; ML'!$BK:$BK,'Pooling Demand- Subsidy &amp; ML'!$B:$B,2025,'Pooling Demand- Subsidy &amp; ML'!$C:$C,$B77,'Pooling Demand- Subsidy &amp; ML'!$D:$D,AB$74)+SUMIFS('Pooling Demand- Subsidy &amp; ML'!$BQ:$BQ,'Pooling Demand- Subsidy &amp; ML'!$B:$B,2025,'Pooling Demand- Subsidy &amp; ML'!$C:$C,$B77,'Pooling Demand- Subsidy &amp; ML'!$D:$D,AB$74)+SUMIFS('Pooling Demand- Subsidy &amp; ML'!$BT:$BT,'Pooling Demand- Subsidy &amp; ML'!$B:$B,2025,'Pooling Demand- Subsidy &amp; ML'!$C:$C,$B77,'Pooling Demand- Subsidy &amp; ML'!$D:$D,AB$74)</f>
        <v>#N/A</v>
      </c>
      <c r="AC77" s="12" t="e">
        <f>SUMIFS('Pooling Demand- Subsidy &amp; ML'!$BH:$BH,'Pooling Demand- Subsidy &amp; ML'!$B:$B,2025,'Pooling Demand- Subsidy &amp; ML'!$C:$C,$B77,'Pooling Demand- Subsidy &amp; ML'!$D:$D,AC$74)+SUMIFS('Pooling Demand- Subsidy &amp; ML'!$BK:$BK,'Pooling Demand- Subsidy &amp; ML'!$B:$B,2025,'Pooling Demand- Subsidy &amp; ML'!$C:$C,$B77,'Pooling Demand- Subsidy &amp; ML'!$D:$D,AC$74)+SUMIFS('Pooling Demand- Subsidy &amp; ML'!$BQ:$BQ,'Pooling Demand- Subsidy &amp; ML'!$B:$B,2025,'Pooling Demand- Subsidy &amp; ML'!$C:$C,$B77,'Pooling Demand- Subsidy &amp; ML'!$D:$D,AC$74)+SUMIFS('Pooling Demand- Subsidy &amp; ML'!$BT:$BT,'Pooling Demand- Subsidy &amp; ML'!$B:$B,2025,'Pooling Demand- Subsidy &amp; ML'!$C:$C,$B77,'Pooling Demand- Subsidy &amp; ML'!$D:$D,AC$74)</f>
        <v>#N/A</v>
      </c>
      <c r="AD77" s="115" t="e">
        <f>SUMIFS('Pooling Demand- Subsidy &amp; ML'!$BH:$BH,'Pooling Demand- Subsidy &amp; ML'!$B:$B,2025,'Pooling Demand- Subsidy &amp; ML'!$C:$C,$B77,'Pooling Demand- Subsidy &amp; ML'!$D:$D,AD$74)+SUMIFS('Pooling Demand- Subsidy &amp; ML'!$BK:$BK,'Pooling Demand- Subsidy &amp; ML'!$B:$B,2025,'Pooling Demand- Subsidy &amp; ML'!$C:$C,$B77,'Pooling Demand- Subsidy &amp; ML'!$D:$D,AD$74)+SUMIFS('Pooling Demand- Subsidy &amp; ML'!$BQ:$BQ,'Pooling Demand- Subsidy &amp; ML'!$B:$B,2025,'Pooling Demand- Subsidy &amp; ML'!$C:$C,$B77,'Pooling Demand- Subsidy &amp; ML'!$D:$D,AD$74)+SUMIFS('Pooling Demand- Subsidy &amp; ML'!$BT:$BT,'Pooling Demand- Subsidy &amp; ML'!$B:$B,2025,'Pooling Demand- Subsidy &amp; ML'!$C:$C,$B77,'Pooling Demand- Subsidy &amp; ML'!$D:$D,AD$74)</f>
        <v>#N/A</v>
      </c>
      <c r="AE77" s="91" t="e">
        <f t="shared" ref="AE77:AE82" si="42">SUM(X77:AD77)</f>
        <v>#N/A</v>
      </c>
      <c r="AG77" s="109" t="s">
        <v>10</v>
      </c>
      <c r="AH77" s="114">
        <f>SUMIFS('Pooling Demand- Subsidy &amp; ML'!$BH:$BH,'Pooling Demand- Subsidy &amp; ML'!$B:$B,2035,'Pooling Demand- Subsidy &amp; ML'!$C:$C,$B77,'Pooling Demand- Subsidy &amp; ML'!$D:$D,AH$74)+SUMIFS('Pooling Demand- Subsidy &amp; ML'!$BK:$BK,'Pooling Demand- Subsidy &amp; ML'!$B:$B,2035,'Pooling Demand- Subsidy &amp; ML'!$C:$C,$B77,'Pooling Demand- Subsidy &amp; ML'!$D:$D,AH$74)+SUMIFS('Pooling Demand- Subsidy &amp; ML'!$BQ:$BQ,'Pooling Demand- Subsidy &amp; ML'!$B:$B,2035,'Pooling Demand- Subsidy &amp; ML'!$C:$C,$B77,'Pooling Demand- Subsidy &amp; ML'!$D:$D,AH$74)+SUMIFS('Pooling Demand- Subsidy &amp; ML'!$BT:$BT,'Pooling Demand- Subsidy &amp; ML'!$B:$B,2035,'Pooling Demand- Subsidy &amp; ML'!$C:$C,$B77,'Pooling Demand- Subsidy &amp; ML'!$D:$D,AH$74)</f>
        <v>105.79186005607008</v>
      </c>
      <c r="AI77" s="12">
        <f>SUMIFS('Pooling Demand- Subsidy &amp; ML'!$BH:$BH,'Pooling Demand- Subsidy &amp; ML'!$B:$B,2035,'Pooling Demand- Subsidy &amp; ML'!$C:$C,$B77,'Pooling Demand- Subsidy &amp; ML'!$D:$D,AI$74)+SUMIFS('Pooling Demand- Subsidy &amp; ML'!$BK:$BK,'Pooling Demand- Subsidy &amp; ML'!$B:$B,2035,'Pooling Demand- Subsidy &amp; ML'!$C:$C,$B77,'Pooling Demand- Subsidy &amp; ML'!$D:$D,AI$74)+SUMIFS('Pooling Demand- Subsidy &amp; ML'!$BQ:$BQ,'Pooling Demand- Subsidy &amp; ML'!$B:$B,2035,'Pooling Demand- Subsidy &amp; ML'!$C:$C,$B77,'Pooling Demand- Subsidy &amp; ML'!$D:$D,AI$74)+SUMIFS('Pooling Demand- Subsidy &amp; ML'!$BT:$BT,'Pooling Demand- Subsidy &amp; ML'!$B:$B,2035,'Pooling Demand- Subsidy &amp; ML'!$C:$C,$B77,'Pooling Demand- Subsidy &amp; ML'!$D:$D,AI$74)</f>
        <v>278.48799061832904</v>
      </c>
      <c r="AJ77" s="12">
        <f>SUMIFS('Pooling Demand- Subsidy &amp; ML'!$BH:$BH,'Pooling Demand- Subsidy &amp; ML'!$B:$B,2035,'Pooling Demand- Subsidy &amp; ML'!$C:$C,$B77,'Pooling Demand- Subsidy &amp; ML'!$D:$D,AJ$74)+SUMIFS('Pooling Demand- Subsidy &amp; ML'!$BK:$BK,'Pooling Demand- Subsidy &amp; ML'!$B:$B,2035,'Pooling Demand- Subsidy &amp; ML'!$C:$C,$B77,'Pooling Demand- Subsidy &amp; ML'!$D:$D,AJ$74)+SUMIFS('Pooling Demand- Subsidy &amp; ML'!$BQ:$BQ,'Pooling Demand- Subsidy &amp; ML'!$B:$B,2035,'Pooling Demand- Subsidy &amp; ML'!$C:$C,$B77,'Pooling Demand- Subsidy &amp; ML'!$D:$D,AJ$74)+SUMIFS('Pooling Demand- Subsidy &amp; ML'!$BT:$BT,'Pooling Demand- Subsidy &amp; ML'!$B:$B,2035,'Pooling Demand- Subsidy &amp; ML'!$C:$C,$B77,'Pooling Demand- Subsidy &amp; ML'!$D:$D,AJ$74)</f>
        <v>22.933921200691355</v>
      </c>
      <c r="AK77" s="12">
        <f>SUMIFS('Pooling Demand- Subsidy &amp; ML'!$BH:$BH,'Pooling Demand- Subsidy &amp; ML'!$B:$B,2035,'Pooling Demand- Subsidy &amp; ML'!$C:$C,$B77,'Pooling Demand- Subsidy &amp; ML'!$D:$D,AK$74)+SUMIFS('Pooling Demand- Subsidy &amp; ML'!$BK:$BK,'Pooling Demand- Subsidy &amp; ML'!$B:$B,2035,'Pooling Demand- Subsidy &amp; ML'!$C:$C,$B77,'Pooling Demand- Subsidy &amp; ML'!$D:$D,AK$74)+SUMIFS('Pooling Demand- Subsidy &amp; ML'!$BQ:$BQ,'Pooling Demand- Subsidy &amp; ML'!$B:$B,2035,'Pooling Demand- Subsidy &amp; ML'!$C:$C,$B77,'Pooling Demand- Subsidy &amp; ML'!$D:$D,AK$74)+SUMIFS('Pooling Demand- Subsidy &amp; ML'!$BT:$BT,'Pooling Demand- Subsidy &amp; ML'!$B:$B,2035,'Pooling Demand- Subsidy &amp; ML'!$C:$C,$B77,'Pooling Demand- Subsidy &amp; ML'!$D:$D,AK$74)</f>
        <v>38.49531404446342</v>
      </c>
      <c r="AL77" s="12">
        <f>SUMIFS('Pooling Demand- Subsidy &amp; ML'!$BH:$BH,'Pooling Demand- Subsidy &amp; ML'!$B:$B,2035,'Pooling Demand- Subsidy &amp; ML'!$C:$C,$B77,'Pooling Demand- Subsidy &amp; ML'!$D:$D,AL$74)+SUMIFS('Pooling Demand- Subsidy &amp; ML'!$BK:$BK,'Pooling Demand- Subsidy &amp; ML'!$B:$B,2035,'Pooling Demand- Subsidy &amp; ML'!$C:$C,$B77,'Pooling Demand- Subsidy &amp; ML'!$D:$D,AL$74)+SUMIFS('Pooling Demand- Subsidy &amp; ML'!$BQ:$BQ,'Pooling Demand- Subsidy &amp; ML'!$B:$B,2035,'Pooling Demand- Subsidy &amp; ML'!$C:$C,$B77,'Pooling Demand- Subsidy &amp; ML'!$D:$D,AL$74)+SUMIFS('Pooling Demand- Subsidy &amp; ML'!$BT:$BT,'Pooling Demand- Subsidy &amp; ML'!$B:$B,2035,'Pooling Demand- Subsidy &amp; ML'!$C:$C,$B77,'Pooling Demand- Subsidy &amp; ML'!$D:$D,AL$74)</f>
        <v>28.451801265061576</v>
      </c>
      <c r="AM77" s="12">
        <f>SUMIFS('Pooling Demand- Subsidy &amp; ML'!$BH:$BH,'Pooling Demand- Subsidy &amp; ML'!$B:$B,2035,'Pooling Demand- Subsidy &amp; ML'!$C:$C,$B77,'Pooling Demand- Subsidy &amp; ML'!$D:$D,AM$74)+SUMIFS('Pooling Demand- Subsidy &amp; ML'!$BK:$BK,'Pooling Demand- Subsidy &amp; ML'!$B:$B,2035,'Pooling Demand- Subsidy &amp; ML'!$C:$C,$B77,'Pooling Demand- Subsidy &amp; ML'!$D:$D,AM$74)+SUMIFS('Pooling Demand- Subsidy &amp; ML'!$BQ:$BQ,'Pooling Demand- Subsidy &amp; ML'!$B:$B,2035,'Pooling Demand- Subsidy &amp; ML'!$C:$C,$B77,'Pooling Demand- Subsidy &amp; ML'!$D:$D,AM$74)+SUMIFS('Pooling Demand- Subsidy &amp; ML'!$BT:$BT,'Pooling Demand- Subsidy &amp; ML'!$B:$B,2035,'Pooling Demand- Subsidy &amp; ML'!$C:$C,$B77,'Pooling Demand- Subsidy &amp; ML'!$D:$D,AM$74)</f>
        <v>26.369787024647717</v>
      </c>
      <c r="AN77" s="115">
        <f>SUMIFS('Pooling Demand- Subsidy &amp; ML'!$BH:$BH,'Pooling Demand- Subsidy &amp; ML'!$B:$B,2035,'Pooling Demand- Subsidy &amp; ML'!$C:$C,$B77,'Pooling Demand- Subsidy &amp; ML'!$D:$D,AN$74)+SUMIFS('Pooling Demand- Subsidy &amp; ML'!$BK:$BK,'Pooling Demand- Subsidy &amp; ML'!$B:$B,2035,'Pooling Demand- Subsidy &amp; ML'!$C:$C,$B77,'Pooling Demand- Subsidy &amp; ML'!$D:$D,AN$74)+SUMIFS('Pooling Demand- Subsidy &amp; ML'!$BQ:$BQ,'Pooling Demand- Subsidy &amp; ML'!$B:$B,2035,'Pooling Demand- Subsidy &amp; ML'!$C:$C,$B77,'Pooling Demand- Subsidy &amp; ML'!$D:$D,AN$74)+SUMIFS('Pooling Demand- Subsidy &amp; ML'!$BT:$BT,'Pooling Demand- Subsidy &amp; ML'!$B:$B,2035,'Pooling Demand- Subsidy &amp; ML'!$C:$C,$B77,'Pooling Demand- Subsidy &amp; ML'!$D:$D,AN$74)</f>
        <v>1.6457059552268907</v>
      </c>
      <c r="AO77" s="91">
        <f t="shared" ref="AO77:AO82" si="43">SUM(AH77:AN77)</f>
        <v>502.17638016449013</v>
      </c>
      <c r="AQ77" s="109" t="s">
        <v>10</v>
      </c>
      <c r="AR77" s="114" t="e">
        <f>SUMIFS('Pooling Demand- Subsidy &amp; ML'!$BH:$BH,'Pooling Demand- Subsidy &amp; ML'!$B:$B,2050,'Pooling Demand- Subsidy &amp; ML'!$C:$C,$B77,'Pooling Demand- Subsidy &amp; ML'!$D:$D,AR$74)+SUMIFS('Pooling Demand- Subsidy &amp; ML'!$BK:$BK,'Pooling Demand- Subsidy &amp; ML'!$B:$B,2050,'Pooling Demand- Subsidy &amp; ML'!$C:$C,$B77,'Pooling Demand- Subsidy &amp; ML'!$D:$D,AR$74)+SUMIFS('Pooling Demand- Subsidy &amp; ML'!$BQ:$BQ,'Pooling Demand- Subsidy &amp; ML'!$B:$B,2050,'Pooling Demand- Subsidy &amp; ML'!$C:$C,$B77,'Pooling Demand- Subsidy &amp; ML'!$D:$D,AR$74)+SUMIFS('Pooling Demand- Subsidy &amp; ML'!$BT:$BT,'Pooling Demand- Subsidy &amp; ML'!$B:$B,2050,'Pooling Demand- Subsidy &amp; ML'!$C:$C,$B77,'Pooling Demand- Subsidy &amp; ML'!$D:$D,AR$74)</f>
        <v>#N/A</v>
      </c>
      <c r="AS77" s="12" t="e">
        <f>SUMIFS('Pooling Demand- Subsidy &amp; ML'!$BH:$BH,'Pooling Demand- Subsidy &amp; ML'!$B:$B,2050,'Pooling Demand- Subsidy &amp; ML'!$C:$C,$B77,'Pooling Demand- Subsidy &amp; ML'!$D:$D,AS$74)+SUMIFS('Pooling Demand- Subsidy &amp; ML'!$BK:$BK,'Pooling Demand- Subsidy &amp; ML'!$B:$B,2050,'Pooling Demand- Subsidy &amp; ML'!$C:$C,$B77,'Pooling Demand- Subsidy &amp; ML'!$D:$D,AS$74)+SUMIFS('Pooling Demand- Subsidy &amp; ML'!$BQ:$BQ,'Pooling Demand- Subsidy &amp; ML'!$B:$B,2050,'Pooling Demand- Subsidy &amp; ML'!$C:$C,$B77,'Pooling Demand- Subsidy &amp; ML'!$D:$D,AS$74)+SUMIFS('Pooling Demand- Subsidy &amp; ML'!$BT:$BT,'Pooling Demand- Subsidy &amp; ML'!$B:$B,2050,'Pooling Demand- Subsidy &amp; ML'!$C:$C,$B77,'Pooling Demand- Subsidy &amp; ML'!$D:$D,AS$74)</f>
        <v>#N/A</v>
      </c>
      <c r="AT77" s="12" t="e">
        <f>SUMIFS('Pooling Demand- Subsidy &amp; ML'!$BH:$BH,'Pooling Demand- Subsidy &amp; ML'!$B:$B,2050,'Pooling Demand- Subsidy &amp; ML'!$C:$C,$B77,'Pooling Demand- Subsidy &amp; ML'!$D:$D,AT$74)+SUMIFS('Pooling Demand- Subsidy &amp; ML'!$BK:$BK,'Pooling Demand- Subsidy &amp; ML'!$B:$B,2050,'Pooling Demand- Subsidy &amp; ML'!$C:$C,$B77,'Pooling Demand- Subsidy &amp; ML'!$D:$D,AT$74)+SUMIFS('Pooling Demand- Subsidy &amp; ML'!$BQ:$BQ,'Pooling Demand- Subsidy &amp; ML'!$B:$B,2050,'Pooling Demand- Subsidy &amp; ML'!$C:$C,$B77,'Pooling Demand- Subsidy &amp; ML'!$D:$D,AT$74)+SUMIFS('Pooling Demand- Subsidy &amp; ML'!$BT:$BT,'Pooling Demand- Subsidy &amp; ML'!$B:$B,2050,'Pooling Demand- Subsidy &amp; ML'!$C:$C,$B77,'Pooling Demand- Subsidy &amp; ML'!$D:$D,AT$74)</f>
        <v>#N/A</v>
      </c>
      <c r="AU77" s="12" t="e">
        <f>SUMIFS('Pooling Demand- Subsidy &amp; ML'!$BH:$BH,'Pooling Demand- Subsidy &amp; ML'!$B:$B,2050,'Pooling Demand- Subsidy &amp; ML'!$C:$C,$B77,'Pooling Demand- Subsidy &amp; ML'!$D:$D,AU$74)+SUMIFS('Pooling Demand- Subsidy &amp; ML'!$BK:$BK,'Pooling Demand- Subsidy &amp; ML'!$B:$B,2050,'Pooling Demand- Subsidy &amp; ML'!$C:$C,$B77,'Pooling Demand- Subsidy &amp; ML'!$D:$D,AU$74)+SUMIFS('Pooling Demand- Subsidy &amp; ML'!$BQ:$BQ,'Pooling Demand- Subsidy &amp; ML'!$B:$B,2050,'Pooling Demand- Subsidy &amp; ML'!$C:$C,$B77,'Pooling Demand- Subsidy &amp; ML'!$D:$D,AU$74)+SUMIFS('Pooling Demand- Subsidy &amp; ML'!$BT:$BT,'Pooling Demand- Subsidy &amp; ML'!$B:$B,2050,'Pooling Demand- Subsidy &amp; ML'!$C:$C,$B77,'Pooling Demand- Subsidy &amp; ML'!$D:$D,AU$74)</f>
        <v>#N/A</v>
      </c>
      <c r="AV77" s="12" t="e">
        <f>SUMIFS('Pooling Demand- Subsidy &amp; ML'!$BH:$BH,'Pooling Demand- Subsidy &amp; ML'!$B:$B,2050,'Pooling Demand- Subsidy &amp; ML'!$C:$C,$B77,'Pooling Demand- Subsidy &amp; ML'!$D:$D,AV$74)+SUMIFS('Pooling Demand- Subsidy &amp; ML'!$BK:$BK,'Pooling Demand- Subsidy &amp; ML'!$B:$B,2050,'Pooling Demand- Subsidy &amp; ML'!$C:$C,$B77,'Pooling Demand- Subsidy &amp; ML'!$D:$D,AV$74)+SUMIFS('Pooling Demand- Subsidy &amp; ML'!$BQ:$BQ,'Pooling Demand- Subsidy &amp; ML'!$B:$B,2050,'Pooling Demand- Subsidy &amp; ML'!$C:$C,$B77,'Pooling Demand- Subsidy &amp; ML'!$D:$D,AV$74)+SUMIFS('Pooling Demand- Subsidy &amp; ML'!$BT:$BT,'Pooling Demand- Subsidy &amp; ML'!$B:$B,2050,'Pooling Demand- Subsidy &amp; ML'!$C:$C,$B77,'Pooling Demand- Subsidy &amp; ML'!$D:$D,AV$74)</f>
        <v>#N/A</v>
      </c>
      <c r="AW77" s="12" t="e">
        <f>SUMIFS('Pooling Demand- Subsidy &amp; ML'!$BH:$BH,'Pooling Demand- Subsidy &amp; ML'!$B:$B,2050,'Pooling Demand- Subsidy &amp; ML'!$C:$C,$B77,'Pooling Demand- Subsidy &amp; ML'!$D:$D,AW$74)+SUMIFS('Pooling Demand- Subsidy &amp; ML'!$BK:$BK,'Pooling Demand- Subsidy &amp; ML'!$B:$B,2050,'Pooling Demand- Subsidy &amp; ML'!$C:$C,$B77,'Pooling Demand- Subsidy &amp; ML'!$D:$D,AW$74)+SUMIFS('Pooling Demand- Subsidy &amp; ML'!$BQ:$BQ,'Pooling Demand- Subsidy &amp; ML'!$B:$B,2050,'Pooling Demand- Subsidy &amp; ML'!$C:$C,$B77,'Pooling Demand- Subsidy &amp; ML'!$D:$D,AW$74)+SUMIFS('Pooling Demand- Subsidy &amp; ML'!$BT:$BT,'Pooling Demand- Subsidy &amp; ML'!$B:$B,2050,'Pooling Demand- Subsidy &amp; ML'!$C:$C,$B77,'Pooling Demand- Subsidy &amp; ML'!$D:$D,AW$74)</f>
        <v>#N/A</v>
      </c>
      <c r="AX77" s="115" t="e">
        <f>SUMIFS('Pooling Demand- Subsidy &amp; ML'!$BH:$BH,'Pooling Demand- Subsidy &amp; ML'!$B:$B,2050,'Pooling Demand- Subsidy &amp; ML'!$C:$C,$B77,'Pooling Demand- Subsidy &amp; ML'!$D:$D,AX$74)+SUMIFS('Pooling Demand- Subsidy &amp; ML'!$BK:$BK,'Pooling Demand- Subsidy &amp; ML'!$B:$B,2050,'Pooling Demand- Subsidy &amp; ML'!$C:$C,$B77,'Pooling Demand- Subsidy &amp; ML'!$D:$D,AX$74)+SUMIFS('Pooling Demand- Subsidy &amp; ML'!$BQ:$BQ,'Pooling Demand- Subsidy &amp; ML'!$B:$B,2050,'Pooling Demand- Subsidy &amp; ML'!$C:$C,$B77,'Pooling Demand- Subsidy &amp; ML'!$D:$D,AX$74)+SUMIFS('Pooling Demand- Subsidy &amp; ML'!$BT:$BT,'Pooling Demand- Subsidy &amp; ML'!$B:$B,2050,'Pooling Demand- Subsidy &amp; ML'!$C:$C,$B77,'Pooling Demand- Subsidy &amp; ML'!$D:$D,AX$74)</f>
        <v>#N/A</v>
      </c>
      <c r="AY77" s="91" t="e">
        <f t="shared" ref="AY77:AY82" si="44">SUM(AR77:AX77)</f>
        <v>#N/A</v>
      </c>
    </row>
    <row r="78" spans="2:51" s="18" customFormat="1" x14ac:dyDescent="0.25">
      <c r="B78" s="18">
        <v>2</v>
      </c>
      <c r="C78" s="109" t="s">
        <v>11</v>
      </c>
      <c r="D78" s="114" t="e">
        <f>SUMIFS('Pooling Demand- Subsidy &amp; ML'!$BH:$BH,'Pooling Demand- Subsidy &amp; ML'!$B:$B,2016,'Pooling Demand- Subsidy &amp; ML'!$C:$C,$B78,'Pooling Demand- Subsidy &amp; ML'!$D:$D,D$74)+SUMIFS('Pooling Demand- Subsidy &amp; ML'!$BK:$BK,'Pooling Demand- Subsidy &amp; ML'!$B:$B,2016,'Pooling Demand- Subsidy &amp; ML'!$C:$C,$B78,'Pooling Demand- Subsidy &amp; ML'!$D:$D,D$74)+SUMIFS('Pooling Demand- Subsidy &amp; ML'!$BQ:$BQ,'Pooling Demand- Subsidy &amp; ML'!$B:$B,2016,'Pooling Demand- Subsidy &amp; ML'!$C:$C,$B78,'Pooling Demand- Subsidy &amp; ML'!$D:$D,D$74)+SUMIFS('Pooling Demand- Subsidy &amp; ML'!$BT:$BT,'Pooling Demand- Subsidy &amp; ML'!$B:$B,2016,'Pooling Demand- Subsidy &amp; ML'!$C:$C,$B78,'Pooling Demand- Subsidy &amp; ML'!$D:$D,D$74)</f>
        <v>#N/A</v>
      </c>
      <c r="E78" s="12" t="e">
        <f>SUMIFS('Pooling Demand- Subsidy &amp; ML'!$BH:$BH,'Pooling Demand- Subsidy &amp; ML'!$B:$B,2016,'Pooling Demand- Subsidy &amp; ML'!$C:$C,$B78,'Pooling Demand- Subsidy &amp; ML'!$D:$D,E$74)+SUMIFS('Pooling Demand- Subsidy &amp; ML'!$BK:$BK,'Pooling Demand- Subsidy &amp; ML'!$B:$B,2016,'Pooling Demand- Subsidy &amp; ML'!$C:$C,$B78,'Pooling Demand- Subsidy &amp; ML'!$D:$D,E$74)+SUMIFS('Pooling Demand- Subsidy &amp; ML'!$BQ:$BQ,'Pooling Demand- Subsidy &amp; ML'!$B:$B,2016,'Pooling Demand- Subsidy &amp; ML'!$C:$C,$B78,'Pooling Demand- Subsidy &amp; ML'!$D:$D,E$74)+SUMIFS('Pooling Demand- Subsidy &amp; ML'!$BT:$BT,'Pooling Demand- Subsidy &amp; ML'!$B:$B,2016,'Pooling Demand- Subsidy &amp; ML'!$C:$C,$B78,'Pooling Demand- Subsidy &amp; ML'!$D:$D,E$74)</f>
        <v>#N/A</v>
      </c>
      <c r="F78" s="12" t="e">
        <f>SUMIFS('Pooling Demand- Subsidy &amp; ML'!$BH:$BH,'Pooling Demand- Subsidy &amp; ML'!$B:$B,2016,'Pooling Demand- Subsidy &amp; ML'!$C:$C,$B78,'Pooling Demand- Subsidy &amp; ML'!$D:$D,F$74)+SUMIFS('Pooling Demand- Subsidy &amp; ML'!$BK:$BK,'Pooling Demand- Subsidy &amp; ML'!$B:$B,2016,'Pooling Demand- Subsidy &amp; ML'!$C:$C,$B78,'Pooling Demand- Subsidy &amp; ML'!$D:$D,F$74)+SUMIFS('Pooling Demand- Subsidy &amp; ML'!$BQ:$BQ,'Pooling Demand- Subsidy &amp; ML'!$B:$B,2016,'Pooling Demand- Subsidy &amp; ML'!$C:$C,$B78,'Pooling Demand- Subsidy &amp; ML'!$D:$D,F$74)+SUMIFS('Pooling Demand- Subsidy &amp; ML'!$BT:$BT,'Pooling Demand- Subsidy &amp; ML'!$B:$B,2016,'Pooling Demand- Subsidy &amp; ML'!$C:$C,$B78,'Pooling Demand- Subsidy &amp; ML'!$D:$D,F$74)</f>
        <v>#N/A</v>
      </c>
      <c r="G78" s="12" t="e">
        <f>SUMIFS('Pooling Demand- Subsidy &amp; ML'!$BH:$BH,'Pooling Demand- Subsidy &amp; ML'!$B:$B,2016,'Pooling Demand- Subsidy &amp; ML'!$C:$C,$B78,'Pooling Demand- Subsidy &amp; ML'!$D:$D,G$74)+SUMIFS('Pooling Demand- Subsidy &amp; ML'!$BK:$BK,'Pooling Demand- Subsidy &amp; ML'!$B:$B,2016,'Pooling Demand- Subsidy &amp; ML'!$C:$C,$B78,'Pooling Demand- Subsidy &amp; ML'!$D:$D,G$74)+SUMIFS('Pooling Demand- Subsidy &amp; ML'!$BQ:$BQ,'Pooling Demand- Subsidy &amp; ML'!$B:$B,2016,'Pooling Demand- Subsidy &amp; ML'!$C:$C,$B78,'Pooling Demand- Subsidy &amp; ML'!$D:$D,G$74)+SUMIFS('Pooling Demand- Subsidy &amp; ML'!$BT:$BT,'Pooling Demand- Subsidy &amp; ML'!$B:$B,2016,'Pooling Demand- Subsidy &amp; ML'!$C:$C,$B78,'Pooling Demand- Subsidy &amp; ML'!$D:$D,G$74)</f>
        <v>#N/A</v>
      </c>
      <c r="H78" s="12" t="e">
        <f>SUMIFS('Pooling Demand- Subsidy &amp; ML'!$BH:$BH,'Pooling Demand- Subsidy &amp; ML'!$B:$B,2016,'Pooling Demand- Subsidy &amp; ML'!$C:$C,$B78,'Pooling Demand- Subsidy &amp; ML'!$D:$D,H$74)+SUMIFS('Pooling Demand- Subsidy &amp; ML'!$BK:$BK,'Pooling Demand- Subsidy &amp; ML'!$B:$B,2016,'Pooling Demand- Subsidy &amp; ML'!$C:$C,$B78,'Pooling Demand- Subsidy &amp; ML'!$D:$D,H$74)+SUMIFS('Pooling Demand- Subsidy &amp; ML'!$BQ:$BQ,'Pooling Demand- Subsidy &amp; ML'!$B:$B,2016,'Pooling Demand- Subsidy &amp; ML'!$C:$C,$B78,'Pooling Demand- Subsidy &amp; ML'!$D:$D,H$74)+SUMIFS('Pooling Demand- Subsidy &amp; ML'!$BT:$BT,'Pooling Demand- Subsidy &amp; ML'!$B:$B,2016,'Pooling Demand- Subsidy &amp; ML'!$C:$C,$B78,'Pooling Demand- Subsidy &amp; ML'!$D:$D,H$74)</f>
        <v>#N/A</v>
      </c>
      <c r="I78" s="12" t="e">
        <f>SUMIFS('Pooling Demand- Subsidy &amp; ML'!$BH:$BH,'Pooling Demand- Subsidy &amp; ML'!$B:$B,2016,'Pooling Demand- Subsidy &amp; ML'!$C:$C,$B78,'Pooling Demand- Subsidy &amp; ML'!$D:$D,I$74)+SUMIFS('Pooling Demand- Subsidy &amp; ML'!$BK:$BK,'Pooling Demand- Subsidy &amp; ML'!$B:$B,2016,'Pooling Demand- Subsidy &amp; ML'!$C:$C,$B78,'Pooling Demand- Subsidy &amp; ML'!$D:$D,I$74)+SUMIFS('Pooling Demand- Subsidy &amp; ML'!$BQ:$BQ,'Pooling Demand- Subsidy &amp; ML'!$B:$B,2016,'Pooling Demand- Subsidy &amp; ML'!$C:$C,$B78,'Pooling Demand- Subsidy &amp; ML'!$D:$D,I$74)+SUMIFS('Pooling Demand- Subsidy &amp; ML'!$BT:$BT,'Pooling Demand- Subsidy &amp; ML'!$B:$B,2016,'Pooling Demand- Subsidy &amp; ML'!$C:$C,$B78,'Pooling Demand- Subsidy &amp; ML'!$D:$D,I$74)</f>
        <v>#N/A</v>
      </c>
      <c r="J78" s="115" t="e">
        <f>SUMIFS('Pooling Demand- Subsidy &amp; ML'!$BH:$BH,'Pooling Demand- Subsidy &amp; ML'!$B:$B,2016,'Pooling Demand- Subsidy &amp; ML'!$C:$C,$B78,'Pooling Demand- Subsidy &amp; ML'!$D:$D,J$74)+SUMIFS('Pooling Demand- Subsidy &amp; ML'!$BK:$BK,'Pooling Demand- Subsidy &amp; ML'!$B:$B,2016,'Pooling Demand- Subsidy &amp; ML'!$C:$C,$B78,'Pooling Demand- Subsidy &amp; ML'!$D:$D,J$74)+SUMIFS('Pooling Demand- Subsidy &amp; ML'!$BQ:$BQ,'Pooling Demand- Subsidy &amp; ML'!$B:$B,2016,'Pooling Demand- Subsidy &amp; ML'!$C:$C,$B78,'Pooling Demand- Subsidy &amp; ML'!$D:$D,J$74)+SUMIFS('Pooling Demand- Subsidy &amp; ML'!$BT:$BT,'Pooling Demand- Subsidy &amp; ML'!$B:$B,2016,'Pooling Demand- Subsidy &amp; ML'!$C:$C,$B78,'Pooling Demand- Subsidy &amp; ML'!$D:$D,J$74)</f>
        <v>#N/A</v>
      </c>
      <c r="K78" s="91" t="e">
        <f t="shared" si="40"/>
        <v>#N/A</v>
      </c>
      <c r="M78" s="109" t="s">
        <v>11</v>
      </c>
      <c r="N78" s="114" t="e">
        <f>SUMIFS('Pooling Demand- Subsidy &amp; ML'!$BH:$BH,'Pooling Demand- Subsidy &amp; ML'!$B:$B,2020,'Pooling Demand- Subsidy &amp; ML'!$C:$C,$B78,'Pooling Demand- Subsidy &amp; ML'!$D:$D,N$74)+SUMIFS('Pooling Demand- Subsidy &amp; ML'!$BK:$BK,'Pooling Demand- Subsidy &amp; ML'!$B:$B,2020,'Pooling Demand- Subsidy &amp; ML'!$C:$C,$B78,'Pooling Demand- Subsidy &amp; ML'!$D:$D,N$74)+SUMIFS('Pooling Demand- Subsidy &amp; ML'!$BQ:$BQ,'Pooling Demand- Subsidy &amp; ML'!$B:$B,2020,'Pooling Demand- Subsidy &amp; ML'!$C:$C,$B78,'Pooling Demand- Subsidy &amp; ML'!$D:$D,N$74)+SUMIFS('Pooling Demand- Subsidy &amp; ML'!$BT:$BT,'Pooling Demand- Subsidy &amp; ML'!$B:$B,2020,'Pooling Demand- Subsidy &amp; ML'!$C:$C,$B78,'Pooling Demand- Subsidy &amp; ML'!$D:$D,N$74)</f>
        <v>#N/A</v>
      </c>
      <c r="O78" s="12" t="e">
        <f>SUMIFS('Pooling Demand- Subsidy &amp; ML'!$BH:$BH,'Pooling Demand- Subsidy &amp; ML'!$B:$B,2020,'Pooling Demand- Subsidy &amp; ML'!$C:$C,$B78,'Pooling Demand- Subsidy &amp; ML'!$D:$D,O$74)+SUMIFS('Pooling Demand- Subsidy &amp; ML'!$BK:$BK,'Pooling Demand- Subsidy &amp; ML'!$B:$B,2020,'Pooling Demand- Subsidy &amp; ML'!$C:$C,$B78,'Pooling Demand- Subsidy &amp; ML'!$D:$D,O$74)+SUMIFS('Pooling Demand- Subsidy &amp; ML'!$BQ:$BQ,'Pooling Demand- Subsidy &amp; ML'!$B:$B,2020,'Pooling Demand- Subsidy &amp; ML'!$C:$C,$B78,'Pooling Demand- Subsidy &amp; ML'!$D:$D,O$74)+SUMIFS('Pooling Demand- Subsidy &amp; ML'!$BT:$BT,'Pooling Demand- Subsidy &amp; ML'!$B:$B,2020,'Pooling Demand- Subsidy &amp; ML'!$C:$C,$B78,'Pooling Demand- Subsidy &amp; ML'!$D:$D,O$74)</f>
        <v>#N/A</v>
      </c>
      <c r="P78" s="12" t="e">
        <f>SUMIFS('Pooling Demand- Subsidy &amp; ML'!$BH:$BH,'Pooling Demand- Subsidy &amp; ML'!$B:$B,2020,'Pooling Demand- Subsidy &amp; ML'!$C:$C,$B78,'Pooling Demand- Subsidy &amp; ML'!$D:$D,P$74)+SUMIFS('Pooling Demand- Subsidy &amp; ML'!$BK:$BK,'Pooling Demand- Subsidy &amp; ML'!$B:$B,2020,'Pooling Demand- Subsidy &amp; ML'!$C:$C,$B78,'Pooling Demand- Subsidy &amp; ML'!$D:$D,P$74)+SUMIFS('Pooling Demand- Subsidy &amp; ML'!$BQ:$BQ,'Pooling Demand- Subsidy &amp; ML'!$B:$B,2020,'Pooling Demand- Subsidy &amp; ML'!$C:$C,$B78,'Pooling Demand- Subsidy &amp; ML'!$D:$D,P$74)+SUMIFS('Pooling Demand- Subsidy &amp; ML'!$BT:$BT,'Pooling Demand- Subsidy &amp; ML'!$B:$B,2020,'Pooling Demand- Subsidy &amp; ML'!$C:$C,$B78,'Pooling Demand- Subsidy &amp; ML'!$D:$D,P$74)</f>
        <v>#N/A</v>
      </c>
      <c r="Q78" s="12" t="e">
        <f>SUMIFS('Pooling Demand- Subsidy &amp; ML'!$BH:$BH,'Pooling Demand- Subsidy &amp; ML'!$B:$B,2020,'Pooling Demand- Subsidy &amp; ML'!$C:$C,$B78,'Pooling Demand- Subsidy &amp; ML'!$D:$D,Q$74)+SUMIFS('Pooling Demand- Subsidy &amp; ML'!$BK:$BK,'Pooling Demand- Subsidy &amp; ML'!$B:$B,2020,'Pooling Demand- Subsidy &amp; ML'!$C:$C,$B78,'Pooling Demand- Subsidy &amp; ML'!$D:$D,Q$74)+SUMIFS('Pooling Demand- Subsidy &amp; ML'!$BQ:$BQ,'Pooling Demand- Subsidy &amp; ML'!$B:$B,2020,'Pooling Demand- Subsidy &amp; ML'!$C:$C,$B78,'Pooling Demand- Subsidy &amp; ML'!$D:$D,Q$74)+SUMIFS('Pooling Demand- Subsidy &amp; ML'!$BT:$BT,'Pooling Demand- Subsidy &amp; ML'!$B:$B,2020,'Pooling Demand- Subsidy &amp; ML'!$C:$C,$B78,'Pooling Demand- Subsidy &amp; ML'!$D:$D,Q$74)</f>
        <v>#N/A</v>
      </c>
      <c r="R78" s="12" t="e">
        <f>SUMIFS('Pooling Demand- Subsidy &amp; ML'!$BH:$BH,'Pooling Demand- Subsidy &amp; ML'!$B:$B,2020,'Pooling Demand- Subsidy &amp; ML'!$C:$C,$B78,'Pooling Demand- Subsidy &amp; ML'!$D:$D,R$74)+SUMIFS('Pooling Demand- Subsidy &amp; ML'!$BK:$BK,'Pooling Demand- Subsidy &amp; ML'!$B:$B,2020,'Pooling Demand- Subsidy &amp; ML'!$C:$C,$B78,'Pooling Demand- Subsidy &amp; ML'!$D:$D,R$74)+SUMIFS('Pooling Demand- Subsidy &amp; ML'!$BQ:$BQ,'Pooling Demand- Subsidy &amp; ML'!$B:$B,2020,'Pooling Demand- Subsidy &amp; ML'!$C:$C,$B78,'Pooling Demand- Subsidy &amp; ML'!$D:$D,R$74)+SUMIFS('Pooling Demand- Subsidy &amp; ML'!$BT:$BT,'Pooling Demand- Subsidy &amp; ML'!$B:$B,2020,'Pooling Demand- Subsidy &amp; ML'!$C:$C,$B78,'Pooling Demand- Subsidy &amp; ML'!$D:$D,R$74)</f>
        <v>#N/A</v>
      </c>
      <c r="S78" s="12" t="e">
        <f>SUMIFS('Pooling Demand- Subsidy &amp; ML'!$BH:$BH,'Pooling Demand- Subsidy &amp; ML'!$B:$B,2020,'Pooling Demand- Subsidy &amp; ML'!$C:$C,$B78,'Pooling Demand- Subsidy &amp; ML'!$D:$D,S$74)+SUMIFS('Pooling Demand- Subsidy &amp; ML'!$BK:$BK,'Pooling Demand- Subsidy &amp; ML'!$B:$B,2020,'Pooling Demand- Subsidy &amp; ML'!$C:$C,$B78,'Pooling Demand- Subsidy &amp; ML'!$D:$D,S$74)+SUMIFS('Pooling Demand- Subsidy &amp; ML'!$BQ:$BQ,'Pooling Demand- Subsidy &amp; ML'!$B:$B,2020,'Pooling Demand- Subsidy &amp; ML'!$C:$C,$B78,'Pooling Demand- Subsidy &amp; ML'!$D:$D,S$74)+SUMIFS('Pooling Demand- Subsidy &amp; ML'!$BT:$BT,'Pooling Demand- Subsidy &amp; ML'!$B:$B,2020,'Pooling Demand- Subsidy &amp; ML'!$C:$C,$B78,'Pooling Demand- Subsidy &amp; ML'!$D:$D,S$74)</f>
        <v>#N/A</v>
      </c>
      <c r="T78" s="115" t="e">
        <f>SUMIFS('Pooling Demand- Subsidy &amp; ML'!$BH:$BH,'Pooling Demand- Subsidy &amp; ML'!$B:$B,2020,'Pooling Demand- Subsidy &amp; ML'!$C:$C,$B78,'Pooling Demand- Subsidy &amp; ML'!$D:$D,T$74)+SUMIFS('Pooling Demand- Subsidy &amp; ML'!$BK:$BK,'Pooling Demand- Subsidy &amp; ML'!$B:$B,2020,'Pooling Demand- Subsidy &amp; ML'!$C:$C,$B78,'Pooling Demand- Subsidy &amp; ML'!$D:$D,T$74)+SUMIFS('Pooling Demand- Subsidy &amp; ML'!$BQ:$BQ,'Pooling Demand- Subsidy &amp; ML'!$B:$B,2020,'Pooling Demand- Subsidy &amp; ML'!$C:$C,$B78,'Pooling Demand- Subsidy &amp; ML'!$D:$D,T$74)+SUMIFS('Pooling Demand- Subsidy &amp; ML'!$BT:$BT,'Pooling Demand- Subsidy &amp; ML'!$B:$B,2020,'Pooling Demand- Subsidy &amp; ML'!$C:$C,$B78,'Pooling Demand- Subsidy &amp; ML'!$D:$D,T$74)</f>
        <v>#N/A</v>
      </c>
      <c r="U78" s="91" t="e">
        <f t="shared" si="41"/>
        <v>#N/A</v>
      </c>
      <c r="W78" s="109" t="s">
        <v>11</v>
      </c>
      <c r="X78" s="114" t="e">
        <f>SUMIFS('Pooling Demand- Subsidy &amp; ML'!$BH:$BH,'Pooling Demand- Subsidy &amp; ML'!$B:$B,2025,'Pooling Demand- Subsidy &amp; ML'!$C:$C,$B78,'Pooling Demand- Subsidy &amp; ML'!$D:$D,X$74)+SUMIFS('Pooling Demand- Subsidy &amp; ML'!$BK:$BK,'Pooling Demand- Subsidy &amp; ML'!$B:$B,2025,'Pooling Demand- Subsidy &amp; ML'!$C:$C,$B78,'Pooling Demand- Subsidy &amp; ML'!$D:$D,X$74)+SUMIFS('Pooling Demand- Subsidy &amp; ML'!$BQ:$BQ,'Pooling Demand- Subsidy &amp; ML'!$B:$B,2025,'Pooling Demand- Subsidy &amp; ML'!$C:$C,$B78,'Pooling Demand- Subsidy &amp; ML'!$D:$D,X$74)+SUMIFS('Pooling Demand- Subsidy &amp; ML'!$BT:$BT,'Pooling Demand- Subsidy &amp; ML'!$B:$B,2025,'Pooling Demand- Subsidy &amp; ML'!$C:$C,$B78,'Pooling Demand- Subsidy &amp; ML'!$D:$D,X$74)</f>
        <v>#N/A</v>
      </c>
      <c r="Y78" s="12" t="e">
        <f>SUMIFS('Pooling Demand- Subsidy &amp; ML'!$BH:$BH,'Pooling Demand- Subsidy &amp; ML'!$B:$B,2025,'Pooling Demand- Subsidy &amp; ML'!$C:$C,$B78,'Pooling Demand- Subsidy &amp; ML'!$D:$D,Y$74)+SUMIFS('Pooling Demand- Subsidy &amp; ML'!$BK:$BK,'Pooling Demand- Subsidy &amp; ML'!$B:$B,2025,'Pooling Demand- Subsidy &amp; ML'!$C:$C,$B78,'Pooling Demand- Subsidy &amp; ML'!$D:$D,Y$74)+SUMIFS('Pooling Demand- Subsidy &amp; ML'!$BQ:$BQ,'Pooling Demand- Subsidy &amp; ML'!$B:$B,2025,'Pooling Demand- Subsidy &amp; ML'!$C:$C,$B78,'Pooling Demand- Subsidy &amp; ML'!$D:$D,Y$74)+SUMIFS('Pooling Demand- Subsidy &amp; ML'!$BT:$BT,'Pooling Demand- Subsidy &amp; ML'!$B:$B,2025,'Pooling Demand- Subsidy &amp; ML'!$C:$C,$B78,'Pooling Demand- Subsidy &amp; ML'!$D:$D,Y$74)</f>
        <v>#N/A</v>
      </c>
      <c r="Z78" s="12" t="e">
        <f>SUMIFS('Pooling Demand- Subsidy &amp; ML'!$BH:$BH,'Pooling Demand- Subsidy &amp; ML'!$B:$B,2025,'Pooling Demand- Subsidy &amp; ML'!$C:$C,$B78,'Pooling Demand- Subsidy &amp; ML'!$D:$D,Z$74)+SUMIFS('Pooling Demand- Subsidy &amp; ML'!$BK:$BK,'Pooling Demand- Subsidy &amp; ML'!$B:$B,2025,'Pooling Demand- Subsidy &amp; ML'!$C:$C,$B78,'Pooling Demand- Subsidy &amp; ML'!$D:$D,Z$74)+SUMIFS('Pooling Demand- Subsidy &amp; ML'!$BQ:$BQ,'Pooling Demand- Subsidy &amp; ML'!$B:$B,2025,'Pooling Demand- Subsidy &amp; ML'!$C:$C,$B78,'Pooling Demand- Subsidy &amp; ML'!$D:$D,Z$74)+SUMIFS('Pooling Demand- Subsidy &amp; ML'!$BT:$BT,'Pooling Demand- Subsidy &amp; ML'!$B:$B,2025,'Pooling Demand- Subsidy &amp; ML'!$C:$C,$B78,'Pooling Demand- Subsidy &amp; ML'!$D:$D,Z$74)</f>
        <v>#N/A</v>
      </c>
      <c r="AA78" s="12" t="e">
        <f>SUMIFS('Pooling Demand- Subsidy &amp; ML'!$BH:$BH,'Pooling Demand- Subsidy &amp; ML'!$B:$B,2025,'Pooling Demand- Subsidy &amp; ML'!$C:$C,$B78,'Pooling Demand- Subsidy &amp; ML'!$D:$D,AA$74)+SUMIFS('Pooling Demand- Subsidy &amp; ML'!$BK:$BK,'Pooling Demand- Subsidy &amp; ML'!$B:$B,2025,'Pooling Demand- Subsidy &amp; ML'!$C:$C,$B78,'Pooling Demand- Subsidy &amp; ML'!$D:$D,AA$74)+SUMIFS('Pooling Demand- Subsidy &amp; ML'!$BQ:$BQ,'Pooling Demand- Subsidy &amp; ML'!$B:$B,2025,'Pooling Demand- Subsidy &amp; ML'!$C:$C,$B78,'Pooling Demand- Subsidy &amp; ML'!$D:$D,AA$74)+SUMIFS('Pooling Demand- Subsidy &amp; ML'!$BT:$BT,'Pooling Demand- Subsidy &amp; ML'!$B:$B,2025,'Pooling Demand- Subsidy &amp; ML'!$C:$C,$B78,'Pooling Demand- Subsidy &amp; ML'!$D:$D,AA$74)</f>
        <v>#N/A</v>
      </c>
      <c r="AB78" s="12" t="e">
        <f>SUMIFS('Pooling Demand- Subsidy &amp; ML'!$BH:$BH,'Pooling Demand- Subsidy &amp; ML'!$B:$B,2025,'Pooling Demand- Subsidy &amp; ML'!$C:$C,$B78,'Pooling Demand- Subsidy &amp; ML'!$D:$D,AB$74)+SUMIFS('Pooling Demand- Subsidy &amp; ML'!$BK:$BK,'Pooling Demand- Subsidy &amp; ML'!$B:$B,2025,'Pooling Demand- Subsidy &amp; ML'!$C:$C,$B78,'Pooling Demand- Subsidy &amp; ML'!$D:$D,AB$74)+SUMIFS('Pooling Demand- Subsidy &amp; ML'!$BQ:$BQ,'Pooling Demand- Subsidy &amp; ML'!$B:$B,2025,'Pooling Demand- Subsidy &amp; ML'!$C:$C,$B78,'Pooling Demand- Subsidy &amp; ML'!$D:$D,AB$74)+SUMIFS('Pooling Demand- Subsidy &amp; ML'!$BT:$BT,'Pooling Demand- Subsidy &amp; ML'!$B:$B,2025,'Pooling Demand- Subsidy &amp; ML'!$C:$C,$B78,'Pooling Demand- Subsidy &amp; ML'!$D:$D,AB$74)</f>
        <v>#N/A</v>
      </c>
      <c r="AC78" s="12" t="e">
        <f>SUMIFS('Pooling Demand- Subsidy &amp; ML'!$BH:$BH,'Pooling Demand- Subsidy &amp; ML'!$B:$B,2025,'Pooling Demand- Subsidy &amp; ML'!$C:$C,$B78,'Pooling Demand- Subsidy &amp; ML'!$D:$D,AC$74)+SUMIFS('Pooling Demand- Subsidy &amp; ML'!$BK:$BK,'Pooling Demand- Subsidy &amp; ML'!$B:$B,2025,'Pooling Demand- Subsidy &amp; ML'!$C:$C,$B78,'Pooling Demand- Subsidy &amp; ML'!$D:$D,AC$74)+SUMIFS('Pooling Demand- Subsidy &amp; ML'!$BQ:$BQ,'Pooling Demand- Subsidy &amp; ML'!$B:$B,2025,'Pooling Demand- Subsidy &amp; ML'!$C:$C,$B78,'Pooling Demand- Subsidy &amp; ML'!$D:$D,AC$74)+SUMIFS('Pooling Demand- Subsidy &amp; ML'!$BT:$BT,'Pooling Demand- Subsidy &amp; ML'!$B:$B,2025,'Pooling Demand- Subsidy &amp; ML'!$C:$C,$B78,'Pooling Demand- Subsidy &amp; ML'!$D:$D,AC$74)</f>
        <v>#N/A</v>
      </c>
      <c r="AD78" s="115" t="e">
        <f>SUMIFS('Pooling Demand- Subsidy &amp; ML'!$BH:$BH,'Pooling Demand- Subsidy &amp; ML'!$B:$B,2025,'Pooling Demand- Subsidy &amp; ML'!$C:$C,$B78,'Pooling Demand- Subsidy &amp; ML'!$D:$D,AD$74)+SUMIFS('Pooling Demand- Subsidy &amp; ML'!$BK:$BK,'Pooling Demand- Subsidy &amp; ML'!$B:$B,2025,'Pooling Demand- Subsidy &amp; ML'!$C:$C,$B78,'Pooling Demand- Subsidy &amp; ML'!$D:$D,AD$74)+SUMIFS('Pooling Demand- Subsidy &amp; ML'!$BQ:$BQ,'Pooling Demand- Subsidy &amp; ML'!$B:$B,2025,'Pooling Demand- Subsidy &amp; ML'!$C:$C,$B78,'Pooling Demand- Subsidy &amp; ML'!$D:$D,AD$74)+SUMIFS('Pooling Demand- Subsidy &amp; ML'!$BT:$BT,'Pooling Demand- Subsidy &amp; ML'!$B:$B,2025,'Pooling Demand- Subsidy &amp; ML'!$C:$C,$B78,'Pooling Demand- Subsidy &amp; ML'!$D:$D,AD$74)</f>
        <v>#N/A</v>
      </c>
      <c r="AE78" s="91" t="e">
        <f t="shared" si="42"/>
        <v>#N/A</v>
      </c>
      <c r="AG78" s="109" t="s">
        <v>11</v>
      </c>
      <c r="AH78" s="114">
        <f>SUMIFS('Pooling Demand- Subsidy &amp; ML'!$BH:$BH,'Pooling Demand- Subsidy &amp; ML'!$B:$B,2035,'Pooling Demand- Subsidy &amp; ML'!$C:$C,$B78,'Pooling Demand- Subsidy &amp; ML'!$D:$D,AH$74)+SUMIFS('Pooling Demand- Subsidy &amp; ML'!$BK:$BK,'Pooling Demand- Subsidy &amp; ML'!$B:$B,2035,'Pooling Demand- Subsidy &amp; ML'!$C:$C,$B78,'Pooling Demand- Subsidy &amp; ML'!$D:$D,AH$74)+SUMIFS('Pooling Demand- Subsidy &amp; ML'!$BQ:$BQ,'Pooling Demand- Subsidy &amp; ML'!$B:$B,2035,'Pooling Demand- Subsidy &amp; ML'!$C:$C,$B78,'Pooling Demand- Subsidy &amp; ML'!$D:$D,AH$74)+SUMIFS('Pooling Demand- Subsidy &amp; ML'!$BT:$BT,'Pooling Demand- Subsidy &amp; ML'!$B:$B,2035,'Pooling Demand- Subsidy &amp; ML'!$C:$C,$B78,'Pooling Demand- Subsidy &amp; ML'!$D:$D,AH$74)</f>
        <v>34.446055077541558</v>
      </c>
      <c r="AI78" s="12">
        <f>SUMIFS('Pooling Demand- Subsidy &amp; ML'!$BH:$BH,'Pooling Demand- Subsidy &amp; ML'!$B:$B,2035,'Pooling Demand- Subsidy &amp; ML'!$C:$C,$B78,'Pooling Demand- Subsidy &amp; ML'!$D:$D,AI$74)+SUMIFS('Pooling Demand- Subsidy &amp; ML'!$BK:$BK,'Pooling Demand- Subsidy &amp; ML'!$B:$B,2035,'Pooling Demand- Subsidy &amp; ML'!$C:$C,$B78,'Pooling Demand- Subsidy &amp; ML'!$D:$D,AI$74)+SUMIFS('Pooling Demand- Subsidy &amp; ML'!$BQ:$BQ,'Pooling Demand- Subsidy &amp; ML'!$B:$B,2035,'Pooling Demand- Subsidy &amp; ML'!$C:$C,$B78,'Pooling Demand- Subsidy &amp; ML'!$D:$D,AI$74)+SUMIFS('Pooling Demand- Subsidy &amp; ML'!$BT:$BT,'Pooling Demand- Subsidy &amp; ML'!$B:$B,2035,'Pooling Demand- Subsidy &amp; ML'!$C:$C,$B78,'Pooling Demand- Subsidy &amp; ML'!$D:$D,AI$74)</f>
        <v>26.0906402478942</v>
      </c>
      <c r="AJ78" s="12">
        <f>SUMIFS('Pooling Demand- Subsidy &amp; ML'!$BH:$BH,'Pooling Demand- Subsidy &amp; ML'!$B:$B,2035,'Pooling Demand- Subsidy &amp; ML'!$C:$C,$B78,'Pooling Demand- Subsidy &amp; ML'!$D:$D,AJ$74)+SUMIFS('Pooling Demand- Subsidy &amp; ML'!$BK:$BK,'Pooling Demand- Subsidy &amp; ML'!$B:$B,2035,'Pooling Demand- Subsidy &amp; ML'!$C:$C,$B78,'Pooling Demand- Subsidy &amp; ML'!$D:$D,AJ$74)+SUMIFS('Pooling Demand- Subsidy &amp; ML'!$BQ:$BQ,'Pooling Demand- Subsidy &amp; ML'!$B:$B,2035,'Pooling Demand- Subsidy &amp; ML'!$C:$C,$B78,'Pooling Demand- Subsidy &amp; ML'!$D:$D,AJ$74)+SUMIFS('Pooling Demand- Subsidy &amp; ML'!$BT:$BT,'Pooling Demand- Subsidy &amp; ML'!$B:$B,2035,'Pooling Demand- Subsidy &amp; ML'!$C:$C,$B78,'Pooling Demand- Subsidy &amp; ML'!$D:$D,AJ$74)</f>
        <v>55.030527698568811</v>
      </c>
      <c r="AK78" s="12">
        <f>SUMIFS('Pooling Demand- Subsidy &amp; ML'!$BH:$BH,'Pooling Demand- Subsidy &amp; ML'!$B:$B,2035,'Pooling Demand- Subsidy &amp; ML'!$C:$C,$B78,'Pooling Demand- Subsidy &amp; ML'!$D:$D,AK$74)+SUMIFS('Pooling Demand- Subsidy &amp; ML'!$BK:$BK,'Pooling Demand- Subsidy &amp; ML'!$B:$B,2035,'Pooling Demand- Subsidy &amp; ML'!$C:$C,$B78,'Pooling Demand- Subsidy &amp; ML'!$D:$D,AK$74)+SUMIFS('Pooling Demand- Subsidy &amp; ML'!$BQ:$BQ,'Pooling Demand- Subsidy &amp; ML'!$B:$B,2035,'Pooling Demand- Subsidy &amp; ML'!$C:$C,$B78,'Pooling Demand- Subsidy &amp; ML'!$D:$D,AK$74)+SUMIFS('Pooling Demand- Subsidy &amp; ML'!$BT:$BT,'Pooling Demand- Subsidy &amp; ML'!$B:$B,2035,'Pooling Demand- Subsidy &amp; ML'!$C:$C,$B78,'Pooling Demand- Subsidy &amp; ML'!$D:$D,AK$74)</f>
        <v>12.33176452668528</v>
      </c>
      <c r="AL78" s="12">
        <f>SUMIFS('Pooling Demand- Subsidy &amp; ML'!$BH:$BH,'Pooling Demand- Subsidy &amp; ML'!$B:$B,2035,'Pooling Demand- Subsidy &amp; ML'!$C:$C,$B78,'Pooling Demand- Subsidy &amp; ML'!$D:$D,AL$74)+SUMIFS('Pooling Demand- Subsidy &amp; ML'!$BK:$BK,'Pooling Demand- Subsidy &amp; ML'!$B:$B,2035,'Pooling Demand- Subsidy &amp; ML'!$C:$C,$B78,'Pooling Demand- Subsidy &amp; ML'!$D:$D,AL$74)+SUMIFS('Pooling Demand- Subsidy &amp; ML'!$BQ:$BQ,'Pooling Demand- Subsidy &amp; ML'!$B:$B,2035,'Pooling Demand- Subsidy &amp; ML'!$C:$C,$B78,'Pooling Demand- Subsidy &amp; ML'!$D:$D,AL$74)+SUMIFS('Pooling Demand- Subsidy &amp; ML'!$BT:$BT,'Pooling Demand- Subsidy &amp; ML'!$B:$B,2035,'Pooling Demand- Subsidy &amp; ML'!$C:$C,$B78,'Pooling Demand- Subsidy &amp; ML'!$D:$D,AL$74)</f>
        <v>1.2700848700296312</v>
      </c>
      <c r="AM78" s="12">
        <f>SUMIFS('Pooling Demand- Subsidy &amp; ML'!$BH:$BH,'Pooling Demand- Subsidy &amp; ML'!$B:$B,2035,'Pooling Demand- Subsidy &amp; ML'!$C:$C,$B78,'Pooling Demand- Subsidy &amp; ML'!$D:$D,AM$74)+SUMIFS('Pooling Demand- Subsidy &amp; ML'!$BK:$BK,'Pooling Demand- Subsidy &amp; ML'!$B:$B,2035,'Pooling Demand- Subsidy &amp; ML'!$C:$C,$B78,'Pooling Demand- Subsidy &amp; ML'!$D:$D,AM$74)+SUMIFS('Pooling Demand- Subsidy &amp; ML'!$BQ:$BQ,'Pooling Demand- Subsidy &amp; ML'!$B:$B,2035,'Pooling Demand- Subsidy &amp; ML'!$C:$C,$B78,'Pooling Demand- Subsidy &amp; ML'!$D:$D,AM$74)+SUMIFS('Pooling Demand- Subsidy &amp; ML'!$BT:$BT,'Pooling Demand- Subsidy &amp; ML'!$B:$B,2035,'Pooling Demand- Subsidy &amp; ML'!$C:$C,$B78,'Pooling Demand- Subsidy &amp; ML'!$D:$D,AM$74)</f>
        <v>0.87664170453025736</v>
      </c>
      <c r="AN78" s="115">
        <f>SUMIFS('Pooling Demand- Subsidy &amp; ML'!$BH:$BH,'Pooling Demand- Subsidy &amp; ML'!$B:$B,2035,'Pooling Demand- Subsidy &amp; ML'!$C:$C,$B78,'Pooling Demand- Subsidy &amp; ML'!$D:$D,AN$74)+SUMIFS('Pooling Demand- Subsidy &amp; ML'!$BK:$BK,'Pooling Demand- Subsidy &amp; ML'!$B:$B,2035,'Pooling Demand- Subsidy &amp; ML'!$C:$C,$B78,'Pooling Demand- Subsidy &amp; ML'!$D:$D,AN$74)+SUMIFS('Pooling Demand- Subsidy &amp; ML'!$BQ:$BQ,'Pooling Demand- Subsidy &amp; ML'!$B:$B,2035,'Pooling Demand- Subsidy &amp; ML'!$C:$C,$B78,'Pooling Demand- Subsidy &amp; ML'!$D:$D,AN$74)+SUMIFS('Pooling Demand- Subsidy &amp; ML'!$BT:$BT,'Pooling Demand- Subsidy &amp; ML'!$B:$B,2035,'Pooling Demand- Subsidy &amp; ML'!$C:$C,$B78,'Pooling Demand- Subsidy &amp; ML'!$D:$D,AN$74)</f>
        <v>0.64570680650557954</v>
      </c>
      <c r="AO78" s="91">
        <f t="shared" si="43"/>
        <v>130.69142093175529</v>
      </c>
      <c r="AQ78" s="109" t="s">
        <v>11</v>
      </c>
      <c r="AR78" s="114" t="e">
        <f>SUMIFS('Pooling Demand- Subsidy &amp; ML'!$BH:$BH,'Pooling Demand- Subsidy &amp; ML'!$B:$B,2050,'Pooling Demand- Subsidy &amp; ML'!$C:$C,$B78,'Pooling Demand- Subsidy &amp; ML'!$D:$D,AR$74)+SUMIFS('Pooling Demand- Subsidy &amp; ML'!$BK:$BK,'Pooling Demand- Subsidy &amp; ML'!$B:$B,2050,'Pooling Demand- Subsidy &amp; ML'!$C:$C,$B78,'Pooling Demand- Subsidy &amp; ML'!$D:$D,AR$74)+SUMIFS('Pooling Demand- Subsidy &amp; ML'!$BQ:$BQ,'Pooling Demand- Subsidy &amp; ML'!$B:$B,2050,'Pooling Demand- Subsidy &amp; ML'!$C:$C,$B78,'Pooling Demand- Subsidy &amp; ML'!$D:$D,AR$74)+SUMIFS('Pooling Demand- Subsidy &amp; ML'!$BT:$BT,'Pooling Demand- Subsidy &amp; ML'!$B:$B,2050,'Pooling Demand- Subsidy &amp; ML'!$C:$C,$B78,'Pooling Demand- Subsidy &amp; ML'!$D:$D,AR$74)</f>
        <v>#N/A</v>
      </c>
      <c r="AS78" s="12" t="e">
        <f>SUMIFS('Pooling Demand- Subsidy &amp; ML'!$BH:$BH,'Pooling Demand- Subsidy &amp; ML'!$B:$B,2050,'Pooling Demand- Subsidy &amp; ML'!$C:$C,$B78,'Pooling Demand- Subsidy &amp; ML'!$D:$D,AS$74)+SUMIFS('Pooling Demand- Subsidy &amp; ML'!$BK:$BK,'Pooling Demand- Subsidy &amp; ML'!$B:$B,2050,'Pooling Demand- Subsidy &amp; ML'!$C:$C,$B78,'Pooling Demand- Subsidy &amp; ML'!$D:$D,AS$74)+SUMIFS('Pooling Demand- Subsidy &amp; ML'!$BQ:$BQ,'Pooling Demand- Subsidy &amp; ML'!$B:$B,2050,'Pooling Demand- Subsidy &amp; ML'!$C:$C,$B78,'Pooling Demand- Subsidy &amp; ML'!$D:$D,AS$74)+SUMIFS('Pooling Demand- Subsidy &amp; ML'!$BT:$BT,'Pooling Demand- Subsidy &amp; ML'!$B:$B,2050,'Pooling Demand- Subsidy &amp; ML'!$C:$C,$B78,'Pooling Demand- Subsidy &amp; ML'!$D:$D,AS$74)</f>
        <v>#N/A</v>
      </c>
      <c r="AT78" s="12" t="e">
        <f>SUMIFS('Pooling Demand- Subsidy &amp; ML'!$BH:$BH,'Pooling Demand- Subsidy &amp; ML'!$B:$B,2050,'Pooling Demand- Subsidy &amp; ML'!$C:$C,$B78,'Pooling Demand- Subsidy &amp; ML'!$D:$D,AT$74)+SUMIFS('Pooling Demand- Subsidy &amp; ML'!$BK:$BK,'Pooling Demand- Subsidy &amp; ML'!$B:$B,2050,'Pooling Demand- Subsidy &amp; ML'!$C:$C,$B78,'Pooling Demand- Subsidy &amp; ML'!$D:$D,AT$74)+SUMIFS('Pooling Demand- Subsidy &amp; ML'!$BQ:$BQ,'Pooling Demand- Subsidy &amp; ML'!$B:$B,2050,'Pooling Demand- Subsidy &amp; ML'!$C:$C,$B78,'Pooling Demand- Subsidy &amp; ML'!$D:$D,AT$74)+SUMIFS('Pooling Demand- Subsidy &amp; ML'!$BT:$BT,'Pooling Demand- Subsidy &amp; ML'!$B:$B,2050,'Pooling Demand- Subsidy &amp; ML'!$C:$C,$B78,'Pooling Demand- Subsidy &amp; ML'!$D:$D,AT$74)</f>
        <v>#N/A</v>
      </c>
      <c r="AU78" s="12" t="e">
        <f>SUMIFS('Pooling Demand- Subsidy &amp; ML'!$BH:$BH,'Pooling Demand- Subsidy &amp; ML'!$B:$B,2050,'Pooling Demand- Subsidy &amp; ML'!$C:$C,$B78,'Pooling Demand- Subsidy &amp; ML'!$D:$D,AU$74)+SUMIFS('Pooling Demand- Subsidy &amp; ML'!$BK:$BK,'Pooling Demand- Subsidy &amp; ML'!$B:$B,2050,'Pooling Demand- Subsidy &amp; ML'!$C:$C,$B78,'Pooling Demand- Subsidy &amp; ML'!$D:$D,AU$74)+SUMIFS('Pooling Demand- Subsidy &amp; ML'!$BQ:$BQ,'Pooling Demand- Subsidy &amp; ML'!$B:$B,2050,'Pooling Demand- Subsidy &amp; ML'!$C:$C,$B78,'Pooling Demand- Subsidy &amp; ML'!$D:$D,AU$74)+SUMIFS('Pooling Demand- Subsidy &amp; ML'!$BT:$BT,'Pooling Demand- Subsidy &amp; ML'!$B:$B,2050,'Pooling Demand- Subsidy &amp; ML'!$C:$C,$B78,'Pooling Demand- Subsidy &amp; ML'!$D:$D,AU$74)</f>
        <v>#N/A</v>
      </c>
      <c r="AV78" s="12" t="e">
        <f>SUMIFS('Pooling Demand- Subsidy &amp; ML'!$BH:$BH,'Pooling Demand- Subsidy &amp; ML'!$B:$B,2050,'Pooling Demand- Subsidy &amp; ML'!$C:$C,$B78,'Pooling Demand- Subsidy &amp; ML'!$D:$D,AV$74)+SUMIFS('Pooling Demand- Subsidy &amp; ML'!$BK:$BK,'Pooling Demand- Subsidy &amp; ML'!$B:$B,2050,'Pooling Demand- Subsidy &amp; ML'!$C:$C,$B78,'Pooling Demand- Subsidy &amp; ML'!$D:$D,AV$74)+SUMIFS('Pooling Demand- Subsidy &amp; ML'!$BQ:$BQ,'Pooling Demand- Subsidy &amp; ML'!$B:$B,2050,'Pooling Demand- Subsidy &amp; ML'!$C:$C,$B78,'Pooling Demand- Subsidy &amp; ML'!$D:$D,AV$74)+SUMIFS('Pooling Demand- Subsidy &amp; ML'!$BT:$BT,'Pooling Demand- Subsidy &amp; ML'!$B:$B,2050,'Pooling Demand- Subsidy &amp; ML'!$C:$C,$B78,'Pooling Demand- Subsidy &amp; ML'!$D:$D,AV$74)</f>
        <v>#N/A</v>
      </c>
      <c r="AW78" s="12" t="e">
        <f>SUMIFS('Pooling Demand- Subsidy &amp; ML'!$BH:$BH,'Pooling Demand- Subsidy &amp; ML'!$B:$B,2050,'Pooling Demand- Subsidy &amp; ML'!$C:$C,$B78,'Pooling Demand- Subsidy &amp; ML'!$D:$D,AW$74)+SUMIFS('Pooling Demand- Subsidy &amp; ML'!$BK:$BK,'Pooling Demand- Subsidy &amp; ML'!$B:$B,2050,'Pooling Demand- Subsidy &amp; ML'!$C:$C,$B78,'Pooling Demand- Subsidy &amp; ML'!$D:$D,AW$74)+SUMIFS('Pooling Demand- Subsidy &amp; ML'!$BQ:$BQ,'Pooling Demand- Subsidy &amp; ML'!$B:$B,2050,'Pooling Demand- Subsidy &amp; ML'!$C:$C,$B78,'Pooling Demand- Subsidy &amp; ML'!$D:$D,AW$74)+SUMIFS('Pooling Demand- Subsidy &amp; ML'!$BT:$BT,'Pooling Demand- Subsidy &amp; ML'!$B:$B,2050,'Pooling Demand- Subsidy &amp; ML'!$C:$C,$B78,'Pooling Demand- Subsidy &amp; ML'!$D:$D,AW$74)</f>
        <v>#N/A</v>
      </c>
      <c r="AX78" s="115" t="e">
        <f>SUMIFS('Pooling Demand- Subsidy &amp; ML'!$BH:$BH,'Pooling Demand- Subsidy &amp; ML'!$B:$B,2050,'Pooling Demand- Subsidy &amp; ML'!$C:$C,$B78,'Pooling Demand- Subsidy &amp; ML'!$D:$D,AX$74)+SUMIFS('Pooling Demand- Subsidy &amp; ML'!$BK:$BK,'Pooling Demand- Subsidy &amp; ML'!$B:$B,2050,'Pooling Demand- Subsidy &amp; ML'!$C:$C,$B78,'Pooling Demand- Subsidy &amp; ML'!$D:$D,AX$74)+SUMIFS('Pooling Demand- Subsidy &amp; ML'!$BQ:$BQ,'Pooling Demand- Subsidy &amp; ML'!$B:$B,2050,'Pooling Demand- Subsidy &amp; ML'!$C:$C,$B78,'Pooling Demand- Subsidy &amp; ML'!$D:$D,AX$74)+SUMIFS('Pooling Demand- Subsidy &amp; ML'!$BT:$BT,'Pooling Demand- Subsidy &amp; ML'!$B:$B,2050,'Pooling Demand- Subsidy &amp; ML'!$C:$C,$B78,'Pooling Demand- Subsidy &amp; ML'!$D:$D,AX$74)</f>
        <v>#N/A</v>
      </c>
      <c r="AY78" s="91" t="e">
        <f t="shared" si="44"/>
        <v>#N/A</v>
      </c>
    </row>
    <row r="79" spans="2:51" s="18" customFormat="1" x14ac:dyDescent="0.25">
      <c r="B79" s="18">
        <v>3</v>
      </c>
      <c r="C79" s="109" t="s">
        <v>12</v>
      </c>
      <c r="D79" s="114" t="e">
        <f>SUMIFS('Pooling Demand- Subsidy &amp; ML'!$BH:$BH,'Pooling Demand- Subsidy &amp; ML'!$B:$B,2016,'Pooling Demand- Subsidy &amp; ML'!$C:$C,$B79,'Pooling Demand- Subsidy &amp; ML'!$D:$D,D$74)+SUMIFS('Pooling Demand- Subsidy &amp; ML'!$BK:$BK,'Pooling Demand- Subsidy &amp; ML'!$B:$B,2016,'Pooling Demand- Subsidy &amp; ML'!$C:$C,$B79,'Pooling Demand- Subsidy &amp; ML'!$D:$D,D$74)+SUMIFS('Pooling Demand- Subsidy &amp; ML'!$BQ:$BQ,'Pooling Demand- Subsidy &amp; ML'!$B:$B,2016,'Pooling Demand- Subsidy &amp; ML'!$C:$C,$B79,'Pooling Demand- Subsidy &amp; ML'!$D:$D,D$74)+SUMIFS('Pooling Demand- Subsidy &amp; ML'!$BT:$BT,'Pooling Demand- Subsidy &amp; ML'!$B:$B,2016,'Pooling Demand- Subsidy &amp; ML'!$C:$C,$B79,'Pooling Demand- Subsidy &amp; ML'!$D:$D,D$74)</f>
        <v>#N/A</v>
      </c>
      <c r="E79" s="12" t="e">
        <f>SUMIFS('Pooling Demand- Subsidy &amp; ML'!$BH:$BH,'Pooling Demand- Subsidy &amp; ML'!$B:$B,2016,'Pooling Demand- Subsidy &amp; ML'!$C:$C,$B79,'Pooling Demand- Subsidy &amp; ML'!$D:$D,E$74)+SUMIFS('Pooling Demand- Subsidy &amp; ML'!$BK:$BK,'Pooling Demand- Subsidy &amp; ML'!$B:$B,2016,'Pooling Demand- Subsidy &amp; ML'!$C:$C,$B79,'Pooling Demand- Subsidy &amp; ML'!$D:$D,E$74)+SUMIFS('Pooling Demand- Subsidy &amp; ML'!$BQ:$BQ,'Pooling Demand- Subsidy &amp; ML'!$B:$B,2016,'Pooling Demand- Subsidy &amp; ML'!$C:$C,$B79,'Pooling Demand- Subsidy &amp; ML'!$D:$D,E$74)+SUMIFS('Pooling Demand- Subsidy &amp; ML'!$BT:$BT,'Pooling Demand- Subsidy &amp; ML'!$B:$B,2016,'Pooling Demand- Subsidy &amp; ML'!$C:$C,$B79,'Pooling Demand- Subsidy &amp; ML'!$D:$D,E$74)</f>
        <v>#N/A</v>
      </c>
      <c r="F79" s="12" t="e">
        <f>SUMIFS('Pooling Demand- Subsidy &amp; ML'!$BH:$BH,'Pooling Demand- Subsidy &amp; ML'!$B:$B,2016,'Pooling Demand- Subsidy &amp; ML'!$C:$C,$B79,'Pooling Demand- Subsidy &amp; ML'!$D:$D,F$74)+SUMIFS('Pooling Demand- Subsidy &amp; ML'!$BK:$BK,'Pooling Demand- Subsidy &amp; ML'!$B:$B,2016,'Pooling Demand- Subsidy &amp; ML'!$C:$C,$B79,'Pooling Demand- Subsidy &amp; ML'!$D:$D,F$74)+SUMIFS('Pooling Demand- Subsidy &amp; ML'!$BQ:$BQ,'Pooling Demand- Subsidy &amp; ML'!$B:$B,2016,'Pooling Demand- Subsidy &amp; ML'!$C:$C,$B79,'Pooling Demand- Subsidy &amp; ML'!$D:$D,F$74)+SUMIFS('Pooling Demand- Subsidy &amp; ML'!$BT:$BT,'Pooling Demand- Subsidy &amp; ML'!$B:$B,2016,'Pooling Demand- Subsidy &amp; ML'!$C:$C,$B79,'Pooling Demand- Subsidy &amp; ML'!$D:$D,F$74)</f>
        <v>#N/A</v>
      </c>
      <c r="G79" s="12" t="e">
        <f>SUMIFS('Pooling Demand- Subsidy &amp; ML'!$BH:$BH,'Pooling Demand- Subsidy &amp; ML'!$B:$B,2016,'Pooling Demand- Subsidy &amp; ML'!$C:$C,$B79,'Pooling Demand- Subsidy &amp; ML'!$D:$D,G$74)+SUMIFS('Pooling Demand- Subsidy &amp; ML'!$BK:$BK,'Pooling Demand- Subsidy &amp; ML'!$B:$B,2016,'Pooling Demand- Subsidy &amp; ML'!$C:$C,$B79,'Pooling Demand- Subsidy &amp; ML'!$D:$D,G$74)+SUMIFS('Pooling Demand- Subsidy &amp; ML'!$BQ:$BQ,'Pooling Demand- Subsidy &amp; ML'!$B:$B,2016,'Pooling Demand- Subsidy &amp; ML'!$C:$C,$B79,'Pooling Demand- Subsidy &amp; ML'!$D:$D,G$74)+SUMIFS('Pooling Demand- Subsidy &amp; ML'!$BT:$BT,'Pooling Demand- Subsidy &amp; ML'!$B:$B,2016,'Pooling Demand- Subsidy &amp; ML'!$C:$C,$B79,'Pooling Demand- Subsidy &amp; ML'!$D:$D,G$74)</f>
        <v>#N/A</v>
      </c>
      <c r="H79" s="12" t="e">
        <f>SUMIFS('Pooling Demand- Subsidy &amp; ML'!$BH:$BH,'Pooling Demand- Subsidy &amp; ML'!$B:$B,2016,'Pooling Demand- Subsidy &amp; ML'!$C:$C,$B79,'Pooling Demand- Subsidy &amp; ML'!$D:$D,H$74)+SUMIFS('Pooling Demand- Subsidy &amp; ML'!$BK:$BK,'Pooling Demand- Subsidy &amp; ML'!$B:$B,2016,'Pooling Demand- Subsidy &amp; ML'!$C:$C,$B79,'Pooling Demand- Subsidy &amp; ML'!$D:$D,H$74)+SUMIFS('Pooling Demand- Subsidy &amp; ML'!$BQ:$BQ,'Pooling Demand- Subsidy &amp; ML'!$B:$B,2016,'Pooling Demand- Subsidy &amp; ML'!$C:$C,$B79,'Pooling Demand- Subsidy &amp; ML'!$D:$D,H$74)+SUMIFS('Pooling Demand- Subsidy &amp; ML'!$BT:$BT,'Pooling Demand- Subsidy &amp; ML'!$B:$B,2016,'Pooling Demand- Subsidy &amp; ML'!$C:$C,$B79,'Pooling Demand- Subsidy &amp; ML'!$D:$D,H$74)</f>
        <v>#N/A</v>
      </c>
      <c r="I79" s="12" t="e">
        <f>SUMIFS('Pooling Demand- Subsidy &amp; ML'!$BH:$BH,'Pooling Demand- Subsidy &amp; ML'!$B:$B,2016,'Pooling Demand- Subsidy &amp; ML'!$C:$C,$B79,'Pooling Demand- Subsidy &amp; ML'!$D:$D,I$74)+SUMIFS('Pooling Demand- Subsidy &amp; ML'!$BK:$BK,'Pooling Demand- Subsidy &amp; ML'!$B:$B,2016,'Pooling Demand- Subsidy &amp; ML'!$C:$C,$B79,'Pooling Demand- Subsidy &amp; ML'!$D:$D,I$74)+SUMIFS('Pooling Demand- Subsidy &amp; ML'!$BQ:$BQ,'Pooling Demand- Subsidy &amp; ML'!$B:$B,2016,'Pooling Demand- Subsidy &amp; ML'!$C:$C,$B79,'Pooling Demand- Subsidy &amp; ML'!$D:$D,I$74)+SUMIFS('Pooling Demand- Subsidy &amp; ML'!$BT:$BT,'Pooling Demand- Subsidy &amp; ML'!$B:$B,2016,'Pooling Demand- Subsidy &amp; ML'!$C:$C,$B79,'Pooling Demand- Subsidy &amp; ML'!$D:$D,I$74)</f>
        <v>#N/A</v>
      </c>
      <c r="J79" s="115" t="e">
        <f>SUMIFS('Pooling Demand- Subsidy &amp; ML'!$BH:$BH,'Pooling Demand- Subsidy &amp; ML'!$B:$B,2016,'Pooling Demand- Subsidy &amp; ML'!$C:$C,$B79,'Pooling Demand- Subsidy &amp; ML'!$D:$D,J$74)+SUMIFS('Pooling Demand- Subsidy &amp; ML'!$BK:$BK,'Pooling Demand- Subsidy &amp; ML'!$B:$B,2016,'Pooling Demand- Subsidy &amp; ML'!$C:$C,$B79,'Pooling Demand- Subsidy &amp; ML'!$D:$D,J$74)+SUMIFS('Pooling Demand- Subsidy &amp; ML'!$BQ:$BQ,'Pooling Demand- Subsidy &amp; ML'!$B:$B,2016,'Pooling Demand- Subsidy &amp; ML'!$C:$C,$B79,'Pooling Demand- Subsidy &amp; ML'!$D:$D,J$74)+SUMIFS('Pooling Demand- Subsidy &amp; ML'!$BT:$BT,'Pooling Demand- Subsidy &amp; ML'!$B:$B,2016,'Pooling Demand- Subsidy &amp; ML'!$C:$C,$B79,'Pooling Demand- Subsidy &amp; ML'!$D:$D,J$74)</f>
        <v>#N/A</v>
      </c>
      <c r="K79" s="91" t="e">
        <f t="shared" si="40"/>
        <v>#N/A</v>
      </c>
      <c r="M79" s="109" t="s">
        <v>12</v>
      </c>
      <c r="N79" s="114" t="e">
        <f>SUMIFS('Pooling Demand- Subsidy &amp; ML'!$BH:$BH,'Pooling Demand- Subsidy &amp; ML'!$B:$B,2020,'Pooling Demand- Subsidy &amp; ML'!$C:$C,$B79,'Pooling Demand- Subsidy &amp; ML'!$D:$D,N$74)+SUMIFS('Pooling Demand- Subsidy &amp; ML'!$BK:$BK,'Pooling Demand- Subsidy &amp; ML'!$B:$B,2020,'Pooling Demand- Subsidy &amp; ML'!$C:$C,$B79,'Pooling Demand- Subsidy &amp; ML'!$D:$D,N$74)+SUMIFS('Pooling Demand- Subsidy &amp; ML'!$BQ:$BQ,'Pooling Demand- Subsidy &amp; ML'!$B:$B,2020,'Pooling Demand- Subsidy &amp; ML'!$C:$C,$B79,'Pooling Demand- Subsidy &amp; ML'!$D:$D,N$74)+SUMIFS('Pooling Demand- Subsidy &amp; ML'!$BT:$BT,'Pooling Demand- Subsidy &amp; ML'!$B:$B,2020,'Pooling Demand- Subsidy &amp; ML'!$C:$C,$B79,'Pooling Demand- Subsidy &amp; ML'!$D:$D,N$74)</f>
        <v>#N/A</v>
      </c>
      <c r="O79" s="12" t="e">
        <f>SUMIFS('Pooling Demand- Subsidy &amp; ML'!$BH:$BH,'Pooling Demand- Subsidy &amp; ML'!$B:$B,2020,'Pooling Demand- Subsidy &amp; ML'!$C:$C,$B79,'Pooling Demand- Subsidy &amp; ML'!$D:$D,O$74)+SUMIFS('Pooling Demand- Subsidy &amp; ML'!$BK:$BK,'Pooling Demand- Subsidy &amp; ML'!$B:$B,2020,'Pooling Demand- Subsidy &amp; ML'!$C:$C,$B79,'Pooling Demand- Subsidy &amp; ML'!$D:$D,O$74)+SUMIFS('Pooling Demand- Subsidy &amp; ML'!$BQ:$BQ,'Pooling Demand- Subsidy &amp; ML'!$B:$B,2020,'Pooling Demand- Subsidy &amp; ML'!$C:$C,$B79,'Pooling Demand- Subsidy &amp; ML'!$D:$D,O$74)+SUMIFS('Pooling Demand- Subsidy &amp; ML'!$BT:$BT,'Pooling Demand- Subsidy &amp; ML'!$B:$B,2020,'Pooling Demand- Subsidy &amp; ML'!$C:$C,$B79,'Pooling Demand- Subsidy &amp; ML'!$D:$D,O$74)</f>
        <v>#N/A</v>
      </c>
      <c r="P79" s="12" t="e">
        <f>SUMIFS('Pooling Demand- Subsidy &amp; ML'!$BH:$BH,'Pooling Demand- Subsidy &amp; ML'!$B:$B,2020,'Pooling Demand- Subsidy &amp; ML'!$C:$C,$B79,'Pooling Demand- Subsidy &amp; ML'!$D:$D,P$74)+SUMIFS('Pooling Demand- Subsidy &amp; ML'!$BK:$BK,'Pooling Demand- Subsidy &amp; ML'!$B:$B,2020,'Pooling Demand- Subsidy &amp; ML'!$C:$C,$B79,'Pooling Demand- Subsidy &amp; ML'!$D:$D,P$74)+SUMIFS('Pooling Demand- Subsidy &amp; ML'!$BQ:$BQ,'Pooling Demand- Subsidy &amp; ML'!$B:$B,2020,'Pooling Demand- Subsidy &amp; ML'!$C:$C,$B79,'Pooling Demand- Subsidy &amp; ML'!$D:$D,P$74)+SUMIFS('Pooling Demand- Subsidy &amp; ML'!$BT:$BT,'Pooling Demand- Subsidy &amp; ML'!$B:$B,2020,'Pooling Demand- Subsidy &amp; ML'!$C:$C,$B79,'Pooling Demand- Subsidy &amp; ML'!$D:$D,P$74)</f>
        <v>#N/A</v>
      </c>
      <c r="Q79" s="12" t="e">
        <f>SUMIFS('Pooling Demand- Subsidy &amp; ML'!$BH:$BH,'Pooling Demand- Subsidy &amp; ML'!$B:$B,2020,'Pooling Demand- Subsidy &amp; ML'!$C:$C,$B79,'Pooling Demand- Subsidy &amp; ML'!$D:$D,Q$74)+SUMIFS('Pooling Demand- Subsidy &amp; ML'!$BK:$BK,'Pooling Demand- Subsidy &amp; ML'!$B:$B,2020,'Pooling Demand- Subsidy &amp; ML'!$C:$C,$B79,'Pooling Demand- Subsidy &amp; ML'!$D:$D,Q$74)+SUMIFS('Pooling Demand- Subsidy &amp; ML'!$BQ:$BQ,'Pooling Demand- Subsidy &amp; ML'!$B:$B,2020,'Pooling Demand- Subsidy &amp; ML'!$C:$C,$B79,'Pooling Demand- Subsidy &amp; ML'!$D:$D,Q$74)+SUMIFS('Pooling Demand- Subsidy &amp; ML'!$BT:$BT,'Pooling Demand- Subsidy &amp; ML'!$B:$B,2020,'Pooling Demand- Subsidy &amp; ML'!$C:$C,$B79,'Pooling Demand- Subsidy &amp; ML'!$D:$D,Q$74)</f>
        <v>#N/A</v>
      </c>
      <c r="R79" s="12" t="e">
        <f>SUMIFS('Pooling Demand- Subsidy &amp; ML'!$BH:$BH,'Pooling Demand- Subsidy &amp; ML'!$B:$B,2020,'Pooling Demand- Subsidy &amp; ML'!$C:$C,$B79,'Pooling Demand- Subsidy &amp; ML'!$D:$D,R$74)+SUMIFS('Pooling Demand- Subsidy &amp; ML'!$BK:$BK,'Pooling Demand- Subsidy &amp; ML'!$B:$B,2020,'Pooling Demand- Subsidy &amp; ML'!$C:$C,$B79,'Pooling Demand- Subsidy &amp; ML'!$D:$D,R$74)+SUMIFS('Pooling Demand- Subsidy &amp; ML'!$BQ:$BQ,'Pooling Demand- Subsidy &amp; ML'!$B:$B,2020,'Pooling Demand- Subsidy &amp; ML'!$C:$C,$B79,'Pooling Demand- Subsidy &amp; ML'!$D:$D,R$74)+SUMIFS('Pooling Demand- Subsidy &amp; ML'!$BT:$BT,'Pooling Demand- Subsidy &amp; ML'!$B:$B,2020,'Pooling Demand- Subsidy &amp; ML'!$C:$C,$B79,'Pooling Demand- Subsidy &amp; ML'!$D:$D,R$74)</f>
        <v>#N/A</v>
      </c>
      <c r="S79" s="12" t="e">
        <f>SUMIFS('Pooling Demand- Subsidy &amp; ML'!$BH:$BH,'Pooling Demand- Subsidy &amp; ML'!$B:$B,2020,'Pooling Demand- Subsidy &amp; ML'!$C:$C,$B79,'Pooling Demand- Subsidy &amp; ML'!$D:$D,S$74)+SUMIFS('Pooling Demand- Subsidy &amp; ML'!$BK:$BK,'Pooling Demand- Subsidy &amp; ML'!$B:$B,2020,'Pooling Demand- Subsidy &amp; ML'!$C:$C,$B79,'Pooling Demand- Subsidy &amp; ML'!$D:$D,S$74)+SUMIFS('Pooling Demand- Subsidy &amp; ML'!$BQ:$BQ,'Pooling Demand- Subsidy &amp; ML'!$B:$B,2020,'Pooling Demand- Subsidy &amp; ML'!$C:$C,$B79,'Pooling Demand- Subsidy &amp; ML'!$D:$D,S$74)+SUMIFS('Pooling Demand- Subsidy &amp; ML'!$BT:$BT,'Pooling Demand- Subsidy &amp; ML'!$B:$B,2020,'Pooling Demand- Subsidy &amp; ML'!$C:$C,$B79,'Pooling Demand- Subsidy &amp; ML'!$D:$D,S$74)</f>
        <v>#N/A</v>
      </c>
      <c r="T79" s="115" t="e">
        <f>SUMIFS('Pooling Demand- Subsidy &amp; ML'!$BH:$BH,'Pooling Demand- Subsidy &amp; ML'!$B:$B,2020,'Pooling Demand- Subsidy &amp; ML'!$C:$C,$B79,'Pooling Demand- Subsidy &amp; ML'!$D:$D,T$74)+SUMIFS('Pooling Demand- Subsidy &amp; ML'!$BK:$BK,'Pooling Demand- Subsidy &amp; ML'!$B:$B,2020,'Pooling Demand- Subsidy &amp; ML'!$C:$C,$B79,'Pooling Demand- Subsidy &amp; ML'!$D:$D,T$74)+SUMIFS('Pooling Demand- Subsidy &amp; ML'!$BQ:$BQ,'Pooling Demand- Subsidy &amp; ML'!$B:$B,2020,'Pooling Demand- Subsidy &amp; ML'!$C:$C,$B79,'Pooling Demand- Subsidy &amp; ML'!$D:$D,T$74)+SUMIFS('Pooling Demand- Subsidy &amp; ML'!$BT:$BT,'Pooling Demand- Subsidy &amp; ML'!$B:$B,2020,'Pooling Demand- Subsidy &amp; ML'!$C:$C,$B79,'Pooling Demand- Subsidy &amp; ML'!$D:$D,T$74)</f>
        <v>#N/A</v>
      </c>
      <c r="U79" s="91" t="e">
        <f t="shared" si="41"/>
        <v>#N/A</v>
      </c>
      <c r="W79" s="109" t="s">
        <v>12</v>
      </c>
      <c r="X79" s="114" t="e">
        <f>SUMIFS('Pooling Demand- Subsidy &amp; ML'!$BH:$BH,'Pooling Demand- Subsidy &amp; ML'!$B:$B,2025,'Pooling Demand- Subsidy &amp; ML'!$C:$C,$B79,'Pooling Demand- Subsidy &amp; ML'!$D:$D,X$74)+SUMIFS('Pooling Demand- Subsidy &amp; ML'!$BK:$BK,'Pooling Demand- Subsidy &amp; ML'!$B:$B,2025,'Pooling Demand- Subsidy &amp; ML'!$C:$C,$B79,'Pooling Demand- Subsidy &amp; ML'!$D:$D,X$74)+SUMIFS('Pooling Demand- Subsidy &amp; ML'!$BQ:$BQ,'Pooling Demand- Subsidy &amp; ML'!$B:$B,2025,'Pooling Demand- Subsidy &amp; ML'!$C:$C,$B79,'Pooling Demand- Subsidy &amp; ML'!$D:$D,X$74)+SUMIFS('Pooling Demand- Subsidy &amp; ML'!$BT:$BT,'Pooling Demand- Subsidy &amp; ML'!$B:$B,2025,'Pooling Demand- Subsidy &amp; ML'!$C:$C,$B79,'Pooling Demand- Subsidy &amp; ML'!$D:$D,X$74)</f>
        <v>#N/A</v>
      </c>
      <c r="Y79" s="12" t="e">
        <f>SUMIFS('Pooling Demand- Subsidy &amp; ML'!$BH:$BH,'Pooling Demand- Subsidy &amp; ML'!$B:$B,2025,'Pooling Demand- Subsidy &amp; ML'!$C:$C,$B79,'Pooling Demand- Subsidy &amp; ML'!$D:$D,Y$74)+SUMIFS('Pooling Demand- Subsidy &amp; ML'!$BK:$BK,'Pooling Demand- Subsidy &amp; ML'!$B:$B,2025,'Pooling Demand- Subsidy &amp; ML'!$C:$C,$B79,'Pooling Demand- Subsidy &amp; ML'!$D:$D,Y$74)+SUMIFS('Pooling Demand- Subsidy &amp; ML'!$BQ:$BQ,'Pooling Demand- Subsidy &amp; ML'!$B:$B,2025,'Pooling Demand- Subsidy &amp; ML'!$C:$C,$B79,'Pooling Demand- Subsidy &amp; ML'!$D:$D,Y$74)+SUMIFS('Pooling Demand- Subsidy &amp; ML'!$BT:$BT,'Pooling Demand- Subsidy &amp; ML'!$B:$B,2025,'Pooling Demand- Subsidy &amp; ML'!$C:$C,$B79,'Pooling Demand- Subsidy &amp; ML'!$D:$D,Y$74)</f>
        <v>#N/A</v>
      </c>
      <c r="Z79" s="12" t="e">
        <f>SUMIFS('Pooling Demand- Subsidy &amp; ML'!$BH:$BH,'Pooling Demand- Subsidy &amp; ML'!$B:$B,2025,'Pooling Demand- Subsidy &amp; ML'!$C:$C,$B79,'Pooling Demand- Subsidy &amp; ML'!$D:$D,Z$74)+SUMIFS('Pooling Demand- Subsidy &amp; ML'!$BK:$BK,'Pooling Demand- Subsidy &amp; ML'!$B:$B,2025,'Pooling Demand- Subsidy &amp; ML'!$C:$C,$B79,'Pooling Demand- Subsidy &amp; ML'!$D:$D,Z$74)+SUMIFS('Pooling Demand- Subsidy &amp; ML'!$BQ:$BQ,'Pooling Demand- Subsidy &amp; ML'!$B:$B,2025,'Pooling Demand- Subsidy &amp; ML'!$C:$C,$B79,'Pooling Demand- Subsidy &amp; ML'!$D:$D,Z$74)+SUMIFS('Pooling Demand- Subsidy &amp; ML'!$BT:$BT,'Pooling Demand- Subsidy &amp; ML'!$B:$B,2025,'Pooling Demand- Subsidy &amp; ML'!$C:$C,$B79,'Pooling Demand- Subsidy &amp; ML'!$D:$D,Z$74)</f>
        <v>#N/A</v>
      </c>
      <c r="AA79" s="12" t="e">
        <f>SUMIFS('Pooling Demand- Subsidy &amp; ML'!$BH:$BH,'Pooling Demand- Subsidy &amp; ML'!$B:$B,2025,'Pooling Demand- Subsidy &amp; ML'!$C:$C,$B79,'Pooling Demand- Subsidy &amp; ML'!$D:$D,AA$74)+SUMIFS('Pooling Demand- Subsidy &amp; ML'!$BK:$BK,'Pooling Demand- Subsidy &amp; ML'!$B:$B,2025,'Pooling Demand- Subsidy &amp; ML'!$C:$C,$B79,'Pooling Demand- Subsidy &amp; ML'!$D:$D,AA$74)+SUMIFS('Pooling Demand- Subsidy &amp; ML'!$BQ:$BQ,'Pooling Demand- Subsidy &amp; ML'!$B:$B,2025,'Pooling Demand- Subsidy &amp; ML'!$C:$C,$B79,'Pooling Demand- Subsidy &amp; ML'!$D:$D,AA$74)+SUMIFS('Pooling Demand- Subsidy &amp; ML'!$BT:$BT,'Pooling Demand- Subsidy &amp; ML'!$B:$B,2025,'Pooling Demand- Subsidy &amp; ML'!$C:$C,$B79,'Pooling Demand- Subsidy &amp; ML'!$D:$D,AA$74)</f>
        <v>#N/A</v>
      </c>
      <c r="AB79" s="12" t="e">
        <f>SUMIFS('Pooling Demand- Subsidy &amp; ML'!$BH:$BH,'Pooling Demand- Subsidy &amp; ML'!$B:$B,2025,'Pooling Demand- Subsidy &amp; ML'!$C:$C,$B79,'Pooling Demand- Subsidy &amp; ML'!$D:$D,AB$74)+SUMIFS('Pooling Demand- Subsidy &amp; ML'!$BK:$BK,'Pooling Demand- Subsidy &amp; ML'!$B:$B,2025,'Pooling Demand- Subsidy &amp; ML'!$C:$C,$B79,'Pooling Demand- Subsidy &amp; ML'!$D:$D,AB$74)+SUMIFS('Pooling Demand- Subsidy &amp; ML'!$BQ:$BQ,'Pooling Demand- Subsidy &amp; ML'!$B:$B,2025,'Pooling Demand- Subsidy &amp; ML'!$C:$C,$B79,'Pooling Demand- Subsidy &amp; ML'!$D:$D,AB$74)+SUMIFS('Pooling Demand- Subsidy &amp; ML'!$BT:$BT,'Pooling Demand- Subsidy &amp; ML'!$B:$B,2025,'Pooling Demand- Subsidy &amp; ML'!$C:$C,$B79,'Pooling Demand- Subsidy &amp; ML'!$D:$D,AB$74)</f>
        <v>#N/A</v>
      </c>
      <c r="AC79" s="12" t="e">
        <f>SUMIFS('Pooling Demand- Subsidy &amp; ML'!$BH:$BH,'Pooling Demand- Subsidy &amp; ML'!$B:$B,2025,'Pooling Demand- Subsidy &amp; ML'!$C:$C,$B79,'Pooling Demand- Subsidy &amp; ML'!$D:$D,AC$74)+SUMIFS('Pooling Demand- Subsidy &amp; ML'!$BK:$BK,'Pooling Demand- Subsidy &amp; ML'!$B:$B,2025,'Pooling Demand- Subsidy &amp; ML'!$C:$C,$B79,'Pooling Demand- Subsidy &amp; ML'!$D:$D,AC$74)+SUMIFS('Pooling Demand- Subsidy &amp; ML'!$BQ:$BQ,'Pooling Demand- Subsidy &amp; ML'!$B:$B,2025,'Pooling Demand- Subsidy &amp; ML'!$C:$C,$B79,'Pooling Demand- Subsidy &amp; ML'!$D:$D,AC$74)+SUMIFS('Pooling Demand- Subsidy &amp; ML'!$BT:$BT,'Pooling Demand- Subsidy &amp; ML'!$B:$B,2025,'Pooling Demand- Subsidy &amp; ML'!$C:$C,$B79,'Pooling Demand- Subsidy &amp; ML'!$D:$D,AC$74)</f>
        <v>#N/A</v>
      </c>
      <c r="AD79" s="115" t="e">
        <f>SUMIFS('Pooling Demand- Subsidy &amp; ML'!$BH:$BH,'Pooling Demand- Subsidy &amp; ML'!$B:$B,2025,'Pooling Demand- Subsidy &amp; ML'!$C:$C,$B79,'Pooling Demand- Subsidy &amp; ML'!$D:$D,AD$74)+SUMIFS('Pooling Demand- Subsidy &amp; ML'!$BK:$BK,'Pooling Demand- Subsidy &amp; ML'!$B:$B,2025,'Pooling Demand- Subsidy &amp; ML'!$C:$C,$B79,'Pooling Demand- Subsidy &amp; ML'!$D:$D,AD$74)+SUMIFS('Pooling Demand- Subsidy &amp; ML'!$BQ:$BQ,'Pooling Demand- Subsidy &amp; ML'!$B:$B,2025,'Pooling Demand- Subsidy &amp; ML'!$C:$C,$B79,'Pooling Demand- Subsidy &amp; ML'!$D:$D,AD$74)+SUMIFS('Pooling Demand- Subsidy &amp; ML'!$BT:$BT,'Pooling Demand- Subsidy &amp; ML'!$B:$B,2025,'Pooling Demand- Subsidy &amp; ML'!$C:$C,$B79,'Pooling Demand- Subsidy &amp; ML'!$D:$D,AD$74)</f>
        <v>#N/A</v>
      </c>
      <c r="AE79" s="91" t="e">
        <f t="shared" si="42"/>
        <v>#N/A</v>
      </c>
      <c r="AG79" s="109" t="s">
        <v>12</v>
      </c>
      <c r="AH79" s="114">
        <f>SUMIFS('Pooling Demand- Subsidy &amp; ML'!$BH:$BH,'Pooling Demand- Subsidy &amp; ML'!$B:$B,2035,'Pooling Demand- Subsidy &amp; ML'!$C:$C,$B79,'Pooling Demand- Subsidy &amp; ML'!$D:$D,AH$74)+SUMIFS('Pooling Demand- Subsidy &amp; ML'!$BK:$BK,'Pooling Demand- Subsidy &amp; ML'!$B:$B,2035,'Pooling Demand- Subsidy &amp; ML'!$C:$C,$B79,'Pooling Demand- Subsidy &amp; ML'!$D:$D,AH$74)+SUMIFS('Pooling Demand- Subsidy &amp; ML'!$BQ:$BQ,'Pooling Demand- Subsidy &amp; ML'!$B:$B,2035,'Pooling Demand- Subsidy &amp; ML'!$C:$C,$B79,'Pooling Demand- Subsidy &amp; ML'!$D:$D,AH$74)+SUMIFS('Pooling Demand- Subsidy &amp; ML'!$BT:$BT,'Pooling Demand- Subsidy &amp; ML'!$B:$B,2035,'Pooling Demand- Subsidy &amp; ML'!$C:$C,$B79,'Pooling Demand- Subsidy &amp; ML'!$D:$D,AH$74)</f>
        <v>28.433176148619609</v>
      </c>
      <c r="AI79" s="12">
        <f>SUMIFS('Pooling Demand- Subsidy &amp; ML'!$BH:$BH,'Pooling Demand- Subsidy &amp; ML'!$B:$B,2035,'Pooling Demand- Subsidy &amp; ML'!$C:$C,$B79,'Pooling Demand- Subsidy &amp; ML'!$D:$D,AI$74)+SUMIFS('Pooling Demand- Subsidy &amp; ML'!$BK:$BK,'Pooling Demand- Subsidy &amp; ML'!$B:$B,2035,'Pooling Demand- Subsidy &amp; ML'!$C:$C,$B79,'Pooling Demand- Subsidy &amp; ML'!$D:$D,AI$74)+SUMIFS('Pooling Demand- Subsidy &amp; ML'!$BQ:$BQ,'Pooling Demand- Subsidy &amp; ML'!$B:$B,2035,'Pooling Demand- Subsidy &amp; ML'!$C:$C,$B79,'Pooling Demand- Subsidy &amp; ML'!$D:$D,AI$74)+SUMIFS('Pooling Demand- Subsidy &amp; ML'!$BT:$BT,'Pooling Demand- Subsidy &amp; ML'!$B:$B,2035,'Pooling Demand- Subsidy &amp; ML'!$C:$C,$B79,'Pooling Demand- Subsidy &amp; ML'!$D:$D,AI$74)</f>
        <v>45.449193995925725</v>
      </c>
      <c r="AJ79" s="12">
        <f>SUMIFS('Pooling Demand- Subsidy &amp; ML'!$BH:$BH,'Pooling Demand- Subsidy &amp; ML'!$B:$B,2035,'Pooling Demand- Subsidy &amp; ML'!$C:$C,$B79,'Pooling Demand- Subsidy &amp; ML'!$D:$D,AJ$74)+SUMIFS('Pooling Demand- Subsidy &amp; ML'!$BK:$BK,'Pooling Demand- Subsidy &amp; ML'!$B:$B,2035,'Pooling Demand- Subsidy &amp; ML'!$C:$C,$B79,'Pooling Demand- Subsidy &amp; ML'!$D:$D,AJ$74)+SUMIFS('Pooling Demand- Subsidy &amp; ML'!$BQ:$BQ,'Pooling Demand- Subsidy &amp; ML'!$B:$B,2035,'Pooling Demand- Subsidy &amp; ML'!$C:$C,$B79,'Pooling Demand- Subsidy &amp; ML'!$D:$D,AJ$74)+SUMIFS('Pooling Demand- Subsidy &amp; ML'!$BT:$BT,'Pooling Demand- Subsidy &amp; ML'!$B:$B,2035,'Pooling Demand- Subsidy &amp; ML'!$C:$C,$B79,'Pooling Demand- Subsidy &amp; ML'!$D:$D,AJ$74)</f>
        <v>11.374083570803416</v>
      </c>
      <c r="AK79" s="12">
        <f>SUMIFS('Pooling Demand- Subsidy &amp; ML'!$BH:$BH,'Pooling Demand- Subsidy &amp; ML'!$B:$B,2035,'Pooling Demand- Subsidy &amp; ML'!$C:$C,$B79,'Pooling Demand- Subsidy &amp; ML'!$D:$D,AK$74)+SUMIFS('Pooling Demand- Subsidy &amp; ML'!$BK:$BK,'Pooling Demand- Subsidy &amp; ML'!$B:$B,2035,'Pooling Demand- Subsidy &amp; ML'!$C:$C,$B79,'Pooling Demand- Subsidy &amp; ML'!$D:$D,AK$74)+SUMIFS('Pooling Demand- Subsidy &amp; ML'!$BQ:$BQ,'Pooling Demand- Subsidy &amp; ML'!$B:$B,2035,'Pooling Demand- Subsidy &amp; ML'!$C:$C,$B79,'Pooling Demand- Subsidy &amp; ML'!$D:$D,AK$74)+SUMIFS('Pooling Demand- Subsidy &amp; ML'!$BT:$BT,'Pooling Demand- Subsidy &amp; ML'!$B:$B,2035,'Pooling Demand- Subsidy &amp; ML'!$C:$C,$B79,'Pooling Demand- Subsidy &amp; ML'!$D:$D,AK$74)</f>
        <v>63.402801460353658</v>
      </c>
      <c r="AL79" s="12">
        <f>SUMIFS('Pooling Demand- Subsidy &amp; ML'!$BH:$BH,'Pooling Demand- Subsidy &amp; ML'!$B:$B,2035,'Pooling Demand- Subsidy &amp; ML'!$C:$C,$B79,'Pooling Demand- Subsidy &amp; ML'!$D:$D,AL$74)+SUMIFS('Pooling Demand- Subsidy &amp; ML'!$BK:$BK,'Pooling Demand- Subsidy &amp; ML'!$B:$B,2035,'Pooling Demand- Subsidy &amp; ML'!$C:$C,$B79,'Pooling Demand- Subsidy &amp; ML'!$D:$D,AL$74)+SUMIFS('Pooling Demand- Subsidy &amp; ML'!$BQ:$BQ,'Pooling Demand- Subsidy &amp; ML'!$B:$B,2035,'Pooling Demand- Subsidy &amp; ML'!$C:$C,$B79,'Pooling Demand- Subsidy &amp; ML'!$D:$D,AL$74)+SUMIFS('Pooling Demand- Subsidy &amp; ML'!$BT:$BT,'Pooling Demand- Subsidy &amp; ML'!$B:$B,2035,'Pooling Demand- Subsidy &amp; ML'!$C:$C,$B79,'Pooling Demand- Subsidy &amp; ML'!$D:$D,AL$74)</f>
        <v>3.3631538988715275</v>
      </c>
      <c r="AM79" s="12">
        <f>SUMIFS('Pooling Demand- Subsidy &amp; ML'!$BH:$BH,'Pooling Demand- Subsidy &amp; ML'!$B:$B,2035,'Pooling Demand- Subsidy &amp; ML'!$C:$C,$B79,'Pooling Demand- Subsidy &amp; ML'!$D:$D,AM$74)+SUMIFS('Pooling Demand- Subsidy &amp; ML'!$BK:$BK,'Pooling Demand- Subsidy &amp; ML'!$B:$B,2035,'Pooling Demand- Subsidy &amp; ML'!$C:$C,$B79,'Pooling Demand- Subsidy &amp; ML'!$D:$D,AM$74)+SUMIFS('Pooling Demand- Subsidy &amp; ML'!$BQ:$BQ,'Pooling Demand- Subsidy &amp; ML'!$B:$B,2035,'Pooling Demand- Subsidy &amp; ML'!$C:$C,$B79,'Pooling Demand- Subsidy &amp; ML'!$D:$D,AM$74)+SUMIFS('Pooling Demand- Subsidy &amp; ML'!$BT:$BT,'Pooling Demand- Subsidy &amp; ML'!$B:$B,2035,'Pooling Demand- Subsidy &amp; ML'!$C:$C,$B79,'Pooling Demand- Subsidy &amp; ML'!$D:$D,AM$74)</f>
        <v>3.3065607197343625</v>
      </c>
      <c r="AN79" s="115">
        <f>SUMIFS('Pooling Demand- Subsidy &amp; ML'!$BH:$BH,'Pooling Demand- Subsidy &amp; ML'!$B:$B,2035,'Pooling Demand- Subsidy &amp; ML'!$C:$C,$B79,'Pooling Demand- Subsidy &amp; ML'!$D:$D,AN$74)+SUMIFS('Pooling Demand- Subsidy &amp; ML'!$BK:$BK,'Pooling Demand- Subsidy &amp; ML'!$B:$B,2035,'Pooling Demand- Subsidy &amp; ML'!$C:$C,$B79,'Pooling Demand- Subsidy &amp; ML'!$D:$D,AN$74)+SUMIFS('Pooling Demand- Subsidy &amp; ML'!$BQ:$BQ,'Pooling Demand- Subsidy &amp; ML'!$B:$B,2035,'Pooling Demand- Subsidy &amp; ML'!$C:$C,$B79,'Pooling Demand- Subsidy &amp; ML'!$D:$D,AN$74)+SUMIFS('Pooling Demand- Subsidy &amp; ML'!$BT:$BT,'Pooling Demand- Subsidy &amp; ML'!$B:$B,2035,'Pooling Demand- Subsidy &amp; ML'!$C:$C,$B79,'Pooling Demand- Subsidy &amp; ML'!$D:$D,AN$74)</f>
        <v>2.063706417374354</v>
      </c>
      <c r="AO79" s="91">
        <f t="shared" si="43"/>
        <v>157.39267621168267</v>
      </c>
      <c r="AQ79" s="109" t="s">
        <v>12</v>
      </c>
      <c r="AR79" s="114" t="e">
        <f>SUMIFS('Pooling Demand- Subsidy &amp; ML'!$BH:$BH,'Pooling Demand- Subsidy &amp; ML'!$B:$B,2050,'Pooling Demand- Subsidy &amp; ML'!$C:$C,$B79,'Pooling Demand- Subsidy &amp; ML'!$D:$D,AR$74)+SUMIFS('Pooling Demand- Subsidy &amp; ML'!$BK:$BK,'Pooling Demand- Subsidy &amp; ML'!$B:$B,2050,'Pooling Demand- Subsidy &amp; ML'!$C:$C,$B79,'Pooling Demand- Subsidy &amp; ML'!$D:$D,AR$74)+SUMIFS('Pooling Demand- Subsidy &amp; ML'!$BQ:$BQ,'Pooling Demand- Subsidy &amp; ML'!$B:$B,2050,'Pooling Demand- Subsidy &amp; ML'!$C:$C,$B79,'Pooling Demand- Subsidy &amp; ML'!$D:$D,AR$74)+SUMIFS('Pooling Demand- Subsidy &amp; ML'!$BT:$BT,'Pooling Demand- Subsidy &amp; ML'!$B:$B,2050,'Pooling Demand- Subsidy &amp; ML'!$C:$C,$B79,'Pooling Demand- Subsidy &amp; ML'!$D:$D,AR$74)</f>
        <v>#N/A</v>
      </c>
      <c r="AS79" s="12" t="e">
        <f>SUMIFS('Pooling Demand- Subsidy &amp; ML'!$BH:$BH,'Pooling Demand- Subsidy &amp; ML'!$B:$B,2050,'Pooling Demand- Subsidy &amp; ML'!$C:$C,$B79,'Pooling Demand- Subsidy &amp; ML'!$D:$D,AS$74)+SUMIFS('Pooling Demand- Subsidy &amp; ML'!$BK:$BK,'Pooling Demand- Subsidy &amp; ML'!$B:$B,2050,'Pooling Demand- Subsidy &amp; ML'!$C:$C,$B79,'Pooling Demand- Subsidy &amp; ML'!$D:$D,AS$74)+SUMIFS('Pooling Demand- Subsidy &amp; ML'!$BQ:$BQ,'Pooling Demand- Subsidy &amp; ML'!$B:$B,2050,'Pooling Demand- Subsidy &amp; ML'!$C:$C,$B79,'Pooling Demand- Subsidy &amp; ML'!$D:$D,AS$74)+SUMIFS('Pooling Demand- Subsidy &amp; ML'!$BT:$BT,'Pooling Demand- Subsidy &amp; ML'!$B:$B,2050,'Pooling Demand- Subsidy &amp; ML'!$C:$C,$B79,'Pooling Demand- Subsidy &amp; ML'!$D:$D,AS$74)</f>
        <v>#N/A</v>
      </c>
      <c r="AT79" s="12" t="e">
        <f>SUMIFS('Pooling Demand- Subsidy &amp; ML'!$BH:$BH,'Pooling Demand- Subsidy &amp; ML'!$B:$B,2050,'Pooling Demand- Subsidy &amp; ML'!$C:$C,$B79,'Pooling Demand- Subsidy &amp; ML'!$D:$D,AT$74)+SUMIFS('Pooling Demand- Subsidy &amp; ML'!$BK:$BK,'Pooling Demand- Subsidy &amp; ML'!$B:$B,2050,'Pooling Demand- Subsidy &amp; ML'!$C:$C,$B79,'Pooling Demand- Subsidy &amp; ML'!$D:$D,AT$74)+SUMIFS('Pooling Demand- Subsidy &amp; ML'!$BQ:$BQ,'Pooling Demand- Subsidy &amp; ML'!$B:$B,2050,'Pooling Demand- Subsidy &amp; ML'!$C:$C,$B79,'Pooling Demand- Subsidy &amp; ML'!$D:$D,AT$74)+SUMIFS('Pooling Demand- Subsidy &amp; ML'!$BT:$BT,'Pooling Demand- Subsidy &amp; ML'!$B:$B,2050,'Pooling Demand- Subsidy &amp; ML'!$C:$C,$B79,'Pooling Demand- Subsidy &amp; ML'!$D:$D,AT$74)</f>
        <v>#N/A</v>
      </c>
      <c r="AU79" s="12" t="e">
        <f>SUMIFS('Pooling Demand- Subsidy &amp; ML'!$BH:$BH,'Pooling Demand- Subsidy &amp; ML'!$B:$B,2050,'Pooling Demand- Subsidy &amp; ML'!$C:$C,$B79,'Pooling Demand- Subsidy &amp; ML'!$D:$D,AU$74)+SUMIFS('Pooling Demand- Subsidy &amp; ML'!$BK:$BK,'Pooling Demand- Subsidy &amp; ML'!$B:$B,2050,'Pooling Demand- Subsidy &amp; ML'!$C:$C,$B79,'Pooling Demand- Subsidy &amp; ML'!$D:$D,AU$74)+SUMIFS('Pooling Demand- Subsidy &amp; ML'!$BQ:$BQ,'Pooling Demand- Subsidy &amp; ML'!$B:$B,2050,'Pooling Demand- Subsidy &amp; ML'!$C:$C,$B79,'Pooling Demand- Subsidy &amp; ML'!$D:$D,AU$74)+SUMIFS('Pooling Demand- Subsidy &amp; ML'!$BT:$BT,'Pooling Demand- Subsidy &amp; ML'!$B:$B,2050,'Pooling Demand- Subsidy &amp; ML'!$C:$C,$B79,'Pooling Demand- Subsidy &amp; ML'!$D:$D,AU$74)</f>
        <v>#N/A</v>
      </c>
      <c r="AV79" s="12" t="e">
        <f>SUMIFS('Pooling Demand- Subsidy &amp; ML'!$BH:$BH,'Pooling Demand- Subsidy &amp; ML'!$B:$B,2050,'Pooling Demand- Subsidy &amp; ML'!$C:$C,$B79,'Pooling Demand- Subsidy &amp; ML'!$D:$D,AV$74)+SUMIFS('Pooling Demand- Subsidy &amp; ML'!$BK:$BK,'Pooling Demand- Subsidy &amp; ML'!$B:$B,2050,'Pooling Demand- Subsidy &amp; ML'!$C:$C,$B79,'Pooling Demand- Subsidy &amp; ML'!$D:$D,AV$74)+SUMIFS('Pooling Demand- Subsidy &amp; ML'!$BQ:$BQ,'Pooling Demand- Subsidy &amp; ML'!$B:$B,2050,'Pooling Demand- Subsidy &amp; ML'!$C:$C,$B79,'Pooling Demand- Subsidy &amp; ML'!$D:$D,AV$74)+SUMIFS('Pooling Demand- Subsidy &amp; ML'!$BT:$BT,'Pooling Demand- Subsidy &amp; ML'!$B:$B,2050,'Pooling Demand- Subsidy &amp; ML'!$C:$C,$B79,'Pooling Demand- Subsidy &amp; ML'!$D:$D,AV$74)</f>
        <v>#N/A</v>
      </c>
      <c r="AW79" s="12" t="e">
        <f>SUMIFS('Pooling Demand- Subsidy &amp; ML'!$BH:$BH,'Pooling Demand- Subsidy &amp; ML'!$B:$B,2050,'Pooling Demand- Subsidy &amp; ML'!$C:$C,$B79,'Pooling Demand- Subsidy &amp; ML'!$D:$D,AW$74)+SUMIFS('Pooling Demand- Subsidy &amp; ML'!$BK:$BK,'Pooling Demand- Subsidy &amp; ML'!$B:$B,2050,'Pooling Demand- Subsidy &amp; ML'!$C:$C,$B79,'Pooling Demand- Subsidy &amp; ML'!$D:$D,AW$74)+SUMIFS('Pooling Demand- Subsidy &amp; ML'!$BQ:$BQ,'Pooling Demand- Subsidy &amp; ML'!$B:$B,2050,'Pooling Demand- Subsidy &amp; ML'!$C:$C,$B79,'Pooling Demand- Subsidy &amp; ML'!$D:$D,AW$74)+SUMIFS('Pooling Demand- Subsidy &amp; ML'!$BT:$BT,'Pooling Demand- Subsidy &amp; ML'!$B:$B,2050,'Pooling Demand- Subsidy &amp; ML'!$C:$C,$B79,'Pooling Demand- Subsidy &amp; ML'!$D:$D,AW$74)</f>
        <v>#N/A</v>
      </c>
      <c r="AX79" s="115" t="e">
        <f>SUMIFS('Pooling Demand- Subsidy &amp; ML'!$BH:$BH,'Pooling Demand- Subsidy &amp; ML'!$B:$B,2050,'Pooling Demand- Subsidy &amp; ML'!$C:$C,$B79,'Pooling Demand- Subsidy &amp; ML'!$D:$D,AX$74)+SUMIFS('Pooling Demand- Subsidy &amp; ML'!$BK:$BK,'Pooling Demand- Subsidy &amp; ML'!$B:$B,2050,'Pooling Demand- Subsidy &amp; ML'!$C:$C,$B79,'Pooling Demand- Subsidy &amp; ML'!$D:$D,AX$74)+SUMIFS('Pooling Demand- Subsidy &amp; ML'!$BQ:$BQ,'Pooling Demand- Subsidy &amp; ML'!$B:$B,2050,'Pooling Demand- Subsidy &amp; ML'!$C:$C,$B79,'Pooling Demand- Subsidy &amp; ML'!$D:$D,AX$74)+SUMIFS('Pooling Demand- Subsidy &amp; ML'!$BT:$BT,'Pooling Demand- Subsidy &amp; ML'!$B:$B,2050,'Pooling Demand- Subsidy &amp; ML'!$C:$C,$B79,'Pooling Demand- Subsidy &amp; ML'!$D:$D,AX$74)</f>
        <v>#N/A</v>
      </c>
      <c r="AY79" s="91" t="e">
        <f t="shared" si="44"/>
        <v>#N/A</v>
      </c>
    </row>
    <row r="80" spans="2:51" s="18" customFormat="1" x14ac:dyDescent="0.25">
      <c r="B80" s="18">
        <v>4</v>
      </c>
      <c r="C80" s="109" t="s">
        <v>13</v>
      </c>
      <c r="D80" s="114" t="e">
        <f>SUMIFS('Pooling Demand- Subsidy &amp; ML'!$BH:$BH,'Pooling Demand- Subsidy &amp; ML'!$B:$B,2016,'Pooling Demand- Subsidy &amp; ML'!$C:$C,$B80,'Pooling Demand- Subsidy &amp; ML'!$D:$D,D$74)+SUMIFS('Pooling Demand- Subsidy &amp; ML'!$BK:$BK,'Pooling Demand- Subsidy &amp; ML'!$B:$B,2016,'Pooling Demand- Subsidy &amp; ML'!$C:$C,$B80,'Pooling Demand- Subsidy &amp; ML'!$D:$D,D$74)+SUMIFS('Pooling Demand- Subsidy &amp; ML'!$BQ:$BQ,'Pooling Demand- Subsidy &amp; ML'!$B:$B,2016,'Pooling Demand- Subsidy &amp; ML'!$C:$C,$B80,'Pooling Demand- Subsidy &amp; ML'!$D:$D,D$74)+SUMIFS('Pooling Demand- Subsidy &amp; ML'!$BT:$BT,'Pooling Demand- Subsidy &amp; ML'!$B:$B,2016,'Pooling Demand- Subsidy &amp; ML'!$C:$C,$B80,'Pooling Demand- Subsidy &amp; ML'!$D:$D,D$74)</f>
        <v>#N/A</v>
      </c>
      <c r="E80" s="12" t="e">
        <f>SUMIFS('Pooling Demand- Subsidy &amp; ML'!$BH:$BH,'Pooling Demand- Subsidy &amp; ML'!$B:$B,2016,'Pooling Demand- Subsidy &amp; ML'!$C:$C,$B80,'Pooling Demand- Subsidy &amp; ML'!$D:$D,E$74)+SUMIFS('Pooling Demand- Subsidy &amp; ML'!$BK:$BK,'Pooling Demand- Subsidy &amp; ML'!$B:$B,2016,'Pooling Demand- Subsidy &amp; ML'!$C:$C,$B80,'Pooling Demand- Subsidy &amp; ML'!$D:$D,E$74)+SUMIFS('Pooling Demand- Subsidy &amp; ML'!$BQ:$BQ,'Pooling Demand- Subsidy &amp; ML'!$B:$B,2016,'Pooling Demand- Subsidy &amp; ML'!$C:$C,$B80,'Pooling Demand- Subsidy &amp; ML'!$D:$D,E$74)+SUMIFS('Pooling Demand- Subsidy &amp; ML'!$BT:$BT,'Pooling Demand- Subsidy &amp; ML'!$B:$B,2016,'Pooling Demand- Subsidy &amp; ML'!$C:$C,$B80,'Pooling Demand- Subsidy &amp; ML'!$D:$D,E$74)</f>
        <v>#N/A</v>
      </c>
      <c r="F80" s="12" t="e">
        <f>SUMIFS('Pooling Demand- Subsidy &amp; ML'!$BH:$BH,'Pooling Demand- Subsidy &amp; ML'!$B:$B,2016,'Pooling Demand- Subsidy &amp; ML'!$C:$C,$B80,'Pooling Demand- Subsidy &amp; ML'!$D:$D,F$74)+SUMIFS('Pooling Demand- Subsidy &amp; ML'!$BK:$BK,'Pooling Demand- Subsidy &amp; ML'!$B:$B,2016,'Pooling Demand- Subsidy &amp; ML'!$C:$C,$B80,'Pooling Demand- Subsidy &amp; ML'!$D:$D,F$74)+SUMIFS('Pooling Demand- Subsidy &amp; ML'!$BQ:$BQ,'Pooling Demand- Subsidy &amp; ML'!$B:$B,2016,'Pooling Demand- Subsidy &amp; ML'!$C:$C,$B80,'Pooling Demand- Subsidy &amp; ML'!$D:$D,F$74)+SUMIFS('Pooling Demand- Subsidy &amp; ML'!$BT:$BT,'Pooling Demand- Subsidy &amp; ML'!$B:$B,2016,'Pooling Demand- Subsidy &amp; ML'!$C:$C,$B80,'Pooling Demand- Subsidy &amp; ML'!$D:$D,F$74)</f>
        <v>#N/A</v>
      </c>
      <c r="G80" s="12" t="e">
        <f>SUMIFS('Pooling Demand- Subsidy &amp; ML'!$BH:$BH,'Pooling Demand- Subsidy &amp; ML'!$B:$B,2016,'Pooling Demand- Subsidy &amp; ML'!$C:$C,$B80,'Pooling Demand- Subsidy &amp; ML'!$D:$D,G$74)+SUMIFS('Pooling Demand- Subsidy &amp; ML'!$BK:$BK,'Pooling Demand- Subsidy &amp; ML'!$B:$B,2016,'Pooling Demand- Subsidy &amp; ML'!$C:$C,$B80,'Pooling Demand- Subsidy &amp; ML'!$D:$D,G$74)+SUMIFS('Pooling Demand- Subsidy &amp; ML'!$BQ:$BQ,'Pooling Demand- Subsidy &amp; ML'!$B:$B,2016,'Pooling Demand- Subsidy &amp; ML'!$C:$C,$B80,'Pooling Demand- Subsidy &amp; ML'!$D:$D,G$74)+SUMIFS('Pooling Demand- Subsidy &amp; ML'!$BT:$BT,'Pooling Demand- Subsidy &amp; ML'!$B:$B,2016,'Pooling Demand- Subsidy &amp; ML'!$C:$C,$B80,'Pooling Demand- Subsidy &amp; ML'!$D:$D,G$74)</f>
        <v>#N/A</v>
      </c>
      <c r="H80" s="12" t="e">
        <f>SUMIFS('Pooling Demand- Subsidy &amp; ML'!$BH:$BH,'Pooling Demand- Subsidy &amp; ML'!$B:$B,2016,'Pooling Demand- Subsidy &amp; ML'!$C:$C,$B80,'Pooling Demand- Subsidy &amp; ML'!$D:$D,H$74)+SUMIFS('Pooling Demand- Subsidy &amp; ML'!$BK:$BK,'Pooling Demand- Subsidy &amp; ML'!$B:$B,2016,'Pooling Demand- Subsidy &amp; ML'!$C:$C,$B80,'Pooling Demand- Subsidy &amp; ML'!$D:$D,H$74)+SUMIFS('Pooling Demand- Subsidy &amp; ML'!$BQ:$BQ,'Pooling Demand- Subsidy &amp; ML'!$B:$B,2016,'Pooling Demand- Subsidy &amp; ML'!$C:$C,$B80,'Pooling Demand- Subsidy &amp; ML'!$D:$D,H$74)+SUMIFS('Pooling Demand- Subsidy &amp; ML'!$BT:$BT,'Pooling Demand- Subsidy &amp; ML'!$B:$B,2016,'Pooling Demand- Subsidy &amp; ML'!$C:$C,$B80,'Pooling Demand- Subsidy &amp; ML'!$D:$D,H$74)</f>
        <v>#N/A</v>
      </c>
      <c r="I80" s="12" t="e">
        <f>SUMIFS('Pooling Demand- Subsidy &amp; ML'!$BH:$BH,'Pooling Demand- Subsidy &amp; ML'!$B:$B,2016,'Pooling Demand- Subsidy &amp; ML'!$C:$C,$B80,'Pooling Demand- Subsidy &amp; ML'!$D:$D,I$74)+SUMIFS('Pooling Demand- Subsidy &amp; ML'!$BK:$BK,'Pooling Demand- Subsidy &amp; ML'!$B:$B,2016,'Pooling Demand- Subsidy &amp; ML'!$C:$C,$B80,'Pooling Demand- Subsidy &amp; ML'!$D:$D,I$74)+SUMIFS('Pooling Demand- Subsidy &amp; ML'!$BQ:$BQ,'Pooling Demand- Subsidy &amp; ML'!$B:$B,2016,'Pooling Demand- Subsidy &amp; ML'!$C:$C,$B80,'Pooling Demand- Subsidy &amp; ML'!$D:$D,I$74)+SUMIFS('Pooling Demand- Subsidy &amp; ML'!$BT:$BT,'Pooling Demand- Subsidy &amp; ML'!$B:$B,2016,'Pooling Demand- Subsidy &amp; ML'!$C:$C,$B80,'Pooling Demand- Subsidy &amp; ML'!$D:$D,I$74)</f>
        <v>#N/A</v>
      </c>
      <c r="J80" s="115" t="e">
        <f>SUMIFS('Pooling Demand- Subsidy &amp; ML'!$BH:$BH,'Pooling Demand- Subsidy &amp; ML'!$B:$B,2016,'Pooling Demand- Subsidy &amp; ML'!$C:$C,$B80,'Pooling Demand- Subsidy &amp; ML'!$D:$D,J$74)+SUMIFS('Pooling Demand- Subsidy &amp; ML'!$BK:$BK,'Pooling Demand- Subsidy &amp; ML'!$B:$B,2016,'Pooling Demand- Subsidy &amp; ML'!$C:$C,$B80,'Pooling Demand- Subsidy &amp; ML'!$D:$D,J$74)+SUMIFS('Pooling Demand- Subsidy &amp; ML'!$BQ:$BQ,'Pooling Demand- Subsidy &amp; ML'!$B:$B,2016,'Pooling Demand- Subsidy &amp; ML'!$C:$C,$B80,'Pooling Demand- Subsidy &amp; ML'!$D:$D,J$74)+SUMIFS('Pooling Demand- Subsidy &amp; ML'!$BT:$BT,'Pooling Demand- Subsidy &amp; ML'!$B:$B,2016,'Pooling Demand- Subsidy &amp; ML'!$C:$C,$B80,'Pooling Demand- Subsidy &amp; ML'!$D:$D,J$74)</f>
        <v>#N/A</v>
      </c>
      <c r="K80" s="91" t="e">
        <f t="shared" si="40"/>
        <v>#N/A</v>
      </c>
      <c r="M80" s="109" t="s">
        <v>13</v>
      </c>
      <c r="N80" s="114" t="e">
        <f>SUMIFS('Pooling Demand- Subsidy &amp; ML'!$BH:$BH,'Pooling Demand- Subsidy &amp; ML'!$B:$B,2020,'Pooling Demand- Subsidy &amp; ML'!$C:$C,$B80,'Pooling Demand- Subsidy &amp; ML'!$D:$D,N$74)+SUMIFS('Pooling Demand- Subsidy &amp; ML'!$BK:$BK,'Pooling Demand- Subsidy &amp; ML'!$B:$B,2020,'Pooling Demand- Subsidy &amp; ML'!$C:$C,$B80,'Pooling Demand- Subsidy &amp; ML'!$D:$D,N$74)+SUMIFS('Pooling Demand- Subsidy &amp; ML'!$BQ:$BQ,'Pooling Demand- Subsidy &amp; ML'!$B:$B,2020,'Pooling Demand- Subsidy &amp; ML'!$C:$C,$B80,'Pooling Demand- Subsidy &amp; ML'!$D:$D,N$74)+SUMIFS('Pooling Demand- Subsidy &amp; ML'!$BT:$BT,'Pooling Demand- Subsidy &amp; ML'!$B:$B,2020,'Pooling Demand- Subsidy &amp; ML'!$C:$C,$B80,'Pooling Demand- Subsidy &amp; ML'!$D:$D,N$74)</f>
        <v>#N/A</v>
      </c>
      <c r="O80" s="12" t="e">
        <f>SUMIFS('Pooling Demand- Subsidy &amp; ML'!$BH:$BH,'Pooling Demand- Subsidy &amp; ML'!$B:$B,2020,'Pooling Demand- Subsidy &amp; ML'!$C:$C,$B80,'Pooling Demand- Subsidy &amp; ML'!$D:$D,O$74)+SUMIFS('Pooling Demand- Subsidy &amp; ML'!$BK:$BK,'Pooling Demand- Subsidy &amp; ML'!$B:$B,2020,'Pooling Demand- Subsidy &amp; ML'!$C:$C,$B80,'Pooling Demand- Subsidy &amp; ML'!$D:$D,O$74)+SUMIFS('Pooling Demand- Subsidy &amp; ML'!$BQ:$BQ,'Pooling Demand- Subsidy &amp; ML'!$B:$B,2020,'Pooling Demand- Subsidy &amp; ML'!$C:$C,$B80,'Pooling Demand- Subsidy &amp; ML'!$D:$D,O$74)+SUMIFS('Pooling Demand- Subsidy &amp; ML'!$BT:$BT,'Pooling Demand- Subsidy &amp; ML'!$B:$B,2020,'Pooling Demand- Subsidy &amp; ML'!$C:$C,$B80,'Pooling Demand- Subsidy &amp; ML'!$D:$D,O$74)</f>
        <v>#N/A</v>
      </c>
      <c r="P80" s="12" t="e">
        <f>SUMIFS('Pooling Demand- Subsidy &amp; ML'!$BH:$BH,'Pooling Demand- Subsidy &amp; ML'!$B:$B,2020,'Pooling Demand- Subsidy &amp; ML'!$C:$C,$B80,'Pooling Demand- Subsidy &amp; ML'!$D:$D,P$74)+SUMIFS('Pooling Demand- Subsidy &amp; ML'!$BK:$BK,'Pooling Demand- Subsidy &amp; ML'!$B:$B,2020,'Pooling Demand- Subsidy &amp; ML'!$C:$C,$B80,'Pooling Demand- Subsidy &amp; ML'!$D:$D,P$74)+SUMIFS('Pooling Demand- Subsidy &amp; ML'!$BQ:$BQ,'Pooling Demand- Subsidy &amp; ML'!$B:$B,2020,'Pooling Demand- Subsidy &amp; ML'!$C:$C,$B80,'Pooling Demand- Subsidy &amp; ML'!$D:$D,P$74)+SUMIFS('Pooling Demand- Subsidy &amp; ML'!$BT:$BT,'Pooling Demand- Subsidy &amp; ML'!$B:$B,2020,'Pooling Demand- Subsidy &amp; ML'!$C:$C,$B80,'Pooling Demand- Subsidy &amp; ML'!$D:$D,P$74)</f>
        <v>#N/A</v>
      </c>
      <c r="Q80" s="12" t="e">
        <f>SUMIFS('Pooling Demand- Subsidy &amp; ML'!$BH:$BH,'Pooling Demand- Subsidy &amp; ML'!$B:$B,2020,'Pooling Demand- Subsidy &amp; ML'!$C:$C,$B80,'Pooling Demand- Subsidy &amp; ML'!$D:$D,Q$74)+SUMIFS('Pooling Demand- Subsidy &amp; ML'!$BK:$BK,'Pooling Demand- Subsidy &amp; ML'!$B:$B,2020,'Pooling Demand- Subsidy &amp; ML'!$C:$C,$B80,'Pooling Demand- Subsidy &amp; ML'!$D:$D,Q$74)+SUMIFS('Pooling Demand- Subsidy &amp; ML'!$BQ:$BQ,'Pooling Demand- Subsidy &amp; ML'!$B:$B,2020,'Pooling Demand- Subsidy &amp; ML'!$C:$C,$B80,'Pooling Demand- Subsidy &amp; ML'!$D:$D,Q$74)+SUMIFS('Pooling Demand- Subsidy &amp; ML'!$BT:$BT,'Pooling Demand- Subsidy &amp; ML'!$B:$B,2020,'Pooling Demand- Subsidy &amp; ML'!$C:$C,$B80,'Pooling Demand- Subsidy &amp; ML'!$D:$D,Q$74)</f>
        <v>#N/A</v>
      </c>
      <c r="R80" s="12" t="e">
        <f>SUMIFS('Pooling Demand- Subsidy &amp; ML'!$BH:$BH,'Pooling Demand- Subsidy &amp; ML'!$B:$B,2020,'Pooling Demand- Subsidy &amp; ML'!$C:$C,$B80,'Pooling Demand- Subsidy &amp; ML'!$D:$D,R$74)+SUMIFS('Pooling Demand- Subsidy &amp; ML'!$BK:$BK,'Pooling Demand- Subsidy &amp; ML'!$B:$B,2020,'Pooling Demand- Subsidy &amp; ML'!$C:$C,$B80,'Pooling Demand- Subsidy &amp; ML'!$D:$D,R$74)+SUMIFS('Pooling Demand- Subsidy &amp; ML'!$BQ:$BQ,'Pooling Demand- Subsidy &amp; ML'!$B:$B,2020,'Pooling Demand- Subsidy &amp; ML'!$C:$C,$B80,'Pooling Demand- Subsidy &amp; ML'!$D:$D,R$74)+SUMIFS('Pooling Demand- Subsidy &amp; ML'!$BT:$BT,'Pooling Demand- Subsidy &amp; ML'!$B:$B,2020,'Pooling Demand- Subsidy &amp; ML'!$C:$C,$B80,'Pooling Demand- Subsidy &amp; ML'!$D:$D,R$74)</f>
        <v>#N/A</v>
      </c>
      <c r="S80" s="12" t="e">
        <f>SUMIFS('Pooling Demand- Subsidy &amp; ML'!$BH:$BH,'Pooling Demand- Subsidy &amp; ML'!$B:$B,2020,'Pooling Demand- Subsidy &amp; ML'!$C:$C,$B80,'Pooling Demand- Subsidy &amp; ML'!$D:$D,S$74)+SUMIFS('Pooling Demand- Subsidy &amp; ML'!$BK:$BK,'Pooling Demand- Subsidy &amp; ML'!$B:$B,2020,'Pooling Demand- Subsidy &amp; ML'!$C:$C,$B80,'Pooling Demand- Subsidy &amp; ML'!$D:$D,S$74)+SUMIFS('Pooling Demand- Subsidy &amp; ML'!$BQ:$BQ,'Pooling Demand- Subsidy &amp; ML'!$B:$B,2020,'Pooling Demand- Subsidy &amp; ML'!$C:$C,$B80,'Pooling Demand- Subsidy &amp; ML'!$D:$D,S$74)+SUMIFS('Pooling Demand- Subsidy &amp; ML'!$BT:$BT,'Pooling Demand- Subsidy &amp; ML'!$B:$B,2020,'Pooling Demand- Subsidy &amp; ML'!$C:$C,$B80,'Pooling Demand- Subsidy &amp; ML'!$D:$D,S$74)</f>
        <v>#N/A</v>
      </c>
      <c r="T80" s="115" t="e">
        <f>SUMIFS('Pooling Demand- Subsidy &amp; ML'!$BH:$BH,'Pooling Demand- Subsidy &amp; ML'!$B:$B,2020,'Pooling Demand- Subsidy &amp; ML'!$C:$C,$B80,'Pooling Demand- Subsidy &amp; ML'!$D:$D,T$74)+SUMIFS('Pooling Demand- Subsidy &amp; ML'!$BK:$BK,'Pooling Demand- Subsidy &amp; ML'!$B:$B,2020,'Pooling Demand- Subsidy &amp; ML'!$C:$C,$B80,'Pooling Demand- Subsidy &amp; ML'!$D:$D,T$74)+SUMIFS('Pooling Demand- Subsidy &amp; ML'!$BQ:$BQ,'Pooling Demand- Subsidy &amp; ML'!$B:$B,2020,'Pooling Demand- Subsidy &amp; ML'!$C:$C,$B80,'Pooling Demand- Subsidy &amp; ML'!$D:$D,T$74)+SUMIFS('Pooling Demand- Subsidy &amp; ML'!$BT:$BT,'Pooling Demand- Subsidy &amp; ML'!$B:$B,2020,'Pooling Demand- Subsidy &amp; ML'!$C:$C,$B80,'Pooling Demand- Subsidy &amp; ML'!$D:$D,T$74)</f>
        <v>#N/A</v>
      </c>
      <c r="U80" s="91" t="e">
        <f t="shared" si="41"/>
        <v>#N/A</v>
      </c>
      <c r="W80" s="109" t="s">
        <v>13</v>
      </c>
      <c r="X80" s="114" t="e">
        <f>SUMIFS('Pooling Demand- Subsidy &amp; ML'!$BH:$BH,'Pooling Demand- Subsidy &amp; ML'!$B:$B,2025,'Pooling Demand- Subsidy &amp; ML'!$C:$C,$B80,'Pooling Demand- Subsidy &amp; ML'!$D:$D,X$74)+SUMIFS('Pooling Demand- Subsidy &amp; ML'!$BK:$BK,'Pooling Demand- Subsidy &amp; ML'!$B:$B,2025,'Pooling Demand- Subsidy &amp; ML'!$C:$C,$B80,'Pooling Demand- Subsidy &amp; ML'!$D:$D,X$74)+SUMIFS('Pooling Demand- Subsidy &amp; ML'!$BQ:$BQ,'Pooling Demand- Subsidy &amp; ML'!$B:$B,2025,'Pooling Demand- Subsidy &amp; ML'!$C:$C,$B80,'Pooling Demand- Subsidy &amp; ML'!$D:$D,X$74)+SUMIFS('Pooling Demand- Subsidy &amp; ML'!$BT:$BT,'Pooling Demand- Subsidy &amp; ML'!$B:$B,2025,'Pooling Demand- Subsidy &amp; ML'!$C:$C,$B80,'Pooling Demand- Subsidy &amp; ML'!$D:$D,X$74)</f>
        <v>#N/A</v>
      </c>
      <c r="Y80" s="12" t="e">
        <f>SUMIFS('Pooling Demand- Subsidy &amp; ML'!$BH:$BH,'Pooling Demand- Subsidy &amp; ML'!$B:$B,2025,'Pooling Demand- Subsidy &amp; ML'!$C:$C,$B80,'Pooling Demand- Subsidy &amp; ML'!$D:$D,Y$74)+SUMIFS('Pooling Demand- Subsidy &amp; ML'!$BK:$BK,'Pooling Demand- Subsidy &amp; ML'!$B:$B,2025,'Pooling Demand- Subsidy &amp; ML'!$C:$C,$B80,'Pooling Demand- Subsidy &amp; ML'!$D:$D,Y$74)+SUMIFS('Pooling Demand- Subsidy &amp; ML'!$BQ:$BQ,'Pooling Demand- Subsidy &amp; ML'!$B:$B,2025,'Pooling Demand- Subsidy &amp; ML'!$C:$C,$B80,'Pooling Demand- Subsidy &amp; ML'!$D:$D,Y$74)+SUMIFS('Pooling Demand- Subsidy &amp; ML'!$BT:$BT,'Pooling Demand- Subsidy &amp; ML'!$B:$B,2025,'Pooling Demand- Subsidy &amp; ML'!$C:$C,$B80,'Pooling Demand- Subsidy &amp; ML'!$D:$D,Y$74)</f>
        <v>#N/A</v>
      </c>
      <c r="Z80" s="12" t="e">
        <f>SUMIFS('Pooling Demand- Subsidy &amp; ML'!$BH:$BH,'Pooling Demand- Subsidy &amp; ML'!$B:$B,2025,'Pooling Demand- Subsidy &amp; ML'!$C:$C,$B80,'Pooling Demand- Subsidy &amp; ML'!$D:$D,Z$74)+SUMIFS('Pooling Demand- Subsidy &amp; ML'!$BK:$BK,'Pooling Demand- Subsidy &amp; ML'!$B:$B,2025,'Pooling Demand- Subsidy &amp; ML'!$C:$C,$B80,'Pooling Demand- Subsidy &amp; ML'!$D:$D,Z$74)+SUMIFS('Pooling Demand- Subsidy &amp; ML'!$BQ:$BQ,'Pooling Demand- Subsidy &amp; ML'!$B:$B,2025,'Pooling Demand- Subsidy &amp; ML'!$C:$C,$B80,'Pooling Demand- Subsidy &amp; ML'!$D:$D,Z$74)+SUMIFS('Pooling Demand- Subsidy &amp; ML'!$BT:$BT,'Pooling Demand- Subsidy &amp; ML'!$B:$B,2025,'Pooling Demand- Subsidy &amp; ML'!$C:$C,$B80,'Pooling Demand- Subsidy &amp; ML'!$D:$D,Z$74)</f>
        <v>#N/A</v>
      </c>
      <c r="AA80" s="12" t="e">
        <f>SUMIFS('Pooling Demand- Subsidy &amp; ML'!$BH:$BH,'Pooling Demand- Subsidy &amp; ML'!$B:$B,2025,'Pooling Demand- Subsidy &amp; ML'!$C:$C,$B80,'Pooling Demand- Subsidy &amp; ML'!$D:$D,AA$74)+SUMIFS('Pooling Demand- Subsidy &amp; ML'!$BK:$BK,'Pooling Demand- Subsidy &amp; ML'!$B:$B,2025,'Pooling Demand- Subsidy &amp; ML'!$C:$C,$B80,'Pooling Demand- Subsidy &amp; ML'!$D:$D,AA$74)+SUMIFS('Pooling Demand- Subsidy &amp; ML'!$BQ:$BQ,'Pooling Demand- Subsidy &amp; ML'!$B:$B,2025,'Pooling Demand- Subsidy &amp; ML'!$C:$C,$B80,'Pooling Demand- Subsidy &amp; ML'!$D:$D,AA$74)+SUMIFS('Pooling Demand- Subsidy &amp; ML'!$BT:$BT,'Pooling Demand- Subsidy &amp; ML'!$B:$B,2025,'Pooling Demand- Subsidy &amp; ML'!$C:$C,$B80,'Pooling Demand- Subsidy &amp; ML'!$D:$D,AA$74)</f>
        <v>#N/A</v>
      </c>
      <c r="AB80" s="12" t="e">
        <f>SUMIFS('Pooling Demand- Subsidy &amp; ML'!$BH:$BH,'Pooling Demand- Subsidy &amp; ML'!$B:$B,2025,'Pooling Demand- Subsidy &amp; ML'!$C:$C,$B80,'Pooling Demand- Subsidy &amp; ML'!$D:$D,AB$74)+SUMIFS('Pooling Demand- Subsidy &amp; ML'!$BK:$BK,'Pooling Demand- Subsidy &amp; ML'!$B:$B,2025,'Pooling Demand- Subsidy &amp; ML'!$C:$C,$B80,'Pooling Demand- Subsidy &amp; ML'!$D:$D,AB$74)+SUMIFS('Pooling Demand- Subsidy &amp; ML'!$BQ:$BQ,'Pooling Demand- Subsidy &amp; ML'!$B:$B,2025,'Pooling Demand- Subsidy &amp; ML'!$C:$C,$B80,'Pooling Demand- Subsidy &amp; ML'!$D:$D,AB$74)+SUMIFS('Pooling Demand- Subsidy &amp; ML'!$BT:$BT,'Pooling Demand- Subsidy &amp; ML'!$B:$B,2025,'Pooling Demand- Subsidy &amp; ML'!$C:$C,$B80,'Pooling Demand- Subsidy &amp; ML'!$D:$D,AB$74)</f>
        <v>#N/A</v>
      </c>
      <c r="AC80" s="12" t="e">
        <f>SUMIFS('Pooling Demand- Subsidy &amp; ML'!$BH:$BH,'Pooling Demand- Subsidy &amp; ML'!$B:$B,2025,'Pooling Demand- Subsidy &amp; ML'!$C:$C,$B80,'Pooling Demand- Subsidy &amp; ML'!$D:$D,AC$74)+SUMIFS('Pooling Demand- Subsidy &amp; ML'!$BK:$BK,'Pooling Demand- Subsidy &amp; ML'!$B:$B,2025,'Pooling Demand- Subsidy &amp; ML'!$C:$C,$B80,'Pooling Demand- Subsidy &amp; ML'!$D:$D,AC$74)+SUMIFS('Pooling Demand- Subsidy &amp; ML'!$BQ:$BQ,'Pooling Demand- Subsidy &amp; ML'!$B:$B,2025,'Pooling Demand- Subsidy &amp; ML'!$C:$C,$B80,'Pooling Demand- Subsidy &amp; ML'!$D:$D,AC$74)+SUMIFS('Pooling Demand- Subsidy &amp; ML'!$BT:$BT,'Pooling Demand- Subsidy &amp; ML'!$B:$B,2025,'Pooling Demand- Subsidy &amp; ML'!$C:$C,$B80,'Pooling Demand- Subsidy &amp; ML'!$D:$D,AC$74)</f>
        <v>#N/A</v>
      </c>
      <c r="AD80" s="115" t="e">
        <f>SUMIFS('Pooling Demand- Subsidy &amp; ML'!$BH:$BH,'Pooling Demand- Subsidy &amp; ML'!$B:$B,2025,'Pooling Demand- Subsidy &amp; ML'!$C:$C,$B80,'Pooling Demand- Subsidy &amp; ML'!$D:$D,AD$74)+SUMIFS('Pooling Demand- Subsidy &amp; ML'!$BK:$BK,'Pooling Demand- Subsidy &amp; ML'!$B:$B,2025,'Pooling Demand- Subsidy &amp; ML'!$C:$C,$B80,'Pooling Demand- Subsidy &amp; ML'!$D:$D,AD$74)+SUMIFS('Pooling Demand- Subsidy &amp; ML'!$BQ:$BQ,'Pooling Demand- Subsidy &amp; ML'!$B:$B,2025,'Pooling Demand- Subsidy &amp; ML'!$C:$C,$B80,'Pooling Demand- Subsidy &amp; ML'!$D:$D,AD$74)+SUMIFS('Pooling Demand- Subsidy &amp; ML'!$BT:$BT,'Pooling Demand- Subsidy &amp; ML'!$B:$B,2025,'Pooling Demand- Subsidy &amp; ML'!$C:$C,$B80,'Pooling Demand- Subsidy &amp; ML'!$D:$D,AD$74)</f>
        <v>#N/A</v>
      </c>
      <c r="AE80" s="91" t="e">
        <f t="shared" si="42"/>
        <v>#N/A</v>
      </c>
      <c r="AG80" s="109" t="s">
        <v>13</v>
      </c>
      <c r="AH80" s="114">
        <f>SUMIFS('Pooling Demand- Subsidy &amp; ML'!$BH:$BH,'Pooling Demand- Subsidy &amp; ML'!$B:$B,2035,'Pooling Demand- Subsidy &amp; ML'!$C:$C,$B80,'Pooling Demand- Subsidy &amp; ML'!$D:$D,AH$74)+SUMIFS('Pooling Demand- Subsidy &amp; ML'!$BK:$BK,'Pooling Demand- Subsidy &amp; ML'!$B:$B,2035,'Pooling Demand- Subsidy &amp; ML'!$C:$C,$B80,'Pooling Demand- Subsidy &amp; ML'!$D:$D,AH$74)+SUMIFS('Pooling Demand- Subsidy &amp; ML'!$BQ:$BQ,'Pooling Demand- Subsidy &amp; ML'!$B:$B,2035,'Pooling Demand- Subsidy &amp; ML'!$C:$C,$B80,'Pooling Demand- Subsidy &amp; ML'!$D:$D,AH$74)+SUMIFS('Pooling Demand- Subsidy &amp; ML'!$BT:$BT,'Pooling Demand- Subsidy &amp; ML'!$B:$B,2035,'Pooling Demand- Subsidy &amp; ML'!$C:$C,$B80,'Pooling Demand- Subsidy &amp; ML'!$D:$D,AH$74)</f>
        <v>8.964948519015369</v>
      </c>
      <c r="AI80" s="12">
        <f>SUMIFS('Pooling Demand- Subsidy &amp; ML'!$BH:$BH,'Pooling Demand- Subsidy &amp; ML'!$B:$B,2035,'Pooling Demand- Subsidy &amp; ML'!$C:$C,$B80,'Pooling Demand- Subsidy &amp; ML'!$D:$D,AI$74)+SUMIFS('Pooling Demand- Subsidy &amp; ML'!$BK:$BK,'Pooling Demand- Subsidy &amp; ML'!$B:$B,2035,'Pooling Demand- Subsidy &amp; ML'!$C:$C,$B80,'Pooling Demand- Subsidy &amp; ML'!$D:$D,AI$74)+SUMIFS('Pooling Demand- Subsidy &amp; ML'!$BQ:$BQ,'Pooling Demand- Subsidy &amp; ML'!$B:$B,2035,'Pooling Demand- Subsidy &amp; ML'!$C:$C,$B80,'Pooling Demand- Subsidy &amp; ML'!$D:$D,AI$74)+SUMIFS('Pooling Demand- Subsidy &amp; ML'!$BT:$BT,'Pooling Demand- Subsidy &amp; ML'!$B:$B,2035,'Pooling Demand- Subsidy &amp; ML'!$C:$C,$B80,'Pooling Demand- Subsidy &amp; ML'!$D:$D,AI$74)</f>
        <v>30.19156054670842</v>
      </c>
      <c r="AJ80" s="12">
        <f>SUMIFS('Pooling Demand- Subsidy &amp; ML'!$BH:$BH,'Pooling Demand- Subsidy &amp; ML'!$B:$B,2035,'Pooling Demand- Subsidy &amp; ML'!$C:$C,$B80,'Pooling Demand- Subsidy &amp; ML'!$D:$D,AJ$74)+SUMIFS('Pooling Demand- Subsidy &amp; ML'!$BK:$BK,'Pooling Demand- Subsidy &amp; ML'!$B:$B,2035,'Pooling Demand- Subsidy &amp; ML'!$C:$C,$B80,'Pooling Demand- Subsidy &amp; ML'!$D:$D,AJ$74)+SUMIFS('Pooling Demand- Subsidy &amp; ML'!$BQ:$BQ,'Pooling Demand- Subsidy &amp; ML'!$B:$B,2035,'Pooling Demand- Subsidy &amp; ML'!$C:$C,$B80,'Pooling Demand- Subsidy &amp; ML'!$D:$D,AJ$74)+SUMIFS('Pooling Demand- Subsidy &amp; ML'!$BT:$BT,'Pooling Demand- Subsidy &amp; ML'!$B:$B,2035,'Pooling Demand- Subsidy &amp; ML'!$C:$C,$B80,'Pooling Demand- Subsidy &amp; ML'!$D:$D,AJ$74)</f>
        <v>2.031287024321168</v>
      </c>
      <c r="AK80" s="12">
        <f>SUMIFS('Pooling Demand- Subsidy &amp; ML'!$BH:$BH,'Pooling Demand- Subsidy &amp; ML'!$B:$B,2035,'Pooling Demand- Subsidy &amp; ML'!$C:$C,$B80,'Pooling Demand- Subsidy &amp; ML'!$D:$D,AK$74)+SUMIFS('Pooling Demand- Subsidy &amp; ML'!$BK:$BK,'Pooling Demand- Subsidy &amp; ML'!$B:$B,2035,'Pooling Demand- Subsidy &amp; ML'!$C:$C,$B80,'Pooling Demand- Subsidy &amp; ML'!$D:$D,AK$74)+SUMIFS('Pooling Demand- Subsidy &amp; ML'!$BQ:$BQ,'Pooling Demand- Subsidy &amp; ML'!$B:$B,2035,'Pooling Demand- Subsidy &amp; ML'!$C:$C,$B80,'Pooling Demand- Subsidy &amp; ML'!$D:$D,AK$74)+SUMIFS('Pooling Demand- Subsidy &amp; ML'!$BT:$BT,'Pooling Demand- Subsidy &amp; ML'!$B:$B,2035,'Pooling Demand- Subsidy &amp; ML'!$C:$C,$B80,'Pooling Demand- Subsidy &amp; ML'!$D:$D,AK$74)</f>
        <v>2.8155481236632172</v>
      </c>
      <c r="AL80" s="12">
        <f>SUMIFS('Pooling Demand- Subsidy &amp; ML'!$BH:$BH,'Pooling Demand- Subsidy &amp; ML'!$B:$B,2035,'Pooling Demand- Subsidy &amp; ML'!$C:$C,$B80,'Pooling Demand- Subsidy &amp; ML'!$D:$D,AL$74)+SUMIFS('Pooling Demand- Subsidy &amp; ML'!$BK:$BK,'Pooling Demand- Subsidy &amp; ML'!$B:$B,2035,'Pooling Demand- Subsidy &amp; ML'!$C:$C,$B80,'Pooling Demand- Subsidy &amp; ML'!$D:$D,AL$74)+SUMIFS('Pooling Demand- Subsidy &amp; ML'!$BQ:$BQ,'Pooling Demand- Subsidy &amp; ML'!$B:$B,2035,'Pooling Demand- Subsidy &amp; ML'!$C:$C,$B80,'Pooling Demand- Subsidy &amp; ML'!$D:$D,AL$74)+SUMIFS('Pooling Demand- Subsidy &amp; ML'!$BT:$BT,'Pooling Demand- Subsidy &amp; ML'!$B:$B,2035,'Pooling Demand- Subsidy &amp; ML'!$C:$C,$B80,'Pooling Demand- Subsidy &amp; ML'!$D:$D,AL$74)</f>
        <v>102.32591163250477</v>
      </c>
      <c r="AM80" s="12">
        <f>SUMIFS('Pooling Demand- Subsidy &amp; ML'!$BH:$BH,'Pooling Demand- Subsidy &amp; ML'!$B:$B,2035,'Pooling Demand- Subsidy &amp; ML'!$C:$C,$B80,'Pooling Demand- Subsidy &amp; ML'!$D:$D,AM$74)+SUMIFS('Pooling Demand- Subsidy &amp; ML'!$BK:$BK,'Pooling Demand- Subsidy &amp; ML'!$B:$B,2035,'Pooling Demand- Subsidy &amp; ML'!$C:$C,$B80,'Pooling Demand- Subsidy &amp; ML'!$D:$D,AM$74)+SUMIFS('Pooling Demand- Subsidy &amp; ML'!$BQ:$BQ,'Pooling Demand- Subsidy &amp; ML'!$B:$B,2035,'Pooling Demand- Subsidy &amp; ML'!$C:$C,$B80,'Pooling Demand- Subsidy &amp; ML'!$D:$D,AM$74)+SUMIFS('Pooling Demand- Subsidy &amp; ML'!$BT:$BT,'Pooling Demand- Subsidy &amp; ML'!$B:$B,2035,'Pooling Demand- Subsidy &amp; ML'!$C:$C,$B80,'Pooling Demand- Subsidy &amp; ML'!$D:$D,AM$74)</f>
        <v>29.01234977916015</v>
      </c>
      <c r="AN80" s="115">
        <f>SUMIFS('Pooling Demand- Subsidy &amp; ML'!$BH:$BH,'Pooling Demand- Subsidy &amp; ML'!$B:$B,2035,'Pooling Demand- Subsidy &amp; ML'!$C:$C,$B80,'Pooling Demand- Subsidy &amp; ML'!$D:$D,AN$74)+SUMIFS('Pooling Demand- Subsidy &amp; ML'!$BK:$BK,'Pooling Demand- Subsidy &amp; ML'!$B:$B,2035,'Pooling Demand- Subsidy &amp; ML'!$C:$C,$B80,'Pooling Demand- Subsidy &amp; ML'!$D:$D,AN$74)+SUMIFS('Pooling Demand- Subsidy &amp; ML'!$BQ:$BQ,'Pooling Demand- Subsidy &amp; ML'!$B:$B,2035,'Pooling Demand- Subsidy &amp; ML'!$C:$C,$B80,'Pooling Demand- Subsidy &amp; ML'!$D:$D,AN$74)+SUMIFS('Pooling Demand- Subsidy &amp; ML'!$BT:$BT,'Pooling Demand- Subsidy &amp; ML'!$B:$B,2035,'Pooling Demand- Subsidy &amp; ML'!$C:$C,$B80,'Pooling Demand- Subsidy &amp; ML'!$D:$D,AN$74)</f>
        <v>0.10169860888784098</v>
      </c>
      <c r="AO80" s="91">
        <f t="shared" si="43"/>
        <v>175.44330423426095</v>
      </c>
      <c r="AQ80" s="109" t="s">
        <v>13</v>
      </c>
      <c r="AR80" s="114" t="e">
        <f>SUMIFS('Pooling Demand- Subsidy &amp; ML'!$BH:$BH,'Pooling Demand- Subsidy &amp; ML'!$B:$B,2050,'Pooling Demand- Subsidy &amp; ML'!$C:$C,$B80,'Pooling Demand- Subsidy &amp; ML'!$D:$D,AR$74)+SUMIFS('Pooling Demand- Subsidy &amp; ML'!$BK:$BK,'Pooling Demand- Subsidy &amp; ML'!$B:$B,2050,'Pooling Demand- Subsidy &amp; ML'!$C:$C,$B80,'Pooling Demand- Subsidy &amp; ML'!$D:$D,AR$74)+SUMIFS('Pooling Demand- Subsidy &amp; ML'!$BQ:$BQ,'Pooling Demand- Subsidy &amp; ML'!$B:$B,2050,'Pooling Demand- Subsidy &amp; ML'!$C:$C,$B80,'Pooling Demand- Subsidy &amp; ML'!$D:$D,AR$74)+SUMIFS('Pooling Demand- Subsidy &amp; ML'!$BT:$BT,'Pooling Demand- Subsidy &amp; ML'!$B:$B,2050,'Pooling Demand- Subsidy &amp; ML'!$C:$C,$B80,'Pooling Demand- Subsidy &amp; ML'!$D:$D,AR$74)</f>
        <v>#N/A</v>
      </c>
      <c r="AS80" s="12" t="e">
        <f>SUMIFS('Pooling Demand- Subsidy &amp; ML'!$BH:$BH,'Pooling Demand- Subsidy &amp; ML'!$B:$B,2050,'Pooling Demand- Subsidy &amp; ML'!$C:$C,$B80,'Pooling Demand- Subsidy &amp; ML'!$D:$D,AS$74)+SUMIFS('Pooling Demand- Subsidy &amp; ML'!$BK:$BK,'Pooling Demand- Subsidy &amp; ML'!$B:$B,2050,'Pooling Demand- Subsidy &amp; ML'!$C:$C,$B80,'Pooling Demand- Subsidy &amp; ML'!$D:$D,AS$74)+SUMIFS('Pooling Demand- Subsidy &amp; ML'!$BQ:$BQ,'Pooling Demand- Subsidy &amp; ML'!$B:$B,2050,'Pooling Demand- Subsidy &amp; ML'!$C:$C,$B80,'Pooling Demand- Subsidy &amp; ML'!$D:$D,AS$74)+SUMIFS('Pooling Demand- Subsidy &amp; ML'!$BT:$BT,'Pooling Demand- Subsidy &amp; ML'!$B:$B,2050,'Pooling Demand- Subsidy &amp; ML'!$C:$C,$B80,'Pooling Demand- Subsidy &amp; ML'!$D:$D,AS$74)</f>
        <v>#N/A</v>
      </c>
      <c r="AT80" s="12" t="e">
        <f>SUMIFS('Pooling Demand- Subsidy &amp; ML'!$BH:$BH,'Pooling Demand- Subsidy &amp; ML'!$B:$B,2050,'Pooling Demand- Subsidy &amp; ML'!$C:$C,$B80,'Pooling Demand- Subsidy &amp; ML'!$D:$D,AT$74)+SUMIFS('Pooling Demand- Subsidy &amp; ML'!$BK:$BK,'Pooling Demand- Subsidy &amp; ML'!$B:$B,2050,'Pooling Demand- Subsidy &amp; ML'!$C:$C,$B80,'Pooling Demand- Subsidy &amp; ML'!$D:$D,AT$74)+SUMIFS('Pooling Demand- Subsidy &amp; ML'!$BQ:$BQ,'Pooling Demand- Subsidy &amp; ML'!$B:$B,2050,'Pooling Demand- Subsidy &amp; ML'!$C:$C,$B80,'Pooling Demand- Subsidy &amp; ML'!$D:$D,AT$74)+SUMIFS('Pooling Demand- Subsidy &amp; ML'!$BT:$BT,'Pooling Demand- Subsidy &amp; ML'!$B:$B,2050,'Pooling Demand- Subsidy &amp; ML'!$C:$C,$B80,'Pooling Demand- Subsidy &amp; ML'!$D:$D,AT$74)</f>
        <v>#N/A</v>
      </c>
      <c r="AU80" s="12" t="e">
        <f>SUMIFS('Pooling Demand- Subsidy &amp; ML'!$BH:$BH,'Pooling Demand- Subsidy &amp; ML'!$B:$B,2050,'Pooling Demand- Subsidy &amp; ML'!$C:$C,$B80,'Pooling Demand- Subsidy &amp; ML'!$D:$D,AU$74)+SUMIFS('Pooling Demand- Subsidy &amp; ML'!$BK:$BK,'Pooling Demand- Subsidy &amp; ML'!$B:$B,2050,'Pooling Demand- Subsidy &amp; ML'!$C:$C,$B80,'Pooling Demand- Subsidy &amp; ML'!$D:$D,AU$74)+SUMIFS('Pooling Demand- Subsidy &amp; ML'!$BQ:$BQ,'Pooling Demand- Subsidy &amp; ML'!$B:$B,2050,'Pooling Demand- Subsidy &amp; ML'!$C:$C,$B80,'Pooling Demand- Subsidy &amp; ML'!$D:$D,AU$74)+SUMIFS('Pooling Demand- Subsidy &amp; ML'!$BT:$BT,'Pooling Demand- Subsidy &amp; ML'!$B:$B,2050,'Pooling Demand- Subsidy &amp; ML'!$C:$C,$B80,'Pooling Demand- Subsidy &amp; ML'!$D:$D,AU$74)</f>
        <v>#N/A</v>
      </c>
      <c r="AV80" s="12" t="e">
        <f>SUMIFS('Pooling Demand- Subsidy &amp; ML'!$BH:$BH,'Pooling Demand- Subsidy &amp; ML'!$B:$B,2050,'Pooling Demand- Subsidy &amp; ML'!$C:$C,$B80,'Pooling Demand- Subsidy &amp; ML'!$D:$D,AV$74)+SUMIFS('Pooling Demand- Subsidy &amp; ML'!$BK:$BK,'Pooling Demand- Subsidy &amp; ML'!$B:$B,2050,'Pooling Demand- Subsidy &amp; ML'!$C:$C,$B80,'Pooling Demand- Subsidy &amp; ML'!$D:$D,AV$74)+SUMIFS('Pooling Demand- Subsidy &amp; ML'!$BQ:$BQ,'Pooling Demand- Subsidy &amp; ML'!$B:$B,2050,'Pooling Demand- Subsidy &amp; ML'!$C:$C,$B80,'Pooling Demand- Subsidy &amp; ML'!$D:$D,AV$74)+SUMIFS('Pooling Demand- Subsidy &amp; ML'!$BT:$BT,'Pooling Demand- Subsidy &amp; ML'!$B:$B,2050,'Pooling Demand- Subsidy &amp; ML'!$C:$C,$B80,'Pooling Demand- Subsidy &amp; ML'!$D:$D,AV$74)</f>
        <v>#N/A</v>
      </c>
      <c r="AW80" s="12" t="e">
        <f>SUMIFS('Pooling Demand- Subsidy &amp; ML'!$BH:$BH,'Pooling Demand- Subsidy &amp; ML'!$B:$B,2050,'Pooling Demand- Subsidy &amp; ML'!$C:$C,$B80,'Pooling Demand- Subsidy &amp; ML'!$D:$D,AW$74)+SUMIFS('Pooling Demand- Subsidy &amp; ML'!$BK:$BK,'Pooling Demand- Subsidy &amp; ML'!$B:$B,2050,'Pooling Demand- Subsidy &amp; ML'!$C:$C,$B80,'Pooling Demand- Subsidy &amp; ML'!$D:$D,AW$74)+SUMIFS('Pooling Demand- Subsidy &amp; ML'!$BQ:$BQ,'Pooling Demand- Subsidy &amp; ML'!$B:$B,2050,'Pooling Demand- Subsidy &amp; ML'!$C:$C,$B80,'Pooling Demand- Subsidy &amp; ML'!$D:$D,AW$74)+SUMIFS('Pooling Demand- Subsidy &amp; ML'!$BT:$BT,'Pooling Demand- Subsidy &amp; ML'!$B:$B,2050,'Pooling Demand- Subsidy &amp; ML'!$C:$C,$B80,'Pooling Demand- Subsidy &amp; ML'!$D:$D,AW$74)</f>
        <v>#N/A</v>
      </c>
      <c r="AX80" s="115" t="e">
        <f>SUMIFS('Pooling Demand- Subsidy &amp; ML'!$BH:$BH,'Pooling Demand- Subsidy &amp; ML'!$B:$B,2050,'Pooling Demand- Subsidy &amp; ML'!$C:$C,$B80,'Pooling Demand- Subsidy &amp; ML'!$D:$D,AX$74)+SUMIFS('Pooling Demand- Subsidy &amp; ML'!$BK:$BK,'Pooling Demand- Subsidy &amp; ML'!$B:$B,2050,'Pooling Demand- Subsidy &amp; ML'!$C:$C,$B80,'Pooling Demand- Subsidy &amp; ML'!$D:$D,AX$74)+SUMIFS('Pooling Demand- Subsidy &amp; ML'!$BQ:$BQ,'Pooling Demand- Subsidy &amp; ML'!$B:$B,2050,'Pooling Demand- Subsidy &amp; ML'!$C:$C,$B80,'Pooling Demand- Subsidy &amp; ML'!$D:$D,AX$74)+SUMIFS('Pooling Demand- Subsidy &amp; ML'!$BT:$BT,'Pooling Demand- Subsidy &amp; ML'!$B:$B,2050,'Pooling Demand- Subsidy &amp; ML'!$C:$C,$B80,'Pooling Demand- Subsidy &amp; ML'!$D:$D,AX$74)</f>
        <v>#N/A</v>
      </c>
      <c r="AY80" s="91" t="e">
        <f t="shared" si="44"/>
        <v>#N/A</v>
      </c>
    </row>
    <row r="81" spans="2:51" s="18" customFormat="1" x14ac:dyDescent="0.25">
      <c r="B81" s="18">
        <v>5</v>
      </c>
      <c r="C81" s="109" t="s">
        <v>14</v>
      </c>
      <c r="D81" s="114" t="e">
        <f>SUMIFS('Pooling Demand- Subsidy &amp; ML'!$BH:$BH,'Pooling Demand- Subsidy &amp; ML'!$B:$B,2016,'Pooling Demand- Subsidy &amp; ML'!$C:$C,$B81,'Pooling Demand- Subsidy &amp; ML'!$D:$D,D$74)+SUMIFS('Pooling Demand- Subsidy &amp; ML'!$BK:$BK,'Pooling Demand- Subsidy &amp; ML'!$B:$B,2016,'Pooling Demand- Subsidy &amp; ML'!$C:$C,$B81,'Pooling Demand- Subsidy &amp; ML'!$D:$D,D$74)+SUMIFS('Pooling Demand- Subsidy &amp; ML'!$BQ:$BQ,'Pooling Demand- Subsidy &amp; ML'!$B:$B,2016,'Pooling Demand- Subsidy &amp; ML'!$C:$C,$B81,'Pooling Demand- Subsidy &amp; ML'!$D:$D,D$74)+SUMIFS('Pooling Demand- Subsidy &amp; ML'!$BT:$BT,'Pooling Demand- Subsidy &amp; ML'!$B:$B,2016,'Pooling Demand- Subsidy &amp; ML'!$C:$C,$B81,'Pooling Demand- Subsidy &amp; ML'!$D:$D,D$74)</f>
        <v>#N/A</v>
      </c>
      <c r="E81" s="12" t="e">
        <f>SUMIFS('Pooling Demand- Subsidy &amp; ML'!$BH:$BH,'Pooling Demand- Subsidy &amp; ML'!$B:$B,2016,'Pooling Demand- Subsidy &amp; ML'!$C:$C,$B81,'Pooling Demand- Subsidy &amp; ML'!$D:$D,E$74)+SUMIFS('Pooling Demand- Subsidy &amp; ML'!$BK:$BK,'Pooling Demand- Subsidy &amp; ML'!$B:$B,2016,'Pooling Demand- Subsidy &amp; ML'!$C:$C,$B81,'Pooling Demand- Subsidy &amp; ML'!$D:$D,E$74)+SUMIFS('Pooling Demand- Subsidy &amp; ML'!$BQ:$BQ,'Pooling Demand- Subsidy &amp; ML'!$B:$B,2016,'Pooling Demand- Subsidy &amp; ML'!$C:$C,$B81,'Pooling Demand- Subsidy &amp; ML'!$D:$D,E$74)+SUMIFS('Pooling Demand- Subsidy &amp; ML'!$BT:$BT,'Pooling Demand- Subsidy &amp; ML'!$B:$B,2016,'Pooling Demand- Subsidy &amp; ML'!$C:$C,$B81,'Pooling Demand- Subsidy &amp; ML'!$D:$D,E$74)</f>
        <v>#N/A</v>
      </c>
      <c r="F81" s="12" t="e">
        <f>SUMIFS('Pooling Demand- Subsidy &amp; ML'!$BH:$BH,'Pooling Demand- Subsidy &amp; ML'!$B:$B,2016,'Pooling Demand- Subsidy &amp; ML'!$C:$C,$B81,'Pooling Demand- Subsidy &amp; ML'!$D:$D,F$74)+SUMIFS('Pooling Demand- Subsidy &amp; ML'!$BK:$BK,'Pooling Demand- Subsidy &amp; ML'!$B:$B,2016,'Pooling Demand- Subsidy &amp; ML'!$C:$C,$B81,'Pooling Demand- Subsidy &amp; ML'!$D:$D,F$74)+SUMIFS('Pooling Demand- Subsidy &amp; ML'!$BQ:$BQ,'Pooling Demand- Subsidy &amp; ML'!$B:$B,2016,'Pooling Demand- Subsidy &amp; ML'!$C:$C,$B81,'Pooling Demand- Subsidy &amp; ML'!$D:$D,F$74)+SUMIFS('Pooling Demand- Subsidy &amp; ML'!$BT:$BT,'Pooling Demand- Subsidy &amp; ML'!$B:$B,2016,'Pooling Demand- Subsidy &amp; ML'!$C:$C,$B81,'Pooling Demand- Subsidy &amp; ML'!$D:$D,F$74)</f>
        <v>#N/A</v>
      </c>
      <c r="G81" s="12" t="e">
        <f>SUMIFS('Pooling Demand- Subsidy &amp; ML'!$BH:$BH,'Pooling Demand- Subsidy &amp; ML'!$B:$B,2016,'Pooling Demand- Subsidy &amp; ML'!$C:$C,$B81,'Pooling Demand- Subsidy &amp; ML'!$D:$D,G$74)+SUMIFS('Pooling Demand- Subsidy &amp; ML'!$BK:$BK,'Pooling Demand- Subsidy &amp; ML'!$B:$B,2016,'Pooling Demand- Subsidy &amp; ML'!$C:$C,$B81,'Pooling Demand- Subsidy &amp; ML'!$D:$D,G$74)+SUMIFS('Pooling Demand- Subsidy &amp; ML'!$BQ:$BQ,'Pooling Demand- Subsidy &amp; ML'!$B:$B,2016,'Pooling Demand- Subsidy &amp; ML'!$C:$C,$B81,'Pooling Demand- Subsidy &amp; ML'!$D:$D,G$74)+SUMIFS('Pooling Demand- Subsidy &amp; ML'!$BT:$BT,'Pooling Demand- Subsidy &amp; ML'!$B:$B,2016,'Pooling Demand- Subsidy &amp; ML'!$C:$C,$B81,'Pooling Demand- Subsidy &amp; ML'!$D:$D,G$74)</f>
        <v>#N/A</v>
      </c>
      <c r="H81" s="12" t="e">
        <f>SUMIFS('Pooling Demand- Subsidy &amp; ML'!$BH:$BH,'Pooling Demand- Subsidy &amp; ML'!$B:$B,2016,'Pooling Demand- Subsidy &amp; ML'!$C:$C,$B81,'Pooling Demand- Subsidy &amp; ML'!$D:$D,H$74)+SUMIFS('Pooling Demand- Subsidy &amp; ML'!$BK:$BK,'Pooling Demand- Subsidy &amp; ML'!$B:$B,2016,'Pooling Demand- Subsidy &amp; ML'!$C:$C,$B81,'Pooling Demand- Subsidy &amp; ML'!$D:$D,H$74)+SUMIFS('Pooling Demand- Subsidy &amp; ML'!$BQ:$BQ,'Pooling Demand- Subsidy &amp; ML'!$B:$B,2016,'Pooling Demand- Subsidy &amp; ML'!$C:$C,$B81,'Pooling Demand- Subsidy &amp; ML'!$D:$D,H$74)+SUMIFS('Pooling Demand- Subsidy &amp; ML'!$BT:$BT,'Pooling Demand- Subsidy &amp; ML'!$B:$B,2016,'Pooling Demand- Subsidy &amp; ML'!$C:$C,$B81,'Pooling Demand- Subsidy &amp; ML'!$D:$D,H$74)</f>
        <v>#N/A</v>
      </c>
      <c r="I81" s="12" t="e">
        <f>SUMIFS('Pooling Demand- Subsidy &amp; ML'!$BH:$BH,'Pooling Demand- Subsidy &amp; ML'!$B:$B,2016,'Pooling Demand- Subsidy &amp; ML'!$C:$C,$B81,'Pooling Demand- Subsidy &amp; ML'!$D:$D,I$74)+SUMIFS('Pooling Demand- Subsidy &amp; ML'!$BK:$BK,'Pooling Demand- Subsidy &amp; ML'!$B:$B,2016,'Pooling Demand- Subsidy &amp; ML'!$C:$C,$B81,'Pooling Demand- Subsidy &amp; ML'!$D:$D,I$74)+SUMIFS('Pooling Demand- Subsidy &amp; ML'!$BQ:$BQ,'Pooling Demand- Subsidy &amp; ML'!$B:$B,2016,'Pooling Demand- Subsidy &amp; ML'!$C:$C,$B81,'Pooling Demand- Subsidy &amp; ML'!$D:$D,I$74)+SUMIFS('Pooling Demand- Subsidy &amp; ML'!$BT:$BT,'Pooling Demand- Subsidy &amp; ML'!$B:$B,2016,'Pooling Demand- Subsidy &amp; ML'!$C:$C,$B81,'Pooling Demand- Subsidy &amp; ML'!$D:$D,I$74)</f>
        <v>#N/A</v>
      </c>
      <c r="J81" s="115" t="e">
        <f>SUMIFS('Pooling Demand- Subsidy &amp; ML'!$BH:$BH,'Pooling Demand- Subsidy &amp; ML'!$B:$B,2016,'Pooling Demand- Subsidy &amp; ML'!$C:$C,$B81,'Pooling Demand- Subsidy &amp; ML'!$D:$D,J$74)+SUMIFS('Pooling Demand- Subsidy &amp; ML'!$BK:$BK,'Pooling Demand- Subsidy &amp; ML'!$B:$B,2016,'Pooling Demand- Subsidy &amp; ML'!$C:$C,$B81,'Pooling Demand- Subsidy &amp; ML'!$D:$D,J$74)+SUMIFS('Pooling Demand- Subsidy &amp; ML'!$BQ:$BQ,'Pooling Demand- Subsidy &amp; ML'!$B:$B,2016,'Pooling Demand- Subsidy &amp; ML'!$C:$C,$B81,'Pooling Demand- Subsidy &amp; ML'!$D:$D,J$74)+SUMIFS('Pooling Demand- Subsidy &amp; ML'!$BT:$BT,'Pooling Demand- Subsidy &amp; ML'!$B:$B,2016,'Pooling Demand- Subsidy &amp; ML'!$C:$C,$B81,'Pooling Demand- Subsidy &amp; ML'!$D:$D,J$74)</f>
        <v>#N/A</v>
      </c>
      <c r="K81" s="91" t="e">
        <f t="shared" si="40"/>
        <v>#N/A</v>
      </c>
      <c r="M81" s="109" t="s">
        <v>14</v>
      </c>
      <c r="N81" s="114" t="e">
        <f>SUMIFS('Pooling Demand- Subsidy &amp; ML'!$BH:$BH,'Pooling Demand- Subsidy &amp; ML'!$B:$B,2020,'Pooling Demand- Subsidy &amp; ML'!$C:$C,$B81,'Pooling Demand- Subsidy &amp; ML'!$D:$D,N$74)+SUMIFS('Pooling Demand- Subsidy &amp; ML'!$BK:$BK,'Pooling Demand- Subsidy &amp; ML'!$B:$B,2020,'Pooling Demand- Subsidy &amp; ML'!$C:$C,$B81,'Pooling Demand- Subsidy &amp; ML'!$D:$D,N$74)+SUMIFS('Pooling Demand- Subsidy &amp; ML'!$BQ:$BQ,'Pooling Demand- Subsidy &amp; ML'!$B:$B,2020,'Pooling Demand- Subsidy &amp; ML'!$C:$C,$B81,'Pooling Demand- Subsidy &amp; ML'!$D:$D,N$74)+SUMIFS('Pooling Demand- Subsidy &amp; ML'!$BT:$BT,'Pooling Demand- Subsidy &amp; ML'!$B:$B,2020,'Pooling Demand- Subsidy &amp; ML'!$C:$C,$B81,'Pooling Demand- Subsidy &amp; ML'!$D:$D,N$74)</f>
        <v>#N/A</v>
      </c>
      <c r="O81" s="12" t="e">
        <f>SUMIFS('Pooling Demand- Subsidy &amp; ML'!$BH:$BH,'Pooling Demand- Subsidy &amp; ML'!$B:$B,2020,'Pooling Demand- Subsidy &amp; ML'!$C:$C,$B81,'Pooling Demand- Subsidy &amp; ML'!$D:$D,O$74)+SUMIFS('Pooling Demand- Subsidy &amp; ML'!$BK:$BK,'Pooling Demand- Subsidy &amp; ML'!$B:$B,2020,'Pooling Demand- Subsidy &amp; ML'!$C:$C,$B81,'Pooling Demand- Subsidy &amp; ML'!$D:$D,O$74)+SUMIFS('Pooling Demand- Subsidy &amp; ML'!$BQ:$BQ,'Pooling Demand- Subsidy &amp; ML'!$B:$B,2020,'Pooling Demand- Subsidy &amp; ML'!$C:$C,$B81,'Pooling Demand- Subsidy &amp; ML'!$D:$D,O$74)+SUMIFS('Pooling Demand- Subsidy &amp; ML'!$BT:$BT,'Pooling Demand- Subsidy &amp; ML'!$B:$B,2020,'Pooling Demand- Subsidy &amp; ML'!$C:$C,$B81,'Pooling Demand- Subsidy &amp; ML'!$D:$D,O$74)</f>
        <v>#N/A</v>
      </c>
      <c r="P81" s="12" t="e">
        <f>SUMIFS('Pooling Demand- Subsidy &amp; ML'!$BH:$BH,'Pooling Demand- Subsidy &amp; ML'!$B:$B,2020,'Pooling Demand- Subsidy &amp; ML'!$C:$C,$B81,'Pooling Demand- Subsidy &amp; ML'!$D:$D,P$74)+SUMIFS('Pooling Demand- Subsidy &amp; ML'!$BK:$BK,'Pooling Demand- Subsidy &amp; ML'!$B:$B,2020,'Pooling Demand- Subsidy &amp; ML'!$C:$C,$B81,'Pooling Demand- Subsidy &amp; ML'!$D:$D,P$74)+SUMIFS('Pooling Demand- Subsidy &amp; ML'!$BQ:$BQ,'Pooling Demand- Subsidy &amp; ML'!$B:$B,2020,'Pooling Demand- Subsidy &amp; ML'!$C:$C,$B81,'Pooling Demand- Subsidy &amp; ML'!$D:$D,P$74)+SUMIFS('Pooling Demand- Subsidy &amp; ML'!$BT:$BT,'Pooling Demand- Subsidy &amp; ML'!$B:$B,2020,'Pooling Demand- Subsidy &amp; ML'!$C:$C,$B81,'Pooling Demand- Subsidy &amp; ML'!$D:$D,P$74)</f>
        <v>#N/A</v>
      </c>
      <c r="Q81" s="12" t="e">
        <f>SUMIFS('Pooling Demand- Subsidy &amp; ML'!$BH:$BH,'Pooling Demand- Subsidy &amp; ML'!$B:$B,2020,'Pooling Demand- Subsidy &amp; ML'!$C:$C,$B81,'Pooling Demand- Subsidy &amp; ML'!$D:$D,Q$74)+SUMIFS('Pooling Demand- Subsidy &amp; ML'!$BK:$BK,'Pooling Demand- Subsidy &amp; ML'!$B:$B,2020,'Pooling Demand- Subsidy &amp; ML'!$C:$C,$B81,'Pooling Demand- Subsidy &amp; ML'!$D:$D,Q$74)+SUMIFS('Pooling Demand- Subsidy &amp; ML'!$BQ:$BQ,'Pooling Demand- Subsidy &amp; ML'!$B:$B,2020,'Pooling Demand- Subsidy &amp; ML'!$C:$C,$B81,'Pooling Demand- Subsidy &amp; ML'!$D:$D,Q$74)+SUMIFS('Pooling Demand- Subsidy &amp; ML'!$BT:$BT,'Pooling Demand- Subsidy &amp; ML'!$B:$B,2020,'Pooling Demand- Subsidy &amp; ML'!$C:$C,$B81,'Pooling Demand- Subsidy &amp; ML'!$D:$D,Q$74)</f>
        <v>#N/A</v>
      </c>
      <c r="R81" s="12" t="e">
        <f>SUMIFS('Pooling Demand- Subsidy &amp; ML'!$BH:$BH,'Pooling Demand- Subsidy &amp; ML'!$B:$B,2020,'Pooling Demand- Subsidy &amp; ML'!$C:$C,$B81,'Pooling Demand- Subsidy &amp; ML'!$D:$D,R$74)+SUMIFS('Pooling Demand- Subsidy &amp; ML'!$BK:$BK,'Pooling Demand- Subsidy &amp; ML'!$B:$B,2020,'Pooling Demand- Subsidy &amp; ML'!$C:$C,$B81,'Pooling Demand- Subsidy &amp; ML'!$D:$D,R$74)+SUMIFS('Pooling Demand- Subsidy &amp; ML'!$BQ:$BQ,'Pooling Demand- Subsidy &amp; ML'!$B:$B,2020,'Pooling Demand- Subsidy &amp; ML'!$C:$C,$B81,'Pooling Demand- Subsidy &amp; ML'!$D:$D,R$74)+SUMIFS('Pooling Demand- Subsidy &amp; ML'!$BT:$BT,'Pooling Demand- Subsidy &amp; ML'!$B:$B,2020,'Pooling Demand- Subsidy &amp; ML'!$C:$C,$B81,'Pooling Demand- Subsidy &amp; ML'!$D:$D,R$74)</f>
        <v>#N/A</v>
      </c>
      <c r="S81" s="12" t="e">
        <f>SUMIFS('Pooling Demand- Subsidy &amp; ML'!$BH:$BH,'Pooling Demand- Subsidy &amp; ML'!$B:$B,2020,'Pooling Demand- Subsidy &amp; ML'!$C:$C,$B81,'Pooling Demand- Subsidy &amp; ML'!$D:$D,S$74)+SUMIFS('Pooling Demand- Subsidy &amp; ML'!$BK:$BK,'Pooling Demand- Subsidy &amp; ML'!$B:$B,2020,'Pooling Demand- Subsidy &amp; ML'!$C:$C,$B81,'Pooling Demand- Subsidy &amp; ML'!$D:$D,S$74)+SUMIFS('Pooling Demand- Subsidy &amp; ML'!$BQ:$BQ,'Pooling Demand- Subsidy &amp; ML'!$B:$B,2020,'Pooling Demand- Subsidy &amp; ML'!$C:$C,$B81,'Pooling Demand- Subsidy &amp; ML'!$D:$D,S$74)+SUMIFS('Pooling Demand- Subsidy &amp; ML'!$BT:$BT,'Pooling Demand- Subsidy &amp; ML'!$B:$B,2020,'Pooling Demand- Subsidy &amp; ML'!$C:$C,$B81,'Pooling Demand- Subsidy &amp; ML'!$D:$D,S$74)</f>
        <v>#N/A</v>
      </c>
      <c r="T81" s="115" t="e">
        <f>SUMIFS('Pooling Demand- Subsidy &amp; ML'!$BH:$BH,'Pooling Demand- Subsidy &amp; ML'!$B:$B,2020,'Pooling Demand- Subsidy &amp; ML'!$C:$C,$B81,'Pooling Demand- Subsidy &amp; ML'!$D:$D,T$74)+SUMIFS('Pooling Demand- Subsidy &amp; ML'!$BK:$BK,'Pooling Demand- Subsidy &amp; ML'!$B:$B,2020,'Pooling Demand- Subsidy &amp; ML'!$C:$C,$B81,'Pooling Demand- Subsidy &amp; ML'!$D:$D,T$74)+SUMIFS('Pooling Demand- Subsidy &amp; ML'!$BQ:$BQ,'Pooling Demand- Subsidy &amp; ML'!$B:$B,2020,'Pooling Demand- Subsidy &amp; ML'!$C:$C,$B81,'Pooling Demand- Subsidy &amp; ML'!$D:$D,T$74)+SUMIFS('Pooling Demand- Subsidy &amp; ML'!$BT:$BT,'Pooling Demand- Subsidy &amp; ML'!$B:$B,2020,'Pooling Demand- Subsidy &amp; ML'!$C:$C,$B81,'Pooling Demand- Subsidy &amp; ML'!$D:$D,T$74)</f>
        <v>#N/A</v>
      </c>
      <c r="U81" s="91" t="e">
        <f t="shared" si="41"/>
        <v>#N/A</v>
      </c>
      <c r="W81" s="109" t="s">
        <v>14</v>
      </c>
      <c r="X81" s="114" t="e">
        <f>SUMIFS('Pooling Demand- Subsidy &amp; ML'!$BH:$BH,'Pooling Demand- Subsidy &amp; ML'!$B:$B,2025,'Pooling Demand- Subsidy &amp; ML'!$C:$C,$B81,'Pooling Demand- Subsidy &amp; ML'!$D:$D,X$74)+SUMIFS('Pooling Demand- Subsidy &amp; ML'!$BK:$BK,'Pooling Demand- Subsidy &amp; ML'!$B:$B,2025,'Pooling Demand- Subsidy &amp; ML'!$C:$C,$B81,'Pooling Demand- Subsidy &amp; ML'!$D:$D,X$74)+SUMIFS('Pooling Demand- Subsidy &amp; ML'!$BQ:$BQ,'Pooling Demand- Subsidy &amp; ML'!$B:$B,2025,'Pooling Demand- Subsidy &amp; ML'!$C:$C,$B81,'Pooling Demand- Subsidy &amp; ML'!$D:$D,X$74)+SUMIFS('Pooling Demand- Subsidy &amp; ML'!$BT:$BT,'Pooling Demand- Subsidy &amp; ML'!$B:$B,2025,'Pooling Demand- Subsidy &amp; ML'!$C:$C,$B81,'Pooling Demand- Subsidy &amp; ML'!$D:$D,X$74)</f>
        <v>#N/A</v>
      </c>
      <c r="Y81" s="12" t="e">
        <f>SUMIFS('Pooling Demand- Subsidy &amp; ML'!$BH:$BH,'Pooling Demand- Subsidy &amp; ML'!$B:$B,2025,'Pooling Demand- Subsidy &amp; ML'!$C:$C,$B81,'Pooling Demand- Subsidy &amp; ML'!$D:$D,Y$74)+SUMIFS('Pooling Demand- Subsidy &amp; ML'!$BK:$BK,'Pooling Demand- Subsidy &amp; ML'!$B:$B,2025,'Pooling Demand- Subsidy &amp; ML'!$C:$C,$B81,'Pooling Demand- Subsidy &amp; ML'!$D:$D,Y$74)+SUMIFS('Pooling Demand- Subsidy &amp; ML'!$BQ:$BQ,'Pooling Demand- Subsidy &amp; ML'!$B:$B,2025,'Pooling Demand- Subsidy &amp; ML'!$C:$C,$B81,'Pooling Demand- Subsidy &amp; ML'!$D:$D,Y$74)+SUMIFS('Pooling Demand- Subsidy &amp; ML'!$BT:$BT,'Pooling Demand- Subsidy &amp; ML'!$B:$B,2025,'Pooling Demand- Subsidy &amp; ML'!$C:$C,$B81,'Pooling Demand- Subsidy &amp; ML'!$D:$D,Y$74)</f>
        <v>#N/A</v>
      </c>
      <c r="Z81" s="12" t="e">
        <f>SUMIFS('Pooling Demand- Subsidy &amp; ML'!$BH:$BH,'Pooling Demand- Subsidy &amp; ML'!$B:$B,2025,'Pooling Demand- Subsidy &amp; ML'!$C:$C,$B81,'Pooling Demand- Subsidy &amp; ML'!$D:$D,Z$74)+SUMIFS('Pooling Demand- Subsidy &amp; ML'!$BK:$BK,'Pooling Demand- Subsidy &amp; ML'!$B:$B,2025,'Pooling Demand- Subsidy &amp; ML'!$C:$C,$B81,'Pooling Demand- Subsidy &amp; ML'!$D:$D,Z$74)+SUMIFS('Pooling Demand- Subsidy &amp; ML'!$BQ:$BQ,'Pooling Demand- Subsidy &amp; ML'!$B:$B,2025,'Pooling Demand- Subsidy &amp; ML'!$C:$C,$B81,'Pooling Demand- Subsidy &amp; ML'!$D:$D,Z$74)+SUMIFS('Pooling Demand- Subsidy &amp; ML'!$BT:$BT,'Pooling Demand- Subsidy &amp; ML'!$B:$B,2025,'Pooling Demand- Subsidy &amp; ML'!$C:$C,$B81,'Pooling Demand- Subsidy &amp; ML'!$D:$D,Z$74)</f>
        <v>#N/A</v>
      </c>
      <c r="AA81" s="12" t="e">
        <f>SUMIFS('Pooling Demand- Subsidy &amp; ML'!$BH:$BH,'Pooling Demand- Subsidy &amp; ML'!$B:$B,2025,'Pooling Demand- Subsidy &amp; ML'!$C:$C,$B81,'Pooling Demand- Subsidy &amp; ML'!$D:$D,AA$74)+SUMIFS('Pooling Demand- Subsidy &amp; ML'!$BK:$BK,'Pooling Demand- Subsidy &amp; ML'!$B:$B,2025,'Pooling Demand- Subsidy &amp; ML'!$C:$C,$B81,'Pooling Demand- Subsidy &amp; ML'!$D:$D,AA$74)+SUMIFS('Pooling Demand- Subsidy &amp; ML'!$BQ:$BQ,'Pooling Demand- Subsidy &amp; ML'!$B:$B,2025,'Pooling Demand- Subsidy &amp; ML'!$C:$C,$B81,'Pooling Demand- Subsidy &amp; ML'!$D:$D,AA$74)+SUMIFS('Pooling Demand- Subsidy &amp; ML'!$BT:$BT,'Pooling Demand- Subsidy &amp; ML'!$B:$B,2025,'Pooling Demand- Subsidy &amp; ML'!$C:$C,$B81,'Pooling Demand- Subsidy &amp; ML'!$D:$D,AA$74)</f>
        <v>#N/A</v>
      </c>
      <c r="AB81" s="12" t="e">
        <f>SUMIFS('Pooling Demand- Subsidy &amp; ML'!$BH:$BH,'Pooling Demand- Subsidy &amp; ML'!$B:$B,2025,'Pooling Demand- Subsidy &amp; ML'!$C:$C,$B81,'Pooling Demand- Subsidy &amp; ML'!$D:$D,AB$74)+SUMIFS('Pooling Demand- Subsidy &amp; ML'!$BK:$BK,'Pooling Demand- Subsidy &amp; ML'!$B:$B,2025,'Pooling Demand- Subsidy &amp; ML'!$C:$C,$B81,'Pooling Demand- Subsidy &amp; ML'!$D:$D,AB$74)+SUMIFS('Pooling Demand- Subsidy &amp; ML'!$BQ:$BQ,'Pooling Demand- Subsidy &amp; ML'!$B:$B,2025,'Pooling Demand- Subsidy &amp; ML'!$C:$C,$B81,'Pooling Demand- Subsidy &amp; ML'!$D:$D,AB$74)+SUMIFS('Pooling Demand- Subsidy &amp; ML'!$BT:$BT,'Pooling Demand- Subsidy &amp; ML'!$B:$B,2025,'Pooling Demand- Subsidy &amp; ML'!$C:$C,$B81,'Pooling Demand- Subsidy &amp; ML'!$D:$D,AB$74)</f>
        <v>#N/A</v>
      </c>
      <c r="AC81" s="12" t="e">
        <f>SUMIFS('Pooling Demand- Subsidy &amp; ML'!$BH:$BH,'Pooling Demand- Subsidy &amp; ML'!$B:$B,2025,'Pooling Demand- Subsidy &amp; ML'!$C:$C,$B81,'Pooling Demand- Subsidy &amp; ML'!$D:$D,AC$74)+SUMIFS('Pooling Demand- Subsidy &amp; ML'!$BK:$BK,'Pooling Demand- Subsidy &amp; ML'!$B:$B,2025,'Pooling Demand- Subsidy &amp; ML'!$C:$C,$B81,'Pooling Demand- Subsidy &amp; ML'!$D:$D,AC$74)+SUMIFS('Pooling Demand- Subsidy &amp; ML'!$BQ:$BQ,'Pooling Demand- Subsidy &amp; ML'!$B:$B,2025,'Pooling Demand- Subsidy &amp; ML'!$C:$C,$B81,'Pooling Demand- Subsidy &amp; ML'!$D:$D,AC$74)+SUMIFS('Pooling Demand- Subsidy &amp; ML'!$BT:$BT,'Pooling Demand- Subsidy &amp; ML'!$B:$B,2025,'Pooling Demand- Subsidy &amp; ML'!$C:$C,$B81,'Pooling Demand- Subsidy &amp; ML'!$D:$D,AC$74)</f>
        <v>#N/A</v>
      </c>
      <c r="AD81" s="115" t="e">
        <f>SUMIFS('Pooling Demand- Subsidy &amp; ML'!$BH:$BH,'Pooling Demand- Subsidy &amp; ML'!$B:$B,2025,'Pooling Demand- Subsidy &amp; ML'!$C:$C,$B81,'Pooling Demand- Subsidy &amp; ML'!$D:$D,AD$74)+SUMIFS('Pooling Demand- Subsidy &amp; ML'!$BK:$BK,'Pooling Demand- Subsidy &amp; ML'!$B:$B,2025,'Pooling Demand- Subsidy &amp; ML'!$C:$C,$B81,'Pooling Demand- Subsidy &amp; ML'!$D:$D,AD$74)+SUMIFS('Pooling Demand- Subsidy &amp; ML'!$BQ:$BQ,'Pooling Demand- Subsidy &amp; ML'!$B:$B,2025,'Pooling Demand- Subsidy &amp; ML'!$C:$C,$B81,'Pooling Demand- Subsidy &amp; ML'!$D:$D,AD$74)+SUMIFS('Pooling Demand- Subsidy &amp; ML'!$BT:$BT,'Pooling Demand- Subsidy &amp; ML'!$B:$B,2025,'Pooling Demand- Subsidy &amp; ML'!$C:$C,$B81,'Pooling Demand- Subsidy &amp; ML'!$D:$D,AD$74)</f>
        <v>#N/A</v>
      </c>
      <c r="AE81" s="91" t="e">
        <f t="shared" si="42"/>
        <v>#N/A</v>
      </c>
      <c r="AG81" s="109" t="s">
        <v>14</v>
      </c>
      <c r="AH81" s="114">
        <f>SUMIFS('Pooling Demand- Subsidy &amp; ML'!$BH:$BH,'Pooling Demand- Subsidy &amp; ML'!$B:$B,2035,'Pooling Demand- Subsidy &amp; ML'!$C:$C,$B81,'Pooling Demand- Subsidy &amp; ML'!$D:$D,AH$74)+SUMIFS('Pooling Demand- Subsidy &amp; ML'!$BK:$BK,'Pooling Demand- Subsidy &amp; ML'!$B:$B,2035,'Pooling Demand- Subsidy &amp; ML'!$C:$C,$B81,'Pooling Demand- Subsidy &amp; ML'!$D:$D,AH$74)+SUMIFS('Pooling Demand- Subsidy &amp; ML'!$BQ:$BQ,'Pooling Demand- Subsidy &amp; ML'!$B:$B,2035,'Pooling Demand- Subsidy &amp; ML'!$C:$C,$B81,'Pooling Demand- Subsidy &amp; ML'!$D:$D,AH$74)+SUMIFS('Pooling Demand- Subsidy &amp; ML'!$BT:$BT,'Pooling Demand- Subsidy &amp; ML'!$B:$B,2035,'Pooling Demand- Subsidy &amp; ML'!$C:$C,$B81,'Pooling Demand- Subsidy &amp; ML'!$D:$D,AH$74)</f>
        <v>5.8837791538237987</v>
      </c>
      <c r="AI81" s="12">
        <f>SUMIFS('Pooling Demand- Subsidy &amp; ML'!$BH:$BH,'Pooling Demand- Subsidy &amp; ML'!$B:$B,2035,'Pooling Demand- Subsidy &amp; ML'!$C:$C,$B81,'Pooling Demand- Subsidy &amp; ML'!$D:$D,AI$74)+SUMIFS('Pooling Demand- Subsidy &amp; ML'!$BK:$BK,'Pooling Demand- Subsidy &amp; ML'!$B:$B,2035,'Pooling Demand- Subsidy &amp; ML'!$C:$C,$B81,'Pooling Demand- Subsidy &amp; ML'!$D:$D,AI$74)+SUMIFS('Pooling Demand- Subsidy &amp; ML'!$BQ:$BQ,'Pooling Demand- Subsidy &amp; ML'!$B:$B,2035,'Pooling Demand- Subsidy &amp; ML'!$C:$C,$B81,'Pooling Demand- Subsidy &amp; ML'!$D:$D,AI$74)+SUMIFS('Pooling Demand- Subsidy &amp; ML'!$BT:$BT,'Pooling Demand- Subsidy &amp; ML'!$B:$B,2035,'Pooling Demand- Subsidy &amp; ML'!$C:$C,$B81,'Pooling Demand- Subsidy &amp; ML'!$D:$D,AI$74)</f>
        <v>29.07743438315514</v>
      </c>
      <c r="AJ81" s="12">
        <f>SUMIFS('Pooling Demand- Subsidy &amp; ML'!$BH:$BH,'Pooling Demand- Subsidy &amp; ML'!$B:$B,2035,'Pooling Demand- Subsidy &amp; ML'!$C:$C,$B81,'Pooling Demand- Subsidy &amp; ML'!$D:$D,AJ$74)+SUMIFS('Pooling Demand- Subsidy &amp; ML'!$BK:$BK,'Pooling Demand- Subsidy &amp; ML'!$B:$B,2035,'Pooling Demand- Subsidy &amp; ML'!$C:$C,$B81,'Pooling Demand- Subsidy &amp; ML'!$D:$D,AJ$74)+SUMIFS('Pooling Demand- Subsidy &amp; ML'!$BQ:$BQ,'Pooling Demand- Subsidy &amp; ML'!$B:$B,2035,'Pooling Demand- Subsidy &amp; ML'!$C:$C,$B81,'Pooling Demand- Subsidy &amp; ML'!$D:$D,AJ$74)+SUMIFS('Pooling Demand- Subsidy &amp; ML'!$BT:$BT,'Pooling Demand- Subsidy &amp; ML'!$B:$B,2035,'Pooling Demand- Subsidy &amp; ML'!$C:$C,$B81,'Pooling Demand- Subsidy &amp; ML'!$D:$D,AJ$74)</f>
        <v>1.571876874607002</v>
      </c>
      <c r="AK81" s="12">
        <f>SUMIFS('Pooling Demand- Subsidy &amp; ML'!$BH:$BH,'Pooling Demand- Subsidy &amp; ML'!$B:$B,2035,'Pooling Demand- Subsidy &amp; ML'!$C:$C,$B81,'Pooling Demand- Subsidy &amp; ML'!$D:$D,AK$74)+SUMIFS('Pooling Demand- Subsidy &amp; ML'!$BK:$BK,'Pooling Demand- Subsidy &amp; ML'!$B:$B,2035,'Pooling Demand- Subsidy &amp; ML'!$C:$C,$B81,'Pooling Demand- Subsidy &amp; ML'!$D:$D,AK$74)+SUMIFS('Pooling Demand- Subsidy &amp; ML'!$BQ:$BQ,'Pooling Demand- Subsidy &amp; ML'!$B:$B,2035,'Pooling Demand- Subsidy &amp; ML'!$C:$C,$B81,'Pooling Demand- Subsidy &amp; ML'!$D:$D,AK$74)+SUMIFS('Pooling Demand- Subsidy &amp; ML'!$BT:$BT,'Pooling Demand- Subsidy &amp; ML'!$B:$B,2035,'Pooling Demand- Subsidy &amp; ML'!$C:$C,$B81,'Pooling Demand- Subsidy &amp; ML'!$D:$D,AK$74)</f>
        <v>3.3517248431217799</v>
      </c>
      <c r="AL81" s="12">
        <f>SUMIFS('Pooling Demand- Subsidy &amp; ML'!$BH:$BH,'Pooling Demand- Subsidy &amp; ML'!$B:$B,2035,'Pooling Demand- Subsidy &amp; ML'!$C:$C,$B81,'Pooling Demand- Subsidy &amp; ML'!$D:$D,AL$74)+SUMIFS('Pooling Demand- Subsidy &amp; ML'!$BK:$BK,'Pooling Demand- Subsidy &amp; ML'!$B:$B,2035,'Pooling Demand- Subsidy &amp; ML'!$C:$C,$B81,'Pooling Demand- Subsidy &amp; ML'!$D:$D,AL$74)+SUMIFS('Pooling Demand- Subsidy &amp; ML'!$BQ:$BQ,'Pooling Demand- Subsidy &amp; ML'!$B:$B,2035,'Pooling Demand- Subsidy &amp; ML'!$C:$C,$B81,'Pooling Demand- Subsidy &amp; ML'!$D:$D,AL$74)+SUMIFS('Pooling Demand- Subsidy &amp; ML'!$BT:$BT,'Pooling Demand- Subsidy &amp; ML'!$B:$B,2035,'Pooling Demand- Subsidy &amp; ML'!$C:$C,$B81,'Pooling Demand- Subsidy &amp; ML'!$D:$D,AL$74)</f>
        <v>29.581999667817293</v>
      </c>
      <c r="AM81" s="12">
        <f>SUMIFS('Pooling Demand- Subsidy &amp; ML'!$BH:$BH,'Pooling Demand- Subsidy &amp; ML'!$B:$B,2035,'Pooling Demand- Subsidy &amp; ML'!$C:$C,$B81,'Pooling Demand- Subsidy &amp; ML'!$D:$D,AM$74)+SUMIFS('Pooling Demand- Subsidy &amp; ML'!$BK:$BK,'Pooling Demand- Subsidy &amp; ML'!$B:$B,2035,'Pooling Demand- Subsidy &amp; ML'!$C:$C,$B81,'Pooling Demand- Subsidy &amp; ML'!$D:$D,AM$74)+SUMIFS('Pooling Demand- Subsidy &amp; ML'!$BQ:$BQ,'Pooling Demand- Subsidy &amp; ML'!$B:$B,2035,'Pooling Demand- Subsidy &amp; ML'!$C:$C,$B81,'Pooling Demand- Subsidy &amp; ML'!$D:$D,AM$74)+SUMIFS('Pooling Demand- Subsidy &amp; ML'!$BT:$BT,'Pooling Demand- Subsidy &amp; ML'!$B:$B,2035,'Pooling Demand- Subsidy &amp; ML'!$C:$C,$B81,'Pooling Demand- Subsidy &amp; ML'!$D:$D,AM$74)</f>
        <v>68.15287215711065</v>
      </c>
      <c r="AN81" s="115">
        <f>SUMIFS('Pooling Demand- Subsidy &amp; ML'!$BH:$BH,'Pooling Demand- Subsidy &amp; ML'!$B:$B,2035,'Pooling Demand- Subsidy &amp; ML'!$C:$C,$B81,'Pooling Demand- Subsidy &amp; ML'!$D:$D,AN$74)+SUMIFS('Pooling Demand- Subsidy &amp; ML'!$BK:$BK,'Pooling Demand- Subsidy &amp; ML'!$B:$B,2035,'Pooling Demand- Subsidy &amp; ML'!$C:$C,$B81,'Pooling Demand- Subsidy &amp; ML'!$D:$D,AN$74)+SUMIFS('Pooling Demand- Subsidy &amp; ML'!$BQ:$BQ,'Pooling Demand- Subsidy &amp; ML'!$B:$B,2035,'Pooling Demand- Subsidy &amp; ML'!$C:$C,$B81,'Pooling Demand- Subsidy &amp; ML'!$D:$D,AN$74)+SUMIFS('Pooling Demand- Subsidy &amp; ML'!$BT:$BT,'Pooling Demand- Subsidy &amp; ML'!$B:$B,2035,'Pooling Demand- Subsidy &amp; ML'!$C:$C,$B81,'Pooling Demand- Subsidy &amp; ML'!$D:$D,AN$74)</f>
        <v>1.3982063245658414</v>
      </c>
      <c r="AO81" s="91">
        <f t="shared" si="43"/>
        <v>139.01789340420149</v>
      </c>
      <c r="AQ81" s="109" t="s">
        <v>14</v>
      </c>
      <c r="AR81" s="114" t="e">
        <f>SUMIFS('Pooling Demand- Subsidy &amp; ML'!$BH:$BH,'Pooling Demand- Subsidy &amp; ML'!$B:$B,2050,'Pooling Demand- Subsidy &amp; ML'!$C:$C,$B81,'Pooling Demand- Subsidy &amp; ML'!$D:$D,AR$74)+SUMIFS('Pooling Demand- Subsidy &amp; ML'!$BK:$BK,'Pooling Demand- Subsidy &amp; ML'!$B:$B,2050,'Pooling Demand- Subsidy &amp; ML'!$C:$C,$B81,'Pooling Demand- Subsidy &amp; ML'!$D:$D,AR$74)+SUMIFS('Pooling Demand- Subsidy &amp; ML'!$BQ:$BQ,'Pooling Demand- Subsidy &amp; ML'!$B:$B,2050,'Pooling Demand- Subsidy &amp; ML'!$C:$C,$B81,'Pooling Demand- Subsidy &amp; ML'!$D:$D,AR$74)+SUMIFS('Pooling Demand- Subsidy &amp; ML'!$BT:$BT,'Pooling Demand- Subsidy &amp; ML'!$B:$B,2050,'Pooling Demand- Subsidy &amp; ML'!$C:$C,$B81,'Pooling Demand- Subsidy &amp; ML'!$D:$D,AR$74)</f>
        <v>#N/A</v>
      </c>
      <c r="AS81" s="12" t="e">
        <f>SUMIFS('Pooling Demand- Subsidy &amp; ML'!$BH:$BH,'Pooling Demand- Subsidy &amp; ML'!$B:$B,2050,'Pooling Demand- Subsidy &amp; ML'!$C:$C,$B81,'Pooling Demand- Subsidy &amp; ML'!$D:$D,AS$74)+SUMIFS('Pooling Demand- Subsidy &amp; ML'!$BK:$BK,'Pooling Demand- Subsidy &amp; ML'!$B:$B,2050,'Pooling Demand- Subsidy &amp; ML'!$C:$C,$B81,'Pooling Demand- Subsidy &amp; ML'!$D:$D,AS$74)+SUMIFS('Pooling Demand- Subsidy &amp; ML'!$BQ:$BQ,'Pooling Demand- Subsidy &amp; ML'!$B:$B,2050,'Pooling Demand- Subsidy &amp; ML'!$C:$C,$B81,'Pooling Demand- Subsidy &amp; ML'!$D:$D,AS$74)+SUMIFS('Pooling Demand- Subsidy &amp; ML'!$BT:$BT,'Pooling Demand- Subsidy &amp; ML'!$B:$B,2050,'Pooling Demand- Subsidy &amp; ML'!$C:$C,$B81,'Pooling Demand- Subsidy &amp; ML'!$D:$D,AS$74)</f>
        <v>#N/A</v>
      </c>
      <c r="AT81" s="12" t="e">
        <f>SUMIFS('Pooling Demand- Subsidy &amp; ML'!$BH:$BH,'Pooling Demand- Subsidy &amp; ML'!$B:$B,2050,'Pooling Demand- Subsidy &amp; ML'!$C:$C,$B81,'Pooling Demand- Subsidy &amp; ML'!$D:$D,AT$74)+SUMIFS('Pooling Demand- Subsidy &amp; ML'!$BK:$BK,'Pooling Demand- Subsidy &amp; ML'!$B:$B,2050,'Pooling Demand- Subsidy &amp; ML'!$C:$C,$B81,'Pooling Demand- Subsidy &amp; ML'!$D:$D,AT$74)+SUMIFS('Pooling Demand- Subsidy &amp; ML'!$BQ:$BQ,'Pooling Demand- Subsidy &amp; ML'!$B:$B,2050,'Pooling Demand- Subsidy &amp; ML'!$C:$C,$B81,'Pooling Demand- Subsidy &amp; ML'!$D:$D,AT$74)+SUMIFS('Pooling Demand- Subsidy &amp; ML'!$BT:$BT,'Pooling Demand- Subsidy &amp; ML'!$B:$B,2050,'Pooling Demand- Subsidy &amp; ML'!$C:$C,$B81,'Pooling Demand- Subsidy &amp; ML'!$D:$D,AT$74)</f>
        <v>#N/A</v>
      </c>
      <c r="AU81" s="12" t="e">
        <f>SUMIFS('Pooling Demand- Subsidy &amp; ML'!$BH:$BH,'Pooling Demand- Subsidy &amp; ML'!$B:$B,2050,'Pooling Demand- Subsidy &amp; ML'!$C:$C,$B81,'Pooling Demand- Subsidy &amp; ML'!$D:$D,AU$74)+SUMIFS('Pooling Demand- Subsidy &amp; ML'!$BK:$BK,'Pooling Demand- Subsidy &amp; ML'!$B:$B,2050,'Pooling Demand- Subsidy &amp; ML'!$C:$C,$B81,'Pooling Demand- Subsidy &amp; ML'!$D:$D,AU$74)+SUMIFS('Pooling Demand- Subsidy &amp; ML'!$BQ:$BQ,'Pooling Demand- Subsidy &amp; ML'!$B:$B,2050,'Pooling Demand- Subsidy &amp; ML'!$C:$C,$B81,'Pooling Demand- Subsidy &amp; ML'!$D:$D,AU$74)+SUMIFS('Pooling Demand- Subsidy &amp; ML'!$BT:$BT,'Pooling Demand- Subsidy &amp; ML'!$B:$B,2050,'Pooling Demand- Subsidy &amp; ML'!$C:$C,$B81,'Pooling Demand- Subsidy &amp; ML'!$D:$D,AU$74)</f>
        <v>#N/A</v>
      </c>
      <c r="AV81" s="12" t="e">
        <f>SUMIFS('Pooling Demand- Subsidy &amp; ML'!$BH:$BH,'Pooling Demand- Subsidy &amp; ML'!$B:$B,2050,'Pooling Demand- Subsidy &amp; ML'!$C:$C,$B81,'Pooling Demand- Subsidy &amp; ML'!$D:$D,AV$74)+SUMIFS('Pooling Demand- Subsidy &amp; ML'!$BK:$BK,'Pooling Demand- Subsidy &amp; ML'!$B:$B,2050,'Pooling Demand- Subsidy &amp; ML'!$C:$C,$B81,'Pooling Demand- Subsidy &amp; ML'!$D:$D,AV$74)+SUMIFS('Pooling Demand- Subsidy &amp; ML'!$BQ:$BQ,'Pooling Demand- Subsidy &amp; ML'!$B:$B,2050,'Pooling Demand- Subsidy &amp; ML'!$C:$C,$B81,'Pooling Demand- Subsidy &amp; ML'!$D:$D,AV$74)+SUMIFS('Pooling Demand- Subsidy &amp; ML'!$BT:$BT,'Pooling Demand- Subsidy &amp; ML'!$B:$B,2050,'Pooling Demand- Subsidy &amp; ML'!$C:$C,$B81,'Pooling Demand- Subsidy &amp; ML'!$D:$D,AV$74)</f>
        <v>#N/A</v>
      </c>
      <c r="AW81" s="12" t="e">
        <f>SUMIFS('Pooling Demand- Subsidy &amp; ML'!$BH:$BH,'Pooling Demand- Subsidy &amp; ML'!$B:$B,2050,'Pooling Demand- Subsidy &amp; ML'!$C:$C,$B81,'Pooling Demand- Subsidy &amp; ML'!$D:$D,AW$74)+SUMIFS('Pooling Demand- Subsidy &amp; ML'!$BK:$BK,'Pooling Demand- Subsidy &amp; ML'!$B:$B,2050,'Pooling Demand- Subsidy &amp; ML'!$C:$C,$B81,'Pooling Demand- Subsidy &amp; ML'!$D:$D,AW$74)+SUMIFS('Pooling Demand- Subsidy &amp; ML'!$BQ:$BQ,'Pooling Demand- Subsidy &amp; ML'!$B:$B,2050,'Pooling Demand- Subsidy &amp; ML'!$C:$C,$B81,'Pooling Demand- Subsidy &amp; ML'!$D:$D,AW$74)+SUMIFS('Pooling Demand- Subsidy &amp; ML'!$BT:$BT,'Pooling Demand- Subsidy &amp; ML'!$B:$B,2050,'Pooling Demand- Subsidy &amp; ML'!$C:$C,$B81,'Pooling Demand- Subsidy &amp; ML'!$D:$D,AW$74)</f>
        <v>#N/A</v>
      </c>
      <c r="AX81" s="115" t="e">
        <f>SUMIFS('Pooling Demand- Subsidy &amp; ML'!$BH:$BH,'Pooling Demand- Subsidy &amp; ML'!$B:$B,2050,'Pooling Demand- Subsidy &amp; ML'!$C:$C,$B81,'Pooling Demand- Subsidy &amp; ML'!$D:$D,AX$74)+SUMIFS('Pooling Demand- Subsidy &amp; ML'!$BK:$BK,'Pooling Demand- Subsidy &amp; ML'!$B:$B,2050,'Pooling Demand- Subsidy &amp; ML'!$C:$C,$B81,'Pooling Demand- Subsidy &amp; ML'!$D:$D,AX$74)+SUMIFS('Pooling Demand- Subsidy &amp; ML'!$BQ:$BQ,'Pooling Demand- Subsidy &amp; ML'!$B:$B,2050,'Pooling Demand- Subsidy &amp; ML'!$C:$C,$B81,'Pooling Demand- Subsidy &amp; ML'!$D:$D,AX$74)+SUMIFS('Pooling Demand- Subsidy &amp; ML'!$BT:$BT,'Pooling Demand- Subsidy &amp; ML'!$B:$B,2050,'Pooling Demand- Subsidy &amp; ML'!$C:$C,$B81,'Pooling Demand- Subsidy &amp; ML'!$D:$D,AX$74)</f>
        <v>#N/A</v>
      </c>
      <c r="AY81" s="91" t="e">
        <f t="shared" si="44"/>
        <v>#N/A</v>
      </c>
    </row>
    <row r="82" spans="2:51" s="18" customFormat="1" x14ac:dyDescent="0.25">
      <c r="B82" s="18">
        <v>6</v>
      </c>
      <c r="C82" s="109" t="s">
        <v>15</v>
      </c>
      <c r="D82" s="116" t="e">
        <f>SUMIFS('Pooling Demand- Subsidy &amp; ML'!$BH:$BH,'Pooling Demand- Subsidy &amp; ML'!$B:$B,2016,'Pooling Demand- Subsidy &amp; ML'!$C:$C,$B82,'Pooling Demand- Subsidy &amp; ML'!$D:$D,D$74)+SUMIFS('Pooling Demand- Subsidy &amp; ML'!$BK:$BK,'Pooling Demand- Subsidy &amp; ML'!$B:$B,2016,'Pooling Demand- Subsidy &amp; ML'!$C:$C,$B82,'Pooling Demand- Subsidy &amp; ML'!$D:$D,D$74)+SUMIFS('Pooling Demand- Subsidy &amp; ML'!$BQ:$BQ,'Pooling Demand- Subsidy &amp; ML'!$B:$B,2016,'Pooling Demand- Subsidy &amp; ML'!$C:$C,$B82,'Pooling Demand- Subsidy &amp; ML'!$D:$D,D$74)+SUMIFS('Pooling Demand- Subsidy &amp; ML'!$BT:$BT,'Pooling Demand- Subsidy &amp; ML'!$B:$B,2016,'Pooling Demand- Subsidy &amp; ML'!$C:$C,$B82,'Pooling Demand- Subsidy &amp; ML'!$D:$D,D$74)</f>
        <v>#N/A</v>
      </c>
      <c r="E82" s="117" t="e">
        <f>SUMIFS('Pooling Demand- Subsidy &amp; ML'!$BH:$BH,'Pooling Demand- Subsidy &amp; ML'!$B:$B,2016,'Pooling Demand- Subsidy &amp; ML'!$C:$C,$B82,'Pooling Demand- Subsidy &amp; ML'!$D:$D,E$74)+SUMIFS('Pooling Demand- Subsidy &amp; ML'!$BK:$BK,'Pooling Demand- Subsidy &amp; ML'!$B:$B,2016,'Pooling Demand- Subsidy &amp; ML'!$C:$C,$B82,'Pooling Demand- Subsidy &amp; ML'!$D:$D,E$74)+SUMIFS('Pooling Demand- Subsidy &amp; ML'!$BQ:$BQ,'Pooling Demand- Subsidy &amp; ML'!$B:$B,2016,'Pooling Demand- Subsidy &amp; ML'!$C:$C,$B82,'Pooling Demand- Subsidy &amp; ML'!$D:$D,E$74)+SUMIFS('Pooling Demand- Subsidy &amp; ML'!$BT:$BT,'Pooling Demand- Subsidy &amp; ML'!$B:$B,2016,'Pooling Demand- Subsidy &amp; ML'!$C:$C,$B82,'Pooling Demand- Subsidy &amp; ML'!$D:$D,E$74)</f>
        <v>#N/A</v>
      </c>
      <c r="F82" s="117" t="e">
        <f>SUMIFS('Pooling Demand- Subsidy &amp; ML'!$BH:$BH,'Pooling Demand- Subsidy &amp; ML'!$B:$B,2016,'Pooling Demand- Subsidy &amp; ML'!$C:$C,$B82,'Pooling Demand- Subsidy &amp; ML'!$D:$D,F$74)+SUMIFS('Pooling Demand- Subsidy &amp; ML'!$BK:$BK,'Pooling Demand- Subsidy &amp; ML'!$B:$B,2016,'Pooling Demand- Subsidy &amp; ML'!$C:$C,$B82,'Pooling Demand- Subsidy &amp; ML'!$D:$D,F$74)+SUMIFS('Pooling Demand- Subsidy &amp; ML'!$BQ:$BQ,'Pooling Demand- Subsidy &amp; ML'!$B:$B,2016,'Pooling Demand- Subsidy &amp; ML'!$C:$C,$B82,'Pooling Demand- Subsidy &amp; ML'!$D:$D,F$74)+SUMIFS('Pooling Demand- Subsidy &amp; ML'!$BT:$BT,'Pooling Demand- Subsidy &amp; ML'!$B:$B,2016,'Pooling Demand- Subsidy &amp; ML'!$C:$C,$B82,'Pooling Demand- Subsidy &amp; ML'!$D:$D,F$74)</f>
        <v>#N/A</v>
      </c>
      <c r="G82" s="117" t="e">
        <f>SUMIFS('Pooling Demand- Subsidy &amp; ML'!$BH:$BH,'Pooling Demand- Subsidy &amp; ML'!$B:$B,2016,'Pooling Demand- Subsidy &amp; ML'!$C:$C,$B82,'Pooling Demand- Subsidy &amp; ML'!$D:$D,G$74)+SUMIFS('Pooling Demand- Subsidy &amp; ML'!$BK:$BK,'Pooling Demand- Subsidy &amp; ML'!$B:$B,2016,'Pooling Demand- Subsidy &amp; ML'!$C:$C,$B82,'Pooling Demand- Subsidy &amp; ML'!$D:$D,G$74)+SUMIFS('Pooling Demand- Subsidy &amp; ML'!$BQ:$BQ,'Pooling Demand- Subsidy &amp; ML'!$B:$B,2016,'Pooling Demand- Subsidy &amp; ML'!$C:$C,$B82,'Pooling Demand- Subsidy &amp; ML'!$D:$D,G$74)+SUMIFS('Pooling Demand- Subsidy &amp; ML'!$BT:$BT,'Pooling Demand- Subsidy &amp; ML'!$B:$B,2016,'Pooling Demand- Subsidy &amp; ML'!$C:$C,$B82,'Pooling Demand- Subsidy &amp; ML'!$D:$D,G$74)</f>
        <v>#N/A</v>
      </c>
      <c r="H82" s="117" t="e">
        <f>SUMIFS('Pooling Demand- Subsidy &amp; ML'!$BH:$BH,'Pooling Demand- Subsidy &amp; ML'!$B:$B,2016,'Pooling Demand- Subsidy &amp; ML'!$C:$C,$B82,'Pooling Demand- Subsidy &amp; ML'!$D:$D,H$74)+SUMIFS('Pooling Demand- Subsidy &amp; ML'!$BK:$BK,'Pooling Demand- Subsidy &amp; ML'!$B:$B,2016,'Pooling Demand- Subsidy &amp; ML'!$C:$C,$B82,'Pooling Demand- Subsidy &amp; ML'!$D:$D,H$74)+SUMIFS('Pooling Demand- Subsidy &amp; ML'!$BQ:$BQ,'Pooling Demand- Subsidy &amp; ML'!$B:$B,2016,'Pooling Demand- Subsidy &amp; ML'!$C:$C,$B82,'Pooling Demand- Subsidy &amp; ML'!$D:$D,H$74)+SUMIFS('Pooling Demand- Subsidy &amp; ML'!$BT:$BT,'Pooling Demand- Subsidy &amp; ML'!$B:$B,2016,'Pooling Demand- Subsidy &amp; ML'!$C:$C,$B82,'Pooling Demand- Subsidy &amp; ML'!$D:$D,H$74)</f>
        <v>#N/A</v>
      </c>
      <c r="I82" s="117" t="e">
        <f>SUMIFS('Pooling Demand- Subsidy &amp; ML'!$BH:$BH,'Pooling Demand- Subsidy &amp; ML'!$B:$B,2016,'Pooling Demand- Subsidy &amp; ML'!$C:$C,$B82,'Pooling Demand- Subsidy &amp; ML'!$D:$D,I$74)+SUMIFS('Pooling Demand- Subsidy &amp; ML'!$BK:$BK,'Pooling Demand- Subsidy &amp; ML'!$B:$B,2016,'Pooling Demand- Subsidy &amp; ML'!$C:$C,$B82,'Pooling Demand- Subsidy &amp; ML'!$D:$D,I$74)+SUMIFS('Pooling Demand- Subsidy &amp; ML'!$BQ:$BQ,'Pooling Demand- Subsidy &amp; ML'!$B:$B,2016,'Pooling Demand- Subsidy &amp; ML'!$C:$C,$B82,'Pooling Demand- Subsidy &amp; ML'!$D:$D,I$74)+SUMIFS('Pooling Demand- Subsidy &amp; ML'!$BT:$BT,'Pooling Demand- Subsidy &amp; ML'!$B:$B,2016,'Pooling Demand- Subsidy &amp; ML'!$C:$C,$B82,'Pooling Demand- Subsidy &amp; ML'!$D:$D,I$74)</f>
        <v>#N/A</v>
      </c>
      <c r="J82" s="118" t="e">
        <f>SUMIFS('Pooling Demand- Subsidy &amp; ML'!$BH:$BH,'Pooling Demand- Subsidy &amp; ML'!$B:$B,2016,'Pooling Demand- Subsidy &amp; ML'!$C:$C,$B82,'Pooling Demand- Subsidy &amp; ML'!$D:$D,J$74)+SUMIFS('Pooling Demand- Subsidy &amp; ML'!$BK:$BK,'Pooling Demand- Subsidy &amp; ML'!$B:$B,2016,'Pooling Demand- Subsidy &amp; ML'!$C:$C,$B82,'Pooling Demand- Subsidy &amp; ML'!$D:$D,J$74)+SUMIFS('Pooling Demand- Subsidy &amp; ML'!$BQ:$BQ,'Pooling Demand- Subsidy &amp; ML'!$B:$B,2016,'Pooling Demand- Subsidy &amp; ML'!$C:$C,$B82,'Pooling Demand- Subsidy &amp; ML'!$D:$D,J$74)+SUMIFS('Pooling Demand- Subsidy &amp; ML'!$BT:$BT,'Pooling Demand- Subsidy &amp; ML'!$B:$B,2016,'Pooling Demand- Subsidy &amp; ML'!$C:$C,$B82,'Pooling Demand- Subsidy &amp; ML'!$D:$D,J$74)</f>
        <v>#N/A</v>
      </c>
      <c r="K82" s="91" t="e">
        <f t="shared" si="40"/>
        <v>#N/A</v>
      </c>
      <c r="M82" s="109" t="s">
        <v>15</v>
      </c>
      <c r="N82" s="116" t="e">
        <f>SUMIFS('Pooling Demand- Subsidy &amp; ML'!$BH:$BH,'Pooling Demand- Subsidy &amp; ML'!$B:$B,2020,'Pooling Demand- Subsidy &amp; ML'!$C:$C,$B82,'Pooling Demand- Subsidy &amp; ML'!$D:$D,N$74)+SUMIFS('Pooling Demand- Subsidy &amp; ML'!$BK:$BK,'Pooling Demand- Subsidy &amp; ML'!$B:$B,2020,'Pooling Demand- Subsidy &amp; ML'!$C:$C,$B82,'Pooling Demand- Subsidy &amp; ML'!$D:$D,N$74)+SUMIFS('Pooling Demand- Subsidy &amp; ML'!$BQ:$BQ,'Pooling Demand- Subsidy &amp; ML'!$B:$B,2020,'Pooling Demand- Subsidy &amp; ML'!$C:$C,$B82,'Pooling Demand- Subsidy &amp; ML'!$D:$D,N$74)+SUMIFS('Pooling Demand- Subsidy &amp; ML'!$BT:$BT,'Pooling Demand- Subsidy &amp; ML'!$B:$B,2020,'Pooling Demand- Subsidy &amp; ML'!$C:$C,$B82,'Pooling Demand- Subsidy &amp; ML'!$D:$D,N$74)</f>
        <v>#N/A</v>
      </c>
      <c r="O82" s="117" t="e">
        <f>SUMIFS('Pooling Demand- Subsidy &amp; ML'!$BH:$BH,'Pooling Demand- Subsidy &amp; ML'!$B:$B,2020,'Pooling Demand- Subsidy &amp; ML'!$C:$C,$B82,'Pooling Demand- Subsidy &amp; ML'!$D:$D,O$74)+SUMIFS('Pooling Demand- Subsidy &amp; ML'!$BK:$BK,'Pooling Demand- Subsidy &amp; ML'!$B:$B,2020,'Pooling Demand- Subsidy &amp; ML'!$C:$C,$B82,'Pooling Demand- Subsidy &amp; ML'!$D:$D,O$74)+SUMIFS('Pooling Demand- Subsidy &amp; ML'!$BQ:$BQ,'Pooling Demand- Subsidy &amp; ML'!$B:$B,2020,'Pooling Demand- Subsidy &amp; ML'!$C:$C,$B82,'Pooling Demand- Subsidy &amp; ML'!$D:$D,O$74)+SUMIFS('Pooling Demand- Subsidy &amp; ML'!$BT:$BT,'Pooling Demand- Subsidy &amp; ML'!$B:$B,2020,'Pooling Demand- Subsidy &amp; ML'!$C:$C,$B82,'Pooling Demand- Subsidy &amp; ML'!$D:$D,O$74)</f>
        <v>#N/A</v>
      </c>
      <c r="P82" s="117" t="e">
        <f>SUMIFS('Pooling Demand- Subsidy &amp; ML'!$BH:$BH,'Pooling Demand- Subsidy &amp; ML'!$B:$B,2020,'Pooling Demand- Subsidy &amp; ML'!$C:$C,$B82,'Pooling Demand- Subsidy &amp; ML'!$D:$D,P$74)+SUMIFS('Pooling Demand- Subsidy &amp; ML'!$BK:$BK,'Pooling Demand- Subsidy &amp; ML'!$B:$B,2020,'Pooling Demand- Subsidy &amp; ML'!$C:$C,$B82,'Pooling Demand- Subsidy &amp; ML'!$D:$D,P$74)+SUMIFS('Pooling Demand- Subsidy &amp; ML'!$BQ:$BQ,'Pooling Demand- Subsidy &amp; ML'!$B:$B,2020,'Pooling Demand- Subsidy &amp; ML'!$C:$C,$B82,'Pooling Demand- Subsidy &amp; ML'!$D:$D,P$74)+SUMIFS('Pooling Demand- Subsidy &amp; ML'!$BT:$BT,'Pooling Demand- Subsidy &amp; ML'!$B:$B,2020,'Pooling Demand- Subsidy &amp; ML'!$C:$C,$B82,'Pooling Demand- Subsidy &amp; ML'!$D:$D,P$74)</f>
        <v>#N/A</v>
      </c>
      <c r="Q82" s="117" t="e">
        <f>SUMIFS('Pooling Demand- Subsidy &amp; ML'!$BH:$BH,'Pooling Demand- Subsidy &amp; ML'!$B:$B,2020,'Pooling Demand- Subsidy &amp; ML'!$C:$C,$B82,'Pooling Demand- Subsidy &amp; ML'!$D:$D,Q$74)+SUMIFS('Pooling Demand- Subsidy &amp; ML'!$BK:$BK,'Pooling Demand- Subsidy &amp; ML'!$B:$B,2020,'Pooling Demand- Subsidy &amp; ML'!$C:$C,$B82,'Pooling Demand- Subsidy &amp; ML'!$D:$D,Q$74)+SUMIFS('Pooling Demand- Subsidy &amp; ML'!$BQ:$BQ,'Pooling Demand- Subsidy &amp; ML'!$B:$B,2020,'Pooling Demand- Subsidy &amp; ML'!$C:$C,$B82,'Pooling Demand- Subsidy &amp; ML'!$D:$D,Q$74)+SUMIFS('Pooling Demand- Subsidy &amp; ML'!$BT:$BT,'Pooling Demand- Subsidy &amp; ML'!$B:$B,2020,'Pooling Demand- Subsidy &amp; ML'!$C:$C,$B82,'Pooling Demand- Subsidy &amp; ML'!$D:$D,Q$74)</f>
        <v>#N/A</v>
      </c>
      <c r="R82" s="117" t="e">
        <f>SUMIFS('Pooling Demand- Subsidy &amp; ML'!$BH:$BH,'Pooling Demand- Subsidy &amp; ML'!$B:$B,2020,'Pooling Demand- Subsidy &amp; ML'!$C:$C,$B82,'Pooling Demand- Subsidy &amp; ML'!$D:$D,R$74)+SUMIFS('Pooling Demand- Subsidy &amp; ML'!$BK:$BK,'Pooling Demand- Subsidy &amp; ML'!$B:$B,2020,'Pooling Demand- Subsidy &amp; ML'!$C:$C,$B82,'Pooling Demand- Subsidy &amp; ML'!$D:$D,R$74)+SUMIFS('Pooling Demand- Subsidy &amp; ML'!$BQ:$BQ,'Pooling Demand- Subsidy &amp; ML'!$B:$B,2020,'Pooling Demand- Subsidy &amp; ML'!$C:$C,$B82,'Pooling Demand- Subsidy &amp; ML'!$D:$D,R$74)+SUMIFS('Pooling Demand- Subsidy &amp; ML'!$BT:$BT,'Pooling Demand- Subsidy &amp; ML'!$B:$B,2020,'Pooling Demand- Subsidy &amp; ML'!$C:$C,$B82,'Pooling Demand- Subsidy &amp; ML'!$D:$D,R$74)</f>
        <v>#N/A</v>
      </c>
      <c r="S82" s="117" t="e">
        <f>SUMIFS('Pooling Demand- Subsidy &amp; ML'!$BH:$BH,'Pooling Demand- Subsidy &amp; ML'!$B:$B,2020,'Pooling Demand- Subsidy &amp; ML'!$C:$C,$B82,'Pooling Demand- Subsidy &amp; ML'!$D:$D,S$74)+SUMIFS('Pooling Demand- Subsidy &amp; ML'!$BK:$BK,'Pooling Demand- Subsidy &amp; ML'!$B:$B,2020,'Pooling Demand- Subsidy &amp; ML'!$C:$C,$B82,'Pooling Demand- Subsidy &amp; ML'!$D:$D,S$74)+SUMIFS('Pooling Demand- Subsidy &amp; ML'!$BQ:$BQ,'Pooling Demand- Subsidy &amp; ML'!$B:$B,2020,'Pooling Demand- Subsidy &amp; ML'!$C:$C,$B82,'Pooling Demand- Subsidy &amp; ML'!$D:$D,S$74)+SUMIFS('Pooling Demand- Subsidy &amp; ML'!$BT:$BT,'Pooling Demand- Subsidy &amp; ML'!$B:$B,2020,'Pooling Demand- Subsidy &amp; ML'!$C:$C,$B82,'Pooling Demand- Subsidy &amp; ML'!$D:$D,S$74)</f>
        <v>#N/A</v>
      </c>
      <c r="T82" s="118" t="e">
        <f>SUMIFS('Pooling Demand- Subsidy &amp; ML'!$BH:$BH,'Pooling Demand- Subsidy &amp; ML'!$B:$B,2020,'Pooling Demand- Subsidy &amp; ML'!$C:$C,$B82,'Pooling Demand- Subsidy &amp; ML'!$D:$D,T$74)+SUMIFS('Pooling Demand- Subsidy &amp; ML'!$BK:$BK,'Pooling Demand- Subsidy &amp; ML'!$B:$B,2020,'Pooling Demand- Subsidy &amp; ML'!$C:$C,$B82,'Pooling Demand- Subsidy &amp; ML'!$D:$D,T$74)+SUMIFS('Pooling Demand- Subsidy &amp; ML'!$BQ:$BQ,'Pooling Demand- Subsidy &amp; ML'!$B:$B,2020,'Pooling Demand- Subsidy &amp; ML'!$C:$C,$B82,'Pooling Demand- Subsidy &amp; ML'!$D:$D,T$74)+SUMIFS('Pooling Demand- Subsidy &amp; ML'!$BT:$BT,'Pooling Demand- Subsidy &amp; ML'!$B:$B,2020,'Pooling Demand- Subsidy &amp; ML'!$C:$C,$B82,'Pooling Demand- Subsidy &amp; ML'!$D:$D,T$74)</f>
        <v>#N/A</v>
      </c>
      <c r="U82" s="91" t="e">
        <f t="shared" si="41"/>
        <v>#N/A</v>
      </c>
      <c r="W82" s="109" t="s">
        <v>15</v>
      </c>
      <c r="X82" s="116" t="e">
        <f>SUMIFS('Pooling Demand- Subsidy &amp; ML'!$BH:$BH,'Pooling Demand- Subsidy &amp; ML'!$B:$B,2025,'Pooling Demand- Subsidy &amp; ML'!$C:$C,$B82,'Pooling Demand- Subsidy &amp; ML'!$D:$D,X$74)+SUMIFS('Pooling Demand- Subsidy &amp; ML'!$BK:$BK,'Pooling Demand- Subsidy &amp; ML'!$B:$B,2025,'Pooling Demand- Subsidy &amp; ML'!$C:$C,$B82,'Pooling Demand- Subsidy &amp; ML'!$D:$D,X$74)+SUMIFS('Pooling Demand- Subsidy &amp; ML'!$BQ:$BQ,'Pooling Demand- Subsidy &amp; ML'!$B:$B,2025,'Pooling Demand- Subsidy &amp; ML'!$C:$C,$B82,'Pooling Demand- Subsidy &amp; ML'!$D:$D,X$74)+SUMIFS('Pooling Demand- Subsidy &amp; ML'!$BT:$BT,'Pooling Demand- Subsidy &amp; ML'!$B:$B,2025,'Pooling Demand- Subsidy &amp; ML'!$C:$C,$B82,'Pooling Demand- Subsidy &amp; ML'!$D:$D,X$74)</f>
        <v>#N/A</v>
      </c>
      <c r="Y82" s="117" t="e">
        <f>SUMIFS('Pooling Demand- Subsidy &amp; ML'!$BH:$BH,'Pooling Demand- Subsidy &amp; ML'!$B:$B,2025,'Pooling Demand- Subsidy &amp; ML'!$C:$C,$B82,'Pooling Demand- Subsidy &amp; ML'!$D:$D,Y$74)+SUMIFS('Pooling Demand- Subsidy &amp; ML'!$BK:$BK,'Pooling Demand- Subsidy &amp; ML'!$B:$B,2025,'Pooling Demand- Subsidy &amp; ML'!$C:$C,$B82,'Pooling Demand- Subsidy &amp; ML'!$D:$D,Y$74)+SUMIFS('Pooling Demand- Subsidy &amp; ML'!$BQ:$BQ,'Pooling Demand- Subsidy &amp; ML'!$B:$B,2025,'Pooling Demand- Subsidy &amp; ML'!$C:$C,$B82,'Pooling Demand- Subsidy &amp; ML'!$D:$D,Y$74)+SUMIFS('Pooling Demand- Subsidy &amp; ML'!$BT:$BT,'Pooling Demand- Subsidy &amp; ML'!$B:$B,2025,'Pooling Demand- Subsidy &amp; ML'!$C:$C,$B82,'Pooling Demand- Subsidy &amp; ML'!$D:$D,Y$74)</f>
        <v>#N/A</v>
      </c>
      <c r="Z82" s="117" t="e">
        <f>SUMIFS('Pooling Demand- Subsidy &amp; ML'!$BH:$BH,'Pooling Demand- Subsidy &amp; ML'!$B:$B,2025,'Pooling Demand- Subsidy &amp; ML'!$C:$C,$B82,'Pooling Demand- Subsidy &amp; ML'!$D:$D,Z$74)+SUMIFS('Pooling Demand- Subsidy &amp; ML'!$BK:$BK,'Pooling Demand- Subsidy &amp; ML'!$B:$B,2025,'Pooling Demand- Subsidy &amp; ML'!$C:$C,$B82,'Pooling Demand- Subsidy &amp; ML'!$D:$D,Z$74)+SUMIFS('Pooling Demand- Subsidy &amp; ML'!$BQ:$BQ,'Pooling Demand- Subsidy &amp; ML'!$B:$B,2025,'Pooling Demand- Subsidy &amp; ML'!$C:$C,$B82,'Pooling Demand- Subsidy &amp; ML'!$D:$D,Z$74)+SUMIFS('Pooling Demand- Subsidy &amp; ML'!$BT:$BT,'Pooling Demand- Subsidy &amp; ML'!$B:$B,2025,'Pooling Demand- Subsidy &amp; ML'!$C:$C,$B82,'Pooling Demand- Subsidy &amp; ML'!$D:$D,Z$74)</f>
        <v>#N/A</v>
      </c>
      <c r="AA82" s="117" t="e">
        <f>SUMIFS('Pooling Demand- Subsidy &amp; ML'!$BH:$BH,'Pooling Demand- Subsidy &amp; ML'!$B:$B,2025,'Pooling Demand- Subsidy &amp; ML'!$C:$C,$B82,'Pooling Demand- Subsidy &amp; ML'!$D:$D,AA$74)+SUMIFS('Pooling Demand- Subsidy &amp; ML'!$BK:$BK,'Pooling Demand- Subsidy &amp; ML'!$B:$B,2025,'Pooling Demand- Subsidy &amp; ML'!$C:$C,$B82,'Pooling Demand- Subsidy &amp; ML'!$D:$D,AA$74)+SUMIFS('Pooling Demand- Subsidy &amp; ML'!$BQ:$BQ,'Pooling Demand- Subsidy &amp; ML'!$B:$B,2025,'Pooling Demand- Subsidy &amp; ML'!$C:$C,$B82,'Pooling Demand- Subsidy &amp; ML'!$D:$D,AA$74)+SUMIFS('Pooling Demand- Subsidy &amp; ML'!$BT:$BT,'Pooling Demand- Subsidy &amp; ML'!$B:$B,2025,'Pooling Demand- Subsidy &amp; ML'!$C:$C,$B82,'Pooling Demand- Subsidy &amp; ML'!$D:$D,AA$74)</f>
        <v>#N/A</v>
      </c>
      <c r="AB82" s="117" t="e">
        <f>SUMIFS('Pooling Demand- Subsidy &amp; ML'!$BH:$BH,'Pooling Demand- Subsidy &amp; ML'!$B:$B,2025,'Pooling Demand- Subsidy &amp; ML'!$C:$C,$B82,'Pooling Demand- Subsidy &amp; ML'!$D:$D,AB$74)+SUMIFS('Pooling Demand- Subsidy &amp; ML'!$BK:$BK,'Pooling Demand- Subsidy &amp; ML'!$B:$B,2025,'Pooling Demand- Subsidy &amp; ML'!$C:$C,$B82,'Pooling Demand- Subsidy &amp; ML'!$D:$D,AB$74)+SUMIFS('Pooling Demand- Subsidy &amp; ML'!$BQ:$BQ,'Pooling Demand- Subsidy &amp; ML'!$B:$B,2025,'Pooling Demand- Subsidy &amp; ML'!$C:$C,$B82,'Pooling Demand- Subsidy &amp; ML'!$D:$D,AB$74)+SUMIFS('Pooling Demand- Subsidy &amp; ML'!$BT:$BT,'Pooling Demand- Subsidy &amp; ML'!$B:$B,2025,'Pooling Demand- Subsidy &amp; ML'!$C:$C,$B82,'Pooling Demand- Subsidy &amp; ML'!$D:$D,AB$74)</f>
        <v>#N/A</v>
      </c>
      <c r="AC82" s="117" t="e">
        <f>SUMIFS('Pooling Demand- Subsidy &amp; ML'!$BH:$BH,'Pooling Demand- Subsidy &amp; ML'!$B:$B,2025,'Pooling Demand- Subsidy &amp; ML'!$C:$C,$B82,'Pooling Demand- Subsidy &amp; ML'!$D:$D,AC$74)+SUMIFS('Pooling Demand- Subsidy &amp; ML'!$BK:$BK,'Pooling Demand- Subsidy &amp; ML'!$B:$B,2025,'Pooling Demand- Subsidy &amp; ML'!$C:$C,$B82,'Pooling Demand- Subsidy &amp; ML'!$D:$D,AC$74)+SUMIFS('Pooling Demand- Subsidy &amp; ML'!$BQ:$BQ,'Pooling Demand- Subsidy &amp; ML'!$B:$B,2025,'Pooling Demand- Subsidy &amp; ML'!$C:$C,$B82,'Pooling Demand- Subsidy &amp; ML'!$D:$D,AC$74)+SUMIFS('Pooling Demand- Subsidy &amp; ML'!$BT:$BT,'Pooling Demand- Subsidy &amp; ML'!$B:$B,2025,'Pooling Demand- Subsidy &amp; ML'!$C:$C,$B82,'Pooling Demand- Subsidy &amp; ML'!$D:$D,AC$74)</f>
        <v>#N/A</v>
      </c>
      <c r="AD82" s="118" t="e">
        <f>SUMIFS('Pooling Demand- Subsidy &amp; ML'!$BH:$BH,'Pooling Demand- Subsidy &amp; ML'!$B:$B,2025,'Pooling Demand- Subsidy &amp; ML'!$C:$C,$B82,'Pooling Demand- Subsidy &amp; ML'!$D:$D,AD$74)+SUMIFS('Pooling Demand- Subsidy &amp; ML'!$BK:$BK,'Pooling Demand- Subsidy &amp; ML'!$B:$B,2025,'Pooling Demand- Subsidy &amp; ML'!$C:$C,$B82,'Pooling Demand- Subsidy &amp; ML'!$D:$D,AD$74)+SUMIFS('Pooling Demand- Subsidy &amp; ML'!$BQ:$BQ,'Pooling Demand- Subsidy &amp; ML'!$B:$B,2025,'Pooling Demand- Subsidy &amp; ML'!$C:$C,$B82,'Pooling Demand- Subsidy &amp; ML'!$D:$D,AD$74)+SUMIFS('Pooling Demand- Subsidy &amp; ML'!$BT:$BT,'Pooling Demand- Subsidy &amp; ML'!$B:$B,2025,'Pooling Demand- Subsidy &amp; ML'!$C:$C,$B82,'Pooling Demand- Subsidy &amp; ML'!$D:$D,AD$74)</f>
        <v>#N/A</v>
      </c>
      <c r="AE82" s="91" t="e">
        <f t="shared" si="42"/>
        <v>#N/A</v>
      </c>
      <c r="AG82" s="109" t="s">
        <v>15</v>
      </c>
      <c r="AH82" s="116">
        <f>SUMIFS('Pooling Demand- Subsidy &amp; ML'!$BH:$BH,'Pooling Demand- Subsidy &amp; ML'!$B:$B,2035,'Pooling Demand- Subsidy &amp; ML'!$C:$C,$B82,'Pooling Demand- Subsidy &amp; ML'!$D:$D,AH$74)+SUMIFS('Pooling Demand- Subsidy &amp; ML'!$BK:$BK,'Pooling Demand- Subsidy &amp; ML'!$B:$B,2035,'Pooling Demand- Subsidy &amp; ML'!$C:$C,$B82,'Pooling Demand- Subsidy &amp; ML'!$D:$D,AH$74)+SUMIFS('Pooling Demand- Subsidy &amp; ML'!$BQ:$BQ,'Pooling Demand- Subsidy &amp; ML'!$B:$B,2035,'Pooling Demand- Subsidy &amp; ML'!$C:$C,$B82,'Pooling Demand- Subsidy &amp; ML'!$D:$D,AH$74)+SUMIFS('Pooling Demand- Subsidy &amp; ML'!$BT:$BT,'Pooling Demand- Subsidy &amp; ML'!$B:$B,2035,'Pooling Demand- Subsidy &amp; ML'!$C:$C,$B82,'Pooling Demand- Subsidy &amp; ML'!$D:$D,AH$74)</f>
        <v>0.86823265791995441</v>
      </c>
      <c r="AI82" s="117">
        <f>SUMIFS('Pooling Demand- Subsidy &amp; ML'!$BH:$BH,'Pooling Demand- Subsidy &amp; ML'!$B:$B,2035,'Pooling Demand- Subsidy &amp; ML'!$C:$C,$B82,'Pooling Demand- Subsidy &amp; ML'!$D:$D,AI$74)+SUMIFS('Pooling Demand- Subsidy &amp; ML'!$BK:$BK,'Pooling Demand- Subsidy &amp; ML'!$B:$B,2035,'Pooling Demand- Subsidy &amp; ML'!$C:$C,$B82,'Pooling Demand- Subsidy &amp; ML'!$D:$D,AI$74)+SUMIFS('Pooling Demand- Subsidy &amp; ML'!$BQ:$BQ,'Pooling Demand- Subsidy &amp; ML'!$B:$B,2035,'Pooling Demand- Subsidy &amp; ML'!$C:$C,$B82,'Pooling Demand- Subsidy &amp; ML'!$D:$D,AI$74)+SUMIFS('Pooling Demand- Subsidy &amp; ML'!$BT:$BT,'Pooling Demand- Subsidy &amp; ML'!$B:$B,2035,'Pooling Demand- Subsidy &amp; ML'!$C:$C,$B82,'Pooling Demand- Subsidy &amp; ML'!$D:$D,AI$74)</f>
        <v>2.5824133198410957</v>
      </c>
      <c r="AJ82" s="117">
        <f>SUMIFS('Pooling Demand- Subsidy &amp; ML'!$BH:$BH,'Pooling Demand- Subsidy &amp; ML'!$B:$B,2035,'Pooling Demand- Subsidy &amp; ML'!$C:$C,$B82,'Pooling Demand- Subsidy &amp; ML'!$D:$D,AJ$74)+SUMIFS('Pooling Demand- Subsidy &amp; ML'!$BK:$BK,'Pooling Demand- Subsidy &amp; ML'!$B:$B,2035,'Pooling Demand- Subsidy &amp; ML'!$C:$C,$B82,'Pooling Demand- Subsidy &amp; ML'!$D:$D,AJ$74)+SUMIFS('Pooling Demand- Subsidy &amp; ML'!$BQ:$BQ,'Pooling Demand- Subsidy &amp; ML'!$B:$B,2035,'Pooling Demand- Subsidy &amp; ML'!$C:$C,$B82,'Pooling Demand- Subsidy &amp; ML'!$D:$D,AJ$74)+SUMIFS('Pooling Demand- Subsidy &amp; ML'!$BT:$BT,'Pooling Demand- Subsidy &amp; ML'!$B:$B,2035,'Pooling Demand- Subsidy &amp; ML'!$C:$C,$B82,'Pooling Demand- Subsidy &amp; ML'!$D:$D,AJ$74)</f>
        <v>0.91854868923967192</v>
      </c>
      <c r="AK82" s="117">
        <f>SUMIFS('Pooling Demand- Subsidy &amp; ML'!$BH:$BH,'Pooling Demand- Subsidy &amp; ML'!$B:$B,2035,'Pooling Demand- Subsidy &amp; ML'!$C:$C,$B82,'Pooling Demand- Subsidy &amp; ML'!$D:$D,AK$74)+SUMIFS('Pooling Demand- Subsidy &amp; ML'!$BK:$BK,'Pooling Demand- Subsidy &amp; ML'!$B:$B,2035,'Pooling Demand- Subsidy &amp; ML'!$C:$C,$B82,'Pooling Demand- Subsidy &amp; ML'!$D:$D,AK$74)+SUMIFS('Pooling Demand- Subsidy &amp; ML'!$BQ:$BQ,'Pooling Demand- Subsidy &amp; ML'!$B:$B,2035,'Pooling Demand- Subsidy &amp; ML'!$C:$C,$B82,'Pooling Demand- Subsidy &amp; ML'!$D:$D,AK$74)+SUMIFS('Pooling Demand- Subsidy &amp; ML'!$BT:$BT,'Pooling Demand- Subsidy &amp; ML'!$B:$B,2035,'Pooling Demand- Subsidy &amp; ML'!$C:$C,$B82,'Pooling Demand- Subsidy &amp; ML'!$D:$D,AK$74)</f>
        <v>5.1992897523360542</v>
      </c>
      <c r="AL82" s="117">
        <f>SUMIFS('Pooling Demand- Subsidy &amp; ML'!$BH:$BH,'Pooling Demand- Subsidy &amp; ML'!$B:$B,2035,'Pooling Demand- Subsidy &amp; ML'!$C:$C,$B82,'Pooling Demand- Subsidy &amp; ML'!$D:$D,AL$74)+SUMIFS('Pooling Demand- Subsidy &amp; ML'!$BK:$BK,'Pooling Demand- Subsidy &amp; ML'!$B:$B,2035,'Pooling Demand- Subsidy &amp; ML'!$C:$C,$B82,'Pooling Demand- Subsidy &amp; ML'!$D:$D,AL$74)+SUMIFS('Pooling Demand- Subsidy &amp; ML'!$BQ:$BQ,'Pooling Demand- Subsidy &amp; ML'!$B:$B,2035,'Pooling Demand- Subsidy &amp; ML'!$C:$C,$B82,'Pooling Demand- Subsidy &amp; ML'!$D:$D,AL$74)+SUMIFS('Pooling Demand- Subsidy &amp; ML'!$BT:$BT,'Pooling Demand- Subsidy &amp; ML'!$B:$B,2035,'Pooling Demand- Subsidy &amp; ML'!$C:$C,$B82,'Pooling Demand- Subsidy &amp; ML'!$D:$D,AL$74)</f>
        <v>0.28697133662490731</v>
      </c>
      <c r="AM82" s="117">
        <f>SUMIFS('Pooling Demand- Subsidy &amp; ML'!$BH:$BH,'Pooling Demand- Subsidy &amp; ML'!$B:$B,2035,'Pooling Demand- Subsidy &amp; ML'!$C:$C,$B82,'Pooling Demand- Subsidy &amp; ML'!$D:$D,AM$74)+SUMIFS('Pooling Demand- Subsidy &amp; ML'!$BK:$BK,'Pooling Demand- Subsidy &amp; ML'!$B:$B,2035,'Pooling Demand- Subsidy &amp; ML'!$C:$C,$B82,'Pooling Demand- Subsidy &amp; ML'!$D:$D,AM$74)+SUMIFS('Pooling Demand- Subsidy &amp; ML'!$BQ:$BQ,'Pooling Demand- Subsidy &amp; ML'!$B:$B,2035,'Pooling Demand- Subsidy &amp; ML'!$C:$C,$B82,'Pooling Demand- Subsidy &amp; ML'!$D:$D,AM$74)+SUMIFS('Pooling Demand- Subsidy &amp; ML'!$BT:$BT,'Pooling Demand- Subsidy &amp; ML'!$B:$B,2035,'Pooling Demand- Subsidy &amp; ML'!$C:$C,$B82,'Pooling Demand- Subsidy &amp; ML'!$D:$D,AM$74)</f>
        <v>1.7439571691952451</v>
      </c>
      <c r="AN82" s="118">
        <f>SUMIFS('Pooling Demand- Subsidy &amp; ML'!$BH:$BH,'Pooling Demand- Subsidy &amp; ML'!$B:$B,2035,'Pooling Demand- Subsidy &amp; ML'!$C:$C,$B82,'Pooling Demand- Subsidy &amp; ML'!$D:$D,AN$74)+SUMIFS('Pooling Demand- Subsidy &amp; ML'!$BK:$BK,'Pooling Demand- Subsidy &amp; ML'!$B:$B,2035,'Pooling Demand- Subsidy &amp; ML'!$C:$C,$B82,'Pooling Demand- Subsidy &amp; ML'!$D:$D,AN$74)+SUMIFS('Pooling Demand- Subsidy &amp; ML'!$BQ:$BQ,'Pooling Demand- Subsidy &amp; ML'!$B:$B,2035,'Pooling Demand- Subsidy &amp; ML'!$C:$C,$B82,'Pooling Demand- Subsidy &amp; ML'!$D:$D,AN$74)+SUMIFS('Pooling Demand- Subsidy &amp; ML'!$BT:$BT,'Pooling Demand- Subsidy &amp; ML'!$B:$B,2035,'Pooling Demand- Subsidy &amp; ML'!$C:$C,$B82,'Pooling Demand- Subsidy &amp; ML'!$D:$D,AN$74)</f>
        <v>9.7430326288889155</v>
      </c>
      <c r="AO82" s="91">
        <f t="shared" si="43"/>
        <v>21.342445554045845</v>
      </c>
      <c r="AQ82" s="109" t="s">
        <v>15</v>
      </c>
      <c r="AR82" s="116" t="e">
        <f>SUMIFS('Pooling Demand- Subsidy &amp; ML'!$BH:$BH,'Pooling Demand- Subsidy &amp; ML'!$B:$B,2050,'Pooling Demand- Subsidy &amp; ML'!$C:$C,$B82,'Pooling Demand- Subsidy &amp; ML'!$D:$D,AR$74)+SUMIFS('Pooling Demand- Subsidy &amp; ML'!$BK:$BK,'Pooling Demand- Subsidy &amp; ML'!$B:$B,2050,'Pooling Demand- Subsidy &amp; ML'!$C:$C,$B82,'Pooling Demand- Subsidy &amp; ML'!$D:$D,AR$74)+SUMIFS('Pooling Demand- Subsidy &amp; ML'!$BQ:$BQ,'Pooling Demand- Subsidy &amp; ML'!$B:$B,2050,'Pooling Demand- Subsidy &amp; ML'!$C:$C,$B82,'Pooling Demand- Subsidy &amp; ML'!$D:$D,AR$74)+SUMIFS('Pooling Demand- Subsidy &amp; ML'!$BT:$BT,'Pooling Demand- Subsidy &amp; ML'!$B:$B,2050,'Pooling Demand- Subsidy &amp; ML'!$C:$C,$B82,'Pooling Demand- Subsidy &amp; ML'!$D:$D,AR$74)</f>
        <v>#N/A</v>
      </c>
      <c r="AS82" s="117" t="e">
        <f>SUMIFS('Pooling Demand- Subsidy &amp; ML'!$BH:$BH,'Pooling Demand- Subsidy &amp; ML'!$B:$B,2050,'Pooling Demand- Subsidy &amp; ML'!$C:$C,$B82,'Pooling Demand- Subsidy &amp; ML'!$D:$D,AS$74)+SUMIFS('Pooling Demand- Subsidy &amp; ML'!$BK:$BK,'Pooling Demand- Subsidy &amp; ML'!$B:$B,2050,'Pooling Demand- Subsidy &amp; ML'!$C:$C,$B82,'Pooling Demand- Subsidy &amp; ML'!$D:$D,AS$74)+SUMIFS('Pooling Demand- Subsidy &amp; ML'!$BQ:$BQ,'Pooling Demand- Subsidy &amp; ML'!$B:$B,2050,'Pooling Demand- Subsidy &amp; ML'!$C:$C,$B82,'Pooling Demand- Subsidy &amp; ML'!$D:$D,AS$74)+SUMIFS('Pooling Demand- Subsidy &amp; ML'!$BT:$BT,'Pooling Demand- Subsidy &amp; ML'!$B:$B,2050,'Pooling Demand- Subsidy &amp; ML'!$C:$C,$B82,'Pooling Demand- Subsidy &amp; ML'!$D:$D,AS$74)</f>
        <v>#N/A</v>
      </c>
      <c r="AT82" s="117" t="e">
        <f>SUMIFS('Pooling Demand- Subsidy &amp; ML'!$BH:$BH,'Pooling Demand- Subsidy &amp; ML'!$B:$B,2050,'Pooling Demand- Subsidy &amp; ML'!$C:$C,$B82,'Pooling Demand- Subsidy &amp; ML'!$D:$D,AT$74)+SUMIFS('Pooling Demand- Subsidy &amp; ML'!$BK:$BK,'Pooling Demand- Subsidy &amp; ML'!$B:$B,2050,'Pooling Demand- Subsidy &amp; ML'!$C:$C,$B82,'Pooling Demand- Subsidy &amp; ML'!$D:$D,AT$74)+SUMIFS('Pooling Demand- Subsidy &amp; ML'!$BQ:$BQ,'Pooling Demand- Subsidy &amp; ML'!$B:$B,2050,'Pooling Demand- Subsidy &amp; ML'!$C:$C,$B82,'Pooling Demand- Subsidy &amp; ML'!$D:$D,AT$74)+SUMIFS('Pooling Demand- Subsidy &amp; ML'!$BT:$BT,'Pooling Demand- Subsidy &amp; ML'!$B:$B,2050,'Pooling Demand- Subsidy &amp; ML'!$C:$C,$B82,'Pooling Demand- Subsidy &amp; ML'!$D:$D,AT$74)</f>
        <v>#N/A</v>
      </c>
      <c r="AU82" s="117" t="e">
        <f>SUMIFS('Pooling Demand- Subsidy &amp; ML'!$BH:$BH,'Pooling Demand- Subsidy &amp; ML'!$B:$B,2050,'Pooling Demand- Subsidy &amp; ML'!$C:$C,$B82,'Pooling Demand- Subsidy &amp; ML'!$D:$D,AU$74)+SUMIFS('Pooling Demand- Subsidy &amp; ML'!$BK:$BK,'Pooling Demand- Subsidy &amp; ML'!$B:$B,2050,'Pooling Demand- Subsidy &amp; ML'!$C:$C,$B82,'Pooling Demand- Subsidy &amp; ML'!$D:$D,AU$74)+SUMIFS('Pooling Demand- Subsidy &amp; ML'!$BQ:$BQ,'Pooling Demand- Subsidy &amp; ML'!$B:$B,2050,'Pooling Demand- Subsidy &amp; ML'!$C:$C,$B82,'Pooling Demand- Subsidy &amp; ML'!$D:$D,AU$74)+SUMIFS('Pooling Demand- Subsidy &amp; ML'!$BT:$BT,'Pooling Demand- Subsidy &amp; ML'!$B:$B,2050,'Pooling Demand- Subsidy &amp; ML'!$C:$C,$B82,'Pooling Demand- Subsidy &amp; ML'!$D:$D,AU$74)</f>
        <v>#N/A</v>
      </c>
      <c r="AV82" s="117" t="e">
        <f>SUMIFS('Pooling Demand- Subsidy &amp; ML'!$BH:$BH,'Pooling Demand- Subsidy &amp; ML'!$B:$B,2050,'Pooling Demand- Subsidy &amp; ML'!$C:$C,$B82,'Pooling Demand- Subsidy &amp; ML'!$D:$D,AV$74)+SUMIFS('Pooling Demand- Subsidy &amp; ML'!$BK:$BK,'Pooling Demand- Subsidy &amp; ML'!$B:$B,2050,'Pooling Demand- Subsidy &amp; ML'!$C:$C,$B82,'Pooling Demand- Subsidy &amp; ML'!$D:$D,AV$74)+SUMIFS('Pooling Demand- Subsidy &amp; ML'!$BQ:$BQ,'Pooling Demand- Subsidy &amp; ML'!$B:$B,2050,'Pooling Demand- Subsidy &amp; ML'!$C:$C,$B82,'Pooling Demand- Subsidy &amp; ML'!$D:$D,AV$74)+SUMIFS('Pooling Demand- Subsidy &amp; ML'!$BT:$BT,'Pooling Demand- Subsidy &amp; ML'!$B:$B,2050,'Pooling Demand- Subsidy &amp; ML'!$C:$C,$B82,'Pooling Demand- Subsidy &amp; ML'!$D:$D,AV$74)</f>
        <v>#N/A</v>
      </c>
      <c r="AW82" s="117" t="e">
        <f>SUMIFS('Pooling Demand- Subsidy &amp; ML'!$BH:$BH,'Pooling Demand- Subsidy &amp; ML'!$B:$B,2050,'Pooling Demand- Subsidy &amp; ML'!$C:$C,$B82,'Pooling Demand- Subsidy &amp; ML'!$D:$D,AW$74)+SUMIFS('Pooling Demand- Subsidy &amp; ML'!$BK:$BK,'Pooling Demand- Subsidy &amp; ML'!$B:$B,2050,'Pooling Demand- Subsidy &amp; ML'!$C:$C,$B82,'Pooling Demand- Subsidy &amp; ML'!$D:$D,AW$74)+SUMIFS('Pooling Demand- Subsidy &amp; ML'!$BQ:$BQ,'Pooling Demand- Subsidy &amp; ML'!$B:$B,2050,'Pooling Demand- Subsidy &amp; ML'!$C:$C,$B82,'Pooling Demand- Subsidy &amp; ML'!$D:$D,AW$74)+SUMIFS('Pooling Demand- Subsidy &amp; ML'!$BT:$BT,'Pooling Demand- Subsidy &amp; ML'!$B:$B,2050,'Pooling Demand- Subsidy &amp; ML'!$C:$C,$B82,'Pooling Demand- Subsidy &amp; ML'!$D:$D,AW$74)</f>
        <v>#N/A</v>
      </c>
      <c r="AX82" s="118" t="e">
        <f>SUMIFS('Pooling Demand- Subsidy &amp; ML'!$BH:$BH,'Pooling Demand- Subsidy &amp; ML'!$B:$B,2050,'Pooling Demand- Subsidy &amp; ML'!$C:$C,$B82,'Pooling Demand- Subsidy &amp; ML'!$D:$D,AX$74)+SUMIFS('Pooling Demand- Subsidy &amp; ML'!$BK:$BK,'Pooling Demand- Subsidy &amp; ML'!$B:$B,2050,'Pooling Demand- Subsidy &amp; ML'!$C:$C,$B82,'Pooling Demand- Subsidy &amp; ML'!$D:$D,AX$74)+SUMIFS('Pooling Demand- Subsidy &amp; ML'!$BQ:$BQ,'Pooling Demand- Subsidy &amp; ML'!$B:$B,2050,'Pooling Demand- Subsidy &amp; ML'!$C:$C,$B82,'Pooling Demand- Subsidy &amp; ML'!$D:$D,AX$74)+SUMIFS('Pooling Demand- Subsidy &amp; ML'!$BT:$BT,'Pooling Demand- Subsidy &amp; ML'!$B:$B,2050,'Pooling Demand- Subsidy &amp; ML'!$C:$C,$B82,'Pooling Demand- Subsidy &amp; ML'!$D:$D,AX$74)</f>
        <v>#N/A</v>
      </c>
      <c r="AY82" s="91" t="e">
        <f t="shared" si="44"/>
        <v>#N/A</v>
      </c>
    </row>
    <row r="83" spans="2:51" s="18" customFormat="1" x14ac:dyDescent="0.25">
      <c r="C83" s="120" t="s">
        <v>81</v>
      </c>
      <c r="D83" s="110" t="e">
        <f>SUM(D76:D82)</f>
        <v>#N/A</v>
      </c>
      <c r="E83" s="110" t="e">
        <f t="shared" ref="E83:J83" si="45">SUM(E76:E82)</f>
        <v>#N/A</v>
      </c>
      <c r="F83" s="110" t="e">
        <f t="shared" si="45"/>
        <v>#N/A</v>
      </c>
      <c r="G83" s="110" t="e">
        <f t="shared" si="45"/>
        <v>#N/A</v>
      </c>
      <c r="H83" s="110" t="e">
        <f t="shared" si="45"/>
        <v>#N/A</v>
      </c>
      <c r="I83" s="110" t="e">
        <f t="shared" si="45"/>
        <v>#N/A</v>
      </c>
      <c r="J83" s="110" t="e">
        <f t="shared" si="45"/>
        <v>#N/A</v>
      </c>
      <c r="K83" s="121" t="e">
        <f>SUM(K76:K82)</f>
        <v>#N/A</v>
      </c>
      <c r="M83" s="120" t="s">
        <v>81</v>
      </c>
      <c r="N83" s="110" t="e">
        <f>SUM(N76:N82)</f>
        <v>#N/A</v>
      </c>
      <c r="O83" s="110" t="e">
        <f t="shared" ref="O83:T83" si="46">SUM(O76:O82)</f>
        <v>#N/A</v>
      </c>
      <c r="P83" s="110" t="e">
        <f t="shared" si="46"/>
        <v>#N/A</v>
      </c>
      <c r="Q83" s="110" t="e">
        <f t="shared" si="46"/>
        <v>#N/A</v>
      </c>
      <c r="R83" s="110" t="e">
        <f t="shared" si="46"/>
        <v>#N/A</v>
      </c>
      <c r="S83" s="110" t="e">
        <f t="shared" si="46"/>
        <v>#N/A</v>
      </c>
      <c r="T83" s="110" t="e">
        <f t="shared" si="46"/>
        <v>#N/A</v>
      </c>
      <c r="U83" s="121" t="e">
        <f>SUM(U76:U82)</f>
        <v>#N/A</v>
      </c>
      <c r="W83" s="120" t="s">
        <v>81</v>
      </c>
      <c r="X83" s="110" t="e">
        <f>SUM(X76:X82)</f>
        <v>#N/A</v>
      </c>
      <c r="Y83" s="110" t="e">
        <f t="shared" ref="Y83:AD83" si="47">SUM(Y76:Y82)</f>
        <v>#N/A</v>
      </c>
      <c r="Z83" s="110" t="e">
        <f t="shared" si="47"/>
        <v>#N/A</v>
      </c>
      <c r="AA83" s="110" t="e">
        <f t="shared" si="47"/>
        <v>#N/A</v>
      </c>
      <c r="AB83" s="110" t="e">
        <f t="shared" si="47"/>
        <v>#N/A</v>
      </c>
      <c r="AC83" s="110" t="e">
        <f t="shared" si="47"/>
        <v>#N/A</v>
      </c>
      <c r="AD83" s="110" t="e">
        <f t="shared" si="47"/>
        <v>#N/A</v>
      </c>
      <c r="AE83" s="121" t="e">
        <f>SUM(AE76:AE82)</f>
        <v>#N/A</v>
      </c>
      <c r="AG83" s="120" t="s">
        <v>81</v>
      </c>
      <c r="AH83" s="110">
        <f>SUM(AH76:AH82)</f>
        <v>347.12514887115736</v>
      </c>
      <c r="AI83" s="110">
        <f t="shared" ref="AI83:AN83" si="48">SUM(AI76:AI82)</f>
        <v>520.17251128448845</v>
      </c>
      <c r="AJ83" s="110">
        <f t="shared" si="48"/>
        <v>126.3644249379433</v>
      </c>
      <c r="AK83" s="110">
        <f t="shared" si="48"/>
        <v>152.3063978365854</v>
      </c>
      <c r="AL83" s="110">
        <f t="shared" si="48"/>
        <v>173.65642306538541</v>
      </c>
      <c r="AM83" s="110">
        <f t="shared" si="48"/>
        <v>134.28880430734938</v>
      </c>
      <c r="AN83" s="110">
        <f t="shared" si="48"/>
        <v>16.297586540054812</v>
      </c>
      <c r="AO83" s="121">
        <f>SUM(AO76:AO82)</f>
        <v>1470.211296842964</v>
      </c>
      <c r="AQ83" s="120" t="s">
        <v>81</v>
      </c>
      <c r="AR83" s="110" t="e">
        <f>SUM(AR76:AR82)</f>
        <v>#N/A</v>
      </c>
      <c r="AS83" s="110" t="e">
        <f t="shared" ref="AS83:AX83" si="49">SUM(AS76:AS82)</f>
        <v>#N/A</v>
      </c>
      <c r="AT83" s="110" t="e">
        <f t="shared" si="49"/>
        <v>#N/A</v>
      </c>
      <c r="AU83" s="110" t="e">
        <f t="shared" si="49"/>
        <v>#N/A</v>
      </c>
      <c r="AV83" s="110" t="e">
        <f t="shared" si="49"/>
        <v>#N/A</v>
      </c>
      <c r="AW83" s="110" t="e">
        <f t="shared" si="49"/>
        <v>#N/A</v>
      </c>
      <c r="AX83" s="110" t="e">
        <f t="shared" si="49"/>
        <v>#N/A</v>
      </c>
      <c r="AY83" s="121" t="e">
        <f>SUM(AY76:AY82)</f>
        <v>#N/A</v>
      </c>
    </row>
    <row r="84" spans="2:51" s="18" customFormat="1" x14ac:dyDescent="0.25"/>
    <row r="85" spans="2:51" s="18" customFormat="1" x14ac:dyDescent="0.25"/>
    <row r="86" spans="2:51" s="18" customFormat="1" x14ac:dyDescent="0.25"/>
    <row r="87" spans="2:51" s="18" customFormat="1" ht="15" customHeight="1" x14ac:dyDescent="0.25">
      <c r="C87" s="262" t="s">
        <v>319</v>
      </c>
      <c r="D87" s="263"/>
      <c r="E87" s="263"/>
      <c r="F87" s="263"/>
      <c r="G87" s="263"/>
      <c r="H87" s="263"/>
      <c r="I87" s="263"/>
      <c r="J87" s="263"/>
      <c r="K87" s="264"/>
      <c r="M87" s="262" t="s">
        <v>319</v>
      </c>
      <c r="N87" s="263"/>
      <c r="O87" s="263"/>
      <c r="P87" s="263"/>
      <c r="Q87" s="263"/>
      <c r="R87" s="263"/>
      <c r="S87" s="263"/>
      <c r="T87" s="263"/>
      <c r="U87" s="264"/>
      <c r="W87" s="262" t="s">
        <v>319</v>
      </c>
      <c r="X87" s="263"/>
      <c r="Y87" s="263"/>
      <c r="Z87" s="263"/>
      <c r="AA87" s="263"/>
      <c r="AB87" s="263"/>
      <c r="AC87" s="263"/>
      <c r="AD87" s="263"/>
      <c r="AE87" s="264"/>
      <c r="AG87" s="262" t="s">
        <v>319</v>
      </c>
      <c r="AH87" s="263"/>
      <c r="AI87" s="263"/>
      <c r="AJ87" s="263"/>
      <c r="AK87" s="263"/>
      <c r="AL87" s="263"/>
      <c r="AM87" s="263"/>
      <c r="AN87" s="263"/>
      <c r="AO87" s="264"/>
      <c r="AQ87" s="262" t="s">
        <v>319</v>
      </c>
      <c r="AR87" s="263"/>
      <c r="AS87" s="263"/>
      <c r="AT87" s="263"/>
      <c r="AU87" s="263"/>
      <c r="AV87" s="263"/>
      <c r="AW87" s="263"/>
      <c r="AX87" s="263"/>
      <c r="AY87" s="264"/>
    </row>
    <row r="88" spans="2:51" s="18" customFormat="1" ht="15" customHeight="1" x14ac:dyDescent="0.25">
      <c r="C88" s="266" t="s">
        <v>253</v>
      </c>
      <c r="D88" s="267"/>
      <c r="E88" s="267"/>
      <c r="F88" s="267"/>
      <c r="G88" s="267"/>
      <c r="H88" s="267"/>
      <c r="I88" s="267"/>
      <c r="J88" s="267"/>
      <c r="K88" s="268"/>
      <c r="M88" s="266" t="s">
        <v>253</v>
      </c>
      <c r="N88" s="267"/>
      <c r="O88" s="267"/>
      <c r="P88" s="267"/>
      <c r="Q88" s="267"/>
      <c r="R88" s="267"/>
      <c r="S88" s="267"/>
      <c r="T88" s="267"/>
      <c r="U88" s="268"/>
      <c r="W88" s="266" t="s">
        <v>253</v>
      </c>
      <c r="X88" s="267"/>
      <c r="Y88" s="267"/>
      <c r="Z88" s="267"/>
      <c r="AA88" s="267"/>
      <c r="AB88" s="267"/>
      <c r="AC88" s="267"/>
      <c r="AD88" s="267"/>
      <c r="AE88" s="268"/>
      <c r="AG88" s="266" t="s">
        <v>253</v>
      </c>
      <c r="AH88" s="267"/>
      <c r="AI88" s="267"/>
      <c r="AJ88" s="267"/>
      <c r="AK88" s="267"/>
      <c r="AL88" s="267"/>
      <c r="AM88" s="267"/>
      <c r="AN88" s="267"/>
      <c r="AO88" s="268"/>
      <c r="AQ88" s="266" t="s">
        <v>253</v>
      </c>
      <c r="AR88" s="267"/>
      <c r="AS88" s="267"/>
      <c r="AT88" s="267"/>
      <c r="AU88" s="267"/>
      <c r="AV88" s="267"/>
      <c r="AW88" s="267"/>
      <c r="AX88" s="267"/>
      <c r="AY88" s="268"/>
    </row>
    <row r="89" spans="2:51" s="18" customFormat="1" x14ac:dyDescent="0.25">
      <c r="C89" s="109"/>
      <c r="D89" s="269" t="s">
        <v>82</v>
      </c>
      <c r="E89" s="269"/>
      <c r="F89" s="269"/>
      <c r="G89" s="269"/>
      <c r="H89" s="269"/>
      <c r="I89" s="269"/>
      <c r="J89" s="269"/>
      <c r="K89" s="122"/>
      <c r="M89" s="109"/>
      <c r="N89" s="269" t="s">
        <v>82</v>
      </c>
      <c r="O89" s="269"/>
      <c r="P89" s="269"/>
      <c r="Q89" s="269"/>
      <c r="R89" s="269"/>
      <c r="S89" s="269"/>
      <c r="T89" s="269"/>
      <c r="U89" s="122"/>
      <c r="W89" s="109"/>
      <c r="X89" s="269" t="s">
        <v>82</v>
      </c>
      <c r="Y89" s="269"/>
      <c r="Z89" s="269"/>
      <c r="AA89" s="269"/>
      <c r="AB89" s="269"/>
      <c r="AC89" s="269"/>
      <c r="AD89" s="269"/>
      <c r="AE89" s="122"/>
      <c r="AG89" s="109"/>
      <c r="AH89" s="269" t="s">
        <v>82</v>
      </c>
      <c r="AI89" s="269"/>
      <c r="AJ89" s="269"/>
      <c r="AK89" s="269"/>
      <c r="AL89" s="269"/>
      <c r="AM89" s="269"/>
      <c r="AN89" s="269"/>
      <c r="AO89" s="122"/>
      <c r="AQ89" s="109"/>
      <c r="AR89" s="269" t="s">
        <v>82</v>
      </c>
      <c r="AS89" s="269"/>
      <c r="AT89" s="269"/>
      <c r="AU89" s="269"/>
      <c r="AV89" s="269"/>
      <c r="AW89" s="269"/>
      <c r="AX89" s="269"/>
      <c r="AY89" s="122"/>
    </row>
    <row r="90" spans="2:51" s="18" customFormat="1" x14ac:dyDescent="0.25">
      <c r="C90" s="109"/>
      <c r="D90" s="123">
        <v>0</v>
      </c>
      <c r="E90" s="123">
        <v>1</v>
      </c>
      <c r="F90" s="123">
        <v>2</v>
      </c>
      <c r="G90" s="123">
        <v>3</v>
      </c>
      <c r="H90" s="123">
        <v>4</v>
      </c>
      <c r="I90" s="123">
        <v>5</v>
      </c>
      <c r="J90" s="123">
        <v>6</v>
      </c>
      <c r="K90" s="124"/>
      <c r="M90" s="109"/>
      <c r="N90" s="123">
        <v>0</v>
      </c>
      <c r="O90" s="123">
        <v>1</v>
      </c>
      <c r="P90" s="123">
        <v>2</v>
      </c>
      <c r="Q90" s="123">
        <v>3</v>
      </c>
      <c r="R90" s="123">
        <v>4</v>
      </c>
      <c r="S90" s="123">
        <v>5</v>
      </c>
      <c r="T90" s="123">
        <v>6</v>
      </c>
      <c r="U90" s="124"/>
      <c r="W90" s="109"/>
      <c r="X90" s="123">
        <v>0</v>
      </c>
      <c r="Y90" s="123">
        <v>1</v>
      </c>
      <c r="Z90" s="123">
        <v>2</v>
      </c>
      <c r="AA90" s="123">
        <v>3</v>
      </c>
      <c r="AB90" s="123">
        <v>4</v>
      </c>
      <c r="AC90" s="123">
        <v>5</v>
      </c>
      <c r="AD90" s="123">
        <v>6</v>
      </c>
      <c r="AE90" s="124"/>
      <c r="AG90" s="109"/>
      <c r="AH90" s="123">
        <v>0</v>
      </c>
      <c r="AI90" s="123">
        <v>1</v>
      </c>
      <c r="AJ90" s="123">
        <v>2</v>
      </c>
      <c r="AK90" s="123">
        <v>3</v>
      </c>
      <c r="AL90" s="123">
        <v>4</v>
      </c>
      <c r="AM90" s="123">
        <v>5</v>
      </c>
      <c r="AN90" s="123">
        <v>6</v>
      </c>
      <c r="AO90" s="124"/>
      <c r="AQ90" s="109"/>
      <c r="AR90" s="123">
        <v>0</v>
      </c>
      <c r="AS90" s="123">
        <v>1</v>
      </c>
      <c r="AT90" s="123">
        <v>2</v>
      </c>
      <c r="AU90" s="123">
        <v>3</v>
      </c>
      <c r="AV90" s="123">
        <v>4</v>
      </c>
      <c r="AW90" s="123">
        <v>5</v>
      </c>
      <c r="AX90" s="123">
        <v>6</v>
      </c>
      <c r="AY90" s="124"/>
    </row>
    <row r="91" spans="2:51" s="18" customFormat="1" ht="99.75" x14ac:dyDescent="0.25">
      <c r="C91" s="125" t="s">
        <v>83</v>
      </c>
      <c r="D91" s="126" t="s">
        <v>9</v>
      </c>
      <c r="E91" s="126" t="s">
        <v>10</v>
      </c>
      <c r="F91" s="126" t="s">
        <v>11</v>
      </c>
      <c r="G91" s="126" t="s">
        <v>12</v>
      </c>
      <c r="H91" s="126" t="s">
        <v>13</v>
      </c>
      <c r="I91" s="126" t="s">
        <v>14</v>
      </c>
      <c r="J91" s="126" t="s">
        <v>15</v>
      </c>
      <c r="K91" s="127" t="s">
        <v>80</v>
      </c>
      <c r="M91" s="125" t="s">
        <v>83</v>
      </c>
      <c r="N91" s="126" t="s">
        <v>9</v>
      </c>
      <c r="O91" s="126" t="s">
        <v>10</v>
      </c>
      <c r="P91" s="126" t="s">
        <v>11</v>
      </c>
      <c r="Q91" s="126" t="s">
        <v>12</v>
      </c>
      <c r="R91" s="126" t="s">
        <v>13</v>
      </c>
      <c r="S91" s="126" t="s">
        <v>14</v>
      </c>
      <c r="T91" s="126" t="s">
        <v>15</v>
      </c>
      <c r="U91" s="127" t="s">
        <v>80</v>
      </c>
      <c r="W91" s="125" t="s">
        <v>83</v>
      </c>
      <c r="X91" s="126" t="s">
        <v>9</v>
      </c>
      <c r="Y91" s="126" t="s">
        <v>10</v>
      </c>
      <c r="Z91" s="126" t="s">
        <v>11</v>
      </c>
      <c r="AA91" s="126" t="s">
        <v>12</v>
      </c>
      <c r="AB91" s="126" t="s">
        <v>13</v>
      </c>
      <c r="AC91" s="126" t="s">
        <v>14</v>
      </c>
      <c r="AD91" s="126" t="s">
        <v>15</v>
      </c>
      <c r="AE91" s="127" t="s">
        <v>80</v>
      </c>
      <c r="AG91" s="125" t="s">
        <v>83</v>
      </c>
      <c r="AH91" s="126" t="s">
        <v>9</v>
      </c>
      <c r="AI91" s="126" t="s">
        <v>10</v>
      </c>
      <c r="AJ91" s="126" t="s">
        <v>11</v>
      </c>
      <c r="AK91" s="126" t="s">
        <v>12</v>
      </c>
      <c r="AL91" s="126" t="s">
        <v>13</v>
      </c>
      <c r="AM91" s="126" t="s">
        <v>14</v>
      </c>
      <c r="AN91" s="126" t="s">
        <v>15</v>
      </c>
      <c r="AO91" s="127" t="s">
        <v>80</v>
      </c>
      <c r="AQ91" s="125" t="s">
        <v>83</v>
      </c>
      <c r="AR91" s="126" t="s">
        <v>9</v>
      </c>
      <c r="AS91" s="126" t="s">
        <v>10</v>
      </c>
      <c r="AT91" s="126" t="s">
        <v>11</v>
      </c>
      <c r="AU91" s="126" t="s">
        <v>12</v>
      </c>
      <c r="AV91" s="126" t="s">
        <v>13</v>
      </c>
      <c r="AW91" s="126" t="s">
        <v>14</v>
      </c>
      <c r="AX91" s="126" t="s">
        <v>15</v>
      </c>
      <c r="AY91" s="127" t="s">
        <v>80</v>
      </c>
    </row>
    <row r="92" spans="2:51" s="18" customFormat="1" x14ac:dyDescent="0.25">
      <c r="B92" s="18">
        <v>0</v>
      </c>
      <c r="C92" s="109" t="s">
        <v>9</v>
      </c>
      <c r="D92" s="111" t="e">
        <f>SUMIFS('Pooling Demand- Subsidy &amp; ML'!$BI:$BI,'Pooling Demand- Subsidy &amp; ML'!$B:$B,2016,'Pooling Demand- Subsidy &amp; ML'!$C:$C,$B92,'Pooling Demand- Subsidy &amp; ML'!$D:$D,D$90)+SUMIFS('Pooling Demand- Subsidy &amp; ML'!$BL:$BL,'Pooling Demand- Subsidy &amp; ML'!$B:$B,2016,'Pooling Demand- Subsidy &amp; ML'!$C:$C,$B92,'Pooling Demand- Subsidy &amp; ML'!$D:$D,D$90)+SUMIFS('Pooling Demand- Subsidy &amp; ML'!$BR:$BR,'Pooling Demand- Subsidy &amp; ML'!$B:$B,2016,'Pooling Demand- Subsidy &amp; ML'!$C:$C,$B92,'Pooling Demand- Subsidy &amp; ML'!$D:$D,D$90)+SUMIFS('Pooling Demand- Subsidy &amp; ML'!$BU:$BU,'Pooling Demand- Subsidy &amp; ML'!$B:$B,2016,'Pooling Demand- Subsidy &amp; ML'!$C:$C,$B92,'Pooling Demand- Subsidy &amp; ML'!$D:$D,D$90)</f>
        <v>#N/A</v>
      </c>
      <c r="E92" s="112" t="e">
        <f>SUMIFS('Pooling Demand- Subsidy &amp; ML'!$BI:$BI,'Pooling Demand- Subsidy &amp; ML'!$B:$B,2016,'Pooling Demand- Subsidy &amp; ML'!$C:$C,$B92,'Pooling Demand- Subsidy &amp; ML'!$D:$D,E$90)+SUMIFS('Pooling Demand- Subsidy &amp; ML'!$BL:$BL,'Pooling Demand- Subsidy &amp; ML'!$B:$B,2016,'Pooling Demand- Subsidy &amp; ML'!$C:$C,$B92,'Pooling Demand- Subsidy &amp; ML'!$D:$D,E$90)+SUMIFS('Pooling Demand- Subsidy &amp; ML'!$BR:$BR,'Pooling Demand- Subsidy &amp; ML'!$B:$B,2016,'Pooling Demand- Subsidy &amp; ML'!$C:$C,$B92,'Pooling Demand- Subsidy &amp; ML'!$D:$D,E$90)+SUMIFS('Pooling Demand- Subsidy &amp; ML'!$BU:$BU,'Pooling Demand- Subsidy &amp; ML'!$B:$B,2016,'Pooling Demand- Subsidy &amp; ML'!$C:$C,$B92,'Pooling Demand- Subsidy &amp; ML'!$D:$D,E$90)</f>
        <v>#N/A</v>
      </c>
      <c r="F92" s="112" t="e">
        <f>SUMIFS('Pooling Demand- Subsidy &amp; ML'!$BI:$BI,'Pooling Demand- Subsidy &amp; ML'!$B:$B,2016,'Pooling Demand- Subsidy &amp; ML'!$C:$C,$B92,'Pooling Demand- Subsidy &amp; ML'!$D:$D,F$90)+SUMIFS('Pooling Demand- Subsidy &amp; ML'!$BL:$BL,'Pooling Demand- Subsidy &amp; ML'!$B:$B,2016,'Pooling Demand- Subsidy &amp; ML'!$C:$C,$B92,'Pooling Demand- Subsidy &amp; ML'!$D:$D,F$90)+SUMIFS('Pooling Demand- Subsidy &amp; ML'!$BR:$BR,'Pooling Demand- Subsidy &amp; ML'!$B:$B,2016,'Pooling Demand- Subsidy &amp; ML'!$C:$C,$B92,'Pooling Demand- Subsidy &amp; ML'!$D:$D,F$90)+SUMIFS('Pooling Demand- Subsidy &amp; ML'!$BU:$BU,'Pooling Demand- Subsidy &amp; ML'!$B:$B,2016,'Pooling Demand- Subsidy &amp; ML'!$C:$C,$B92,'Pooling Demand- Subsidy &amp; ML'!$D:$D,F$90)</f>
        <v>#N/A</v>
      </c>
      <c r="G92" s="112" t="e">
        <f>SUMIFS('Pooling Demand- Subsidy &amp; ML'!$BI:$BI,'Pooling Demand- Subsidy &amp; ML'!$B:$B,2016,'Pooling Demand- Subsidy &amp; ML'!$C:$C,$B92,'Pooling Demand- Subsidy &amp; ML'!$D:$D,G$90)+SUMIFS('Pooling Demand- Subsidy &amp; ML'!$BL:$BL,'Pooling Demand- Subsidy &amp; ML'!$B:$B,2016,'Pooling Demand- Subsidy &amp; ML'!$C:$C,$B92,'Pooling Demand- Subsidy &amp; ML'!$D:$D,G$90)+SUMIFS('Pooling Demand- Subsidy &amp; ML'!$BR:$BR,'Pooling Demand- Subsidy &amp; ML'!$B:$B,2016,'Pooling Demand- Subsidy &amp; ML'!$C:$C,$B92,'Pooling Demand- Subsidy &amp; ML'!$D:$D,G$90)+SUMIFS('Pooling Demand- Subsidy &amp; ML'!$BU:$BU,'Pooling Demand- Subsidy &amp; ML'!$B:$B,2016,'Pooling Demand- Subsidy &amp; ML'!$C:$C,$B92,'Pooling Demand- Subsidy &amp; ML'!$D:$D,G$90)</f>
        <v>#N/A</v>
      </c>
      <c r="H92" s="112" t="e">
        <f>SUMIFS('Pooling Demand- Subsidy &amp; ML'!$BI:$BI,'Pooling Demand- Subsidy &amp; ML'!$B:$B,2016,'Pooling Demand- Subsidy &amp; ML'!$C:$C,$B92,'Pooling Demand- Subsidy &amp; ML'!$D:$D,H$90)+SUMIFS('Pooling Demand- Subsidy &amp; ML'!$BL:$BL,'Pooling Demand- Subsidy &amp; ML'!$B:$B,2016,'Pooling Demand- Subsidy &amp; ML'!$C:$C,$B92,'Pooling Demand- Subsidy &amp; ML'!$D:$D,H$90)+SUMIFS('Pooling Demand- Subsidy &amp; ML'!$BR:$BR,'Pooling Demand- Subsidy &amp; ML'!$B:$B,2016,'Pooling Demand- Subsidy &amp; ML'!$C:$C,$B92,'Pooling Demand- Subsidy &amp; ML'!$D:$D,H$90)+SUMIFS('Pooling Demand- Subsidy &amp; ML'!$BU:$BU,'Pooling Demand- Subsidy &amp; ML'!$B:$B,2016,'Pooling Demand- Subsidy &amp; ML'!$C:$C,$B92,'Pooling Demand- Subsidy &amp; ML'!$D:$D,H$90)</f>
        <v>#N/A</v>
      </c>
      <c r="I92" s="112" t="e">
        <f>SUMIFS('Pooling Demand- Subsidy &amp; ML'!$BI:$BI,'Pooling Demand- Subsidy &amp; ML'!$B:$B,2016,'Pooling Demand- Subsidy &amp; ML'!$C:$C,$B92,'Pooling Demand- Subsidy &amp; ML'!$D:$D,I$90)+SUMIFS('Pooling Demand- Subsidy &amp; ML'!$BL:$BL,'Pooling Demand- Subsidy &amp; ML'!$B:$B,2016,'Pooling Demand- Subsidy &amp; ML'!$C:$C,$B92,'Pooling Demand- Subsidy &amp; ML'!$D:$D,I$90)+SUMIFS('Pooling Demand- Subsidy &amp; ML'!$BR:$BR,'Pooling Demand- Subsidy &amp; ML'!$B:$B,2016,'Pooling Demand- Subsidy &amp; ML'!$C:$C,$B92,'Pooling Demand- Subsidy &amp; ML'!$D:$D,I$90)+SUMIFS('Pooling Demand- Subsidy &amp; ML'!$BU:$BU,'Pooling Demand- Subsidy &amp; ML'!$B:$B,2016,'Pooling Demand- Subsidy &amp; ML'!$C:$C,$B92,'Pooling Demand- Subsidy &amp; ML'!$D:$D,I$90)</f>
        <v>#N/A</v>
      </c>
      <c r="J92" s="113" t="e">
        <f>SUMIFS('Pooling Demand- Subsidy &amp; ML'!$BI:$BI,'Pooling Demand- Subsidy &amp; ML'!$B:$B,2016,'Pooling Demand- Subsidy &amp; ML'!$C:$C,$B92,'Pooling Demand- Subsidy &amp; ML'!$D:$D,J$90)+SUMIFS('Pooling Demand- Subsidy &amp; ML'!$BL:$BL,'Pooling Demand- Subsidy &amp; ML'!$B:$B,2016,'Pooling Demand- Subsidy &amp; ML'!$C:$C,$B92,'Pooling Demand- Subsidy &amp; ML'!$D:$D,J$90)+SUMIFS('Pooling Demand- Subsidy &amp; ML'!$BR:$BR,'Pooling Demand- Subsidy &amp; ML'!$B:$B,2016,'Pooling Demand- Subsidy &amp; ML'!$C:$C,$B92,'Pooling Demand- Subsidy &amp; ML'!$D:$D,J$90)+SUMIFS('Pooling Demand- Subsidy &amp; ML'!$BU:$BU,'Pooling Demand- Subsidy &amp; ML'!$B:$B,2016,'Pooling Demand- Subsidy &amp; ML'!$C:$C,$B92,'Pooling Demand- Subsidy &amp; ML'!$D:$D,J$90)</f>
        <v>#N/A</v>
      </c>
      <c r="K92" s="91" t="e">
        <f>SUM(D92:J92)</f>
        <v>#N/A</v>
      </c>
      <c r="M92" s="109" t="s">
        <v>9</v>
      </c>
      <c r="N92" s="111" t="e">
        <f>SUMIFS('Pooling Demand- Subsidy &amp; ML'!$BI:$BI,'Pooling Demand- Subsidy &amp; ML'!$B:$B,2020,'Pooling Demand- Subsidy &amp; ML'!$C:$C,$B92,'Pooling Demand- Subsidy &amp; ML'!$D:$D,N$90)+SUMIFS('Pooling Demand- Subsidy &amp; ML'!$BL:$BL,'Pooling Demand- Subsidy &amp; ML'!$B:$B,2020,'Pooling Demand- Subsidy &amp; ML'!$C:$C,$B92,'Pooling Demand- Subsidy &amp; ML'!$D:$D,N$90)+SUMIFS('Pooling Demand- Subsidy &amp; ML'!$BR:$BR,'Pooling Demand- Subsidy &amp; ML'!$B:$B,2020,'Pooling Demand- Subsidy &amp; ML'!$C:$C,$B92,'Pooling Demand- Subsidy &amp; ML'!$D:$D,N$90)+SUMIFS('Pooling Demand- Subsidy &amp; ML'!$BU:$BU,'Pooling Demand- Subsidy &amp; ML'!$B:$B,2020,'Pooling Demand- Subsidy &amp; ML'!$C:$C,$B92,'Pooling Demand- Subsidy &amp; ML'!$D:$D,N$90)</f>
        <v>#N/A</v>
      </c>
      <c r="O92" s="112" t="e">
        <f>SUMIFS('Pooling Demand- Subsidy &amp; ML'!$BI:$BI,'Pooling Demand- Subsidy &amp; ML'!$B:$B,2020,'Pooling Demand- Subsidy &amp; ML'!$C:$C,$B92,'Pooling Demand- Subsidy &amp; ML'!$D:$D,O$90)+SUMIFS('Pooling Demand- Subsidy &amp; ML'!$BL:$BL,'Pooling Demand- Subsidy &amp; ML'!$B:$B,2020,'Pooling Demand- Subsidy &amp; ML'!$C:$C,$B92,'Pooling Demand- Subsidy &amp; ML'!$D:$D,O$90)+SUMIFS('Pooling Demand- Subsidy &amp; ML'!$BR:$BR,'Pooling Demand- Subsidy &amp; ML'!$B:$B,2020,'Pooling Demand- Subsidy &amp; ML'!$C:$C,$B92,'Pooling Demand- Subsidy &amp; ML'!$D:$D,O$90)+SUMIFS('Pooling Demand- Subsidy &amp; ML'!$BU:$BU,'Pooling Demand- Subsidy &amp; ML'!$B:$B,2020,'Pooling Demand- Subsidy &amp; ML'!$C:$C,$B92,'Pooling Demand- Subsidy &amp; ML'!$D:$D,O$90)</f>
        <v>#N/A</v>
      </c>
      <c r="P92" s="112" t="e">
        <f>SUMIFS('Pooling Demand- Subsidy &amp; ML'!$BI:$BI,'Pooling Demand- Subsidy &amp; ML'!$B:$B,2020,'Pooling Demand- Subsidy &amp; ML'!$C:$C,$B92,'Pooling Demand- Subsidy &amp; ML'!$D:$D,P$90)+SUMIFS('Pooling Demand- Subsidy &amp; ML'!$BL:$BL,'Pooling Demand- Subsidy &amp; ML'!$B:$B,2020,'Pooling Demand- Subsidy &amp; ML'!$C:$C,$B92,'Pooling Demand- Subsidy &amp; ML'!$D:$D,P$90)+SUMIFS('Pooling Demand- Subsidy &amp; ML'!$BR:$BR,'Pooling Demand- Subsidy &amp; ML'!$B:$B,2020,'Pooling Demand- Subsidy &amp; ML'!$C:$C,$B92,'Pooling Demand- Subsidy &amp; ML'!$D:$D,P$90)+SUMIFS('Pooling Demand- Subsidy &amp; ML'!$BU:$BU,'Pooling Demand- Subsidy &amp; ML'!$B:$B,2020,'Pooling Demand- Subsidy &amp; ML'!$C:$C,$B92,'Pooling Demand- Subsidy &amp; ML'!$D:$D,P$90)</f>
        <v>#N/A</v>
      </c>
      <c r="Q92" s="112" t="e">
        <f>SUMIFS('Pooling Demand- Subsidy &amp; ML'!$BI:$BI,'Pooling Demand- Subsidy &amp; ML'!$B:$B,2020,'Pooling Demand- Subsidy &amp; ML'!$C:$C,$B92,'Pooling Demand- Subsidy &amp; ML'!$D:$D,Q$90)+SUMIFS('Pooling Demand- Subsidy &amp; ML'!$BL:$BL,'Pooling Demand- Subsidy &amp; ML'!$B:$B,2020,'Pooling Demand- Subsidy &amp; ML'!$C:$C,$B92,'Pooling Demand- Subsidy &amp; ML'!$D:$D,Q$90)+SUMIFS('Pooling Demand- Subsidy &amp; ML'!$BR:$BR,'Pooling Demand- Subsidy &amp; ML'!$B:$B,2020,'Pooling Demand- Subsidy &amp; ML'!$C:$C,$B92,'Pooling Demand- Subsidy &amp; ML'!$D:$D,Q$90)+SUMIFS('Pooling Demand- Subsidy &amp; ML'!$BU:$BU,'Pooling Demand- Subsidy &amp; ML'!$B:$B,2020,'Pooling Demand- Subsidy &amp; ML'!$C:$C,$B92,'Pooling Demand- Subsidy &amp; ML'!$D:$D,Q$90)</f>
        <v>#N/A</v>
      </c>
      <c r="R92" s="112" t="e">
        <f>SUMIFS('Pooling Demand- Subsidy &amp; ML'!$BI:$BI,'Pooling Demand- Subsidy &amp; ML'!$B:$B,2020,'Pooling Demand- Subsidy &amp; ML'!$C:$C,$B92,'Pooling Demand- Subsidy &amp; ML'!$D:$D,R$90)+SUMIFS('Pooling Demand- Subsidy &amp; ML'!$BL:$BL,'Pooling Demand- Subsidy &amp; ML'!$B:$B,2020,'Pooling Demand- Subsidy &amp; ML'!$C:$C,$B92,'Pooling Demand- Subsidy &amp; ML'!$D:$D,R$90)+SUMIFS('Pooling Demand- Subsidy &amp; ML'!$BR:$BR,'Pooling Demand- Subsidy &amp; ML'!$B:$B,2020,'Pooling Demand- Subsidy &amp; ML'!$C:$C,$B92,'Pooling Demand- Subsidy &amp; ML'!$D:$D,R$90)+SUMIFS('Pooling Demand- Subsidy &amp; ML'!$BU:$BU,'Pooling Demand- Subsidy &amp; ML'!$B:$B,2020,'Pooling Demand- Subsidy &amp; ML'!$C:$C,$B92,'Pooling Demand- Subsidy &amp; ML'!$D:$D,R$90)</f>
        <v>#N/A</v>
      </c>
      <c r="S92" s="112" t="e">
        <f>SUMIFS('Pooling Demand- Subsidy &amp; ML'!$BI:$BI,'Pooling Demand- Subsidy &amp; ML'!$B:$B,2020,'Pooling Demand- Subsidy &amp; ML'!$C:$C,$B92,'Pooling Demand- Subsidy &amp; ML'!$D:$D,S$90)+SUMIFS('Pooling Demand- Subsidy &amp; ML'!$BL:$BL,'Pooling Demand- Subsidy &amp; ML'!$B:$B,2020,'Pooling Demand- Subsidy &amp; ML'!$C:$C,$B92,'Pooling Demand- Subsidy &amp; ML'!$D:$D,S$90)+SUMIFS('Pooling Demand- Subsidy &amp; ML'!$BR:$BR,'Pooling Demand- Subsidy &amp; ML'!$B:$B,2020,'Pooling Demand- Subsidy &amp; ML'!$C:$C,$B92,'Pooling Demand- Subsidy &amp; ML'!$D:$D,S$90)+SUMIFS('Pooling Demand- Subsidy &amp; ML'!$BU:$BU,'Pooling Demand- Subsidy &amp; ML'!$B:$B,2020,'Pooling Demand- Subsidy &amp; ML'!$C:$C,$B92,'Pooling Demand- Subsidy &amp; ML'!$D:$D,S$90)</f>
        <v>#N/A</v>
      </c>
      <c r="T92" s="113" t="e">
        <f>SUMIFS('Pooling Demand- Subsidy &amp; ML'!$BI:$BI,'Pooling Demand- Subsidy &amp; ML'!$B:$B,2020,'Pooling Demand- Subsidy &amp; ML'!$C:$C,$B92,'Pooling Demand- Subsidy &amp; ML'!$D:$D,T$90)+SUMIFS('Pooling Demand- Subsidy &amp; ML'!$BL:$BL,'Pooling Demand- Subsidy &amp; ML'!$B:$B,2020,'Pooling Demand- Subsidy &amp; ML'!$C:$C,$B92,'Pooling Demand- Subsidy &amp; ML'!$D:$D,T$90)+SUMIFS('Pooling Demand- Subsidy &amp; ML'!$BR:$BR,'Pooling Demand- Subsidy &amp; ML'!$B:$B,2020,'Pooling Demand- Subsidy &amp; ML'!$C:$C,$B92,'Pooling Demand- Subsidy &amp; ML'!$D:$D,T$90)+SUMIFS('Pooling Demand- Subsidy &amp; ML'!$BU:$BU,'Pooling Demand- Subsidy &amp; ML'!$B:$B,2020,'Pooling Demand- Subsidy &amp; ML'!$C:$C,$B92,'Pooling Demand- Subsidy &amp; ML'!$D:$D,T$90)</f>
        <v>#N/A</v>
      </c>
      <c r="U92" s="91" t="e">
        <f>SUM(N92:T92)</f>
        <v>#N/A</v>
      </c>
      <c r="W92" s="109" t="s">
        <v>9</v>
      </c>
      <c r="X92" s="111" t="e">
        <f>SUMIFS('Pooling Demand- Subsidy &amp; ML'!$BI:$BI,'Pooling Demand- Subsidy &amp; ML'!$B:$B,2025,'Pooling Demand- Subsidy &amp; ML'!$C:$C,$B92,'Pooling Demand- Subsidy &amp; ML'!$D:$D,X$90)+SUMIFS('Pooling Demand- Subsidy &amp; ML'!$BL:$BL,'Pooling Demand- Subsidy &amp; ML'!$B:$B,2025,'Pooling Demand- Subsidy &amp; ML'!$C:$C,$B92,'Pooling Demand- Subsidy &amp; ML'!$D:$D,X$90)+SUMIFS('Pooling Demand- Subsidy &amp; ML'!$BR:$BR,'Pooling Demand- Subsidy &amp; ML'!$B:$B,2025,'Pooling Demand- Subsidy &amp; ML'!$C:$C,$B92,'Pooling Demand- Subsidy &amp; ML'!$D:$D,X$90)+SUMIFS('Pooling Demand- Subsidy &amp; ML'!$BU:$BU,'Pooling Demand- Subsidy &amp; ML'!$B:$B,2025,'Pooling Demand- Subsidy &amp; ML'!$C:$C,$B92,'Pooling Demand- Subsidy &amp; ML'!$D:$D,X$90)</f>
        <v>#N/A</v>
      </c>
      <c r="Y92" s="112" t="e">
        <f>SUMIFS('Pooling Demand- Subsidy &amp; ML'!$BI:$BI,'Pooling Demand- Subsidy &amp; ML'!$B:$B,2025,'Pooling Demand- Subsidy &amp; ML'!$C:$C,$B92,'Pooling Demand- Subsidy &amp; ML'!$D:$D,Y$90)+SUMIFS('Pooling Demand- Subsidy &amp; ML'!$BL:$BL,'Pooling Demand- Subsidy &amp; ML'!$B:$B,2025,'Pooling Demand- Subsidy &amp; ML'!$C:$C,$B92,'Pooling Demand- Subsidy &amp; ML'!$D:$D,Y$90)+SUMIFS('Pooling Demand- Subsidy &amp; ML'!$BR:$BR,'Pooling Demand- Subsidy &amp; ML'!$B:$B,2025,'Pooling Demand- Subsidy &amp; ML'!$C:$C,$B92,'Pooling Demand- Subsidy &amp; ML'!$D:$D,Y$90)+SUMIFS('Pooling Demand- Subsidy &amp; ML'!$BU:$BU,'Pooling Demand- Subsidy &amp; ML'!$B:$B,2025,'Pooling Demand- Subsidy &amp; ML'!$C:$C,$B92,'Pooling Demand- Subsidy &amp; ML'!$D:$D,Y$90)</f>
        <v>#N/A</v>
      </c>
      <c r="Z92" s="112" t="e">
        <f>SUMIFS('Pooling Demand- Subsidy &amp; ML'!$BI:$BI,'Pooling Demand- Subsidy &amp; ML'!$B:$B,2025,'Pooling Demand- Subsidy &amp; ML'!$C:$C,$B92,'Pooling Demand- Subsidy &amp; ML'!$D:$D,Z$90)+SUMIFS('Pooling Demand- Subsidy &amp; ML'!$BL:$BL,'Pooling Demand- Subsidy &amp; ML'!$B:$B,2025,'Pooling Demand- Subsidy &amp; ML'!$C:$C,$B92,'Pooling Demand- Subsidy &amp; ML'!$D:$D,Z$90)+SUMIFS('Pooling Demand- Subsidy &amp; ML'!$BR:$BR,'Pooling Demand- Subsidy &amp; ML'!$B:$B,2025,'Pooling Demand- Subsidy &amp; ML'!$C:$C,$B92,'Pooling Demand- Subsidy &amp; ML'!$D:$D,Z$90)+SUMIFS('Pooling Demand- Subsidy &amp; ML'!$BU:$BU,'Pooling Demand- Subsidy &amp; ML'!$B:$B,2025,'Pooling Demand- Subsidy &amp; ML'!$C:$C,$B92,'Pooling Demand- Subsidy &amp; ML'!$D:$D,Z$90)</f>
        <v>#N/A</v>
      </c>
      <c r="AA92" s="112" t="e">
        <f>SUMIFS('Pooling Demand- Subsidy &amp; ML'!$BI:$BI,'Pooling Demand- Subsidy &amp; ML'!$B:$B,2025,'Pooling Demand- Subsidy &amp; ML'!$C:$C,$B92,'Pooling Demand- Subsidy &amp; ML'!$D:$D,AA$90)+SUMIFS('Pooling Demand- Subsidy &amp; ML'!$BL:$BL,'Pooling Demand- Subsidy &amp; ML'!$B:$B,2025,'Pooling Demand- Subsidy &amp; ML'!$C:$C,$B92,'Pooling Demand- Subsidy &amp; ML'!$D:$D,AA$90)+SUMIFS('Pooling Demand- Subsidy &amp; ML'!$BR:$BR,'Pooling Demand- Subsidy &amp; ML'!$B:$B,2025,'Pooling Demand- Subsidy &amp; ML'!$C:$C,$B92,'Pooling Demand- Subsidy &amp; ML'!$D:$D,AA$90)+SUMIFS('Pooling Demand- Subsidy &amp; ML'!$BU:$BU,'Pooling Demand- Subsidy &amp; ML'!$B:$B,2025,'Pooling Demand- Subsidy &amp; ML'!$C:$C,$B92,'Pooling Demand- Subsidy &amp; ML'!$D:$D,AA$90)</f>
        <v>#N/A</v>
      </c>
      <c r="AB92" s="112" t="e">
        <f>SUMIFS('Pooling Demand- Subsidy &amp; ML'!$BI:$BI,'Pooling Demand- Subsidy &amp; ML'!$B:$B,2025,'Pooling Demand- Subsidy &amp; ML'!$C:$C,$B92,'Pooling Demand- Subsidy &amp; ML'!$D:$D,AB$90)+SUMIFS('Pooling Demand- Subsidy &amp; ML'!$BL:$BL,'Pooling Demand- Subsidy &amp; ML'!$B:$B,2025,'Pooling Demand- Subsidy &amp; ML'!$C:$C,$B92,'Pooling Demand- Subsidy &amp; ML'!$D:$D,AB$90)+SUMIFS('Pooling Demand- Subsidy &amp; ML'!$BR:$BR,'Pooling Demand- Subsidy &amp; ML'!$B:$B,2025,'Pooling Demand- Subsidy &amp; ML'!$C:$C,$B92,'Pooling Demand- Subsidy &amp; ML'!$D:$D,AB$90)+SUMIFS('Pooling Demand- Subsidy &amp; ML'!$BU:$BU,'Pooling Demand- Subsidy &amp; ML'!$B:$B,2025,'Pooling Demand- Subsidy &amp; ML'!$C:$C,$B92,'Pooling Demand- Subsidy &amp; ML'!$D:$D,AB$90)</f>
        <v>#N/A</v>
      </c>
      <c r="AC92" s="112" t="e">
        <f>SUMIFS('Pooling Demand- Subsidy &amp; ML'!$BI:$BI,'Pooling Demand- Subsidy &amp; ML'!$B:$B,2025,'Pooling Demand- Subsidy &amp; ML'!$C:$C,$B92,'Pooling Demand- Subsidy &amp; ML'!$D:$D,AC$90)+SUMIFS('Pooling Demand- Subsidy &amp; ML'!$BL:$BL,'Pooling Demand- Subsidy &amp; ML'!$B:$B,2025,'Pooling Demand- Subsidy &amp; ML'!$C:$C,$B92,'Pooling Demand- Subsidy &amp; ML'!$D:$D,AC$90)+SUMIFS('Pooling Demand- Subsidy &amp; ML'!$BR:$BR,'Pooling Demand- Subsidy &amp; ML'!$B:$B,2025,'Pooling Demand- Subsidy &amp; ML'!$C:$C,$B92,'Pooling Demand- Subsidy &amp; ML'!$D:$D,AC$90)+SUMIFS('Pooling Demand- Subsidy &amp; ML'!$BU:$BU,'Pooling Demand- Subsidy &amp; ML'!$B:$B,2025,'Pooling Demand- Subsidy &amp; ML'!$C:$C,$B92,'Pooling Demand- Subsidy &amp; ML'!$D:$D,AC$90)</f>
        <v>#N/A</v>
      </c>
      <c r="AD92" s="113" t="e">
        <f>SUMIFS('Pooling Demand- Subsidy &amp; ML'!$BI:$BI,'Pooling Demand- Subsidy &amp; ML'!$B:$B,2025,'Pooling Demand- Subsidy &amp; ML'!$C:$C,$B92,'Pooling Demand- Subsidy &amp; ML'!$D:$D,AD$90)+SUMIFS('Pooling Demand- Subsidy &amp; ML'!$BL:$BL,'Pooling Demand- Subsidy &amp; ML'!$B:$B,2025,'Pooling Demand- Subsidy &amp; ML'!$C:$C,$B92,'Pooling Demand- Subsidy &amp; ML'!$D:$D,AD$90)+SUMIFS('Pooling Demand- Subsidy &amp; ML'!$BR:$BR,'Pooling Demand- Subsidy &amp; ML'!$B:$B,2025,'Pooling Demand- Subsidy &amp; ML'!$C:$C,$B92,'Pooling Demand- Subsidy &amp; ML'!$D:$D,AD$90)+SUMIFS('Pooling Demand- Subsidy &amp; ML'!$BU:$BU,'Pooling Demand- Subsidy &amp; ML'!$B:$B,2025,'Pooling Demand- Subsidy &amp; ML'!$C:$C,$B92,'Pooling Demand- Subsidy &amp; ML'!$D:$D,AD$90)</f>
        <v>#N/A</v>
      </c>
      <c r="AE92" s="91" t="e">
        <f>SUM(X92:AD92)</f>
        <v>#N/A</v>
      </c>
      <c r="AG92" s="109" t="s">
        <v>9</v>
      </c>
      <c r="AH92" s="111">
        <f>SUMIFS('Pooling Demand- Subsidy &amp; ML'!$BI:$BI,'Pooling Demand- Subsidy &amp; ML'!$B:$B,2035,'Pooling Demand- Subsidy &amp; ML'!$C:$C,$B92,'Pooling Demand- Subsidy &amp; ML'!$D:$D,AH$90)+SUMIFS('Pooling Demand- Subsidy &amp; ML'!$BL:$BL,'Pooling Demand- Subsidy &amp; ML'!$B:$B,2035,'Pooling Demand- Subsidy &amp; ML'!$C:$C,$B92,'Pooling Demand- Subsidy &amp; ML'!$D:$D,AH$90)+SUMIFS('Pooling Demand- Subsidy &amp; ML'!$BR:$BR,'Pooling Demand- Subsidy &amp; ML'!$B:$B,2035,'Pooling Demand- Subsidy &amp; ML'!$C:$C,$B92,'Pooling Demand- Subsidy &amp; ML'!$D:$D,AH$90)+SUMIFS('Pooling Demand- Subsidy &amp; ML'!$BU:$BU,'Pooling Demand- Subsidy &amp; ML'!$B:$B,2035,'Pooling Demand- Subsidy &amp; ML'!$C:$C,$B92,'Pooling Demand- Subsidy &amp; ML'!$D:$D,AH$90)</f>
        <v>25.630413222774674</v>
      </c>
      <c r="AI92" s="112">
        <f>SUMIFS('Pooling Demand- Subsidy &amp; ML'!$BI:$BI,'Pooling Demand- Subsidy &amp; ML'!$B:$B,2035,'Pooling Demand- Subsidy &amp; ML'!$C:$C,$B92,'Pooling Demand- Subsidy &amp; ML'!$D:$D,AI$90)+SUMIFS('Pooling Demand- Subsidy &amp; ML'!$BL:$BL,'Pooling Demand- Subsidy &amp; ML'!$B:$B,2035,'Pooling Demand- Subsidy &amp; ML'!$C:$C,$B92,'Pooling Demand- Subsidy &amp; ML'!$D:$D,AI$90)+SUMIFS('Pooling Demand- Subsidy &amp; ML'!$BR:$BR,'Pooling Demand- Subsidy &amp; ML'!$B:$B,2035,'Pooling Demand- Subsidy &amp; ML'!$C:$C,$B92,'Pooling Demand- Subsidy &amp; ML'!$D:$D,AI$90)+SUMIFS('Pooling Demand- Subsidy &amp; ML'!$BU:$BU,'Pooling Demand- Subsidy &amp; ML'!$B:$B,2035,'Pooling Demand- Subsidy &amp; ML'!$C:$C,$B92,'Pooling Demand- Subsidy &amp; ML'!$D:$D,AI$90)</f>
        <v>23.70872215507762</v>
      </c>
      <c r="AJ92" s="112">
        <f>SUMIFS('Pooling Demand- Subsidy &amp; ML'!$BI:$BI,'Pooling Demand- Subsidy &amp; ML'!$B:$B,2035,'Pooling Demand- Subsidy &amp; ML'!$C:$C,$B92,'Pooling Demand- Subsidy &amp; ML'!$D:$D,AJ$90)+SUMIFS('Pooling Demand- Subsidy &amp; ML'!$BL:$BL,'Pooling Demand- Subsidy &amp; ML'!$B:$B,2035,'Pooling Demand- Subsidy &amp; ML'!$C:$C,$B92,'Pooling Demand- Subsidy &amp; ML'!$D:$D,AJ$90)+SUMIFS('Pooling Demand- Subsidy &amp; ML'!$BR:$BR,'Pooling Demand- Subsidy &amp; ML'!$B:$B,2035,'Pooling Demand- Subsidy &amp; ML'!$C:$C,$B92,'Pooling Demand- Subsidy &amp; ML'!$D:$D,AJ$90)+SUMIFS('Pooling Demand- Subsidy &amp; ML'!$BU:$BU,'Pooling Demand- Subsidy &amp; ML'!$B:$B,2035,'Pooling Demand- Subsidy &amp; ML'!$C:$C,$B92,'Pooling Demand- Subsidy &amp; ML'!$D:$D,AJ$90)</f>
        <v>9.3247070046730212</v>
      </c>
      <c r="AK92" s="112">
        <f>SUMIFS('Pooling Demand- Subsidy &amp; ML'!$BI:$BI,'Pooling Demand- Subsidy &amp; ML'!$B:$B,2035,'Pooling Demand- Subsidy &amp; ML'!$C:$C,$B92,'Pooling Demand- Subsidy &amp; ML'!$D:$D,AK$90)+SUMIFS('Pooling Demand- Subsidy &amp; ML'!$BL:$BL,'Pooling Demand- Subsidy &amp; ML'!$B:$B,2035,'Pooling Demand- Subsidy &amp; ML'!$C:$C,$B92,'Pooling Demand- Subsidy &amp; ML'!$D:$D,AK$90)+SUMIFS('Pooling Demand- Subsidy &amp; ML'!$BR:$BR,'Pooling Demand- Subsidy &amp; ML'!$B:$B,2035,'Pooling Demand- Subsidy &amp; ML'!$C:$C,$B92,'Pooling Demand- Subsidy &amp; ML'!$D:$D,AK$90)+SUMIFS('Pooling Demand- Subsidy &amp; ML'!$BU:$BU,'Pooling Demand- Subsidy &amp; ML'!$B:$B,2035,'Pooling Demand- Subsidy &amp; ML'!$C:$C,$B92,'Pooling Demand- Subsidy &amp; ML'!$D:$D,AK$90)</f>
        <v>7.5927382043141431</v>
      </c>
      <c r="AL92" s="112">
        <f>SUMIFS('Pooling Demand- Subsidy &amp; ML'!$BI:$BI,'Pooling Demand- Subsidy &amp; ML'!$B:$B,2035,'Pooling Demand- Subsidy &amp; ML'!$C:$C,$B92,'Pooling Demand- Subsidy &amp; ML'!$D:$D,AL$90)+SUMIFS('Pooling Demand- Subsidy &amp; ML'!$BL:$BL,'Pooling Demand- Subsidy &amp; ML'!$B:$B,2035,'Pooling Demand- Subsidy &amp; ML'!$C:$C,$B92,'Pooling Demand- Subsidy &amp; ML'!$D:$D,AL$90)+SUMIFS('Pooling Demand- Subsidy &amp; ML'!$BR:$BR,'Pooling Demand- Subsidy &amp; ML'!$B:$B,2035,'Pooling Demand- Subsidy &amp; ML'!$C:$C,$B92,'Pooling Demand- Subsidy &amp; ML'!$D:$D,AL$90)+SUMIFS('Pooling Demand- Subsidy &amp; ML'!$BU:$BU,'Pooling Demand- Subsidy &amp; ML'!$B:$B,2035,'Pooling Demand- Subsidy &amp; ML'!$C:$C,$B92,'Pooling Demand- Subsidy &amp; ML'!$D:$D,AL$90)</f>
        <v>2.504914358383552</v>
      </c>
      <c r="AM92" s="112">
        <f>SUMIFS('Pooling Demand- Subsidy &amp; ML'!$BI:$BI,'Pooling Demand- Subsidy &amp; ML'!$B:$B,2035,'Pooling Demand- Subsidy &amp; ML'!$C:$C,$B92,'Pooling Demand- Subsidy &amp; ML'!$D:$D,AM$90)+SUMIFS('Pooling Demand- Subsidy &amp; ML'!$BL:$BL,'Pooling Demand- Subsidy &amp; ML'!$B:$B,2035,'Pooling Demand- Subsidy &amp; ML'!$C:$C,$B92,'Pooling Demand- Subsidy &amp; ML'!$D:$D,AM$90)+SUMIFS('Pooling Demand- Subsidy &amp; ML'!$BR:$BR,'Pooling Demand- Subsidy &amp; ML'!$B:$B,2035,'Pooling Demand- Subsidy &amp; ML'!$C:$C,$B92,'Pooling Demand- Subsidy &amp; ML'!$D:$D,AM$90)+SUMIFS('Pooling Demand- Subsidy &amp; ML'!$BU:$BU,'Pooling Demand- Subsidy &amp; ML'!$B:$B,2035,'Pooling Demand- Subsidy &amp; ML'!$C:$C,$B92,'Pooling Demand- Subsidy &amp; ML'!$D:$D,AM$90)</f>
        <v>1.9009103335027555</v>
      </c>
      <c r="AN92" s="113">
        <f>SUMIFS('Pooling Demand- Subsidy &amp; ML'!$BI:$BI,'Pooling Demand- Subsidy &amp; ML'!$B:$B,2035,'Pooling Demand- Subsidy &amp; ML'!$C:$C,$B92,'Pooling Demand- Subsidy &amp; ML'!$D:$D,AN$90)+SUMIFS('Pooling Demand- Subsidy &amp; ML'!$BL:$BL,'Pooling Demand- Subsidy &amp; ML'!$B:$B,2035,'Pooling Demand- Subsidy &amp; ML'!$C:$C,$B92,'Pooling Demand- Subsidy &amp; ML'!$D:$D,AN$90)+SUMIFS('Pooling Demand- Subsidy &amp; ML'!$BR:$BR,'Pooling Demand- Subsidy &amp; ML'!$B:$B,2035,'Pooling Demand- Subsidy &amp; ML'!$C:$C,$B92,'Pooling Demand- Subsidy &amp; ML'!$D:$D,AN$90)+SUMIFS('Pooling Demand- Subsidy &amp; ML'!$BU:$BU,'Pooling Demand- Subsidy &amp; ML'!$B:$B,2035,'Pooling Demand- Subsidy &amp; ML'!$C:$C,$B92,'Pooling Demand- Subsidy &amp; ML'!$D:$D,AN$90)</f>
        <v>0.38057156661567776</v>
      </c>
      <c r="AO92" s="91">
        <f>SUM(AH92:AN92)</f>
        <v>71.042976845341443</v>
      </c>
      <c r="AQ92" s="109" t="s">
        <v>9</v>
      </c>
      <c r="AR92" s="111" t="e">
        <f>SUMIFS('Pooling Demand- Subsidy &amp; ML'!$BI:$BI,'Pooling Demand- Subsidy &amp; ML'!$B:$B,2050,'Pooling Demand- Subsidy &amp; ML'!$C:$C,$B92,'Pooling Demand- Subsidy &amp; ML'!$D:$D,AR$90)+SUMIFS('Pooling Demand- Subsidy &amp; ML'!$BL:$BL,'Pooling Demand- Subsidy &amp; ML'!$B:$B,2050,'Pooling Demand- Subsidy &amp; ML'!$C:$C,$B92,'Pooling Demand- Subsidy &amp; ML'!$D:$D,AR$90)+SUMIFS('Pooling Demand- Subsidy &amp; ML'!$BR:$BR,'Pooling Demand- Subsidy &amp; ML'!$B:$B,2050,'Pooling Demand- Subsidy &amp; ML'!$C:$C,$B92,'Pooling Demand- Subsidy &amp; ML'!$D:$D,AR$90)+SUMIFS('Pooling Demand- Subsidy &amp; ML'!$BU:$BU,'Pooling Demand- Subsidy &amp; ML'!$B:$B,2050,'Pooling Demand- Subsidy &amp; ML'!$C:$C,$B92,'Pooling Demand- Subsidy &amp; ML'!$D:$D,AR$90)</f>
        <v>#N/A</v>
      </c>
      <c r="AS92" s="112" t="e">
        <f>SUMIFS('Pooling Demand- Subsidy &amp; ML'!$BI:$BI,'Pooling Demand- Subsidy &amp; ML'!$B:$B,2050,'Pooling Demand- Subsidy &amp; ML'!$C:$C,$B92,'Pooling Demand- Subsidy &amp; ML'!$D:$D,AS$90)+SUMIFS('Pooling Demand- Subsidy &amp; ML'!$BL:$BL,'Pooling Demand- Subsidy &amp; ML'!$B:$B,2050,'Pooling Demand- Subsidy &amp; ML'!$C:$C,$B92,'Pooling Demand- Subsidy &amp; ML'!$D:$D,AS$90)+SUMIFS('Pooling Demand- Subsidy &amp; ML'!$BR:$BR,'Pooling Demand- Subsidy &amp; ML'!$B:$B,2050,'Pooling Demand- Subsidy &amp; ML'!$C:$C,$B92,'Pooling Demand- Subsidy &amp; ML'!$D:$D,AS$90)+SUMIFS('Pooling Demand- Subsidy &amp; ML'!$BU:$BU,'Pooling Demand- Subsidy &amp; ML'!$B:$B,2050,'Pooling Demand- Subsidy &amp; ML'!$C:$C,$B92,'Pooling Demand- Subsidy &amp; ML'!$D:$D,AS$90)</f>
        <v>#N/A</v>
      </c>
      <c r="AT92" s="112" t="e">
        <f>SUMIFS('Pooling Demand- Subsidy &amp; ML'!$BI:$BI,'Pooling Demand- Subsidy &amp; ML'!$B:$B,2050,'Pooling Demand- Subsidy &amp; ML'!$C:$C,$B92,'Pooling Demand- Subsidy &amp; ML'!$D:$D,AT$90)+SUMIFS('Pooling Demand- Subsidy &amp; ML'!$BL:$BL,'Pooling Demand- Subsidy &amp; ML'!$B:$B,2050,'Pooling Demand- Subsidy &amp; ML'!$C:$C,$B92,'Pooling Demand- Subsidy &amp; ML'!$D:$D,AT$90)+SUMIFS('Pooling Demand- Subsidy &amp; ML'!$BR:$BR,'Pooling Demand- Subsidy &amp; ML'!$B:$B,2050,'Pooling Demand- Subsidy &amp; ML'!$C:$C,$B92,'Pooling Demand- Subsidy &amp; ML'!$D:$D,AT$90)+SUMIFS('Pooling Demand- Subsidy &amp; ML'!$BU:$BU,'Pooling Demand- Subsidy &amp; ML'!$B:$B,2050,'Pooling Demand- Subsidy &amp; ML'!$C:$C,$B92,'Pooling Demand- Subsidy &amp; ML'!$D:$D,AT$90)</f>
        <v>#N/A</v>
      </c>
      <c r="AU92" s="112" t="e">
        <f>SUMIFS('Pooling Demand- Subsidy &amp; ML'!$BI:$BI,'Pooling Demand- Subsidy &amp; ML'!$B:$B,2050,'Pooling Demand- Subsidy &amp; ML'!$C:$C,$B92,'Pooling Demand- Subsidy &amp; ML'!$D:$D,AU$90)+SUMIFS('Pooling Demand- Subsidy &amp; ML'!$BL:$BL,'Pooling Demand- Subsidy &amp; ML'!$B:$B,2050,'Pooling Demand- Subsidy &amp; ML'!$C:$C,$B92,'Pooling Demand- Subsidy &amp; ML'!$D:$D,AU$90)+SUMIFS('Pooling Demand- Subsidy &amp; ML'!$BR:$BR,'Pooling Demand- Subsidy &amp; ML'!$B:$B,2050,'Pooling Demand- Subsidy &amp; ML'!$C:$C,$B92,'Pooling Demand- Subsidy &amp; ML'!$D:$D,AU$90)+SUMIFS('Pooling Demand- Subsidy &amp; ML'!$BU:$BU,'Pooling Demand- Subsidy &amp; ML'!$B:$B,2050,'Pooling Demand- Subsidy &amp; ML'!$C:$C,$B92,'Pooling Demand- Subsidy &amp; ML'!$D:$D,AU$90)</f>
        <v>#N/A</v>
      </c>
      <c r="AV92" s="112" t="e">
        <f>SUMIFS('Pooling Demand- Subsidy &amp; ML'!$BI:$BI,'Pooling Demand- Subsidy &amp; ML'!$B:$B,2050,'Pooling Demand- Subsidy &amp; ML'!$C:$C,$B92,'Pooling Demand- Subsidy &amp; ML'!$D:$D,AV$90)+SUMIFS('Pooling Demand- Subsidy &amp; ML'!$BL:$BL,'Pooling Demand- Subsidy &amp; ML'!$B:$B,2050,'Pooling Demand- Subsidy &amp; ML'!$C:$C,$B92,'Pooling Demand- Subsidy &amp; ML'!$D:$D,AV$90)+SUMIFS('Pooling Demand- Subsidy &amp; ML'!$BR:$BR,'Pooling Demand- Subsidy &amp; ML'!$B:$B,2050,'Pooling Demand- Subsidy &amp; ML'!$C:$C,$B92,'Pooling Demand- Subsidy &amp; ML'!$D:$D,AV$90)+SUMIFS('Pooling Demand- Subsidy &amp; ML'!$BU:$BU,'Pooling Demand- Subsidy &amp; ML'!$B:$B,2050,'Pooling Demand- Subsidy &amp; ML'!$C:$C,$B92,'Pooling Demand- Subsidy &amp; ML'!$D:$D,AV$90)</f>
        <v>#N/A</v>
      </c>
      <c r="AW92" s="112" t="e">
        <f>SUMIFS('Pooling Demand- Subsidy &amp; ML'!$BI:$BI,'Pooling Demand- Subsidy &amp; ML'!$B:$B,2050,'Pooling Demand- Subsidy &amp; ML'!$C:$C,$B92,'Pooling Demand- Subsidy &amp; ML'!$D:$D,AW$90)+SUMIFS('Pooling Demand- Subsidy &amp; ML'!$BL:$BL,'Pooling Demand- Subsidy &amp; ML'!$B:$B,2050,'Pooling Demand- Subsidy &amp; ML'!$C:$C,$B92,'Pooling Demand- Subsidy &amp; ML'!$D:$D,AW$90)+SUMIFS('Pooling Demand- Subsidy &amp; ML'!$BR:$BR,'Pooling Demand- Subsidy &amp; ML'!$B:$B,2050,'Pooling Demand- Subsidy &amp; ML'!$C:$C,$B92,'Pooling Demand- Subsidy &amp; ML'!$D:$D,AW$90)+SUMIFS('Pooling Demand- Subsidy &amp; ML'!$BU:$BU,'Pooling Demand- Subsidy &amp; ML'!$B:$B,2050,'Pooling Demand- Subsidy &amp; ML'!$C:$C,$B92,'Pooling Demand- Subsidy &amp; ML'!$D:$D,AW$90)</f>
        <v>#N/A</v>
      </c>
      <c r="AX92" s="113" t="e">
        <f>SUMIFS('Pooling Demand- Subsidy &amp; ML'!$BI:$BI,'Pooling Demand- Subsidy &amp; ML'!$B:$B,2050,'Pooling Demand- Subsidy &amp; ML'!$C:$C,$B92,'Pooling Demand- Subsidy &amp; ML'!$D:$D,AX$90)+SUMIFS('Pooling Demand- Subsidy &amp; ML'!$BL:$BL,'Pooling Demand- Subsidy &amp; ML'!$B:$B,2050,'Pooling Demand- Subsidy &amp; ML'!$C:$C,$B92,'Pooling Demand- Subsidy &amp; ML'!$D:$D,AX$90)+SUMIFS('Pooling Demand- Subsidy &amp; ML'!$BR:$BR,'Pooling Demand- Subsidy &amp; ML'!$B:$B,2050,'Pooling Demand- Subsidy &amp; ML'!$C:$C,$B92,'Pooling Demand- Subsidy &amp; ML'!$D:$D,AX$90)+SUMIFS('Pooling Demand- Subsidy &amp; ML'!$BU:$BU,'Pooling Demand- Subsidy &amp; ML'!$B:$B,2050,'Pooling Demand- Subsidy &amp; ML'!$C:$C,$B92,'Pooling Demand- Subsidy &amp; ML'!$D:$D,AX$90)</f>
        <v>#N/A</v>
      </c>
      <c r="AY92" s="91" t="e">
        <f>SUM(AR92:AX92)</f>
        <v>#N/A</v>
      </c>
    </row>
    <row r="93" spans="2:51" s="18" customFormat="1" x14ac:dyDescent="0.25">
      <c r="B93" s="18">
        <v>1</v>
      </c>
      <c r="C93" s="109" t="s">
        <v>10</v>
      </c>
      <c r="D93" s="114" t="e">
        <f>SUMIFS('Pooling Demand- Subsidy &amp; ML'!$BI:$BI,'Pooling Demand- Subsidy &amp; ML'!$B:$B,2016,'Pooling Demand- Subsidy &amp; ML'!$C:$C,$B93,'Pooling Demand- Subsidy &amp; ML'!$D:$D,D$90)+SUMIFS('Pooling Demand- Subsidy &amp; ML'!$BL:$BL,'Pooling Demand- Subsidy &amp; ML'!$B:$B,2016,'Pooling Demand- Subsidy &amp; ML'!$C:$C,$B93,'Pooling Demand- Subsidy &amp; ML'!$D:$D,D$90)+SUMIFS('Pooling Demand- Subsidy &amp; ML'!$BR:$BR,'Pooling Demand- Subsidy &amp; ML'!$B:$B,2016,'Pooling Demand- Subsidy &amp; ML'!$C:$C,$B93,'Pooling Demand- Subsidy &amp; ML'!$D:$D,D$90)+SUMIFS('Pooling Demand- Subsidy &amp; ML'!$BU:$BU,'Pooling Demand- Subsidy &amp; ML'!$B:$B,2016,'Pooling Demand- Subsidy &amp; ML'!$C:$C,$B93,'Pooling Demand- Subsidy &amp; ML'!$D:$D,D$90)</f>
        <v>#N/A</v>
      </c>
      <c r="E93" s="12" t="e">
        <f>SUMIFS('Pooling Demand- Subsidy &amp; ML'!$BI:$BI,'Pooling Demand- Subsidy &amp; ML'!$B:$B,2016,'Pooling Demand- Subsidy &amp; ML'!$C:$C,$B93,'Pooling Demand- Subsidy &amp; ML'!$D:$D,E$90)+SUMIFS('Pooling Demand- Subsidy &amp; ML'!$BL:$BL,'Pooling Demand- Subsidy &amp; ML'!$B:$B,2016,'Pooling Demand- Subsidy &amp; ML'!$C:$C,$B93,'Pooling Demand- Subsidy &amp; ML'!$D:$D,E$90)+SUMIFS('Pooling Demand- Subsidy &amp; ML'!$BR:$BR,'Pooling Demand- Subsidy &amp; ML'!$B:$B,2016,'Pooling Demand- Subsidy &amp; ML'!$C:$C,$B93,'Pooling Demand- Subsidy &amp; ML'!$D:$D,E$90)+SUMIFS('Pooling Demand- Subsidy &amp; ML'!$BU:$BU,'Pooling Demand- Subsidy &amp; ML'!$B:$B,2016,'Pooling Demand- Subsidy &amp; ML'!$C:$C,$B93,'Pooling Demand- Subsidy &amp; ML'!$D:$D,E$90)</f>
        <v>#N/A</v>
      </c>
      <c r="F93" s="12" t="e">
        <f>SUMIFS('Pooling Demand- Subsidy &amp; ML'!$BI:$BI,'Pooling Demand- Subsidy &amp; ML'!$B:$B,2016,'Pooling Demand- Subsidy &amp; ML'!$C:$C,$B93,'Pooling Demand- Subsidy &amp; ML'!$D:$D,F$90)+SUMIFS('Pooling Demand- Subsidy &amp; ML'!$BL:$BL,'Pooling Demand- Subsidy &amp; ML'!$B:$B,2016,'Pooling Demand- Subsidy &amp; ML'!$C:$C,$B93,'Pooling Demand- Subsidy &amp; ML'!$D:$D,F$90)+SUMIFS('Pooling Demand- Subsidy &amp; ML'!$BR:$BR,'Pooling Demand- Subsidy &amp; ML'!$B:$B,2016,'Pooling Demand- Subsidy &amp; ML'!$C:$C,$B93,'Pooling Demand- Subsidy &amp; ML'!$D:$D,F$90)+SUMIFS('Pooling Demand- Subsidy &amp; ML'!$BU:$BU,'Pooling Demand- Subsidy &amp; ML'!$B:$B,2016,'Pooling Demand- Subsidy &amp; ML'!$C:$C,$B93,'Pooling Demand- Subsidy &amp; ML'!$D:$D,F$90)</f>
        <v>#N/A</v>
      </c>
      <c r="G93" s="12" t="e">
        <f>SUMIFS('Pooling Demand- Subsidy &amp; ML'!$BI:$BI,'Pooling Demand- Subsidy &amp; ML'!$B:$B,2016,'Pooling Demand- Subsidy &amp; ML'!$C:$C,$B93,'Pooling Demand- Subsidy &amp; ML'!$D:$D,G$90)+SUMIFS('Pooling Demand- Subsidy &amp; ML'!$BL:$BL,'Pooling Demand- Subsidy &amp; ML'!$B:$B,2016,'Pooling Demand- Subsidy &amp; ML'!$C:$C,$B93,'Pooling Demand- Subsidy &amp; ML'!$D:$D,G$90)+SUMIFS('Pooling Demand- Subsidy &amp; ML'!$BR:$BR,'Pooling Demand- Subsidy &amp; ML'!$B:$B,2016,'Pooling Demand- Subsidy &amp; ML'!$C:$C,$B93,'Pooling Demand- Subsidy &amp; ML'!$D:$D,G$90)+SUMIFS('Pooling Demand- Subsidy &amp; ML'!$BU:$BU,'Pooling Demand- Subsidy &amp; ML'!$B:$B,2016,'Pooling Demand- Subsidy &amp; ML'!$C:$C,$B93,'Pooling Demand- Subsidy &amp; ML'!$D:$D,G$90)</f>
        <v>#N/A</v>
      </c>
      <c r="H93" s="12" t="e">
        <f>SUMIFS('Pooling Demand- Subsidy &amp; ML'!$BI:$BI,'Pooling Demand- Subsidy &amp; ML'!$B:$B,2016,'Pooling Demand- Subsidy &amp; ML'!$C:$C,$B93,'Pooling Demand- Subsidy &amp; ML'!$D:$D,H$90)+SUMIFS('Pooling Demand- Subsidy &amp; ML'!$BL:$BL,'Pooling Demand- Subsidy &amp; ML'!$B:$B,2016,'Pooling Demand- Subsidy &amp; ML'!$C:$C,$B93,'Pooling Demand- Subsidy &amp; ML'!$D:$D,H$90)+SUMIFS('Pooling Demand- Subsidy &amp; ML'!$BR:$BR,'Pooling Demand- Subsidy &amp; ML'!$B:$B,2016,'Pooling Demand- Subsidy &amp; ML'!$C:$C,$B93,'Pooling Demand- Subsidy &amp; ML'!$D:$D,H$90)+SUMIFS('Pooling Demand- Subsidy &amp; ML'!$BU:$BU,'Pooling Demand- Subsidy &amp; ML'!$B:$B,2016,'Pooling Demand- Subsidy &amp; ML'!$C:$C,$B93,'Pooling Demand- Subsidy &amp; ML'!$D:$D,H$90)</f>
        <v>#N/A</v>
      </c>
      <c r="I93" s="12" t="e">
        <f>SUMIFS('Pooling Demand- Subsidy &amp; ML'!$BI:$BI,'Pooling Demand- Subsidy &amp; ML'!$B:$B,2016,'Pooling Demand- Subsidy &amp; ML'!$C:$C,$B93,'Pooling Demand- Subsidy &amp; ML'!$D:$D,I$90)+SUMIFS('Pooling Demand- Subsidy &amp; ML'!$BL:$BL,'Pooling Demand- Subsidy &amp; ML'!$B:$B,2016,'Pooling Demand- Subsidy &amp; ML'!$C:$C,$B93,'Pooling Demand- Subsidy &amp; ML'!$D:$D,I$90)+SUMIFS('Pooling Demand- Subsidy &amp; ML'!$BR:$BR,'Pooling Demand- Subsidy &amp; ML'!$B:$B,2016,'Pooling Demand- Subsidy &amp; ML'!$C:$C,$B93,'Pooling Demand- Subsidy &amp; ML'!$D:$D,I$90)+SUMIFS('Pooling Demand- Subsidy &amp; ML'!$BU:$BU,'Pooling Demand- Subsidy &amp; ML'!$B:$B,2016,'Pooling Demand- Subsidy &amp; ML'!$C:$C,$B93,'Pooling Demand- Subsidy &amp; ML'!$D:$D,I$90)</f>
        <v>#N/A</v>
      </c>
      <c r="J93" s="115" t="e">
        <f>SUMIFS('Pooling Demand- Subsidy &amp; ML'!$BI:$BI,'Pooling Demand- Subsidy &amp; ML'!$B:$B,2016,'Pooling Demand- Subsidy &amp; ML'!$C:$C,$B93,'Pooling Demand- Subsidy &amp; ML'!$D:$D,J$90)+SUMIFS('Pooling Demand- Subsidy &amp; ML'!$BL:$BL,'Pooling Demand- Subsidy &amp; ML'!$B:$B,2016,'Pooling Demand- Subsidy &amp; ML'!$C:$C,$B93,'Pooling Demand- Subsidy &amp; ML'!$D:$D,J$90)+SUMIFS('Pooling Demand- Subsidy &amp; ML'!$BR:$BR,'Pooling Demand- Subsidy &amp; ML'!$B:$B,2016,'Pooling Demand- Subsidy &amp; ML'!$C:$C,$B93,'Pooling Demand- Subsidy &amp; ML'!$D:$D,J$90)+SUMIFS('Pooling Demand- Subsidy &amp; ML'!$BU:$BU,'Pooling Demand- Subsidy &amp; ML'!$B:$B,2016,'Pooling Demand- Subsidy &amp; ML'!$C:$C,$B93,'Pooling Demand- Subsidy &amp; ML'!$D:$D,J$90)</f>
        <v>#N/A</v>
      </c>
      <c r="K93" s="91" t="e">
        <f t="shared" ref="K93:K98" si="50">SUM(D93:J93)</f>
        <v>#N/A</v>
      </c>
      <c r="M93" s="109" t="s">
        <v>10</v>
      </c>
      <c r="N93" s="114" t="e">
        <f>SUMIFS('Pooling Demand- Subsidy &amp; ML'!$BI:$BI,'Pooling Demand- Subsidy &amp; ML'!$B:$B,2020,'Pooling Demand- Subsidy &amp; ML'!$C:$C,$B93,'Pooling Demand- Subsidy &amp; ML'!$D:$D,N$90)+SUMIFS('Pooling Demand- Subsidy &amp; ML'!$BL:$BL,'Pooling Demand- Subsidy &amp; ML'!$B:$B,2020,'Pooling Demand- Subsidy &amp; ML'!$C:$C,$B93,'Pooling Demand- Subsidy &amp; ML'!$D:$D,N$90)+SUMIFS('Pooling Demand- Subsidy &amp; ML'!$BR:$BR,'Pooling Demand- Subsidy &amp; ML'!$B:$B,2020,'Pooling Demand- Subsidy &amp; ML'!$C:$C,$B93,'Pooling Demand- Subsidy &amp; ML'!$D:$D,N$90)+SUMIFS('Pooling Demand- Subsidy &amp; ML'!$BU:$BU,'Pooling Demand- Subsidy &amp; ML'!$B:$B,2020,'Pooling Demand- Subsidy &amp; ML'!$C:$C,$B93,'Pooling Demand- Subsidy &amp; ML'!$D:$D,N$90)</f>
        <v>#N/A</v>
      </c>
      <c r="O93" s="12" t="e">
        <f>SUMIFS('Pooling Demand- Subsidy &amp; ML'!$BI:$BI,'Pooling Demand- Subsidy &amp; ML'!$B:$B,2020,'Pooling Demand- Subsidy &amp; ML'!$C:$C,$B93,'Pooling Demand- Subsidy &amp; ML'!$D:$D,O$90)+SUMIFS('Pooling Demand- Subsidy &amp; ML'!$BL:$BL,'Pooling Demand- Subsidy &amp; ML'!$B:$B,2020,'Pooling Demand- Subsidy &amp; ML'!$C:$C,$B93,'Pooling Demand- Subsidy &amp; ML'!$D:$D,O$90)+SUMIFS('Pooling Demand- Subsidy &amp; ML'!$BR:$BR,'Pooling Demand- Subsidy &amp; ML'!$B:$B,2020,'Pooling Demand- Subsidy &amp; ML'!$C:$C,$B93,'Pooling Demand- Subsidy &amp; ML'!$D:$D,O$90)+SUMIFS('Pooling Demand- Subsidy &amp; ML'!$BU:$BU,'Pooling Demand- Subsidy &amp; ML'!$B:$B,2020,'Pooling Demand- Subsidy &amp; ML'!$C:$C,$B93,'Pooling Demand- Subsidy &amp; ML'!$D:$D,O$90)</f>
        <v>#N/A</v>
      </c>
      <c r="P93" s="12" t="e">
        <f>SUMIFS('Pooling Demand- Subsidy &amp; ML'!$BI:$BI,'Pooling Demand- Subsidy &amp; ML'!$B:$B,2020,'Pooling Demand- Subsidy &amp; ML'!$C:$C,$B93,'Pooling Demand- Subsidy &amp; ML'!$D:$D,P$90)+SUMIFS('Pooling Demand- Subsidy &amp; ML'!$BL:$BL,'Pooling Demand- Subsidy &amp; ML'!$B:$B,2020,'Pooling Demand- Subsidy &amp; ML'!$C:$C,$B93,'Pooling Demand- Subsidy &amp; ML'!$D:$D,P$90)+SUMIFS('Pooling Demand- Subsidy &amp; ML'!$BR:$BR,'Pooling Demand- Subsidy &amp; ML'!$B:$B,2020,'Pooling Demand- Subsidy &amp; ML'!$C:$C,$B93,'Pooling Demand- Subsidy &amp; ML'!$D:$D,P$90)+SUMIFS('Pooling Demand- Subsidy &amp; ML'!$BU:$BU,'Pooling Demand- Subsidy &amp; ML'!$B:$B,2020,'Pooling Demand- Subsidy &amp; ML'!$C:$C,$B93,'Pooling Demand- Subsidy &amp; ML'!$D:$D,P$90)</f>
        <v>#N/A</v>
      </c>
      <c r="Q93" s="12" t="e">
        <f>SUMIFS('Pooling Demand- Subsidy &amp; ML'!$BI:$BI,'Pooling Demand- Subsidy &amp; ML'!$B:$B,2020,'Pooling Demand- Subsidy &amp; ML'!$C:$C,$B93,'Pooling Demand- Subsidy &amp; ML'!$D:$D,Q$90)+SUMIFS('Pooling Demand- Subsidy &amp; ML'!$BL:$BL,'Pooling Demand- Subsidy &amp; ML'!$B:$B,2020,'Pooling Demand- Subsidy &amp; ML'!$C:$C,$B93,'Pooling Demand- Subsidy &amp; ML'!$D:$D,Q$90)+SUMIFS('Pooling Demand- Subsidy &amp; ML'!$BR:$BR,'Pooling Demand- Subsidy &amp; ML'!$B:$B,2020,'Pooling Demand- Subsidy &amp; ML'!$C:$C,$B93,'Pooling Demand- Subsidy &amp; ML'!$D:$D,Q$90)+SUMIFS('Pooling Demand- Subsidy &amp; ML'!$BU:$BU,'Pooling Demand- Subsidy &amp; ML'!$B:$B,2020,'Pooling Demand- Subsidy &amp; ML'!$C:$C,$B93,'Pooling Demand- Subsidy &amp; ML'!$D:$D,Q$90)</f>
        <v>#N/A</v>
      </c>
      <c r="R93" s="12" t="e">
        <f>SUMIFS('Pooling Demand- Subsidy &amp; ML'!$BI:$BI,'Pooling Demand- Subsidy &amp; ML'!$B:$B,2020,'Pooling Demand- Subsidy &amp; ML'!$C:$C,$B93,'Pooling Demand- Subsidy &amp; ML'!$D:$D,R$90)+SUMIFS('Pooling Demand- Subsidy &amp; ML'!$BL:$BL,'Pooling Demand- Subsidy &amp; ML'!$B:$B,2020,'Pooling Demand- Subsidy &amp; ML'!$C:$C,$B93,'Pooling Demand- Subsidy &amp; ML'!$D:$D,R$90)+SUMIFS('Pooling Demand- Subsidy &amp; ML'!$BR:$BR,'Pooling Demand- Subsidy &amp; ML'!$B:$B,2020,'Pooling Demand- Subsidy &amp; ML'!$C:$C,$B93,'Pooling Demand- Subsidy &amp; ML'!$D:$D,R$90)+SUMIFS('Pooling Demand- Subsidy &amp; ML'!$BU:$BU,'Pooling Demand- Subsidy &amp; ML'!$B:$B,2020,'Pooling Demand- Subsidy &amp; ML'!$C:$C,$B93,'Pooling Demand- Subsidy &amp; ML'!$D:$D,R$90)</f>
        <v>#N/A</v>
      </c>
      <c r="S93" s="12" t="e">
        <f>SUMIFS('Pooling Demand- Subsidy &amp; ML'!$BI:$BI,'Pooling Demand- Subsidy &amp; ML'!$B:$B,2020,'Pooling Demand- Subsidy &amp; ML'!$C:$C,$B93,'Pooling Demand- Subsidy &amp; ML'!$D:$D,S$90)+SUMIFS('Pooling Demand- Subsidy &amp; ML'!$BL:$BL,'Pooling Demand- Subsidy &amp; ML'!$B:$B,2020,'Pooling Demand- Subsidy &amp; ML'!$C:$C,$B93,'Pooling Demand- Subsidy &amp; ML'!$D:$D,S$90)+SUMIFS('Pooling Demand- Subsidy &amp; ML'!$BR:$BR,'Pooling Demand- Subsidy &amp; ML'!$B:$B,2020,'Pooling Demand- Subsidy &amp; ML'!$C:$C,$B93,'Pooling Demand- Subsidy &amp; ML'!$D:$D,S$90)+SUMIFS('Pooling Demand- Subsidy &amp; ML'!$BU:$BU,'Pooling Demand- Subsidy &amp; ML'!$B:$B,2020,'Pooling Demand- Subsidy &amp; ML'!$C:$C,$B93,'Pooling Demand- Subsidy &amp; ML'!$D:$D,S$90)</f>
        <v>#N/A</v>
      </c>
      <c r="T93" s="115" t="e">
        <f>SUMIFS('Pooling Demand- Subsidy &amp; ML'!$BI:$BI,'Pooling Demand- Subsidy &amp; ML'!$B:$B,2020,'Pooling Demand- Subsidy &amp; ML'!$C:$C,$B93,'Pooling Demand- Subsidy &amp; ML'!$D:$D,T$90)+SUMIFS('Pooling Demand- Subsidy &amp; ML'!$BL:$BL,'Pooling Demand- Subsidy &amp; ML'!$B:$B,2020,'Pooling Demand- Subsidy &amp; ML'!$C:$C,$B93,'Pooling Demand- Subsidy &amp; ML'!$D:$D,T$90)+SUMIFS('Pooling Demand- Subsidy &amp; ML'!$BR:$BR,'Pooling Demand- Subsidy &amp; ML'!$B:$B,2020,'Pooling Demand- Subsidy &amp; ML'!$C:$C,$B93,'Pooling Demand- Subsidy &amp; ML'!$D:$D,T$90)+SUMIFS('Pooling Demand- Subsidy &amp; ML'!$BU:$BU,'Pooling Demand- Subsidy &amp; ML'!$B:$B,2020,'Pooling Demand- Subsidy &amp; ML'!$C:$C,$B93,'Pooling Demand- Subsidy &amp; ML'!$D:$D,T$90)</f>
        <v>#N/A</v>
      </c>
      <c r="U93" s="91" t="e">
        <f t="shared" ref="U93:U98" si="51">SUM(N93:T93)</f>
        <v>#N/A</v>
      </c>
      <c r="W93" s="109" t="s">
        <v>10</v>
      </c>
      <c r="X93" s="114" t="e">
        <f>SUMIFS('Pooling Demand- Subsidy &amp; ML'!$BI:$BI,'Pooling Demand- Subsidy &amp; ML'!$B:$B,2025,'Pooling Demand- Subsidy &amp; ML'!$C:$C,$B93,'Pooling Demand- Subsidy &amp; ML'!$D:$D,X$90)+SUMIFS('Pooling Demand- Subsidy &amp; ML'!$BL:$BL,'Pooling Demand- Subsidy &amp; ML'!$B:$B,2025,'Pooling Demand- Subsidy &amp; ML'!$C:$C,$B93,'Pooling Demand- Subsidy &amp; ML'!$D:$D,X$90)+SUMIFS('Pooling Demand- Subsidy &amp; ML'!$BR:$BR,'Pooling Demand- Subsidy &amp; ML'!$B:$B,2025,'Pooling Demand- Subsidy &amp; ML'!$C:$C,$B93,'Pooling Demand- Subsidy &amp; ML'!$D:$D,X$90)+SUMIFS('Pooling Demand- Subsidy &amp; ML'!$BU:$BU,'Pooling Demand- Subsidy &amp; ML'!$B:$B,2025,'Pooling Demand- Subsidy &amp; ML'!$C:$C,$B93,'Pooling Demand- Subsidy &amp; ML'!$D:$D,X$90)</f>
        <v>#N/A</v>
      </c>
      <c r="Y93" s="12" t="e">
        <f>SUMIFS('Pooling Demand- Subsidy &amp; ML'!$BI:$BI,'Pooling Demand- Subsidy &amp; ML'!$B:$B,2025,'Pooling Demand- Subsidy &amp; ML'!$C:$C,$B93,'Pooling Demand- Subsidy &amp; ML'!$D:$D,Y$90)+SUMIFS('Pooling Demand- Subsidy &amp; ML'!$BL:$BL,'Pooling Demand- Subsidy &amp; ML'!$B:$B,2025,'Pooling Demand- Subsidy &amp; ML'!$C:$C,$B93,'Pooling Demand- Subsidy &amp; ML'!$D:$D,Y$90)+SUMIFS('Pooling Demand- Subsidy &amp; ML'!$BR:$BR,'Pooling Demand- Subsidy &amp; ML'!$B:$B,2025,'Pooling Demand- Subsidy &amp; ML'!$C:$C,$B93,'Pooling Demand- Subsidy &amp; ML'!$D:$D,Y$90)+SUMIFS('Pooling Demand- Subsidy &amp; ML'!$BU:$BU,'Pooling Demand- Subsidy &amp; ML'!$B:$B,2025,'Pooling Demand- Subsidy &amp; ML'!$C:$C,$B93,'Pooling Demand- Subsidy &amp; ML'!$D:$D,Y$90)</f>
        <v>#N/A</v>
      </c>
      <c r="Z93" s="12" t="e">
        <f>SUMIFS('Pooling Demand- Subsidy &amp; ML'!$BI:$BI,'Pooling Demand- Subsidy &amp; ML'!$B:$B,2025,'Pooling Demand- Subsidy &amp; ML'!$C:$C,$B93,'Pooling Demand- Subsidy &amp; ML'!$D:$D,Z$90)+SUMIFS('Pooling Demand- Subsidy &amp; ML'!$BL:$BL,'Pooling Demand- Subsidy &amp; ML'!$B:$B,2025,'Pooling Demand- Subsidy &amp; ML'!$C:$C,$B93,'Pooling Demand- Subsidy &amp; ML'!$D:$D,Z$90)+SUMIFS('Pooling Demand- Subsidy &amp; ML'!$BR:$BR,'Pooling Demand- Subsidy &amp; ML'!$B:$B,2025,'Pooling Demand- Subsidy &amp; ML'!$C:$C,$B93,'Pooling Demand- Subsidy &amp; ML'!$D:$D,Z$90)+SUMIFS('Pooling Demand- Subsidy &amp; ML'!$BU:$BU,'Pooling Demand- Subsidy &amp; ML'!$B:$B,2025,'Pooling Demand- Subsidy &amp; ML'!$C:$C,$B93,'Pooling Demand- Subsidy &amp; ML'!$D:$D,Z$90)</f>
        <v>#N/A</v>
      </c>
      <c r="AA93" s="12" t="e">
        <f>SUMIFS('Pooling Demand- Subsidy &amp; ML'!$BI:$BI,'Pooling Demand- Subsidy &amp; ML'!$B:$B,2025,'Pooling Demand- Subsidy &amp; ML'!$C:$C,$B93,'Pooling Demand- Subsidy &amp; ML'!$D:$D,AA$90)+SUMIFS('Pooling Demand- Subsidy &amp; ML'!$BL:$BL,'Pooling Demand- Subsidy &amp; ML'!$B:$B,2025,'Pooling Demand- Subsidy &amp; ML'!$C:$C,$B93,'Pooling Demand- Subsidy &amp; ML'!$D:$D,AA$90)+SUMIFS('Pooling Demand- Subsidy &amp; ML'!$BR:$BR,'Pooling Demand- Subsidy &amp; ML'!$B:$B,2025,'Pooling Demand- Subsidy &amp; ML'!$C:$C,$B93,'Pooling Demand- Subsidy &amp; ML'!$D:$D,AA$90)+SUMIFS('Pooling Demand- Subsidy &amp; ML'!$BU:$BU,'Pooling Demand- Subsidy &amp; ML'!$B:$B,2025,'Pooling Demand- Subsidy &amp; ML'!$C:$C,$B93,'Pooling Demand- Subsidy &amp; ML'!$D:$D,AA$90)</f>
        <v>#N/A</v>
      </c>
      <c r="AB93" s="12" t="e">
        <f>SUMIFS('Pooling Demand- Subsidy &amp; ML'!$BI:$BI,'Pooling Demand- Subsidy &amp; ML'!$B:$B,2025,'Pooling Demand- Subsidy &amp; ML'!$C:$C,$B93,'Pooling Demand- Subsidy &amp; ML'!$D:$D,AB$90)+SUMIFS('Pooling Demand- Subsidy &amp; ML'!$BL:$BL,'Pooling Demand- Subsidy &amp; ML'!$B:$B,2025,'Pooling Demand- Subsidy &amp; ML'!$C:$C,$B93,'Pooling Demand- Subsidy &amp; ML'!$D:$D,AB$90)+SUMIFS('Pooling Demand- Subsidy &amp; ML'!$BR:$BR,'Pooling Demand- Subsidy &amp; ML'!$B:$B,2025,'Pooling Demand- Subsidy &amp; ML'!$C:$C,$B93,'Pooling Demand- Subsidy &amp; ML'!$D:$D,AB$90)+SUMIFS('Pooling Demand- Subsidy &amp; ML'!$BU:$BU,'Pooling Demand- Subsidy &amp; ML'!$B:$B,2025,'Pooling Demand- Subsidy &amp; ML'!$C:$C,$B93,'Pooling Demand- Subsidy &amp; ML'!$D:$D,AB$90)</f>
        <v>#N/A</v>
      </c>
      <c r="AC93" s="12" t="e">
        <f>SUMIFS('Pooling Demand- Subsidy &amp; ML'!$BI:$BI,'Pooling Demand- Subsidy &amp; ML'!$B:$B,2025,'Pooling Demand- Subsidy &amp; ML'!$C:$C,$B93,'Pooling Demand- Subsidy &amp; ML'!$D:$D,AC$90)+SUMIFS('Pooling Demand- Subsidy &amp; ML'!$BL:$BL,'Pooling Demand- Subsidy &amp; ML'!$B:$B,2025,'Pooling Demand- Subsidy &amp; ML'!$C:$C,$B93,'Pooling Demand- Subsidy &amp; ML'!$D:$D,AC$90)+SUMIFS('Pooling Demand- Subsidy &amp; ML'!$BR:$BR,'Pooling Demand- Subsidy &amp; ML'!$B:$B,2025,'Pooling Demand- Subsidy &amp; ML'!$C:$C,$B93,'Pooling Demand- Subsidy &amp; ML'!$D:$D,AC$90)+SUMIFS('Pooling Demand- Subsidy &amp; ML'!$BU:$BU,'Pooling Demand- Subsidy &amp; ML'!$B:$B,2025,'Pooling Demand- Subsidy &amp; ML'!$C:$C,$B93,'Pooling Demand- Subsidy &amp; ML'!$D:$D,AC$90)</f>
        <v>#N/A</v>
      </c>
      <c r="AD93" s="115" t="e">
        <f>SUMIFS('Pooling Demand- Subsidy &amp; ML'!$BI:$BI,'Pooling Demand- Subsidy &amp; ML'!$B:$B,2025,'Pooling Demand- Subsidy &amp; ML'!$C:$C,$B93,'Pooling Demand- Subsidy &amp; ML'!$D:$D,AD$90)+SUMIFS('Pooling Demand- Subsidy &amp; ML'!$BL:$BL,'Pooling Demand- Subsidy &amp; ML'!$B:$B,2025,'Pooling Demand- Subsidy &amp; ML'!$C:$C,$B93,'Pooling Demand- Subsidy &amp; ML'!$D:$D,AD$90)+SUMIFS('Pooling Demand- Subsidy &amp; ML'!$BR:$BR,'Pooling Demand- Subsidy &amp; ML'!$B:$B,2025,'Pooling Demand- Subsidy &amp; ML'!$C:$C,$B93,'Pooling Demand- Subsidy &amp; ML'!$D:$D,AD$90)+SUMIFS('Pooling Demand- Subsidy &amp; ML'!$BU:$BU,'Pooling Demand- Subsidy &amp; ML'!$B:$B,2025,'Pooling Demand- Subsidy &amp; ML'!$C:$C,$B93,'Pooling Demand- Subsidy &amp; ML'!$D:$D,AD$90)</f>
        <v>#N/A</v>
      </c>
      <c r="AE93" s="91" t="e">
        <f t="shared" ref="AE93:AE98" si="52">SUM(X93:AD93)</f>
        <v>#N/A</v>
      </c>
      <c r="AG93" s="109" t="s">
        <v>10</v>
      </c>
      <c r="AH93" s="114">
        <f>SUMIFS('Pooling Demand- Subsidy &amp; ML'!$BI:$BI,'Pooling Demand- Subsidy &amp; ML'!$B:$B,2035,'Pooling Demand- Subsidy &amp; ML'!$C:$C,$B93,'Pooling Demand- Subsidy &amp; ML'!$D:$D,AH$90)+SUMIFS('Pooling Demand- Subsidy &amp; ML'!$BL:$BL,'Pooling Demand- Subsidy &amp; ML'!$B:$B,2035,'Pooling Demand- Subsidy &amp; ML'!$C:$C,$B93,'Pooling Demand- Subsidy &amp; ML'!$D:$D,AH$90)+SUMIFS('Pooling Demand- Subsidy &amp; ML'!$BR:$BR,'Pooling Demand- Subsidy &amp; ML'!$B:$B,2035,'Pooling Demand- Subsidy &amp; ML'!$C:$C,$B93,'Pooling Demand- Subsidy &amp; ML'!$D:$D,AH$90)+SUMIFS('Pooling Demand- Subsidy &amp; ML'!$BU:$BU,'Pooling Demand- Subsidy &amp; ML'!$B:$B,2035,'Pooling Demand- Subsidy &amp; ML'!$C:$C,$B93,'Pooling Demand- Subsidy &amp; ML'!$D:$D,AH$90)</f>
        <v>23.727908741605489</v>
      </c>
      <c r="AI93" s="12">
        <f>SUMIFS('Pooling Demand- Subsidy &amp; ML'!$BI:$BI,'Pooling Demand- Subsidy &amp; ML'!$B:$B,2035,'Pooling Demand- Subsidy &amp; ML'!$C:$C,$B93,'Pooling Demand- Subsidy &amp; ML'!$D:$D,AI$90)+SUMIFS('Pooling Demand- Subsidy &amp; ML'!$BL:$BL,'Pooling Demand- Subsidy &amp; ML'!$B:$B,2035,'Pooling Demand- Subsidy &amp; ML'!$C:$C,$B93,'Pooling Demand- Subsidy &amp; ML'!$D:$D,AI$90)+SUMIFS('Pooling Demand- Subsidy &amp; ML'!$BR:$BR,'Pooling Demand- Subsidy &amp; ML'!$B:$B,2035,'Pooling Demand- Subsidy &amp; ML'!$C:$C,$B93,'Pooling Demand- Subsidy &amp; ML'!$D:$D,AI$90)+SUMIFS('Pooling Demand- Subsidy &amp; ML'!$BU:$BU,'Pooling Demand- Subsidy &amp; ML'!$B:$B,2035,'Pooling Demand- Subsidy &amp; ML'!$C:$C,$B93,'Pooling Demand- Subsidy &amp; ML'!$D:$D,AI$90)</f>
        <v>81.846118502310404</v>
      </c>
      <c r="AJ93" s="12">
        <f>SUMIFS('Pooling Demand- Subsidy &amp; ML'!$BI:$BI,'Pooling Demand- Subsidy &amp; ML'!$B:$B,2035,'Pooling Demand- Subsidy &amp; ML'!$C:$C,$B93,'Pooling Demand- Subsidy &amp; ML'!$D:$D,AJ$90)+SUMIFS('Pooling Demand- Subsidy &amp; ML'!$BL:$BL,'Pooling Demand- Subsidy &amp; ML'!$B:$B,2035,'Pooling Demand- Subsidy &amp; ML'!$C:$C,$B93,'Pooling Demand- Subsidy &amp; ML'!$D:$D,AJ$90)+SUMIFS('Pooling Demand- Subsidy &amp; ML'!$BR:$BR,'Pooling Demand- Subsidy &amp; ML'!$B:$B,2035,'Pooling Demand- Subsidy &amp; ML'!$C:$C,$B93,'Pooling Demand- Subsidy &amp; ML'!$D:$D,AJ$90)+SUMIFS('Pooling Demand- Subsidy &amp; ML'!$BU:$BU,'Pooling Demand- Subsidy &amp; ML'!$B:$B,2035,'Pooling Demand- Subsidy &amp; ML'!$C:$C,$B93,'Pooling Demand- Subsidy &amp; ML'!$D:$D,AJ$90)</f>
        <v>9.0057764804439842</v>
      </c>
      <c r="AK93" s="12">
        <f>SUMIFS('Pooling Demand- Subsidy &amp; ML'!$BI:$BI,'Pooling Demand- Subsidy &amp; ML'!$B:$B,2035,'Pooling Demand- Subsidy &amp; ML'!$C:$C,$B93,'Pooling Demand- Subsidy &amp; ML'!$D:$D,AK$90)+SUMIFS('Pooling Demand- Subsidy &amp; ML'!$BL:$BL,'Pooling Demand- Subsidy &amp; ML'!$B:$B,2035,'Pooling Demand- Subsidy &amp; ML'!$C:$C,$B93,'Pooling Demand- Subsidy &amp; ML'!$D:$D,AK$90)+SUMIFS('Pooling Demand- Subsidy &amp; ML'!$BR:$BR,'Pooling Demand- Subsidy &amp; ML'!$B:$B,2035,'Pooling Demand- Subsidy &amp; ML'!$C:$C,$B93,'Pooling Demand- Subsidy &amp; ML'!$D:$D,AK$90)+SUMIFS('Pooling Demand- Subsidy &amp; ML'!$BU:$BU,'Pooling Demand- Subsidy &amp; ML'!$B:$B,2035,'Pooling Demand- Subsidy &amp; ML'!$C:$C,$B93,'Pooling Demand- Subsidy &amp; ML'!$D:$D,AK$90)</f>
        <v>14.262592062418866</v>
      </c>
      <c r="AL93" s="12">
        <f>SUMIFS('Pooling Demand- Subsidy &amp; ML'!$BI:$BI,'Pooling Demand- Subsidy &amp; ML'!$B:$B,2035,'Pooling Demand- Subsidy &amp; ML'!$C:$C,$B93,'Pooling Demand- Subsidy &amp; ML'!$D:$D,AL$90)+SUMIFS('Pooling Demand- Subsidy &amp; ML'!$BL:$BL,'Pooling Demand- Subsidy &amp; ML'!$B:$B,2035,'Pooling Demand- Subsidy &amp; ML'!$C:$C,$B93,'Pooling Demand- Subsidy &amp; ML'!$D:$D,AL$90)+SUMIFS('Pooling Demand- Subsidy &amp; ML'!$BR:$BR,'Pooling Demand- Subsidy &amp; ML'!$B:$B,2035,'Pooling Demand- Subsidy &amp; ML'!$C:$C,$B93,'Pooling Demand- Subsidy &amp; ML'!$D:$D,AL$90)+SUMIFS('Pooling Demand- Subsidy &amp; ML'!$BU:$BU,'Pooling Demand- Subsidy &amp; ML'!$B:$B,2035,'Pooling Demand- Subsidy &amp; ML'!$C:$C,$B93,'Pooling Demand- Subsidy &amp; ML'!$D:$D,AL$90)</f>
        <v>11.506105965509086</v>
      </c>
      <c r="AM93" s="12">
        <f>SUMIFS('Pooling Demand- Subsidy &amp; ML'!$BI:$BI,'Pooling Demand- Subsidy &amp; ML'!$B:$B,2035,'Pooling Demand- Subsidy &amp; ML'!$C:$C,$B93,'Pooling Demand- Subsidy &amp; ML'!$D:$D,AM$90)+SUMIFS('Pooling Demand- Subsidy &amp; ML'!$BL:$BL,'Pooling Demand- Subsidy &amp; ML'!$B:$B,2035,'Pooling Demand- Subsidy &amp; ML'!$C:$C,$B93,'Pooling Demand- Subsidy &amp; ML'!$D:$D,AM$90)+SUMIFS('Pooling Demand- Subsidy &amp; ML'!$BR:$BR,'Pooling Demand- Subsidy &amp; ML'!$B:$B,2035,'Pooling Demand- Subsidy &amp; ML'!$C:$C,$B93,'Pooling Demand- Subsidy &amp; ML'!$D:$D,AM$90)+SUMIFS('Pooling Demand- Subsidy &amp; ML'!$BU:$BU,'Pooling Demand- Subsidy &amp; ML'!$B:$B,2035,'Pooling Demand- Subsidy &amp; ML'!$C:$C,$B93,'Pooling Demand- Subsidy &amp; ML'!$D:$D,AM$90)</f>
        <v>11.589752578776089</v>
      </c>
      <c r="AN93" s="115">
        <f>SUMIFS('Pooling Demand- Subsidy &amp; ML'!$BI:$BI,'Pooling Demand- Subsidy &amp; ML'!$B:$B,2035,'Pooling Demand- Subsidy &amp; ML'!$C:$C,$B93,'Pooling Demand- Subsidy &amp; ML'!$D:$D,AN$90)+SUMIFS('Pooling Demand- Subsidy &amp; ML'!$BL:$BL,'Pooling Demand- Subsidy &amp; ML'!$B:$B,2035,'Pooling Demand- Subsidy &amp; ML'!$C:$C,$B93,'Pooling Demand- Subsidy &amp; ML'!$D:$D,AN$90)+SUMIFS('Pooling Demand- Subsidy &amp; ML'!$BR:$BR,'Pooling Demand- Subsidy &amp; ML'!$B:$B,2035,'Pooling Demand- Subsidy &amp; ML'!$C:$C,$B93,'Pooling Demand- Subsidy &amp; ML'!$D:$D,AN$90)+SUMIFS('Pooling Demand- Subsidy &amp; ML'!$BU:$BU,'Pooling Demand- Subsidy &amp; ML'!$B:$B,2035,'Pooling Demand- Subsidy &amp; ML'!$C:$C,$B93,'Pooling Demand- Subsidy &amp; ML'!$D:$D,AN$90)</f>
        <v>1.1423767504222258</v>
      </c>
      <c r="AO93" s="91">
        <f t="shared" ref="AO93:AO98" si="53">SUM(AH93:AN93)</f>
        <v>153.08063108148613</v>
      </c>
      <c r="AQ93" s="109" t="s">
        <v>10</v>
      </c>
      <c r="AR93" s="114" t="e">
        <f>SUMIFS('Pooling Demand- Subsidy &amp; ML'!$BI:$BI,'Pooling Demand- Subsidy &amp; ML'!$B:$B,2050,'Pooling Demand- Subsidy &amp; ML'!$C:$C,$B93,'Pooling Demand- Subsidy &amp; ML'!$D:$D,AR$90)+SUMIFS('Pooling Demand- Subsidy &amp; ML'!$BL:$BL,'Pooling Demand- Subsidy &amp; ML'!$B:$B,2050,'Pooling Demand- Subsidy &amp; ML'!$C:$C,$B93,'Pooling Demand- Subsidy &amp; ML'!$D:$D,AR$90)+SUMIFS('Pooling Demand- Subsidy &amp; ML'!$BR:$BR,'Pooling Demand- Subsidy &amp; ML'!$B:$B,2050,'Pooling Demand- Subsidy &amp; ML'!$C:$C,$B93,'Pooling Demand- Subsidy &amp; ML'!$D:$D,AR$90)+SUMIFS('Pooling Demand- Subsidy &amp; ML'!$BU:$BU,'Pooling Demand- Subsidy &amp; ML'!$B:$B,2050,'Pooling Demand- Subsidy &amp; ML'!$C:$C,$B93,'Pooling Demand- Subsidy &amp; ML'!$D:$D,AR$90)</f>
        <v>#N/A</v>
      </c>
      <c r="AS93" s="12" t="e">
        <f>SUMIFS('Pooling Demand- Subsidy &amp; ML'!$BI:$BI,'Pooling Demand- Subsidy &amp; ML'!$B:$B,2050,'Pooling Demand- Subsidy &amp; ML'!$C:$C,$B93,'Pooling Demand- Subsidy &amp; ML'!$D:$D,AS$90)+SUMIFS('Pooling Demand- Subsidy &amp; ML'!$BL:$BL,'Pooling Demand- Subsidy &amp; ML'!$B:$B,2050,'Pooling Demand- Subsidy &amp; ML'!$C:$C,$B93,'Pooling Demand- Subsidy &amp; ML'!$D:$D,AS$90)+SUMIFS('Pooling Demand- Subsidy &amp; ML'!$BR:$BR,'Pooling Demand- Subsidy &amp; ML'!$B:$B,2050,'Pooling Demand- Subsidy &amp; ML'!$C:$C,$B93,'Pooling Demand- Subsidy &amp; ML'!$D:$D,AS$90)+SUMIFS('Pooling Demand- Subsidy &amp; ML'!$BU:$BU,'Pooling Demand- Subsidy &amp; ML'!$B:$B,2050,'Pooling Demand- Subsidy &amp; ML'!$C:$C,$B93,'Pooling Demand- Subsidy &amp; ML'!$D:$D,AS$90)</f>
        <v>#N/A</v>
      </c>
      <c r="AT93" s="12" t="e">
        <f>SUMIFS('Pooling Demand- Subsidy &amp; ML'!$BI:$BI,'Pooling Demand- Subsidy &amp; ML'!$B:$B,2050,'Pooling Demand- Subsidy &amp; ML'!$C:$C,$B93,'Pooling Demand- Subsidy &amp; ML'!$D:$D,AT$90)+SUMIFS('Pooling Demand- Subsidy &amp; ML'!$BL:$BL,'Pooling Demand- Subsidy &amp; ML'!$B:$B,2050,'Pooling Demand- Subsidy &amp; ML'!$C:$C,$B93,'Pooling Demand- Subsidy &amp; ML'!$D:$D,AT$90)+SUMIFS('Pooling Demand- Subsidy &amp; ML'!$BR:$BR,'Pooling Demand- Subsidy &amp; ML'!$B:$B,2050,'Pooling Demand- Subsidy &amp; ML'!$C:$C,$B93,'Pooling Demand- Subsidy &amp; ML'!$D:$D,AT$90)+SUMIFS('Pooling Demand- Subsidy &amp; ML'!$BU:$BU,'Pooling Demand- Subsidy &amp; ML'!$B:$B,2050,'Pooling Demand- Subsidy &amp; ML'!$C:$C,$B93,'Pooling Demand- Subsidy &amp; ML'!$D:$D,AT$90)</f>
        <v>#N/A</v>
      </c>
      <c r="AU93" s="12" t="e">
        <f>SUMIFS('Pooling Demand- Subsidy &amp; ML'!$BI:$BI,'Pooling Demand- Subsidy &amp; ML'!$B:$B,2050,'Pooling Demand- Subsidy &amp; ML'!$C:$C,$B93,'Pooling Demand- Subsidy &amp; ML'!$D:$D,AU$90)+SUMIFS('Pooling Demand- Subsidy &amp; ML'!$BL:$BL,'Pooling Demand- Subsidy &amp; ML'!$B:$B,2050,'Pooling Demand- Subsidy &amp; ML'!$C:$C,$B93,'Pooling Demand- Subsidy &amp; ML'!$D:$D,AU$90)+SUMIFS('Pooling Demand- Subsidy &amp; ML'!$BR:$BR,'Pooling Demand- Subsidy &amp; ML'!$B:$B,2050,'Pooling Demand- Subsidy &amp; ML'!$C:$C,$B93,'Pooling Demand- Subsidy &amp; ML'!$D:$D,AU$90)+SUMIFS('Pooling Demand- Subsidy &amp; ML'!$BU:$BU,'Pooling Demand- Subsidy &amp; ML'!$B:$B,2050,'Pooling Demand- Subsidy &amp; ML'!$C:$C,$B93,'Pooling Demand- Subsidy &amp; ML'!$D:$D,AU$90)</f>
        <v>#N/A</v>
      </c>
      <c r="AV93" s="12" t="e">
        <f>SUMIFS('Pooling Demand- Subsidy &amp; ML'!$BI:$BI,'Pooling Demand- Subsidy &amp; ML'!$B:$B,2050,'Pooling Demand- Subsidy &amp; ML'!$C:$C,$B93,'Pooling Demand- Subsidy &amp; ML'!$D:$D,AV$90)+SUMIFS('Pooling Demand- Subsidy &amp; ML'!$BL:$BL,'Pooling Demand- Subsidy &amp; ML'!$B:$B,2050,'Pooling Demand- Subsidy &amp; ML'!$C:$C,$B93,'Pooling Demand- Subsidy &amp; ML'!$D:$D,AV$90)+SUMIFS('Pooling Demand- Subsidy &amp; ML'!$BR:$BR,'Pooling Demand- Subsidy &amp; ML'!$B:$B,2050,'Pooling Demand- Subsidy &amp; ML'!$C:$C,$B93,'Pooling Demand- Subsidy &amp; ML'!$D:$D,AV$90)+SUMIFS('Pooling Demand- Subsidy &amp; ML'!$BU:$BU,'Pooling Demand- Subsidy &amp; ML'!$B:$B,2050,'Pooling Demand- Subsidy &amp; ML'!$C:$C,$B93,'Pooling Demand- Subsidy &amp; ML'!$D:$D,AV$90)</f>
        <v>#N/A</v>
      </c>
      <c r="AW93" s="12" t="e">
        <f>SUMIFS('Pooling Demand- Subsidy &amp; ML'!$BI:$BI,'Pooling Demand- Subsidy &amp; ML'!$B:$B,2050,'Pooling Demand- Subsidy &amp; ML'!$C:$C,$B93,'Pooling Demand- Subsidy &amp; ML'!$D:$D,AW$90)+SUMIFS('Pooling Demand- Subsidy &amp; ML'!$BL:$BL,'Pooling Demand- Subsidy &amp; ML'!$B:$B,2050,'Pooling Demand- Subsidy &amp; ML'!$C:$C,$B93,'Pooling Demand- Subsidy &amp; ML'!$D:$D,AW$90)+SUMIFS('Pooling Demand- Subsidy &amp; ML'!$BR:$BR,'Pooling Demand- Subsidy &amp; ML'!$B:$B,2050,'Pooling Demand- Subsidy &amp; ML'!$C:$C,$B93,'Pooling Demand- Subsidy &amp; ML'!$D:$D,AW$90)+SUMIFS('Pooling Demand- Subsidy &amp; ML'!$BU:$BU,'Pooling Demand- Subsidy &amp; ML'!$B:$B,2050,'Pooling Demand- Subsidy &amp; ML'!$C:$C,$B93,'Pooling Demand- Subsidy &amp; ML'!$D:$D,AW$90)</f>
        <v>#N/A</v>
      </c>
      <c r="AX93" s="115" t="e">
        <f>SUMIFS('Pooling Demand- Subsidy &amp; ML'!$BI:$BI,'Pooling Demand- Subsidy &amp; ML'!$B:$B,2050,'Pooling Demand- Subsidy &amp; ML'!$C:$C,$B93,'Pooling Demand- Subsidy &amp; ML'!$D:$D,AX$90)+SUMIFS('Pooling Demand- Subsidy &amp; ML'!$BL:$BL,'Pooling Demand- Subsidy &amp; ML'!$B:$B,2050,'Pooling Demand- Subsidy &amp; ML'!$C:$C,$B93,'Pooling Demand- Subsidy &amp; ML'!$D:$D,AX$90)+SUMIFS('Pooling Demand- Subsidy &amp; ML'!$BR:$BR,'Pooling Demand- Subsidy &amp; ML'!$B:$B,2050,'Pooling Demand- Subsidy &amp; ML'!$C:$C,$B93,'Pooling Demand- Subsidy &amp; ML'!$D:$D,AX$90)+SUMIFS('Pooling Demand- Subsidy &amp; ML'!$BU:$BU,'Pooling Demand- Subsidy &amp; ML'!$B:$B,2050,'Pooling Demand- Subsidy &amp; ML'!$C:$C,$B93,'Pooling Demand- Subsidy &amp; ML'!$D:$D,AX$90)</f>
        <v>#N/A</v>
      </c>
      <c r="AY93" s="91" t="e">
        <f t="shared" ref="AY93:AY98" si="54">SUM(AR93:AX93)</f>
        <v>#N/A</v>
      </c>
    </row>
    <row r="94" spans="2:51" s="18" customFormat="1" x14ac:dyDescent="0.25">
      <c r="B94" s="18">
        <v>2</v>
      </c>
      <c r="C94" s="109" t="s">
        <v>11</v>
      </c>
      <c r="D94" s="114" t="e">
        <f>SUMIFS('Pooling Demand- Subsidy &amp; ML'!$BI:$BI,'Pooling Demand- Subsidy &amp; ML'!$B:$B,2016,'Pooling Demand- Subsidy &amp; ML'!$C:$C,$B94,'Pooling Demand- Subsidy &amp; ML'!$D:$D,D$90)+SUMIFS('Pooling Demand- Subsidy &amp; ML'!$BL:$BL,'Pooling Demand- Subsidy &amp; ML'!$B:$B,2016,'Pooling Demand- Subsidy &amp; ML'!$C:$C,$B94,'Pooling Demand- Subsidy &amp; ML'!$D:$D,D$90)+SUMIFS('Pooling Demand- Subsidy &amp; ML'!$BR:$BR,'Pooling Demand- Subsidy &amp; ML'!$B:$B,2016,'Pooling Demand- Subsidy &amp; ML'!$C:$C,$B94,'Pooling Demand- Subsidy &amp; ML'!$D:$D,D$90)+SUMIFS('Pooling Demand- Subsidy &amp; ML'!$BU:$BU,'Pooling Demand- Subsidy &amp; ML'!$B:$B,2016,'Pooling Demand- Subsidy &amp; ML'!$C:$C,$B94,'Pooling Demand- Subsidy &amp; ML'!$D:$D,D$90)</f>
        <v>#N/A</v>
      </c>
      <c r="E94" s="12" t="e">
        <f>SUMIFS('Pooling Demand- Subsidy &amp; ML'!$BI:$BI,'Pooling Demand- Subsidy &amp; ML'!$B:$B,2016,'Pooling Demand- Subsidy &amp; ML'!$C:$C,$B94,'Pooling Demand- Subsidy &amp; ML'!$D:$D,E$90)+SUMIFS('Pooling Demand- Subsidy &amp; ML'!$BL:$BL,'Pooling Demand- Subsidy &amp; ML'!$B:$B,2016,'Pooling Demand- Subsidy &amp; ML'!$C:$C,$B94,'Pooling Demand- Subsidy &amp; ML'!$D:$D,E$90)+SUMIFS('Pooling Demand- Subsidy &amp; ML'!$BR:$BR,'Pooling Demand- Subsidy &amp; ML'!$B:$B,2016,'Pooling Demand- Subsidy &amp; ML'!$C:$C,$B94,'Pooling Demand- Subsidy &amp; ML'!$D:$D,E$90)+SUMIFS('Pooling Demand- Subsidy &amp; ML'!$BU:$BU,'Pooling Demand- Subsidy &amp; ML'!$B:$B,2016,'Pooling Demand- Subsidy &amp; ML'!$C:$C,$B94,'Pooling Demand- Subsidy &amp; ML'!$D:$D,E$90)</f>
        <v>#N/A</v>
      </c>
      <c r="F94" s="12" t="e">
        <f>SUMIFS('Pooling Demand- Subsidy &amp; ML'!$BI:$BI,'Pooling Demand- Subsidy &amp; ML'!$B:$B,2016,'Pooling Demand- Subsidy &amp; ML'!$C:$C,$B94,'Pooling Demand- Subsidy &amp; ML'!$D:$D,F$90)+SUMIFS('Pooling Demand- Subsidy &amp; ML'!$BL:$BL,'Pooling Demand- Subsidy &amp; ML'!$B:$B,2016,'Pooling Demand- Subsidy &amp; ML'!$C:$C,$B94,'Pooling Demand- Subsidy &amp; ML'!$D:$D,F$90)+SUMIFS('Pooling Demand- Subsidy &amp; ML'!$BR:$BR,'Pooling Demand- Subsidy &amp; ML'!$B:$B,2016,'Pooling Demand- Subsidy &amp; ML'!$C:$C,$B94,'Pooling Demand- Subsidy &amp; ML'!$D:$D,F$90)+SUMIFS('Pooling Demand- Subsidy &amp; ML'!$BU:$BU,'Pooling Demand- Subsidy &amp; ML'!$B:$B,2016,'Pooling Demand- Subsidy &amp; ML'!$C:$C,$B94,'Pooling Demand- Subsidy &amp; ML'!$D:$D,F$90)</f>
        <v>#N/A</v>
      </c>
      <c r="G94" s="12" t="e">
        <f>SUMIFS('Pooling Demand- Subsidy &amp; ML'!$BI:$BI,'Pooling Demand- Subsidy &amp; ML'!$B:$B,2016,'Pooling Demand- Subsidy &amp; ML'!$C:$C,$B94,'Pooling Demand- Subsidy &amp; ML'!$D:$D,G$90)+SUMIFS('Pooling Demand- Subsidy &amp; ML'!$BL:$BL,'Pooling Demand- Subsidy &amp; ML'!$B:$B,2016,'Pooling Demand- Subsidy &amp; ML'!$C:$C,$B94,'Pooling Demand- Subsidy &amp; ML'!$D:$D,G$90)+SUMIFS('Pooling Demand- Subsidy &amp; ML'!$BR:$BR,'Pooling Demand- Subsidy &amp; ML'!$B:$B,2016,'Pooling Demand- Subsidy &amp; ML'!$C:$C,$B94,'Pooling Demand- Subsidy &amp; ML'!$D:$D,G$90)+SUMIFS('Pooling Demand- Subsidy &amp; ML'!$BU:$BU,'Pooling Demand- Subsidy &amp; ML'!$B:$B,2016,'Pooling Demand- Subsidy &amp; ML'!$C:$C,$B94,'Pooling Demand- Subsidy &amp; ML'!$D:$D,G$90)</f>
        <v>#N/A</v>
      </c>
      <c r="H94" s="12" t="e">
        <f>SUMIFS('Pooling Demand- Subsidy &amp; ML'!$BI:$BI,'Pooling Demand- Subsidy &amp; ML'!$B:$B,2016,'Pooling Demand- Subsidy &amp; ML'!$C:$C,$B94,'Pooling Demand- Subsidy &amp; ML'!$D:$D,H$90)+SUMIFS('Pooling Demand- Subsidy &amp; ML'!$BL:$BL,'Pooling Demand- Subsidy &amp; ML'!$B:$B,2016,'Pooling Demand- Subsidy &amp; ML'!$C:$C,$B94,'Pooling Demand- Subsidy &amp; ML'!$D:$D,H$90)+SUMIFS('Pooling Demand- Subsidy &amp; ML'!$BR:$BR,'Pooling Demand- Subsidy &amp; ML'!$B:$B,2016,'Pooling Demand- Subsidy &amp; ML'!$C:$C,$B94,'Pooling Demand- Subsidy &amp; ML'!$D:$D,H$90)+SUMIFS('Pooling Demand- Subsidy &amp; ML'!$BU:$BU,'Pooling Demand- Subsidy &amp; ML'!$B:$B,2016,'Pooling Demand- Subsidy &amp; ML'!$C:$C,$B94,'Pooling Demand- Subsidy &amp; ML'!$D:$D,H$90)</f>
        <v>#N/A</v>
      </c>
      <c r="I94" s="12" t="e">
        <f>SUMIFS('Pooling Demand- Subsidy &amp; ML'!$BI:$BI,'Pooling Demand- Subsidy &amp; ML'!$B:$B,2016,'Pooling Demand- Subsidy &amp; ML'!$C:$C,$B94,'Pooling Demand- Subsidy &amp; ML'!$D:$D,I$90)+SUMIFS('Pooling Demand- Subsidy &amp; ML'!$BL:$BL,'Pooling Demand- Subsidy &amp; ML'!$B:$B,2016,'Pooling Demand- Subsidy &amp; ML'!$C:$C,$B94,'Pooling Demand- Subsidy &amp; ML'!$D:$D,I$90)+SUMIFS('Pooling Demand- Subsidy &amp; ML'!$BR:$BR,'Pooling Demand- Subsidy &amp; ML'!$B:$B,2016,'Pooling Demand- Subsidy &amp; ML'!$C:$C,$B94,'Pooling Demand- Subsidy &amp; ML'!$D:$D,I$90)+SUMIFS('Pooling Demand- Subsidy &amp; ML'!$BU:$BU,'Pooling Demand- Subsidy &amp; ML'!$B:$B,2016,'Pooling Demand- Subsidy &amp; ML'!$C:$C,$B94,'Pooling Demand- Subsidy &amp; ML'!$D:$D,I$90)</f>
        <v>#N/A</v>
      </c>
      <c r="J94" s="115" t="e">
        <f>SUMIFS('Pooling Demand- Subsidy &amp; ML'!$BI:$BI,'Pooling Demand- Subsidy &amp; ML'!$B:$B,2016,'Pooling Demand- Subsidy &amp; ML'!$C:$C,$B94,'Pooling Demand- Subsidy &amp; ML'!$D:$D,J$90)+SUMIFS('Pooling Demand- Subsidy &amp; ML'!$BL:$BL,'Pooling Demand- Subsidy &amp; ML'!$B:$B,2016,'Pooling Demand- Subsidy &amp; ML'!$C:$C,$B94,'Pooling Demand- Subsidy &amp; ML'!$D:$D,J$90)+SUMIFS('Pooling Demand- Subsidy &amp; ML'!$BR:$BR,'Pooling Demand- Subsidy &amp; ML'!$B:$B,2016,'Pooling Demand- Subsidy &amp; ML'!$C:$C,$B94,'Pooling Demand- Subsidy &amp; ML'!$D:$D,J$90)+SUMIFS('Pooling Demand- Subsidy &amp; ML'!$BU:$BU,'Pooling Demand- Subsidy &amp; ML'!$B:$B,2016,'Pooling Demand- Subsidy &amp; ML'!$C:$C,$B94,'Pooling Demand- Subsidy &amp; ML'!$D:$D,J$90)</f>
        <v>#N/A</v>
      </c>
      <c r="K94" s="91" t="e">
        <f t="shared" si="50"/>
        <v>#N/A</v>
      </c>
      <c r="M94" s="109" t="s">
        <v>11</v>
      </c>
      <c r="N94" s="114" t="e">
        <f>SUMIFS('Pooling Demand- Subsidy &amp; ML'!$BI:$BI,'Pooling Demand- Subsidy &amp; ML'!$B:$B,2020,'Pooling Demand- Subsidy &amp; ML'!$C:$C,$B94,'Pooling Demand- Subsidy &amp; ML'!$D:$D,N$90)+SUMIFS('Pooling Demand- Subsidy &amp; ML'!$BL:$BL,'Pooling Demand- Subsidy &amp; ML'!$B:$B,2020,'Pooling Demand- Subsidy &amp; ML'!$C:$C,$B94,'Pooling Demand- Subsidy &amp; ML'!$D:$D,N$90)+SUMIFS('Pooling Demand- Subsidy &amp; ML'!$BR:$BR,'Pooling Demand- Subsidy &amp; ML'!$B:$B,2020,'Pooling Demand- Subsidy &amp; ML'!$C:$C,$B94,'Pooling Demand- Subsidy &amp; ML'!$D:$D,N$90)+SUMIFS('Pooling Demand- Subsidy &amp; ML'!$BU:$BU,'Pooling Demand- Subsidy &amp; ML'!$B:$B,2020,'Pooling Demand- Subsidy &amp; ML'!$C:$C,$B94,'Pooling Demand- Subsidy &amp; ML'!$D:$D,N$90)</f>
        <v>#N/A</v>
      </c>
      <c r="O94" s="12" t="e">
        <f>SUMIFS('Pooling Demand- Subsidy &amp; ML'!$BI:$BI,'Pooling Demand- Subsidy &amp; ML'!$B:$B,2020,'Pooling Demand- Subsidy &amp; ML'!$C:$C,$B94,'Pooling Demand- Subsidy &amp; ML'!$D:$D,O$90)+SUMIFS('Pooling Demand- Subsidy &amp; ML'!$BL:$BL,'Pooling Demand- Subsidy &amp; ML'!$B:$B,2020,'Pooling Demand- Subsidy &amp; ML'!$C:$C,$B94,'Pooling Demand- Subsidy &amp; ML'!$D:$D,O$90)+SUMIFS('Pooling Demand- Subsidy &amp; ML'!$BR:$BR,'Pooling Demand- Subsidy &amp; ML'!$B:$B,2020,'Pooling Demand- Subsidy &amp; ML'!$C:$C,$B94,'Pooling Demand- Subsidy &amp; ML'!$D:$D,O$90)+SUMIFS('Pooling Demand- Subsidy &amp; ML'!$BU:$BU,'Pooling Demand- Subsidy &amp; ML'!$B:$B,2020,'Pooling Demand- Subsidy &amp; ML'!$C:$C,$B94,'Pooling Demand- Subsidy &amp; ML'!$D:$D,O$90)</f>
        <v>#N/A</v>
      </c>
      <c r="P94" s="12" t="e">
        <f>SUMIFS('Pooling Demand- Subsidy &amp; ML'!$BI:$BI,'Pooling Demand- Subsidy &amp; ML'!$B:$B,2020,'Pooling Demand- Subsidy &amp; ML'!$C:$C,$B94,'Pooling Demand- Subsidy &amp; ML'!$D:$D,P$90)+SUMIFS('Pooling Demand- Subsidy &amp; ML'!$BL:$BL,'Pooling Demand- Subsidy &amp; ML'!$B:$B,2020,'Pooling Demand- Subsidy &amp; ML'!$C:$C,$B94,'Pooling Demand- Subsidy &amp; ML'!$D:$D,P$90)+SUMIFS('Pooling Demand- Subsidy &amp; ML'!$BR:$BR,'Pooling Demand- Subsidy &amp; ML'!$B:$B,2020,'Pooling Demand- Subsidy &amp; ML'!$C:$C,$B94,'Pooling Demand- Subsidy &amp; ML'!$D:$D,P$90)+SUMIFS('Pooling Demand- Subsidy &amp; ML'!$BU:$BU,'Pooling Demand- Subsidy &amp; ML'!$B:$B,2020,'Pooling Demand- Subsidy &amp; ML'!$C:$C,$B94,'Pooling Demand- Subsidy &amp; ML'!$D:$D,P$90)</f>
        <v>#N/A</v>
      </c>
      <c r="Q94" s="12" t="e">
        <f>SUMIFS('Pooling Demand- Subsidy &amp; ML'!$BI:$BI,'Pooling Demand- Subsidy &amp; ML'!$B:$B,2020,'Pooling Demand- Subsidy &amp; ML'!$C:$C,$B94,'Pooling Demand- Subsidy &amp; ML'!$D:$D,Q$90)+SUMIFS('Pooling Demand- Subsidy &amp; ML'!$BL:$BL,'Pooling Demand- Subsidy &amp; ML'!$B:$B,2020,'Pooling Demand- Subsidy &amp; ML'!$C:$C,$B94,'Pooling Demand- Subsidy &amp; ML'!$D:$D,Q$90)+SUMIFS('Pooling Demand- Subsidy &amp; ML'!$BR:$BR,'Pooling Demand- Subsidy &amp; ML'!$B:$B,2020,'Pooling Demand- Subsidy &amp; ML'!$C:$C,$B94,'Pooling Demand- Subsidy &amp; ML'!$D:$D,Q$90)+SUMIFS('Pooling Demand- Subsidy &amp; ML'!$BU:$BU,'Pooling Demand- Subsidy &amp; ML'!$B:$B,2020,'Pooling Demand- Subsidy &amp; ML'!$C:$C,$B94,'Pooling Demand- Subsidy &amp; ML'!$D:$D,Q$90)</f>
        <v>#N/A</v>
      </c>
      <c r="R94" s="12" t="e">
        <f>SUMIFS('Pooling Demand- Subsidy &amp; ML'!$BI:$BI,'Pooling Demand- Subsidy &amp; ML'!$B:$B,2020,'Pooling Demand- Subsidy &amp; ML'!$C:$C,$B94,'Pooling Demand- Subsidy &amp; ML'!$D:$D,R$90)+SUMIFS('Pooling Demand- Subsidy &amp; ML'!$BL:$BL,'Pooling Demand- Subsidy &amp; ML'!$B:$B,2020,'Pooling Demand- Subsidy &amp; ML'!$C:$C,$B94,'Pooling Demand- Subsidy &amp; ML'!$D:$D,R$90)+SUMIFS('Pooling Demand- Subsidy &amp; ML'!$BR:$BR,'Pooling Demand- Subsidy &amp; ML'!$B:$B,2020,'Pooling Demand- Subsidy &amp; ML'!$C:$C,$B94,'Pooling Demand- Subsidy &amp; ML'!$D:$D,R$90)+SUMIFS('Pooling Demand- Subsidy &amp; ML'!$BU:$BU,'Pooling Demand- Subsidy &amp; ML'!$B:$B,2020,'Pooling Demand- Subsidy &amp; ML'!$C:$C,$B94,'Pooling Demand- Subsidy &amp; ML'!$D:$D,R$90)</f>
        <v>#N/A</v>
      </c>
      <c r="S94" s="12" t="e">
        <f>SUMIFS('Pooling Demand- Subsidy &amp; ML'!$BI:$BI,'Pooling Demand- Subsidy &amp; ML'!$B:$B,2020,'Pooling Demand- Subsidy &amp; ML'!$C:$C,$B94,'Pooling Demand- Subsidy &amp; ML'!$D:$D,S$90)+SUMIFS('Pooling Demand- Subsidy &amp; ML'!$BL:$BL,'Pooling Demand- Subsidy &amp; ML'!$B:$B,2020,'Pooling Demand- Subsidy &amp; ML'!$C:$C,$B94,'Pooling Demand- Subsidy &amp; ML'!$D:$D,S$90)+SUMIFS('Pooling Demand- Subsidy &amp; ML'!$BR:$BR,'Pooling Demand- Subsidy &amp; ML'!$B:$B,2020,'Pooling Demand- Subsidy &amp; ML'!$C:$C,$B94,'Pooling Demand- Subsidy &amp; ML'!$D:$D,S$90)+SUMIFS('Pooling Demand- Subsidy &amp; ML'!$BU:$BU,'Pooling Demand- Subsidy &amp; ML'!$B:$B,2020,'Pooling Demand- Subsidy &amp; ML'!$C:$C,$B94,'Pooling Demand- Subsidy &amp; ML'!$D:$D,S$90)</f>
        <v>#N/A</v>
      </c>
      <c r="T94" s="115" t="e">
        <f>SUMIFS('Pooling Demand- Subsidy &amp; ML'!$BI:$BI,'Pooling Demand- Subsidy &amp; ML'!$B:$B,2020,'Pooling Demand- Subsidy &amp; ML'!$C:$C,$B94,'Pooling Demand- Subsidy &amp; ML'!$D:$D,T$90)+SUMIFS('Pooling Demand- Subsidy &amp; ML'!$BL:$BL,'Pooling Demand- Subsidy &amp; ML'!$B:$B,2020,'Pooling Demand- Subsidy &amp; ML'!$C:$C,$B94,'Pooling Demand- Subsidy &amp; ML'!$D:$D,T$90)+SUMIFS('Pooling Demand- Subsidy &amp; ML'!$BR:$BR,'Pooling Demand- Subsidy &amp; ML'!$B:$B,2020,'Pooling Demand- Subsidy &amp; ML'!$C:$C,$B94,'Pooling Demand- Subsidy &amp; ML'!$D:$D,T$90)+SUMIFS('Pooling Demand- Subsidy &amp; ML'!$BU:$BU,'Pooling Demand- Subsidy &amp; ML'!$B:$B,2020,'Pooling Demand- Subsidy &amp; ML'!$C:$C,$B94,'Pooling Demand- Subsidy &amp; ML'!$D:$D,T$90)</f>
        <v>#N/A</v>
      </c>
      <c r="U94" s="91" t="e">
        <f t="shared" si="51"/>
        <v>#N/A</v>
      </c>
      <c r="W94" s="109" t="s">
        <v>11</v>
      </c>
      <c r="X94" s="114" t="e">
        <f>SUMIFS('Pooling Demand- Subsidy &amp; ML'!$BI:$BI,'Pooling Demand- Subsidy &amp; ML'!$B:$B,2025,'Pooling Demand- Subsidy &amp; ML'!$C:$C,$B94,'Pooling Demand- Subsidy &amp; ML'!$D:$D,X$90)+SUMIFS('Pooling Demand- Subsidy &amp; ML'!$BL:$BL,'Pooling Demand- Subsidy &amp; ML'!$B:$B,2025,'Pooling Demand- Subsidy &amp; ML'!$C:$C,$B94,'Pooling Demand- Subsidy &amp; ML'!$D:$D,X$90)+SUMIFS('Pooling Demand- Subsidy &amp; ML'!$BR:$BR,'Pooling Demand- Subsidy &amp; ML'!$B:$B,2025,'Pooling Demand- Subsidy &amp; ML'!$C:$C,$B94,'Pooling Demand- Subsidy &amp; ML'!$D:$D,X$90)+SUMIFS('Pooling Demand- Subsidy &amp; ML'!$BU:$BU,'Pooling Demand- Subsidy &amp; ML'!$B:$B,2025,'Pooling Demand- Subsidy &amp; ML'!$C:$C,$B94,'Pooling Demand- Subsidy &amp; ML'!$D:$D,X$90)</f>
        <v>#N/A</v>
      </c>
      <c r="Y94" s="12" t="e">
        <f>SUMIFS('Pooling Demand- Subsidy &amp; ML'!$BI:$BI,'Pooling Demand- Subsidy &amp; ML'!$B:$B,2025,'Pooling Demand- Subsidy &amp; ML'!$C:$C,$B94,'Pooling Demand- Subsidy &amp; ML'!$D:$D,Y$90)+SUMIFS('Pooling Demand- Subsidy &amp; ML'!$BL:$BL,'Pooling Demand- Subsidy &amp; ML'!$B:$B,2025,'Pooling Demand- Subsidy &amp; ML'!$C:$C,$B94,'Pooling Demand- Subsidy &amp; ML'!$D:$D,Y$90)+SUMIFS('Pooling Demand- Subsidy &amp; ML'!$BR:$BR,'Pooling Demand- Subsidy &amp; ML'!$B:$B,2025,'Pooling Demand- Subsidy &amp; ML'!$C:$C,$B94,'Pooling Demand- Subsidy &amp; ML'!$D:$D,Y$90)+SUMIFS('Pooling Demand- Subsidy &amp; ML'!$BU:$BU,'Pooling Demand- Subsidy &amp; ML'!$B:$B,2025,'Pooling Demand- Subsidy &amp; ML'!$C:$C,$B94,'Pooling Demand- Subsidy &amp; ML'!$D:$D,Y$90)</f>
        <v>#N/A</v>
      </c>
      <c r="Z94" s="12" t="e">
        <f>SUMIFS('Pooling Demand- Subsidy &amp; ML'!$BI:$BI,'Pooling Demand- Subsidy &amp; ML'!$B:$B,2025,'Pooling Demand- Subsidy &amp; ML'!$C:$C,$B94,'Pooling Demand- Subsidy &amp; ML'!$D:$D,Z$90)+SUMIFS('Pooling Demand- Subsidy &amp; ML'!$BL:$BL,'Pooling Demand- Subsidy &amp; ML'!$B:$B,2025,'Pooling Demand- Subsidy &amp; ML'!$C:$C,$B94,'Pooling Demand- Subsidy &amp; ML'!$D:$D,Z$90)+SUMIFS('Pooling Demand- Subsidy &amp; ML'!$BR:$BR,'Pooling Demand- Subsidy &amp; ML'!$B:$B,2025,'Pooling Demand- Subsidy &amp; ML'!$C:$C,$B94,'Pooling Demand- Subsidy &amp; ML'!$D:$D,Z$90)+SUMIFS('Pooling Demand- Subsidy &amp; ML'!$BU:$BU,'Pooling Demand- Subsidy &amp; ML'!$B:$B,2025,'Pooling Demand- Subsidy &amp; ML'!$C:$C,$B94,'Pooling Demand- Subsidy &amp; ML'!$D:$D,Z$90)</f>
        <v>#N/A</v>
      </c>
      <c r="AA94" s="12" t="e">
        <f>SUMIFS('Pooling Demand- Subsidy &amp; ML'!$BI:$BI,'Pooling Demand- Subsidy &amp; ML'!$B:$B,2025,'Pooling Demand- Subsidy &amp; ML'!$C:$C,$B94,'Pooling Demand- Subsidy &amp; ML'!$D:$D,AA$90)+SUMIFS('Pooling Demand- Subsidy &amp; ML'!$BL:$BL,'Pooling Demand- Subsidy &amp; ML'!$B:$B,2025,'Pooling Demand- Subsidy &amp; ML'!$C:$C,$B94,'Pooling Demand- Subsidy &amp; ML'!$D:$D,AA$90)+SUMIFS('Pooling Demand- Subsidy &amp; ML'!$BR:$BR,'Pooling Demand- Subsidy &amp; ML'!$B:$B,2025,'Pooling Demand- Subsidy &amp; ML'!$C:$C,$B94,'Pooling Demand- Subsidy &amp; ML'!$D:$D,AA$90)+SUMIFS('Pooling Demand- Subsidy &amp; ML'!$BU:$BU,'Pooling Demand- Subsidy &amp; ML'!$B:$B,2025,'Pooling Demand- Subsidy &amp; ML'!$C:$C,$B94,'Pooling Demand- Subsidy &amp; ML'!$D:$D,AA$90)</f>
        <v>#N/A</v>
      </c>
      <c r="AB94" s="12" t="e">
        <f>SUMIFS('Pooling Demand- Subsidy &amp; ML'!$BI:$BI,'Pooling Demand- Subsidy &amp; ML'!$B:$B,2025,'Pooling Demand- Subsidy &amp; ML'!$C:$C,$B94,'Pooling Demand- Subsidy &amp; ML'!$D:$D,AB$90)+SUMIFS('Pooling Demand- Subsidy &amp; ML'!$BL:$BL,'Pooling Demand- Subsidy &amp; ML'!$B:$B,2025,'Pooling Demand- Subsidy &amp; ML'!$C:$C,$B94,'Pooling Demand- Subsidy &amp; ML'!$D:$D,AB$90)+SUMIFS('Pooling Demand- Subsidy &amp; ML'!$BR:$BR,'Pooling Demand- Subsidy &amp; ML'!$B:$B,2025,'Pooling Demand- Subsidy &amp; ML'!$C:$C,$B94,'Pooling Demand- Subsidy &amp; ML'!$D:$D,AB$90)+SUMIFS('Pooling Demand- Subsidy &amp; ML'!$BU:$BU,'Pooling Demand- Subsidy &amp; ML'!$B:$B,2025,'Pooling Demand- Subsidy &amp; ML'!$C:$C,$B94,'Pooling Demand- Subsidy &amp; ML'!$D:$D,AB$90)</f>
        <v>#N/A</v>
      </c>
      <c r="AC94" s="12" t="e">
        <f>SUMIFS('Pooling Demand- Subsidy &amp; ML'!$BI:$BI,'Pooling Demand- Subsidy &amp; ML'!$B:$B,2025,'Pooling Demand- Subsidy &amp; ML'!$C:$C,$B94,'Pooling Demand- Subsidy &amp; ML'!$D:$D,AC$90)+SUMIFS('Pooling Demand- Subsidy &amp; ML'!$BL:$BL,'Pooling Demand- Subsidy &amp; ML'!$B:$B,2025,'Pooling Demand- Subsidy &amp; ML'!$C:$C,$B94,'Pooling Demand- Subsidy &amp; ML'!$D:$D,AC$90)+SUMIFS('Pooling Demand- Subsidy &amp; ML'!$BR:$BR,'Pooling Demand- Subsidy &amp; ML'!$B:$B,2025,'Pooling Demand- Subsidy &amp; ML'!$C:$C,$B94,'Pooling Demand- Subsidy &amp; ML'!$D:$D,AC$90)+SUMIFS('Pooling Demand- Subsidy &amp; ML'!$BU:$BU,'Pooling Demand- Subsidy &amp; ML'!$B:$B,2025,'Pooling Demand- Subsidy &amp; ML'!$C:$C,$B94,'Pooling Demand- Subsidy &amp; ML'!$D:$D,AC$90)</f>
        <v>#N/A</v>
      </c>
      <c r="AD94" s="115" t="e">
        <f>SUMIFS('Pooling Demand- Subsidy &amp; ML'!$BI:$BI,'Pooling Demand- Subsidy &amp; ML'!$B:$B,2025,'Pooling Demand- Subsidy &amp; ML'!$C:$C,$B94,'Pooling Demand- Subsidy &amp; ML'!$D:$D,AD$90)+SUMIFS('Pooling Demand- Subsidy &amp; ML'!$BL:$BL,'Pooling Demand- Subsidy &amp; ML'!$B:$B,2025,'Pooling Demand- Subsidy &amp; ML'!$C:$C,$B94,'Pooling Demand- Subsidy &amp; ML'!$D:$D,AD$90)+SUMIFS('Pooling Demand- Subsidy &amp; ML'!$BR:$BR,'Pooling Demand- Subsidy &amp; ML'!$B:$B,2025,'Pooling Demand- Subsidy &amp; ML'!$C:$C,$B94,'Pooling Demand- Subsidy &amp; ML'!$D:$D,AD$90)+SUMIFS('Pooling Demand- Subsidy &amp; ML'!$BU:$BU,'Pooling Demand- Subsidy &amp; ML'!$B:$B,2025,'Pooling Demand- Subsidy &amp; ML'!$C:$C,$B94,'Pooling Demand- Subsidy &amp; ML'!$D:$D,AD$90)</f>
        <v>#N/A</v>
      </c>
      <c r="AE94" s="91" t="e">
        <f t="shared" si="52"/>
        <v>#N/A</v>
      </c>
      <c r="AG94" s="109" t="s">
        <v>11</v>
      </c>
      <c r="AH94" s="114">
        <f>SUMIFS('Pooling Demand- Subsidy &amp; ML'!$BI:$BI,'Pooling Demand- Subsidy &amp; ML'!$B:$B,2035,'Pooling Demand- Subsidy &amp; ML'!$C:$C,$B94,'Pooling Demand- Subsidy &amp; ML'!$D:$D,AH$90)+SUMIFS('Pooling Demand- Subsidy &amp; ML'!$BL:$BL,'Pooling Demand- Subsidy &amp; ML'!$B:$B,2035,'Pooling Demand- Subsidy &amp; ML'!$C:$C,$B94,'Pooling Demand- Subsidy &amp; ML'!$D:$D,AH$90)+SUMIFS('Pooling Demand- Subsidy &amp; ML'!$BR:$BR,'Pooling Demand- Subsidy &amp; ML'!$B:$B,2035,'Pooling Demand- Subsidy &amp; ML'!$C:$C,$B94,'Pooling Demand- Subsidy &amp; ML'!$D:$D,AH$90)+SUMIFS('Pooling Demand- Subsidy &amp; ML'!$BU:$BU,'Pooling Demand- Subsidy &amp; ML'!$B:$B,2035,'Pooling Demand- Subsidy &amp; ML'!$C:$C,$B94,'Pooling Demand- Subsidy &amp; ML'!$D:$D,AH$90)</f>
        <v>10.17497204363918</v>
      </c>
      <c r="AI94" s="12">
        <f>SUMIFS('Pooling Demand- Subsidy &amp; ML'!$BI:$BI,'Pooling Demand- Subsidy &amp; ML'!$B:$B,2035,'Pooling Demand- Subsidy &amp; ML'!$C:$C,$B94,'Pooling Demand- Subsidy &amp; ML'!$D:$D,AI$90)+SUMIFS('Pooling Demand- Subsidy &amp; ML'!$BL:$BL,'Pooling Demand- Subsidy &amp; ML'!$B:$B,2035,'Pooling Demand- Subsidy &amp; ML'!$C:$C,$B94,'Pooling Demand- Subsidy &amp; ML'!$D:$D,AI$90)+SUMIFS('Pooling Demand- Subsidy &amp; ML'!$BR:$BR,'Pooling Demand- Subsidy &amp; ML'!$B:$B,2035,'Pooling Demand- Subsidy &amp; ML'!$C:$C,$B94,'Pooling Demand- Subsidy &amp; ML'!$D:$D,AI$90)+SUMIFS('Pooling Demand- Subsidy &amp; ML'!$BU:$BU,'Pooling Demand- Subsidy &amp; ML'!$B:$B,2035,'Pooling Demand- Subsidy &amp; ML'!$C:$C,$B94,'Pooling Demand- Subsidy &amp; ML'!$D:$D,AI$90)</f>
        <v>10.044431422785575</v>
      </c>
      <c r="AJ94" s="12">
        <f>SUMIFS('Pooling Demand- Subsidy &amp; ML'!$BI:$BI,'Pooling Demand- Subsidy &amp; ML'!$B:$B,2035,'Pooling Demand- Subsidy &amp; ML'!$C:$C,$B94,'Pooling Demand- Subsidy &amp; ML'!$D:$D,AJ$90)+SUMIFS('Pooling Demand- Subsidy &amp; ML'!$BL:$BL,'Pooling Demand- Subsidy &amp; ML'!$B:$B,2035,'Pooling Demand- Subsidy &amp; ML'!$C:$C,$B94,'Pooling Demand- Subsidy &amp; ML'!$D:$D,AJ$90)+SUMIFS('Pooling Demand- Subsidy &amp; ML'!$BR:$BR,'Pooling Demand- Subsidy &amp; ML'!$B:$B,2035,'Pooling Demand- Subsidy &amp; ML'!$C:$C,$B94,'Pooling Demand- Subsidy &amp; ML'!$D:$D,AJ$90)+SUMIFS('Pooling Demand- Subsidy &amp; ML'!$BU:$BU,'Pooling Demand- Subsidy &amp; ML'!$B:$B,2035,'Pooling Demand- Subsidy &amp; ML'!$C:$C,$B94,'Pooling Demand- Subsidy &amp; ML'!$D:$D,AJ$90)</f>
        <v>18.00271534995364</v>
      </c>
      <c r="AK94" s="12">
        <f>SUMIFS('Pooling Demand- Subsidy &amp; ML'!$BI:$BI,'Pooling Demand- Subsidy &amp; ML'!$B:$B,2035,'Pooling Demand- Subsidy &amp; ML'!$C:$C,$B94,'Pooling Demand- Subsidy &amp; ML'!$D:$D,AK$90)+SUMIFS('Pooling Demand- Subsidy &amp; ML'!$BL:$BL,'Pooling Demand- Subsidy &amp; ML'!$B:$B,2035,'Pooling Demand- Subsidy &amp; ML'!$C:$C,$B94,'Pooling Demand- Subsidy &amp; ML'!$D:$D,AK$90)+SUMIFS('Pooling Demand- Subsidy &amp; ML'!$BR:$BR,'Pooling Demand- Subsidy &amp; ML'!$B:$B,2035,'Pooling Demand- Subsidy &amp; ML'!$C:$C,$B94,'Pooling Demand- Subsidy &amp; ML'!$D:$D,AK$90)+SUMIFS('Pooling Demand- Subsidy &amp; ML'!$BU:$BU,'Pooling Demand- Subsidy &amp; ML'!$B:$B,2035,'Pooling Demand- Subsidy &amp; ML'!$C:$C,$B94,'Pooling Demand- Subsidy &amp; ML'!$D:$D,AK$90)</f>
        <v>5.1746354151119913</v>
      </c>
      <c r="AL94" s="12">
        <f>SUMIFS('Pooling Demand- Subsidy &amp; ML'!$BI:$BI,'Pooling Demand- Subsidy &amp; ML'!$B:$B,2035,'Pooling Demand- Subsidy &amp; ML'!$C:$C,$B94,'Pooling Demand- Subsidy &amp; ML'!$D:$D,AL$90)+SUMIFS('Pooling Demand- Subsidy &amp; ML'!$BL:$BL,'Pooling Demand- Subsidy &amp; ML'!$B:$B,2035,'Pooling Demand- Subsidy &amp; ML'!$C:$C,$B94,'Pooling Demand- Subsidy &amp; ML'!$D:$D,AL$90)+SUMIFS('Pooling Demand- Subsidy &amp; ML'!$BR:$BR,'Pooling Demand- Subsidy &amp; ML'!$B:$B,2035,'Pooling Demand- Subsidy &amp; ML'!$C:$C,$B94,'Pooling Demand- Subsidy &amp; ML'!$D:$D,AL$90)+SUMIFS('Pooling Demand- Subsidy &amp; ML'!$BU:$BU,'Pooling Demand- Subsidy &amp; ML'!$B:$B,2035,'Pooling Demand- Subsidy &amp; ML'!$C:$C,$B94,'Pooling Demand- Subsidy &amp; ML'!$D:$D,AL$90)</f>
        <v>0.75882574965644856</v>
      </c>
      <c r="AM94" s="12">
        <f>SUMIFS('Pooling Demand- Subsidy &amp; ML'!$BI:$BI,'Pooling Demand- Subsidy &amp; ML'!$B:$B,2035,'Pooling Demand- Subsidy &amp; ML'!$C:$C,$B94,'Pooling Demand- Subsidy &amp; ML'!$D:$D,AM$90)+SUMIFS('Pooling Demand- Subsidy &amp; ML'!$BL:$BL,'Pooling Demand- Subsidy &amp; ML'!$B:$B,2035,'Pooling Demand- Subsidy &amp; ML'!$C:$C,$B94,'Pooling Demand- Subsidy &amp; ML'!$D:$D,AM$90)+SUMIFS('Pooling Demand- Subsidy &amp; ML'!$BR:$BR,'Pooling Demand- Subsidy &amp; ML'!$B:$B,2035,'Pooling Demand- Subsidy &amp; ML'!$C:$C,$B94,'Pooling Demand- Subsidy &amp; ML'!$D:$D,AM$90)+SUMIFS('Pooling Demand- Subsidy &amp; ML'!$BU:$BU,'Pooling Demand- Subsidy &amp; ML'!$B:$B,2035,'Pooling Demand- Subsidy &amp; ML'!$C:$C,$B94,'Pooling Demand- Subsidy &amp; ML'!$D:$D,AM$90)</f>
        <v>0.60787651178645585</v>
      </c>
      <c r="AN94" s="115">
        <f>SUMIFS('Pooling Demand- Subsidy &amp; ML'!$BI:$BI,'Pooling Demand- Subsidy &amp; ML'!$B:$B,2035,'Pooling Demand- Subsidy &amp; ML'!$C:$C,$B94,'Pooling Demand- Subsidy &amp; ML'!$D:$D,AN$90)+SUMIFS('Pooling Demand- Subsidy &amp; ML'!$BL:$BL,'Pooling Demand- Subsidy &amp; ML'!$B:$B,2035,'Pooling Demand- Subsidy &amp; ML'!$C:$C,$B94,'Pooling Demand- Subsidy &amp; ML'!$D:$D,AN$90)+SUMIFS('Pooling Demand- Subsidy &amp; ML'!$BR:$BR,'Pooling Demand- Subsidy &amp; ML'!$B:$B,2035,'Pooling Demand- Subsidy &amp; ML'!$C:$C,$B94,'Pooling Demand- Subsidy &amp; ML'!$D:$D,AN$90)+SUMIFS('Pooling Demand- Subsidy &amp; ML'!$BU:$BU,'Pooling Demand- Subsidy &amp; ML'!$B:$B,2035,'Pooling Demand- Subsidy &amp; ML'!$C:$C,$B94,'Pooling Demand- Subsidy &amp; ML'!$D:$D,AN$90)</f>
        <v>0.31303566056601118</v>
      </c>
      <c r="AO94" s="91">
        <f t="shared" si="53"/>
        <v>45.076492153499302</v>
      </c>
      <c r="AQ94" s="109" t="s">
        <v>11</v>
      </c>
      <c r="AR94" s="114" t="e">
        <f>SUMIFS('Pooling Demand- Subsidy &amp; ML'!$BI:$BI,'Pooling Demand- Subsidy &amp; ML'!$B:$B,2050,'Pooling Demand- Subsidy &amp; ML'!$C:$C,$B94,'Pooling Demand- Subsidy &amp; ML'!$D:$D,AR$90)+SUMIFS('Pooling Demand- Subsidy &amp; ML'!$BL:$BL,'Pooling Demand- Subsidy &amp; ML'!$B:$B,2050,'Pooling Demand- Subsidy &amp; ML'!$C:$C,$B94,'Pooling Demand- Subsidy &amp; ML'!$D:$D,AR$90)+SUMIFS('Pooling Demand- Subsidy &amp; ML'!$BR:$BR,'Pooling Demand- Subsidy &amp; ML'!$B:$B,2050,'Pooling Demand- Subsidy &amp; ML'!$C:$C,$B94,'Pooling Demand- Subsidy &amp; ML'!$D:$D,AR$90)+SUMIFS('Pooling Demand- Subsidy &amp; ML'!$BU:$BU,'Pooling Demand- Subsidy &amp; ML'!$B:$B,2050,'Pooling Demand- Subsidy &amp; ML'!$C:$C,$B94,'Pooling Demand- Subsidy &amp; ML'!$D:$D,AR$90)</f>
        <v>#N/A</v>
      </c>
      <c r="AS94" s="12" t="e">
        <f>SUMIFS('Pooling Demand- Subsidy &amp; ML'!$BI:$BI,'Pooling Demand- Subsidy &amp; ML'!$B:$B,2050,'Pooling Demand- Subsidy &amp; ML'!$C:$C,$B94,'Pooling Demand- Subsidy &amp; ML'!$D:$D,AS$90)+SUMIFS('Pooling Demand- Subsidy &amp; ML'!$BL:$BL,'Pooling Demand- Subsidy &amp; ML'!$B:$B,2050,'Pooling Demand- Subsidy &amp; ML'!$C:$C,$B94,'Pooling Demand- Subsidy &amp; ML'!$D:$D,AS$90)+SUMIFS('Pooling Demand- Subsidy &amp; ML'!$BR:$BR,'Pooling Demand- Subsidy &amp; ML'!$B:$B,2050,'Pooling Demand- Subsidy &amp; ML'!$C:$C,$B94,'Pooling Demand- Subsidy &amp; ML'!$D:$D,AS$90)+SUMIFS('Pooling Demand- Subsidy &amp; ML'!$BU:$BU,'Pooling Demand- Subsidy &amp; ML'!$B:$B,2050,'Pooling Demand- Subsidy &amp; ML'!$C:$C,$B94,'Pooling Demand- Subsidy &amp; ML'!$D:$D,AS$90)</f>
        <v>#N/A</v>
      </c>
      <c r="AT94" s="12" t="e">
        <f>SUMIFS('Pooling Demand- Subsidy &amp; ML'!$BI:$BI,'Pooling Demand- Subsidy &amp; ML'!$B:$B,2050,'Pooling Demand- Subsidy &amp; ML'!$C:$C,$B94,'Pooling Demand- Subsidy &amp; ML'!$D:$D,AT$90)+SUMIFS('Pooling Demand- Subsidy &amp; ML'!$BL:$BL,'Pooling Demand- Subsidy &amp; ML'!$B:$B,2050,'Pooling Demand- Subsidy &amp; ML'!$C:$C,$B94,'Pooling Demand- Subsidy &amp; ML'!$D:$D,AT$90)+SUMIFS('Pooling Demand- Subsidy &amp; ML'!$BR:$BR,'Pooling Demand- Subsidy &amp; ML'!$B:$B,2050,'Pooling Demand- Subsidy &amp; ML'!$C:$C,$B94,'Pooling Demand- Subsidy &amp; ML'!$D:$D,AT$90)+SUMIFS('Pooling Demand- Subsidy &amp; ML'!$BU:$BU,'Pooling Demand- Subsidy &amp; ML'!$B:$B,2050,'Pooling Demand- Subsidy &amp; ML'!$C:$C,$B94,'Pooling Demand- Subsidy &amp; ML'!$D:$D,AT$90)</f>
        <v>#N/A</v>
      </c>
      <c r="AU94" s="12" t="e">
        <f>SUMIFS('Pooling Demand- Subsidy &amp; ML'!$BI:$BI,'Pooling Demand- Subsidy &amp; ML'!$B:$B,2050,'Pooling Demand- Subsidy &amp; ML'!$C:$C,$B94,'Pooling Demand- Subsidy &amp; ML'!$D:$D,AU$90)+SUMIFS('Pooling Demand- Subsidy &amp; ML'!$BL:$BL,'Pooling Demand- Subsidy &amp; ML'!$B:$B,2050,'Pooling Demand- Subsidy &amp; ML'!$C:$C,$B94,'Pooling Demand- Subsidy &amp; ML'!$D:$D,AU$90)+SUMIFS('Pooling Demand- Subsidy &amp; ML'!$BR:$BR,'Pooling Demand- Subsidy &amp; ML'!$B:$B,2050,'Pooling Demand- Subsidy &amp; ML'!$C:$C,$B94,'Pooling Demand- Subsidy &amp; ML'!$D:$D,AU$90)+SUMIFS('Pooling Demand- Subsidy &amp; ML'!$BU:$BU,'Pooling Demand- Subsidy &amp; ML'!$B:$B,2050,'Pooling Demand- Subsidy &amp; ML'!$C:$C,$B94,'Pooling Demand- Subsidy &amp; ML'!$D:$D,AU$90)</f>
        <v>#N/A</v>
      </c>
      <c r="AV94" s="12" t="e">
        <f>SUMIFS('Pooling Demand- Subsidy &amp; ML'!$BI:$BI,'Pooling Demand- Subsidy &amp; ML'!$B:$B,2050,'Pooling Demand- Subsidy &amp; ML'!$C:$C,$B94,'Pooling Demand- Subsidy &amp; ML'!$D:$D,AV$90)+SUMIFS('Pooling Demand- Subsidy &amp; ML'!$BL:$BL,'Pooling Demand- Subsidy &amp; ML'!$B:$B,2050,'Pooling Demand- Subsidy &amp; ML'!$C:$C,$B94,'Pooling Demand- Subsidy &amp; ML'!$D:$D,AV$90)+SUMIFS('Pooling Demand- Subsidy &amp; ML'!$BR:$BR,'Pooling Demand- Subsidy &amp; ML'!$B:$B,2050,'Pooling Demand- Subsidy &amp; ML'!$C:$C,$B94,'Pooling Demand- Subsidy &amp; ML'!$D:$D,AV$90)+SUMIFS('Pooling Demand- Subsidy &amp; ML'!$BU:$BU,'Pooling Demand- Subsidy &amp; ML'!$B:$B,2050,'Pooling Demand- Subsidy &amp; ML'!$C:$C,$B94,'Pooling Demand- Subsidy &amp; ML'!$D:$D,AV$90)</f>
        <v>#N/A</v>
      </c>
      <c r="AW94" s="12" t="e">
        <f>SUMIFS('Pooling Demand- Subsidy &amp; ML'!$BI:$BI,'Pooling Demand- Subsidy &amp; ML'!$B:$B,2050,'Pooling Demand- Subsidy &amp; ML'!$C:$C,$B94,'Pooling Demand- Subsidy &amp; ML'!$D:$D,AW$90)+SUMIFS('Pooling Demand- Subsidy &amp; ML'!$BL:$BL,'Pooling Demand- Subsidy &amp; ML'!$B:$B,2050,'Pooling Demand- Subsidy &amp; ML'!$C:$C,$B94,'Pooling Demand- Subsidy &amp; ML'!$D:$D,AW$90)+SUMIFS('Pooling Demand- Subsidy &amp; ML'!$BR:$BR,'Pooling Demand- Subsidy &amp; ML'!$B:$B,2050,'Pooling Demand- Subsidy &amp; ML'!$C:$C,$B94,'Pooling Demand- Subsidy &amp; ML'!$D:$D,AW$90)+SUMIFS('Pooling Demand- Subsidy &amp; ML'!$BU:$BU,'Pooling Demand- Subsidy &amp; ML'!$B:$B,2050,'Pooling Demand- Subsidy &amp; ML'!$C:$C,$B94,'Pooling Demand- Subsidy &amp; ML'!$D:$D,AW$90)</f>
        <v>#N/A</v>
      </c>
      <c r="AX94" s="115" t="e">
        <f>SUMIFS('Pooling Demand- Subsidy &amp; ML'!$BI:$BI,'Pooling Demand- Subsidy &amp; ML'!$B:$B,2050,'Pooling Demand- Subsidy &amp; ML'!$C:$C,$B94,'Pooling Demand- Subsidy &amp; ML'!$D:$D,AX$90)+SUMIFS('Pooling Demand- Subsidy &amp; ML'!$BL:$BL,'Pooling Demand- Subsidy &amp; ML'!$B:$B,2050,'Pooling Demand- Subsidy &amp; ML'!$C:$C,$B94,'Pooling Demand- Subsidy &amp; ML'!$D:$D,AX$90)+SUMIFS('Pooling Demand- Subsidy &amp; ML'!$BR:$BR,'Pooling Demand- Subsidy &amp; ML'!$B:$B,2050,'Pooling Demand- Subsidy &amp; ML'!$C:$C,$B94,'Pooling Demand- Subsidy &amp; ML'!$D:$D,AX$90)+SUMIFS('Pooling Demand- Subsidy &amp; ML'!$BU:$BU,'Pooling Demand- Subsidy &amp; ML'!$B:$B,2050,'Pooling Demand- Subsidy &amp; ML'!$C:$C,$B94,'Pooling Demand- Subsidy &amp; ML'!$D:$D,AX$90)</f>
        <v>#N/A</v>
      </c>
      <c r="AY94" s="91" t="e">
        <f t="shared" si="54"/>
        <v>#N/A</v>
      </c>
    </row>
    <row r="95" spans="2:51" s="18" customFormat="1" x14ac:dyDescent="0.25">
      <c r="B95" s="18">
        <v>3</v>
      </c>
      <c r="C95" s="109" t="s">
        <v>12</v>
      </c>
      <c r="D95" s="114" t="e">
        <f>SUMIFS('Pooling Demand- Subsidy &amp; ML'!$BI:$BI,'Pooling Demand- Subsidy &amp; ML'!$B:$B,2016,'Pooling Demand- Subsidy &amp; ML'!$C:$C,$B95,'Pooling Demand- Subsidy &amp; ML'!$D:$D,D$90)+SUMIFS('Pooling Demand- Subsidy &amp; ML'!$BL:$BL,'Pooling Demand- Subsidy &amp; ML'!$B:$B,2016,'Pooling Demand- Subsidy &amp; ML'!$C:$C,$B95,'Pooling Demand- Subsidy &amp; ML'!$D:$D,D$90)+SUMIFS('Pooling Demand- Subsidy &amp; ML'!$BR:$BR,'Pooling Demand- Subsidy &amp; ML'!$B:$B,2016,'Pooling Demand- Subsidy &amp; ML'!$C:$C,$B95,'Pooling Demand- Subsidy &amp; ML'!$D:$D,D$90)+SUMIFS('Pooling Demand- Subsidy &amp; ML'!$BU:$BU,'Pooling Demand- Subsidy &amp; ML'!$B:$B,2016,'Pooling Demand- Subsidy &amp; ML'!$C:$C,$B95,'Pooling Demand- Subsidy &amp; ML'!$D:$D,D$90)</f>
        <v>#N/A</v>
      </c>
      <c r="E95" s="12" t="e">
        <f>SUMIFS('Pooling Demand- Subsidy &amp; ML'!$BI:$BI,'Pooling Demand- Subsidy &amp; ML'!$B:$B,2016,'Pooling Demand- Subsidy &amp; ML'!$C:$C,$B95,'Pooling Demand- Subsidy &amp; ML'!$D:$D,E$90)+SUMIFS('Pooling Demand- Subsidy &amp; ML'!$BL:$BL,'Pooling Demand- Subsidy &amp; ML'!$B:$B,2016,'Pooling Demand- Subsidy &amp; ML'!$C:$C,$B95,'Pooling Demand- Subsidy &amp; ML'!$D:$D,E$90)+SUMIFS('Pooling Demand- Subsidy &amp; ML'!$BR:$BR,'Pooling Demand- Subsidy &amp; ML'!$B:$B,2016,'Pooling Demand- Subsidy &amp; ML'!$C:$C,$B95,'Pooling Demand- Subsidy &amp; ML'!$D:$D,E$90)+SUMIFS('Pooling Demand- Subsidy &amp; ML'!$BU:$BU,'Pooling Demand- Subsidy &amp; ML'!$B:$B,2016,'Pooling Demand- Subsidy &amp; ML'!$C:$C,$B95,'Pooling Demand- Subsidy &amp; ML'!$D:$D,E$90)</f>
        <v>#N/A</v>
      </c>
      <c r="F95" s="12" t="e">
        <f>SUMIFS('Pooling Demand- Subsidy &amp; ML'!$BI:$BI,'Pooling Demand- Subsidy &amp; ML'!$B:$B,2016,'Pooling Demand- Subsidy &amp; ML'!$C:$C,$B95,'Pooling Demand- Subsidy &amp; ML'!$D:$D,F$90)+SUMIFS('Pooling Demand- Subsidy &amp; ML'!$BL:$BL,'Pooling Demand- Subsidy &amp; ML'!$B:$B,2016,'Pooling Demand- Subsidy &amp; ML'!$C:$C,$B95,'Pooling Demand- Subsidy &amp; ML'!$D:$D,F$90)+SUMIFS('Pooling Demand- Subsidy &amp; ML'!$BR:$BR,'Pooling Demand- Subsidy &amp; ML'!$B:$B,2016,'Pooling Demand- Subsidy &amp; ML'!$C:$C,$B95,'Pooling Demand- Subsidy &amp; ML'!$D:$D,F$90)+SUMIFS('Pooling Demand- Subsidy &amp; ML'!$BU:$BU,'Pooling Demand- Subsidy &amp; ML'!$B:$B,2016,'Pooling Demand- Subsidy &amp; ML'!$C:$C,$B95,'Pooling Demand- Subsidy &amp; ML'!$D:$D,F$90)</f>
        <v>#N/A</v>
      </c>
      <c r="G95" s="12" t="e">
        <f>SUMIFS('Pooling Demand- Subsidy &amp; ML'!$BI:$BI,'Pooling Demand- Subsidy &amp; ML'!$B:$B,2016,'Pooling Demand- Subsidy &amp; ML'!$C:$C,$B95,'Pooling Demand- Subsidy &amp; ML'!$D:$D,G$90)+SUMIFS('Pooling Demand- Subsidy &amp; ML'!$BL:$BL,'Pooling Demand- Subsidy &amp; ML'!$B:$B,2016,'Pooling Demand- Subsidy &amp; ML'!$C:$C,$B95,'Pooling Demand- Subsidy &amp; ML'!$D:$D,G$90)+SUMIFS('Pooling Demand- Subsidy &amp; ML'!$BR:$BR,'Pooling Demand- Subsidy &amp; ML'!$B:$B,2016,'Pooling Demand- Subsidy &amp; ML'!$C:$C,$B95,'Pooling Demand- Subsidy &amp; ML'!$D:$D,G$90)+SUMIFS('Pooling Demand- Subsidy &amp; ML'!$BU:$BU,'Pooling Demand- Subsidy &amp; ML'!$B:$B,2016,'Pooling Demand- Subsidy &amp; ML'!$C:$C,$B95,'Pooling Demand- Subsidy &amp; ML'!$D:$D,G$90)</f>
        <v>#N/A</v>
      </c>
      <c r="H95" s="12" t="e">
        <f>SUMIFS('Pooling Demand- Subsidy &amp; ML'!$BI:$BI,'Pooling Demand- Subsidy &amp; ML'!$B:$B,2016,'Pooling Demand- Subsidy &amp; ML'!$C:$C,$B95,'Pooling Demand- Subsidy &amp; ML'!$D:$D,H$90)+SUMIFS('Pooling Demand- Subsidy &amp; ML'!$BL:$BL,'Pooling Demand- Subsidy &amp; ML'!$B:$B,2016,'Pooling Demand- Subsidy &amp; ML'!$C:$C,$B95,'Pooling Demand- Subsidy &amp; ML'!$D:$D,H$90)+SUMIFS('Pooling Demand- Subsidy &amp; ML'!$BR:$BR,'Pooling Demand- Subsidy &amp; ML'!$B:$B,2016,'Pooling Demand- Subsidy &amp; ML'!$C:$C,$B95,'Pooling Demand- Subsidy &amp; ML'!$D:$D,H$90)+SUMIFS('Pooling Demand- Subsidy &amp; ML'!$BU:$BU,'Pooling Demand- Subsidy &amp; ML'!$B:$B,2016,'Pooling Demand- Subsidy &amp; ML'!$C:$C,$B95,'Pooling Demand- Subsidy &amp; ML'!$D:$D,H$90)</f>
        <v>#N/A</v>
      </c>
      <c r="I95" s="12" t="e">
        <f>SUMIFS('Pooling Demand- Subsidy &amp; ML'!$BI:$BI,'Pooling Demand- Subsidy &amp; ML'!$B:$B,2016,'Pooling Demand- Subsidy &amp; ML'!$C:$C,$B95,'Pooling Demand- Subsidy &amp; ML'!$D:$D,I$90)+SUMIFS('Pooling Demand- Subsidy &amp; ML'!$BL:$BL,'Pooling Demand- Subsidy &amp; ML'!$B:$B,2016,'Pooling Demand- Subsidy &amp; ML'!$C:$C,$B95,'Pooling Demand- Subsidy &amp; ML'!$D:$D,I$90)+SUMIFS('Pooling Demand- Subsidy &amp; ML'!$BR:$BR,'Pooling Demand- Subsidy &amp; ML'!$B:$B,2016,'Pooling Demand- Subsidy &amp; ML'!$C:$C,$B95,'Pooling Demand- Subsidy &amp; ML'!$D:$D,I$90)+SUMIFS('Pooling Demand- Subsidy &amp; ML'!$BU:$BU,'Pooling Demand- Subsidy &amp; ML'!$B:$B,2016,'Pooling Demand- Subsidy &amp; ML'!$C:$C,$B95,'Pooling Demand- Subsidy &amp; ML'!$D:$D,I$90)</f>
        <v>#N/A</v>
      </c>
      <c r="J95" s="115" t="e">
        <f>SUMIFS('Pooling Demand- Subsidy &amp; ML'!$BI:$BI,'Pooling Demand- Subsidy &amp; ML'!$B:$B,2016,'Pooling Demand- Subsidy &amp; ML'!$C:$C,$B95,'Pooling Demand- Subsidy &amp; ML'!$D:$D,J$90)+SUMIFS('Pooling Demand- Subsidy &amp; ML'!$BL:$BL,'Pooling Demand- Subsidy &amp; ML'!$B:$B,2016,'Pooling Demand- Subsidy &amp; ML'!$C:$C,$B95,'Pooling Demand- Subsidy &amp; ML'!$D:$D,J$90)+SUMIFS('Pooling Demand- Subsidy &amp; ML'!$BR:$BR,'Pooling Demand- Subsidy &amp; ML'!$B:$B,2016,'Pooling Demand- Subsidy &amp; ML'!$C:$C,$B95,'Pooling Demand- Subsidy &amp; ML'!$D:$D,J$90)+SUMIFS('Pooling Demand- Subsidy &amp; ML'!$BU:$BU,'Pooling Demand- Subsidy &amp; ML'!$B:$B,2016,'Pooling Demand- Subsidy &amp; ML'!$C:$C,$B95,'Pooling Demand- Subsidy &amp; ML'!$D:$D,J$90)</f>
        <v>#N/A</v>
      </c>
      <c r="K95" s="91" t="e">
        <f t="shared" si="50"/>
        <v>#N/A</v>
      </c>
      <c r="M95" s="109" t="s">
        <v>12</v>
      </c>
      <c r="N95" s="114" t="e">
        <f>SUMIFS('Pooling Demand- Subsidy &amp; ML'!$BI:$BI,'Pooling Demand- Subsidy &amp; ML'!$B:$B,2020,'Pooling Demand- Subsidy &amp; ML'!$C:$C,$B95,'Pooling Demand- Subsidy &amp; ML'!$D:$D,N$90)+SUMIFS('Pooling Demand- Subsidy &amp; ML'!$BL:$BL,'Pooling Demand- Subsidy &amp; ML'!$B:$B,2020,'Pooling Demand- Subsidy &amp; ML'!$C:$C,$B95,'Pooling Demand- Subsidy &amp; ML'!$D:$D,N$90)+SUMIFS('Pooling Demand- Subsidy &amp; ML'!$BR:$BR,'Pooling Demand- Subsidy &amp; ML'!$B:$B,2020,'Pooling Demand- Subsidy &amp; ML'!$C:$C,$B95,'Pooling Demand- Subsidy &amp; ML'!$D:$D,N$90)+SUMIFS('Pooling Demand- Subsidy &amp; ML'!$BU:$BU,'Pooling Demand- Subsidy &amp; ML'!$B:$B,2020,'Pooling Demand- Subsidy &amp; ML'!$C:$C,$B95,'Pooling Demand- Subsidy &amp; ML'!$D:$D,N$90)</f>
        <v>#N/A</v>
      </c>
      <c r="O95" s="12" t="e">
        <f>SUMIFS('Pooling Demand- Subsidy &amp; ML'!$BI:$BI,'Pooling Demand- Subsidy &amp; ML'!$B:$B,2020,'Pooling Demand- Subsidy &amp; ML'!$C:$C,$B95,'Pooling Demand- Subsidy &amp; ML'!$D:$D,O$90)+SUMIFS('Pooling Demand- Subsidy &amp; ML'!$BL:$BL,'Pooling Demand- Subsidy &amp; ML'!$B:$B,2020,'Pooling Demand- Subsidy &amp; ML'!$C:$C,$B95,'Pooling Demand- Subsidy &amp; ML'!$D:$D,O$90)+SUMIFS('Pooling Demand- Subsidy &amp; ML'!$BR:$BR,'Pooling Demand- Subsidy &amp; ML'!$B:$B,2020,'Pooling Demand- Subsidy &amp; ML'!$C:$C,$B95,'Pooling Demand- Subsidy &amp; ML'!$D:$D,O$90)+SUMIFS('Pooling Demand- Subsidy &amp; ML'!$BU:$BU,'Pooling Demand- Subsidy &amp; ML'!$B:$B,2020,'Pooling Demand- Subsidy &amp; ML'!$C:$C,$B95,'Pooling Demand- Subsidy &amp; ML'!$D:$D,O$90)</f>
        <v>#N/A</v>
      </c>
      <c r="P95" s="12" t="e">
        <f>SUMIFS('Pooling Demand- Subsidy &amp; ML'!$BI:$BI,'Pooling Demand- Subsidy &amp; ML'!$B:$B,2020,'Pooling Demand- Subsidy &amp; ML'!$C:$C,$B95,'Pooling Demand- Subsidy &amp; ML'!$D:$D,P$90)+SUMIFS('Pooling Demand- Subsidy &amp; ML'!$BL:$BL,'Pooling Demand- Subsidy &amp; ML'!$B:$B,2020,'Pooling Demand- Subsidy &amp; ML'!$C:$C,$B95,'Pooling Demand- Subsidy &amp; ML'!$D:$D,P$90)+SUMIFS('Pooling Demand- Subsidy &amp; ML'!$BR:$BR,'Pooling Demand- Subsidy &amp; ML'!$B:$B,2020,'Pooling Demand- Subsidy &amp; ML'!$C:$C,$B95,'Pooling Demand- Subsidy &amp; ML'!$D:$D,P$90)+SUMIFS('Pooling Demand- Subsidy &amp; ML'!$BU:$BU,'Pooling Demand- Subsidy &amp; ML'!$B:$B,2020,'Pooling Demand- Subsidy &amp; ML'!$C:$C,$B95,'Pooling Demand- Subsidy &amp; ML'!$D:$D,P$90)</f>
        <v>#N/A</v>
      </c>
      <c r="Q95" s="12" t="e">
        <f>SUMIFS('Pooling Demand- Subsidy &amp; ML'!$BI:$BI,'Pooling Demand- Subsidy &amp; ML'!$B:$B,2020,'Pooling Demand- Subsidy &amp; ML'!$C:$C,$B95,'Pooling Demand- Subsidy &amp; ML'!$D:$D,Q$90)+SUMIFS('Pooling Demand- Subsidy &amp; ML'!$BL:$BL,'Pooling Demand- Subsidy &amp; ML'!$B:$B,2020,'Pooling Demand- Subsidy &amp; ML'!$C:$C,$B95,'Pooling Demand- Subsidy &amp; ML'!$D:$D,Q$90)+SUMIFS('Pooling Demand- Subsidy &amp; ML'!$BR:$BR,'Pooling Demand- Subsidy &amp; ML'!$B:$B,2020,'Pooling Demand- Subsidy &amp; ML'!$C:$C,$B95,'Pooling Demand- Subsidy &amp; ML'!$D:$D,Q$90)+SUMIFS('Pooling Demand- Subsidy &amp; ML'!$BU:$BU,'Pooling Demand- Subsidy &amp; ML'!$B:$B,2020,'Pooling Demand- Subsidy &amp; ML'!$C:$C,$B95,'Pooling Demand- Subsidy &amp; ML'!$D:$D,Q$90)</f>
        <v>#N/A</v>
      </c>
      <c r="R95" s="12" t="e">
        <f>SUMIFS('Pooling Demand- Subsidy &amp; ML'!$BI:$BI,'Pooling Demand- Subsidy &amp; ML'!$B:$B,2020,'Pooling Demand- Subsidy &amp; ML'!$C:$C,$B95,'Pooling Demand- Subsidy &amp; ML'!$D:$D,R$90)+SUMIFS('Pooling Demand- Subsidy &amp; ML'!$BL:$BL,'Pooling Demand- Subsidy &amp; ML'!$B:$B,2020,'Pooling Demand- Subsidy &amp; ML'!$C:$C,$B95,'Pooling Demand- Subsidy &amp; ML'!$D:$D,R$90)+SUMIFS('Pooling Demand- Subsidy &amp; ML'!$BR:$BR,'Pooling Demand- Subsidy &amp; ML'!$B:$B,2020,'Pooling Demand- Subsidy &amp; ML'!$C:$C,$B95,'Pooling Demand- Subsidy &amp; ML'!$D:$D,R$90)+SUMIFS('Pooling Demand- Subsidy &amp; ML'!$BU:$BU,'Pooling Demand- Subsidy &amp; ML'!$B:$B,2020,'Pooling Demand- Subsidy &amp; ML'!$C:$C,$B95,'Pooling Demand- Subsidy &amp; ML'!$D:$D,R$90)</f>
        <v>#N/A</v>
      </c>
      <c r="S95" s="12" t="e">
        <f>SUMIFS('Pooling Demand- Subsidy &amp; ML'!$BI:$BI,'Pooling Demand- Subsidy &amp; ML'!$B:$B,2020,'Pooling Demand- Subsidy &amp; ML'!$C:$C,$B95,'Pooling Demand- Subsidy &amp; ML'!$D:$D,S$90)+SUMIFS('Pooling Demand- Subsidy &amp; ML'!$BL:$BL,'Pooling Demand- Subsidy &amp; ML'!$B:$B,2020,'Pooling Demand- Subsidy &amp; ML'!$C:$C,$B95,'Pooling Demand- Subsidy &amp; ML'!$D:$D,S$90)+SUMIFS('Pooling Demand- Subsidy &amp; ML'!$BR:$BR,'Pooling Demand- Subsidy &amp; ML'!$B:$B,2020,'Pooling Demand- Subsidy &amp; ML'!$C:$C,$B95,'Pooling Demand- Subsidy &amp; ML'!$D:$D,S$90)+SUMIFS('Pooling Demand- Subsidy &amp; ML'!$BU:$BU,'Pooling Demand- Subsidy &amp; ML'!$B:$B,2020,'Pooling Demand- Subsidy &amp; ML'!$C:$C,$B95,'Pooling Demand- Subsidy &amp; ML'!$D:$D,S$90)</f>
        <v>#N/A</v>
      </c>
      <c r="T95" s="115" t="e">
        <f>SUMIFS('Pooling Demand- Subsidy &amp; ML'!$BI:$BI,'Pooling Demand- Subsidy &amp; ML'!$B:$B,2020,'Pooling Demand- Subsidy &amp; ML'!$C:$C,$B95,'Pooling Demand- Subsidy &amp; ML'!$D:$D,T$90)+SUMIFS('Pooling Demand- Subsidy &amp; ML'!$BL:$BL,'Pooling Demand- Subsidy &amp; ML'!$B:$B,2020,'Pooling Demand- Subsidy &amp; ML'!$C:$C,$B95,'Pooling Demand- Subsidy &amp; ML'!$D:$D,T$90)+SUMIFS('Pooling Demand- Subsidy &amp; ML'!$BR:$BR,'Pooling Demand- Subsidy &amp; ML'!$B:$B,2020,'Pooling Demand- Subsidy &amp; ML'!$C:$C,$B95,'Pooling Demand- Subsidy &amp; ML'!$D:$D,T$90)+SUMIFS('Pooling Demand- Subsidy &amp; ML'!$BU:$BU,'Pooling Demand- Subsidy &amp; ML'!$B:$B,2020,'Pooling Demand- Subsidy &amp; ML'!$C:$C,$B95,'Pooling Demand- Subsidy &amp; ML'!$D:$D,T$90)</f>
        <v>#N/A</v>
      </c>
      <c r="U95" s="91" t="e">
        <f t="shared" si="51"/>
        <v>#N/A</v>
      </c>
      <c r="W95" s="109" t="s">
        <v>12</v>
      </c>
      <c r="X95" s="114" t="e">
        <f>SUMIFS('Pooling Demand- Subsidy &amp; ML'!$BI:$BI,'Pooling Demand- Subsidy &amp; ML'!$B:$B,2025,'Pooling Demand- Subsidy &amp; ML'!$C:$C,$B95,'Pooling Demand- Subsidy &amp; ML'!$D:$D,X$90)+SUMIFS('Pooling Demand- Subsidy &amp; ML'!$BL:$BL,'Pooling Demand- Subsidy &amp; ML'!$B:$B,2025,'Pooling Demand- Subsidy &amp; ML'!$C:$C,$B95,'Pooling Demand- Subsidy &amp; ML'!$D:$D,X$90)+SUMIFS('Pooling Demand- Subsidy &amp; ML'!$BR:$BR,'Pooling Demand- Subsidy &amp; ML'!$B:$B,2025,'Pooling Demand- Subsidy &amp; ML'!$C:$C,$B95,'Pooling Demand- Subsidy &amp; ML'!$D:$D,X$90)+SUMIFS('Pooling Demand- Subsidy &amp; ML'!$BU:$BU,'Pooling Demand- Subsidy &amp; ML'!$B:$B,2025,'Pooling Demand- Subsidy &amp; ML'!$C:$C,$B95,'Pooling Demand- Subsidy &amp; ML'!$D:$D,X$90)</f>
        <v>#N/A</v>
      </c>
      <c r="Y95" s="12" t="e">
        <f>SUMIFS('Pooling Demand- Subsidy &amp; ML'!$BI:$BI,'Pooling Demand- Subsidy &amp; ML'!$B:$B,2025,'Pooling Demand- Subsidy &amp; ML'!$C:$C,$B95,'Pooling Demand- Subsidy &amp; ML'!$D:$D,Y$90)+SUMIFS('Pooling Demand- Subsidy &amp; ML'!$BL:$BL,'Pooling Demand- Subsidy &amp; ML'!$B:$B,2025,'Pooling Demand- Subsidy &amp; ML'!$C:$C,$B95,'Pooling Demand- Subsidy &amp; ML'!$D:$D,Y$90)+SUMIFS('Pooling Demand- Subsidy &amp; ML'!$BR:$BR,'Pooling Demand- Subsidy &amp; ML'!$B:$B,2025,'Pooling Demand- Subsidy &amp; ML'!$C:$C,$B95,'Pooling Demand- Subsidy &amp; ML'!$D:$D,Y$90)+SUMIFS('Pooling Demand- Subsidy &amp; ML'!$BU:$BU,'Pooling Demand- Subsidy &amp; ML'!$B:$B,2025,'Pooling Demand- Subsidy &amp; ML'!$C:$C,$B95,'Pooling Demand- Subsidy &amp; ML'!$D:$D,Y$90)</f>
        <v>#N/A</v>
      </c>
      <c r="Z95" s="12" t="e">
        <f>SUMIFS('Pooling Demand- Subsidy &amp; ML'!$BI:$BI,'Pooling Demand- Subsidy &amp; ML'!$B:$B,2025,'Pooling Demand- Subsidy &amp; ML'!$C:$C,$B95,'Pooling Demand- Subsidy &amp; ML'!$D:$D,Z$90)+SUMIFS('Pooling Demand- Subsidy &amp; ML'!$BL:$BL,'Pooling Demand- Subsidy &amp; ML'!$B:$B,2025,'Pooling Demand- Subsidy &amp; ML'!$C:$C,$B95,'Pooling Demand- Subsidy &amp; ML'!$D:$D,Z$90)+SUMIFS('Pooling Demand- Subsidy &amp; ML'!$BR:$BR,'Pooling Demand- Subsidy &amp; ML'!$B:$B,2025,'Pooling Demand- Subsidy &amp; ML'!$C:$C,$B95,'Pooling Demand- Subsidy &amp; ML'!$D:$D,Z$90)+SUMIFS('Pooling Demand- Subsidy &amp; ML'!$BU:$BU,'Pooling Demand- Subsidy &amp; ML'!$B:$B,2025,'Pooling Demand- Subsidy &amp; ML'!$C:$C,$B95,'Pooling Demand- Subsidy &amp; ML'!$D:$D,Z$90)</f>
        <v>#N/A</v>
      </c>
      <c r="AA95" s="12" t="e">
        <f>SUMIFS('Pooling Demand- Subsidy &amp; ML'!$BI:$BI,'Pooling Demand- Subsidy &amp; ML'!$B:$B,2025,'Pooling Demand- Subsidy &amp; ML'!$C:$C,$B95,'Pooling Demand- Subsidy &amp; ML'!$D:$D,AA$90)+SUMIFS('Pooling Demand- Subsidy &amp; ML'!$BL:$BL,'Pooling Demand- Subsidy &amp; ML'!$B:$B,2025,'Pooling Demand- Subsidy &amp; ML'!$C:$C,$B95,'Pooling Demand- Subsidy &amp; ML'!$D:$D,AA$90)+SUMIFS('Pooling Demand- Subsidy &amp; ML'!$BR:$BR,'Pooling Demand- Subsidy &amp; ML'!$B:$B,2025,'Pooling Demand- Subsidy &amp; ML'!$C:$C,$B95,'Pooling Demand- Subsidy &amp; ML'!$D:$D,AA$90)+SUMIFS('Pooling Demand- Subsidy &amp; ML'!$BU:$BU,'Pooling Demand- Subsidy &amp; ML'!$B:$B,2025,'Pooling Demand- Subsidy &amp; ML'!$C:$C,$B95,'Pooling Demand- Subsidy &amp; ML'!$D:$D,AA$90)</f>
        <v>#N/A</v>
      </c>
      <c r="AB95" s="12" t="e">
        <f>SUMIFS('Pooling Demand- Subsidy &amp; ML'!$BI:$BI,'Pooling Demand- Subsidy &amp; ML'!$B:$B,2025,'Pooling Demand- Subsidy &amp; ML'!$C:$C,$B95,'Pooling Demand- Subsidy &amp; ML'!$D:$D,AB$90)+SUMIFS('Pooling Demand- Subsidy &amp; ML'!$BL:$BL,'Pooling Demand- Subsidy &amp; ML'!$B:$B,2025,'Pooling Demand- Subsidy &amp; ML'!$C:$C,$B95,'Pooling Demand- Subsidy &amp; ML'!$D:$D,AB$90)+SUMIFS('Pooling Demand- Subsidy &amp; ML'!$BR:$BR,'Pooling Demand- Subsidy &amp; ML'!$B:$B,2025,'Pooling Demand- Subsidy &amp; ML'!$C:$C,$B95,'Pooling Demand- Subsidy &amp; ML'!$D:$D,AB$90)+SUMIFS('Pooling Demand- Subsidy &amp; ML'!$BU:$BU,'Pooling Demand- Subsidy &amp; ML'!$B:$B,2025,'Pooling Demand- Subsidy &amp; ML'!$C:$C,$B95,'Pooling Demand- Subsidy &amp; ML'!$D:$D,AB$90)</f>
        <v>#N/A</v>
      </c>
      <c r="AC95" s="12" t="e">
        <f>SUMIFS('Pooling Demand- Subsidy &amp; ML'!$BI:$BI,'Pooling Demand- Subsidy &amp; ML'!$B:$B,2025,'Pooling Demand- Subsidy &amp; ML'!$C:$C,$B95,'Pooling Demand- Subsidy &amp; ML'!$D:$D,AC$90)+SUMIFS('Pooling Demand- Subsidy &amp; ML'!$BL:$BL,'Pooling Demand- Subsidy &amp; ML'!$B:$B,2025,'Pooling Demand- Subsidy &amp; ML'!$C:$C,$B95,'Pooling Demand- Subsidy &amp; ML'!$D:$D,AC$90)+SUMIFS('Pooling Demand- Subsidy &amp; ML'!$BR:$BR,'Pooling Demand- Subsidy &amp; ML'!$B:$B,2025,'Pooling Demand- Subsidy &amp; ML'!$C:$C,$B95,'Pooling Demand- Subsidy &amp; ML'!$D:$D,AC$90)+SUMIFS('Pooling Demand- Subsidy &amp; ML'!$BU:$BU,'Pooling Demand- Subsidy &amp; ML'!$B:$B,2025,'Pooling Demand- Subsidy &amp; ML'!$C:$C,$B95,'Pooling Demand- Subsidy &amp; ML'!$D:$D,AC$90)</f>
        <v>#N/A</v>
      </c>
      <c r="AD95" s="115" t="e">
        <f>SUMIFS('Pooling Demand- Subsidy &amp; ML'!$BI:$BI,'Pooling Demand- Subsidy &amp; ML'!$B:$B,2025,'Pooling Demand- Subsidy &amp; ML'!$C:$C,$B95,'Pooling Demand- Subsidy &amp; ML'!$D:$D,AD$90)+SUMIFS('Pooling Demand- Subsidy &amp; ML'!$BL:$BL,'Pooling Demand- Subsidy &amp; ML'!$B:$B,2025,'Pooling Demand- Subsidy &amp; ML'!$C:$C,$B95,'Pooling Demand- Subsidy &amp; ML'!$D:$D,AD$90)+SUMIFS('Pooling Demand- Subsidy &amp; ML'!$BR:$BR,'Pooling Demand- Subsidy &amp; ML'!$B:$B,2025,'Pooling Demand- Subsidy &amp; ML'!$C:$C,$B95,'Pooling Demand- Subsidy &amp; ML'!$D:$D,AD$90)+SUMIFS('Pooling Demand- Subsidy &amp; ML'!$BU:$BU,'Pooling Demand- Subsidy &amp; ML'!$B:$B,2025,'Pooling Demand- Subsidy &amp; ML'!$C:$C,$B95,'Pooling Demand- Subsidy &amp; ML'!$D:$D,AD$90)</f>
        <v>#N/A</v>
      </c>
      <c r="AE95" s="91" t="e">
        <f t="shared" si="52"/>
        <v>#N/A</v>
      </c>
      <c r="AG95" s="109" t="s">
        <v>12</v>
      </c>
      <c r="AH95" s="114">
        <f>SUMIFS('Pooling Demand- Subsidy &amp; ML'!$BI:$BI,'Pooling Demand- Subsidy &amp; ML'!$B:$B,2035,'Pooling Demand- Subsidy &amp; ML'!$C:$C,$B95,'Pooling Demand- Subsidy &amp; ML'!$D:$D,AH$90)+SUMIFS('Pooling Demand- Subsidy &amp; ML'!$BL:$BL,'Pooling Demand- Subsidy &amp; ML'!$B:$B,2035,'Pooling Demand- Subsidy &amp; ML'!$C:$C,$B95,'Pooling Demand- Subsidy &amp; ML'!$D:$D,AH$90)+SUMIFS('Pooling Demand- Subsidy &amp; ML'!$BR:$BR,'Pooling Demand- Subsidy &amp; ML'!$B:$B,2035,'Pooling Demand- Subsidy &amp; ML'!$C:$C,$B95,'Pooling Demand- Subsidy &amp; ML'!$D:$D,AH$90)+SUMIFS('Pooling Demand- Subsidy &amp; ML'!$BU:$BU,'Pooling Demand- Subsidy &amp; ML'!$B:$B,2035,'Pooling Demand- Subsidy &amp; ML'!$C:$C,$B95,'Pooling Demand- Subsidy &amp; ML'!$D:$D,AH$90)</f>
        <v>8.310201899171533</v>
      </c>
      <c r="AI95" s="12">
        <f>SUMIFS('Pooling Demand- Subsidy &amp; ML'!$BI:$BI,'Pooling Demand- Subsidy &amp; ML'!$B:$B,2035,'Pooling Demand- Subsidy &amp; ML'!$C:$C,$B95,'Pooling Demand- Subsidy &amp; ML'!$D:$D,AI$90)+SUMIFS('Pooling Demand- Subsidy &amp; ML'!$BL:$BL,'Pooling Demand- Subsidy &amp; ML'!$B:$B,2035,'Pooling Demand- Subsidy &amp; ML'!$C:$C,$B95,'Pooling Demand- Subsidy &amp; ML'!$D:$D,AI$90)+SUMIFS('Pooling Demand- Subsidy &amp; ML'!$BR:$BR,'Pooling Demand- Subsidy &amp; ML'!$B:$B,2035,'Pooling Demand- Subsidy &amp; ML'!$C:$C,$B95,'Pooling Demand- Subsidy &amp; ML'!$D:$D,AI$90)+SUMIFS('Pooling Demand- Subsidy &amp; ML'!$BU:$BU,'Pooling Demand- Subsidy &amp; ML'!$B:$B,2035,'Pooling Demand- Subsidy &amp; ML'!$C:$C,$B95,'Pooling Demand- Subsidy &amp; ML'!$D:$D,AI$90)</f>
        <v>16.771902293383114</v>
      </c>
      <c r="AJ95" s="12">
        <f>SUMIFS('Pooling Demand- Subsidy &amp; ML'!$BI:$BI,'Pooling Demand- Subsidy &amp; ML'!$B:$B,2035,'Pooling Demand- Subsidy &amp; ML'!$C:$C,$B95,'Pooling Demand- Subsidy &amp; ML'!$D:$D,AJ$90)+SUMIFS('Pooling Demand- Subsidy &amp; ML'!$BL:$BL,'Pooling Demand- Subsidy &amp; ML'!$B:$B,2035,'Pooling Demand- Subsidy &amp; ML'!$C:$C,$B95,'Pooling Demand- Subsidy &amp; ML'!$D:$D,AJ$90)+SUMIFS('Pooling Demand- Subsidy &amp; ML'!$BR:$BR,'Pooling Demand- Subsidy &amp; ML'!$B:$B,2035,'Pooling Demand- Subsidy &amp; ML'!$C:$C,$B95,'Pooling Demand- Subsidy &amp; ML'!$D:$D,AJ$90)+SUMIFS('Pooling Demand- Subsidy &amp; ML'!$BU:$BU,'Pooling Demand- Subsidy &amp; ML'!$B:$B,2035,'Pooling Demand- Subsidy &amp; ML'!$C:$C,$B95,'Pooling Demand- Subsidy &amp; ML'!$D:$D,AJ$90)</f>
        <v>4.7706082945385679</v>
      </c>
      <c r="AK95" s="12">
        <f>SUMIFS('Pooling Demand- Subsidy &amp; ML'!$BI:$BI,'Pooling Demand- Subsidy &amp; ML'!$B:$B,2035,'Pooling Demand- Subsidy &amp; ML'!$C:$C,$B95,'Pooling Demand- Subsidy &amp; ML'!$D:$D,AK$90)+SUMIFS('Pooling Demand- Subsidy &amp; ML'!$BL:$BL,'Pooling Demand- Subsidy &amp; ML'!$B:$B,2035,'Pooling Demand- Subsidy &amp; ML'!$C:$C,$B95,'Pooling Demand- Subsidy &amp; ML'!$D:$D,AK$90)+SUMIFS('Pooling Demand- Subsidy &amp; ML'!$BR:$BR,'Pooling Demand- Subsidy &amp; ML'!$B:$B,2035,'Pooling Demand- Subsidy &amp; ML'!$C:$C,$B95,'Pooling Demand- Subsidy &amp; ML'!$D:$D,AK$90)+SUMIFS('Pooling Demand- Subsidy &amp; ML'!$BU:$BU,'Pooling Demand- Subsidy &amp; ML'!$B:$B,2035,'Pooling Demand- Subsidy &amp; ML'!$C:$C,$B95,'Pooling Demand- Subsidy &amp; ML'!$D:$D,AK$90)</f>
        <v>20.91483596004225</v>
      </c>
      <c r="AL95" s="12">
        <f>SUMIFS('Pooling Demand- Subsidy &amp; ML'!$BI:$BI,'Pooling Demand- Subsidy &amp; ML'!$B:$B,2035,'Pooling Demand- Subsidy &amp; ML'!$C:$C,$B95,'Pooling Demand- Subsidy &amp; ML'!$D:$D,AL$90)+SUMIFS('Pooling Demand- Subsidy &amp; ML'!$BL:$BL,'Pooling Demand- Subsidy &amp; ML'!$B:$B,2035,'Pooling Demand- Subsidy &amp; ML'!$C:$C,$B95,'Pooling Demand- Subsidy &amp; ML'!$D:$D,AL$90)+SUMIFS('Pooling Demand- Subsidy &amp; ML'!$BR:$BR,'Pooling Demand- Subsidy &amp; ML'!$B:$B,2035,'Pooling Demand- Subsidy &amp; ML'!$C:$C,$B95,'Pooling Demand- Subsidy &amp; ML'!$D:$D,AL$90)+SUMIFS('Pooling Demand- Subsidy &amp; ML'!$BU:$BU,'Pooling Demand- Subsidy &amp; ML'!$B:$B,2035,'Pooling Demand- Subsidy &amp; ML'!$C:$C,$B95,'Pooling Demand- Subsidy &amp; ML'!$D:$D,AL$90)</f>
        <v>1.4391916222648926</v>
      </c>
      <c r="AM95" s="12">
        <f>SUMIFS('Pooling Demand- Subsidy &amp; ML'!$BI:$BI,'Pooling Demand- Subsidy &amp; ML'!$B:$B,2035,'Pooling Demand- Subsidy &amp; ML'!$C:$C,$B95,'Pooling Demand- Subsidy &amp; ML'!$D:$D,AM$90)+SUMIFS('Pooling Demand- Subsidy &amp; ML'!$BL:$BL,'Pooling Demand- Subsidy &amp; ML'!$B:$B,2035,'Pooling Demand- Subsidy &amp; ML'!$C:$C,$B95,'Pooling Demand- Subsidy &amp; ML'!$D:$D,AM$90)+SUMIFS('Pooling Demand- Subsidy &amp; ML'!$BR:$BR,'Pooling Demand- Subsidy &amp; ML'!$B:$B,2035,'Pooling Demand- Subsidy &amp; ML'!$C:$C,$B95,'Pooling Demand- Subsidy &amp; ML'!$D:$D,AM$90)+SUMIFS('Pooling Demand- Subsidy &amp; ML'!$BU:$BU,'Pooling Demand- Subsidy &amp; ML'!$B:$B,2035,'Pooling Demand- Subsidy &amp; ML'!$C:$C,$B95,'Pooling Demand- Subsidy &amp; ML'!$D:$D,AM$90)</f>
        <v>1.5882244887730501</v>
      </c>
      <c r="AN95" s="115">
        <f>SUMIFS('Pooling Demand- Subsidy &amp; ML'!$BI:$BI,'Pooling Demand- Subsidy &amp; ML'!$B:$B,2035,'Pooling Demand- Subsidy &amp; ML'!$C:$C,$B95,'Pooling Demand- Subsidy &amp; ML'!$D:$D,AN$90)+SUMIFS('Pooling Demand- Subsidy &amp; ML'!$BL:$BL,'Pooling Demand- Subsidy &amp; ML'!$B:$B,2035,'Pooling Demand- Subsidy &amp; ML'!$C:$C,$B95,'Pooling Demand- Subsidy &amp; ML'!$D:$D,AN$90)+SUMIFS('Pooling Demand- Subsidy &amp; ML'!$BR:$BR,'Pooling Demand- Subsidy &amp; ML'!$B:$B,2035,'Pooling Demand- Subsidy &amp; ML'!$C:$C,$B95,'Pooling Demand- Subsidy &amp; ML'!$D:$D,AN$90)+SUMIFS('Pooling Demand- Subsidy &amp; ML'!$BU:$BU,'Pooling Demand- Subsidy &amp; ML'!$B:$B,2035,'Pooling Demand- Subsidy &amp; ML'!$C:$C,$B95,'Pooling Demand- Subsidy &amp; ML'!$D:$D,AN$90)</f>
        <v>1.0799074703107012</v>
      </c>
      <c r="AO95" s="91">
        <f t="shared" si="53"/>
        <v>54.874872028484113</v>
      </c>
      <c r="AQ95" s="109" t="s">
        <v>12</v>
      </c>
      <c r="AR95" s="114" t="e">
        <f>SUMIFS('Pooling Demand- Subsidy &amp; ML'!$BI:$BI,'Pooling Demand- Subsidy &amp; ML'!$B:$B,2050,'Pooling Demand- Subsidy &amp; ML'!$C:$C,$B95,'Pooling Demand- Subsidy &amp; ML'!$D:$D,AR$90)+SUMIFS('Pooling Demand- Subsidy &amp; ML'!$BL:$BL,'Pooling Demand- Subsidy &amp; ML'!$B:$B,2050,'Pooling Demand- Subsidy &amp; ML'!$C:$C,$B95,'Pooling Demand- Subsidy &amp; ML'!$D:$D,AR$90)+SUMIFS('Pooling Demand- Subsidy &amp; ML'!$BR:$BR,'Pooling Demand- Subsidy &amp; ML'!$B:$B,2050,'Pooling Demand- Subsidy &amp; ML'!$C:$C,$B95,'Pooling Demand- Subsidy &amp; ML'!$D:$D,AR$90)+SUMIFS('Pooling Demand- Subsidy &amp; ML'!$BU:$BU,'Pooling Demand- Subsidy &amp; ML'!$B:$B,2050,'Pooling Demand- Subsidy &amp; ML'!$C:$C,$B95,'Pooling Demand- Subsidy &amp; ML'!$D:$D,AR$90)</f>
        <v>#N/A</v>
      </c>
      <c r="AS95" s="12" t="e">
        <f>SUMIFS('Pooling Demand- Subsidy &amp; ML'!$BI:$BI,'Pooling Demand- Subsidy &amp; ML'!$B:$B,2050,'Pooling Demand- Subsidy &amp; ML'!$C:$C,$B95,'Pooling Demand- Subsidy &amp; ML'!$D:$D,AS$90)+SUMIFS('Pooling Demand- Subsidy &amp; ML'!$BL:$BL,'Pooling Demand- Subsidy &amp; ML'!$B:$B,2050,'Pooling Demand- Subsidy &amp; ML'!$C:$C,$B95,'Pooling Demand- Subsidy &amp; ML'!$D:$D,AS$90)+SUMIFS('Pooling Demand- Subsidy &amp; ML'!$BR:$BR,'Pooling Demand- Subsidy &amp; ML'!$B:$B,2050,'Pooling Demand- Subsidy &amp; ML'!$C:$C,$B95,'Pooling Demand- Subsidy &amp; ML'!$D:$D,AS$90)+SUMIFS('Pooling Demand- Subsidy &amp; ML'!$BU:$BU,'Pooling Demand- Subsidy &amp; ML'!$B:$B,2050,'Pooling Demand- Subsidy &amp; ML'!$C:$C,$B95,'Pooling Demand- Subsidy &amp; ML'!$D:$D,AS$90)</f>
        <v>#N/A</v>
      </c>
      <c r="AT95" s="12" t="e">
        <f>SUMIFS('Pooling Demand- Subsidy &amp; ML'!$BI:$BI,'Pooling Demand- Subsidy &amp; ML'!$B:$B,2050,'Pooling Demand- Subsidy &amp; ML'!$C:$C,$B95,'Pooling Demand- Subsidy &amp; ML'!$D:$D,AT$90)+SUMIFS('Pooling Demand- Subsidy &amp; ML'!$BL:$BL,'Pooling Demand- Subsidy &amp; ML'!$B:$B,2050,'Pooling Demand- Subsidy &amp; ML'!$C:$C,$B95,'Pooling Demand- Subsidy &amp; ML'!$D:$D,AT$90)+SUMIFS('Pooling Demand- Subsidy &amp; ML'!$BR:$BR,'Pooling Demand- Subsidy &amp; ML'!$B:$B,2050,'Pooling Demand- Subsidy &amp; ML'!$C:$C,$B95,'Pooling Demand- Subsidy &amp; ML'!$D:$D,AT$90)+SUMIFS('Pooling Demand- Subsidy &amp; ML'!$BU:$BU,'Pooling Demand- Subsidy &amp; ML'!$B:$B,2050,'Pooling Demand- Subsidy &amp; ML'!$C:$C,$B95,'Pooling Demand- Subsidy &amp; ML'!$D:$D,AT$90)</f>
        <v>#N/A</v>
      </c>
      <c r="AU95" s="12" t="e">
        <f>SUMIFS('Pooling Demand- Subsidy &amp; ML'!$BI:$BI,'Pooling Demand- Subsidy &amp; ML'!$B:$B,2050,'Pooling Demand- Subsidy &amp; ML'!$C:$C,$B95,'Pooling Demand- Subsidy &amp; ML'!$D:$D,AU$90)+SUMIFS('Pooling Demand- Subsidy &amp; ML'!$BL:$BL,'Pooling Demand- Subsidy &amp; ML'!$B:$B,2050,'Pooling Demand- Subsidy &amp; ML'!$C:$C,$B95,'Pooling Demand- Subsidy &amp; ML'!$D:$D,AU$90)+SUMIFS('Pooling Demand- Subsidy &amp; ML'!$BR:$BR,'Pooling Demand- Subsidy &amp; ML'!$B:$B,2050,'Pooling Demand- Subsidy &amp; ML'!$C:$C,$B95,'Pooling Demand- Subsidy &amp; ML'!$D:$D,AU$90)+SUMIFS('Pooling Demand- Subsidy &amp; ML'!$BU:$BU,'Pooling Demand- Subsidy &amp; ML'!$B:$B,2050,'Pooling Demand- Subsidy &amp; ML'!$C:$C,$B95,'Pooling Demand- Subsidy &amp; ML'!$D:$D,AU$90)</f>
        <v>#N/A</v>
      </c>
      <c r="AV95" s="12" t="e">
        <f>SUMIFS('Pooling Demand- Subsidy &amp; ML'!$BI:$BI,'Pooling Demand- Subsidy &amp; ML'!$B:$B,2050,'Pooling Demand- Subsidy &amp; ML'!$C:$C,$B95,'Pooling Demand- Subsidy &amp; ML'!$D:$D,AV$90)+SUMIFS('Pooling Demand- Subsidy &amp; ML'!$BL:$BL,'Pooling Demand- Subsidy &amp; ML'!$B:$B,2050,'Pooling Demand- Subsidy &amp; ML'!$C:$C,$B95,'Pooling Demand- Subsidy &amp; ML'!$D:$D,AV$90)+SUMIFS('Pooling Demand- Subsidy &amp; ML'!$BR:$BR,'Pooling Demand- Subsidy &amp; ML'!$B:$B,2050,'Pooling Demand- Subsidy &amp; ML'!$C:$C,$B95,'Pooling Demand- Subsidy &amp; ML'!$D:$D,AV$90)+SUMIFS('Pooling Demand- Subsidy &amp; ML'!$BU:$BU,'Pooling Demand- Subsidy &amp; ML'!$B:$B,2050,'Pooling Demand- Subsidy &amp; ML'!$C:$C,$B95,'Pooling Demand- Subsidy &amp; ML'!$D:$D,AV$90)</f>
        <v>#N/A</v>
      </c>
      <c r="AW95" s="12" t="e">
        <f>SUMIFS('Pooling Demand- Subsidy &amp; ML'!$BI:$BI,'Pooling Demand- Subsidy &amp; ML'!$B:$B,2050,'Pooling Demand- Subsidy &amp; ML'!$C:$C,$B95,'Pooling Demand- Subsidy &amp; ML'!$D:$D,AW$90)+SUMIFS('Pooling Demand- Subsidy &amp; ML'!$BL:$BL,'Pooling Demand- Subsidy &amp; ML'!$B:$B,2050,'Pooling Demand- Subsidy &amp; ML'!$C:$C,$B95,'Pooling Demand- Subsidy &amp; ML'!$D:$D,AW$90)+SUMIFS('Pooling Demand- Subsidy &amp; ML'!$BR:$BR,'Pooling Demand- Subsidy &amp; ML'!$B:$B,2050,'Pooling Demand- Subsidy &amp; ML'!$C:$C,$B95,'Pooling Demand- Subsidy &amp; ML'!$D:$D,AW$90)+SUMIFS('Pooling Demand- Subsidy &amp; ML'!$BU:$BU,'Pooling Demand- Subsidy &amp; ML'!$B:$B,2050,'Pooling Demand- Subsidy &amp; ML'!$C:$C,$B95,'Pooling Demand- Subsidy &amp; ML'!$D:$D,AW$90)</f>
        <v>#N/A</v>
      </c>
      <c r="AX95" s="115" t="e">
        <f>SUMIFS('Pooling Demand- Subsidy &amp; ML'!$BI:$BI,'Pooling Demand- Subsidy &amp; ML'!$B:$B,2050,'Pooling Demand- Subsidy &amp; ML'!$C:$C,$B95,'Pooling Demand- Subsidy &amp; ML'!$D:$D,AX$90)+SUMIFS('Pooling Demand- Subsidy &amp; ML'!$BL:$BL,'Pooling Demand- Subsidy &amp; ML'!$B:$B,2050,'Pooling Demand- Subsidy &amp; ML'!$C:$C,$B95,'Pooling Demand- Subsidy &amp; ML'!$D:$D,AX$90)+SUMIFS('Pooling Demand- Subsidy &amp; ML'!$BR:$BR,'Pooling Demand- Subsidy &amp; ML'!$B:$B,2050,'Pooling Demand- Subsidy &amp; ML'!$C:$C,$B95,'Pooling Demand- Subsidy &amp; ML'!$D:$D,AX$90)+SUMIFS('Pooling Demand- Subsidy &amp; ML'!$BU:$BU,'Pooling Demand- Subsidy &amp; ML'!$B:$B,2050,'Pooling Demand- Subsidy &amp; ML'!$C:$C,$B95,'Pooling Demand- Subsidy &amp; ML'!$D:$D,AX$90)</f>
        <v>#N/A</v>
      </c>
      <c r="AY95" s="91" t="e">
        <f t="shared" si="54"/>
        <v>#N/A</v>
      </c>
    </row>
    <row r="96" spans="2:51" s="18" customFormat="1" x14ac:dyDescent="0.25">
      <c r="B96" s="18">
        <v>4</v>
      </c>
      <c r="C96" s="109" t="s">
        <v>13</v>
      </c>
      <c r="D96" s="114" t="e">
        <f>SUMIFS('Pooling Demand- Subsidy &amp; ML'!$BI:$BI,'Pooling Demand- Subsidy &amp; ML'!$B:$B,2016,'Pooling Demand- Subsidy &amp; ML'!$C:$C,$B96,'Pooling Demand- Subsidy &amp; ML'!$D:$D,D$90)+SUMIFS('Pooling Demand- Subsidy &amp; ML'!$BL:$BL,'Pooling Demand- Subsidy &amp; ML'!$B:$B,2016,'Pooling Demand- Subsidy &amp; ML'!$C:$C,$B96,'Pooling Demand- Subsidy &amp; ML'!$D:$D,D$90)+SUMIFS('Pooling Demand- Subsidy &amp; ML'!$BR:$BR,'Pooling Demand- Subsidy &amp; ML'!$B:$B,2016,'Pooling Demand- Subsidy &amp; ML'!$C:$C,$B96,'Pooling Demand- Subsidy &amp; ML'!$D:$D,D$90)+SUMIFS('Pooling Demand- Subsidy &amp; ML'!$BU:$BU,'Pooling Demand- Subsidy &amp; ML'!$B:$B,2016,'Pooling Demand- Subsidy &amp; ML'!$C:$C,$B96,'Pooling Demand- Subsidy &amp; ML'!$D:$D,D$90)</f>
        <v>#N/A</v>
      </c>
      <c r="E96" s="12" t="e">
        <f>SUMIFS('Pooling Demand- Subsidy &amp; ML'!$BI:$BI,'Pooling Demand- Subsidy &amp; ML'!$B:$B,2016,'Pooling Demand- Subsidy &amp; ML'!$C:$C,$B96,'Pooling Demand- Subsidy &amp; ML'!$D:$D,E$90)+SUMIFS('Pooling Demand- Subsidy &amp; ML'!$BL:$BL,'Pooling Demand- Subsidy &amp; ML'!$B:$B,2016,'Pooling Demand- Subsidy &amp; ML'!$C:$C,$B96,'Pooling Demand- Subsidy &amp; ML'!$D:$D,E$90)+SUMIFS('Pooling Demand- Subsidy &amp; ML'!$BR:$BR,'Pooling Demand- Subsidy &amp; ML'!$B:$B,2016,'Pooling Demand- Subsidy &amp; ML'!$C:$C,$B96,'Pooling Demand- Subsidy &amp; ML'!$D:$D,E$90)+SUMIFS('Pooling Demand- Subsidy &amp; ML'!$BU:$BU,'Pooling Demand- Subsidy &amp; ML'!$B:$B,2016,'Pooling Demand- Subsidy &amp; ML'!$C:$C,$B96,'Pooling Demand- Subsidy &amp; ML'!$D:$D,E$90)</f>
        <v>#N/A</v>
      </c>
      <c r="F96" s="12" t="e">
        <f>SUMIFS('Pooling Demand- Subsidy &amp; ML'!$BI:$BI,'Pooling Demand- Subsidy &amp; ML'!$B:$B,2016,'Pooling Demand- Subsidy &amp; ML'!$C:$C,$B96,'Pooling Demand- Subsidy &amp; ML'!$D:$D,F$90)+SUMIFS('Pooling Demand- Subsidy &amp; ML'!$BL:$BL,'Pooling Demand- Subsidy &amp; ML'!$B:$B,2016,'Pooling Demand- Subsidy &amp; ML'!$C:$C,$B96,'Pooling Demand- Subsidy &amp; ML'!$D:$D,F$90)+SUMIFS('Pooling Demand- Subsidy &amp; ML'!$BR:$BR,'Pooling Demand- Subsidy &amp; ML'!$B:$B,2016,'Pooling Demand- Subsidy &amp; ML'!$C:$C,$B96,'Pooling Demand- Subsidy &amp; ML'!$D:$D,F$90)+SUMIFS('Pooling Demand- Subsidy &amp; ML'!$BU:$BU,'Pooling Demand- Subsidy &amp; ML'!$B:$B,2016,'Pooling Demand- Subsidy &amp; ML'!$C:$C,$B96,'Pooling Demand- Subsidy &amp; ML'!$D:$D,F$90)</f>
        <v>#N/A</v>
      </c>
      <c r="G96" s="12" t="e">
        <f>SUMIFS('Pooling Demand- Subsidy &amp; ML'!$BI:$BI,'Pooling Demand- Subsidy &amp; ML'!$B:$B,2016,'Pooling Demand- Subsidy &amp; ML'!$C:$C,$B96,'Pooling Demand- Subsidy &amp; ML'!$D:$D,G$90)+SUMIFS('Pooling Demand- Subsidy &amp; ML'!$BL:$BL,'Pooling Demand- Subsidy &amp; ML'!$B:$B,2016,'Pooling Demand- Subsidy &amp; ML'!$C:$C,$B96,'Pooling Demand- Subsidy &amp; ML'!$D:$D,G$90)+SUMIFS('Pooling Demand- Subsidy &amp; ML'!$BR:$BR,'Pooling Demand- Subsidy &amp; ML'!$B:$B,2016,'Pooling Demand- Subsidy &amp; ML'!$C:$C,$B96,'Pooling Demand- Subsidy &amp; ML'!$D:$D,G$90)+SUMIFS('Pooling Demand- Subsidy &amp; ML'!$BU:$BU,'Pooling Demand- Subsidy &amp; ML'!$B:$B,2016,'Pooling Demand- Subsidy &amp; ML'!$C:$C,$B96,'Pooling Demand- Subsidy &amp; ML'!$D:$D,G$90)</f>
        <v>#N/A</v>
      </c>
      <c r="H96" s="12" t="e">
        <f>SUMIFS('Pooling Demand- Subsidy &amp; ML'!$BI:$BI,'Pooling Demand- Subsidy &amp; ML'!$B:$B,2016,'Pooling Demand- Subsidy &amp; ML'!$C:$C,$B96,'Pooling Demand- Subsidy &amp; ML'!$D:$D,H$90)+SUMIFS('Pooling Demand- Subsidy &amp; ML'!$BL:$BL,'Pooling Demand- Subsidy &amp; ML'!$B:$B,2016,'Pooling Demand- Subsidy &amp; ML'!$C:$C,$B96,'Pooling Demand- Subsidy &amp; ML'!$D:$D,H$90)+SUMIFS('Pooling Demand- Subsidy &amp; ML'!$BR:$BR,'Pooling Demand- Subsidy &amp; ML'!$B:$B,2016,'Pooling Demand- Subsidy &amp; ML'!$C:$C,$B96,'Pooling Demand- Subsidy &amp; ML'!$D:$D,H$90)+SUMIFS('Pooling Demand- Subsidy &amp; ML'!$BU:$BU,'Pooling Demand- Subsidy &amp; ML'!$B:$B,2016,'Pooling Demand- Subsidy &amp; ML'!$C:$C,$B96,'Pooling Demand- Subsidy &amp; ML'!$D:$D,H$90)</f>
        <v>#N/A</v>
      </c>
      <c r="I96" s="12" t="e">
        <f>SUMIFS('Pooling Demand- Subsidy &amp; ML'!$BI:$BI,'Pooling Demand- Subsidy &amp; ML'!$B:$B,2016,'Pooling Demand- Subsidy &amp; ML'!$C:$C,$B96,'Pooling Demand- Subsidy &amp; ML'!$D:$D,I$90)+SUMIFS('Pooling Demand- Subsidy &amp; ML'!$BL:$BL,'Pooling Demand- Subsidy &amp; ML'!$B:$B,2016,'Pooling Demand- Subsidy &amp; ML'!$C:$C,$B96,'Pooling Demand- Subsidy &amp; ML'!$D:$D,I$90)+SUMIFS('Pooling Demand- Subsidy &amp; ML'!$BR:$BR,'Pooling Demand- Subsidy &amp; ML'!$B:$B,2016,'Pooling Demand- Subsidy &amp; ML'!$C:$C,$B96,'Pooling Demand- Subsidy &amp; ML'!$D:$D,I$90)+SUMIFS('Pooling Demand- Subsidy &amp; ML'!$BU:$BU,'Pooling Demand- Subsidy &amp; ML'!$B:$B,2016,'Pooling Demand- Subsidy &amp; ML'!$C:$C,$B96,'Pooling Demand- Subsidy &amp; ML'!$D:$D,I$90)</f>
        <v>#N/A</v>
      </c>
      <c r="J96" s="115" t="e">
        <f>SUMIFS('Pooling Demand- Subsidy &amp; ML'!$BI:$BI,'Pooling Demand- Subsidy &amp; ML'!$B:$B,2016,'Pooling Demand- Subsidy &amp; ML'!$C:$C,$B96,'Pooling Demand- Subsidy &amp; ML'!$D:$D,J$90)+SUMIFS('Pooling Demand- Subsidy &amp; ML'!$BL:$BL,'Pooling Demand- Subsidy &amp; ML'!$B:$B,2016,'Pooling Demand- Subsidy &amp; ML'!$C:$C,$B96,'Pooling Demand- Subsidy &amp; ML'!$D:$D,J$90)+SUMIFS('Pooling Demand- Subsidy &amp; ML'!$BR:$BR,'Pooling Demand- Subsidy &amp; ML'!$B:$B,2016,'Pooling Demand- Subsidy &amp; ML'!$C:$C,$B96,'Pooling Demand- Subsidy &amp; ML'!$D:$D,J$90)+SUMIFS('Pooling Demand- Subsidy &amp; ML'!$BU:$BU,'Pooling Demand- Subsidy &amp; ML'!$B:$B,2016,'Pooling Demand- Subsidy &amp; ML'!$C:$C,$B96,'Pooling Demand- Subsidy &amp; ML'!$D:$D,J$90)</f>
        <v>#N/A</v>
      </c>
      <c r="K96" s="91" t="e">
        <f t="shared" si="50"/>
        <v>#N/A</v>
      </c>
      <c r="M96" s="109" t="s">
        <v>13</v>
      </c>
      <c r="N96" s="114" t="e">
        <f>SUMIFS('Pooling Demand- Subsidy &amp; ML'!$BI:$BI,'Pooling Demand- Subsidy &amp; ML'!$B:$B,2020,'Pooling Demand- Subsidy &amp; ML'!$C:$C,$B96,'Pooling Demand- Subsidy &amp; ML'!$D:$D,N$90)+SUMIFS('Pooling Demand- Subsidy &amp; ML'!$BL:$BL,'Pooling Demand- Subsidy &amp; ML'!$B:$B,2020,'Pooling Demand- Subsidy &amp; ML'!$C:$C,$B96,'Pooling Demand- Subsidy &amp; ML'!$D:$D,N$90)+SUMIFS('Pooling Demand- Subsidy &amp; ML'!$BR:$BR,'Pooling Demand- Subsidy &amp; ML'!$B:$B,2020,'Pooling Demand- Subsidy &amp; ML'!$C:$C,$B96,'Pooling Demand- Subsidy &amp; ML'!$D:$D,N$90)+SUMIFS('Pooling Demand- Subsidy &amp; ML'!$BU:$BU,'Pooling Demand- Subsidy &amp; ML'!$B:$B,2020,'Pooling Demand- Subsidy &amp; ML'!$C:$C,$B96,'Pooling Demand- Subsidy &amp; ML'!$D:$D,N$90)</f>
        <v>#N/A</v>
      </c>
      <c r="O96" s="12" t="e">
        <f>SUMIFS('Pooling Demand- Subsidy &amp; ML'!$BI:$BI,'Pooling Demand- Subsidy &amp; ML'!$B:$B,2020,'Pooling Demand- Subsidy &amp; ML'!$C:$C,$B96,'Pooling Demand- Subsidy &amp; ML'!$D:$D,O$90)+SUMIFS('Pooling Demand- Subsidy &amp; ML'!$BL:$BL,'Pooling Demand- Subsidy &amp; ML'!$B:$B,2020,'Pooling Demand- Subsidy &amp; ML'!$C:$C,$B96,'Pooling Demand- Subsidy &amp; ML'!$D:$D,O$90)+SUMIFS('Pooling Demand- Subsidy &amp; ML'!$BR:$BR,'Pooling Demand- Subsidy &amp; ML'!$B:$B,2020,'Pooling Demand- Subsidy &amp; ML'!$C:$C,$B96,'Pooling Demand- Subsidy &amp; ML'!$D:$D,O$90)+SUMIFS('Pooling Demand- Subsidy &amp; ML'!$BU:$BU,'Pooling Demand- Subsidy &amp; ML'!$B:$B,2020,'Pooling Demand- Subsidy &amp; ML'!$C:$C,$B96,'Pooling Demand- Subsidy &amp; ML'!$D:$D,O$90)</f>
        <v>#N/A</v>
      </c>
      <c r="P96" s="12" t="e">
        <f>SUMIFS('Pooling Demand- Subsidy &amp; ML'!$BI:$BI,'Pooling Demand- Subsidy &amp; ML'!$B:$B,2020,'Pooling Demand- Subsidy &amp; ML'!$C:$C,$B96,'Pooling Demand- Subsidy &amp; ML'!$D:$D,P$90)+SUMIFS('Pooling Demand- Subsidy &amp; ML'!$BL:$BL,'Pooling Demand- Subsidy &amp; ML'!$B:$B,2020,'Pooling Demand- Subsidy &amp; ML'!$C:$C,$B96,'Pooling Demand- Subsidy &amp; ML'!$D:$D,P$90)+SUMIFS('Pooling Demand- Subsidy &amp; ML'!$BR:$BR,'Pooling Demand- Subsidy &amp; ML'!$B:$B,2020,'Pooling Demand- Subsidy &amp; ML'!$C:$C,$B96,'Pooling Demand- Subsidy &amp; ML'!$D:$D,P$90)+SUMIFS('Pooling Demand- Subsidy &amp; ML'!$BU:$BU,'Pooling Demand- Subsidy &amp; ML'!$B:$B,2020,'Pooling Demand- Subsidy &amp; ML'!$C:$C,$B96,'Pooling Demand- Subsidy &amp; ML'!$D:$D,P$90)</f>
        <v>#N/A</v>
      </c>
      <c r="Q96" s="12" t="e">
        <f>SUMIFS('Pooling Demand- Subsidy &amp; ML'!$BI:$BI,'Pooling Demand- Subsidy &amp; ML'!$B:$B,2020,'Pooling Demand- Subsidy &amp; ML'!$C:$C,$B96,'Pooling Demand- Subsidy &amp; ML'!$D:$D,Q$90)+SUMIFS('Pooling Demand- Subsidy &amp; ML'!$BL:$BL,'Pooling Demand- Subsidy &amp; ML'!$B:$B,2020,'Pooling Demand- Subsidy &amp; ML'!$C:$C,$B96,'Pooling Demand- Subsidy &amp; ML'!$D:$D,Q$90)+SUMIFS('Pooling Demand- Subsidy &amp; ML'!$BR:$BR,'Pooling Demand- Subsidy &amp; ML'!$B:$B,2020,'Pooling Demand- Subsidy &amp; ML'!$C:$C,$B96,'Pooling Demand- Subsidy &amp; ML'!$D:$D,Q$90)+SUMIFS('Pooling Demand- Subsidy &amp; ML'!$BU:$BU,'Pooling Demand- Subsidy &amp; ML'!$B:$B,2020,'Pooling Demand- Subsidy &amp; ML'!$C:$C,$B96,'Pooling Demand- Subsidy &amp; ML'!$D:$D,Q$90)</f>
        <v>#N/A</v>
      </c>
      <c r="R96" s="12" t="e">
        <f>SUMIFS('Pooling Demand- Subsidy &amp; ML'!$BI:$BI,'Pooling Demand- Subsidy &amp; ML'!$B:$B,2020,'Pooling Demand- Subsidy &amp; ML'!$C:$C,$B96,'Pooling Demand- Subsidy &amp; ML'!$D:$D,R$90)+SUMIFS('Pooling Demand- Subsidy &amp; ML'!$BL:$BL,'Pooling Demand- Subsidy &amp; ML'!$B:$B,2020,'Pooling Demand- Subsidy &amp; ML'!$C:$C,$B96,'Pooling Demand- Subsidy &amp; ML'!$D:$D,R$90)+SUMIFS('Pooling Demand- Subsidy &amp; ML'!$BR:$BR,'Pooling Demand- Subsidy &amp; ML'!$B:$B,2020,'Pooling Demand- Subsidy &amp; ML'!$C:$C,$B96,'Pooling Demand- Subsidy &amp; ML'!$D:$D,R$90)+SUMIFS('Pooling Demand- Subsidy &amp; ML'!$BU:$BU,'Pooling Demand- Subsidy &amp; ML'!$B:$B,2020,'Pooling Demand- Subsidy &amp; ML'!$C:$C,$B96,'Pooling Demand- Subsidy &amp; ML'!$D:$D,R$90)</f>
        <v>#N/A</v>
      </c>
      <c r="S96" s="12" t="e">
        <f>SUMIFS('Pooling Demand- Subsidy &amp; ML'!$BI:$BI,'Pooling Demand- Subsidy &amp; ML'!$B:$B,2020,'Pooling Demand- Subsidy &amp; ML'!$C:$C,$B96,'Pooling Demand- Subsidy &amp; ML'!$D:$D,S$90)+SUMIFS('Pooling Demand- Subsidy &amp; ML'!$BL:$BL,'Pooling Demand- Subsidy &amp; ML'!$B:$B,2020,'Pooling Demand- Subsidy &amp; ML'!$C:$C,$B96,'Pooling Demand- Subsidy &amp; ML'!$D:$D,S$90)+SUMIFS('Pooling Demand- Subsidy &amp; ML'!$BR:$BR,'Pooling Demand- Subsidy &amp; ML'!$B:$B,2020,'Pooling Demand- Subsidy &amp; ML'!$C:$C,$B96,'Pooling Demand- Subsidy &amp; ML'!$D:$D,S$90)+SUMIFS('Pooling Demand- Subsidy &amp; ML'!$BU:$BU,'Pooling Demand- Subsidy &amp; ML'!$B:$B,2020,'Pooling Demand- Subsidy &amp; ML'!$C:$C,$B96,'Pooling Demand- Subsidy &amp; ML'!$D:$D,S$90)</f>
        <v>#N/A</v>
      </c>
      <c r="T96" s="115" t="e">
        <f>SUMIFS('Pooling Demand- Subsidy &amp; ML'!$BI:$BI,'Pooling Demand- Subsidy &amp; ML'!$B:$B,2020,'Pooling Demand- Subsidy &amp; ML'!$C:$C,$B96,'Pooling Demand- Subsidy &amp; ML'!$D:$D,T$90)+SUMIFS('Pooling Demand- Subsidy &amp; ML'!$BL:$BL,'Pooling Demand- Subsidy &amp; ML'!$B:$B,2020,'Pooling Demand- Subsidy &amp; ML'!$C:$C,$B96,'Pooling Demand- Subsidy &amp; ML'!$D:$D,T$90)+SUMIFS('Pooling Demand- Subsidy &amp; ML'!$BR:$BR,'Pooling Demand- Subsidy &amp; ML'!$B:$B,2020,'Pooling Demand- Subsidy &amp; ML'!$C:$C,$B96,'Pooling Demand- Subsidy &amp; ML'!$D:$D,T$90)+SUMIFS('Pooling Demand- Subsidy &amp; ML'!$BU:$BU,'Pooling Demand- Subsidy &amp; ML'!$B:$B,2020,'Pooling Demand- Subsidy &amp; ML'!$C:$C,$B96,'Pooling Demand- Subsidy &amp; ML'!$D:$D,T$90)</f>
        <v>#N/A</v>
      </c>
      <c r="U96" s="91" t="e">
        <f t="shared" si="51"/>
        <v>#N/A</v>
      </c>
      <c r="W96" s="109" t="s">
        <v>13</v>
      </c>
      <c r="X96" s="114" t="e">
        <f>SUMIFS('Pooling Demand- Subsidy &amp; ML'!$BI:$BI,'Pooling Demand- Subsidy &amp; ML'!$B:$B,2025,'Pooling Demand- Subsidy &amp; ML'!$C:$C,$B96,'Pooling Demand- Subsidy &amp; ML'!$D:$D,X$90)+SUMIFS('Pooling Demand- Subsidy &amp; ML'!$BL:$BL,'Pooling Demand- Subsidy &amp; ML'!$B:$B,2025,'Pooling Demand- Subsidy &amp; ML'!$C:$C,$B96,'Pooling Demand- Subsidy &amp; ML'!$D:$D,X$90)+SUMIFS('Pooling Demand- Subsidy &amp; ML'!$BR:$BR,'Pooling Demand- Subsidy &amp; ML'!$B:$B,2025,'Pooling Demand- Subsidy &amp; ML'!$C:$C,$B96,'Pooling Demand- Subsidy &amp; ML'!$D:$D,X$90)+SUMIFS('Pooling Demand- Subsidy &amp; ML'!$BU:$BU,'Pooling Demand- Subsidy &amp; ML'!$B:$B,2025,'Pooling Demand- Subsidy &amp; ML'!$C:$C,$B96,'Pooling Demand- Subsidy &amp; ML'!$D:$D,X$90)</f>
        <v>#N/A</v>
      </c>
      <c r="Y96" s="12" t="e">
        <f>SUMIFS('Pooling Demand- Subsidy &amp; ML'!$BI:$BI,'Pooling Demand- Subsidy &amp; ML'!$B:$B,2025,'Pooling Demand- Subsidy &amp; ML'!$C:$C,$B96,'Pooling Demand- Subsidy &amp; ML'!$D:$D,Y$90)+SUMIFS('Pooling Demand- Subsidy &amp; ML'!$BL:$BL,'Pooling Demand- Subsidy &amp; ML'!$B:$B,2025,'Pooling Demand- Subsidy &amp; ML'!$C:$C,$B96,'Pooling Demand- Subsidy &amp; ML'!$D:$D,Y$90)+SUMIFS('Pooling Demand- Subsidy &amp; ML'!$BR:$BR,'Pooling Demand- Subsidy &amp; ML'!$B:$B,2025,'Pooling Demand- Subsidy &amp; ML'!$C:$C,$B96,'Pooling Demand- Subsidy &amp; ML'!$D:$D,Y$90)+SUMIFS('Pooling Demand- Subsidy &amp; ML'!$BU:$BU,'Pooling Demand- Subsidy &amp; ML'!$B:$B,2025,'Pooling Demand- Subsidy &amp; ML'!$C:$C,$B96,'Pooling Demand- Subsidy &amp; ML'!$D:$D,Y$90)</f>
        <v>#N/A</v>
      </c>
      <c r="Z96" s="12" t="e">
        <f>SUMIFS('Pooling Demand- Subsidy &amp; ML'!$BI:$BI,'Pooling Demand- Subsidy &amp; ML'!$B:$B,2025,'Pooling Demand- Subsidy &amp; ML'!$C:$C,$B96,'Pooling Demand- Subsidy &amp; ML'!$D:$D,Z$90)+SUMIFS('Pooling Demand- Subsidy &amp; ML'!$BL:$BL,'Pooling Demand- Subsidy &amp; ML'!$B:$B,2025,'Pooling Demand- Subsidy &amp; ML'!$C:$C,$B96,'Pooling Demand- Subsidy &amp; ML'!$D:$D,Z$90)+SUMIFS('Pooling Demand- Subsidy &amp; ML'!$BR:$BR,'Pooling Demand- Subsidy &amp; ML'!$B:$B,2025,'Pooling Demand- Subsidy &amp; ML'!$C:$C,$B96,'Pooling Demand- Subsidy &amp; ML'!$D:$D,Z$90)+SUMIFS('Pooling Demand- Subsidy &amp; ML'!$BU:$BU,'Pooling Demand- Subsidy &amp; ML'!$B:$B,2025,'Pooling Demand- Subsidy &amp; ML'!$C:$C,$B96,'Pooling Demand- Subsidy &amp; ML'!$D:$D,Z$90)</f>
        <v>#N/A</v>
      </c>
      <c r="AA96" s="12" t="e">
        <f>SUMIFS('Pooling Demand- Subsidy &amp; ML'!$BI:$BI,'Pooling Demand- Subsidy &amp; ML'!$B:$B,2025,'Pooling Demand- Subsidy &amp; ML'!$C:$C,$B96,'Pooling Demand- Subsidy &amp; ML'!$D:$D,AA$90)+SUMIFS('Pooling Demand- Subsidy &amp; ML'!$BL:$BL,'Pooling Demand- Subsidy &amp; ML'!$B:$B,2025,'Pooling Demand- Subsidy &amp; ML'!$C:$C,$B96,'Pooling Demand- Subsidy &amp; ML'!$D:$D,AA$90)+SUMIFS('Pooling Demand- Subsidy &amp; ML'!$BR:$BR,'Pooling Demand- Subsidy &amp; ML'!$B:$B,2025,'Pooling Demand- Subsidy &amp; ML'!$C:$C,$B96,'Pooling Demand- Subsidy &amp; ML'!$D:$D,AA$90)+SUMIFS('Pooling Demand- Subsidy &amp; ML'!$BU:$BU,'Pooling Demand- Subsidy &amp; ML'!$B:$B,2025,'Pooling Demand- Subsidy &amp; ML'!$C:$C,$B96,'Pooling Demand- Subsidy &amp; ML'!$D:$D,AA$90)</f>
        <v>#N/A</v>
      </c>
      <c r="AB96" s="12" t="e">
        <f>SUMIFS('Pooling Demand- Subsidy &amp; ML'!$BI:$BI,'Pooling Demand- Subsidy &amp; ML'!$B:$B,2025,'Pooling Demand- Subsidy &amp; ML'!$C:$C,$B96,'Pooling Demand- Subsidy &amp; ML'!$D:$D,AB$90)+SUMIFS('Pooling Demand- Subsidy &amp; ML'!$BL:$BL,'Pooling Demand- Subsidy &amp; ML'!$B:$B,2025,'Pooling Demand- Subsidy &amp; ML'!$C:$C,$B96,'Pooling Demand- Subsidy &amp; ML'!$D:$D,AB$90)+SUMIFS('Pooling Demand- Subsidy &amp; ML'!$BR:$BR,'Pooling Demand- Subsidy &amp; ML'!$B:$B,2025,'Pooling Demand- Subsidy &amp; ML'!$C:$C,$B96,'Pooling Demand- Subsidy &amp; ML'!$D:$D,AB$90)+SUMIFS('Pooling Demand- Subsidy &amp; ML'!$BU:$BU,'Pooling Demand- Subsidy &amp; ML'!$B:$B,2025,'Pooling Demand- Subsidy &amp; ML'!$C:$C,$B96,'Pooling Demand- Subsidy &amp; ML'!$D:$D,AB$90)</f>
        <v>#N/A</v>
      </c>
      <c r="AC96" s="12" t="e">
        <f>SUMIFS('Pooling Demand- Subsidy &amp; ML'!$BI:$BI,'Pooling Demand- Subsidy &amp; ML'!$B:$B,2025,'Pooling Demand- Subsidy &amp; ML'!$C:$C,$B96,'Pooling Demand- Subsidy &amp; ML'!$D:$D,AC$90)+SUMIFS('Pooling Demand- Subsidy &amp; ML'!$BL:$BL,'Pooling Demand- Subsidy &amp; ML'!$B:$B,2025,'Pooling Demand- Subsidy &amp; ML'!$C:$C,$B96,'Pooling Demand- Subsidy &amp; ML'!$D:$D,AC$90)+SUMIFS('Pooling Demand- Subsidy &amp; ML'!$BR:$BR,'Pooling Demand- Subsidy &amp; ML'!$B:$B,2025,'Pooling Demand- Subsidy &amp; ML'!$C:$C,$B96,'Pooling Demand- Subsidy &amp; ML'!$D:$D,AC$90)+SUMIFS('Pooling Demand- Subsidy &amp; ML'!$BU:$BU,'Pooling Demand- Subsidy &amp; ML'!$B:$B,2025,'Pooling Demand- Subsidy &amp; ML'!$C:$C,$B96,'Pooling Demand- Subsidy &amp; ML'!$D:$D,AC$90)</f>
        <v>#N/A</v>
      </c>
      <c r="AD96" s="115" t="e">
        <f>SUMIFS('Pooling Demand- Subsidy &amp; ML'!$BI:$BI,'Pooling Demand- Subsidy &amp; ML'!$B:$B,2025,'Pooling Demand- Subsidy &amp; ML'!$C:$C,$B96,'Pooling Demand- Subsidy &amp; ML'!$D:$D,AD$90)+SUMIFS('Pooling Demand- Subsidy &amp; ML'!$BL:$BL,'Pooling Demand- Subsidy &amp; ML'!$B:$B,2025,'Pooling Demand- Subsidy &amp; ML'!$C:$C,$B96,'Pooling Demand- Subsidy &amp; ML'!$D:$D,AD$90)+SUMIFS('Pooling Demand- Subsidy &amp; ML'!$BR:$BR,'Pooling Demand- Subsidy &amp; ML'!$B:$B,2025,'Pooling Demand- Subsidy &amp; ML'!$C:$C,$B96,'Pooling Demand- Subsidy &amp; ML'!$D:$D,AD$90)+SUMIFS('Pooling Demand- Subsidy &amp; ML'!$BU:$BU,'Pooling Demand- Subsidy &amp; ML'!$B:$B,2025,'Pooling Demand- Subsidy &amp; ML'!$C:$C,$B96,'Pooling Demand- Subsidy &amp; ML'!$D:$D,AD$90)</f>
        <v>#N/A</v>
      </c>
      <c r="AE96" s="91" t="e">
        <f t="shared" si="52"/>
        <v>#N/A</v>
      </c>
      <c r="AG96" s="109" t="s">
        <v>13</v>
      </c>
      <c r="AH96" s="114">
        <f>SUMIFS('Pooling Demand- Subsidy &amp; ML'!$BI:$BI,'Pooling Demand- Subsidy &amp; ML'!$B:$B,2035,'Pooling Demand- Subsidy &amp; ML'!$C:$C,$B96,'Pooling Demand- Subsidy &amp; ML'!$D:$D,AH$90)+SUMIFS('Pooling Demand- Subsidy &amp; ML'!$BL:$BL,'Pooling Demand- Subsidy &amp; ML'!$B:$B,2035,'Pooling Demand- Subsidy &amp; ML'!$C:$C,$B96,'Pooling Demand- Subsidy &amp; ML'!$D:$D,AH$90)+SUMIFS('Pooling Demand- Subsidy &amp; ML'!$BR:$BR,'Pooling Demand- Subsidy &amp; ML'!$B:$B,2035,'Pooling Demand- Subsidy &amp; ML'!$C:$C,$B96,'Pooling Demand- Subsidy &amp; ML'!$D:$D,AH$90)+SUMIFS('Pooling Demand- Subsidy &amp; ML'!$BU:$BU,'Pooling Demand- Subsidy &amp; ML'!$B:$B,2035,'Pooling Demand- Subsidy &amp; ML'!$C:$C,$B96,'Pooling Demand- Subsidy &amp; ML'!$D:$D,AH$90)</f>
        <v>2.752304993013821</v>
      </c>
      <c r="AI96" s="12">
        <f>SUMIFS('Pooling Demand- Subsidy &amp; ML'!$BI:$BI,'Pooling Demand- Subsidy &amp; ML'!$B:$B,2035,'Pooling Demand- Subsidy &amp; ML'!$C:$C,$B96,'Pooling Demand- Subsidy &amp; ML'!$D:$D,AI$90)+SUMIFS('Pooling Demand- Subsidy &amp; ML'!$BL:$BL,'Pooling Demand- Subsidy &amp; ML'!$B:$B,2035,'Pooling Demand- Subsidy &amp; ML'!$C:$C,$B96,'Pooling Demand- Subsidy &amp; ML'!$D:$D,AI$90)+SUMIFS('Pooling Demand- Subsidy &amp; ML'!$BR:$BR,'Pooling Demand- Subsidy &amp; ML'!$B:$B,2035,'Pooling Demand- Subsidy &amp; ML'!$C:$C,$B96,'Pooling Demand- Subsidy &amp; ML'!$D:$D,AI$90)+SUMIFS('Pooling Demand- Subsidy &amp; ML'!$BU:$BU,'Pooling Demand- Subsidy &amp; ML'!$B:$B,2035,'Pooling Demand- Subsidy &amp; ML'!$C:$C,$B96,'Pooling Demand- Subsidy &amp; ML'!$D:$D,AI$90)</f>
        <v>12.09689139295425</v>
      </c>
      <c r="AJ96" s="12">
        <f>SUMIFS('Pooling Demand- Subsidy &amp; ML'!$BI:$BI,'Pooling Demand- Subsidy &amp; ML'!$B:$B,2035,'Pooling Demand- Subsidy &amp; ML'!$C:$C,$B96,'Pooling Demand- Subsidy &amp; ML'!$D:$D,AJ$90)+SUMIFS('Pooling Demand- Subsidy &amp; ML'!$BL:$BL,'Pooling Demand- Subsidy &amp; ML'!$B:$B,2035,'Pooling Demand- Subsidy &amp; ML'!$C:$C,$B96,'Pooling Demand- Subsidy &amp; ML'!$D:$D,AJ$90)+SUMIFS('Pooling Demand- Subsidy &amp; ML'!$BR:$BR,'Pooling Demand- Subsidy &amp; ML'!$B:$B,2035,'Pooling Demand- Subsidy &amp; ML'!$C:$C,$B96,'Pooling Demand- Subsidy &amp; ML'!$D:$D,AJ$90)+SUMIFS('Pooling Demand- Subsidy &amp; ML'!$BU:$BU,'Pooling Demand- Subsidy &amp; ML'!$B:$B,2035,'Pooling Demand- Subsidy &amp; ML'!$C:$C,$B96,'Pooling Demand- Subsidy &amp; ML'!$D:$D,AJ$90)</f>
        <v>0.98684742294287897</v>
      </c>
      <c r="AK96" s="12">
        <f>SUMIFS('Pooling Demand- Subsidy &amp; ML'!$BI:$BI,'Pooling Demand- Subsidy &amp; ML'!$B:$B,2035,'Pooling Demand- Subsidy &amp; ML'!$C:$C,$B96,'Pooling Demand- Subsidy &amp; ML'!$D:$D,AK$90)+SUMIFS('Pooling Demand- Subsidy &amp; ML'!$BL:$BL,'Pooling Demand- Subsidy &amp; ML'!$B:$B,2035,'Pooling Demand- Subsidy &amp; ML'!$C:$C,$B96,'Pooling Demand- Subsidy &amp; ML'!$D:$D,AK$90)+SUMIFS('Pooling Demand- Subsidy &amp; ML'!$BR:$BR,'Pooling Demand- Subsidy &amp; ML'!$B:$B,2035,'Pooling Demand- Subsidy &amp; ML'!$C:$C,$B96,'Pooling Demand- Subsidy &amp; ML'!$D:$D,AK$90)+SUMIFS('Pooling Demand- Subsidy &amp; ML'!$BU:$BU,'Pooling Demand- Subsidy &amp; ML'!$B:$B,2035,'Pooling Demand- Subsidy &amp; ML'!$C:$C,$B96,'Pooling Demand- Subsidy &amp; ML'!$D:$D,AK$90)</f>
        <v>1.4612592216010982</v>
      </c>
      <c r="AL96" s="12">
        <f>SUMIFS('Pooling Demand- Subsidy &amp; ML'!$BI:$BI,'Pooling Demand- Subsidy &amp; ML'!$B:$B,2035,'Pooling Demand- Subsidy &amp; ML'!$C:$C,$B96,'Pooling Demand- Subsidy &amp; ML'!$D:$D,AL$90)+SUMIFS('Pooling Demand- Subsidy &amp; ML'!$BL:$BL,'Pooling Demand- Subsidy &amp; ML'!$B:$B,2035,'Pooling Demand- Subsidy &amp; ML'!$C:$C,$B96,'Pooling Demand- Subsidy &amp; ML'!$D:$D,AL$90)+SUMIFS('Pooling Demand- Subsidy &amp; ML'!$BR:$BR,'Pooling Demand- Subsidy &amp; ML'!$B:$B,2035,'Pooling Demand- Subsidy &amp; ML'!$C:$C,$B96,'Pooling Demand- Subsidy &amp; ML'!$D:$D,AL$90)+SUMIFS('Pooling Demand- Subsidy &amp; ML'!$BU:$BU,'Pooling Demand- Subsidy &amp; ML'!$B:$B,2035,'Pooling Demand- Subsidy &amp; ML'!$C:$C,$B96,'Pooling Demand- Subsidy &amp; ML'!$D:$D,AL$90)</f>
        <v>27.610235690679037</v>
      </c>
      <c r="AM96" s="12">
        <f>SUMIFS('Pooling Demand- Subsidy &amp; ML'!$BI:$BI,'Pooling Demand- Subsidy &amp; ML'!$B:$B,2035,'Pooling Demand- Subsidy &amp; ML'!$C:$C,$B96,'Pooling Demand- Subsidy &amp; ML'!$D:$D,AM$90)+SUMIFS('Pooling Demand- Subsidy &amp; ML'!$BL:$BL,'Pooling Demand- Subsidy &amp; ML'!$B:$B,2035,'Pooling Demand- Subsidy &amp; ML'!$C:$C,$B96,'Pooling Demand- Subsidy &amp; ML'!$D:$D,AM$90)+SUMIFS('Pooling Demand- Subsidy &amp; ML'!$BR:$BR,'Pooling Demand- Subsidy &amp; ML'!$B:$B,2035,'Pooling Demand- Subsidy &amp; ML'!$C:$C,$B96,'Pooling Demand- Subsidy &amp; ML'!$D:$D,AM$90)+SUMIFS('Pooling Demand- Subsidy &amp; ML'!$BU:$BU,'Pooling Demand- Subsidy &amp; ML'!$B:$B,2035,'Pooling Demand- Subsidy &amp; ML'!$C:$C,$B96,'Pooling Demand- Subsidy &amp; ML'!$D:$D,AM$90)</f>
        <v>11.467631663386038</v>
      </c>
      <c r="AN96" s="115">
        <f>SUMIFS('Pooling Demand- Subsidy &amp; ML'!$BI:$BI,'Pooling Demand- Subsidy &amp; ML'!$B:$B,2035,'Pooling Demand- Subsidy &amp; ML'!$C:$C,$B96,'Pooling Demand- Subsidy &amp; ML'!$D:$D,AN$90)+SUMIFS('Pooling Demand- Subsidy &amp; ML'!$BL:$BL,'Pooling Demand- Subsidy &amp; ML'!$B:$B,2035,'Pooling Demand- Subsidy &amp; ML'!$C:$C,$B96,'Pooling Demand- Subsidy &amp; ML'!$D:$D,AN$90)+SUMIFS('Pooling Demand- Subsidy &amp; ML'!$BR:$BR,'Pooling Demand- Subsidy &amp; ML'!$B:$B,2035,'Pooling Demand- Subsidy &amp; ML'!$C:$C,$B96,'Pooling Demand- Subsidy &amp; ML'!$D:$D,AN$90)+SUMIFS('Pooling Demand- Subsidy &amp; ML'!$BU:$BU,'Pooling Demand- Subsidy &amp; ML'!$B:$B,2035,'Pooling Demand- Subsidy &amp; ML'!$C:$C,$B96,'Pooling Demand- Subsidy &amp; ML'!$D:$D,AN$90)</f>
        <v>0.15078263955691765</v>
      </c>
      <c r="AO96" s="91">
        <f t="shared" si="53"/>
        <v>56.52595302413404</v>
      </c>
      <c r="AQ96" s="109" t="s">
        <v>13</v>
      </c>
      <c r="AR96" s="114" t="e">
        <f>SUMIFS('Pooling Demand- Subsidy &amp; ML'!$BI:$BI,'Pooling Demand- Subsidy &amp; ML'!$B:$B,2050,'Pooling Demand- Subsidy &amp; ML'!$C:$C,$B96,'Pooling Demand- Subsidy &amp; ML'!$D:$D,AR$90)+SUMIFS('Pooling Demand- Subsidy &amp; ML'!$BL:$BL,'Pooling Demand- Subsidy &amp; ML'!$B:$B,2050,'Pooling Demand- Subsidy &amp; ML'!$C:$C,$B96,'Pooling Demand- Subsidy &amp; ML'!$D:$D,AR$90)+SUMIFS('Pooling Demand- Subsidy &amp; ML'!$BR:$BR,'Pooling Demand- Subsidy &amp; ML'!$B:$B,2050,'Pooling Demand- Subsidy &amp; ML'!$C:$C,$B96,'Pooling Demand- Subsidy &amp; ML'!$D:$D,AR$90)+SUMIFS('Pooling Demand- Subsidy &amp; ML'!$BU:$BU,'Pooling Demand- Subsidy &amp; ML'!$B:$B,2050,'Pooling Demand- Subsidy &amp; ML'!$C:$C,$B96,'Pooling Demand- Subsidy &amp; ML'!$D:$D,AR$90)</f>
        <v>#N/A</v>
      </c>
      <c r="AS96" s="12" t="e">
        <f>SUMIFS('Pooling Demand- Subsidy &amp; ML'!$BI:$BI,'Pooling Demand- Subsidy &amp; ML'!$B:$B,2050,'Pooling Demand- Subsidy &amp; ML'!$C:$C,$B96,'Pooling Demand- Subsidy &amp; ML'!$D:$D,AS$90)+SUMIFS('Pooling Demand- Subsidy &amp; ML'!$BL:$BL,'Pooling Demand- Subsidy &amp; ML'!$B:$B,2050,'Pooling Demand- Subsidy &amp; ML'!$C:$C,$B96,'Pooling Demand- Subsidy &amp; ML'!$D:$D,AS$90)+SUMIFS('Pooling Demand- Subsidy &amp; ML'!$BR:$BR,'Pooling Demand- Subsidy &amp; ML'!$B:$B,2050,'Pooling Demand- Subsidy &amp; ML'!$C:$C,$B96,'Pooling Demand- Subsidy &amp; ML'!$D:$D,AS$90)+SUMIFS('Pooling Demand- Subsidy &amp; ML'!$BU:$BU,'Pooling Demand- Subsidy &amp; ML'!$B:$B,2050,'Pooling Demand- Subsidy &amp; ML'!$C:$C,$B96,'Pooling Demand- Subsidy &amp; ML'!$D:$D,AS$90)</f>
        <v>#N/A</v>
      </c>
      <c r="AT96" s="12" t="e">
        <f>SUMIFS('Pooling Demand- Subsidy &amp; ML'!$BI:$BI,'Pooling Demand- Subsidy &amp; ML'!$B:$B,2050,'Pooling Demand- Subsidy &amp; ML'!$C:$C,$B96,'Pooling Demand- Subsidy &amp; ML'!$D:$D,AT$90)+SUMIFS('Pooling Demand- Subsidy &amp; ML'!$BL:$BL,'Pooling Demand- Subsidy &amp; ML'!$B:$B,2050,'Pooling Demand- Subsidy &amp; ML'!$C:$C,$B96,'Pooling Demand- Subsidy &amp; ML'!$D:$D,AT$90)+SUMIFS('Pooling Demand- Subsidy &amp; ML'!$BR:$BR,'Pooling Demand- Subsidy &amp; ML'!$B:$B,2050,'Pooling Demand- Subsidy &amp; ML'!$C:$C,$B96,'Pooling Demand- Subsidy &amp; ML'!$D:$D,AT$90)+SUMIFS('Pooling Demand- Subsidy &amp; ML'!$BU:$BU,'Pooling Demand- Subsidy &amp; ML'!$B:$B,2050,'Pooling Demand- Subsidy &amp; ML'!$C:$C,$B96,'Pooling Demand- Subsidy &amp; ML'!$D:$D,AT$90)</f>
        <v>#N/A</v>
      </c>
      <c r="AU96" s="12" t="e">
        <f>SUMIFS('Pooling Demand- Subsidy &amp; ML'!$BI:$BI,'Pooling Demand- Subsidy &amp; ML'!$B:$B,2050,'Pooling Demand- Subsidy &amp; ML'!$C:$C,$B96,'Pooling Demand- Subsidy &amp; ML'!$D:$D,AU$90)+SUMIFS('Pooling Demand- Subsidy &amp; ML'!$BL:$BL,'Pooling Demand- Subsidy &amp; ML'!$B:$B,2050,'Pooling Demand- Subsidy &amp; ML'!$C:$C,$B96,'Pooling Demand- Subsidy &amp; ML'!$D:$D,AU$90)+SUMIFS('Pooling Demand- Subsidy &amp; ML'!$BR:$BR,'Pooling Demand- Subsidy &amp; ML'!$B:$B,2050,'Pooling Demand- Subsidy &amp; ML'!$C:$C,$B96,'Pooling Demand- Subsidy &amp; ML'!$D:$D,AU$90)+SUMIFS('Pooling Demand- Subsidy &amp; ML'!$BU:$BU,'Pooling Demand- Subsidy &amp; ML'!$B:$B,2050,'Pooling Demand- Subsidy &amp; ML'!$C:$C,$B96,'Pooling Demand- Subsidy &amp; ML'!$D:$D,AU$90)</f>
        <v>#N/A</v>
      </c>
      <c r="AV96" s="12" t="e">
        <f>SUMIFS('Pooling Demand- Subsidy &amp; ML'!$BI:$BI,'Pooling Demand- Subsidy &amp; ML'!$B:$B,2050,'Pooling Demand- Subsidy &amp; ML'!$C:$C,$B96,'Pooling Demand- Subsidy &amp; ML'!$D:$D,AV$90)+SUMIFS('Pooling Demand- Subsidy &amp; ML'!$BL:$BL,'Pooling Demand- Subsidy &amp; ML'!$B:$B,2050,'Pooling Demand- Subsidy &amp; ML'!$C:$C,$B96,'Pooling Demand- Subsidy &amp; ML'!$D:$D,AV$90)+SUMIFS('Pooling Demand- Subsidy &amp; ML'!$BR:$BR,'Pooling Demand- Subsidy &amp; ML'!$B:$B,2050,'Pooling Demand- Subsidy &amp; ML'!$C:$C,$B96,'Pooling Demand- Subsidy &amp; ML'!$D:$D,AV$90)+SUMIFS('Pooling Demand- Subsidy &amp; ML'!$BU:$BU,'Pooling Demand- Subsidy &amp; ML'!$B:$B,2050,'Pooling Demand- Subsidy &amp; ML'!$C:$C,$B96,'Pooling Demand- Subsidy &amp; ML'!$D:$D,AV$90)</f>
        <v>#N/A</v>
      </c>
      <c r="AW96" s="12" t="e">
        <f>SUMIFS('Pooling Demand- Subsidy &amp; ML'!$BI:$BI,'Pooling Demand- Subsidy &amp; ML'!$B:$B,2050,'Pooling Demand- Subsidy &amp; ML'!$C:$C,$B96,'Pooling Demand- Subsidy &amp; ML'!$D:$D,AW$90)+SUMIFS('Pooling Demand- Subsidy &amp; ML'!$BL:$BL,'Pooling Demand- Subsidy &amp; ML'!$B:$B,2050,'Pooling Demand- Subsidy &amp; ML'!$C:$C,$B96,'Pooling Demand- Subsidy &amp; ML'!$D:$D,AW$90)+SUMIFS('Pooling Demand- Subsidy &amp; ML'!$BR:$BR,'Pooling Demand- Subsidy &amp; ML'!$B:$B,2050,'Pooling Demand- Subsidy &amp; ML'!$C:$C,$B96,'Pooling Demand- Subsidy &amp; ML'!$D:$D,AW$90)+SUMIFS('Pooling Demand- Subsidy &amp; ML'!$BU:$BU,'Pooling Demand- Subsidy &amp; ML'!$B:$B,2050,'Pooling Demand- Subsidy &amp; ML'!$C:$C,$B96,'Pooling Demand- Subsidy &amp; ML'!$D:$D,AW$90)</f>
        <v>#N/A</v>
      </c>
      <c r="AX96" s="115" t="e">
        <f>SUMIFS('Pooling Demand- Subsidy &amp; ML'!$BI:$BI,'Pooling Demand- Subsidy &amp; ML'!$B:$B,2050,'Pooling Demand- Subsidy &amp; ML'!$C:$C,$B96,'Pooling Demand- Subsidy &amp; ML'!$D:$D,AX$90)+SUMIFS('Pooling Demand- Subsidy &amp; ML'!$BL:$BL,'Pooling Demand- Subsidy &amp; ML'!$B:$B,2050,'Pooling Demand- Subsidy &amp; ML'!$C:$C,$B96,'Pooling Demand- Subsidy &amp; ML'!$D:$D,AX$90)+SUMIFS('Pooling Demand- Subsidy &amp; ML'!$BR:$BR,'Pooling Demand- Subsidy &amp; ML'!$B:$B,2050,'Pooling Demand- Subsidy &amp; ML'!$C:$C,$B96,'Pooling Demand- Subsidy &amp; ML'!$D:$D,AX$90)+SUMIFS('Pooling Demand- Subsidy &amp; ML'!$BU:$BU,'Pooling Demand- Subsidy &amp; ML'!$B:$B,2050,'Pooling Demand- Subsidy &amp; ML'!$C:$C,$B96,'Pooling Demand- Subsidy &amp; ML'!$D:$D,AX$90)</f>
        <v>#N/A</v>
      </c>
      <c r="AY96" s="91" t="e">
        <f t="shared" si="54"/>
        <v>#N/A</v>
      </c>
    </row>
    <row r="97" spans="2:51" s="18" customFormat="1" x14ac:dyDescent="0.25">
      <c r="B97" s="18">
        <v>5</v>
      </c>
      <c r="C97" s="109" t="s">
        <v>14</v>
      </c>
      <c r="D97" s="114" t="e">
        <f>SUMIFS('Pooling Demand- Subsidy &amp; ML'!$BI:$BI,'Pooling Demand- Subsidy &amp; ML'!$B:$B,2016,'Pooling Demand- Subsidy &amp; ML'!$C:$C,$B97,'Pooling Demand- Subsidy &amp; ML'!$D:$D,D$90)+SUMIFS('Pooling Demand- Subsidy &amp; ML'!$BL:$BL,'Pooling Demand- Subsidy &amp; ML'!$B:$B,2016,'Pooling Demand- Subsidy &amp; ML'!$C:$C,$B97,'Pooling Demand- Subsidy &amp; ML'!$D:$D,D$90)+SUMIFS('Pooling Demand- Subsidy &amp; ML'!$BR:$BR,'Pooling Demand- Subsidy &amp; ML'!$B:$B,2016,'Pooling Demand- Subsidy &amp; ML'!$C:$C,$B97,'Pooling Demand- Subsidy &amp; ML'!$D:$D,D$90)+SUMIFS('Pooling Demand- Subsidy &amp; ML'!$BU:$BU,'Pooling Demand- Subsidy &amp; ML'!$B:$B,2016,'Pooling Demand- Subsidy &amp; ML'!$C:$C,$B97,'Pooling Demand- Subsidy &amp; ML'!$D:$D,D$90)</f>
        <v>#N/A</v>
      </c>
      <c r="E97" s="12" t="e">
        <f>SUMIFS('Pooling Demand- Subsidy &amp; ML'!$BI:$BI,'Pooling Demand- Subsidy &amp; ML'!$B:$B,2016,'Pooling Demand- Subsidy &amp; ML'!$C:$C,$B97,'Pooling Demand- Subsidy &amp; ML'!$D:$D,E$90)+SUMIFS('Pooling Demand- Subsidy &amp; ML'!$BL:$BL,'Pooling Demand- Subsidy &amp; ML'!$B:$B,2016,'Pooling Demand- Subsidy &amp; ML'!$C:$C,$B97,'Pooling Demand- Subsidy &amp; ML'!$D:$D,E$90)+SUMIFS('Pooling Demand- Subsidy &amp; ML'!$BR:$BR,'Pooling Demand- Subsidy &amp; ML'!$B:$B,2016,'Pooling Demand- Subsidy &amp; ML'!$C:$C,$B97,'Pooling Demand- Subsidy &amp; ML'!$D:$D,E$90)+SUMIFS('Pooling Demand- Subsidy &amp; ML'!$BU:$BU,'Pooling Demand- Subsidy &amp; ML'!$B:$B,2016,'Pooling Demand- Subsidy &amp; ML'!$C:$C,$B97,'Pooling Demand- Subsidy &amp; ML'!$D:$D,E$90)</f>
        <v>#N/A</v>
      </c>
      <c r="F97" s="12" t="e">
        <f>SUMIFS('Pooling Demand- Subsidy &amp; ML'!$BI:$BI,'Pooling Demand- Subsidy &amp; ML'!$B:$B,2016,'Pooling Demand- Subsidy &amp; ML'!$C:$C,$B97,'Pooling Demand- Subsidy &amp; ML'!$D:$D,F$90)+SUMIFS('Pooling Demand- Subsidy &amp; ML'!$BL:$BL,'Pooling Demand- Subsidy &amp; ML'!$B:$B,2016,'Pooling Demand- Subsidy &amp; ML'!$C:$C,$B97,'Pooling Demand- Subsidy &amp; ML'!$D:$D,F$90)+SUMIFS('Pooling Demand- Subsidy &amp; ML'!$BR:$BR,'Pooling Demand- Subsidy &amp; ML'!$B:$B,2016,'Pooling Demand- Subsidy &amp; ML'!$C:$C,$B97,'Pooling Demand- Subsidy &amp; ML'!$D:$D,F$90)+SUMIFS('Pooling Demand- Subsidy &amp; ML'!$BU:$BU,'Pooling Demand- Subsidy &amp; ML'!$B:$B,2016,'Pooling Demand- Subsidy &amp; ML'!$C:$C,$B97,'Pooling Demand- Subsidy &amp; ML'!$D:$D,F$90)</f>
        <v>#N/A</v>
      </c>
      <c r="G97" s="12" t="e">
        <f>SUMIFS('Pooling Demand- Subsidy &amp; ML'!$BI:$BI,'Pooling Demand- Subsidy &amp; ML'!$B:$B,2016,'Pooling Demand- Subsidy &amp; ML'!$C:$C,$B97,'Pooling Demand- Subsidy &amp; ML'!$D:$D,G$90)+SUMIFS('Pooling Demand- Subsidy &amp; ML'!$BL:$BL,'Pooling Demand- Subsidy &amp; ML'!$B:$B,2016,'Pooling Demand- Subsidy &amp; ML'!$C:$C,$B97,'Pooling Demand- Subsidy &amp; ML'!$D:$D,G$90)+SUMIFS('Pooling Demand- Subsidy &amp; ML'!$BR:$BR,'Pooling Demand- Subsidy &amp; ML'!$B:$B,2016,'Pooling Demand- Subsidy &amp; ML'!$C:$C,$B97,'Pooling Demand- Subsidy &amp; ML'!$D:$D,G$90)+SUMIFS('Pooling Demand- Subsidy &amp; ML'!$BU:$BU,'Pooling Demand- Subsidy &amp; ML'!$B:$B,2016,'Pooling Demand- Subsidy &amp; ML'!$C:$C,$B97,'Pooling Demand- Subsidy &amp; ML'!$D:$D,G$90)</f>
        <v>#N/A</v>
      </c>
      <c r="H97" s="12" t="e">
        <f>SUMIFS('Pooling Demand- Subsidy &amp; ML'!$BI:$BI,'Pooling Demand- Subsidy &amp; ML'!$B:$B,2016,'Pooling Demand- Subsidy &amp; ML'!$C:$C,$B97,'Pooling Demand- Subsidy &amp; ML'!$D:$D,H$90)+SUMIFS('Pooling Demand- Subsidy &amp; ML'!$BL:$BL,'Pooling Demand- Subsidy &amp; ML'!$B:$B,2016,'Pooling Demand- Subsidy &amp; ML'!$C:$C,$B97,'Pooling Demand- Subsidy &amp; ML'!$D:$D,H$90)+SUMIFS('Pooling Demand- Subsidy &amp; ML'!$BR:$BR,'Pooling Demand- Subsidy &amp; ML'!$B:$B,2016,'Pooling Demand- Subsidy &amp; ML'!$C:$C,$B97,'Pooling Demand- Subsidy &amp; ML'!$D:$D,H$90)+SUMIFS('Pooling Demand- Subsidy &amp; ML'!$BU:$BU,'Pooling Demand- Subsidy &amp; ML'!$B:$B,2016,'Pooling Demand- Subsidy &amp; ML'!$C:$C,$B97,'Pooling Demand- Subsidy &amp; ML'!$D:$D,H$90)</f>
        <v>#N/A</v>
      </c>
      <c r="I97" s="12" t="e">
        <f>SUMIFS('Pooling Demand- Subsidy &amp; ML'!$BI:$BI,'Pooling Demand- Subsidy &amp; ML'!$B:$B,2016,'Pooling Demand- Subsidy &amp; ML'!$C:$C,$B97,'Pooling Demand- Subsidy &amp; ML'!$D:$D,I$90)+SUMIFS('Pooling Demand- Subsidy &amp; ML'!$BL:$BL,'Pooling Demand- Subsidy &amp; ML'!$B:$B,2016,'Pooling Demand- Subsidy &amp; ML'!$C:$C,$B97,'Pooling Demand- Subsidy &amp; ML'!$D:$D,I$90)+SUMIFS('Pooling Demand- Subsidy &amp; ML'!$BR:$BR,'Pooling Demand- Subsidy &amp; ML'!$B:$B,2016,'Pooling Demand- Subsidy &amp; ML'!$C:$C,$B97,'Pooling Demand- Subsidy &amp; ML'!$D:$D,I$90)+SUMIFS('Pooling Demand- Subsidy &amp; ML'!$BU:$BU,'Pooling Demand- Subsidy &amp; ML'!$B:$B,2016,'Pooling Demand- Subsidy &amp; ML'!$C:$C,$B97,'Pooling Demand- Subsidy &amp; ML'!$D:$D,I$90)</f>
        <v>#N/A</v>
      </c>
      <c r="J97" s="115" t="e">
        <f>SUMIFS('Pooling Demand- Subsidy &amp; ML'!$BI:$BI,'Pooling Demand- Subsidy &amp; ML'!$B:$B,2016,'Pooling Demand- Subsidy &amp; ML'!$C:$C,$B97,'Pooling Demand- Subsidy &amp; ML'!$D:$D,J$90)+SUMIFS('Pooling Demand- Subsidy &amp; ML'!$BL:$BL,'Pooling Demand- Subsidy &amp; ML'!$B:$B,2016,'Pooling Demand- Subsidy &amp; ML'!$C:$C,$B97,'Pooling Demand- Subsidy &amp; ML'!$D:$D,J$90)+SUMIFS('Pooling Demand- Subsidy &amp; ML'!$BR:$BR,'Pooling Demand- Subsidy &amp; ML'!$B:$B,2016,'Pooling Demand- Subsidy &amp; ML'!$C:$C,$B97,'Pooling Demand- Subsidy &amp; ML'!$D:$D,J$90)+SUMIFS('Pooling Demand- Subsidy &amp; ML'!$BU:$BU,'Pooling Demand- Subsidy &amp; ML'!$B:$B,2016,'Pooling Demand- Subsidy &amp; ML'!$C:$C,$B97,'Pooling Demand- Subsidy &amp; ML'!$D:$D,J$90)</f>
        <v>#N/A</v>
      </c>
      <c r="K97" s="91" t="e">
        <f t="shared" si="50"/>
        <v>#N/A</v>
      </c>
      <c r="M97" s="109" t="s">
        <v>14</v>
      </c>
      <c r="N97" s="114" t="e">
        <f>SUMIFS('Pooling Demand- Subsidy &amp; ML'!$BI:$BI,'Pooling Demand- Subsidy &amp; ML'!$B:$B,2020,'Pooling Demand- Subsidy &amp; ML'!$C:$C,$B97,'Pooling Demand- Subsidy &amp; ML'!$D:$D,N$90)+SUMIFS('Pooling Demand- Subsidy &amp; ML'!$BL:$BL,'Pooling Demand- Subsidy &amp; ML'!$B:$B,2020,'Pooling Demand- Subsidy &amp; ML'!$C:$C,$B97,'Pooling Demand- Subsidy &amp; ML'!$D:$D,N$90)+SUMIFS('Pooling Demand- Subsidy &amp; ML'!$BR:$BR,'Pooling Demand- Subsidy &amp; ML'!$B:$B,2020,'Pooling Demand- Subsidy &amp; ML'!$C:$C,$B97,'Pooling Demand- Subsidy &amp; ML'!$D:$D,N$90)+SUMIFS('Pooling Demand- Subsidy &amp; ML'!$BU:$BU,'Pooling Demand- Subsidy &amp; ML'!$B:$B,2020,'Pooling Demand- Subsidy &amp; ML'!$C:$C,$B97,'Pooling Demand- Subsidy &amp; ML'!$D:$D,N$90)</f>
        <v>#N/A</v>
      </c>
      <c r="O97" s="12" t="e">
        <f>SUMIFS('Pooling Demand- Subsidy &amp; ML'!$BI:$BI,'Pooling Demand- Subsidy &amp; ML'!$B:$B,2020,'Pooling Demand- Subsidy &amp; ML'!$C:$C,$B97,'Pooling Demand- Subsidy &amp; ML'!$D:$D,O$90)+SUMIFS('Pooling Demand- Subsidy &amp; ML'!$BL:$BL,'Pooling Demand- Subsidy &amp; ML'!$B:$B,2020,'Pooling Demand- Subsidy &amp; ML'!$C:$C,$B97,'Pooling Demand- Subsidy &amp; ML'!$D:$D,O$90)+SUMIFS('Pooling Demand- Subsidy &amp; ML'!$BR:$BR,'Pooling Demand- Subsidy &amp; ML'!$B:$B,2020,'Pooling Demand- Subsidy &amp; ML'!$C:$C,$B97,'Pooling Demand- Subsidy &amp; ML'!$D:$D,O$90)+SUMIFS('Pooling Demand- Subsidy &amp; ML'!$BU:$BU,'Pooling Demand- Subsidy &amp; ML'!$B:$B,2020,'Pooling Demand- Subsidy &amp; ML'!$C:$C,$B97,'Pooling Demand- Subsidy &amp; ML'!$D:$D,O$90)</f>
        <v>#N/A</v>
      </c>
      <c r="P97" s="12" t="e">
        <f>SUMIFS('Pooling Demand- Subsidy &amp; ML'!$BI:$BI,'Pooling Demand- Subsidy &amp; ML'!$B:$B,2020,'Pooling Demand- Subsidy &amp; ML'!$C:$C,$B97,'Pooling Demand- Subsidy &amp; ML'!$D:$D,P$90)+SUMIFS('Pooling Demand- Subsidy &amp; ML'!$BL:$BL,'Pooling Demand- Subsidy &amp; ML'!$B:$B,2020,'Pooling Demand- Subsidy &amp; ML'!$C:$C,$B97,'Pooling Demand- Subsidy &amp; ML'!$D:$D,P$90)+SUMIFS('Pooling Demand- Subsidy &amp; ML'!$BR:$BR,'Pooling Demand- Subsidy &amp; ML'!$B:$B,2020,'Pooling Demand- Subsidy &amp; ML'!$C:$C,$B97,'Pooling Demand- Subsidy &amp; ML'!$D:$D,P$90)+SUMIFS('Pooling Demand- Subsidy &amp; ML'!$BU:$BU,'Pooling Demand- Subsidy &amp; ML'!$B:$B,2020,'Pooling Demand- Subsidy &amp; ML'!$C:$C,$B97,'Pooling Demand- Subsidy &amp; ML'!$D:$D,P$90)</f>
        <v>#N/A</v>
      </c>
      <c r="Q97" s="12" t="e">
        <f>SUMIFS('Pooling Demand- Subsidy &amp; ML'!$BI:$BI,'Pooling Demand- Subsidy &amp; ML'!$B:$B,2020,'Pooling Demand- Subsidy &amp; ML'!$C:$C,$B97,'Pooling Demand- Subsidy &amp; ML'!$D:$D,Q$90)+SUMIFS('Pooling Demand- Subsidy &amp; ML'!$BL:$BL,'Pooling Demand- Subsidy &amp; ML'!$B:$B,2020,'Pooling Demand- Subsidy &amp; ML'!$C:$C,$B97,'Pooling Demand- Subsidy &amp; ML'!$D:$D,Q$90)+SUMIFS('Pooling Demand- Subsidy &amp; ML'!$BR:$BR,'Pooling Demand- Subsidy &amp; ML'!$B:$B,2020,'Pooling Demand- Subsidy &amp; ML'!$C:$C,$B97,'Pooling Demand- Subsidy &amp; ML'!$D:$D,Q$90)+SUMIFS('Pooling Demand- Subsidy &amp; ML'!$BU:$BU,'Pooling Demand- Subsidy &amp; ML'!$B:$B,2020,'Pooling Demand- Subsidy &amp; ML'!$C:$C,$B97,'Pooling Demand- Subsidy &amp; ML'!$D:$D,Q$90)</f>
        <v>#N/A</v>
      </c>
      <c r="R97" s="12" t="e">
        <f>SUMIFS('Pooling Demand- Subsidy &amp; ML'!$BI:$BI,'Pooling Demand- Subsidy &amp; ML'!$B:$B,2020,'Pooling Demand- Subsidy &amp; ML'!$C:$C,$B97,'Pooling Demand- Subsidy &amp; ML'!$D:$D,R$90)+SUMIFS('Pooling Demand- Subsidy &amp; ML'!$BL:$BL,'Pooling Demand- Subsidy &amp; ML'!$B:$B,2020,'Pooling Demand- Subsidy &amp; ML'!$C:$C,$B97,'Pooling Demand- Subsidy &amp; ML'!$D:$D,R$90)+SUMIFS('Pooling Demand- Subsidy &amp; ML'!$BR:$BR,'Pooling Demand- Subsidy &amp; ML'!$B:$B,2020,'Pooling Demand- Subsidy &amp; ML'!$C:$C,$B97,'Pooling Demand- Subsidy &amp; ML'!$D:$D,R$90)+SUMIFS('Pooling Demand- Subsidy &amp; ML'!$BU:$BU,'Pooling Demand- Subsidy &amp; ML'!$B:$B,2020,'Pooling Demand- Subsidy &amp; ML'!$C:$C,$B97,'Pooling Demand- Subsidy &amp; ML'!$D:$D,R$90)</f>
        <v>#N/A</v>
      </c>
      <c r="S97" s="12" t="e">
        <f>SUMIFS('Pooling Demand- Subsidy &amp; ML'!$BI:$BI,'Pooling Demand- Subsidy &amp; ML'!$B:$B,2020,'Pooling Demand- Subsidy &amp; ML'!$C:$C,$B97,'Pooling Demand- Subsidy &amp; ML'!$D:$D,S$90)+SUMIFS('Pooling Demand- Subsidy &amp; ML'!$BL:$BL,'Pooling Demand- Subsidy &amp; ML'!$B:$B,2020,'Pooling Demand- Subsidy &amp; ML'!$C:$C,$B97,'Pooling Demand- Subsidy &amp; ML'!$D:$D,S$90)+SUMIFS('Pooling Demand- Subsidy &amp; ML'!$BR:$BR,'Pooling Demand- Subsidy &amp; ML'!$B:$B,2020,'Pooling Demand- Subsidy &amp; ML'!$C:$C,$B97,'Pooling Demand- Subsidy &amp; ML'!$D:$D,S$90)+SUMIFS('Pooling Demand- Subsidy &amp; ML'!$BU:$BU,'Pooling Demand- Subsidy &amp; ML'!$B:$B,2020,'Pooling Demand- Subsidy &amp; ML'!$C:$C,$B97,'Pooling Demand- Subsidy &amp; ML'!$D:$D,S$90)</f>
        <v>#N/A</v>
      </c>
      <c r="T97" s="115" t="e">
        <f>SUMIFS('Pooling Demand- Subsidy &amp; ML'!$BI:$BI,'Pooling Demand- Subsidy &amp; ML'!$B:$B,2020,'Pooling Demand- Subsidy &amp; ML'!$C:$C,$B97,'Pooling Demand- Subsidy &amp; ML'!$D:$D,T$90)+SUMIFS('Pooling Demand- Subsidy &amp; ML'!$BL:$BL,'Pooling Demand- Subsidy &amp; ML'!$B:$B,2020,'Pooling Demand- Subsidy &amp; ML'!$C:$C,$B97,'Pooling Demand- Subsidy &amp; ML'!$D:$D,T$90)+SUMIFS('Pooling Demand- Subsidy &amp; ML'!$BR:$BR,'Pooling Demand- Subsidy &amp; ML'!$B:$B,2020,'Pooling Demand- Subsidy &amp; ML'!$C:$C,$B97,'Pooling Demand- Subsidy &amp; ML'!$D:$D,T$90)+SUMIFS('Pooling Demand- Subsidy &amp; ML'!$BU:$BU,'Pooling Demand- Subsidy &amp; ML'!$B:$B,2020,'Pooling Demand- Subsidy &amp; ML'!$C:$C,$B97,'Pooling Demand- Subsidy &amp; ML'!$D:$D,T$90)</f>
        <v>#N/A</v>
      </c>
      <c r="U97" s="91" t="e">
        <f t="shared" si="51"/>
        <v>#N/A</v>
      </c>
      <c r="W97" s="109" t="s">
        <v>14</v>
      </c>
      <c r="X97" s="114" t="e">
        <f>SUMIFS('Pooling Demand- Subsidy &amp; ML'!$BI:$BI,'Pooling Demand- Subsidy &amp; ML'!$B:$B,2025,'Pooling Demand- Subsidy &amp; ML'!$C:$C,$B97,'Pooling Demand- Subsidy &amp; ML'!$D:$D,X$90)+SUMIFS('Pooling Demand- Subsidy &amp; ML'!$BL:$BL,'Pooling Demand- Subsidy &amp; ML'!$B:$B,2025,'Pooling Demand- Subsidy &amp; ML'!$C:$C,$B97,'Pooling Demand- Subsidy &amp; ML'!$D:$D,X$90)+SUMIFS('Pooling Demand- Subsidy &amp; ML'!$BR:$BR,'Pooling Demand- Subsidy &amp; ML'!$B:$B,2025,'Pooling Demand- Subsidy &amp; ML'!$C:$C,$B97,'Pooling Demand- Subsidy &amp; ML'!$D:$D,X$90)+SUMIFS('Pooling Demand- Subsidy &amp; ML'!$BU:$BU,'Pooling Demand- Subsidy &amp; ML'!$B:$B,2025,'Pooling Demand- Subsidy &amp; ML'!$C:$C,$B97,'Pooling Demand- Subsidy &amp; ML'!$D:$D,X$90)</f>
        <v>#N/A</v>
      </c>
      <c r="Y97" s="12" t="e">
        <f>SUMIFS('Pooling Demand- Subsidy &amp; ML'!$BI:$BI,'Pooling Demand- Subsidy &amp; ML'!$B:$B,2025,'Pooling Demand- Subsidy &amp; ML'!$C:$C,$B97,'Pooling Demand- Subsidy &amp; ML'!$D:$D,Y$90)+SUMIFS('Pooling Demand- Subsidy &amp; ML'!$BL:$BL,'Pooling Demand- Subsidy &amp; ML'!$B:$B,2025,'Pooling Demand- Subsidy &amp; ML'!$C:$C,$B97,'Pooling Demand- Subsidy &amp; ML'!$D:$D,Y$90)+SUMIFS('Pooling Demand- Subsidy &amp; ML'!$BR:$BR,'Pooling Demand- Subsidy &amp; ML'!$B:$B,2025,'Pooling Demand- Subsidy &amp; ML'!$C:$C,$B97,'Pooling Demand- Subsidy &amp; ML'!$D:$D,Y$90)+SUMIFS('Pooling Demand- Subsidy &amp; ML'!$BU:$BU,'Pooling Demand- Subsidy &amp; ML'!$B:$B,2025,'Pooling Demand- Subsidy &amp; ML'!$C:$C,$B97,'Pooling Demand- Subsidy &amp; ML'!$D:$D,Y$90)</f>
        <v>#N/A</v>
      </c>
      <c r="Z97" s="12" t="e">
        <f>SUMIFS('Pooling Demand- Subsidy &amp; ML'!$BI:$BI,'Pooling Demand- Subsidy &amp; ML'!$B:$B,2025,'Pooling Demand- Subsidy &amp; ML'!$C:$C,$B97,'Pooling Demand- Subsidy &amp; ML'!$D:$D,Z$90)+SUMIFS('Pooling Demand- Subsidy &amp; ML'!$BL:$BL,'Pooling Demand- Subsidy &amp; ML'!$B:$B,2025,'Pooling Demand- Subsidy &amp; ML'!$C:$C,$B97,'Pooling Demand- Subsidy &amp; ML'!$D:$D,Z$90)+SUMIFS('Pooling Demand- Subsidy &amp; ML'!$BR:$BR,'Pooling Demand- Subsidy &amp; ML'!$B:$B,2025,'Pooling Demand- Subsidy &amp; ML'!$C:$C,$B97,'Pooling Demand- Subsidy &amp; ML'!$D:$D,Z$90)+SUMIFS('Pooling Demand- Subsidy &amp; ML'!$BU:$BU,'Pooling Demand- Subsidy &amp; ML'!$B:$B,2025,'Pooling Demand- Subsidy &amp; ML'!$C:$C,$B97,'Pooling Demand- Subsidy &amp; ML'!$D:$D,Z$90)</f>
        <v>#N/A</v>
      </c>
      <c r="AA97" s="12" t="e">
        <f>SUMIFS('Pooling Demand- Subsidy &amp; ML'!$BI:$BI,'Pooling Demand- Subsidy &amp; ML'!$B:$B,2025,'Pooling Demand- Subsidy &amp; ML'!$C:$C,$B97,'Pooling Demand- Subsidy &amp; ML'!$D:$D,AA$90)+SUMIFS('Pooling Demand- Subsidy &amp; ML'!$BL:$BL,'Pooling Demand- Subsidy &amp; ML'!$B:$B,2025,'Pooling Demand- Subsidy &amp; ML'!$C:$C,$B97,'Pooling Demand- Subsidy &amp; ML'!$D:$D,AA$90)+SUMIFS('Pooling Demand- Subsidy &amp; ML'!$BR:$BR,'Pooling Demand- Subsidy &amp; ML'!$B:$B,2025,'Pooling Demand- Subsidy &amp; ML'!$C:$C,$B97,'Pooling Demand- Subsidy &amp; ML'!$D:$D,AA$90)+SUMIFS('Pooling Demand- Subsidy &amp; ML'!$BU:$BU,'Pooling Demand- Subsidy &amp; ML'!$B:$B,2025,'Pooling Demand- Subsidy &amp; ML'!$C:$C,$B97,'Pooling Demand- Subsidy &amp; ML'!$D:$D,AA$90)</f>
        <v>#N/A</v>
      </c>
      <c r="AB97" s="12" t="e">
        <f>SUMIFS('Pooling Demand- Subsidy &amp; ML'!$BI:$BI,'Pooling Demand- Subsidy &amp; ML'!$B:$B,2025,'Pooling Demand- Subsidy &amp; ML'!$C:$C,$B97,'Pooling Demand- Subsidy &amp; ML'!$D:$D,AB$90)+SUMIFS('Pooling Demand- Subsidy &amp; ML'!$BL:$BL,'Pooling Demand- Subsidy &amp; ML'!$B:$B,2025,'Pooling Demand- Subsidy &amp; ML'!$C:$C,$B97,'Pooling Demand- Subsidy &amp; ML'!$D:$D,AB$90)+SUMIFS('Pooling Demand- Subsidy &amp; ML'!$BR:$BR,'Pooling Demand- Subsidy &amp; ML'!$B:$B,2025,'Pooling Demand- Subsidy &amp; ML'!$C:$C,$B97,'Pooling Demand- Subsidy &amp; ML'!$D:$D,AB$90)+SUMIFS('Pooling Demand- Subsidy &amp; ML'!$BU:$BU,'Pooling Demand- Subsidy &amp; ML'!$B:$B,2025,'Pooling Demand- Subsidy &amp; ML'!$C:$C,$B97,'Pooling Demand- Subsidy &amp; ML'!$D:$D,AB$90)</f>
        <v>#N/A</v>
      </c>
      <c r="AC97" s="12" t="e">
        <f>SUMIFS('Pooling Demand- Subsidy &amp; ML'!$BI:$BI,'Pooling Demand- Subsidy &amp; ML'!$B:$B,2025,'Pooling Demand- Subsidy &amp; ML'!$C:$C,$B97,'Pooling Demand- Subsidy &amp; ML'!$D:$D,AC$90)+SUMIFS('Pooling Demand- Subsidy &amp; ML'!$BL:$BL,'Pooling Demand- Subsidy &amp; ML'!$B:$B,2025,'Pooling Demand- Subsidy &amp; ML'!$C:$C,$B97,'Pooling Demand- Subsidy &amp; ML'!$D:$D,AC$90)+SUMIFS('Pooling Demand- Subsidy &amp; ML'!$BR:$BR,'Pooling Demand- Subsidy &amp; ML'!$B:$B,2025,'Pooling Demand- Subsidy &amp; ML'!$C:$C,$B97,'Pooling Demand- Subsidy &amp; ML'!$D:$D,AC$90)+SUMIFS('Pooling Demand- Subsidy &amp; ML'!$BU:$BU,'Pooling Demand- Subsidy &amp; ML'!$B:$B,2025,'Pooling Demand- Subsidy &amp; ML'!$C:$C,$B97,'Pooling Demand- Subsidy &amp; ML'!$D:$D,AC$90)</f>
        <v>#N/A</v>
      </c>
      <c r="AD97" s="115" t="e">
        <f>SUMIFS('Pooling Demand- Subsidy &amp; ML'!$BI:$BI,'Pooling Demand- Subsidy &amp; ML'!$B:$B,2025,'Pooling Demand- Subsidy &amp; ML'!$C:$C,$B97,'Pooling Demand- Subsidy &amp; ML'!$D:$D,AD$90)+SUMIFS('Pooling Demand- Subsidy &amp; ML'!$BL:$BL,'Pooling Demand- Subsidy &amp; ML'!$B:$B,2025,'Pooling Demand- Subsidy &amp; ML'!$C:$C,$B97,'Pooling Demand- Subsidy &amp; ML'!$D:$D,AD$90)+SUMIFS('Pooling Demand- Subsidy &amp; ML'!$BR:$BR,'Pooling Demand- Subsidy &amp; ML'!$B:$B,2025,'Pooling Demand- Subsidy &amp; ML'!$C:$C,$B97,'Pooling Demand- Subsidy &amp; ML'!$D:$D,AD$90)+SUMIFS('Pooling Demand- Subsidy &amp; ML'!$BU:$BU,'Pooling Demand- Subsidy &amp; ML'!$B:$B,2025,'Pooling Demand- Subsidy &amp; ML'!$C:$C,$B97,'Pooling Demand- Subsidy &amp; ML'!$D:$D,AD$90)</f>
        <v>#N/A</v>
      </c>
      <c r="AE97" s="91" t="e">
        <f t="shared" si="52"/>
        <v>#N/A</v>
      </c>
      <c r="AG97" s="109" t="s">
        <v>14</v>
      </c>
      <c r="AH97" s="114">
        <f>SUMIFS('Pooling Demand- Subsidy &amp; ML'!$BI:$BI,'Pooling Demand- Subsidy &amp; ML'!$B:$B,2035,'Pooling Demand- Subsidy &amp; ML'!$C:$C,$B97,'Pooling Demand- Subsidy &amp; ML'!$D:$D,AH$90)+SUMIFS('Pooling Demand- Subsidy &amp; ML'!$BL:$BL,'Pooling Demand- Subsidy &amp; ML'!$B:$B,2035,'Pooling Demand- Subsidy &amp; ML'!$C:$C,$B97,'Pooling Demand- Subsidy &amp; ML'!$D:$D,AH$90)+SUMIFS('Pooling Demand- Subsidy &amp; ML'!$BR:$BR,'Pooling Demand- Subsidy &amp; ML'!$B:$B,2035,'Pooling Demand- Subsidy &amp; ML'!$C:$C,$B97,'Pooling Demand- Subsidy &amp; ML'!$D:$D,AH$90)+SUMIFS('Pooling Demand- Subsidy &amp; ML'!$BU:$BU,'Pooling Demand- Subsidy &amp; ML'!$B:$B,2035,'Pooling Demand- Subsidy &amp; ML'!$C:$C,$B97,'Pooling Demand- Subsidy &amp; ML'!$D:$D,AH$90)</f>
        <v>2.2682854570688904</v>
      </c>
      <c r="AI97" s="12">
        <f>SUMIFS('Pooling Demand- Subsidy &amp; ML'!$BI:$BI,'Pooling Demand- Subsidy &amp; ML'!$B:$B,2035,'Pooling Demand- Subsidy &amp; ML'!$C:$C,$B97,'Pooling Demand- Subsidy &amp; ML'!$D:$D,AI$90)+SUMIFS('Pooling Demand- Subsidy &amp; ML'!$BL:$BL,'Pooling Demand- Subsidy &amp; ML'!$B:$B,2035,'Pooling Demand- Subsidy &amp; ML'!$C:$C,$B97,'Pooling Demand- Subsidy &amp; ML'!$D:$D,AI$90)+SUMIFS('Pooling Demand- Subsidy &amp; ML'!$BR:$BR,'Pooling Demand- Subsidy &amp; ML'!$B:$B,2035,'Pooling Demand- Subsidy &amp; ML'!$C:$C,$B97,'Pooling Demand- Subsidy &amp; ML'!$D:$D,AI$90)+SUMIFS('Pooling Demand- Subsidy &amp; ML'!$BU:$BU,'Pooling Demand- Subsidy &amp; ML'!$B:$B,2035,'Pooling Demand- Subsidy &amp; ML'!$C:$C,$B97,'Pooling Demand- Subsidy &amp; ML'!$D:$D,AI$90)</f>
        <v>12.974487970561089</v>
      </c>
      <c r="AJ97" s="12">
        <f>SUMIFS('Pooling Demand- Subsidy &amp; ML'!$BI:$BI,'Pooling Demand- Subsidy &amp; ML'!$B:$B,2035,'Pooling Demand- Subsidy &amp; ML'!$C:$C,$B97,'Pooling Demand- Subsidy &amp; ML'!$D:$D,AJ$90)+SUMIFS('Pooling Demand- Subsidy &amp; ML'!$BL:$BL,'Pooling Demand- Subsidy &amp; ML'!$B:$B,2035,'Pooling Demand- Subsidy &amp; ML'!$C:$C,$B97,'Pooling Demand- Subsidy &amp; ML'!$D:$D,AJ$90)+SUMIFS('Pooling Demand- Subsidy &amp; ML'!$BR:$BR,'Pooling Demand- Subsidy &amp; ML'!$B:$B,2035,'Pooling Demand- Subsidy &amp; ML'!$C:$C,$B97,'Pooling Demand- Subsidy &amp; ML'!$D:$D,AJ$90)+SUMIFS('Pooling Demand- Subsidy &amp; ML'!$BU:$BU,'Pooling Demand- Subsidy &amp; ML'!$B:$B,2035,'Pooling Demand- Subsidy &amp; ML'!$C:$C,$B97,'Pooling Demand- Subsidy &amp; ML'!$D:$D,AJ$90)</f>
        <v>0.60752641931092988</v>
      </c>
      <c r="AK97" s="12">
        <f>SUMIFS('Pooling Demand- Subsidy &amp; ML'!$BI:$BI,'Pooling Demand- Subsidy &amp; ML'!$B:$B,2035,'Pooling Demand- Subsidy &amp; ML'!$C:$C,$B97,'Pooling Demand- Subsidy &amp; ML'!$D:$D,AK$90)+SUMIFS('Pooling Demand- Subsidy &amp; ML'!$BL:$BL,'Pooling Demand- Subsidy &amp; ML'!$B:$B,2035,'Pooling Demand- Subsidy &amp; ML'!$C:$C,$B97,'Pooling Demand- Subsidy &amp; ML'!$D:$D,AK$90)+SUMIFS('Pooling Demand- Subsidy &amp; ML'!$BR:$BR,'Pooling Demand- Subsidy &amp; ML'!$B:$B,2035,'Pooling Demand- Subsidy &amp; ML'!$C:$C,$B97,'Pooling Demand- Subsidy &amp; ML'!$D:$D,AK$90)+SUMIFS('Pooling Demand- Subsidy &amp; ML'!$BU:$BU,'Pooling Demand- Subsidy &amp; ML'!$B:$B,2035,'Pooling Demand- Subsidy &amp; ML'!$C:$C,$B97,'Pooling Demand- Subsidy &amp; ML'!$D:$D,AK$90)</f>
        <v>1.9086039550348459</v>
      </c>
      <c r="AL97" s="12">
        <f>SUMIFS('Pooling Demand- Subsidy &amp; ML'!$BI:$BI,'Pooling Demand- Subsidy &amp; ML'!$B:$B,2035,'Pooling Demand- Subsidy &amp; ML'!$C:$C,$B97,'Pooling Demand- Subsidy &amp; ML'!$D:$D,AL$90)+SUMIFS('Pooling Demand- Subsidy &amp; ML'!$BL:$BL,'Pooling Demand- Subsidy &amp; ML'!$B:$B,2035,'Pooling Demand- Subsidy &amp; ML'!$C:$C,$B97,'Pooling Demand- Subsidy &amp; ML'!$D:$D,AL$90)+SUMIFS('Pooling Demand- Subsidy &amp; ML'!$BR:$BR,'Pooling Demand- Subsidy &amp; ML'!$B:$B,2035,'Pooling Demand- Subsidy &amp; ML'!$C:$C,$B97,'Pooling Demand- Subsidy &amp; ML'!$D:$D,AL$90)+SUMIFS('Pooling Demand- Subsidy &amp; ML'!$BU:$BU,'Pooling Demand- Subsidy &amp; ML'!$B:$B,2035,'Pooling Demand- Subsidy &amp; ML'!$C:$C,$B97,'Pooling Demand- Subsidy &amp; ML'!$D:$D,AL$90)</f>
        <v>11.668323809673552</v>
      </c>
      <c r="AM97" s="12">
        <f>SUMIFS('Pooling Demand- Subsidy &amp; ML'!$BI:$BI,'Pooling Demand- Subsidy &amp; ML'!$B:$B,2035,'Pooling Demand- Subsidy &amp; ML'!$C:$C,$B97,'Pooling Demand- Subsidy &amp; ML'!$D:$D,AM$90)+SUMIFS('Pooling Demand- Subsidy &amp; ML'!$BL:$BL,'Pooling Demand- Subsidy &amp; ML'!$B:$B,2035,'Pooling Demand- Subsidy &amp; ML'!$C:$C,$B97,'Pooling Demand- Subsidy &amp; ML'!$D:$D,AM$90)+SUMIFS('Pooling Demand- Subsidy &amp; ML'!$BR:$BR,'Pooling Demand- Subsidy &amp; ML'!$B:$B,2035,'Pooling Demand- Subsidy &amp; ML'!$C:$C,$B97,'Pooling Demand- Subsidy &amp; ML'!$D:$D,AM$90)+SUMIFS('Pooling Demand- Subsidy &amp; ML'!$BU:$BU,'Pooling Demand- Subsidy &amp; ML'!$B:$B,2035,'Pooling Demand- Subsidy &amp; ML'!$C:$C,$B97,'Pooling Demand- Subsidy &amp; ML'!$D:$D,AM$90)</f>
        <v>25.580053388019792</v>
      </c>
      <c r="AN97" s="115">
        <f>SUMIFS('Pooling Demand- Subsidy &amp; ML'!$BI:$BI,'Pooling Demand- Subsidy &amp; ML'!$B:$B,2035,'Pooling Demand- Subsidy &amp; ML'!$C:$C,$B97,'Pooling Demand- Subsidy &amp; ML'!$D:$D,AN$90)+SUMIFS('Pooling Demand- Subsidy &amp; ML'!$BL:$BL,'Pooling Demand- Subsidy &amp; ML'!$B:$B,2035,'Pooling Demand- Subsidy &amp; ML'!$C:$C,$B97,'Pooling Demand- Subsidy &amp; ML'!$D:$D,AN$90)+SUMIFS('Pooling Demand- Subsidy &amp; ML'!$BR:$BR,'Pooling Demand- Subsidy &amp; ML'!$B:$B,2035,'Pooling Demand- Subsidy &amp; ML'!$C:$C,$B97,'Pooling Demand- Subsidy &amp; ML'!$D:$D,AN$90)+SUMIFS('Pooling Demand- Subsidy &amp; ML'!$BU:$BU,'Pooling Demand- Subsidy &amp; ML'!$B:$B,2035,'Pooling Demand- Subsidy &amp; ML'!$C:$C,$B97,'Pooling Demand- Subsidy &amp; ML'!$D:$D,AN$90)</f>
        <v>0.73570174458470672</v>
      </c>
      <c r="AO97" s="91">
        <f t="shared" si="53"/>
        <v>55.742982744253808</v>
      </c>
      <c r="AQ97" s="109" t="s">
        <v>14</v>
      </c>
      <c r="AR97" s="114" t="e">
        <f>SUMIFS('Pooling Demand- Subsidy &amp; ML'!$BI:$BI,'Pooling Demand- Subsidy &amp; ML'!$B:$B,2050,'Pooling Demand- Subsidy &amp; ML'!$C:$C,$B97,'Pooling Demand- Subsidy &amp; ML'!$D:$D,AR$90)+SUMIFS('Pooling Demand- Subsidy &amp; ML'!$BL:$BL,'Pooling Demand- Subsidy &amp; ML'!$B:$B,2050,'Pooling Demand- Subsidy &amp; ML'!$C:$C,$B97,'Pooling Demand- Subsidy &amp; ML'!$D:$D,AR$90)+SUMIFS('Pooling Demand- Subsidy &amp; ML'!$BR:$BR,'Pooling Demand- Subsidy &amp; ML'!$B:$B,2050,'Pooling Demand- Subsidy &amp; ML'!$C:$C,$B97,'Pooling Demand- Subsidy &amp; ML'!$D:$D,AR$90)+SUMIFS('Pooling Demand- Subsidy &amp; ML'!$BU:$BU,'Pooling Demand- Subsidy &amp; ML'!$B:$B,2050,'Pooling Demand- Subsidy &amp; ML'!$C:$C,$B97,'Pooling Demand- Subsidy &amp; ML'!$D:$D,AR$90)</f>
        <v>#N/A</v>
      </c>
      <c r="AS97" s="12" t="e">
        <f>SUMIFS('Pooling Demand- Subsidy &amp; ML'!$BI:$BI,'Pooling Demand- Subsidy &amp; ML'!$B:$B,2050,'Pooling Demand- Subsidy &amp; ML'!$C:$C,$B97,'Pooling Demand- Subsidy &amp; ML'!$D:$D,AS$90)+SUMIFS('Pooling Demand- Subsidy &amp; ML'!$BL:$BL,'Pooling Demand- Subsidy &amp; ML'!$B:$B,2050,'Pooling Demand- Subsidy &amp; ML'!$C:$C,$B97,'Pooling Demand- Subsidy &amp; ML'!$D:$D,AS$90)+SUMIFS('Pooling Demand- Subsidy &amp; ML'!$BR:$BR,'Pooling Demand- Subsidy &amp; ML'!$B:$B,2050,'Pooling Demand- Subsidy &amp; ML'!$C:$C,$B97,'Pooling Demand- Subsidy &amp; ML'!$D:$D,AS$90)+SUMIFS('Pooling Demand- Subsidy &amp; ML'!$BU:$BU,'Pooling Demand- Subsidy &amp; ML'!$B:$B,2050,'Pooling Demand- Subsidy &amp; ML'!$C:$C,$B97,'Pooling Demand- Subsidy &amp; ML'!$D:$D,AS$90)</f>
        <v>#N/A</v>
      </c>
      <c r="AT97" s="12" t="e">
        <f>SUMIFS('Pooling Demand- Subsidy &amp; ML'!$BI:$BI,'Pooling Demand- Subsidy &amp; ML'!$B:$B,2050,'Pooling Demand- Subsidy &amp; ML'!$C:$C,$B97,'Pooling Demand- Subsidy &amp; ML'!$D:$D,AT$90)+SUMIFS('Pooling Demand- Subsidy &amp; ML'!$BL:$BL,'Pooling Demand- Subsidy &amp; ML'!$B:$B,2050,'Pooling Demand- Subsidy &amp; ML'!$C:$C,$B97,'Pooling Demand- Subsidy &amp; ML'!$D:$D,AT$90)+SUMIFS('Pooling Demand- Subsidy &amp; ML'!$BR:$BR,'Pooling Demand- Subsidy &amp; ML'!$B:$B,2050,'Pooling Demand- Subsidy &amp; ML'!$C:$C,$B97,'Pooling Demand- Subsidy &amp; ML'!$D:$D,AT$90)+SUMIFS('Pooling Demand- Subsidy &amp; ML'!$BU:$BU,'Pooling Demand- Subsidy &amp; ML'!$B:$B,2050,'Pooling Demand- Subsidy &amp; ML'!$C:$C,$B97,'Pooling Demand- Subsidy &amp; ML'!$D:$D,AT$90)</f>
        <v>#N/A</v>
      </c>
      <c r="AU97" s="12" t="e">
        <f>SUMIFS('Pooling Demand- Subsidy &amp; ML'!$BI:$BI,'Pooling Demand- Subsidy &amp; ML'!$B:$B,2050,'Pooling Demand- Subsidy &amp; ML'!$C:$C,$B97,'Pooling Demand- Subsidy &amp; ML'!$D:$D,AU$90)+SUMIFS('Pooling Demand- Subsidy &amp; ML'!$BL:$BL,'Pooling Demand- Subsidy &amp; ML'!$B:$B,2050,'Pooling Demand- Subsidy &amp; ML'!$C:$C,$B97,'Pooling Demand- Subsidy &amp; ML'!$D:$D,AU$90)+SUMIFS('Pooling Demand- Subsidy &amp; ML'!$BR:$BR,'Pooling Demand- Subsidy &amp; ML'!$B:$B,2050,'Pooling Demand- Subsidy &amp; ML'!$C:$C,$B97,'Pooling Demand- Subsidy &amp; ML'!$D:$D,AU$90)+SUMIFS('Pooling Demand- Subsidy &amp; ML'!$BU:$BU,'Pooling Demand- Subsidy &amp; ML'!$B:$B,2050,'Pooling Demand- Subsidy &amp; ML'!$C:$C,$B97,'Pooling Demand- Subsidy &amp; ML'!$D:$D,AU$90)</f>
        <v>#N/A</v>
      </c>
      <c r="AV97" s="12" t="e">
        <f>SUMIFS('Pooling Demand- Subsidy &amp; ML'!$BI:$BI,'Pooling Demand- Subsidy &amp; ML'!$B:$B,2050,'Pooling Demand- Subsidy &amp; ML'!$C:$C,$B97,'Pooling Demand- Subsidy &amp; ML'!$D:$D,AV$90)+SUMIFS('Pooling Demand- Subsidy &amp; ML'!$BL:$BL,'Pooling Demand- Subsidy &amp; ML'!$B:$B,2050,'Pooling Demand- Subsidy &amp; ML'!$C:$C,$B97,'Pooling Demand- Subsidy &amp; ML'!$D:$D,AV$90)+SUMIFS('Pooling Demand- Subsidy &amp; ML'!$BR:$BR,'Pooling Demand- Subsidy &amp; ML'!$B:$B,2050,'Pooling Demand- Subsidy &amp; ML'!$C:$C,$B97,'Pooling Demand- Subsidy &amp; ML'!$D:$D,AV$90)+SUMIFS('Pooling Demand- Subsidy &amp; ML'!$BU:$BU,'Pooling Demand- Subsidy &amp; ML'!$B:$B,2050,'Pooling Demand- Subsidy &amp; ML'!$C:$C,$B97,'Pooling Demand- Subsidy &amp; ML'!$D:$D,AV$90)</f>
        <v>#N/A</v>
      </c>
      <c r="AW97" s="12" t="e">
        <f>SUMIFS('Pooling Demand- Subsidy &amp; ML'!$BI:$BI,'Pooling Demand- Subsidy &amp; ML'!$B:$B,2050,'Pooling Demand- Subsidy &amp; ML'!$C:$C,$B97,'Pooling Demand- Subsidy &amp; ML'!$D:$D,AW$90)+SUMIFS('Pooling Demand- Subsidy &amp; ML'!$BL:$BL,'Pooling Demand- Subsidy &amp; ML'!$B:$B,2050,'Pooling Demand- Subsidy &amp; ML'!$C:$C,$B97,'Pooling Demand- Subsidy &amp; ML'!$D:$D,AW$90)+SUMIFS('Pooling Demand- Subsidy &amp; ML'!$BR:$BR,'Pooling Demand- Subsidy &amp; ML'!$B:$B,2050,'Pooling Demand- Subsidy &amp; ML'!$C:$C,$B97,'Pooling Demand- Subsidy &amp; ML'!$D:$D,AW$90)+SUMIFS('Pooling Demand- Subsidy &amp; ML'!$BU:$BU,'Pooling Demand- Subsidy &amp; ML'!$B:$B,2050,'Pooling Demand- Subsidy &amp; ML'!$C:$C,$B97,'Pooling Demand- Subsidy &amp; ML'!$D:$D,AW$90)</f>
        <v>#N/A</v>
      </c>
      <c r="AX97" s="115" t="e">
        <f>SUMIFS('Pooling Demand- Subsidy &amp; ML'!$BI:$BI,'Pooling Demand- Subsidy &amp; ML'!$B:$B,2050,'Pooling Demand- Subsidy &amp; ML'!$C:$C,$B97,'Pooling Demand- Subsidy &amp; ML'!$D:$D,AX$90)+SUMIFS('Pooling Demand- Subsidy &amp; ML'!$BL:$BL,'Pooling Demand- Subsidy &amp; ML'!$B:$B,2050,'Pooling Demand- Subsidy &amp; ML'!$C:$C,$B97,'Pooling Demand- Subsidy &amp; ML'!$D:$D,AX$90)+SUMIFS('Pooling Demand- Subsidy &amp; ML'!$BR:$BR,'Pooling Demand- Subsidy &amp; ML'!$B:$B,2050,'Pooling Demand- Subsidy &amp; ML'!$C:$C,$B97,'Pooling Demand- Subsidy &amp; ML'!$D:$D,AX$90)+SUMIFS('Pooling Demand- Subsidy &amp; ML'!$BU:$BU,'Pooling Demand- Subsidy &amp; ML'!$B:$B,2050,'Pooling Demand- Subsidy &amp; ML'!$C:$C,$B97,'Pooling Demand- Subsidy &amp; ML'!$D:$D,AX$90)</f>
        <v>#N/A</v>
      </c>
      <c r="AY97" s="91" t="e">
        <f t="shared" si="54"/>
        <v>#N/A</v>
      </c>
    </row>
    <row r="98" spans="2:51" s="18" customFormat="1" x14ac:dyDescent="0.25">
      <c r="B98" s="18">
        <v>6</v>
      </c>
      <c r="C98" s="109" t="s">
        <v>15</v>
      </c>
      <c r="D98" s="116" t="e">
        <f>SUMIFS('Pooling Demand- Subsidy &amp; ML'!$BI:$BI,'Pooling Demand- Subsidy &amp; ML'!$B:$B,2016,'Pooling Demand- Subsidy &amp; ML'!$C:$C,$B98,'Pooling Demand- Subsidy &amp; ML'!$D:$D,D$90)+SUMIFS('Pooling Demand- Subsidy &amp; ML'!$BL:$BL,'Pooling Demand- Subsidy &amp; ML'!$B:$B,2016,'Pooling Demand- Subsidy &amp; ML'!$C:$C,$B98,'Pooling Demand- Subsidy &amp; ML'!$D:$D,D$90)+SUMIFS('Pooling Demand- Subsidy &amp; ML'!$BR:$BR,'Pooling Demand- Subsidy &amp; ML'!$B:$B,2016,'Pooling Demand- Subsidy &amp; ML'!$C:$C,$B98,'Pooling Demand- Subsidy &amp; ML'!$D:$D,D$90)+SUMIFS('Pooling Demand- Subsidy &amp; ML'!$BU:$BU,'Pooling Demand- Subsidy &amp; ML'!$B:$B,2016,'Pooling Demand- Subsidy &amp; ML'!$C:$C,$B98,'Pooling Demand- Subsidy &amp; ML'!$D:$D,D$90)</f>
        <v>#N/A</v>
      </c>
      <c r="E98" s="117" t="e">
        <f>SUMIFS('Pooling Demand- Subsidy &amp; ML'!$BI:$BI,'Pooling Demand- Subsidy &amp; ML'!$B:$B,2016,'Pooling Demand- Subsidy &amp; ML'!$C:$C,$B98,'Pooling Demand- Subsidy &amp; ML'!$D:$D,E$90)+SUMIFS('Pooling Demand- Subsidy &amp; ML'!$BL:$BL,'Pooling Demand- Subsidy &amp; ML'!$B:$B,2016,'Pooling Demand- Subsidy &amp; ML'!$C:$C,$B98,'Pooling Demand- Subsidy &amp; ML'!$D:$D,E$90)+SUMIFS('Pooling Demand- Subsidy &amp; ML'!$BR:$BR,'Pooling Demand- Subsidy &amp; ML'!$B:$B,2016,'Pooling Demand- Subsidy &amp; ML'!$C:$C,$B98,'Pooling Demand- Subsidy &amp; ML'!$D:$D,E$90)+SUMIFS('Pooling Demand- Subsidy &amp; ML'!$BU:$BU,'Pooling Demand- Subsidy &amp; ML'!$B:$B,2016,'Pooling Demand- Subsidy &amp; ML'!$C:$C,$B98,'Pooling Demand- Subsidy &amp; ML'!$D:$D,E$90)</f>
        <v>#N/A</v>
      </c>
      <c r="F98" s="117" t="e">
        <f>SUMIFS('Pooling Demand- Subsidy &amp; ML'!$BI:$BI,'Pooling Demand- Subsidy &amp; ML'!$B:$B,2016,'Pooling Demand- Subsidy &amp; ML'!$C:$C,$B98,'Pooling Demand- Subsidy &amp; ML'!$D:$D,F$90)+SUMIFS('Pooling Demand- Subsidy &amp; ML'!$BL:$BL,'Pooling Demand- Subsidy &amp; ML'!$B:$B,2016,'Pooling Demand- Subsidy &amp; ML'!$C:$C,$B98,'Pooling Demand- Subsidy &amp; ML'!$D:$D,F$90)+SUMIFS('Pooling Demand- Subsidy &amp; ML'!$BR:$BR,'Pooling Demand- Subsidy &amp; ML'!$B:$B,2016,'Pooling Demand- Subsidy &amp; ML'!$C:$C,$B98,'Pooling Demand- Subsidy &amp; ML'!$D:$D,F$90)+SUMIFS('Pooling Demand- Subsidy &amp; ML'!$BU:$BU,'Pooling Demand- Subsidy &amp; ML'!$B:$B,2016,'Pooling Demand- Subsidy &amp; ML'!$C:$C,$B98,'Pooling Demand- Subsidy &amp; ML'!$D:$D,F$90)</f>
        <v>#N/A</v>
      </c>
      <c r="G98" s="117" t="e">
        <f>SUMIFS('Pooling Demand- Subsidy &amp; ML'!$BI:$BI,'Pooling Demand- Subsidy &amp; ML'!$B:$B,2016,'Pooling Demand- Subsidy &amp; ML'!$C:$C,$B98,'Pooling Demand- Subsidy &amp; ML'!$D:$D,G$90)+SUMIFS('Pooling Demand- Subsidy &amp; ML'!$BL:$BL,'Pooling Demand- Subsidy &amp; ML'!$B:$B,2016,'Pooling Demand- Subsidy &amp; ML'!$C:$C,$B98,'Pooling Demand- Subsidy &amp; ML'!$D:$D,G$90)+SUMIFS('Pooling Demand- Subsidy &amp; ML'!$BR:$BR,'Pooling Demand- Subsidy &amp; ML'!$B:$B,2016,'Pooling Demand- Subsidy &amp; ML'!$C:$C,$B98,'Pooling Demand- Subsidy &amp; ML'!$D:$D,G$90)+SUMIFS('Pooling Demand- Subsidy &amp; ML'!$BU:$BU,'Pooling Demand- Subsidy &amp; ML'!$B:$B,2016,'Pooling Demand- Subsidy &amp; ML'!$C:$C,$B98,'Pooling Demand- Subsidy &amp; ML'!$D:$D,G$90)</f>
        <v>#N/A</v>
      </c>
      <c r="H98" s="117" t="e">
        <f>SUMIFS('Pooling Demand- Subsidy &amp; ML'!$BI:$BI,'Pooling Demand- Subsidy &amp; ML'!$B:$B,2016,'Pooling Demand- Subsidy &amp; ML'!$C:$C,$B98,'Pooling Demand- Subsidy &amp; ML'!$D:$D,H$90)+SUMIFS('Pooling Demand- Subsidy &amp; ML'!$BL:$BL,'Pooling Demand- Subsidy &amp; ML'!$B:$B,2016,'Pooling Demand- Subsidy &amp; ML'!$C:$C,$B98,'Pooling Demand- Subsidy &amp; ML'!$D:$D,H$90)+SUMIFS('Pooling Demand- Subsidy &amp; ML'!$BR:$BR,'Pooling Demand- Subsidy &amp; ML'!$B:$B,2016,'Pooling Demand- Subsidy &amp; ML'!$C:$C,$B98,'Pooling Demand- Subsidy &amp; ML'!$D:$D,H$90)+SUMIFS('Pooling Demand- Subsidy &amp; ML'!$BU:$BU,'Pooling Demand- Subsidy &amp; ML'!$B:$B,2016,'Pooling Demand- Subsidy &amp; ML'!$C:$C,$B98,'Pooling Demand- Subsidy &amp; ML'!$D:$D,H$90)</f>
        <v>#N/A</v>
      </c>
      <c r="I98" s="117" t="e">
        <f>SUMIFS('Pooling Demand- Subsidy &amp; ML'!$BI:$BI,'Pooling Demand- Subsidy &amp; ML'!$B:$B,2016,'Pooling Demand- Subsidy &amp; ML'!$C:$C,$B98,'Pooling Demand- Subsidy &amp; ML'!$D:$D,I$90)+SUMIFS('Pooling Demand- Subsidy &amp; ML'!$BL:$BL,'Pooling Demand- Subsidy &amp; ML'!$B:$B,2016,'Pooling Demand- Subsidy &amp; ML'!$C:$C,$B98,'Pooling Demand- Subsidy &amp; ML'!$D:$D,I$90)+SUMIFS('Pooling Demand- Subsidy &amp; ML'!$BR:$BR,'Pooling Demand- Subsidy &amp; ML'!$B:$B,2016,'Pooling Demand- Subsidy &amp; ML'!$C:$C,$B98,'Pooling Demand- Subsidy &amp; ML'!$D:$D,I$90)+SUMIFS('Pooling Demand- Subsidy &amp; ML'!$BU:$BU,'Pooling Demand- Subsidy &amp; ML'!$B:$B,2016,'Pooling Demand- Subsidy &amp; ML'!$C:$C,$B98,'Pooling Demand- Subsidy &amp; ML'!$D:$D,I$90)</f>
        <v>#N/A</v>
      </c>
      <c r="J98" s="118" t="e">
        <f>SUMIFS('Pooling Demand- Subsidy &amp; ML'!$BI:$BI,'Pooling Demand- Subsidy &amp; ML'!$B:$B,2016,'Pooling Demand- Subsidy &amp; ML'!$C:$C,$B98,'Pooling Demand- Subsidy &amp; ML'!$D:$D,J$90)+SUMIFS('Pooling Demand- Subsidy &amp; ML'!$BL:$BL,'Pooling Demand- Subsidy &amp; ML'!$B:$B,2016,'Pooling Demand- Subsidy &amp; ML'!$C:$C,$B98,'Pooling Demand- Subsidy &amp; ML'!$D:$D,J$90)+SUMIFS('Pooling Demand- Subsidy &amp; ML'!$BR:$BR,'Pooling Demand- Subsidy &amp; ML'!$B:$B,2016,'Pooling Demand- Subsidy &amp; ML'!$C:$C,$B98,'Pooling Demand- Subsidy &amp; ML'!$D:$D,J$90)+SUMIFS('Pooling Demand- Subsidy &amp; ML'!$BU:$BU,'Pooling Demand- Subsidy &amp; ML'!$B:$B,2016,'Pooling Demand- Subsidy &amp; ML'!$C:$C,$B98,'Pooling Demand- Subsidy &amp; ML'!$D:$D,J$90)</f>
        <v>#N/A</v>
      </c>
      <c r="K98" s="91" t="e">
        <f t="shared" si="50"/>
        <v>#N/A</v>
      </c>
      <c r="M98" s="109" t="s">
        <v>15</v>
      </c>
      <c r="N98" s="116" t="e">
        <f>SUMIFS('Pooling Demand- Subsidy &amp; ML'!$BI:$BI,'Pooling Demand- Subsidy &amp; ML'!$B:$B,2020,'Pooling Demand- Subsidy &amp; ML'!$C:$C,$B98,'Pooling Demand- Subsidy &amp; ML'!$D:$D,N$90)+SUMIFS('Pooling Demand- Subsidy &amp; ML'!$BL:$BL,'Pooling Demand- Subsidy &amp; ML'!$B:$B,2020,'Pooling Demand- Subsidy &amp; ML'!$C:$C,$B98,'Pooling Demand- Subsidy &amp; ML'!$D:$D,N$90)+SUMIFS('Pooling Demand- Subsidy &amp; ML'!$BR:$BR,'Pooling Demand- Subsidy &amp; ML'!$B:$B,2020,'Pooling Demand- Subsidy &amp; ML'!$C:$C,$B98,'Pooling Demand- Subsidy &amp; ML'!$D:$D,N$90)+SUMIFS('Pooling Demand- Subsidy &amp; ML'!$BU:$BU,'Pooling Demand- Subsidy &amp; ML'!$B:$B,2020,'Pooling Demand- Subsidy &amp; ML'!$C:$C,$B98,'Pooling Demand- Subsidy &amp; ML'!$D:$D,N$90)</f>
        <v>#N/A</v>
      </c>
      <c r="O98" s="117" t="e">
        <f>SUMIFS('Pooling Demand- Subsidy &amp; ML'!$BI:$BI,'Pooling Demand- Subsidy &amp; ML'!$B:$B,2020,'Pooling Demand- Subsidy &amp; ML'!$C:$C,$B98,'Pooling Demand- Subsidy &amp; ML'!$D:$D,O$90)+SUMIFS('Pooling Demand- Subsidy &amp; ML'!$BL:$BL,'Pooling Demand- Subsidy &amp; ML'!$B:$B,2020,'Pooling Demand- Subsidy &amp; ML'!$C:$C,$B98,'Pooling Demand- Subsidy &amp; ML'!$D:$D,O$90)+SUMIFS('Pooling Demand- Subsidy &amp; ML'!$BR:$BR,'Pooling Demand- Subsidy &amp; ML'!$B:$B,2020,'Pooling Demand- Subsidy &amp; ML'!$C:$C,$B98,'Pooling Demand- Subsidy &amp; ML'!$D:$D,O$90)+SUMIFS('Pooling Demand- Subsidy &amp; ML'!$BU:$BU,'Pooling Demand- Subsidy &amp; ML'!$B:$B,2020,'Pooling Demand- Subsidy &amp; ML'!$C:$C,$B98,'Pooling Demand- Subsidy &amp; ML'!$D:$D,O$90)</f>
        <v>#N/A</v>
      </c>
      <c r="P98" s="117" t="e">
        <f>SUMIFS('Pooling Demand- Subsidy &amp; ML'!$BI:$BI,'Pooling Demand- Subsidy &amp; ML'!$B:$B,2020,'Pooling Demand- Subsidy &amp; ML'!$C:$C,$B98,'Pooling Demand- Subsidy &amp; ML'!$D:$D,P$90)+SUMIFS('Pooling Demand- Subsidy &amp; ML'!$BL:$BL,'Pooling Demand- Subsidy &amp; ML'!$B:$B,2020,'Pooling Demand- Subsidy &amp; ML'!$C:$C,$B98,'Pooling Demand- Subsidy &amp; ML'!$D:$D,P$90)+SUMIFS('Pooling Demand- Subsidy &amp; ML'!$BR:$BR,'Pooling Demand- Subsidy &amp; ML'!$B:$B,2020,'Pooling Demand- Subsidy &amp; ML'!$C:$C,$B98,'Pooling Demand- Subsidy &amp; ML'!$D:$D,P$90)+SUMIFS('Pooling Demand- Subsidy &amp; ML'!$BU:$BU,'Pooling Demand- Subsidy &amp; ML'!$B:$B,2020,'Pooling Demand- Subsidy &amp; ML'!$C:$C,$B98,'Pooling Demand- Subsidy &amp; ML'!$D:$D,P$90)</f>
        <v>#N/A</v>
      </c>
      <c r="Q98" s="117" t="e">
        <f>SUMIFS('Pooling Demand- Subsidy &amp; ML'!$BI:$BI,'Pooling Demand- Subsidy &amp; ML'!$B:$B,2020,'Pooling Demand- Subsidy &amp; ML'!$C:$C,$B98,'Pooling Demand- Subsidy &amp; ML'!$D:$D,Q$90)+SUMIFS('Pooling Demand- Subsidy &amp; ML'!$BL:$BL,'Pooling Demand- Subsidy &amp; ML'!$B:$B,2020,'Pooling Demand- Subsidy &amp; ML'!$C:$C,$B98,'Pooling Demand- Subsidy &amp; ML'!$D:$D,Q$90)+SUMIFS('Pooling Demand- Subsidy &amp; ML'!$BR:$BR,'Pooling Demand- Subsidy &amp; ML'!$B:$B,2020,'Pooling Demand- Subsidy &amp; ML'!$C:$C,$B98,'Pooling Demand- Subsidy &amp; ML'!$D:$D,Q$90)+SUMIFS('Pooling Demand- Subsidy &amp; ML'!$BU:$BU,'Pooling Demand- Subsidy &amp; ML'!$B:$B,2020,'Pooling Demand- Subsidy &amp; ML'!$C:$C,$B98,'Pooling Demand- Subsidy &amp; ML'!$D:$D,Q$90)</f>
        <v>#N/A</v>
      </c>
      <c r="R98" s="117" t="e">
        <f>SUMIFS('Pooling Demand- Subsidy &amp; ML'!$BI:$BI,'Pooling Demand- Subsidy &amp; ML'!$B:$B,2020,'Pooling Demand- Subsidy &amp; ML'!$C:$C,$B98,'Pooling Demand- Subsidy &amp; ML'!$D:$D,R$90)+SUMIFS('Pooling Demand- Subsidy &amp; ML'!$BL:$BL,'Pooling Demand- Subsidy &amp; ML'!$B:$B,2020,'Pooling Demand- Subsidy &amp; ML'!$C:$C,$B98,'Pooling Demand- Subsidy &amp; ML'!$D:$D,R$90)+SUMIFS('Pooling Demand- Subsidy &amp; ML'!$BR:$BR,'Pooling Demand- Subsidy &amp; ML'!$B:$B,2020,'Pooling Demand- Subsidy &amp; ML'!$C:$C,$B98,'Pooling Demand- Subsidy &amp; ML'!$D:$D,R$90)+SUMIFS('Pooling Demand- Subsidy &amp; ML'!$BU:$BU,'Pooling Demand- Subsidy &amp; ML'!$B:$B,2020,'Pooling Demand- Subsidy &amp; ML'!$C:$C,$B98,'Pooling Demand- Subsidy &amp; ML'!$D:$D,R$90)</f>
        <v>#N/A</v>
      </c>
      <c r="S98" s="117" t="e">
        <f>SUMIFS('Pooling Demand- Subsidy &amp; ML'!$BI:$BI,'Pooling Demand- Subsidy &amp; ML'!$B:$B,2020,'Pooling Demand- Subsidy &amp; ML'!$C:$C,$B98,'Pooling Demand- Subsidy &amp; ML'!$D:$D,S$90)+SUMIFS('Pooling Demand- Subsidy &amp; ML'!$BL:$BL,'Pooling Demand- Subsidy &amp; ML'!$B:$B,2020,'Pooling Demand- Subsidy &amp; ML'!$C:$C,$B98,'Pooling Demand- Subsidy &amp; ML'!$D:$D,S$90)+SUMIFS('Pooling Demand- Subsidy &amp; ML'!$BR:$BR,'Pooling Demand- Subsidy &amp; ML'!$B:$B,2020,'Pooling Demand- Subsidy &amp; ML'!$C:$C,$B98,'Pooling Demand- Subsidy &amp; ML'!$D:$D,S$90)+SUMIFS('Pooling Demand- Subsidy &amp; ML'!$BU:$BU,'Pooling Demand- Subsidy &amp; ML'!$B:$B,2020,'Pooling Demand- Subsidy &amp; ML'!$C:$C,$B98,'Pooling Demand- Subsidy &amp; ML'!$D:$D,S$90)</f>
        <v>#N/A</v>
      </c>
      <c r="T98" s="118" t="e">
        <f>SUMIFS('Pooling Demand- Subsidy &amp; ML'!$BI:$BI,'Pooling Demand- Subsidy &amp; ML'!$B:$B,2020,'Pooling Demand- Subsidy &amp; ML'!$C:$C,$B98,'Pooling Demand- Subsidy &amp; ML'!$D:$D,T$90)+SUMIFS('Pooling Demand- Subsidy &amp; ML'!$BL:$BL,'Pooling Demand- Subsidy &amp; ML'!$B:$B,2020,'Pooling Demand- Subsidy &amp; ML'!$C:$C,$B98,'Pooling Demand- Subsidy &amp; ML'!$D:$D,T$90)+SUMIFS('Pooling Demand- Subsidy &amp; ML'!$BR:$BR,'Pooling Demand- Subsidy &amp; ML'!$B:$B,2020,'Pooling Demand- Subsidy &amp; ML'!$C:$C,$B98,'Pooling Demand- Subsidy &amp; ML'!$D:$D,T$90)+SUMIFS('Pooling Demand- Subsidy &amp; ML'!$BU:$BU,'Pooling Demand- Subsidy &amp; ML'!$B:$B,2020,'Pooling Demand- Subsidy &amp; ML'!$C:$C,$B98,'Pooling Demand- Subsidy &amp; ML'!$D:$D,T$90)</f>
        <v>#N/A</v>
      </c>
      <c r="U98" s="91" t="e">
        <f t="shared" si="51"/>
        <v>#N/A</v>
      </c>
      <c r="W98" s="109" t="s">
        <v>15</v>
      </c>
      <c r="X98" s="116" t="e">
        <f>SUMIFS('Pooling Demand- Subsidy &amp; ML'!$BI:$BI,'Pooling Demand- Subsidy &amp; ML'!$B:$B,2025,'Pooling Demand- Subsidy &amp; ML'!$C:$C,$B98,'Pooling Demand- Subsidy &amp; ML'!$D:$D,X$90)+SUMIFS('Pooling Demand- Subsidy &amp; ML'!$BL:$BL,'Pooling Demand- Subsidy &amp; ML'!$B:$B,2025,'Pooling Demand- Subsidy &amp; ML'!$C:$C,$B98,'Pooling Demand- Subsidy &amp; ML'!$D:$D,X$90)+SUMIFS('Pooling Demand- Subsidy &amp; ML'!$BR:$BR,'Pooling Demand- Subsidy &amp; ML'!$B:$B,2025,'Pooling Demand- Subsidy &amp; ML'!$C:$C,$B98,'Pooling Demand- Subsidy &amp; ML'!$D:$D,X$90)+SUMIFS('Pooling Demand- Subsidy &amp; ML'!$BU:$BU,'Pooling Demand- Subsidy &amp; ML'!$B:$B,2025,'Pooling Demand- Subsidy &amp; ML'!$C:$C,$B98,'Pooling Demand- Subsidy &amp; ML'!$D:$D,X$90)</f>
        <v>#N/A</v>
      </c>
      <c r="Y98" s="117" t="e">
        <f>SUMIFS('Pooling Demand- Subsidy &amp; ML'!$BI:$BI,'Pooling Demand- Subsidy &amp; ML'!$B:$B,2025,'Pooling Demand- Subsidy &amp; ML'!$C:$C,$B98,'Pooling Demand- Subsidy &amp; ML'!$D:$D,Y$90)+SUMIFS('Pooling Demand- Subsidy &amp; ML'!$BL:$BL,'Pooling Demand- Subsidy &amp; ML'!$B:$B,2025,'Pooling Demand- Subsidy &amp; ML'!$C:$C,$B98,'Pooling Demand- Subsidy &amp; ML'!$D:$D,Y$90)+SUMIFS('Pooling Demand- Subsidy &amp; ML'!$BR:$BR,'Pooling Demand- Subsidy &amp; ML'!$B:$B,2025,'Pooling Demand- Subsidy &amp; ML'!$C:$C,$B98,'Pooling Demand- Subsidy &amp; ML'!$D:$D,Y$90)+SUMIFS('Pooling Demand- Subsidy &amp; ML'!$BU:$BU,'Pooling Demand- Subsidy &amp; ML'!$B:$B,2025,'Pooling Demand- Subsidy &amp; ML'!$C:$C,$B98,'Pooling Demand- Subsidy &amp; ML'!$D:$D,Y$90)</f>
        <v>#N/A</v>
      </c>
      <c r="Z98" s="117" t="e">
        <f>SUMIFS('Pooling Demand- Subsidy &amp; ML'!$BI:$BI,'Pooling Demand- Subsidy &amp; ML'!$B:$B,2025,'Pooling Demand- Subsidy &amp; ML'!$C:$C,$B98,'Pooling Demand- Subsidy &amp; ML'!$D:$D,Z$90)+SUMIFS('Pooling Demand- Subsidy &amp; ML'!$BL:$BL,'Pooling Demand- Subsidy &amp; ML'!$B:$B,2025,'Pooling Demand- Subsidy &amp; ML'!$C:$C,$B98,'Pooling Demand- Subsidy &amp; ML'!$D:$D,Z$90)+SUMIFS('Pooling Demand- Subsidy &amp; ML'!$BR:$BR,'Pooling Demand- Subsidy &amp; ML'!$B:$B,2025,'Pooling Demand- Subsidy &amp; ML'!$C:$C,$B98,'Pooling Demand- Subsidy &amp; ML'!$D:$D,Z$90)+SUMIFS('Pooling Demand- Subsidy &amp; ML'!$BU:$BU,'Pooling Demand- Subsidy &amp; ML'!$B:$B,2025,'Pooling Demand- Subsidy &amp; ML'!$C:$C,$B98,'Pooling Demand- Subsidy &amp; ML'!$D:$D,Z$90)</f>
        <v>#N/A</v>
      </c>
      <c r="AA98" s="117" t="e">
        <f>SUMIFS('Pooling Demand- Subsidy &amp; ML'!$BI:$BI,'Pooling Demand- Subsidy &amp; ML'!$B:$B,2025,'Pooling Demand- Subsidy &amp; ML'!$C:$C,$B98,'Pooling Demand- Subsidy &amp; ML'!$D:$D,AA$90)+SUMIFS('Pooling Demand- Subsidy &amp; ML'!$BL:$BL,'Pooling Demand- Subsidy &amp; ML'!$B:$B,2025,'Pooling Demand- Subsidy &amp; ML'!$C:$C,$B98,'Pooling Demand- Subsidy &amp; ML'!$D:$D,AA$90)+SUMIFS('Pooling Demand- Subsidy &amp; ML'!$BR:$BR,'Pooling Demand- Subsidy &amp; ML'!$B:$B,2025,'Pooling Demand- Subsidy &amp; ML'!$C:$C,$B98,'Pooling Demand- Subsidy &amp; ML'!$D:$D,AA$90)+SUMIFS('Pooling Demand- Subsidy &amp; ML'!$BU:$BU,'Pooling Demand- Subsidy &amp; ML'!$B:$B,2025,'Pooling Demand- Subsidy &amp; ML'!$C:$C,$B98,'Pooling Demand- Subsidy &amp; ML'!$D:$D,AA$90)</f>
        <v>#N/A</v>
      </c>
      <c r="AB98" s="117" t="e">
        <f>SUMIFS('Pooling Demand- Subsidy &amp; ML'!$BI:$BI,'Pooling Demand- Subsidy &amp; ML'!$B:$B,2025,'Pooling Demand- Subsidy &amp; ML'!$C:$C,$B98,'Pooling Demand- Subsidy &amp; ML'!$D:$D,AB$90)+SUMIFS('Pooling Demand- Subsidy &amp; ML'!$BL:$BL,'Pooling Demand- Subsidy &amp; ML'!$B:$B,2025,'Pooling Demand- Subsidy &amp; ML'!$C:$C,$B98,'Pooling Demand- Subsidy &amp; ML'!$D:$D,AB$90)+SUMIFS('Pooling Demand- Subsidy &amp; ML'!$BR:$BR,'Pooling Demand- Subsidy &amp; ML'!$B:$B,2025,'Pooling Demand- Subsidy &amp; ML'!$C:$C,$B98,'Pooling Demand- Subsidy &amp; ML'!$D:$D,AB$90)+SUMIFS('Pooling Demand- Subsidy &amp; ML'!$BU:$BU,'Pooling Demand- Subsidy &amp; ML'!$B:$B,2025,'Pooling Demand- Subsidy &amp; ML'!$C:$C,$B98,'Pooling Demand- Subsidy &amp; ML'!$D:$D,AB$90)</f>
        <v>#N/A</v>
      </c>
      <c r="AC98" s="117" t="e">
        <f>SUMIFS('Pooling Demand- Subsidy &amp; ML'!$BI:$BI,'Pooling Demand- Subsidy &amp; ML'!$B:$B,2025,'Pooling Demand- Subsidy &amp; ML'!$C:$C,$B98,'Pooling Demand- Subsidy &amp; ML'!$D:$D,AC$90)+SUMIFS('Pooling Demand- Subsidy &amp; ML'!$BL:$BL,'Pooling Demand- Subsidy &amp; ML'!$B:$B,2025,'Pooling Demand- Subsidy &amp; ML'!$C:$C,$B98,'Pooling Demand- Subsidy &amp; ML'!$D:$D,AC$90)+SUMIFS('Pooling Demand- Subsidy &amp; ML'!$BR:$BR,'Pooling Demand- Subsidy &amp; ML'!$B:$B,2025,'Pooling Demand- Subsidy &amp; ML'!$C:$C,$B98,'Pooling Demand- Subsidy &amp; ML'!$D:$D,AC$90)+SUMIFS('Pooling Demand- Subsidy &amp; ML'!$BU:$BU,'Pooling Demand- Subsidy &amp; ML'!$B:$B,2025,'Pooling Demand- Subsidy &amp; ML'!$C:$C,$B98,'Pooling Demand- Subsidy &amp; ML'!$D:$D,AC$90)</f>
        <v>#N/A</v>
      </c>
      <c r="AD98" s="118" t="e">
        <f>SUMIFS('Pooling Demand- Subsidy &amp; ML'!$BI:$BI,'Pooling Demand- Subsidy &amp; ML'!$B:$B,2025,'Pooling Demand- Subsidy &amp; ML'!$C:$C,$B98,'Pooling Demand- Subsidy &amp; ML'!$D:$D,AD$90)+SUMIFS('Pooling Demand- Subsidy &amp; ML'!$BL:$BL,'Pooling Demand- Subsidy &amp; ML'!$B:$B,2025,'Pooling Demand- Subsidy &amp; ML'!$C:$C,$B98,'Pooling Demand- Subsidy &amp; ML'!$D:$D,AD$90)+SUMIFS('Pooling Demand- Subsidy &amp; ML'!$BR:$BR,'Pooling Demand- Subsidy &amp; ML'!$B:$B,2025,'Pooling Demand- Subsidy &amp; ML'!$C:$C,$B98,'Pooling Demand- Subsidy &amp; ML'!$D:$D,AD$90)+SUMIFS('Pooling Demand- Subsidy &amp; ML'!$BU:$BU,'Pooling Demand- Subsidy &amp; ML'!$B:$B,2025,'Pooling Demand- Subsidy &amp; ML'!$C:$C,$B98,'Pooling Demand- Subsidy &amp; ML'!$D:$D,AD$90)</f>
        <v>#N/A</v>
      </c>
      <c r="AE98" s="91" t="e">
        <f t="shared" si="52"/>
        <v>#N/A</v>
      </c>
      <c r="AG98" s="109" t="s">
        <v>15</v>
      </c>
      <c r="AH98" s="116">
        <f>SUMIFS('Pooling Demand- Subsidy &amp; ML'!$BI:$BI,'Pooling Demand- Subsidy &amp; ML'!$B:$B,2035,'Pooling Demand- Subsidy &amp; ML'!$C:$C,$B98,'Pooling Demand- Subsidy &amp; ML'!$D:$D,AH$90)+SUMIFS('Pooling Demand- Subsidy &amp; ML'!$BL:$BL,'Pooling Demand- Subsidy &amp; ML'!$B:$B,2035,'Pooling Demand- Subsidy &amp; ML'!$C:$C,$B98,'Pooling Demand- Subsidy &amp; ML'!$D:$D,AH$90)+SUMIFS('Pooling Demand- Subsidy &amp; ML'!$BR:$BR,'Pooling Demand- Subsidy &amp; ML'!$B:$B,2035,'Pooling Demand- Subsidy &amp; ML'!$C:$C,$B98,'Pooling Demand- Subsidy &amp; ML'!$D:$D,AH$90)+SUMIFS('Pooling Demand- Subsidy &amp; ML'!$BU:$BU,'Pooling Demand- Subsidy &amp; ML'!$B:$B,2035,'Pooling Demand- Subsidy &amp; ML'!$C:$C,$B98,'Pooling Demand- Subsidy &amp; ML'!$D:$D,AH$90)</f>
        <v>0.63936179881255739</v>
      </c>
      <c r="AI98" s="117">
        <f>SUMIFS('Pooling Demand- Subsidy &amp; ML'!$BI:$BI,'Pooling Demand- Subsidy &amp; ML'!$B:$B,2035,'Pooling Demand- Subsidy &amp; ML'!$C:$C,$B98,'Pooling Demand- Subsidy &amp; ML'!$D:$D,AI$90)+SUMIFS('Pooling Demand- Subsidy &amp; ML'!$BL:$BL,'Pooling Demand- Subsidy &amp; ML'!$B:$B,2035,'Pooling Demand- Subsidy &amp; ML'!$C:$C,$B98,'Pooling Demand- Subsidy &amp; ML'!$D:$D,AI$90)+SUMIFS('Pooling Demand- Subsidy &amp; ML'!$BR:$BR,'Pooling Demand- Subsidy &amp; ML'!$B:$B,2035,'Pooling Demand- Subsidy &amp; ML'!$C:$C,$B98,'Pooling Demand- Subsidy &amp; ML'!$D:$D,AI$90)+SUMIFS('Pooling Demand- Subsidy &amp; ML'!$BU:$BU,'Pooling Demand- Subsidy &amp; ML'!$B:$B,2035,'Pooling Demand- Subsidy &amp; ML'!$C:$C,$B98,'Pooling Demand- Subsidy &amp; ML'!$D:$D,AI$90)</f>
        <v>1.5595347206204189</v>
      </c>
      <c r="AJ98" s="117">
        <f>SUMIFS('Pooling Demand- Subsidy &amp; ML'!$BI:$BI,'Pooling Demand- Subsidy &amp; ML'!$B:$B,2035,'Pooling Demand- Subsidy &amp; ML'!$C:$C,$B98,'Pooling Demand- Subsidy &amp; ML'!$D:$D,AJ$90)+SUMIFS('Pooling Demand- Subsidy &amp; ML'!$BL:$BL,'Pooling Demand- Subsidy &amp; ML'!$B:$B,2035,'Pooling Demand- Subsidy &amp; ML'!$C:$C,$B98,'Pooling Demand- Subsidy &amp; ML'!$D:$D,AJ$90)+SUMIFS('Pooling Demand- Subsidy &amp; ML'!$BR:$BR,'Pooling Demand- Subsidy &amp; ML'!$B:$B,2035,'Pooling Demand- Subsidy &amp; ML'!$C:$C,$B98,'Pooling Demand- Subsidy &amp; ML'!$D:$D,AJ$90)+SUMIFS('Pooling Demand- Subsidy &amp; ML'!$BU:$BU,'Pooling Demand- Subsidy &amp; ML'!$B:$B,2035,'Pooling Demand- Subsidy &amp; ML'!$C:$C,$B98,'Pooling Demand- Subsidy &amp; ML'!$D:$D,AJ$90)</f>
        <v>0.40278994572201188</v>
      </c>
      <c r="AK98" s="117">
        <f>SUMIFS('Pooling Demand- Subsidy &amp; ML'!$BI:$BI,'Pooling Demand- Subsidy &amp; ML'!$B:$B,2035,'Pooling Demand- Subsidy &amp; ML'!$C:$C,$B98,'Pooling Demand- Subsidy &amp; ML'!$D:$D,AK$90)+SUMIFS('Pooling Demand- Subsidy &amp; ML'!$BL:$BL,'Pooling Demand- Subsidy &amp; ML'!$B:$B,2035,'Pooling Demand- Subsidy &amp; ML'!$C:$C,$B98,'Pooling Demand- Subsidy &amp; ML'!$D:$D,AK$90)+SUMIFS('Pooling Demand- Subsidy &amp; ML'!$BR:$BR,'Pooling Demand- Subsidy &amp; ML'!$B:$B,2035,'Pooling Demand- Subsidy &amp; ML'!$C:$C,$B98,'Pooling Demand- Subsidy &amp; ML'!$D:$D,AK$90)+SUMIFS('Pooling Demand- Subsidy &amp; ML'!$BU:$BU,'Pooling Demand- Subsidy &amp; ML'!$B:$B,2035,'Pooling Demand- Subsidy &amp; ML'!$C:$C,$B98,'Pooling Demand- Subsidy &amp; ML'!$D:$D,AK$90)</f>
        <v>2.3556152082220883</v>
      </c>
      <c r="AL98" s="117">
        <f>SUMIFS('Pooling Demand- Subsidy &amp; ML'!$BI:$BI,'Pooling Demand- Subsidy &amp; ML'!$B:$B,2035,'Pooling Demand- Subsidy &amp; ML'!$C:$C,$B98,'Pooling Demand- Subsidy &amp; ML'!$D:$D,AL$90)+SUMIFS('Pooling Demand- Subsidy &amp; ML'!$BL:$BL,'Pooling Demand- Subsidy &amp; ML'!$B:$B,2035,'Pooling Demand- Subsidy &amp; ML'!$C:$C,$B98,'Pooling Demand- Subsidy &amp; ML'!$D:$D,AL$90)+SUMIFS('Pooling Demand- Subsidy &amp; ML'!$BR:$BR,'Pooling Demand- Subsidy &amp; ML'!$B:$B,2035,'Pooling Demand- Subsidy &amp; ML'!$C:$C,$B98,'Pooling Demand- Subsidy &amp; ML'!$D:$D,AL$90)+SUMIFS('Pooling Demand- Subsidy &amp; ML'!$BU:$BU,'Pooling Demand- Subsidy &amp; ML'!$B:$B,2035,'Pooling Demand- Subsidy &amp; ML'!$C:$C,$B98,'Pooling Demand- Subsidy &amp; ML'!$D:$D,AL$90)</f>
        <v>0.31012074883150709</v>
      </c>
      <c r="AM98" s="117">
        <f>SUMIFS('Pooling Demand- Subsidy &amp; ML'!$BI:$BI,'Pooling Demand- Subsidy &amp; ML'!$B:$B,2035,'Pooling Demand- Subsidy &amp; ML'!$C:$C,$B98,'Pooling Demand- Subsidy &amp; ML'!$D:$D,AM$90)+SUMIFS('Pooling Demand- Subsidy &amp; ML'!$BL:$BL,'Pooling Demand- Subsidy &amp; ML'!$B:$B,2035,'Pooling Demand- Subsidy &amp; ML'!$C:$C,$B98,'Pooling Demand- Subsidy &amp; ML'!$D:$D,AM$90)+SUMIFS('Pooling Demand- Subsidy &amp; ML'!$BR:$BR,'Pooling Demand- Subsidy &amp; ML'!$B:$B,2035,'Pooling Demand- Subsidy &amp; ML'!$C:$C,$B98,'Pooling Demand- Subsidy &amp; ML'!$D:$D,AM$90)+SUMIFS('Pooling Demand- Subsidy &amp; ML'!$BU:$BU,'Pooling Demand- Subsidy &amp; ML'!$B:$B,2035,'Pooling Demand- Subsidy &amp; ML'!$C:$C,$B98,'Pooling Demand- Subsidy &amp; ML'!$D:$D,AM$90)</f>
        <v>1.0402098463643414</v>
      </c>
      <c r="AN98" s="118">
        <f>SUMIFS('Pooling Demand- Subsidy &amp; ML'!$BI:$BI,'Pooling Demand- Subsidy &amp; ML'!$B:$B,2035,'Pooling Demand- Subsidy &amp; ML'!$C:$C,$B98,'Pooling Demand- Subsidy &amp; ML'!$D:$D,AN$90)+SUMIFS('Pooling Demand- Subsidy &amp; ML'!$BL:$BL,'Pooling Demand- Subsidy &amp; ML'!$B:$B,2035,'Pooling Demand- Subsidy &amp; ML'!$C:$C,$B98,'Pooling Demand- Subsidy &amp; ML'!$D:$D,AN$90)+SUMIFS('Pooling Demand- Subsidy &amp; ML'!$BR:$BR,'Pooling Demand- Subsidy &amp; ML'!$B:$B,2035,'Pooling Demand- Subsidy &amp; ML'!$C:$C,$B98,'Pooling Demand- Subsidy &amp; ML'!$D:$D,AN$90)+SUMIFS('Pooling Demand- Subsidy &amp; ML'!$BU:$BU,'Pooling Demand- Subsidy &amp; ML'!$B:$B,2035,'Pooling Demand- Subsidy &amp; ML'!$C:$C,$B98,'Pooling Demand- Subsidy &amp; ML'!$D:$D,AN$90)</f>
        <v>4.4279022950429532</v>
      </c>
      <c r="AO98" s="91">
        <f t="shared" si="53"/>
        <v>10.735534563615879</v>
      </c>
      <c r="AQ98" s="109" t="s">
        <v>15</v>
      </c>
      <c r="AR98" s="116" t="e">
        <f>SUMIFS('Pooling Demand- Subsidy &amp; ML'!$BI:$BI,'Pooling Demand- Subsidy &amp; ML'!$B:$B,2050,'Pooling Demand- Subsidy &amp; ML'!$C:$C,$B98,'Pooling Demand- Subsidy &amp; ML'!$D:$D,AR$90)+SUMIFS('Pooling Demand- Subsidy &amp; ML'!$BL:$BL,'Pooling Demand- Subsidy &amp; ML'!$B:$B,2050,'Pooling Demand- Subsidy &amp; ML'!$C:$C,$B98,'Pooling Demand- Subsidy &amp; ML'!$D:$D,AR$90)+SUMIFS('Pooling Demand- Subsidy &amp; ML'!$BR:$BR,'Pooling Demand- Subsidy &amp; ML'!$B:$B,2050,'Pooling Demand- Subsidy &amp; ML'!$C:$C,$B98,'Pooling Demand- Subsidy &amp; ML'!$D:$D,AR$90)+SUMIFS('Pooling Demand- Subsidy &amp; ML'!$BU:$BU,'Pooling Demand- Subsidy &amp; ML'!$B:$B,2050,'Pooling Demand- Subsidy &amp; ML'!$C:$C,$B98,'Pooling Demand- Subsidy &amp; ML'!$D:$D,AR$90)</f>
        <v>#N/A</v>
      </c>
      <c r="AS98" s="117" t="e">
        <f>SUMIFS('Pooling Demand- Subsidy &amp; ML'!$BI:$BI,'Pooling Demand- Subsidy &amp; ML'!$B:$B,2050,'Pooling Demand- Subsidy &amp; ML'!$C:$C,$B98,'Pooling Demand- Subsidy &amp; ML'!$D:$D,AS$90)+SUMIFS('Pooling Demand- Subsidy &amp; ML'!$BL:$BL,'Pooling Demand- Subsidy &amp; ML'!$B:$B,2050,'Pooling Demand- Subsidy &amp; ML'!$C:$C,$B98,'Pooling Demand- Subsidy &amp; ML'!$D:$D,AS$90)+SUMIFS('Pooling Demand- Subsidy &amp; ML'!$BR:$BR,'Pooling Demand- Subsidy &amp; ML'!$B:$B,2050,'Pooling Demand- Subsidy &amp; ML'!$C:$C,$B98,'Pooling Demand- Subsidy &amp; ML'!$D:$D,AS$90)+SUMIFS('Pooling Demand- Subsidy &amp; ML'!$BU:$BU,'Pooling Demand- Subsidy &amp; ML'!$B:$B,2050,'Pooling Demand- Subsidy &amp; ML'!$C:$C,$B98,'Pooling Demand- Subsidy &amp; ML'!$D:$D,AS$90)</f>
        <v>#N/A</v>
      </c>
      <c r="AT98" s="117" t="e">
        <f>SUMIFS('Pooling Demand- Subsidy &amp; ML'!$BI:$BI,'Pooling Demand- Subsidy &amp; ML'!$B:$B,2050,'Pooling Demand- Subsidy &amp; ML'!$C:$C,$B98,'Pooling Demand- Subsidy &amp; ML'!$D:$D,AT$90)+SUMIFS('Pooling Demand- Subsidy &amp; ML'!$BL:$BL,'Pooling Demand- Subsidy &amp; ML'!$B:$B,2050,'Pooling Demand- Subsidy &amp; ML'!$C:$C,$B98,'Pooling Demand- Subsidy &amp; ML'!$D:$D,AT$90)+SUMIFS('Pooling Demand- Subsidy &amp; ML'!$BR:$BR,'Pooling Demand- Subsidy &amp; ML'!$B:$B,2050,'Pooling Demand- Subsidy &amp; ML'!$C:$C,$B98,'Pooling Demand- Subsidy &amp; ML'!$D:$D,AT$90)+SUMIFS('Pooling Demand- Subsidy &amp; ML'!$BU:$BU,'Pooling Demand- Subsidy &amp; ML'!$B:$B,2050,'Pooling Demand- Subsidy &amp; ML'!$C:$C,$B98,'Pooling Demand- Subsidy &amp; ML'!$D:$D,AT$90)</f>
        <v>#N/A</v>
      </c>
      <c r="AU98" s="117" t="e">
        <f>SUMIFS('Pooling Demand- Subsidy &amp; ML'!$BI:$BI,'Pooling Demand- Subsidy &amp; ML'!$B:$B,2050,'Pooling Demand- Subsidy &amp; ML'!$C:$C,$B98,'Pooling Demand- Subsidy &amp; ML'!$D:$D,AU$90)+SUMIFS('Pooling Demand- Subsidy &amp; ML'!$BL:$BL,'Pooling Demand- Subsidy &amp; ML'!$B:$B,2050,'Pooling Demand- Subsidy &amp; ML'!$C:$C,$B98,'Pooling Demand- Subsidy &amp; ML'!$D:$D,AU$90)+SUMIFS('Pooling Demand- Subsidy &amp; ML'!$BR:$BR,'Pooling Demand- Subsidy &amp; ML'!$B:$B,2050,'Pooling Demand- Subsidy &amp; ML'!$C:$C,$B98,'Pooling Demand- Subsidy &amp; ML'!$D:$D,AU$90)+SUMIFS('Pooling Demand- Subsidy &amp; ML'!$BU:$BU,'Pooling Demand- Subsidy &amp; ML'!$B:$B,2050,'Pooling Demand- Subsidy &amp; ML'!$C:$C,$B98,'Pooling Demand- Subsidy &amp; ML'!$D:$D,AU$90)</f>
        <v>#N/A</v>
      </c>
      <c r="AV98" s="117" t="e">
        <f>SUMIFS('Pooling Demand- Subsidy &amp; ML'!$BI:$BI,'Pooling Demand- Subsidy &amp; ML'!$B:$B,2050,'Pooling Demand- Subsidy &amp; ML'!$C:$C,$B98,'Pooling Demand- Subsidy &amp; ML'!$D:$D,AV$90)+SUMIFS('Pooling Demand- Subsidy &amp; ML'!$BL:$BL,'Pooling Demand- Subsidy &amp; ML'!$B:$B,2050,'Pooling Demand- Subsidy &amp; ML'!$C:$C,$B98,'Pooling Demand- Subsidy &amp; ML'!$D:$D,AV$90)+SUMIFS('Pooling Demand- Subsidy &amp; ML'!$BR:$BR,'Pooling Demand- Subsidy &amp; ML'!$B:$B,2050,'Pooling Demand- Subsidy &amp; ML'!$C:$C,$B98,'Pooling Demand- Subsidy &amp; ML'!$D:$D,AV$90)+SUMIFS('Pooling Demand- Subsidy &amp; ML'!$BU:$BU,'Pooling Demand- Subsidy &amp; ML'!$B:$B,2050,'Pooling Demand- Subsidy &amp; ML'!$C:$C,$B98,'Pooling Demand- Subsidy &amp; ML'!$D:$D,AV$90)</f>
        <v>#N/A</v>
      </c>
      <c r="AW98" s="117" t="e">
        <f>SUMIFS('Pooling Demand- Subsidy &amp; ML'!$BI:$BI,'Pooling Demand- Subsidy &amp; ML'!$B:$B,2050,'Pooling Demand- Subsidy &amp; ML'!$C:$C,$B98,'Pooling Demand- Subsidy &amp; ML'!$D:$D,AW$90)+SUMIFS('Pooling Demand- Subsidy &amp; ML'!$BL:$BL,'Pooling Demand- Subsidy &amp; ML'!$B:$B,2050,'Pooling Demand- Subsidy &amp; ML'!$C:$C,$B98,'Pooling Demand- Subsidy &amp; ML'!$D:$D,AW$90)+SUMIFS('Pooling Demand- Subsidy &amp; ML'!$BR:$BR,'Pooling Demand- Subsidy &amp; ML'!$B:$B,2050,'Pooling Demand- Subsidy &amp; ML'!$C:$C,$B98,'Pooling Demand- Subsidy &amp; ML'!$D:$D,AW$90)+SUMIFS('Pooling Demand- Subsidy &amp; ML'!$BU:$BU,'Pooling Demand- Subsidy &amp; ML'!$B:$B,2050,'Pooling Demand- Subsidy &amp; ML'!$C:$C,$B98,'Pooling Demand- Subsidy &amp; ML'!$D:$D,AW$90)</f>
        <v>#N/A</v>
      </c>
      <c r="AX98" s="118" t="e">
        <f>SUMIFS('Pooling Demand- Subsidy &amp; ML'!$BI:$BI,'Pooling Demand- Subsidy &amp; ML'!$B:$B,2050,'Pooling Demand- Subsidy &amp; ML'!$C:$C,$B98,'Pooling Demand- Subsidy &amp; ML'!$D:$D,AX$90)+SUMIFS('Pooling Demand- Subsidy &amp; ML'!$BL:$BL,'Pooling Demand- Subsidy &amp; ML'!$B:$B,2050,'Pooling Demand- Subsidy &amp; ML'!$C:$C,$B98,'Pooling Demand- Subsidy &amp; ML'!$D:$D,AX$90)+SUMIFS('Pooling Demand- Subsidy &amp; ML'!$BR:$BR,'Pooling Demand- Subsidy &amp; ML'!$B:$B,2050,'Pooling Demand- Subsidy &amp; ML'!$C:$C,$B98,'Pooling Demand- Subsidy &amp; ML'!$D:$D,AX$90)+SUMIFS('Pooling Demand- Subsidy &amp; ML'!$BU:$BU,'Pooling Demand- Subsidy &amp; ML'!$B:$B,2050,'Pooling Demand- Subsidy &amp; ML'!$C:$C,$B98,'Pooling Demand- Subsidy &amp; ML'!$D:$D,AX$90)</f>
        <v>#N/A</v>
      </c>
      <c r="AY98" s="91" t="e">
        <f t="shared" si="54"/>
        <v>#N/A</v>
      </c>
    </row>
    <row r="99" spans="2:51" s="18" customFormat="1" x14ac:dyDescent="0.25">
      <c r="C99" s="120" t="s">
        <v>81</v>
      </c>
      <c r="D99" s="110" t="e">
        <f>SUM(D92:D98)</f>
        <v>#N/A</v>
      </c>
      <c r="E99" s="110" t="e">
        <f t="shared" ref="E99:J99" si="55">SUM(E92:E98)</f>
        <v>#N/A</v>
      </c>
      <c r="F99" s="110" t="e">
        <f t="shared" si="55"/>
        <v>#N/A</v>
      </c>
      <c r="G99" s="110" t="e">
        <f t="shared" si="55"/>
        <v>#N/A</v>
      </c>
      <c r="H99" s="110" t="e">
        <f t="shared" si="55"/>
        <v>#N/A</v>
      </c>
      <c r="I99" s="110" t="e">
        <f t="shared" si="55"/>
        <v>#N/A</v>
      </c>
      <c r="J99" s="110" t="e">
        <f t="shared" si="55"/>
        <v>#N/A</v>
      </c>
      <c r="K99" s="121" t="e">
        <f>SUM(K92:K98)</f>
        <v>#N/A</v>
      </c>
      <c r="M99" s="120" t="s">
        <v>81</v>
      </c>
      <c r="N99" s="110" t="e">
        <f>SUM(N92:N98)</f>
        <v>#N/A</v>
      </c>
      <c r="O99" s="110" t="e">
        <f t="shared" ref="O99:T99" si="56">SUM(O92:O98)</f>
        <v>#N/A</v>
      </c>
      <c r="P99" s="110" t="e">
        <f t="shared" si="56"/>
        <v>#N/A</v>
      </c>
      <c r="Q99" s="110" t="e">
        <f t="shared" si="56"/>
        <v>#N/A</v>
      </c>
      <c r="R99" s="110" t="e">
        <f t="shared" si="56"/>
        <v>#N/A</v>
      </c>
      <c r="S99" s="110" t="e">
        <f t="shared" si="56"/>
        <v>#N/A</v>
      </c>
      <c r="T99" s="110" t="e">
        <f t="shared" si="56"/>
        <v>#N/A</v>
      </c>
      <c r="U99" s="121" t="e">
        <f>SUM(U92:U98)</f>
        <v>#N/A</v>
      </c>
      <c r="W99" s="120" t="s">
        <v>81</v>
      </c>
      <c r="X99" s="110" t="e">
        <f>SUM(X92:X98)</f>
        <v>#N/A</v>
      </c>
      <c r="Y99" s="110" t="e">
        <f t="shared" ref="Y99:AD99" si="57">SUM(Y92:Y98)</f>
        <v>#N/A</v>
      </c>
      <c r="Z99" s="110" t="e">
        <f t="shared" si="57"/>
        <v>#N/A</v>
      </c>
      <c r="AA99" s="110" t="e">
        <f t="shared" si="57"/>
        <v>#N/A</v>
      </c>
      <c r="AB99" s="110" t="e">
        <f t="shared" si="57"/>
        <v>#N/A</v>
      </c>
      <c r="AC99" s="110" t="e">
        <f t="shared" si="57"/>
        <v>#N/A</v>
      </c>
      <c r="AD99" s="110" t="e">
        <f t="shared" si="57"/>
        <v>#N/A</v>
      </c>
      <c r="AE99" s="121" t="e">
        <f>SUM(AE92:AE98)</f>
        <v>#N/A</v>
      </c>
      <c r="AG99" s="120" t="s">
        <v>81</v>
      </c>
      <c r="AH99" s="110">
        <f>SUM(AH92:AH98)</f>
        <v>73.503448156086151</v>
      </c>
      <c r="AI99" s="110">
        <f t="shared" ref="AI99:AN99" si="58">SUM(AI92:AI98)</f>
        <v>159.00208845769248</v>
      </c>
      <c r="AJ99" s="110">
        <f t="shared" si="58"/>
        <v>43.100970917585038</v>
      </c>
      <c r="AK99" s="110">
        <f t="shared" si="58"/>
        <v>53.670280026745289</v>
      </c>
      <c r="AL99" s="110">
        <f t="shared" si="58"/>
        <v>55.797717944998077</v>
      </c>
      <c r="AM99" s="110">
        <f t="shared" si="58"/>
        <v>53.774658810608521</v>
      </c>
      <c r="AN99" s="110">
        <f t="shared" si="58"/>
        <v>8.2302781270991936</v>
      </c>
      <c r="AO99" s="121">
        <f>SUM(AO92:AO98)</f>
        <v>447.07944244081472</v>
      </c>
      <c r="AQ99" s="120" t="s">
        <v>81</v>
      </c>
      <c r="AR99" s="110" t="e">
        <f>SUM(AR92:AR98)</f>
        <v>#N/A</v>
      </c>
      <c r="AS99" s="110" t="e">
        <f t="shared" ref="AS99:AX99" si="59">SUM(AS92:AS98)</f>
        <v>#N/A</v>
      </c>
      <c r="AT99" s="110" t="e">
        <f t="shared" si="59"/>
        <v>#N/A</v>
      </c>
      <c r="AU99" s="110" t="e">
        <f t="shared" si="59"/>
        <v>#N/A</v>
      </c>
      <c r="AV99" s="110" t="e">
        <f t="shared" si="59"/>
        <v>#N/A</v>
      </c>
      <c r="AW99" s="110" t="e">
        <f t="shared" si="59"/>
        <v>#N/A</v>
      </c>
      <c r="AX99" s="110" t="e">
        <f t="shared" si="59"/>
        <v>#N/A</v>
      </c>
      <c r="AY99" s="121" t="e">
        <f>SUM(AY92:AY98)</f>
        <v>#N/A</v>
      </c>
    </row>
    <row r="103" spans="2:51" ht="15.75" x14ac:dyDescent="0.25">
      <c r="C103" s="262" t="s">
        <v>320</v>
      </c>
      <c r="D103" s="263"/>
      <c r="E103" s="263"/>
      <c r="F103" s="263"/>
      <c r="G103" s="263"/>
      <c r="H103" s="263"/>
      <c r="I103" s="263"/>
      <c r="J103" s="263"/>
      <c r="K103" s="264"/>
      <c r="M103" s="262" t="s">
        <v>320</v>
      </c>
      <c r="N103" s="263"/>
      <c r="O103" s="263"/>
      <c r="P103" s="263"/>
      <c r="Q103" s="263"/>
      <c r="R103" s="263"/>
      <c r="S103" s="263"/>
      <c r="T103" s="263"/>
      <c r="U103" s="264"/>
      <c r="W103" s="262" t="s">
        <v>320</v>
      </c>
      <c r="X103" s="263"/>
      <c r="Y103" s="263"/>
      <c r="Z103" s="263"/>
      <c r="AA103" s="263"/>
      <c r="AB103" s="263"/>
      <c r="AC103" s="263"/>
      <c r="AD103" s="263"/>
      <c r="AE103" s="264"/>
      <c r="AG103" s="262" t="s">
        <v>320</v>
      </c>
      <c r="AH103" s="263"/>
      <c r="AI103" s="263"/>
      <c r="AJ103" s="263"/>
      <c r="AK103" s="263"/>
      <c r="AL103" s="263"/>
      <c r="AM103" s="263"/>
      <c r="AN103" s="263"/>
      <c r="AO103" s="264"/>
      <c r="AQ103" s="262" t="s">
        <v>320</v>
      </c>
      <c r="AR103" s="263"/>
      <c r="AS103" s="263"/>
      <c r="AT103" s="263"/>
      <c r="AU103" s="263"/>
      <c r="AV103" s="263"/>
      <c r="AW103" s="263"/>
      <c r="AX103" s="263"/>
      <c r="AY103" s="264"/>
    </row>
    <row r="104" spans="2:51" ht="18.75" x14ac:dyDescent="0.3">
      <c r="C104" s="83"/>
      <c r="D104" s="84"/>
      <c r="E104" s="84"/>
      <c r="F104" s="84"/>
      <c r="G104" s="84"/>
      <c r="H104" s="84"/>
      <c r="I104" s="84"/>
      <c r="J104" s="84"/>
      <c r="K104" s="85"/>
      <c r="M104" s="83"/>
      <c r="N104" s="84"/>
      <c r="O104" s="84"/>
      <c r="P104" s="84"/>
      <c r="Q104" s="84"/>
      <c r="R104" s="84"/>
      <c r="S104" s="84"/>
      <c r="T104" s="84"/>
      <c r="U104" s="85"/>
      <c r="W104" s="83"/>
      <c r="X104" s="84"/>
      <c r="Y104" s="84"/>
      <c r="Z104" s="84"/>
      <c r="AA104" s="84"/>
      <c r="AB104" s="84"/>
      <c r="AC104" s="84"/>
      <c r="AD104" s="84"/>
      <c r="AE104" s="85"/>
      <c r="AG104" s="83"/>
      <c r="AH104" s="84"/>
      <c r="AI104" s="84"/>
      <c r="AJ104" s="84"/>
      <c r="AK104" s="84"/>
      <c r="AL104" s="84"/>
      <c r="AM104" s="84"/>
      <c r="AN104" s="84"/>
      <c r="AO104" s="85"/>
      <c r="AQ104" s="83"/>
      <c r="AR104" s="84"/>
      <c r="AS104" s="84"/>
      <c r="AT104" s="84"/>
      <c r="AU104" s="84"/>
      <c r="AV104" s="84"/>
      <c r="AW104" s="84"/>
      <c r="AX104" s="84"/>
      <c r="AY104" s="85"/>
    </row>
    <row r="105" spans="2:51" x14ac:dyDescent="0.25">
      <c r="B105" s="1"/>
      <c r="C105" s="86"/>
      <c r="D105" s="265" t="s">
        <v>82</v>
      </c>
      <c r="E105" s="265"/>
      <c r="F105" s="265"/>
      <c r="G105" s="265"/>
      <c r="H105" s="265"/>
      <c r="I105" s="265"/>
      <c r="J105" s="265"/>
      <c r="K105" s="87"/>
      <c r="M105" s="86"/>
      <c r="N105" s="265" t="s">
        <v>82</v>
      </c>
      <c r="O105" s="265"/>
      <c r="P105" s="265"/>
      <c r="Q105" s="265"/>
      <c r="R105" s="265"/>
      <c r="S105" s="265"/>
      <c r="T105" s="265"/>
      <c r="U105" s="87"/>
      <c r="W105" s="86"/>
      <c r="X105" s="265" t="s">
        <v>82</v>
      </c>
      <c r="Y105" s="265"/>
      <c r="Z105" s="265"/>
      <c r="AA105" s="265"/>
      <c r="AB105" s="265"/>
      <c r="AC105" s="265"/>
      <c r="AD105" s="265"/>
      <c r="AE105" s="87"/>
      <c r="AG105" s="86"/>
      <c r="AH105" s="265" t="s">
        <v>82</v>
      </c>
      <c r="AI105" s="265"/>
      <c r="AJ105" s="265"/>
      <c r="AK105" s="265"/>
      <c r="AL105" s="265"/>
      <c r="AM105" s="265"/>
      <c r="AN105" s="265"/>
      <c r="AO105" s="87"/>
      <c r="AQ105" s="86"/>
      <c r="AR105" s="265" t="s">
        <v>82</v>
      </c>
      <c r="AS105" s="265"/>
      <c r="AT105" s="265"/>
      <c r="AU105" s="265"/>
      <c r="AV105" s="265"/>
      <c r="AW105" s="265"/>
      <c r="AX105" s="265"/>
      <c r="AY105" s="87"/>
    </row>
    <row r="106" spans="2:51" x14ac:dyDescent="0.25">
      <c r="B106" s="1"/>
      <c r="C106" s="86"/>
      <c r="D106" s="4">
        <v>0</v>
      </c>
      <c r="E106" s="4">
        <v>1</v>
      </c>
      <c r="F106" s="4">
        <v>2</v>
      </c>
      <c r="G106" s="4">
        <v>3</v>
      </c>
      <c r="H106" s="4">
        <v>4</v>
      </c>
      <c r="I106" s="4">
        <v>5</v>
      </c>
      <c r="J106" s="4">
        <v>6</v>
      </c>
      <c r="K106" s="88"/>
      <c r="M106" s="86"/>
      <c r="N106" s="4">
        <v>0</v>
      </c>
      <c r="O106" s="4">
        <v>1</v>
      </c>
      <c r="P106" s="4">
        <v>2</v>
      </c>
      <c r="Q106" s="4">
        <v>3</v>
      </c>
      <c r="R106" s="4">
        <v>4</v>
      </c>
      <c r="S106" s="4">
        <v>5</v>
      </c>
      <c r="T106" s="4">
        <v>6</v>
      </c>
      <c r="U106" s="88"/>
      <c r="W106" s="86"/>
      <c r="X106" s="4">
        <v>0</v>
      </c>
      <c r="Y106" s="4">
        <v>1</v>
      </c>
      <c r="Z106" s="4">
        <v>2</v>
      </c>
      <c r="AA106" s="4">
        <v>3</v>
      </c>
      <c r="AB106" s="4">
        <v>4</v>
      </c>
      <c r="AC106" s="4">
        <v>5</v>
      </c>
      <c r="AD106" s="4">
        <v>6</v>
      </c>
      <c r="AE106" s="88"/>
      <c r="AG106" s="86"/>
      <c r="AH106" s="4">
        <v>0</v>
      </c>
      <c r="AI106" s="4">
        <v>1</v>
      </c>
      <c r="AJ106" s="4">
        <v>2</v>
      </c>
      <c r="AK106" s="4">
        <v>3</v>
      </c>
      <c r="AL106" s="4">
        <v>4</v>
      </c>
      <c r="AM106" s="4">
        <v>5</v>
      </c>
      <c r="AN106" s="4">
        <v>6</v>
      </c>
      <c r="AO106" s="88"/>
      <c r="AQ106" s="86"/>
      <c r="AR106" s="4">
        <v>0</v>
      </c>
      <c r="AS106" s="4">
        <v>1</v>
      </c>
      <c r="AT106" s="4">
        <v>2</v>
      </c>
      <c r="AU106" s="4">
        <v>3</v>
      </c>
      <c r="AV106" s="4">
        <v>4</v>
      </c>
      <c r="AW106" s="4">
        <v>5</v>
      </c>
      <c r="AX106" s="4">
        <v>6</v>
      </c>
      <c r="AY106" s="88"/>
    </row>
    <row r="107" spans="2:51" ht="99.75" x14ac:dyDescent="0.25">
      <c r="B107" s="1"/>
      <c r="C107" s="89" t="s">
        <v>83</v>
      </c>
      <c r="D107" s="82" t="s">
        <v>9</v>
      </c>
      <c r="E107" s="82" t="s">
        <v>10</v>
      </c>
      <c r="F107" s="82" t="s">
        <v>11</v>
      </c>
      <c r="G107" s="82" t="s">
        <v>12</v>
      </c>
      <c r="H107" s="82" t="s">
        <v>13</v>
      </c>
      <c r="I107" s="82" t="s">
        <v>14</v>
      </c>
      <c r="J107" s="82" t="s">
        <v>15</v>
      </c>
      <c r="K107" s="90" t="s">
        <v>80</v>
      </c>
      <c r="M107" s="89" t="s">
        <v>83</v>
      </c>
      <c r="N107" s="82" t="s">
        <v>9</v>
      </c>
      <c r="O107" s="82" t="s">
        <v>10</v>
      </c>
      <c r="P107" s="82" t="s">
        <v>11</v>
      </c>
      <c r="Q107" s="82" t="s">
        <v>12</v>
      </c>
      <c r="R107" s="82" t="s">
        <v>13</v>
      </c>
      <c r="S107" s="82" t="s">
        <v>14</v>
      </c>
      <c r="T107" s="82" t="s">
        <v>15</v>
      </c>
      <c r="U107" s="90" t="s">
        <v>80</v>
      </c>
      <c r="W107" s="89" t="s">
        <v>83</v>
      </c>
      <c r="X107" s="82" t="s">
        <v>9</v>
      </c>
      <c r="Y107" s="82" t="s">
        <v>10</v>
      </c>
      <c r="Z107" s="82" t="s">
        <v>11</v>
      </c>
      <c r="AA107" s="82" t="s">
        <v>12</v>
      </c>
      <c r="AB107" s="82" t="s">
        <v>13</v>
      </c>
      <c r="AC107" s="82" t="s">
        <v>14</v>
      </c>
      <c r="AD107" s="82" t="s">
        <v>15</v>
      </c>
      <c r="AE107" s="90" t="s">
        <v>80</v>
      </c>
      <c r="AG107" s="89" t="s">
        <v>83</v>
      </c>
      <c r="AH107" s="82" t="s">
        <v>9</v>
      </c>
      <c r="AI107" s="82" t="s">
        <v>10</v>
      </c>
      <c r="AJ107" s="82" t="s">
        <v>11</v>
      </c>
      <c r="AK107" s="82" t="s">
        <v>12</v>
      </c>
      <c r="AL107" s="82" t="s">
        <v>13</v>
      </c>
      <c r="AM107" s="82" t="s">
        <v>14</v>
      </c>
      <c r="AN107" s="82" t="s">
        <v>15</v>
      </c>
      <c r="AO107" s="90" t="s">
        <v>80</v>
      </c>
      <c r="AQ107" s="89" t="s">
        <v>83</v>
      </c>
      <c r="AR107" s="82" t="s">
        <v>9</v>
      </c>
      <c r="AS107" s="82" t="s">
        <v>10</v>
      </c>
      <c r="AT107" s="82" t="s">
        <v>11</v>
      </c>
      <c r="AU107" s="82" t="s">
        <v>12</v>
      </c>
      <c r="AV107" s="82" t="s">
        <v>13</v>
      </c>
      <c r="AW107" s="82" t="s">
        <v>14</v>
      </c>
      <c r="AX107" s="82" t="s">
        <v>15</v>
      </c>
      <c r="AY107" s="90" t="s">
        <v>80</v>
      </c>
    </row>
    <row r="108" spans="2:51" x14ac:dyDescent="0.25">
      <c r="B108" s="1">
        <v>0</v>
      </c>
      <c r="C108" s="86" t="s">
        <v>9</v>
      </c>
      <c r="D108" s="220">
        <f>SUMIFS('Pooling Demand- Subsidy &amp; ML'!$M:$M,'Pooling Demand- Subsidy &amp; ML'!$B:$B,2016,'Pooling Demand- Subsidy &amp; ML'!$C:$C,$B108,'Pooling Demand- Subsidy &amp; ML'!$D:$D,D$106)</f>
        <v>0</v>
      </c>
      <c r="E108" s="221">
        <f>SUMIFS('Pooling Demand- Subsidy &amp; ML'!$M:$M,'Pooling Demand- Subsidy &amp; ML'!$B:$B,2016,'Pooling Demand- Subsidy &amp; ML'!$C:$C,$B108,'Pooling Demand- Subsidy &amp; ML'!$D:$D,E$106)</f>
        <v>0</v>
      </c>
      <c r="F108" s="221">
        <f>SUMIFS('Pooling Demand- Subsidy &amp; ML'!$M:$M,'Pooling Demand- Subsidy &amp; ML'!$B:$B,2016,'Pooling Demand- Subsidy &amp; ML'!$C:$C,$B108,'Pooling Demand- Subsidy &amp; ML'!$D:$D,F$106)</f>
        <v>0</v>
      </c>
      <c r="G108" s="221">
        <f>SUMIFS('Pooling Demand- Subsidy &amp; ML'!$M:$M,'Pooling Demand- Subsidy &amp; ML'!$B:$B,2016,'Pooling Demand- Subsidy &amp; ML'!$C:$C,$B108,'Pooling Demand- Subsidy &amp; ML'!$D:$D,G$106)</f>
        <v>0</v>
      </c>
      <c r="H108" s="221">
        <f>SUMIFS('Pooling Demand- Subsidy &amp; ML'!$M:$M,'Pooling Demand- Subsidy &amp; ML'!$B:$B,2016,'Pooling Demand- Subsidy &amp; ML'!$C:$C,$B108,'Pooling Demand- Subsidy &amp; ML'!$D:$D,H$106)</f>
        <v>0</v>
      </c>
      <c r="I108" s="221">
        <f>SUMIFS('Pooling Demand- Subsidy &amp; ML'!$M:$M,'Pooling Demand- Subsidy &amp; ML'!$B:$B,2016,'Pooling Demand- Subsidy &amp; ML'!$C:$C,$B108,'Pooling Demand- Subsidy &amp; ML'!$D:$D,I$106)</f>
        <v>0</v>
      </c>
      <c r="J108" s="222">
        <f>SUMIFS('Pooling Demand- Subsidy &amp; ML'!$M:$M,'Pooling Demand- Subsidy &amp; ML'!$B:$B,2016,'Pooling Demand- Subsidy &amp; ML'!$C:$C,$B108,'Pooling Demand- Subsidy &amp; ML'!$D:$D,J$106)</f>
        <v>0</v>
      </c>
      <c r="K108" s="91">
        <f>SUM(D108:J108)</f>
        <v>0</v>
      </c>
      <c r="M108" s="86" t="s">
        <v>9</v>
      </c>
      <c r="N108" s="220">
        <f>SUMIFS('Pooling Demand- Subsidy &amp; ML'!$M:$M,'Pooling Demand- Subsidy &amp; ML'!$B:$B,2020,'Pooling Demand- Subsidy &amp; ML'!$C:$C,$B108,'Pooling Demand- Subsidy &amp; ML'!$D:$D,N$106)</f>
        <v>0</v>
      </c>
      <c r="O108" s="221">
        <f>SUMIFS('Pooling Demand- Subsidy &amp; ML'!$M:$M,'Pooling Demand- Subsidy &amp; ML'!$B:$B,2020,'Pooling Demand- Subsidy &amp; ML'!$C:$C,$B108,'Pooling Demand- Subsidy &amp; ML'!$D:$D,O$106)</f>
        <v>0</v>
      </c>
      <c r="P108" s="221">
        <f>SUMIFS('Pooling Demand- Subsidy &amp; ML'!$M:$M,'Pooling Demand- Subsidy &amp; ML'!$B:$B,2020,'Pooling Demand- Subsidy &amp; ML'!$C:$C,$B108,'Pooling Demand- Subsidy &amp; ML'!$D:$D,P$106)</f>
        <v>0</v>
      </c>
      <c r="Q108" s="221">
        <f>SUMIFS('Pooling Demand- Subsidy &amp; ML'!$M:$M,'Pooling Demand- Subsidy &amp; ML'!$B:$B,2020,'Pooling Demand- Subsidy &amp; ML'!$C:$C,$B108,'Pooling Demand- Subsidy &amp; ML'!$D:$D,Q$106)</f>
        <v>0</v>
      </c>
      <c r="R108" s="221">
        <f>SUMIFS('Pooling Demand- Subsidy &amp; ML'!$M:$M,'Pooling Demand- Subsidy &amp; ML'!$B:$B,2020,'Pooling Demand- Subsidy &amp; ML'!$C:$C,$B108,'Pooling Demand- Subsidy &amp; ML'!$D:$D,R$106)</f>
        <v>0</v>
      </c>
      <c r="S108" s="221">
        <f>SUMIFS('Pooling Demand- Subsidy &amp; ML'!$M:$M,'Pooling Demand- Subsidy &amp; ML'!$B:$B,2020,'Pooling Demand- Subsidy &amp; ML'!$C:$C,$B108,'Pooling Demand- Subsidy &amp; ML'!$D:$D,S$106)</f>
        <v>0</v>
      </c>
      <c r="T108" s="222">
        <f>SUMIFS('Pooling Demand- Subsidy &amp; ML'!$M:$M,'Pooling Demand- Subsidy &amp; ML'!$B:$B,2020,'Pooling Demand- Subsidy &amp; ML'!$C:$C,$B108,'Pooling Demand- Subsidy &amp; ML'!$D:$D,T$106)</f>
        <v>0</v>
      </c>
      <c r="U108" s="91">
        <f>SUM(N108:T108)</f>
        <v>0</v>
      </c>
      <c r="W108" s="86" t="s">
        <v>9</v>
      </c>
      <c r="X108" s="220">
        <f>SUMIFS('Pooling Demand- Subsidy &amp; ML'!$M:$M,'Pooling Demand- Subsidy &amp; ML'!$B:$B,2025,'Pooling Demand- Subsidy &amp; ML'!$C:$C,$B108,'Pooling Demand- Subsidy &amp; ML'!$D:$D,X$106)</f>
        <v>0</v>
      </c>
      <c r="Y108" s="221">
        <f>SUMIFS('Pooling Demand- Subsidy &amp; ML'!$M:$M,'Pooling Demand- Subsidy &amp; ML'!$B:$B,2025,'Pooling Demand- Subsidy &amp; ML'!$C:$C,$B108,'Pooling Demand- Subsidy &amp; ML'!$D:$D,Y$106)</f>
        <v>0</v>
      </c>
      <c r="Z108" s="221">
        <f>SUMIFS('Pooling Demand- Subsidy &amp; ML'!$M:$M,'Pooling Demand- Subsidy &amp; ML'!$B:$B,2025,'Pooling Demand- Subsidy &amp; ML'!$C:$C,$B108,'Pooling Demand- Subsidy &amp; ML'!$D:$D,Z$106)</f>
        <v>0</v>
      </c>
      <c r="AA108" s="221">
        <f>SUMIFS('Pooling Demand- Subsidy &amp; ML'!$M:$M,'Pooling Demand- Subsidy &amp; ML'!$B:$B,2025,'Pooling Demand- Subsidy &amp; ML'!$C:$C,$B108,'Pooling Demand- Subsidy &amp; ML'!$D:$D,AA$106)</f>
        <v>0</v>
      </c>
      <c r="AB108" s="221">
        <f>SUMIFS('Pooling Demand- Subsidy &amp; ML'!$M:$M,'Pooling Demand- Subsidy &amp; ML'!$B:$B,2025,'Pooling Demand- Subsidy &amp; ML'!$C:$C,$B108,'Pooling Demand- Subsidy &amp; ML'!$D:$D,AB$106)</f>
        <v>0</v>
      </c>
      <c r="AC108" s="221">
        <f>SUMIFS('Pooling Demand- Subsidy &amp; ML'!$M:$M,'Pooling Demand- Subsidy &amp; ML'!$B:$B,2025,'Pooling Demand- Subsidy &amp; ML'!$C:$C,$B108,'Pooling Demand- Subsidy &amp; ML'!$D:$D,AC$106)</f>
        <v>0</v>
      </c>
      <c r="AD108" s="222">
        <f>SUMIFS('Pooling Demand- Subsidy &amp; ML'!$M:$M,'Pooling Demand- Subsidy &amp; ML'!$B:$B,2025,'Pooling Demand- Subsidy &amp; ML'!$C:$C,$B108,'Pooling Demand- Subsidy &amp; ML'!$D:$D,AD$106)</f>
        <v>0</v>
      </c>
      <c r="AE108" s="91">
        <f>SUM(X108:AD108)</f>
        <v>0</v>
      </c>
      <c r="AG108" s="86" t="s">
        <v>9</v>
      </c>
      <c r="AH108" s="220">
        <f>SUMIFS('Pooling Demand- Subsidy &amp; ML'!$M:$M,'Pooling Demand- Subsidy &amp; ML'!$B:$B,2035,'Pooling Demand- Subsidy &amp; ML'!$C:$C,$B108,'Pooling Demand- Subsidy &amp; ML'!$D:$D,AH$106)</f>
        <v>6420</v>
      </c>
      <c r="AI108" s="221">
        <f>SUMIFS('Pooling Demand- Subsidy &amp; ML'!$M:$M,'Pooling Demand- Subsidy &amp; ML'!$B:$B,2035,'Pooling Demand- Subsidy &amp; ML'!$C:$C,$B108,'Pooling Demand- Subsidy &amp; ML'!$D:$D,AI$106)</f>
        <v>1932</v>
      </c>
      <c r="AJ108" s="221">
        <f>SUMIFS('Pooling Demand- Subsidy &amp; ML'!$M:$M,'Pooling Demand- Subsidy &amp; ML'!$B:$B,2035,'Pooling Demand- Subsidy &amp; ML'!$C:$C,$B108,'Pooling Demand- Subsidy &amp; ML'!$D:$D,AJ$106)</f>
        <v>955</v>
      </c>
      <c r="AK108" s="221">
        <f>SUMIFS('Pooling Demand- Subsidy &amp; ML'!$M:$M,'Pooling Demand- Subsidy &amp; ML'!$B:$B,2035,'Pooling Demand- Subsidy &amp; ML'!$C:$C,$B108,'Pooling Demand- Subsidy &amp; ML'!$D:$D,AK$106)</f>
        <v>1014</v>
      </c>
      <c r="AL108" s="221">
        <f>SUMIFS('Pooling Demand- Subsidy &amp; ML'!$M:$M,'Pooling Demand- Subsidy &amp; ML'!$B:$B,2035,'Pooling Demand- Subsidy &amp; ML'!$C:$C,$B108,'Pooling Demand- Subsidy &amp; ML'!$D:$D,AL$106)</f>
        <v>32</v>
      </c>
      <c r="AM108" s="221">
        <f>SUMIFS('Pooling Demand- Subsidy &amp; ML'!$M:$M,'Pooling Demand- Subsidy &amp; ML'!$B:$B,2035,'Pooling Demand- Subsidy &amp; ML'!$C:$C,$B108,'Pooling Demand- Subsidy &amp; ML'!$D:$D,AM$106)</f>
        <v>13</v>
      </c>
      <c r="AN108" s="222">
        <f>SUMIFS('Pooling Demand- Subsidy &amp; ML'!$M:$M,'Pooling Demand- Subsidy &amp; ML'!$B:$B,2035,'Pooling Demand- Subsidy &amp; ML'!$C:$C,$B108,'Pooling Demand- Subsidy &amp; ML'!$D:$D,AN$106)</f>
        <v>1</v>
      </c>
      <c r="AO108" s="91">
        <f>SUM(AH108:AN108)</f>
        <v>10367</v>
      </c>
      <c r="AQ108" s="86" t="s">
        <v>9</v>
      </c>
      <c r="AR108" s="93">
        <f>SUMIFS('Pooling Demand- Subsidy &amp; ML'!$M:$M,'Pooling Demand- Subsidy &amp; ML'!$B:$B,2050,'Pooling Demand- Subsidy &amp; ML'!$C:$C,$B108,'Pooling Demand- Subsidy &amp; ML'!$D:$D,AR$106)</f>
        <v>0</v>
      </c>
      <c r="AS108" s="94">
        <f>SUMIFS('Pooling Demand- Subsidy &amp; ML'!$M:$M,'Pooling Demand- Subsidy &amp; ML'!$B:$B,2050,'Pooling Demand- Subsidy &amp; ML'!$C:$C,$B108,'Pooling Demand- Subsidy &amp; ML'!$D:$D,AS$106)</f>
        <v>0</v>
      </c>
      <c r="AT108" s="94">
        <f>SUMIFS('Pooling Demand- Subsidy &amp; ML'!$M:$M,'Pooling Demand- Subsidy &amp; ML'!$B:$B,2050,'Pooling Demand- Subsidy &amp; ML'!$C:$C,$B108,'Pooling Demand- Subsidy &amp; ML'!$D:$D,AT$106)</f>
        <v>0</v>
      </c>
      <c r="AU108" s="94">
        <f>SUMIFS('Pooling Demand- Subsidy &amp; ML'!$M:$M,'Pooling Demand- Subsidy &amp; ML'!$B:$B,2050,'Pooling Demand- Subsidy &amp; ML'!$C:$C,$B108,'Pooling Demand- Subsidy &amp; ML'!$D:$D,AU$106)</f>
        <v>0</v>
      </c>
      <c r="AV108" s="94">
        <f>SUMIFS('Pooling Demand- Subsidy &amp; ML'!$M:$M,'Pooling Demand- Subsidy &amp; ML'!$B:$B,2050,'Pooling Demand- Subsidy &amp; ML'!$C:$C,$B108,'Pooling Demand- Subsidy &amp; ML'!$D:$D,AV$106)</f>
        <v>0</v>
      </c>
      <c r="AW108" s="94">
        <f>SUMIFS('Pooling Demand- Subsidy &amp; ML'!$M:$M,'Pooling Demand- Subsidy &amp; ML'!$B:$B,2050,'Pooling Demand- Subsidy &amp; ML'!$C:$C,$B108,'Pooling Demand- Subsidy &amp; ML'!$D:$D,AW$106)</f>
        <v>0</v>
      </c>
      <c r="AX108" s="95">
        <f>SUMIFS('Pooling Demand- Subsidy &amp; ML'!$M:$M,'Pooling Demand- Subsidy &amp; ML'!$B:$B,2050,'Pooling Demand- Subsidy &amp; ML'!$C:$C,$B108,'Pooling Demand- Subsidy &amp; ML'!$D:$D,AX$106)</f>
        <v>0</v>
      </c>
      <c r="AY108" s="91">
        <f>SUM(AR108:AX108)</f>
        <v>0</v>
      </c>
    </row>
    <row r="109" spans="2:51" x14ac:dyDescent="0.25">
      <c r="B109" s="1">
        <v>1</v>
      </c>
      <c r="C109" s="86" t="s">
        <v>10</v>
      </c>
      <c r="D109" s="223">
        <f>SUMIFS('Pooling Demand- Subsidy &amp; ML'!$M:$M,'Pooling Demand- Subsidy &amp; ML'!$B:$B,2016,'Pooling Demand- Subsidy &amp; ML'!$C:$C,$B109,'Pooling Demand- Subsidy &amp; ML'!$D:$D,D$106)</f>
        <v>0</v>
      </c>
      <c r="E109" s="224">
        <f>SUMIFS('Pooling Demand- Subsidy &amp; ML'!$M:$M,'Pooling Demand- Subsidy &amp; ML'!$B:$B,2016,'Pooling Demand- Subsidy &amp; ML'!$C:$C,$B109,'Pooling Demand- Subsidy &amp; ML'!$D:$D,E$106)</f>
        <v>0</v>
      </c>
      <c r="F109" s="224">
        <f>SUMIFS('Pooling Demand- Subsidy &amp; ML'!$M:$M,'Pooling Demand- Subsidy &amp; ML'!$B:$B,2016,'Pooling Demand- Subsidy &amp; ML'!$C:$C,$B109,'Pooling Demand- Subsidy &amp; ML'!$D:$D,F$106)</f>
        <v>0</v>
      </c>
      <c r="G109" s="224">
        <f>SUMIFS('Pooling Demand- Subsidy &amp; ML'!$M:$M,'Pooling Demand- Subsidy &amp; ML'!$B:$B,2016,'Pooling Demand- Subsidy &amp; ML'!$C:$C,$B109,'Pooling Demand- Subsidy &amp; ML'!$D:$D,G$106)</f>
        <v>0</v>
      </c>
      <c r="H109" s="224">
        <f>SUMIFS('Pooling Demand- Subsidy &amp; ML'!$M:$M,'Pooling Demand- Subsidy &amp; ML'!$B:$B,2016,'Pooling Demand- Subsidy &amp; ML'!$C:$C,$B109,'Pooling Demand- Subsidy &amp; ML'!$D:$D,H$106)</f>
        <v>0</v>
      </c>
      <c r="I109" s="224">
        <f>SUMIFS('Pooling Demand- Subsidy &amp; ML'!$M:$M,'Pooling Demand- Subsidy &amp; ML'!$B:$B,2016,'Pooling Demand- Subsidy &amp; ML'!$C:$C,$B109,'Pooling Demand- Subsidy &amp; ML'!$D:$D,I$106)</f>
        <v>0</v>
      </c>
      <c r="J109" s="225">
        <f>SUMIFS('Pooling Demand- Subsidy &amp; ML'!$M:$M,'Pooling Demand- Subsidy &amp; ML'!$B:$B,2016,'Pooling Demand- Subsidy &amp; ML'!$C:$C,$B109,'Pooling Demand- Subsidy &amp; ML'!$D:$D,J$106)</f>
        <v>0</v>
      </c>
      <c r="K109" s="91">
        <f t="shared" ref="K109:K114" si="60">SUM(D109:J109)</f>
        <v>0</v>
      </c>
      <c r="M109" s="86" t="s">
        <v>10</v>
      </c>
      <c r="N109" s="223">
        <f>SUMIFS('Pooling Demand- Subsidy &amp; ML'!$M:$M,'Pooling Demand- Subsidy &amp; ML'!$B:$B,2020,'Pooling Demand- Subsidy &amp; ML'!$C:$C,$B109,'Pooling Demand- Subsidy &amp; ML'!$D:$D,N$106)</f>
        <v>0</v>
      </c>
      <c r="O109" s="224">
        <f>SUMIFS('Pooling Demand- Subsidy &amp; ML'!$M:$M,'Pooling Demand- Subsidy &amp; ML'!$B:$B,2020,'Pooling Demand- Subsidy &amp; ML'!$C:$C,$B109,'Pooling Demand- Subsidy &amp; ML'!$D:$D,O$106)</f>
        <v>0</v>
      </c>
      <c r="P109" s="224">
        <f>SUMIFS('Pooling Demand- Subsidy &amp; ML'!$M:$M,'Pooling Demand- Subsidy &amp; ML'!$B:$B,2020,'Pooling Demand- Subsidy &amp; ML'!$C:$C,$B109,'Pooling Demand- Subsidy &amp; ML'!$D:$D,P$106)</f>
        <v>0</v>
      </c>
      <c r="Q109" s="224">
        <f>SUMIFS('Pooling Demand- Subsidy &amp; ML'!$M:$M,'Pooling Demand- Subsidy &amp; ML'!$B:$B,2020,'Pooling Demand- Subsidy &amp; ML'!$C:$C,$B109,'Pooling Demand- Subsidy &amp; ML'!$D:$D,Q$106)</f>
        <v>0</v>
      </c>
      <c r="R109" s="224">
        <f>SUMIFS('Pooling Demand- Subsidy &amp; ML'!$M:$M,'Pooling Demand- Subsidy &amp; ML'!$B:$B,2020,'Pooling Demand- Subsidy &amp; ML'!$C:$C,$B109,'Pooling Demand- Subsidy &amp; ML'!$D:$D,R$106)</f>
        <v>0</v>
      </c>
      <c r="S109" s="224">
        <f>SUMIFS('Pooling Demand- Subsidy &amp; ML'!$M:$M,'Pooling Demand- Subsidy &amp; ML'!$B:$B,2020,'Pooling Demand- Subsidy &amp; ML'!$C:$C,$B109,'Pooling Demand- Subsidy &amp; ML'!$D:$D,S$106)</f>
        <v>0</v>
      </c>
      <c r="T109" s="225">
        <f>SUMIFS('Pooling Demand- Subsidy &amp; ML'!$M:$M,'Pooling Demand- Subsidy &amp; ML'!$B:$B,2020,'Pooling Demand- Subsidy &amp; ML'!$C:$C,$B109,'Pooling Demand- Subsidy &amp; ML'!$D:$D,T$106)</f>
        <v>0</v>
      </c>
      <c r="U109" s="91">
        <f t="shared" ref="U109:U114" si="61">SUM(N109:T109)</f>
        <v>0</v>
      </c>
      <c r="W109" s="86" t="s">
        <v>10</v>
      </c>
      <c r="X109" s="223">
        <f>SUMIFS('Pooling Demand- Subsidy &amp; ML'!$M:$M,'Pooling Demand- Subsidy &amp; ML'!$B:$B,2025,'Pooling Demand- Subsidy &amp; ML'!$C:$C,$B109,'Pooling Demand- Subsidy &amp; ML'!$D:$D,X$106)</f>
        <v>0</v>
      </c>
      <c r="Y109" s="224">
        <f>SUMIFS('Pooling Demand- Subsidy &amp; ML'!$M:$M,'Pooling Demand- Subsidy &amp; ML'!$B:$B,2025,'Pooling Demand- Subsidy &amp; ML'!$C:$C,$B109,'Pooling Demand- Subsidy &amp; ML'!$D:$D,Y$106)</f>
        <v>0</v>
      </c>
      <c r="Z109" s="224">
        <f>SUMIFS('Pooling Demand- Subsidy &amp; ML'!$M:$M,'Pooling Demand- Subsidy &amp; ML'!$B:$B,2025,'Pooling Demand- Subsidy &amp; ML'!$C:$C,$B109,'Pooling Demand- Subsidy &amp; ML'!$D:$D,Z$106)</f>
        <v>0</v>
      </c>
      <c r="AA109" s="224">
        <f>SUMIFS('Pooling Demand- Subsidy &amp; ML'!$M:$M,'Pooling Demand- Subsidy &amp; ML'!$B:$B,2025,'Pooling Demand- Subsidy &amp; ML'!$C:$C,$B109,'Pooling Demand- Subsidy &amp; ML'!$D:$D,AA$106)</f>
        <v>0</v>
      </c>
      <c r="AB109" s="224">
        <f>SUMIFS('Pooling Demand- Subsidy &amp; ML'!$M:$M,'Pooling Demand- Subsidy &amp; ML'!$B:$B,2025,'Pooling Demand- Subsidy &amp; ML'!$C:$C,$B109,'Pooling Demand- Subsidy &amp; ML'!$D:$D,AB$106)</f>
        <v>0</v>
      </c>
      <c r="AC109" s="224">
        <f>SUMIFS('Pooling Demand- Subsidy &amp; ML'!$M:$M,'Pooling Demand- Subsidy &amp; ML'!$B:$B,2025,'Pooling Demand- Subsidy &amp; ML'!$C:$C,$B109,'Pooling Demand- Subsidy &amp; ML'!$D:$D,AC$106)</f>
        <v>0</v>
      </c>
      <c r="AD109" s="225">
        <f>SUMIFS('Pooling Demand- Subsidy &amp; ML'!$M:$M,'Pooling Demand- Subsidy &amp; ML'!$B:$B,2025,'Pooling Demand- Subsidy &amp; ML'!$C:$C,$B109,'Pooling Demand- Subsidy &amp; ML'!$D:$D,AD$106)</f>
        <v>0</v>
      </c>
      <c r="AE109" s="91">
        <f t="shared" ref="AE109:AE114" si="62">SUM(X109:AD109)</f>
        <v>0</v>
      </c>
      <c r="AG109" s="86" t="s">
        <v>10</v>
      </c>
      <c r="AH109" s="223">
        <f>SUMIFS('Pooling Demand- Subsidy &amp; ML'!$M:$M,'Pooling Demand- Subsidy &amp; ML'!$B:$B,2035,'Pooling Demand- Subsidy &amp; ML'!$C:$C,$B109,'Pooling Demand- Subsidy &amp; ML'!$D:$D,AH$106)</f>
        <v>1836</v>
      </c>
      <c r="AI109" s="224">
        <f>SUMIFS('Pooling Demand- Subsidy &amp; ML'!$M:$M,'Pooling Demand- Subsidy &amp; ML'!$B:$B,2035,'Pooling Demand- Subsidy &amp; ML'!$C:$C,$B109,'Pooling Demand- Subsidy &amp; ML'!$D:$D,AI$106)</f>
        <v>6375</v>
      </c>
      <c r="AJ109" s="224">
        <f>SUMIFS('Pooling Demand- Subsidy &amp; ML'!$M:$M,'Pooling Demand- Subsidy &amp; ML'!$B:$B,2035,'Pooling Demand- Subsidy &amp; ML'!$C:$C,$B109,'Pooling Demand- Subsidy &amp; ML'!$D:$D,AJ$106)</f>
        <v>123</v>
      </c>
      <c r="AK109" s="224">
        <f>SUMIFS('Pooling Demand- Subsidy &amp; ML'!$M:$M,'Pooling Demand- Subsidy &amp; ML'!$B:$B,2035,'Pooling Demand- Subsidy &amp; ML'!$C:$C,$B109,'Pooling Demand- Subsidy &amp; ML'!$D:$D,AK$106)</f>
        <v>481</v>
      </c>
      <c r="AL109" s="224">
        <f>SUMIFS('Pooling Demand- Subsidy &amp; ML'!$M:$M,'Pooling Demand- Subsidy &amp; ML'!$B:$B,2035,'Pooling Demand- Subsidy &amp; ML'!$C:$C,$B109,'Pooling Demand- Subsidy &amp; ML'!$D:$D,AL$106)</f>
        <v>153</v>
      </c>
      <c r="AM109" s="224">
        <f>SUMIFS('Pooling Demand- Subsidy &amp; ML'!$M:$M,'Pooling Demand- Subsidy &amp; ML'!$B:$B,2035,'Pooling Demand- Subsidy &amp; ML'!$C:$C,$B109,'Pooling Demand- Subsidy &amp; ML'!$D:$D,AM$106)</f>
        <v>162</v>
      </c>
      <c r="AN109" s="225">
        <f>SUMIFS('Pooling Demand- Subsidy &amp; ML'!$M:$M,'Pooling Demand- Subsidy &amp; ML'!$B:$B,2035,'Pooling Demand- Subsidy &amp; ML'!$C:$C,$B109,'Pooling Demand- Subsidy &amp; ML'!$D:$D,AN$106)</f>
        <v>3</v>
      </c>
      <c r="AO109" s="91">
        <f t="shared" ref="AO109:AO114" si="63">SUM(AH109:AN109)</f>
        <v>9133</v>
      </c>
      <c r="AQ109" s="86" t="s">
        <v>10</v>
      </c>
      <c r="AR109" s="96">
        <f>SUMIFS('Pooling Demand- Subsidy &amp; ML'!$M:$M,'Pooling Demand- Subsidy &amp; ML'!$B:$B,2050,'Pooling Demand- Subsidy &amp; ML'!$C:$C,$B109,'Pooling Demand- Subsidy &amp; ML'!$D:$D,AR$106)</f>
        <v>0</v>
      </c>
      <c r="AS109" s="16">
        <f>SUMIFS('Pooling Demand- Subsidy &amp; ML'!$M:$M,'Pooling Demand- Subsidy &amp; ML'!$B:$B,2050,'Pooling Demand- Subsidy &amp; ML'!$C:$C,$B109,'Pooling Demand- Subsidy &amp; ML'!$D:$D,AS$106)</f>
        <v>0</v>
      </c>
      <c r="AT109" s="16">
        <f>SUMIFS('Pooling Demand- Subsidy &amp; ML'!$M:$M,'Pooling Demand- Subsidy &amp; ML'!$B:$B,2050,'Pooling Demand- Subsidy &amp; ML'!$C:$C,$B109,'Pooling Demand- Subsidy &amp; ML'!$D:$D,AT$106)</f>
        <v>0</v>
      </c>
      <c r="AU109" s="16">
        <f>SUMIFS('Pooling Demand- Subsidy &amp; ML'!$M:$M,'Pooling Demand- Subsidy &amp; ML'!$B:$B,2050,'Pooling Demand- Subsidy &amp; ML'!$C:$C,$B109,'Pooling Demand- Subsidy &amp; ML'!$D:$D,AU$106)</f>
        <v>0</v>
      </c>
      <c r="AV109" s="16">
        <f>SUMIFS('Pooling Demand- Subsidy &amp; ML'!$M:$M,'Pooling Demand- Subsidy &amp; ML'!$B:$B,2050,'Pooling Demand- Subsidy &amp; ML'!$C:$C,$B109,'Pooling Demand- Subsidy &amp; ML'!$D:$D,AV$106)</f>
        <v>0</v>
      </c>
      <c r="AW109" s="16">
        <f>SUMIFS('Pooling Demand- Subsidy &amp; ML'!$M:$M,'Pooling Demand- Subsidy &amp; ML'!$B:$B,2050,'Pooling Demand- Subsidy &amp; ML'!$C:$C,$B109,'Pooling Demand- Subsidy &amp; ML'!$D:$D,AW$106)</f>
        <v>0</v>
      </c>
      <c r="AX109" s="97">
        <f>SUMIFS('Pooling Demand- Subsidy &amp; ML'!$M:$M,'Pooling Demand- Subsidy &amp; ML'!$B:$B,2050,'Pooling Demand- Subsidy &amp; ML'!$C:$C,$B109,'Pooling Demand- Subsidy &amp; ML'!$D:$D,AX$106)</f>
        <v>0</v>
      </c>
      <c r="AY109" s="91">
        <f t="shared" ref="AY109:AY114" si="64">SUM(AR109:AX109)</f>
        <v>0</v>
      </c>
    </row>
    <row r="110" spans="2:51" x14ac:dyDescent="0.25">
      <c r="B110" s="1">
        <v>2</v>
      </c>
      <c r="C110" s="86" t="s">
        <v>11</v>
      </c>
      <c r="D110" s="223">
        <f>SUMIFS('Pooling Demand- Subsidy &amp; ML'!$M:$M,'Pooling Demand- Subsidy &amp; ML'!$B:$B,2016,'Pooling Demand- Subsidy &amp; ML'!$C:$C,$B110,'Pooling Demand- Subsidy &amp; ML'!$D:$D,D$106)</f>
        <v>0</v>
      </c>
      <c r="E110" s="224">
        <f>SUMIFS('Pooling Demand- Subsidy &amp; ML'!$M:$M,'Pooling Demand- Subsidy &amp; ML'!$B:$B,2016,'Pooling Demand- Subsidy &amp; ML'!$C:$C,$B110,'Pooling Demand- Subsidy &amp; ML'!$D:$D,E$106)</f>
        <v>0</v>
      </c>
      <c r="F110" s="224">
        <f>SUMIFS('Pooling Demand- Subsidy &amp; ML'!$M:$M,'Pooling Demand- Subsidy &amp; ML'!$B:$B,2016,'Pooling Demand- Subsidy &amp; ML'!$C:$C,$B110,'Pooling Demand- Subsidy &amp; ML'!$D:$D,F$106)</f>
        <v>0</v>
      </c>
      <c r="G110" s="224">
        <f>SUMIFS('Pooling Demand- Subsidy &amp; ML'!$M:$M,'Pooling Demand- Subsidy &amp; ML'!$B:$B,2016,'Pooling Demand- Subsidy &amp; ML'!$C:$C,$B110,'Pooling Demand- Subsidy &amp; ML'!$D:$D,G$106)</f>
        <v>0</v>
      </c>
      <c r="H110" s="224">
        <f>SUMIFS('Pooling Demand- Subsidy &amp; ML'!$M:$M,'Pooling Demand- Subsidy &amp; ML'!$B:$B,2016,'Pooling Demand- Subsidy &amp; ML'!$C:$C,$B110,'Pooling Demand- Subsidy &amp; ML'!$D:$D,H$106)</f>
        <v>0</v>
      </c>
      <c r="I110" s="224">
        <f>SUMIFS('Pooling Demand- Subsidy &amp; ML'!$M:$M,'Pooling Demand- Subsidy &amp; ML'!$B:$B,2016,'Pooling Demand- Subsidy &amp; ML'!$C:$C,$B110,'Pooling Demand- Subsidy &amp; ML'!$D:$D,I$106)</f>
        <v>0</v>
      </c>
      <c r="J110" s="225">
        <f>SUMIFS('Pooling Demand- Subsidy &amp; ML'!$M:$M,'Pooling Demand- Subsidy &amp; ML'!$B:$B,2016,'Pooling Demand- Subsidy &amp; ML'!$C:$C,$B110,'Pooling Demand- Subsidy &amp; ML'!$D:$D,J$106)</f>
        <v>0</v>
      </c>
      <c r="K110" s="91">
        <f t="shared" si="60"/>
        <v>0</v>
      </c>
      <c r="M110" s="86" t="s">
        <v>11</v>
      </c>
      <c r="N110" s="223">
        <f>SUMIFS('Pooling Demand- Subsidy &amp; ML'!$M:$M,'Pooling Demand- Subsidy &amp; ML'!$B:$B,2020,'Pooling Demand- Subsidy &amp; ML'!$C:$C,$B110,'Pooling Demand- Subsidy &amp; ML'!$D:$D,N$106)</f>
        <v>0</v>
      </c>
      <c r="O110" s="224">
        <f>SUMIFS('Pooling Demand- Subsidy &amp; ML'!$M:$M,'Pooling Demand- Subsidy &amp; ML'!$B:$B,2020,'Pooling Demand- Subsidy &amp; ML'!$C:$C,$B110,'Pooling Demand- Subsidy &amp; ML'!$D:$D,O$106)</f>
        <v>0</v>
      </c>
      <c r="P110" s="224">
        <f>SUMIFS('Pooling Demand- Subsidy &amp; ML'!$M:$M,'Pooling Demand- Subsidy &amp; ML'!$B:$B,2020,'Pooling Demand- Subsidy &amp; ML'!$C:$C,$B110,'Pooling Demand- Subsidy &amp; ML'!$D:$D,P$106)</f>
        <v>0</v>
      </c>
      <c r="Q110" s="224">
        <f>SUMIFS('Pooling Demand- Subsidy &amp; ML'!$M:$M,'Pooling Demand- Subsidy &amp; ML'!$B:$B,2020,'Pooling Demand- Subsidy &amp; ML'!$C:$C,$B110,'Pooling Demand- Subsidy &amp; ML'!$D:$D,Q$106)</f>
        <v>0</v>
      </c>
      <c r="R110" s="224">
        <f>SUMIFS('Pooling Demand- Subsidy &amp; ML'!$M:$M,'Pooling Demand- Subsidy &amp; ML'!$B:$B,2020,'Pooling Demand- Subsidy &amp; ML'!$C:$C,$B110,'Pooling Demand- Subsidy &amp; ML'!$D:$D,R$106)</f>
        <v>0</v>
      </c>
      <c r="S110" s="224">
        <f>SUMIFS('Pooling Demand- Subsidy &amp; ML'!$M:$M,'Pooling Demand- Subsidy &amp; ML'!$B:$B,2020,'Pooling Demand- Subsidy &amp; ML'!$C:$C,$B110,'Pooling Demand- Subsidy &amp; ML'!$D:$D,S$106)</f>
        <v>0</v>
      </c>
      <c r="T110" s="225">
        <f>SUMIFS('Pooling Demand- Subsidy &amp; ML'!$M:$M,'Pooling Demand- Subsidy &amp; ML'!$B:$B,2020,'Pooling Demand- Subsidy &amp; ML'!$C:$C,$B110,'Pooling Demand- Subsidy &amp; ML'!$D:$D,T$106)</f>
        <v>0</v>
      </c>
      <c r="U110" s="91">
        <f t="shared" si="61"/>
        <v>0</v>
      </c>
      <c r="W110" s="86" t="s">
        <v>11</v>
      </c>
      <c r="X110" s="223">
        <f>SUMIFS('Pooling Demand- Subsidy &amp; ML'!$M:$M,'Pooling Demand- Subsidy &amp; ML'!$B:$B,2025,'Pooling Demand- Subsidy &amp; ML'!$C:$C,$B110,'Pooling Demand- Subsidy &amp; ML'!$D:$D,X$106)</f>
        <v>0</v>
      </c>
      <c r="Y110" s="224">
        <f>SUMIFS('Pooling Demand- Subsidy &amp; ML'!$M:$M,'Pooling Demand- Subsidy &amp; ML'!$B:$B,2025,'Pooling Demand- Subsidy &amp; ML'!$C:$C,$B110,'Pooling Demand- Subsidy &amp; ML'!$D:$D,Y$106)</f>
        <v>0</v>
      </c>
      <c r="Z110" s="224">
        <f>SUMIFS('Pooling Demand- Subsidy &amp; ML'!$M:$M,'Pooling Demand- Subsidy &amp; ML'!$B:$B,2025,'Pooling Demand- Subsidy &amp; ML'!$C:$C,$B110,'Pooling Demand- Subsidy &amp; ML'!$D:$D,Z$106)</f>
        <v>0</v>
      </c>
      <c r="AA110" s="224">
        <f>SUMIFS('Pooling Demand- Subsidy &amp; ML'!$M:$M,'Pooling Demand- Subsidy &amp; ML'!$B:$B,2025,'Pooling Demand- Subsidy &amp; ML'!$C:$C,$B110,'Pooling Demand- Subsidy &amp; ML'!$D:$D,AA$106)</f>
        <v>0</v>
      </c>
      <c r="AB110" s="224">
        <f>SUMIFS('Pooling Demand- Subsidy &amp; ML'!$M:$M,'Pooling Demand- Subsidy &amp; ML'!$B:$B,2025,'Pooling Demand- Subsidy &amp; ML'!$C:$C,$B110,'Pooling Demand- Subsidy &amp; ML'!$D:$D,AB$106)</f>
        <v>0</v>
      </c>
      <c r="AC110" s="224">
        <f>SUMIFS('Pooling Demand- Subsidy &amp; ML'!$M:$M,'Pooling Demand- Subsidy &amp; ML'!$B:$B,2025,'Pooling Demand- Subsidy &amp; ML'!$C:$C,$B110,'Pooling Demand- Subsidy &amp; ML'!$D:$D,AC$106)</f>
        <v>0</v>
      </c>
      <c r="AD110" s="225">
        <f>SUMIFS('Pooling Demand- Subsidy &amp; ML'!$M:$M,'Pooling Demand- Subsidy &amp; ML'!$B:$B,2025,'Pooling Demand- Subsidy &amp; ML'!$C:$C,$B110,'Pooling Demand- Subsidy &amp; ML'!$D:$D,AD$106)</f>
        <v>0</v>
      </c>
      <c r="AE110" s="91">
        <f t="shared" si="62"/>
        <v>0</v>
      </c>
      <c r="AG110" s="86" t="s">
        <v>11</v>
      </c>
      <c r="AH110" s="223">
        <f>SUMIFS('Pooling Demand- Subsidy &amp; ML'!$M:$M,'Pooling Demand- Subsidy &amp; ML'!$B:$B,2035,'Pooling Demand- Subsidy &amp; ML'!$C:$C,$B110,'Pooling Demand- Subsidy &amp; ML'!$D:$D,AH$106)</f>
        <v>1005</v>
      </c>
      <c r="AI110" s="224">
        <f>SUMIFS('Pooling Demand- Subsidy &amp; ML'!$M:$M,'Pooling Demand- Subsidy &amp; ML'!$B:$B,2035,'Pooling Demand- Subsidy &amp; ML'!$C:$C,$B110,'Pooling Demand- Subsidy &amp; ML'!$D:$D,AI$106)</f>
        <v>130</v>
      </c>
      <c r="AJ110" s="224">
        <f>SUMIFS('Pooling Demand- Subsidy &amp; ML'!$M:$M,'Pooling Demand- Subsidy &amp; ML'!$B:$B,2035,'Pooling Demand- Subsidy &amp; ML'!$C:$C,$B110,'Pooling Demand- Subsidy &amp; ML'!$D:$D,AJ$106)</f>
        <v>4028</v>
      </c>
      <c r="AK110" s="224">
        <f>SUMIFS('Pooling Demand- Subsidy &amp; ML'!$M:$M,'Pooling Demand- Subsidy &amp; ML'!$B:$B,2035,'Pooling Demand- Subsidy &amp; ML'!$C:$C,$B110,'Pooling Demand- Subsidy &amp; ML'!$D:$D,AK$106)</f>
        <v>193</v>
      </c>
      <c r="AL110" s="224">
        <f>SUMIFS('Pooling Demand- Subsidy &amp; ML'!$M:$M,'Pooling Demand- Subsidy &amp; ML'!$B:$B,2035,'Pooling Demand- Subsidy &amp; ML'!$C:$C,$B110,'Pooling Demand- Subsidy &amp; ML'!$D:$D,AL$106)</f>
        <v>12</v>
      </c>
      <c r="AM110" s="224">
        <f>SUMIFS('Pooling Demand- Subsidy &amp; ML'!$M:$M,'Pooling Demand- Subsidy &amp; ML'!$B:$B,2035,'Pooling Demand- Subsidy &amp; ML'!$C:$C,$B110,'Pooling Demand- Subsidy &amp; ML'!$D:$D,AM$106)</f>
        <v>3</v>
      </c>
      <c r="AN110" s="225">
        <f>SUMIFS('Pooling Demand- Subsidy &amp; ML'!$M:$M,'Pooling Demand- Subsidy &amp; ML'!$B:$B,2035,'Pooling Demand- Subsidy &amp; ML'!$C:$C,$B110,'Pooling Demand- Subsidy &amp; ML'!$D:$D,AN$106)</f>
        <v>0</v>
      </c>
      <c r="AO110" s="91">
        <f t="shared" si="63"/>
        <v>5371</v>
      </c>
      <c r="AQ110" s="86" t="s">
        <v>11</v>
      </c>
      <c r="AR110" s="96">
        <f>SUMIFS('Pooling Demand- Subsidy &amp; ML'!$M:$M,'Pooling Demand- Subsidy &amp; ML'!$B:$B,2050,'Pooling Demand- Subsidy &amp; ML'!$C:$C,$B110,'Pooling Demand- Subsidy &amp; ML'!$D:$D,AR$106)</f>
        <v>0</v>
      </c>
      <c r="AS110" s="16">
        <f>SUMIFS('Pooling Demand- Subsidy &amp; ML'!$M:$M,'Pooling Demand- Subsidy &amp; ML'!$B:$B,2050,'Pooling Demand- Subsidy &amp; ML'!$C:$C,$B110,'Pooling Demand- Subsidy &amp; ML'!$D:$D,AS$106)</f>
        <v>0</v>
      </c>
      <c r="AT110" s="16">
        <f>SUMIFS('Pooling Demand- Subsidy &amp; ML'!$M:$M,'Pooling Demand- Subsidy &amp; ML'!$B:$B,2050,'Pooling Demand- Subsidy &amp; ML'!$C:$C,$B110,'Pooling Demand- Subsidy &amp; ML'!$D:$D,AT$106)</f>
        <v>0</v>
      </c>
      <c r="AU110" s="16">
        <f>SUMIFS('Pooling Demand- Subsidy &amp; ML'!$M:$M,'Pooling Demand- Subsidy &amp; ML'!$B:$B,2050,'Pooling Demand- Subsidy &amp; ML'!$C:$C,$B110,'Pooling Demand- Subsidy &amp; ML'!$D:$D,AU$106)</f>
        <v>0</v>
      </c>
      <c r="AV110" s="16">
        <f>SUMIFS('Pooling Demand- Subsidy &amp; ML'!$M:$M,'Pooling Demand- Subsidy &amp; ML'!$B:$B,2050,'Pooling Demand- Subsidy &amp; ML'!$C:$C,$B110,'Pooling Demand- Subsidy &amp; ML'!$D:$D,AV$106)</f>
        <v>0</v>
      </c>
      <c r="AW110" s="16">
        <f>SUMIFS('Pooling Demand- Subsidy &amp; ML'!$M:$M,'Pooling Demand- Subsidy &amp; ML'!$B:$B,2050,'Pooling Demand- Subsidy &amp; ML'!$C:$C,$B110,'Pooling Demand- Subsidy &amp; ML'!$D:$D,AW$106)</f>
        <v>0</v>
      </c>
      <c r="AX110" s="97">
        <f>SUMIFS('Pooling Demand- Subsidy &amp; ML'!$M:$M,'Pooling Demand- Subsidy &amp; ML'!$B:$B,2050,'Pooling Demand- Subsidy &amp; ML'!$C:$C,$B110,'Pooling Demand- Subsidy &amp; ML'!$D:$D,AX$106)</f>
        <v>0</v>
      </c>
      <c r="AY110" s="91">
        <f t="shared" si="64"/>
        <v>0</v>
      </c>
    </row>
    <row r="111" spans="2:51" x14ac:dyDescent="0.25">
      <c r="B111" s="1">
        <v>3</v>
      </c>
      <c r="C111" s="86" t="s">
        <v>12</v>
      </c>
      <c r="D111" s="223">
        <f>SUMIFS('Pooling Demand- Subsidy &amp; ML'!$M:$M,'Pooling Demand- Subsidy &amp; ML'!$B:$B,2016,'Pooling Demand- Subsidy &amp; ML'!$C:$C,$B111,'Pooling Demand- Subsidy &amp; ML'!$D:$D,D$106)</f>
        <v>0</v>
      </c>
      <c r="E111" s="224">
        <f>SUMIFS('Pooling Demand- Subsidy &amp; ML'!$M:$M,'Pooling Demand- Subsidy &amp; ML'!$B:$B,2016,'Pooling Demand- Subsidy &amp; ML'!$C:$C,$B111,'Pooling Demand- Subsidy &amp; ML'!$D:$D,E$106)</f>
        <v>0</v>
      </c>
      <c r="F111" s="224">
        <f>SUMIFS('Pooling Demand- Subsidy &amp; ML'!$M:$M,'Pooling Demand- Subsidy &amp; ML'!$B:$B,2016,'Pooling Demand- Subsidy &amp; ML'!$C:$C,$B111,'Pooling Demand- Subsidy &amp; ML'!$D:$D,F$106)</f>
        <v>0</v>
      </c>
      <c r="G111" s="224">
        <f>SUMIFS('Pooling Demand- Subsidy &amp; ML'!$M:$M,'Pooling Demand- Subsidy &amp; ML'!$B:$B,2016,'Pooling Demand- Subsidy &amp; ML'!$C:$C,$B111,'Pooling Demand- Subsidy &amp; ML'!$D:$D,G$106)</f>
        <v>0</v>
      </c>
      <c r="H111" s="224">
        <f>SUMIFS('Pooling Demand- Subsidy &amp; ML'!$M:$M,'Pooling Demand- Subsidy &amp; ML'!$B:$B,2016,'Pooling Demand- Subsidy &amp; ML'!$C:$C,$B111,'Pooling Demand- Subsidy &amp; ML'!$D:$D,H$106)</f>
        <v>0</v>
      </c>
      <c r="I111" s="224">
        <f>SUMIFS('Pooling Demand- Subsidy &amp; ML'!$M:$M,'Pooling Demand- Subsidy &amp; ML'!$B:$B,2016,'Pooling Demand- Subsidy &amp; ML'!$C:$C,$B111,'Pooling Demand- Subsidy &amp; ML'!$D:$D,I$106)</f>
        <v>0</v>
      </c>
      <c r="J111" s="225">
        <f>SUMIFS('Pooling Demand- Subsidy &amp; ML'!$M:$M,'Pooling Demand- Subsidy &amp; ML'!$B:$B,2016,'Pooling Demand- Subsidy &amp; ML'!$C:$C,$B111,'Pooling Demand- Subsidy &amp; ML'!$D:$D,J$106)</f>
        <v>0</v>
      </c>
      <c r="K111" s="91">
        <f t="shared" si="60"/>
        <v>0</v>
      </c>
      <c r="M111" s="86" t="s">
        <v>12</v>
      </c>
      <c r="N111" s="223">
        <f>SUMIFS('Pooling Demand- Subsidy &amp; ML'!$M:$M,'Pooling Demand- Subsidy &amp; ML'!$B:$B,2020,'Pooling Demand- Subsidy &amp; ML'!$C:$C,$B111,'Pooling Demand- Subsidy &amp; ML'!$D:$D,N$106)</f>
        <v>0</v>
      </c>
      <c r="O111" s="224">
        <f>SUMIFS('Pooling Demand- Subsidy &amp; ML'!$M:$M,'Pooling Demand- Subsidy &amp; ML'!$B:$B,2020,'Pooling Demand- Subsidy &amp; ML'!$C:$C,$B111,'Pooling Demand- Subsidy &amp; ML'!$D:$D,O$106)</f>
        <v>0</v>
      </c>
      <c r="P111" s="224">
        <f>SUMIFS('Pooling Demand- Subsidy &amp; ML'!$M:$M,'Pooling Demand- Subsidy &amp; ML'!$B:$B,2020,'Pooling Demand- Subsidy &amp; ML'!$C:$C,$B111,'Pooling Demand- Subsidy &amp; ML'!$D:$D,P$106)</f>
        <v>0</v>
      </c>
      <c r="Q111" s="224">
        <f>SUMIFS('Pooling Demand- Subsidy &amp; ML'!$M:$M,'Pooling Demand- Subsidy &amp; ML'!$B:$B,2020,'Pooling Demand- Subsidy &amp; ML'!$C:$C,$B111,'Pooling Demand- Subsidy &amp; ML'!$D:$D,Q$106)</f>
        <v>0</v>
      </c>
      <c r="R111" s="224">
        <f>SUMIFS('Pooling Demand- Subsidy &amp; ML'!$M:$M,'Pooling Demand- Subsidy &amp; ML'!$B:$B,2020,'Pooling Demand- Subsidy &amp; ML'!$C:$C,$B111,'Pooling Demand- Subsidy &amp; ML'!$D:$D,R$106)</f>
        <v>0</v>
      </c>
      <c r="S111" s="224">
        <f>SUMIFS('Pooling Demand- Subsidy &amp; ML'!$M:$M,'Pooling Demand- Subsidy &amp; ML'!$B:$B,2020,'Pooling Demand- Subsidy &amp; ML'!$C:$C,$B111,'Pooling Demand- Subsidy &amp; ML'!$D:$D,S$106)</f>
        <v>0</v>
      </c>
      <c r="T111" s="225">
        <f>SUMIFS('Pooling Demand- Subsidy &amp; ML'!$M:$M,'Pooling Demand- Subsidy &amp; ML'!$B:$B,2020,'Pooling Demand- Subsidy &amp; ML'!$C:$C,$B111,'Pooling Demand- Subsidy &amp; ML'!$D:$D,T$106)</f>
        <v>0</v>
      </c>
      <c r="U111" s="91">
        <f t="shared" si="61"/>
        <v>0</v>
      </c>
      <c r="W111" s="86" t="s">
        <v>12</v>
      </c>
      <c r="X111" s="223">
        <f>SUMIFS('Pooling Demand- Subsidy &amp; ML'!$M:$M,'Pooling Demand- Subsidy &amp; ML'!$B:$B,2025,'Pooling Demand- Subsidy &amp; ML'!$C:$C,$B111,'Pooling Demand- Subsidy &amp; ML'!$D:$D,X$106)</f>
        <v>0</v>
      </c>
      <c r="Y111" s="224">
        <f>SUMIFS('Pooling Demand- Subsidy &amp; ML'!$M:$M,'Pooling Demand- Subsidy &amp; ML'!$B:$B,2025,'Pooling Demand- Subsidy &amp; ML'!$C:$C,$B111,'Pooling Demand- Subsidy &amp; ML'!$D:$D,Y$106)</f>
        <v>0</v>
      </c>
      <c r="Z111" s="224">
        <f>SUMIFS('Pooling Demand- Subsidy &amp; ML'!$M:$M,'Pooling Demand- Subsidy &amp; ML'!$B:$B,2025,'Pooling Demand- Subsidy &amp; ML'!$C:$C,$B111,'Pooling Demand- Subsidy &amp; ML'!$D:$D,Z$106)</f>
        <v>0</v>
      </c>
      <c r="AA111" s="224">
        <f>SUMIFS('Pooling Demand- Subsidy &amp; ML'!$M:$M,'Pooling Demand- Subsidy &amp; ML'!$B:$B,2025,'Pooling Demand- Subsidy &amp; ML'!$C:$C,$B111,'Pooling Demand- Subsidy &amp; ML'!$D:$D,AA$106)</f>
        <v>0</v>
      </c>
      <c r="AB111" s="224">
        <f>SUMIFS('Pooling Demand- Subsidy &amp; ML'!$M:$M,'Pooling Demand- Subsidy &amp; ML'!$B:$B,2025,'Pooling Demand- Subsidy &amp; ML'!$C:$C,$B111,'Pooling Demand- Subsidy &amp; ML'!$D:$D,AB$106)</f>
        <v>0</v>
      </c>
      <c r="AC111" s="224">
        <f>SUMIFS('Pooling Demand- Subsidy &amp; ML'!$M:$M,'Pooling Demand- Subsidy &amp; ML'!$B:$B,2025,'Pooling Demand- Subsidy &amp; ML'!$C:$C,$B111,'Pooling Demand- Subsidy &amp; ML'!$D:$D,AC$106)</f>
        <v>0</v>
      </c>
      <c r="AD111" s="225">
        <f>SUMIFS('Pooling Demand- Subsidy &amp; ML'!$M:$M,'Pooling Demand- Subsidy &amp; ML'!$B:$B,2025,'Pooling Demand- Subsidy &amp; ML'!$C:$C,$B111,'Pooling Demand- Subsidy &amp; ML'!$D:$D,AD$106)</f>
        <v>0</v>
      </c>
      <c r="AE111" s="91">
        <f t="shared" si="62"/>
        <v>0</v>
      </c>
      <c r="AG111" s="86" t="s">
        <v>12</v>
      </c>
      <c r="AH111" s="223">
        <f>SUMIFS('Pooling Demand- Subsidy &amp; ML'!$M:$M,'Pooling Demand- Subsidy &amp; ML'!$B:$B,2035,'Pooling Demand- Subsidy &amp; ML'!$C:$C,$B111,'Pooling Demand- Subsidy &amp; ML'!$D:$D,AH$106)</f>
        <v>1014</v>
      </c>
      <c r="AI111" s="224">
        <f>SUMIFS('Pooling Demand- Subsidy &amp; ML'!$M:$M,'Pooling Demand- Subsidy &amp; ML'!$B:$B,2035,'Pooling Demand- Subsidy &amp; ML'!$C:$C,$B111,'Pooling Demand- Subsidy &amp; ML'!$D:$D,AI$106)</f>
        <v>514</v>
      </c>
      <c r="AJ111" s="224">
        <f>SUMIFS('Pooling Demand- Subsidy &amp; ML'!$M:$M,'Pooling Demand- Subsidy &amp; ML'!$B:$B,2035,'Pooling Demand- Subsidy &amp; ML'!$C:$C,$B111,'Pooling Demand- Subsidy &amp; ML'!$D:$D,AJ$106)</f>
        <v>205</v>
      </c>
      <c r="AK111" s="224">
        <f>SUMIFS('Pooling Demand- Subsidy &amp; ML'!$M:$M,'Pooling Demand- Subsidy &amp; ML'!$B:$B,2035,'Pooling Demand- Subsidy &amp; ML'!$C:$C,$B111,'Pooling Demand- Subsidy &amp; ML'!$D:$D,AK$106)</f>
        <v>3535</v>
      </c>
      <c r="AL111" s="224">
        <f>SUMIFS('Pooling Demand- Subsidy &amp; ML'!$M:$M,'Pooling Demand- Subsidy &amp; ML'!$B:$B,2035,'Pooling Demand- Subsidy &amp; ML'!$C:$C,$B111,'Pooling Demand- Subsidy &amp; ML'!$D:$D,AL$106)</f>
        <v>18</v>
      </c>
      <c r="AM111" s="224">
        <f>SUMIFS('Pooling Demand- Subsidy &amp; ML'!$M:$M,'Pooling Demand- Subsidy &amp; ML'!$B:$B,2035,'Pooling Demand- Subsidy &amp; ML'!$C:$C,$B111,'Pooling Demand- Subsidy &amp; ML'!$D:$D,AM$106)</f>
        <v>10</v>
      </c>
      <c r="AN111" s="225">
        <f>SUMIFS('Pooling Demand- Subsidy &amp; ML'!$M:$M,'Pooling Demand- Subsidy &amp; ML'!$B:$B,2035,'Pooling Demand- Subsidy &amp; ML'!$C:$C,$B111,'Pooling Demand- Subsidy &amp; ML'!$D:$D,AN$106)</f>
        <v>10</v>
      </c>
      <c r="AO111" s="91">
        <f t="shared" si="63"/>
        <v>5306</v>
      </c>
      <c r="AQ111" s="86" t="s">
        <v>12</v>
      </c>
      <c r="AR111" s="96">
        <f>SUMIFS('Pooling Demand- Subsidy &amp; ML'!$M:$M,'Pooling Demand- Subsidy &amp; ML'!$B:$B,2050,'Pooling Demand- Subsidy &amp; ML'!$C:$C,$B111,'Pooling Demand- Subsidy &amp; ML'!$D:$D,AR$106)</f>
        <v>0</v>
      </c>
      <c r="AS111" s="16">
        <f>SUMIFS('Pooling Demand- Subsidy &amp; ML'!$M:$M,'Pooling Demand- Subsidy &amp; ML'!$B:$B,2050,'Pooling Demand- Subsidy &amp; ML'!$C:$C,$B111,'Pooling Demand- Subsidy &amp; ML'!$D:$D,AS$106)</f>
        <v>0</v>
      </c>
      <c r="AT111" s="16">
        <f>SUMIFS('Pooling Demand- Subsidy &amp; ML'!$M:$M,'Pooling Demand- Subsidy &amp; ML'!$B:$B,2050,'Pooling Demand- Subsidy &amp; ML'!$C:$C,$B111,'Pooling Demand- Subsidy &amp; ML'!$D:$D,AT$106)</f>
        <v>0</v>
      </c>
      <c r="AU111" s="16">
        <f>SUMIFS('Pooling Demand- Subsidy &amp; ML'!$M:$M,'Pooling Demand- Subsidy &amp; ML'!$B:$B,2050,'Pooling Demand- Subsidy &amp; ML'!$C:$C,$B111,'Pooling Demand- Subsidy &amp; ML'!$D:$D,AU$106)</f>
        <v>0</v>
      </c>
      <c r="AV111" s="16">
        <f>SUMIFS('Pooling Demand- Subsidy &amp; ML'!$M:$M,'Pooling Demand- Subsidy &amp; ML'!$B:$B,2050,'Pooling Demand- Subsidy &amp; ML'!$C:$C,$B111,'Pooling Demand- Subsidy &amp; ML'!$D:$D,AV$106)</f>
        <v>0</v>
      </c>
      <c r="AW111" s="16">
        <f>SUMIFS('Pooling Demand- Subsidy &amp; ML'!$M:$M,'Pooling Demand- Subsidy &amp; ML'!$B:$B,2050,'Pooling Demand- Subsidy &amp; ML'!$C:$C,$B111,'Pooling Demand- Subsidy &amp; ML'!$D:$D,AW$106)</f>
        <v>0</v>
      </c>
      <c r="AX111" s="97">
        <f>SUMIFS('Pooling Demand- Subsidy &amp; ML'!$M:$M,'Pooling Demand- Subsidy &amp; ML'!$B:$B,2050,'Pooling Demand- Subsidy &amp; ML'!$C:$C,$B111,'Pooling Demand- Subsidy &amp; ML'!$D:$D,AX$106)</f>
        <v>0</v>
      </c>
      <c r="AY111" s="91">
        <f t="shared" si="64"/>
        <v>0</v>
      </c>
    </row>
    <row r="112" spans="2:51" x14ac:dyDescent="0.25">
      <c r="B112" s="1">
        <v>4</v>
      </c>
      <c r="C112" s="86" t="s">
        <v>13</v>
      </c>
      <c r="D112" s="223">
        <f>SUMIFS('Pooling Demand- Subsidy &amp; ML'!$M:$M,'Pooling Demand- Subsidy &amp; ML'!$B:$B,2016,'Pooling Demand- Subsidy &amp; ML'!$C:$C,$B112,'Pooling Demand- Subsidy &amp; ML'!$D:$D,D$106)</f>
        <v>0</v>
      </c>
      <c r="E112" s="224">
        <f>SUMIFS('Pooling Demand- Subsidy &amp; ML'!$M:$M,'Pooling Demand- Subsidy &amp; ML'!$B:$B,2016,'Pooling Demand- Subsidy &amp; ML'!$C:$C,$B112,'Pooling Demand- Subsidy &amp; ML'!$D:$D,E$106)</f>
        <v>0</v>
      </c>
      <c r="F112" s="224">
        <f>SUMIFS('Pooling Demand- Subsidy &amp; ML'!$M:$M,'Pooling Demand- Subsidy &amp; ML'!$B:$B,2016,'Pooling Demand- Subsidy &amp; ML'!$C:$C,$B112,'Pooling Demand- Subsidy &amp; ML'!$D:$D,F$106)</f>
        <v>0</v>
      </c>
      <c r="G112" s="224">
        <f>SUMIFS('Pooling Demand- Subsidy &amp; ML'!$M:$M,'Pooling Demand- Subsidy &amp; ML'!$B:$B,2016,'Pooling Demand- Subsidy &amp; ML'!$C:$C,$B112,'Pooling Demand- Subsidy &amp; ML'!$D:$D,G$106)</f>
        <v>0</v>
      </c>
      <c r="H112" s="224">
        <f>SUMIFS('Pooling Demand- Subsidy &amp; ML'!$M:$M,'Pooling Demand- Subsidy &amp; ML'!$B:$B,2016,'Pooling Demand- Subsidy &amp; ML'!$C:$C,$B112,'Pooling Demand- Subsidy &amp; ML'!$D:$D,H$106)</f>
        <v>0</v>
      </c>
      <c r="I112" s="224">
        <f>SUMIFS('Pooling Demand- Subsidy &amp; ML'!$M:$M,'Pooling Demand- Subsidy &amp; ML'!$B:$B,2016,'Pooling Demand- Subsidy &amp; ML'!$C:$C,$B112,'Pooling Demand- Subsidy &amp; ML'!$D:$D,I$106)</f>
        <v>0</v>
      </c>
      <c r="J112" s="225">
        <f>SUMIFS('Pooling Demand- Subsidy &amp; ML'!$M:$M,'Pooling Demand- Subsidy &amp; ML'!$B:$B,2016,'Pooling Demand- Subsidy &amp; ML'!$C:$C,$B112,'Pooling Demand- Subsidy &amp; ML'!$D:$D,J$106)</f>
        <v>0</v>
      </c>
      <c r="K112" s="91">
        <f t="shared" si="60"/>
        <v>0</v>
      </c>
      <c r="M112" s="86" t="s">
        <v>13</v>
      </c>
      <c r="N112" s="223">
        <f>SUMIFS('Pooling Demand- Subsidy &amp; ML'!$M:$M,'Pooling Demand- Subsidy &amp; ML'!$B:$B,2020,'Pooling Demand- Subsidy &amp; ML'!$C:$C,$B112,'Pooling Demand- Subsidy &amp; ML'!$D:$D,N$106)</f>
        <v>0</v>
      </c>
      <c r="O112" s="224">
        <f>SUMIFS('Pooling Demand- Subsidy &amp; ML'!$M:$M,'Pooling Demand- Subsidy &amp; ML'!$B:$B,2020,'Pooling Demand- Subsidy &amp; ML'!$C:$C,$B112,'Pooling Demand- Subsidy &amp; ML'!$D:$D,O$106)</f>
        <v>0</v>
      </c>
      <c r="P112" s="224">
        <f>SUMIFS('Pooling Demand- Subsidy &amp; ML'!$M:$M,'Pooling Demand- Subsidy &amp; ML'!$B:$B,2020,'Pooling Demand- Subsidy &amp; ML'!$C:$C,$B112,'Pooling Demand- Subsidy &amp; ML'!$D:$D,P$106)</f>
        <v>0</v>
      </c>
      <c r="Q112" s="224">
        <f>SUMIFS('Pooling Demand- Subsidy &amp; ML'!$M:$M,'Pooling Demand- Subsidy &amp; ML'!$B:$B,2020,'Pooling Demand- Subsidy &amp; ML'!$C:$C,$B112,'Pooling Demand- Subsidy &amp; ML'!$D:$D,Q$106)</f>
        <v>0</v>
      </c>
      <c r="R112" s="224">
        <f>SUMIFS('Pooling Demand- Subsidy &amp; ML'!$M:$M,'Pooling Demand- Subsidy &amp; ML'!$B:$B,2020,'Pooling Demand- Subsidy &amp; ML'!$C:$C,$B112,'Pooling Demand- Subsidy &amp; ML'!$D:$D,R$106)</f>
        <v>0</v>
      </c>
      <c r="S112" s="224">
        <f>SUMIFS('Pooling Demand- Subsidy &amp; ML'!$M:$M,'Pooling Demand- Subsidy &amp; ML'!$B:$B,2020,'Pooling Demand- Subsidy &amp; ML'!$C:$C,$B112,'Pooling Demand- Subsidy &amp; ML'!$D:$D,S$106)</f>
        <v>0</v>
      </c>
      <c r="T112" s="225">
        <f>SUMIFS('Pooling Demand- Subsidy &amp; ML'!$M:$M,'Pooling Demand- Subsidy &amp; ML'!$B:$B,2020,'Pooling Demand- Subsidy &amp; ML'!$C:$C,$B112,'Pooling Demand- Subsidy &amp; ML'!$D:$D,T$106)</f>
        <v>0</v>
      </c>
      <c r="U112" s="91">
        <f t="shared" si="61"/>
        <v>0</v>
      </c>
      <c r="W112" s="86" t="s">
        <v>13</v>
      </c>
      <c r="X112" s="223">
        <f>SUMIFS('Pooling Demand- Subsidy &amp; ML'!$M:$M,'Pooling Demand- Subsidy &amp; ML'!$B:$B,2025,'Pooling Demand- Subsidy &amp; ML'!$C:$C,$B112,'Pooling Demand- Subsidy &amp; ML'!$D:$D,X$106)</f>
        <v>0</v>
      </c>
      <c r="Y112" s="224">
        <f>SUMIFS('Pooling Demand- Subsidy &amp; ML'!$M:$M,'Pooling Demand- Subsidy &amp; ML'!$B:$B,2025,'Pooling Demand- Subsidy &amp; ML'!$C:$C,$B112,'Pooling Demand- Subsidy &amp; ML'!$D:$D,Y$106)</f>
        <v>0</v>
      </c>
      <c r="Z112" s="224">
        <f>SUMIFS('Pooling Demand- Subsidy &amp; ML'!$M:$M,'Pooling Demand- Subsidy &amp; ML'!$B:$B,2025,'Pooling Demand- Subsidy &amp; ML'!$C:$C,$B112,'Pooling Demand- Subsidy &amp; ML'!$D:$D,Z$106)</f>
        <v>0</v>
      </c>
      <c r="AA112" s="224">
        <f>SUMIFS('Pooling Demand- Subsidy &amp; ML'!$M:$M,'Pooling Demand- Subsidy &amp; ML'!$B:$B,2025,'Pooling Demand- Subsidy &amp; ML'!$C:$C,$B112,'Pooling Demand- Subsidy &amp; ML'!$D:$D,AA$106)</f>
        <v>0</v>
      </c>
      <c r="AB112" s="224">
        <f>SUMIFS('Pooling Demand- Subsidy &amp; ML'!$M:$M,'Pooling Demand- Subsidy &amp; ML'!$B:$B,2025,'Pooling Demand- Subsidy &amp; ML'!$C:$C,$B112,'Pooling Demand- Subsidy &amp; ML'!$D:$D,AB$106)</f>
        <v>0</v>
      </c>
      <c r="AC112" s="224">
        <f>SUMIFS('Pooling Demand- Subsidy &amp; ML'!$M:$M,'Pooling Demand- Subsidy &amp; ML'!$B:$B,2025,'Pooling Demand- Subsidy &amp; ML'!$C:$C,$B112,'Pooling Demand- Subsidy &amp; ML'!$D:$D,AC$106)</f>
        <v>0</v>
      </c>
      <c r="AD112" s="225">
        <f>SUMIFS('Pooling Demand- Subsidy &amp; ML'!$M:$M,'Pooling Demand- Subsidy &amp; ML'!$B:$B,2025,'Pooling Demand- Subsidy &amp; ML'!$C:$C,$B112,'Pooling Demand- Subsidy &amp; ML'!$D:$D,AD$106)</f>
        <v>0</v>
      </c>
      <c r="AE112" s="91">
        <f t="shared" si="62"/>
        <v>0</v>
      </c>
      <c r="AG112" s="86" t="s">
        <v>13</v>
      </c>
      <c r="AH112" s="223">
        <f>SUMIFS('Pooling Demand- Subsidy &amp; ML'!$M:$M,'Pooling Demand- Subsidy &amp; ML'!$B:$B,2035,'Pooling Demand- Subsidy &amp; ML'!$C:$C,$B112,'Pooling Demand- Subsidy &amp; ML'!$D:$D,AH$106)</f>
        <v>32</v>
      </c>
      <c r="AI112" s="224">
        <f>SUMIFS('Pooling Demand- Subsidy &amp; ML'!$M:$M,'Pooling Demand- Subsidy &amp; ML'!$B:$B,2035,'Pooling Demand- Subsidy &amp; ML'!$C:$C,$B112,'Pooling Demand- Subsidy &amp; ML'!$D:$D,AI$106)</f>
        <v>166</v>
      </c>
      <c r="AJ112" s="224">
        <f>SUMIFS('Pooling Demand- Subsidy &amp; ML'!$M:$M,'Pooling Demand- Subsidy &amp; ML'!$B:$B,2035,'Pooling Demand- Subsidy &amp; ML'!$C:$C,$B112,'Pooling Demand- Subsidy &amp; ML'!$D:$D,AJ$106)</f>
        <v>12</v>
      </c>
      <c r="AK112" s="224">
        <f>SUMIFS('Pooling Demand- Subsidy &amp; ML'!$M:$M,'Pooling Demand- Subsidy &amp; ML'!$B:$B,2035,'Pooling Demand- Subsidy &amp; ML'!$C:$C,$B112,'Pooling Demand- Subsidy &amp; ML'!$D:$D,AK$106)</f>
        <v>17</v>
      </c>
      <c r="AL112" s="224">
        <f>SUMIFS('Pooling Demand- Subsidy &amp; ML'!$M:$M,'Pooling Demand- Subsidy &amp; ML'!$B:$B,2035,'Pooling Demand- Subsidy &amp; ML'!$C:$C,$B112,'Pooling Demand- Subsidy &amp; ML'!$D:$D,AL$106)</f>
        <v>2664</v>
      </c>
      <c r="AM112" s="224">
        <f>SUMIFS('Pooling Demand- Subsidy &amp; ML'!$M:$M,'Pooling Demand- Subsidy &amp; ML'!$B:$B,2035,'Pooling Demand- Subsidy &amp; ML'!$C:$C,$B112,'Pooling Demand- Subsidy &amp; ML'!$D:$D,AM$106)</f>
        <v>650</v>
      </c>
      <c r="AN112" s="225">
        <f>SUMIFS('Pooling Demand- Subsidy &amp; ML'!$M:$M,'Pooling Demand- Subsidy &amp; ML'!$B:$B,2035,'Pooling Demand- Subsidy &amp; ML'!$C:$C,$B112,'Pooling Demand- Subsidy &amp; ML'!$D:$D,AN$106)</f>
        <v>2</v>
      </c>
      <c r="AO112" s="91">
        <f t="shared" si="63"/>
        <v>3543</v>
      </c>
      <c r="AQ112" s="86" t="s">
        <v>13</v>
      </c>
      <c r="AR112" s="96">
        <f>SUMIFS('Pooling Demand- Subsidy &amp; ML'!$M:$M,'Pooling Demand- Subsidy &amp; ML'!$B:$B,2050,'Pooling Demand- Subsidy &amp; ML'!$C:$C,$B112,'Pooling Demand- Subsidy &amp; ML'!$D:$D,AR$106)</f>
        <v>0</v>
      </c>
      <c r="AS112" s="16">
        <f>SUMIFS('Pooling Demand- Subsidy &amp; ML'!$M:$M,'Pooling Demand- Subsidy &amp; ML'!$B:$B,2050,'Pooling Demand- Subsidy &amp; ML'!$C:$C,$B112,'Pooling Demand- Subsidy &amp; ML'!$D:$D,AS$106)</f>
        <v>0</v>
      </c>
      <c r="AT112" s="16">
        <f>SUMIFS('Pooling Demand- Subsidy &amp; ML'!$M:$M,'Pooling Demand- Subsidy &amp; ML'!$B:$B,2050,'Pooling Demand- Subsidy &amp; ML'!$C:$C,$B112,'Pooling Demand- Subsidy &amp; ML'!$D:$D,AT$106)</f>
        <v>0</v>
      </c>
      <c r="AU112" s="16">
        <f>SUMIFS('Pooling Demand- Subsidy &amp; ML'!$M:$M,'Pooling Demand- Subsidy &amp; ML'!$B:$B,2050,'Pooling Demand- Subsidy &amp; ML'!$C:$C,$B112,'Pooling Demand- Subsidy &amp; ML'!$D:$D,AU$106)</f>
        <v>0</v>
      </c>
      <c r="AV112" s="16">
        <f>SUMIFS('Pooling Demand- Subsidy &amp; ML'!$M:$M,'Pooling Demand- Subsidy &amp; ML'!$B:$B,2050,'Pooling Demand- Subsidy &amp; ML'!$C:$C,$B112,'Pooling Demand- Subsidy &amp; ML'!$D:$D,AV$106)</f>
        <v>0</v>
      </c>
      <c r="AW112" s="16">
        <f>SUMIFS('Pooling Demand- Subsidy &amp; ML'!$M:$M,'Pooling Demand- Subsidy &amp; ML'!$B:$B,2050,'Pooling Demand- Subsidy &amp; ML'!$C:$C,$B112,'Pooling Demand- Subsidy &amp; ML'!$D:$D,AW$106)</f>
        <v>0</v>
      </c>
      <c r="AX112" s="97">
        <f>SUMIFS('Pooling Demand- Subsidy &amp; ML'!$M:$M,'Pooling Demand- Subsidy &amp; ML'!$B:$B,2050,'Pooling Demand- Subsidy &amp; ML'!$C:$C,$B112,'Pooling Demand- Subsidy &amp; ML'!$D:$D,AX$106)</f>
        <v>0</v>
      </c>
      <c r="AY112" s="91">
        <f t="shared" si="64"/>
        <v>0</v>
      </c>
    </row>
    <row r="113" spans="2:51" x14ac:dyDescent="0.25">
      <c r="B113" s="1">
        <v>5</v>
      </c>
      <c r="C113" s="86" t="s">
        <v>14</v>
      </c>
      <c r="D113" s="223">
        <f>SUMIFS('Pooling Demand- Subsidy &amp; ML'!$M:$M,'Pooling Demand- Subsidy &amp; ML'!$B:$B,2016,'Pooling Demand- Subsidy &amp; ML'!$C:$C,$B113,'Pooling Demand- Subsidy &amp; ML'!$D:$D,D$106)</f>
        <v>0</v>
      </c>
      <c r="E113" s="224">
        <f>SUMIFS('Pooling Demand- Subsidy &amp; ML'!$M:$M,'Pooling Demand- Subsidy &amp; ML'!$B:$B,2016,'Pooling Demand- Subsidy &amp; ML'!$C:$C,$B113,'Pooling Demand- Subsidy &amp; ML'!$D:$D,E$106)</f>
        <v>0</v>
      </c>
      <c r="F113" s="224">
        <f>SUMIFS('Pooling Demand- Subsidy &amp; ML'!$M:$M,'Pooling Demand- Subsidy &amp; ML'!$B:$B,2016,'Pooling Demand- Subsidy &amp; ML'!$C:$C,$B113,'Pooling Demand- Subsidy &amp; ML'!$D:$D,F$106)</f>
        <v>0</v>
      </c>
      <c r="G113" s="224">
        <f>SUMIFS('Pooling Demand- Subsidy &amp; ML'!$M:$M,'Pooling Demand- Subsidy &amp; ML'!$B:$B,2016,'Pooling Demand- Subsidy &amp; ML'!$C:$C,$B113,'Pooling Demand- Subsidy &amp; ML'!$D:$D,G$106)</f>
        <v>0</v>
      </c>
      <c r="H113" s="224">
        <f>SUMIFS('Pooling Demand- Subsidy &amp; ML'!$M:$M,'Pooling Demand- Subsidy &amp; ML'!$B:$B,2016,'Pooling Demand- Subsidy &amp; ML'!$C:$C,$B113,'Pooling Demand- Subsidy &amp; ML'!$D:$D,H$106)</f>
        <v>0</v>
      </c>
      <c r="I113" s="224">
        <f>SUMIFS('Pooling Demand- Subsidy &amp; ML'!$M:$M,'Pooling Demand- Subsidy &amp; ML'!$B:$B,2016,'Pooling Demand- Subsidy &amp; ML'!$C:$C,$B113,'Pooling Demand- Subsidy &amp; ML'!$D:$D,I$106)</f>
        <v>0</v>
      </c>
      <c r="J113" s="225">
        <f>SUMIFS('Pooling Demand- Subsidy &amp; ML'!$M:$M,'Pooling Demand- Subsidy &amp; ML'!$B:$B,2016,'Pooling Demand- Subsidy &amp; ML'!$C:$C,$B113,'Pooling Demand- Subsidy &amp; ML'!$D:$D,J$106)</f>
        <v>0</v>
      </c>
      <c r="K113" s="91">
        <f t="shared" si="60"/>
        <v>0</v>
      </c>
      <c r="M113" s="86" t="s">
        <v>14</v>
      </c>
      <c r="N113" s="223">
        <f>SUMIFS('Pooling Demand- Subsidy &amp; ML'!$M:$M,'Pooling Demand- Subsidy &amp; ML'!$B:$B,2020,'Pooling Demand- Subsidy &amp; ML'!$C:$C,$B113,'Pooling Demand- Subsidy &amp; ML'!$D:$D,N$106)</f>
        <v>0</v>
      </c>
      <c r="O113" s="224">
        <f>SUMIFS('Pooling Demand- Subsidy &amp; ML'!$M:$M,'Pooling Demand- Subsidy &amp; ML'!$B:$B,2020,'Pooling Demand- Subsidy &amp; ML'!$C:$C,$B113,'Pooling Demand- Subsidy &amp; ML'!$D:$D,O$106)</f>
        <v>0</v>
      </c>
      <c r="P113" s="224">
        <f>SUMIFS('Pooling Demand- Subsidy &amp; ML'!$M:$M,'Pooling Demand- Subsidy &amp; ML'!$B:$B,2020,'Pooling Demand- Subsidy &amp; ML'!$C:$C,$B113,'Pooling Demand- Subsidy &amp; ML'!$D:$D,P$106)</f>
        <v>0</v>
      </c>
      <c r="Q113" s="224">
        <f>SUMIFS('Pooling Demand- Subsidy &amp; ML'!$M:$M,'Pooling Demand- Subsidy &amp; ML'!$B:$B,2020,'Pooling Demand- Subsidy &amp; ML'!$C:$C,$B113,'Pooling Demand- Subsidy &amp; ML'!$D:$D,Q$106)</f>
        <v>0</v>
      </c>
      <c r="R113" s="224">
        <f>SUMIFS('Pooling Demand- Subsidy &amp; ML'!$M:$M,'Pooling Demand- Subsidy &amp; ML'!$B:$B,2020,'Pooling Demand- Subsidy &amp; ML'!$C:$C,$B113,'Pooling Demand- Subsidy &amp; ML'!$D:$D,R$106)</f>
        <v>0</v>
      </c>
      <c r="S113" s="224">
        <f>SUMIFS('Pooling Demand- Subsidy &amp; ML'!$M:$M,'Pooling Demand- Subsidy &amp; ML'!$B:$B,2020,'Pooling Demand- Subsidy &amp; ML'!$C:$C,$B113,'Pooling Demand- Subsidy &amp; ML'!$D:$D,S$106)</f>
        <v>0</v>
      </c>
      <c r="T113" s="225">
        <f>SUMIFS('Pooling Demand- Subsidy &amp; ML'!$M:$M,'Pooling Demand- Subsidy &amp; ML'!$B:$B,2020,'Pooling Demand- Subsidy &amp; ML'!$C:$C,$B113,'Pooling Demand- Subsidy &amp; ML'!$D:$D,T$106)</f>
        <v>0</v>
      </c>
      <c r="U113" s="91">
        <f t="shared" si="61"/>
        <v>0</v>
      </c>
      <c r="W113" s="86" t="s">
        <v>14</v>
      </c>
      <c r="X113" s="223">
        <f>SUMIFS('Pooling Demand- Subsidy &amp; ML'!$M:$M,'Pooling Demand- Subsidy &amp; ML'!$B:$B,2025,'Pooling Demand- Subsidy &amp; ML'!$C:$C,$B113,'Pooling Demand- Subsidy &amp; ML'!$D:$D,X$106)</f>
        <v>0</v>
      </c>
      <c r="Y113" s="224">
        <f>SUMIFS('Pooling Demand- Subsidy &amp; ML'!$M:$M,'Pooling Demand- Subsidy &amp; ML'!$B:$B,2025,'Pooling Demand- Subsidy &amp; ML'!$C:$C,$B113,'Pooling Demand- Subsidy &amp; ML'!$D:$D,Y$106)</f>
        <v>0</v>
      </c>
      <c r="Z113" s="224">
        <f>SUMIFS('Pooling Demand- Subsidy &amp; ML'!$M:$M,'Pooling Demand- Subsidy &amp; ML'!$B:$B,2025,'Pooling Demand- Subsidy &amp; ML'!$C:$C,$B113,'Pooling Demand- Subsidy &amp; ML'!$D:$D,Z$106)</f>
        <v>0</v>
      </c>
      <c r="AA113" s="224">
        <f>SUMIFS('Pooling Demand- Subsidy &amp; ML'!$M:$M,'Pooling Demand- Subsidy &amp; ML'!$B:$B,2025,'Pooling Demand- Subsidy &amp; ML'!$C:$C,$B113,'Pooling Demand- Subsidy &amp; ML'!$D:$D,AA$106)</f>
        <v>0</v>
      </c>
      <c r="AB113" s="224">
        <f>SUMIFS('Pooling Demand- Subsidy &amp; ML'!$M:$M,'Pooling Demand- Subsidy &amp; ML'!$B:$B,2025,'Pooling Demand- Subsidy &amp; ML'!$C:$C,$B113,'Pooling Demand- Subsidy &amp; ML'!$D:$D,AB$106)</f>
        <v>0</v>
      </c>
      <c r="AC113" s="224">
        <f>SUMIFS('Pooling Demand- Subsidy &amp; ML'!$M:$M,'Pooling Demand- Subsidy &amp; ML'!$B:$B,2025,'Pooling Demand- Subsidy &amp; ML'!$C:$C,$B113,'Pooling Demand- Subsidy &amp; ML'!$D:$D,AC$106)</f>
        <v>0</v>
      </c>
      <c r="AD113" s="225">
        <f>SUMIFS('Pooling Demand- Subsidy &amp; ML'!$M:$M,'Pooling Demand- Subsidy &amp; ML'!$B:$B,2025,'Pooling Demand- Subsidy &amp; ML'!$C:$C,$B113,'Pooling Demand- Subsidy &amp; ML'!$D:$D,AD$106)</f>
        <v>0</v>
      </c>
      <c r="AE113" s="91">
        <f t="shared" si="62"/>
        <v>0</v>
      </c>
      <c r="AG113" s="86" t="s">
        <v>14</v>
      </c>
      <c r="AH113" s="223">
        <f>SUMIFS('Pooling Demand- Subsidy &amp; ML'!$M:$M,'Pooling Demand- Subsidy &amp; ML'!$B:$B,2035,'Pooling Demand- Subsidy &amp; ML'!$C:$C,$B113,'Pooling Demand- Subsidy &amp; ML'!$D:$D,AH$106)</f>
        <v>16</v>
      </c>
      <c r="AI113" s="224">
        <f>SUMIFS('Pooling Demand- Subsidy &amp; ML'!$M:$M,'Pooling Demand- Subsidy &amp; ML'!$B:$B,2035,'Pooling Demand- Subsidy &amp; ML'!$C:$C,$B113,'Pooling Demand- Subsidy &amp; ML'!$D:$D,AI$106)</f>
        <v>167</v>
      </c>
      <c r="AJ113" s="224">
        <f>SUMIFS('Pooling Demand- Subsidy &amp; ML'!$M:$M,'Pooling Demand- Subsidy &amp; ML'!$B:$B,2035,'Pooling Demand- Subsidy &amp; ML'!$C:$C,$B113,'Pooling Demand- Subsidy &amp; ML'!$D:$D,AJ$106)</f>
        <v>2</v>
      </c>
      <c r="AK113" s="224">
        <f>SUMIFS('Pooling Demand- Subsidy &amp; ML'!$M:$M,'Pooling Demand- Subsidy &amp; ML'!$B:$B,2035,'Pooling Demand- Subsidy &amp; ML'!$C:$C,$B113,'Pooling Demand- Subsidy &amp; ML'!$D:$D,AK$106)</f>
        <v>12</v>
      </c>
      <c r="AL113" s="224">
        <f>SUMIFS('Pooling Demand- Subsidy &amp; ML'!$M:$M,'Pooling Demand- Subsidy &amp; ML'!$B:$B,2035,'Pooling Demand- Subsidy &amp; ML'!$C:$C,$B113,'Pooling Demand- Subsidy &amp; ML'!$D:$D,AL$106)</f>
        <v>657</v>
      </c>
      <c r="AM113" s="224">
        <f>SUMIFS('Pooling Demand- Subsidy &amp; ML'!$M:$M,'Pooling Demand- Subsidy &amp; ML'!$B:$B,2035,'Pooling Demand- Subsidy &amp; ML'!$C:$C,$B113,'Pooling Demand- Subsidy &amp; ML'!$D:$D,AM$106)</f>
        <v>3364</v>
      </c>
      <c r="AN113" s="225">
        <f>SUMIFS('Pooling Demand- Subsidy &amp; ML'!$M:$M,'Pooling Demand- Subsidy &amp; ML'!$B:$B,2035,'Pooling Demand- Subsidy &amp; ML'!$C:$C,$B113,'Pooling Demand- Subsidy &amp; ML'!$D:$D,AN$106)</f>
        <v>4</v>
      </c>
      <c r="AO113" s="91">
        <f t="shared" si="63"/>
        <v>4222</v>
      </c>
      <c r="AQ113" s="86" t="s">
        <v>14</v>
      </c>
      <c r="AR113" s="96">
        <f>SUMIFS('Pooling Demand- Subsidy &amp; ML'!$M:$M,'Pooling Demand- Subsidy &amp; ML'!$B:$B,2050,'Pooling Demand- Subsidy &amp; ML'!$C:$C,$B113,'Pooling Demand- Subsidy &amp; ML'!$D:$D,AR$106)</f>
        <v>0</v>
      </c>
      <c r="AS113" s="16">
        <f>SUMIFS('Pooling Demand- Subsidy &amp; ML'!$M:$M,'Pooling Demand- Subsidy &amp; ML'!$B:$B,2050,'Pooling Demand- Subsidy &amp; ML'!$C:$C,$B113,'Pooling Demand- Subsidy &amp; ML'!$D:$D,AS$106)</f>
        <v>0</v>
      </c>
      <c r="AT113" s="16">
        <f>SUMIFS('Pooling Demand- Subsidy &amp; ML'!$M:$M,'Pooling Demand- Subsidy &amp; ML'!$B:$B,2050,'Pooling Demand- Subsidy &amp; ML'!$C:$C,$B113,'Pooling Demand- Subsidy &amp; ML'!$D:$D,AT$106)</f>
        <v>0</v>
      </c>
      <c r="AU113" s="16">
        <f>SUMIFS('Pooling Demand- Subsidy &amp; ML'!$M:$M,'Pooling Demand- Subsidy &amp; ML'!$B:$B,2050,'Pooling Demand- Subsidy &amp; ML'!$C:$C,$B113,'Pooling Demand- Subsidy &amp; ML'!$D:$D,AU$106)</f>
        <v>0</v>
      </c>
      <c r="AV113" s="16">
        <f>SUMIFS('Pooling Demand- Subsidy &amp; ML'!$M:$M,'Pooling Demand- Subsidy &amp; ML'!$B:$B,2050,'Pooling Demand- Subsidy &amp; ML'!$C:$C,$B113,'Pooling Demand- Subsidy &amp; ML'!$D:$D,AV$106)</f>
        <v>0</v>
      </c>
      <c r="AW113" s="16">
        <f>SUMIFS('Pooling Demand- Subsidy &amp; ML'!$M:$M,'Pooling Demand- Subsidy &amp; ML'!$B:$B,2050,'Pooling Demand- Subsidy &amp; ML'!$C:$C,$B113,'Pooling Demand- Subsidy &amp; ML'!$D:$D,AW$106)</f>
        <v>0</v>
      </c>
      <c r="AX113" s="97">
        <f>SUMIFS('Pooling Demand- Subsidy &amp; ML'!$M:$M,'Pooling Demand- Subsidy &amp; ML'!$B:$B,2050,'Pooling Demand- Subsidy &amp; ML'!$C:$C,$B113,'Pooling Demand- Subsidy &amp; ML'!$D:$D,AX$106)</f>
        <v>0</v>
      </c>
      <c r="AY113" s="91">
        <f t="shared" si="64"/>
        <v>0</v>
      </c>
    </row>
    <row r="114" spans="2:51" x14ac:dyDescent="0.25">
      <c r="B114" s="1">
        <v>6</v>
      </c>
      <c r="C114" s="86" t="s">
        <v>15</v>
      </c>
      <c r="D114" s="226">
        <f>SUMIFS('Pooling Demand- Subsidy &amp; ML'!$M:$M,'Pooling Demand- Subsidy &amp; ML'!$B:$B,2016,'Pooling Demand- Subsidy &amp; ML'!$C:$C,$B114,'Pooling Demand- Subsidy &amp; ML'!$D:$D,D$106)</f>
        <v>0</v>
      </c>
      <c r="E114" s="227">
        <f>SUMIFS('Pooling Demand- Subsidy &amp; ML'!$M:$M,'Pooling Demand- Subsidy &amp; ML'!$B:$B,2016,'Pooling Demand- Subsidy &amp; ML'!$C:$C,$B114,'Pooling Demand- Subsidy &amp; ML'!$D:$D,E$106)</f>
        <v>0</v>
      </c>
      <c r="F114" s="227">
        <f>SUMIFS('Pooling Demand- Subsidy &amp; ML'!$M:$M,'Pooling Demand- Subsidy &amp; ML'!$B:$B,2016,'Pooling Demand- Subsidy &amp; ML'!$C:$C,$B114,'Pooling Demand- Subsidy &amp; ML'!$D:$D,F$106)</f>
        <v>0</v>
      </c>
      <c r="G114" s="227">
        <f>SUMIFS('Pooling Demand- Subsidy &amp; ML'!$M:$M,'Pooling Demand- Subsidy &amp; ML'!$B:$B,2016,'Pooling Demand- Subsidy &amp; ML'!$C:$C,$B114,'Pooling Demand- Subsidy &amp; ML'!$D:$D,G$106)</f>
        <v>0</v>
      </c>
      <c r="H114" s="227">
        <f>SUMIFS('Pooling Demand- Subsidy &amp; ML'!$M:$M,'Pooling Demand- Subsidy &amp; ML'!$B:$B,2016,'Pooling Demand- Subsidy &amp; ML'!$C:$C,$B114,'Pooling Demand- Subsidy &amp; ML'!$D:$D,H$106)</f>
        <v>0</v>
      </c>
      <c r="I114" s="227">
        <f>SUMIFS('Pooling Demand- Subsidy &amp; ML'!$M:$M,'Pooling Demand- Subsidy &amp; ML'!$B:$B,2016,'Pooling Demand- Subsidy &amp; ML'!$C:$C,$B114,'Pooling Demand- Subsidy &amp; ML'!$D:$D,I$106)</f>
        <v>0</v>
      </c>
      <c r="J114" s="228">
        <f>SUMIFS('Pooling Demand- Subsidy &amp; ML'!$M:$M,'Pooling Demand- Subsidy &amp; ML'!$B:$B,2016,'Pooling Demand- Subsidy &amp; ML'!$C:$C,$B114,'Pooling Demand- Subsidy &amp; ML'!$D:$D,J$106)</f>
        <v>0</v>
      </c>
      <c r="K114" s="91">
        <f t="shared" si="60"/>
        <v>0</v>
      </c>
      <c r="M114" s="86" t="s">
        <v>15</v>
      </c>
      <c r="N114" s="226">
        <f>SUMIFS('Pooling Demand- Subsidy &amp; ML'!$M:$M,'Pooling Demand- Subsidy &amp; ML'!$B:$B,2020,'Pooling Demand- Subsidy &amp; ML'!$C:$C,$B114,'Pooling Demand- Subsidy &amp; ML'!$D:$D,N$106)</f>
        <v>0</v>
      </c>
      <c r="O114" s="227">
        <f>SUMIFS('Pooling Demand- Subsidy &amp; ML'!$M:$M,'Pooling Demand- Subsidy &amp; ML'!$B:$B,2020,'Pooling Demand- Subsidy &amp; ML'!$C:$C,$B114,'Pooling Demand- Subsidy &amp; ML'!$D:$D,O$106)</f>
        <v>0</v>
      </c>
      <c r="P114" s="227">
        <f>SUMIFS('Pooling Demand- Subsidy &amp; ML'!$M:$M,'Pooling Demand- Subsidy &amp; ML'!$B:$B,2020,'Pooling Demand- Subsidy &amp; ML'!$C:$C,$B114,'Pooling Demand- Subsidy &amp; ML'!$D:$D,P$106)</f>
        <v>0</v>
      </c>
      <c r="Q114" s="227">
        <f>SUMIFS('Pooling Demand- Subsidy &amp; ML'!$M:$M,'Pooling Demand- Subsidy &amp; ML'!$B:$B,2020,'Pooling Demand- Subsidy &amp; ML'!$C:$C,$B114,'Pooling Demand- Subsidy &amp; ML'!$D:$D,Q$106)</f>
        <v>0</v>
      </c>
      <c r="R114" s="227">
        <f>SUMIFS('Pooling Demand- Subsidy &amp; ML'!$M:$M,'Pooling Demand- Subsidy &amp; ML'!$B:$B,2020,'Pooling Demand- Subsidy &amp; ML'!$C:$C,$B114,'Pooling Demand- Subsidy &amp; ML'!$D:$D,R$106)</f>
        <v>0</v>
      </c>
      <c r="S114" s="227">
        <f>SUMIFS('Pooling Demand- Subsidy &amp; ML'!$M:$M,'Pooling Demand- Subsidy &amp; ML'!$B:$B,2020,'Pooling Demand- Subsidy &amp; ML'!$C:$C,$B114,'Pooling Demand- Subsidy &amp; ML'!$D:$D,S$106)</f>
        <v>0</v>
      </c>
      <c r="T114" s="228">
        <f>SUMIFS('Pooling Demand- Subsidy &amp; ML'!$M:$M,'Pooling Demand- Subsidy &amp; ML'!$B:$B,2020,'Pooling Demand- Subsidy &amp; ML'!$C:$C,$B114,'Pooling Demand- Subsidy &amp; ML'!$D:$D,T$106)</f>
        <v>0</v>
      </c>
      <c r="U114" s="91">
        <f t="shared" si="61"/>
        <v>0</v>
      </c>
      <c r="W114" s="86" t="s">
        <v>15</v>
      </c>
      <c r="X114" s="226">
        <f>SUMIFS('Pooling Demand- Subsidy &amp; ML'!$M:$M,'Pooling Demand- Subsidy &amp; ML'!$B:$B,2025,'Pooling Demand- Subsidy &amp; ML'!$C:$C,$B114,'Pooling Demand- Subsidy &amp; ML'!$D:$D,X$106)</f>
        <v>0</v>
      </c>
      <c r="Y114" s="227">
        <f>SUMIFS('Pooling Demand- Subsidy &amp; ML'!$M:$M,'Pooling Demand- Subsidy &amp; ML'!$B:$B,2025,'Pooling Demand- Subsidy &amp; ML'!$C:$C,$B114,'Pooling Demand- Subsidy &amp; ML'!$D:$D,Y$106)</f>
        <v>0</v>
      </c>
      <c r="Z114" s="227">
        <f>SUMIFS('Pooling Demand- Subsidy &amp; ML'!$M:$M,'Pooling Demand- Subsidy &amp; ML'!$B:$B,2025,'Pooling Demand- Subsidy &amp; ML'!$C:$C,$B114,'Pooling Demand- Subsidy &amp; ML'!$D:$D,Z$106)</f>
        <v>0</v>
      </c>
      <c r="AA114" s="227">
        <f>SUMIFS('Pooling Demand- Subsidy &amp; ML'!$M:$M,'Pooling Demand- Subsidy &amp; ML'!$B:$B,2025,'Pooling Demand- Subsidy &amp; ML'!$C:$C,$B114,'Pooling Demand- Subsidy &amp; ML'!$D:$D,AA$106)</f>
        <v>0</v>
      </c>
      <c r="AB114" s="227">
        <f>SUMIFS('Pooling Demand- Subsidy &amp; ML'!$M:$M,'Pooling Demand- Subsidy &amp; ML'!$B:$B,2025,'Pooling Demand- Subsidy &amp; ML'!$C:$C,$B114,'Pooling Demand- Subsidy &amp; ML'!$D:$D,AB$106)</f>
        <v>0</v>
      </c>
      <c r="AC114" s="227">
        <f>SUMIFS('Pooling Demand- Subsidy &amp; ML'!$M:$M,'Pooling Demand- Subsidy &amp; ML'!$B:$B,2025,'Pooling Demand- Subsidy &amp; ML'!$C:$C,$B114,'Pooling Demand- Subsidy &amp; ML'!$D:$D,AC$106)</f>
        <v>0</v>
      </c>
      <c r="AD114" s="228">
        <f>SUMIFS('Pooling Demand- Subsidy &amp; ML'!$M:$M,'Pooling Demand- Subsidy &amp; ML'!$B:$B,2025,'Pooling Demand- Subsidy &amp; ML'!$C:$C,$B114,'Pooling Demand- Subsidy &amp; ML'!$D:$D,AD$106)</f>
        <v>0</v>
      </c>
      <c r="AE114" s="91">
        <f t="shared" si="62"/>
        <v>0</v>
      </c>
      <c r="AG114" s="86" t="s">
        <v>15</v>
      </c>
      <c r="AH114" s="226">
        <f>SUMIFS('Pooling Demand- Subsidy &amp; ML'!$M:$M,'Pooling Demand- Subsidy &amp; ML'!$B:$B,2035,'Pooling Demand- Subsidy &amp; ML'!$C:$C,$B114,'Pooling Demand- Subsidy &amp; ML'!$D:$D,AH$106)</f>
        <v>2</v>
      </c>
      <c r="AI114" s="227">
        <f>SUMIFS('Pooling Demand- Subsidy &amp; ML'!$M:$M,'Pooling Demand- Subsidy &amp; ML'!$B:$B,2035,'Pooling Demand- Subsidy &amp; ML'!$C:$C,$B114,'Pooling Demand- Subsidy &amp; ML'!$D:$D,AI$106)</f>
        <v>8</v>
      </c>
      <c r="AJ114" s="227">
        <f>SUMIFS('Pooling Demand- Subsidy &amp; ML'!$M:$M,'Pooling Demand- Subsidy &amp; ML'!$B:$B,2035,'Pooling Demand- Subsidy &amp; ML'!$C:$C,$B114,'Pooling Demand- Subsidy &amp; ML'!$D:$D,AJ$106)</f>
        <v>1</v>
      </c>
      <c r="AK114" s="227">
        <f>SUMIFS('Pooling Demand- Subsidy &amp; ML'!$M:$M,'Pooling Demand- Subsidy &amp; ML'!$B:$B,2035,'Pooling Demand- Subsidy &amp; ML'!$C:$C,$B114,'Pooling Demand- Subsidy &amp; ML'!$D:$D,AK$106)</f>
        <v>19</v>
      </c>
      <c r="AL114" s="227">
        <f>SUMIFS('Pooling Demand- Subsidy &amp; ML'!$M:$M,'Pooling Demand- Subsidy &amp; ML'!$B:$B,2035,'Pooling Demand- Subsidy &amp; ML'!$C:$C,$B114,'Pooling Demand- Subsidy &amp; ML'!$D:$D,AL$106)</f>
        <v>4</v>
      </c>
      <c r="AM114" s="227">
        <f>SUMIFS('Pooling Demand- Subsidy &amp; ML'!$M:$M,'Pooling Demand- Subsidy &amp; ML'!$B:$B,2035,'Pooling Demand- Subsidy &amp; ML'!$C:$C,$B114,'Pooling Demand- Subsidy &amp; ML'!$D:$D,AM$106)</f>
        <v>12</v>
      </c>
      <c r="AN114" s="228">
        <f>SUMIFS('Pooling Demand- Subsidy &amp; ML'!$M:$M,'Pooling Demand- Subsidy &amp; ML'!$B:$B,2035,'Pooling Demand- Subsidy &amp; ML'!$C:$C,$B114,'Pooling Demand- Subsidy &amp; ML'!$D:$D,AN$106)</f>
        <v>62</v>
      </c>
      <c r="AO114" s="91">
        <f t="shared" si="63"/>
        <v>108</v>
      </c>
      <c r="AQ114" s="86" t="s">
        <v>15</v>
      </c>
      <c r="AR114" s="98">
        <f>SUMIFS('Pooling Demand- Subsidy &amp; ML'!$M:$M,'Pooling Demand- Subsidy &amp; ML'!$B:$B,2050,'Pooling Demand- Subsidy &amp; ML'!$C:$C,$B114,'Pooling Demand- Subsidy &amp; ML'!$D:$D,AR$106)</f>
        <v>0</v>
      </c>
      <c r="AS114" s="99">
        <f>SUMIFS('Pooling Demand- Subsidy &amp; ML'!$M:$M,'Pooling Demand- Subsidy &amp; ML'!$B:$B,2050,'Pooling Demand- Subsidy &amp; ML'!$C:$C,$B114,'Pooling Demand- Subsidy &amp; ML'!$D:$D,AS$106)</f>
        <v>0</v>
      </c>
      <c r="AT114" s="99">
        <f>SUMIFS('Pooling Demand- Subsidy &amp; ML'!$M:$M,'Pooling Demand- Subsidy &amp; ML'!$B:$B,2050,'Pooling Demand- Subsidy &amp; ML'!$C:$C,$B114,'Pooling Demand- Subsidy &amp; ML'!$D:$D,AT$106)</f>
        <v>0</v>
      </c>
      <c r="AU114" s="99">
        <f>SUMIFS('Pooling Demand- Subsidy &amp; ML'!$M:$M,'Pooling Demand- Subsidy &amp; ML'!$B:$B,2050,'Pooling Demand- Subsidy &amp; ML'!$C:$C,$B114,'Pooling Demand- Subsidy &amp; ML'!$D:$D,AU$106)</f>
        <v>0</v>
      </c>
      <c r="AV114" s="99">
        <f>SUMIFS('Pooling Demand- Subsidy &amp; ML'!$M:$M,'Pooling Demand- Subsidy &amp; ML'!$B:$B,2050,'Pooling Demand- Subsidy &amp; ML'!$C:$C,$B114,'Pooling Demand- Subsidy &amp; ML'!$D:$D,AV$106)</f>
        <v>0</v>
      </c>
      <c r="AW114" s="99">
        <f>SUMIFS('Pooling Demand- Subsidy &amp; ML'!$M:$M,'Pooling Demand- Subsidy &amp; ML'!$B:$B,2050,'Pooling Demand- Subsidy &amp; ML'!$C:$C,$B114,'Pooling Demand- Subsidy &amp; ML'!$D:$D,AW$106)</f>
        <v>0</v>
      </c>
      <c r="AX114" s="100">
        <f>SUMIFS('Pooling Demand- Subsidy &amp; ML'!$M:$M,'Pooling Demand- Subsidy &amp; ML'!$B:$B,2050,'Pooling Demand- Subsidy &amp; ML'!$C:$C,$B114,'Pooling Demand- Subsidy &amp; ML'!$D:$D,AX$106)</f>
        <v>0</v>
      </c>
      <c r="AY114" s="91">
        <f t="shared" si="64"/>
        <v>0</v>
      </c>
    </row>
    <row r="115" spans="2:51" x14ac:dyDescent="0.25">
      <c r="B115" s="1"/>
      <c r="C115" s="101" t="s">
        <v>81</v>
      </c>
      <c r="D115" s="92">
        <f>SUM(D108:D114)</f>
        <v>0</v>
      </c>
      <c r="E115" s="92">
        <f t="shared" ref="E115:J115" si="65">SUM(E108:E114)</f>
        <v>0</v>
      </c>
      <c r="F115" s="92">
        <f t="shared" si="65"/>
        <v>0</v>
      </c>
      <c r="G115" s="92">
        <f t="shared" si="65"/>
        <v>0</v>
      </c>
      <c r="H115" s="92">
        <f t="shared" si="65"/>
        <v>0</v>
      </c>
      <c r="I115" s="92">
        <f t="shared" si="65"/>
        <v>0</v>
      </c>
      <c r="J115" s="92">
        <f t="shared" si="65"/>
        <v>0</v>
      </c>
      <c r="K115" s="15">
        <f>SUM(K108:K114)</f>
        <v>0</v>
      </c>
      <c r="M115" s="101" t="s">
        <v>81</v>
      </c>
      <c r="N115" s="92">
        <f>SUM(N108:N114)</f>
        <v>0</v>
      </c>
      <c r="O115" s="92">
        <f t="shared" ref="O115:T115" si="66">SUM(O108:O114)</f>
        <v>0</v>
      </c>
      <c r="P115" s="92">
        <f t="shared" si="66"/>
        <v>0</v>
      </c>
      <c r="Q115" s="92">
        <f t="shared" si="66"/>
        <v>0</v>
      </c>
      <c r="R115" s="92">
        <f t="shared" si="66"/>
        <v>0</v>
      </c>
      <c r="S115" s="92">
        <f t="shared" si="66"/>
        <v>0</v>
      </c>
      <c r="T115" s="92">
        <f t="shared" si="66"/>
        <v>0</v>
      </c>
      <c r="U115" s="15">
        <f>SUM(U108:U114)</f>
        <v>0</v>
      </c>
      <c r="W115" s="101" t="s">
        <v>81</v>
      </c>
      <c r="X115" s="92">
        <f>SUM(X108:X114)</f>
        <v>0</v>
      </c>
      <c r="Y115" s="92">
        <f t="shared" ref="Y115:AD115" si="67">SUM(Y108:Y114)</f>
        <v>0</v>
      </c>
      <c r="Z115" s="92">
        <f t="shared" si="67"/>
        <v>0</v>
      </c>
      <c r="AA115" s="92">
        <f t="shared" si="67"/>
        <v>0</v>
      </c>
      <c r="AB115" s="92">
        <f t="shared" si="67"/>
        <v>0</v>
      </c>
      <c r="AC115" s="92">
        <f t="shared" si="67"/>
        <v>0</v>
      </c>
      <c r="AD115" s="92">
        <f t="shared" si="67"/>
        <v>0</v>
      </c>
      <c r="AE115" s="15">
        <f>SUM(AE108:AE114)</f>
        <v>0</v>
      </c>
      <c r="AG115" s="101" t="s">
        <v>81</v>
      </c>
      <c r="AH115" s="92">
        <f>SUM(AH108:AH114)</f>
        <v>10325</v>
      </c>
      <c r="AI115" s="92">
        <f t="shared" ref="AI115:AN115" si="68">SUM(AI108:AI114)</f>
        <v>9292</v>
      </c>
      <c r="AJ115" s="92">
        <f t="shared" si="68"/>
        <v>5326</v>
      </c>
      <c r="AK115" s="92">
        <f t="shared" si="68"/>
        <v>5271</v>
      </c>
      <c r="AL115" s="92">
        <f t="shared" si="68"/>
        <v>3540</v>
      </c>
      <c r="AM115" s="92">
        <f t="shared" si="68"/>
        <v>4214</v>
      </c>
      <c r="AN115" s="92">
        <f t="shared" si="68"/>
        <v>82</v>
      </c>
      <c r="AO115" s="15">
        <f>SUM(AO108:AO114)</f>
        <v>38050</v>
      </c>
      <c r="AQ115" s="101" t="s">
        <v>81</v>
      </c>
      <c r="AR115" s="92">
        <f>SUM(AR108:AR114)</f>
        <v>0</v>
      </c>
      <c r="AS115" s="92">
        <f t="shared" ref="AS115:AX115" si="69">SUM(AS108:AS114)</f>
        <v>0</v>
      </c>
      <c r="AT115" s="92">
        <f t="shared" si="69"/>
        <v>0</v>
      </c>
      <c r="AU115" s="92">
        <f t="shared" si="69"/>
        <v>0</v>
      </c>
      <c r="AV115" s="92">
        <f t="shared" si="69"/>
        <v>0</v>
      </c>
      <c r="AW115" s="92">
        <f t="shared" si="69"/>
        <v>0</v>
      </c>
      <c r="AX115" s="92">
        <f t="shared" si="69"/>
        <v>0</v>
      </c>
      <c r="AY115" s="15">
        <f>SUM(AY108:AY114)</f>
        <v>0</v>
      </c>
    </row>
    <row r="116" spans="2:51" x14ac:dyDescent="0.25">
      <c r="B116" s="1"/>
      <c r="C116" s="103"/>
      <c r="D116" s="102"/>
      <c r="E116" s="102"/>
      <c r="F116" s="102"/>
      <c r="G116" s="102"/>
      <c r="H116" s="102"/>
      <c r="I116" s="102"/>
      <c r="J116" s="102"/>
      <c r="K116" s="26"/>
      <c r="M116" s="103"/>
      <c r="N116" s="102"/>
      <c r="O116" s="102"/>
      <c r="P116" s="102"/>
      <c r="Q116" s="102"/>
      <c r="R116" s="102"/>
      <c r="S116" s="102"/>
      <c r="T116" s="102"/>
      <c r="U116" s="26"/>
      <c r="W116" s="103"/>
      <c r="X116" s="102"/>
      <c r="Y116" s="102"/>
      <c r="Z116" s="102"/>
      <c r="AA116" s="102"/>
      <c r="AB116" s="102"/>
      <c r="AC116" s="102"/>
      <c r="AD116" s="102"/>
      <c r="AE116" s="26"/>
      <c r="AG116" s="103"/>
      <c r="AH116" s="102"/>
      <c r="AI116" s="102"/>
      <c r="AJ116" s="102"/>
      <c r="AK116" s="102"/>
      <c r="AL116" s="102"/>
      <c r="AM116" s="102"/>
      <c r="AN116" s="102"/>
      <c r="AO116" s="26"/>
      <c r="AQ116" s="103"/>
      <c r="AR116" s="102"/>
      <c r="AS116" s="102"/>
      <c r="AT116" s="102"/>
      <c r="AU116" s="102"/>
      <c r="AV116" s="102"/>
      <c r="AW116" s="102"/>
      <c r="AX116" s="102"/>
      <c r="AY116" s="26"/>
    </row>
    <row r="119" spans="2:51" ht="15.75" x14ac:dyDescent="0.25">
      <c r="C119" s="262" t="s">
        <v>321</v>
      </c>
      <c r="D119" s="263"/>
      <c r="E119" s="263"/>
      <c r="F119" s="263"/>
      <c r="G119" s="263"/>
      <c r="H119" s="263"/>
      <c r="I119" s="263"/>
      <c r="J119" s="263"/>
      <c r="K119" s="264"/>
      <c r="M119" s="262" t="s">
        <v>321</v>
      </c>
      <c r="N119" s="263"/>
      <c r="O119" s="263"/>
      <c r="P119" s="263"/>
      <c r="Q119" s="263"/>
      <c r="R119" s="263"/>
      <c r="S119" s="263"/>
      <c r="T119" s="263"/>
      <c r="U119" s="264"/>
      <c r="W119" s="262" t="s">
        <v>321</v>
      </c>
      <c r="X119" s="263"/>
      <c r="Y119" s="263"/>
      <c r="Z119" s="263"/>
      <c r="AA119" s="263"/>
      <c r="AB119" s="263"/>
      <c r="AC119" s="263"/>
      <c r="AD119" s="263"/>
      <c r="AE119" s="264"/>
      <c r="AG119" s="262" t="s">
        <v>321</v>
      </c>
      <c r="AH119" s="263"/>
      <c r="AI119" s="263"/>
      <c r="AJ119" s="263"/>
      <c r="AK119" s="263"/>
      <c r="AL119" s="263"/>
      <c r="AM119" s="263"/>
      <c r="AN119" s="263"/>
      <c r="AO119" s="264"/>
      <c r="AQ119" s="262" t="s">
        <v>321</v>
      </c>
      <c r="AR119" s="263"/>
      <c r="AS119" s="263"/>
      <c r="AT119" s="263"/>
      <c r="AU119" s="263"/>
      <c r="AV119" s="263"/>
      <c r="AW119" s="263"/>
      <c r="AX119" s="263"/>
      <c r="AY119" s="264"/>
    </row>
    <row r="120" spans="2:51" ht="18.75" x14ac:dyDescent="0.3">
      <c r="C120" s="83"/>
      <c r="D120" s="84"/>
      <c r="E120" s="84"/>
      <c r="F120" s="84"/>
      <c r="G120" s="84"/>
      <c r="H120" s="84"/>
      <c r="I120" s="84"/>
      <c r="J120" s="84"/>
      <c r="K120" s="85"/>
      <c r="M120" s="83"/>
      <c r="N120" s="84"/>
      <c r="O120" s="84"/>
      <c r="P120" s="84"/>
      <c r="Q120" s="84"/>
      <c r="R120" s="84"/>
      <c r="S120" s="84"/>
      <c r="T120" s="84"/>
      <c r="U120" s="85"/>
      <c r="W120" s="83"/>
      <c r="X120" s="84"/>
      <c r="Y120" s="84"/>
      <c r="Z120" s="84"/>
      <c r="AA120" s="84"/>
      <c r="AB120" s="84"/>
      <c r="AC120" s="84"/>
      <c r="AD120" s="84"/>
      <c r="AE120" s="85"/>
      <c r="AG120" s="83"/>
      <c r="AH120" s="84"/>
      <c r="AI120" s="84"/>
      <c r="AJ120" s="84"/>
      <c r="AK120" s="84"/>
      <c r="AL120" s="84"/>
      <c r="AM120" s="84"/>
      <c r="AN120" s="84"/>
      <c r="AO120" s="85"/>
      <c r="AQ120" s="83"/>
      <c r="AR120" s="84"/>
      <c r="AS120" s="84"/>
      <c r="AT120" s="84"/>
      <c r="AU120" s="84"/>
      <c r="AV120" s="84"/>
      <c r="AW120" s="84"/>
      <c r="AX120" s="84"/>
      <c r="AY120" s="85"/>
    </row>
    <row r="121" spans="2:51" x14ac:dyDescent="0.25">
      <c r="C121" s="86"/>
      <c r="D121" s="265" t="s">
        <v>82</v>
      </c>
      <c r="E121" s="265"/>
      <c r="F121" s="265"/>
      <c r="G121" s="265"/>
      <c r="H121" s="265"/>
      <c r="I121" s="265"/>
      <c r="J121" s="265"/>
      <c r="K121" s="87"/>
      <c r="M121" s="86"/>
      <c r="N121" s="265" t="s">
        <v>82</v>
      </c>
      <c r="O121" s="265"/>
      <c r="P121" s="265"/>
      <c r="Q121" s="265"/>
      <c r="R121" s="265"/>
      <c r="S121" s="265"/>
      <c r="T121" s="265"/>
      <c r="U121" s="87"/>
      <c r="W121" s="86"/>
      <c r="X121" s="265" t="s">
        <v>82</v>
      </c>
      <c r="Y121" s="265"/>
      <c r="Z121" s="265"/>
      <c r="AA121" s="265"/>
      <c r="AB121" s="265"/>
      <c r="AC121" s="265"/>
      <c r="AD121" s="265"/>
      <c r="AE121" s="87"/>
      <c r="AG121" s="86"/>
      <c r="AH121" s="265" t="s">
        <v>82</v>
      </c>
      <c r="AI121" s="265"/>
      <c r="AJ121" s="265"/>
      <c r="AK121" s="265"/>
      <c r="AL121" s="265"/>
      <c r="AM121" s="265"/>
      <c r="AN121" s="265"/>
      <c r="AO121" s="87"/>
      <c r="AQ121" s="86"/>
      <c r="AR121" s="265" t="s">
        <v>82</v>
      </c>
      <c r="AS121" s="265"/>
      <c r="AT121" s="265"/>
      <c r="AU121" s="265"/>
      <c r="AV121" s="265"/>
      <c r="AW121" s="265"/>
      <c r="AX121" s="265"/>
      <c r="AY121" s="87"/>
    </row>
    <row r="122" spans="2:51" x14ac:dyDescent="0.25">
      <c r="C122" s="86"/>
      <c r="D122" s="4">
        <v>0</v>
      </c>
      <c r="E122" s="4">
        <v>1</v>
      </c>
      <c r="F122" s="4">
        <v>2</v>
      </c>
      <c r="G122" s="4">
        <v>3</v>
      </c>
      <c r="H122" s="4">
        <v>4</v>
      </c>
      <c r="I122" s="4">
        <v>5</v>
      </c>
      <c r="J122" s="4">
        <v>6</v>
      </c>
      <c r="K122" s="88"/>
      <c r="M122" s="86"/>
      <c r="N122" s="4">
        <v>0</v>
      </c>
      <c r="O122" s="4">
        <v>1</v>
      </c>
      <c r="P122" s="4">
        <v>2</v>
      </c>
      <c r="Q122" s="4">
        <v>3</v>
      </c>
      <c r="R122" s="4">
        <v>4</v>
      </c>
      <c r="S122" s="4">
        <v>5</v>
      </c>
      <c r="T122" s="4">
        <v>6</v>
      </c>
      <c r="U122" s="88"/>
      <c r="W122" s="86"/>
      <c r="X122" s="4">
        <v>0</v>
      </c>
      <c r="Y122" s="4">
        <v>1</v>
      </c>
      <c r="Z122" s="4">
        <v>2</v>
      </c>
      <c r="AA122" s="4">
        <v>3</v>
      </c>
      <c r="AB122" s="4">
        <v>4</v>
      </c>
      <c r="AC122" s="4">
        <v>5</v>
      </c>
      <c r="AD122" s="4">
        <v>6</v>
      </c>
      <c r="AE122" s="88"/>
      <c r="AG122" s="86"/>
      <c r="AH122" s="4">
        <v>0</v>
      </c>
      <c r="AI122" s="4">
        <v>1</v>
      </c>
      <c r="AJ122" s="4">
        <v>2</v>
      </c>
      <c r="AK122" s="4">
        <v>3</v>
      </c>
      <c r="AL122" s="4">
        <v>4</v>
      </c>
      <c r="AM122" s="4">
        <v>5</v>
      </c>
      <c r="AN122" s="4">
        <v>6</v>
      </c>
      <c r="AO122" s="88"/>
      <c r="AQ122" s="86"/>
      <c r="AR122" s="4">
        <v>0</v>
      </c>
      <c r="AS122" s="4">
        <v>1</v>
      </c>
      <c r="AT122" s="4">
        <v>2</v>
      </c>
      <c r="AU122" s="4">
        <v>3</v>
      </c>
      <c r="AV122" s="4">
        <v>4</v>
      </c>
      <c r="AW122" s="4">
        <v>5</v>
      </c>
      <c r="AX122" s="4">
        <v>6</v>
      </c>
      <c r="AY122" s="88"/>
    </row>
    <row r="123" spans="2:51" ht="99.75" x14ac:dyDescent="0.25">
      <c r="C123" s="89" t="s">
        <v>83</v>
      </c>
      <c r="D123" s="82" t="s">
        <v>9</v>
      </c>
      <c r="E123" s="82" t="s">
        <v>10</v>
      </c>
      <c r="F123" s="82" t="s">
        <v>11</v>
      </c>
      <c r="G123" s="82" t="s">
        <v>12</v>
      </c>
      <c r="H123" s="82" t="s">
        <v>13</v>
      </c>
      <c r="I123" s="82" t="s">
        <v>14</v>
      </c>
      <c r="J123" s="82" t="s">
        <v>15</v>
      </c>
      <c r="K123" s="90" t="s">
        <v>80</v>
      </c>
      <c r="M123" s="89" t="s">
        <v>83</v>
      </c>
      <c r="N123" s="82" t="s">
        <v>9</v>
      </c>
      <c r="O123" s="82" t="s">
        <v>10</v>
      </c>
      <c r="P123" s="82" t="s">
        <v>11</v>
      </c>
      <c r="Q123" s="82" t="s">
        <v>12</v>
      </c>
      <c r="R123" s="82" t="s">
        <v>13</v>
      </c>
      <c r="S123" s="82" t="s">
        <v>14</v>
      </c>
      <c r="T123" s="82" t="s">
        <v>15</v>
      </c>
      <c r="U123" s="90" t="s">
        <v>80</v>
      </c>
      <c r="W123" s="89" t="s">
        <v>83</v>
      </c>
      <c r="X123" s="82" t="s">
        <v>9</v>
      </c>
      <c r="Y123" s="82" t="s">
        <v>10</v>
      </c>
      <c r="Z123" s="82" t="s">
        <v>11</v>
      </c>
      <c r="AA123" s="82" t="s">
        <v>12</v>
      </c>
      <c r="AB123" s="82" t="s">
        <v>13</v>
      </c>
      <c r="AC123" s="82" t="s">
        <v>14</v>
      </c>
      <c r="AD123" s="82" t="s">
        <v>15</v>
      </c>
      <c r="AE123" s="90" t="s">
        <v>80</v>
      </c>
      <c r="AG123" s="89" t="s">
        <v>83</v>
      </c>
      <c r="AH123" s="82" t="s">
        <v>9</v>
      </c>
      <c r="AI123" s="82" t="s">
        <v>10</v>
      </c>
      <c r="AJ123" s="82" t="s">
        <v>11</v>
      </c>
      <c r="AK123" s="82" t="s">
        <v>12</v>
      </c>
      <c r="AL123" s="82" t="s">
        <v>13</v>
      </c>
      <c r="AM123" s="82" t="s">
        <v>14</v>
      </c>
      <c r="AN123" s="82" t="s">
        <v>15</v>
      </c>
      <c r="AO123" s="90" t="s">
        <v>80</v>
      </c>
      <c r="AQ123" s="89" t="s">
        <v>83</v>
      </c>
      <c r="AR123" s="82" t="s">
        <v>9</v>
      </c>
      <c r="AS123" s="82" t="s">
        <v>10</v>
      </c>
      <c r="AT123" s="82" t="s">
        <v>11</v>
      </c>
      <c r="AU123" s="82" t="s">
        <v>12</v>
      </c>
      <c r="AV123" s="82" t="s">
        <v>13</v>
      </c>
      <c r="AW123" s="82" t="s">
        <v>14</v>
      </c>
      <c r="AX123" s="82" t="s">
        <v>15</v>
      </c>
      <c r="AY123" s="90" t="s">
        <v>80</v>
      </c>
    </row>
    <row r="124" spans="2:51" x14ac:dyDescent="0.25">
      <c r="B124" s="1">
        <v>0</v>
      </c>
      <c r="C124" s="86" t="s">
        <v>9</v>
      </c>
      <c r="D124" s="220">
        <f>SUMIFS('Pooling Demand- Subsidy &amp; ML'!$N:$N,'Pooling Demand- Subsidy &amp; ML'!$B:$B,2016,'Pooling Demand- Subsidy &amp; ML'!$C:$C,$B124,'Pooling Demand- Subsidy &amp; ML'!$D:$D,D$122)</f>
        <v>0</v>
      </c>
      <c r="E124" s="221">
        <f>SUMIFS('Pooling Demand- Subsidy &amp; ML'!$N:$N,'Pooling Demand- Subsidy &amp; ML'!$B:$B,2016,'Pooling Demand- Subsidy &amp; ML'!$C:$C,$B124,'Pooling Demand- Subsidy &amp; ML'!$D:$D,E$122)</f>
        <v>0</v>
      </c>
      <c r="F124" s="221">
        <f>SUMIFS('Pooling Demand- Subsidy &amp; ML'!$N:$N,'Pooling Demand- Subsidy &amp; ML'!$B:$B,2016,'Pooling Demand- Subsidy &amp; ML'!$C:$C,$B124,'Pooling Demand- Subsidy &amp; ML'!$D:$D,F$122)</f>
        <v>0</v>
      </c>
      <c r="G124" s="221">
        <f>SUMIFS('Pooling Demand- Subsidy &amp; ML'!$N:$N,'Pooling Demand- Subsidy &amp; ML'!$B:$B,2016,'Pooling Demand- Subsidy &amp; ML'!$C:$C,$B124,'Pooling Demand- Subsidy &amp; ML'!$D:$D,G$122)</f>
        <v>0</v>
      </c>
      <c r="H124" s="221">
        <f>SUMIFS('Pooling Demand- Subsidy &amp; ML'!$N:$N,'Pooling Demand- Subsidy &amp; ML'!$B:$B,2016,'Pooling Demand- Subsidy &amp; ML'!$C:$C,$B124,'Pooling Demand- Subsidy &amp; ML'!$D:$D,H$122)</f>
        <v>0</v>
      </c>
      <c r="I124" s="221">
        <f>SUMIFS('Pooling Demand- Subsidy &amp; ML'!$N:$N,'Pooling Demand- Subsidy &amp; ML'!$B:$B,2016,'Pooling Demand- Subsidy &amp; ML'!$C:$C,$B124,'Pooling Demand- Subsidy &amp; ML'!$D:$D,I$122)</f>
        <v>0</v>
      </c>
      <c r="J124" s="222">
        <f>SUMIFS('Pooling Demand- Subsidy &amp; ML'!$N:$N,'Pooling Demand- Subsidy &amp; ML'!$B:$B,2016,'Pooling Demand- Subsidy &amp; ML'!$C:$C,$B124,'Pooling Demand- Subsidy &amp; ML'!$D:$D,J$122)</f>
        <v>0</v>
      </c>
      <c r="K124" s="91">
        <f>SUM(D124:J124)</f>
        <v>0</v>
      </c>
      <c r="M124" s="86" t="s">
        <v>9</v>
      </c>
      <c r="N124" s="220">
        <f>SUMIFS('Pooling Demand- Subsidy &amp; ML'!$N:$N,'Pooling Demand- Subsidy &amp; ML'!$B:$B,2020,'Pooling Demand- Subsidy &amp; ML'!$C:$C,$B124,'Pooling Demand- Subsidy &amp; ML'!$D:$D,N$122)</f>
        <v>0</v>
      </c>
      <c r="O124" s="221">
        <f>SUMIFS('Pooling Demand- Subsidy &amp; ML'!$N:$N,'Pooling Demand- Subsidy &amp; ML'!$B:$B,2020,'Pooling Demand- Subsidy &amp; ML'!$C:$C,$B124,'Pooling Demand- Subsidy &amp; ML'!$D:$D,O$122)</f>
        <v>0</v>
      </c>
      <c r="P124" s="221">
        <f>SUMIFS('Pooling Demand- Subsidy &amp; ML'!$N:$N,'Pooling Demand- Subsidy &amp; ML'!$B:$B,2020,'Pooling Demand- Subsidy &amp; ML'!$C:$C,$B124,'Pooling Demand- Subsidy &amp; ML'!$D:$D,P$122)</f>
        <v>0</v>
      </c>
      <c r="Q124" s="221">
        <f>SUMIFS('Pooling Demand- Subsidy &amp; ML'!$N:$N,'Pooling Demand- Subsidy &amp; ML'!$B:$B,2020,'Pooling Demand- Subsidy &amp; ML'!$C:$C,$B124,'Pooling Demand- Subsidy &amp; ML'!$D:$D,Q$122)</f>
        <v>0</v>
      </c>
      <c r="R124" s="221">
        <f>SUMIFS('Pooling Demand- Subsidy &amp; ML'!$N:$N,'Pooling Demand- Subsidy &amp; ML'!$B:$B,2020,'Pooling Demand- Subsidy &amp; ML'!$C:$C,$B124,'Pooling Demand- Subsidy &amp; ML'!$D:$D,R$122)</f>
        <v>0</v>
      </c>
      <c r="S124" s="221">
        <f>SUMIFS('Pooling Demand- Subsidy &amp; ML'!$N:$N,'Pooling Demand- Subsidy &amp; ML'!$B:$B,2020,'Pooling Demand- Subsidy &amp; ML'!$C:$C,$B124,'Pooling Demand- Subsidy &amp; ML'!$D:$D,S$122)</f>
        <v>0</v>
      </c>
      <c r="T124" s="222">
        <f>SUMIFS('Pooling Demand- Subsidy &amp; ML'!$N:$N,'Pooling Demand- Subsidy &amp; ML'!$B:$B,2020,'Pooling Demand- Subsidy &amp; ML'!$C:$C,$B124,'Pooling Demand- Subsidy &amp; ML'!$D:$D,T$122)</f>
        <v>0</v>
      </c>
      <c r="U124" s="91">
        <f>SUM(N124:T124)</f>
        <v>0</v>
      </c>
      <c r="W124" s="86" t="s">
        <v>9</v>
      </c>
      <c r="X124" s="220">
        <f>SUMIFS('Pooling Demand- Subsidy &amp; ML'!$N:$N,'Pooling Demand- Subsidy &amp; ML'!$B:$B,2025,'Pooling Demand- Subsidy &amp; ML'!$C:$C,$B124,'Pooling Demand- Subsidy &amp; ML'!$D:$D,X$122)</f>
        <v>0</v>
      </c>
      <c r="Y124" s="221">
        <f>SUMIFS('Pooling Demand- Subsidy &amp; ML'!$N:$N,'Pooling Demand- Subsidy &amp; ML'!$B:$B,2025,'Pooling Demand- Subsidy &amp; ML'!$C:$C,$B124,'Pooling Demand- Subsidy &amp; ML'!$D:$D,Y$122)</f>
        <v>0</v>
      </c>
      <c r="Z124" s="221">
        <f>SUMIFS('Pooling Demand- Subsidy &amp; ML'!$N:$N,'Pooling Demand- Subsidy &amp; ML'!$B:$B,2025,'Pooling Demand- Subsidy &amp; ML'!$C:$C,$B124,'Pooling Demand- Subsidy &amp; ML'!$D:$D,Z$122)</f>
        <v>0</v>
      </c>
      <c r="AA124" s="221">
        <f>SUMIFS('Pooling Demand- Subsidy &amp; ML'!$N:$N,'Pooling Demand- Subsidy &amp; ML'!$B:$B,2025,'Pooling Demand- Subsidy &amp; ML'!$C:$C,$B124,'Pooling Demand- Subsidy &amp; ML'!$D:$D,AA$122)</f>
        <v>0</v>
      </c>
      <c r="AB124" s="221">
        <f>SUMIFS('Pooling Demand- Subsidy &amp; ML'!$N:$N,'Pooling Demand- Subsidy &amp; ML'!$B:$B,2025,'Pooling Demand- Subsidy &amp; ML'!$C:$C,$B124,'Pooling Demand- Subsidy &amp; ML'!$D:$D,AB$122)</f>
        <v>0</v>
      </c>
      <c r="AC124" s="221">
        <f>SUMIFS('Pooling Demand- Subsidy &amp; ML'!$N:$N,'Pooling Demand- Subsidy &amp; ML'!$B:$B,2025,'Pooling Demand- Subsidy &amp; ML'!$C:$C,$B124,'Pooling Demand- Subsidy &amp; ML'!$D:$D,AC$122)</f>
        <v>0</v>
      </c>
      <c r="AD124" s="222">
        <f>SUMIFS('Pooling Demand- Subsidy &amp; ML'!$N:$N,'Pooling Demand- Subsidy &amp; ML'!$B:$B,2025,'Pooling Demand- Subsidy &amp; ML'!$C:$C,$B124,'Pooling Demand- Subsidy &amp; ML'!$D:$D,AD$122)</f>
        <v>0</v>
      </c>
      <c r="AE124" s="91">
        <f>SUM(X124:AD124)</f>
        <v>0</v>
      </c>
      <c r="AG124" s="86" t="s">
        <v>9</v>
      </c>
      <c r="AH124" s="220">
        <f>SUMIFS('Pooling Demand- Subsidy &amp; ML'!$N:$N,'Pooling Demand- Subsidy &amp; ML'!$B:$B,2035,'Pooling Demand- Subsidy &amp; ML'!$C:$C,$B124,'Pooling Demand- Subsidy &amp; ML'!$D:$D,AH$122)</f>
        <v>113317</v>
      </c>
      <c r="AI124" s="221">
        <f>SUMIFS('Pooling Demand- Subsidy &amp; ML'!$N:$N,'Pooling Demand- Subsidy &amp; ML'!$B:$B,2035,'Pooling Demand- Subsidy &amp; ML'!$C:$C,$B124,'Pooling Demand- Subsidy &amp; ML'!$D:$D,AI$122)</f>
        <v>25463</v>
      </c>
      <c r="AJ124" s="221">
        <f>SUMIFS('Pooling Demand- Subsidy &amp; ML'!$N:$N,'Pooling Demand- Subsidy &amp; ML'!$B:$B,2035,'Pooling Demand- Subsidy &amp; ML'!$C:$C,$B124,'Pooling Demand- Subsidy &amp; ML'!$D:$D,AJ$122)</f>
        <v>9776</v>
      </c>
      <c r="AK124" s="221">
        <f>SUMIFS('Pooling Demand- Subsidy &amp; ML'!$N:$N,'Pooling Demand- Subsidy &amp; ML'!$B:$B,2035,'Pooling Demand- Subsidy &amp; ML'!$C:$C,$B124,'Pooling Demand- Subsidy &amp; ML'!$D:$D,AK$122)</f>
        <v>11193</v>
      </c>
      <c r="AL124" s="221">
        <f>SUMIFS('Pooling Demand- Subsidy &amp; ML'!$N:$N,'Pooling Demand- Subsidy &amp; ML'!$B:$B,2035,'Pooling Demand- Subsidy &amp; ML'!$C:$C,$B124,'Pooling Demand- Subsidy &amp; ML'!$D:$D,AL$122)</f>
        <v>240</v>
      </c>
      <c r="AM124" s="221">
        <f>SUMIFS('Pooling Demand- Subsidy &amp; ML'!$N:$N,'Pooling Demand- Subsidy &amp; ML'!$B:$B,2035,'Pooling Demand- Subsidy &amp; ML'!$C:$C,$B124,'Pooling Demand- Subsidy &amp; ML'!$D:$D,AM$122)</f>
        <v>190</v>
      </c>
      <c r="AN124" s="222">
        <f>SUMIFS('Pooling Demand- Subsidy &amp; ML'!$N:$N,'Pooling Demand- Subsidy &amp; ML'!$B:$B,2035,'Pooling Demand- Subsidy &amp; ML'!$C:$C,$B124,'Pooling Demand- Subsidy &amp; ML'!$D:$D,AN$122)</f>
        <v>76</v>
      </c>
      <c r="AO124" s="91">
        <f>SUM(AH124:AN124)</f>
        <v>160255</v>
      </c>
      <c r="AQ124" s="86" t="s">
        <v>9</v>
      </c>
      <c r="AR124" s="220">
        <f>SUMIFS('Pooling Demand- Subsidy &amp; ML'!$N:$N,'Pooling Demand- Subsidy &amp; ML'!$B:$B,2050,'Pooling Demand- Subsidy &amp; ML'!$C:$C,$B124,'Pooling Demand- Subsidy &amp; ML'!$D:$D,AR$122)</f>
        <v>0</v>
      </c>
      <c r="AS124" s="221">
        <f>SUMIFS('Pooling Demand- Subsidy &amp; ML'!$N:$N,'Pooling Demand- Subsidy &amp; ML'!$B:$B,2050,'Pooling Demand- Subsidy &amp; ML'!$C:$C,$B124,'Pooling Demand- Subsidy &amp; ML'!$D:$D,AS$122)</f>
        <v>0</v>
      </c>
      <c r="AT124" s="221">
        <f>SUMIFS('Pooling Demand- Subsidy &amp; ML'!$N:$N,'Pooling Demand- Subsidy &amp; ML'!$B:$B,2050,'Pooling Demand- Subsidy &amp; ML'!$C:$C,$B124,'Pooling Demand- Subsidy &amp; ML'!$D:$D,AT$122)</f>
        <v>0</v>
      </c>
      <c r="AU124" s="221">
        <f>SUMIFS('Pooling Demand- Subsidy &amp; ML'!$N:$N,'Pooling Demand- Subsidy &amp; ML'!$B:$B,2050,'Pooling Demand- Subsidy &amp; ML'!$C:$C,$B124,'Pooling Demand- Subsidy &amp; ML'!$D:$D,AU$122)</f>
        <v>0</v>
      </c>
      <c r="AV124" s="221">
        <f>SUMIFS('Pooling Demand- Subsidy &amp; ML'!$N:$N,'Pooling Demand- Subsidy &amp; ML'!$B:$B,2050,'Pooling Demand- Subsidy &amp; ML'!$C:$C,$B124,'Pooling Demand- Subsidy &amp; ML'!$D:$D,AV$122)</f>
        <v>0</v>
      </c>
      <c r="AW124" s="221">
        <f>SUMIFS('Pooling Demand- Subsidy &amp; ML'!$N:$N,'Pooling Demand- Subsidy &amp; ML'!$B:$B,2050,'Pooling Demand- Subsidy &amp; ML'!$C:$C,$B124,'Pooling Demand- Subsidy &amp; ML'!$D:$D,AW$122)</f>
        <v>0</v>
      </c>
      <c r="AX124" s="222">
        <f>SUMIFS('Pooling Demand- Subsidy &amp; ML'!$N:$N,'Pooling Demand- Subsidy &amp; ML'!$B:$B,2050,'Pooling Demand- Subsidy &amp; ML'!$C:$C,$B124,'Pooling Demand- Subsidy &amp; ML'!$D:$D,AX$122)</f>
        <v>0</v>
      </c>
      <c r="AY124" s="91">
        <f>SUM(AR124:AX124)</f>
        <v>0</v>
      </c>
    </row>
    <row r="125" spans="2:51" x14ac:dyDescent="0.25">
      <c r="B125" s="1">
        <v>1</v>
      </c>
      <c r="C125" s="86" t="s">
        <v>10</v>
      </c>
      <c r="D125" s="223">
        <f>SUMIFS('Pooling Demand- Subsidy &amp; ML'!$N:$N,'Pooling Demand- Subsidy &amp; ML'!$B:$B,2016,'Pooling Demand- Subsidy &amp; ML'!$C:$C,$B125,'Pooling Demand- Subsidy &amp; ML'!$D:$D,D$122)</f>
        <v>0</v>
      </c>
      <c r="E125" s="224">
        <f>SUMIFS('Pooling Demand- Subsidy &amp; ML'!$N:$N,'Pooling Demand- Subsidy &amp; ML'!$B:$B,2016,'Pooling Demand- Subsidy &amp; ML'!$C:$C,$B125,'Pooling Demand- Subsidy &amp; ML'!$D:$D,E$122)</f>
        <v>0</v>
      </c>
      <c r="F125" s="224">
        <f>SUMIFS('Pooling Demand- Subsidy &amp; ML'!$N:$N,'Pooling Demand- Subsidy &amp; ML'!$B:$B,2016,'Pooling Demand- Subsidy &amp; ML'!$C:$C,$B125,'Pooling Demand- Subsidy &amp; ML'!$D:$D,F$122)</f>
        <v>0</v>
      </c>
      <c r="G125" s="224">
        <f>SUMIFS('Pooling Demand- Subsidy &amp; ML'!$N:$N,'Pooling Demand- Subsidy &amp; ML'!$B:$B,2016,'Pooling Demand- Subsidy &amp; ML'!$C:$C,$B125,'Pooling Demand- Subsidy &amp; ML'!$D:$D,G$122)</f>
        <v>0</v>
      </c>
      <c r="H125" s="224">
        <f>SUMIFS('Pooling Demand- Subsidy &amp; ML'!$N:$N,'Pooling Demand- Subsidy &amp; ML'!$B:$B,2016,'Pooling Demand- Subsidy &amp; ML'!$C:$C,$B125,'Pooling Demand- Subsidy &amp; ML'!$D:$D,H$122)</f>
        <v>0</v>
      </c>
      <c r="I125" s="224">
        <f>SUMIFS('Pooling Demand- Subsidy &amp; ML'!$N:$N,'Pooling Demand- Subsidy &amp; ML'!$B:$B,2016,'Pooling Demand- Subsidy &amp; ML'!$C:$C,$B125,'Pooling Demand- Subsidy &amp; ML'!$D:$D,I$122)</f>
        <v>0</v>
      </c>
      <c r="J125" s="225">
        <f>SUMIFS('Pooling Demand- Subsidy &amp; ML'!$N:$N,'Pooling Demand- Subsidy &amp; ML'!$B:$B,2016,'Pooling Demand- Subsidy &amp; ML'!$C:$C,$B125,'Pooling Demand- Subsidy &amp; ML'!$D:$D,J$122)</f>
        <v>0</v>
      </c>
      <c r="K125" s="91">
        <f t="shared" ref="K125:K130" si="70">SUM(D125:J125)</f>
        <v>0</v>
      </c>
      <c r="M125" s="86" t="s">
        <v>10</v>
      </c>
      <c r="N125" s="223">
        <f>SUMIFS('Pooling Demand- Subsidy &amp; ML'!$N:$N,'Pooling Demand- Subsidy &amp; ML'!$B:$B,2020,'Pooling Demand- Subsidy &amp; ML'!$C:$C,$B125,'Pooling Demand- Subsidy &amp; ML'!$D:$D,N$122)</f>
        <v>0</v>
      </c>
      <c r="O125" s="224">
        <f>SUMIFS('Pooling Demand- Subsidy &amp; ML'!$N:$N,'Pooling Demand- Subsidy &amp; ML'!$B:$B,2020,'Pooling Demand- Subsidy &amp; ML'!$C:$C,$B125,'Pooling Demand- Subsidy &amp; ML'!$D:$D,O$122)</f>
        <v>0</v>
      </c>
      <c r="P125" s="224">
        <f>SUMIFS('Pooling Demand- Subsidy &amp; ML'!$N:$N,'Pooling Demand- Subsidy &amp; ML'!$B:$B,2020,'Pooling Demand- Subsidy &amp; ML'!$C:$C,$B125,'Pooling Demand- Subsidy &amp; ML'!$D:$D,P$122)</f>
        <v>0</v>
      </c>
      <c r="Q125" s="224">
        <f>SUMIFS('Pooling Demand- Subsidy &amp; ML'!$N:$N,'Pooling Demand- Subsidy &amp; ML'!$B:$B,2020,'Pooling Demand- Subsidy &amp; ML'!$C:$C,$B125,'Pooling Demand- Subsidy &amp; ML'!$D:$D,Q$122)</f>
        <v>0</v>
      </c>
      <c r="R125" s="224">
        <f>SUMIFS('Pooling Demand- Subsidy &amp; ML'!$N:$N,'Pooling Demand- Subsidy &amp; ML'!$B:$B,2020,'Pooling Demand- Subsidy &amp; ML'!$C:$C,$B125,'Pooling Demand- Subsidy &amp; ML'!$D:$D,R$122)</f>
        <v>0</v>
      </c>
      <c r="S125" s="224">
        <f>SUMIFS('Pooling Demand- Subsidy &amp; ML'!$N:$N,'Pooling Demand- Subsidy &amp; ML'!$B:$B,2020,'Pooling Demand- Subsidy &amp; ML'!$C:$C,$B125,'Pooling Demand- Subsidy &amp; ML'!$D:$D,S$122)</f>
        <v>0</v>
      </c>
      <c r="T125" s="225">
        <f>SUMIFS('Pooling Demand- Subsidy &amp; ML'!$N:$N,'Pooling Demand- Subsidy &amp; ML'!$B:$B,2020,'Pooling Demand- Subsidy &amp; ML'!$C:$C,$B125,'Pooling Demand- Subsidy &amp; ML'!$D:$D,T$122)</f>
        <v>0</v>
      </c>
      <c r="U125" s="91">
        <f t="shared" ref="U125:U130" si="71">SUM(N125:T125)</f>
        <v>0</v>
      </c>
      <c r="W125" s="86" t="s">
        <v>10</v>
      </c>
      <c r="X125" s="223">
        <f>SUMIFS('Pooling Demand- Subsidy &amp; ML'!$N:$N,'Pooling Demand- Subsidy &amp; ML'!$B:$B,2025,'Pooling Demand- Subsidy &amp; ML'!$C:$C,$B125,'Pooling Demand- Subsidy &amp; ML'!$D:$D,X$122)</f>
        <v>0</v>
      </c>
      <c r="Y125" s="224">
        <f>SUMIFS('Pooling Demand- Subsidy &amp; ML'!$N:$N,'Pooling Demand- Subsidy &amp; ML'!$B:$B,2025,'Pooling Demand- Subsidy &amp; ML'!$C:$C,$B125,'Pooling Demand- Subsidy &amp; ML'!$D:$D,Y$122)</f>
        <v>0</v>
      </c>
      <c r="Z125" s="224">
        <f>SUMIFS('Pooling Demand- Subsidy &amp; ML'!$N:$N,'Pooling Demand- Subsidy &amp; ML'!$B:$B,2025,'Pooling Demand- Subsidy &amp; ML'!$C:$C,$B125,'Pooling Demand- Subsidy &amp; ML'!$D:$D,Z$122)</f>
        <v>0</v>
      </c>
      <c r="AA125" s="224">
        <f>SUMIFS('Pooling Demand- Subsidy &amp; ML'!$N:$N,'Pooling Demand- Subsidy &amp; ML'!$B:$B,2025,'Pooling Demand- Subsidy &amp; ML'!$C:$C,$B125,'Pooling Demand- Subsidy &amp; ML'!$D:$D,AA$122)</f>
        <v>0</v>
      </c>
      <c r="AB125" s="224">
        <f>SUMIFS('Pooling Demand- Subsidy &amp; ML'!$N:$N,'Pooling Demand- Subsidy &amp; ML'!$B:$B,2025,'Pooling Demand- Subsidy &amp; ML'!$C:$C,$B125,'Pooling Demand- Subsidy &amp; ML'!$D:$D,AB$122)</f>
        <v>0</v>
      </c>
      <c r="AC125" s="224">
        <f>SUMIFS('Pooling Demand- Subsidy &amp; ML'!$N:$N,'Pooling Demand- Subsidy &amp; ML'!$B:$B,2025,'Pooling Demand- Subsidy &amp; ML'!$C:$C,$B125,'Pooling Demand- Subsidy &amp; ML'!$D:$D,AC$122)</f>
        <v>0</v>
      </c>
      <c r="AD125" s="225">
        <f>SUMIFS('Pooling Demand- Subsidy &amp; ML'!$N:$N,'Pooling Demand- Subsidy &amp; ML'!$B:$B,2025,'Pooling Demand- Subsidy &amp; ML'!$C:$C,$B125,'Pooling Demand- Subsidy &amp; ML'!$D:$D,AD$122)</f>
        <v>0</v>
      </c>
      <c r="AE125" s="91">
        <f t="shared" ref="AE125:AE130" si="72">SUM(X125:AD125)</f>
        <v>0</v>
      </c>
      <c r="AG125" s="86" t="s">
        <v>10</v>
      </c>
      <c r="AH125" s="223">
        <f>SUMIFS('Pooling Demand- Subsidy &amp; ML'!$N:$N,'Pooling Demand- Subsidy &amp; ML'!$B:$B,2035,'Pooling Demand- Subsidy &amp; ML'!$C:$C,$B125,'Pooling Demand- Subsidy &amp; ML'!$D:$D,AH$122)</f>
        <v>25973</v>
      </c>
      <c r="AI125" s="224">
        <f>SUMIFS('Pooling Demand- Subsidy &amp; ML'!$N:$N,'Pooling Demand- Subsidy &amp; ML'!$B:$B,2035,'Pooling Demand- Subsidy &amp; ML'!$C:$C,$B125,'Pooling Demand- Subsidy &amp; ML'!$D:$D,AI$122)</f>
        <v>168355</v>
      </c>
      <c r="AJ125" s="224">
        <f>SUMIFS('Pooling Demand- Subsidy &amp; ML'!$N:$N,'Pooling Demand- Subsidy &amp; ML'!$B:$B,2035,'Pooling Demand- Subsidy &amp; ML'!$C:$C,$B125,'Pooling Demand- Subsidy &amp; ML'!$D:$D,AJ$122)</f>
        <v>1109</v>
      </c>
      <c r="AK125" s="224">
        <f>SUMIFS('Pooling Demand- Subsidy &amp; ML'!$N:$N,'Pooling Demand- Subsidy &amp; ML'!$B:$B,2035,'Pooling Demand- Subsidy &amp; ML'!$C:$C,$B125,'Pooling Demand- Subsidy &amp; ML'!$D:$D,AK$122)</f>
        <v>7148</v>
      </c>
      <c r="AL125" s="224">
        <f>SUMIFS('Pooling Demand- Subsidy &amp; ML'!$N:$N,'Pooling Demand- Subsidy &amp; ML'!$B:$B,2035,'Pooling Demand- Subsidy &amp; ML'!$C:$C,$B125,'Pooling Demand- Subsidy &amp; ML'!$D:$D,AL$122)</f>
        <v>3221</v>
      </c>
      <c r="AM125" s="224">
        <f>SUMIFS('Pooling Demand- Subsidy &amp; ML'!$N:$N,'Pooling Demand- Subsidy &amp; ML'!$B:$B,2035,'Pooling Demand- Subsidy &amp; ML'!$C:$C,$B125,'Pooling Demand- Subsidy &amp; ML'!$D:$D,AM$122)</f>
        <v>2776</v>
      </c>
      <c r="AN125" s="225">
        <f>SUMIFS('Pooling Demand- Subsidy &amp; ML'!$N:$N,'Pooling Demand- Subsidy &amp; ML'!$B:$B,2035,'Pooling Demand- Subsidy &amp; ML'!$C:$C,$B125,'Pooling Demand- Subsidy &amp; ML'!$D:$D,AN$122)</f>
        <v>165</v>
      </c>
      <c r="AO125" s="91">
        <f t="shared" ref="AO125:AO130" si="73">SUM(AH125:AN125)</f>
        <v>208747</v>
      </c>
      <c r="AQ125" s="86" t="s">
        <v>10</v>
      </c>
      <c r="AR125" s="223">
        <f>SUMIFS('Pooling Demand- Subsidy &amp; ML'!$N:$N,'Pooling Demand- Subsidy &amp; ML'!$B:$B,2050,'Pooling Demand- Subsidy &amp; ML'!$C:$C,$B125,'Pooling Demand- Subsidy &amp; ML'!$D:$D,AR$122)</f>
        <v>0</v>
      </c>
      <c r="AS125" s="224">
        <f>SUMIFS('Pooling Demand- Subsidy &amp; ML'!$N:$N,'Pooling Demand- Subsidy &amp; ML'!$B:$B,2050,'Pooling Demand- Subsidy &amp; ML'!$C:$C,$B125,'Pooling Demand- Subsidy &amp; ML'!$D:$D,AS$122)</f>
        <v>0</v>
      </c>
      <c r="AT125" s="224">
        <f>SUMIFS('Pooling Demand- Subsidy &amp; ML'!$N:$N,'Pooling Demand- Subsidy &amp; ML'!$B:$B,2050,'Pooling Demand- Subsidy &amp; ML'!$C:$C,$B125,'Pooling Demand- Subsidy &amp; ML'!$D:$D,AT$122)</f>
        <v>0</v>
      </c>
      <c r="AU125" s="224">
        <f>SUMIFS('Pooling Demand- Subsidy &amp; ML'!$N:$N,'Pooling Demand- Subsidy &amp; ML'!$B:$B,2050,'Pooling Demand- Subsidy &amp; ML'!$C:$C,$B125,'Pooling Demand- Subsidy &amp; ML'!$D:$D,AU$122)</f>
        <v>0</v>
      </c>
      <c r="AV125" s="224">
        <f>SUMIFS('Pooling Demand- Subsidy &amp; ML'!$N:$N,'Pooling Demand- Subsidy &amp; ML'!$B:$B,2050,'Pooling Demand- Subsidy &amp; ML'!$C:$C,$B125,'Pooling Demand- Subsidy &amp; ML'!$D:$D,AV$122)</f>
        <v>0</v>
      </c>
      <c r="AW125" s="224">
        <f>SUMIFS('Pooling Demand- Subsidy &amp; ML'!$N:$N,'Pooling Demand- Subsidy &amp; ML'!$B:$B,2050,'Pooling Demand- Subsidy &amp; ML'!$C:$C,$B125,'Pooling Demand- Subsidy &amp; ML'!$D:$D,AW$122)</f>
        <v>0</v>
      </c>
      <c r="AX125" s="225">
        <f>SUMIFS('Pooling Demand- Subsidy &amp; ML'!$N:$N,'Pooling Demand- Subsidy &amp; ML'!$B:$B,2050,'Pooling Demand- Subsidy &amp; ML'!$C:$C,$B125,'Pooling Demand- Subsidy &amp; ML'!$D:$D,AX$122)</f>
        <v>0</v>
      </c>
      <c r="AY125" s="91">
        <f t="shared" ref="AY125:AY130" si="74">SUM(AR125:AX125)</f>
        <v>0</v>
      </c>
    </row>
    <row r="126" spans="2:51" x14ac:dyDescent="0.25">
      <c r="B126" s="1">
        <v>2</v>
      </c>
      <c r="C126" s="86" t="s">
        <v>11</v>
      </c>
      <c r="D126" s="223">
        <f>SUMIFS('Pooling Demand- Subsidy &amp; ML'!$N:$N,'Pooling Demand- Subsidy &amp; ML'!$B:$B,2016,'Pooling Demand- Subsidy &amp; ML'!$C:$C,$B126,'Pooling Demand- Subsidy &amp; ML'!$D:$D,D$122)</f>
        <v>0</v>
      </c>
      <c r="E126" s="224">
        <f>SUMIFS('Pooling Demand- Subsidy &amp; ML'!$N:$N,'Pooling Demand- Subsidy &amp; ML'!$B:$B,2016,'Pooling Demand- Subsidy &amp; ML'!$C:$C,$B126,'Pooling Demand- Subsidy &amp; ML'!$D:$D,E$122)</f>
        <v>0</v>
      </c>
      <c r="F126" s="224">
        <f>SUMIFS('Pooling Demand- Subsidy &amp; ML'!$N:$N,'Pooling Demand- Subsidy &amp; ML'!$B:$B,2016,'Pooling Demand- Subsidy &amp; ML'!$C:$C,$B126,'Pooling Demand- Subsidy &amp; ML'!$D:$D,F$122)</f>
        <v>0</v>
      </c>
      <c r="G126" s="224">
        <f>SUMIFS('Pooling Demand- Subsidy &amp; ML'!$N:$N,'Pooling Demand- Subsidy &amp; ML'!$B:$B,2016,'Pooling Demand- Subsidy &amp; ML'!$C:$C,$B126,'Pooling Demand- Subsidy &amp; ML'!$D:$D,G$122)</f>
        <v>0</v>
      </c>
      <c r="H126" s="224">
        <f>SUMIFS('Pooling Demand- Subsidy &amp; ML'!$N:$N,'Pooling Demand- Subsidy &amp; ML'!$B:$B,2016,'Pooling Demand- Subsidy &amp; ML'!$C:$C,$B126,'Pooling Demand- Subsidy &amp; ML'!$D:$D,H$122)</f>
        <v>0</v>
      </c>
      <c r="I126" s="224">
        <f>SUMIFS('Pooling Demand- Subsidy &amp; ML'!$N:$N,'Pooling Demand- Subsidy &amp; ML'!$B:$B,2016,'Pooling Demand- Subsidy &amp; ML'!$C:$C,$B126,'Pooling Demand- Subsidy &amp; ML'!$D:$D,I$122)</f>
        <v>0</v>
      </c>
      <c r="J126" s="225">
        <f>SUMIFS('Pooling Demand- Subsidy &amp; ML'!$N:$N,'Pooling Demand- Subsidy &amp; ML'!$B:$B,2016,'Pooling Demand- Subsidy &amp; ML'!$C:$C,$B126,'Pooling Demand- Subsidy &amp; ML'!$D:$D,J$122)</f>
        <v>0</v>
      </c>
      <c r="K126" s="91">
        <f t="shared" si="70"/>
        <v>0</v>
      </c>
      <c r="M126" s="86" t="s">
        <v>11</v>
      </c>
      <c r="N126" s="223">
        <f>SUMIFS('Pooling Demand- Subsidy &amp; ML'!$N:$N,'Pooling Demand- Subsidy &amp; ML'!$B:$B,2020,'Pooling Demand- Subsidy &amp; ML'!$C:$C,$B126,'Pooling Demand- Subsidy &amp; ML'!$D:$D,N$122)</f>
        <v>0</v>
      </c>
      <c r="O126" s="224">
        <f>SUMIFS('Pooling Demand- Subsidy &amp; ML'!$N:$N,'Pooling Demand- Subsidy &amp; ML'!$B:$B,2020,'Pooling Demand- Subsidy &amp; ML'!$C:$C,$B126,'Pooling Demand- Subsidy &amp; ML'!$D:$D,O$122)</f>
        <v>0</v>
      </c>
      <c r="P126" s="224">
        <f>SUMIFS('Pooling Demand- Subsidy &amp; ML'!$N:$N,'Pooling Demand- Subsidy &amp; ML'!$B:$B,2020,'Pooling Demand- Subsidy &amp; ML'!$C:$C,$B126,'Pooling Demand- Subsidy &amp; ML'!$D:$D,P$122)</f>
        <v>0</v>
      </c>
      <c r="Q126" s="224">
        <f>SUMIFS('Pooling Demand- Subsidy &amp; ML'!$N:$N,'Pooling Demand- Subsidy &amp; ML'!$B:$B,2020,'Pooling Demand- Subsidy &amp; ML'!$C:$C,$B126,'Pooling Demand- Subsidy &amp; ML'!$D:$D,Q$122)</f>
        <v>0</v>
      </c>
      <c r="R126" s="224">
        <f>SUMIFS('Pooling Demand- Subsidy &amp; ML'!$N:$N,'Pooling Demand- Subsidy &amp; ML'!$B:$B,2020,'Pooling Demand- Subsidy &amp; ML'!$C:$C,$B126,'Pooling Demand- Subsidy &amp; ML'!$D:$D,R$122)</f>
        <v>0</v>
      </c>
      <c r="S126" s="224">
        <f>SUMIFS('Pooling Demand- Subsidy &amp; ML'!$N:$N,'Pooling Demand- Subsidy &amp; ML'!$B:$B,2020,'Pooling Demand- Subsidy &amp; ML'!$C:$C,$B126,'Pooling Demand- Subsidy &amp; ML'!$D:$D,S$122)</f>
        <v>0</v>
      </c>
      <c r="T126" s="225">
        <f>SUMIFS('Pooling Demand- Subsidy &amp; ML'!$N:$N,'Pooling Demand- Subsidy &amp; ML'!$B:$B,2020,'Pooling Demand- Subsidy &amp; ML'!$C:$C,$B126,'Pooling Demand- Subsidy &amp; ML'!$D:$D,T$122)</f>
        <v>0</v>
      </c>
      <c r="U126" s="91">
        <f t="shared" si="71"/>
        <v>0</v>
      </c>
      <c r="W126" s="86" t="s">
        <v>11</v>
      </c>
      <c r="X126" s="223">
        <f>SUMIFS('Pooling Demand- Subsidy &amp; ML'!$N:$N,'Pooling Demand- Subsidy &amp; ML'!$B:$B,2025,'Pooling Demand- Subsidy &amp; ML'!$C:$C,$B126,'Pooling Demand- Subsidy &amp; ML'!$D:$D,X$122)</f>
        <v>0</v>
      </c>
      <c r="Y126" s="224">
        <f>SUMIFS('Pooling Demand- Subsidy &amp; ML'!$N:$N,'Pooling Demand- Subsidy &amp; ML'!$B:$B,2025,'Pooling Demand- Subsidy &amp; ML'!$C:$C,$B126,'Pooling Demand- Subsidy &amp; ML'!$D:$D,Y$122)</f>
        <v>0</v>
      </c>
      <c r="Z126" s="224">
        <f>SUMIFS('Pooling Demand- Subsidy &amp; ML'!$N:$N,'Pooling Demand- Subsidy &amp; ML'!$B:$B,2025,'Pooling Demand- Subsidy &amp; ML'!$C:$C,$B126,'Pooling Demand- Subsidy &amp; ML'!$D:$D,Z$122)</f>
        <v>0</v>
      </c>
      <c r="AA126" s="224">
        <f>SUMIFS('Pooling Demand- Subsidy &amp; ML'!$N:$N,'Pooling Demand- Subsidy &amp; ML'!$B:$B,2025,'Pooling Demand- Subsidy &amp; ML'!$C:$C,$B126,'Pooling Demand- Subsidy &amp; ML'!$D:$D,AA$122)</f>
        <v>0</v>
      </c>
      <c r="AB126" s="224">
        <f>SUMIFS('Pooling Demand- Subsidy &amp; ML'!$N:$N,'Pooling Demand- Subsidy &amp; ML'!$B:$B,2025,'Pooling Demand- Subsidy &amp; ML'!$C:$C,$B126,'Pooling Demand- Subsidy &amp; ML'!$D:$D,AB$122)</f>
        <v>0</v>
      </c>
      <c r="AC126" s="224">
        <f>SUMIFS('Pooling Demand- Subsidy &amp; ML'!$N:$N,'Pooling Demand- Subsidy &amp; ML'!$B:$B,2025,'Pooling Demand- Subsidy &amp; ML'!$C:$C,$B126,'Pooling Demand- Subsidy &amp; ML'!$D:$D,AC$122)</f>
        <v>0</v>
      </c>
      <c r="AD126" s="225">
        <f>SUMIFS('Pooling Demand- Subsidy &amp; ML'!$N:$N,'Pooling Demand- Subsidy &amp; ML'!$B:$B,2025,'Pooling Demand- Subsidy &amp; ML'!$C:$C,$B126,'Pooling Demand- Subsidy &amp; ML'!$D:$D,AD$122)</f>
        <v>0</v>
      </c>
      <c r="AE126" s="91">
        <f t="shared" si="72"/>
        <v>0</v>
      </c>
      <c r="AG126" s="86" t="s">
        <v>11</v>
      </c>
      <c r="AH126" s="223">
        <f>SUMIFS('Pooling Demand- Subsidy &amp; ML'!$N:$N,'Pooling Demand- Subsidy &amp; ML'!$B:$B,2035,'Pooling Demand- Subsidy &amp; ML'!$C:$C,$B126,'Pooling Demand- Subsidy &amp; ML'!$D:$D,AH$122)</f>
        <v>9763</v>
      </c>
      <c r="AI126" s="224">
        <f>SUMIFS('Pooling Demand- Subsidy &amp; ML'!$N:$N,'Pooling Demand- Subsidy &amp; ML'!$B:$B,2035,'Pooling Demand- Subsidy &amp; ML'!$C:$C,$B126,'Pooling Demand- Subsidy &amp; ML'!$D:$D,AI$122)</f>
        <v>1117</v>
      </c>
      <c r="AJ126" s="224">
        <f>SUMIFS('Pooling Demand- Subsidy &amp; ML'!$N:$N,'Pooling Demand- Subsidy &amp; ML'!$B:$B,2035,'Pooling Demand- Subsidy &amp; ML'!$C:$C,$B126,'Pooling Demand- Subsidy &amp; ML'!$D:$D,AJ$122)</f>
        <v>67457</v>
      </c>
      <c r="AK126" s="224">
        <f>SUMIFS('Pooling Demand- Subsidy &amp; ML'!$N:$N,'Pooling Demand- Subsidy &amp; ML'!$B:$B,2035,'Pooling Demand- Subsidy &amp; ML'!$C:$C,$B126,'Pooling Demand- Subsidy &amp; ML'!$D:$D,AK$122)</f>
        <v>2087</v>
      </c>
      <c r="AL126" s="224">
        <f>SUMIFS('Pooling Demand- Subsidy &amp; ML'!$N:$N,'Pooling Demand- Subsidy &amp; ML'!$B:$B,2035,'Pooling Demand- Subsidy &amp; ML'!$C:$C,$B126,'Pooling Demand- Subsidy &amp; ML'!$D:$D,AL$122)</f>
        <v>93</v>
      </c>
      <c r="AM126" s="224">
        <f>SUMIFS('Pooling Demand- Subsidy &amp; ML'!$N:$N,'Pooling Demand- Subsidy &amp; ML'!$B:$B,2035,'Pooling Demand- Subsidy &amp; ML'!$C:$C,$B126,'Pooling Demand- Subsidy &amp; ML'!$D:$D,AM$122)</f>
        <v>63</v>
      </c>
      <c r="AN126" s="225">
        <f>SUMIFS('Pooling Demand- Subsidy &amp; ML'!$N:$N,'Pooling Demand- Subsidy &amp; ML'!$B:$B,2035,'Pooling Demand- Subsidy &amp; ML'!$C:$C,$B126,'Pooling Demand- Subsidy &amp; ML'!$D:$D,AN$122)</f>
        <v>50</v>
      </c>
      <c r="AO126" s="91">
        <f t="shared" si="73"/>
        <v>80630</v>
      </c>
      <c r="AQ126" s="86" t="s">
        <v>11</v>
      </c>
      <c r="AR126" s="223">
        <f>SUMIFS('Pooling Demand- Subsidy &amp; ML'!$N:$N,'Pooling Demand- Subsidy &amp; ML'!$B:$B,2050,'Pooling Demand- Subsidy &amp; ML'!$C:$C,$B126,'Pooling Demand- Subsidy &amp; ML'!$D:$D,AR$122)</f>
        <v>0</v>
      </c>
      <c r="AS126" s="224">
        <f>SUMIFS('Pooling Demand- Subsidy &amp; ML'!$N:$N,'Pooling Demand- Subsidy &amp; ML'!$B:$B,2050,'Pooling Demand- Subsidy &amp; ML'!$C:$C,$B126,'Pooling Demand- Subsidy &amp; ML'!$D:$D,AS$122)</f>
        <v>0</v>
      </c>
      <c r="AT126" s="224">
        <f>SUMIFS('Pooling Demand- Subsidy &amp; ML'!$N:$N,'Pooling Demand- Subsidy &amp; ML'!$B:$B,2050,'Pooling Demand- Subsidy &amp; ML'!$C:$C,$B126,'Pooling Demand- Subsidy &amp; ML'!$D:$D,AT$122)</f>
        <v>0</v>
      </c>
      <c r="AU126" s="224">
        <f>SUMIFS('Pooling Demand- Subsidy &amp; ML'!$N:$N,'Pooling Demand- Subsidy &amp; ML'!$B:$B,2050,'Pooling Demand- Subsidy &amp; ML'!$C:$C,$B126,'Pooling Demand- Subsidy &amp; ML'!$D:$D,AU$122)</f>
        <v>0</v>
      </c>
      <c r="AV126" s="224">
        <f>SUMIFS('Pooling Demand- Subsidy &amp; ML'!$N:$N,'Pooling Demand- Subsidy &amp; ML'!$B:$B,2050,'Pooling Demand- Subsidy &amp; ML'!$C:$C,$B126,'Pooling Demand- Subsidy &amp; ML'!$D:$D,AV$122)</f>
        <v>0</v>
      </c>
      <c r="AW126" s="224">
        <f>SUMIFS('Pooling Demand- Subsidy &amp; ML'!$N:$N,'Pooling Demand- Subsidy &amp; ML'!$B:$B,2050,'Pooling Demand- Subsidy &amp; ML'!$C:$C,$B126,'Pooling Demand- Subsidy &amp; ML'!$D:$D,AW$122)</f>
        <v>0</v>
      </c>
      <c r="AX126" s="225">
        <f>SUMIFS('Pooling Demand- Subsidy &amp; ML'!$N:$N,'Pooling Demand- Subsidy &amp; ML'!$B:$B,2050,'Pooling Demand- Subsidy &amp; ML'!$C:$C,$B126,'Pooling Demand- Subsidy &amp; ML'!$D:$D,AX$122)</f>
        <v>0</v>
      </c>
      <c r="AY126" s="91">
        <f t="shared" si="74"/>
        <v>0</v>
      </c>
    </row>
    <row r="127" spans="2:51" x14ac:dyDescent="0.25">
      <c r="B127" s="1">
        <v>3</v>
      </c>
      <c r="C127" s="86" t="s">
        <v>12</v>
      </c>
      <c r="D127" s="223">
        <f>SUMIFS('Pooling Demand- Subsidy &amp; ML'!$N:$N,'Pooling Demand- Subsidy &amp; ML'!$B:$B,2016,'Pooling Demand- Subsidy &amp; ML'!$C:$C,$B127,'Pooling Demand- Subsidy &amp; ML'!$D:$D,D$122)</f>
        <v>0</v>
      </c>
      <c r="E127" s="224">
        <f>SUMIFS('Pooling Demand- Subsidy &amp; ML'!$N:$N,'Pooling Demand- Subsidy &amp; ML'!$B:$B,2016,'Pooling Demand- Subsidy &amp; ML'!$C:$C,$B127,'Pooling Demand- Subsidy &amp; ML'!$D:$D,E$122)</f>
        <v>0</v>
      </c>
      <c r="F127" s="224">
        <f>SUMIFS('Pooling Demand- Subsidy &amp; ML'!$N:$N,'Pooling Demand- Subsidy &amp; ML'!$B:$B,2016,'Pooling Demand- Subsidy &amp; ML'!$C:$C,$B127,'Pooling Demand- Subsidy &amp; ML'!$D:$D,F$122)</f>
        <v>0</v>
      </c>
      <c r="G127" s="224">
        <f>SUMIFS('Pooling Demand- Subsidy &amp; ML'!$N:$N,'Pooling Demand- Subsidy &amp; ML'!$B:$B,2016,'Pooling Demand- Subsidy &amp; ML'!$C:$C,$B127,'Pooling Demand- Subsidy &amp; ML'!$D:$D,G$122)</f>
        <v>0</v>
      </c>
      <c r="H127" s="224">
        <f>SUMIFS('Pooling Demand- Subsidy &amp; ML'!$N:$N,'Pooling Demand- Subsidy &amp; ML'!$B:$B,2016,'Pooling Demand- Subsidy &amp; ML'!$C:$C,$B127,'Pooling Demand- Subsidy &amp; ML'!$D:$D,H$122)</f>
        <v>0</v>
      </c>
      <c r="I127" s="224">
        <f>SUMIFS('Pooling Demand- Subsidy &amp; ML'!$N:$N,'Pooling Demand- Subsidy &amp; ML'!$B:$B,2016,'Pooling Demand- Subsidy &amp; ML'!$C:$C,$B127,'Pooling Demand- Subsidy &amp; ML'!$D:$D,I$122)</f>
        <v>0</v>
      </c>
      <c r="J127" s="225">
        <f>SUMIFS('Pooling Demand- Subsidy &amp; ML'!$N:$N,'Pooling Demand- Subsidy &amp; ML'!$B:$B,2016,'Pooling Demand- Subsidy &amp; ML'!$C:$C,$B127,'Pooling Demand- Subsidy &amp; ML'!$D:$D,J$122)</f>
        <v>0</v>
      </c>
      <c r="K127" s="91">
        <f t="shared" si="70"/>
        <v>0</v>
      </c>
      <c r="M127" s="86" t="s">
        <v>12</v>
      </c>
      <c r="N127" s="223">
        <f>SUMIFS('Pooling Demand- Subsidy &amp; ML'!$N:$N,'Pooling Demand- Subsidy &amp; ML'!$B:$B,2020,'Pooling Demand- Subsidy &amp; ML'!$C:$C,$B127,'Pooling Demand- Subsidy &amp; ML'!$D:$D,N$122)</f>
        <v>0</v>
      </c>
      <c r="O127" s="224">
        <f>SUMIFS('Pooling Demand- Subsidy &amp; ML'!$N:$N,'Pooling Demand- Subsidy &amp; ML'!$B:$B,2020,'Pooling Demand- Subsidy &amp; ML'!$C:$C,$B127,'Pooling Demand- Subsidy &amp; ML'!$D:$D,O$122)</f>
        <v>0</v>
      </c>
      <c r="P127" s="224">
        <f>SUMIFS('Pooling Demand- Subsidy &amp; ML'!$N:$N,'Pooling Demand- Subsidy &amp; ML'!$B:$B,2020,'Pooling Demand- Subsidy &amp; ML'!$C:$C,$B127,'Pooling Demand- Subsidy &amp; ML'!$D:$D,P$122)</f>
        <v>0</v>
      </c>
      <c r="Q127" s="224">
        <f>SUMIFS('Pooling Demand- Subsidy &amp; ML'!$N:$N,'Pooling Demand- Subsidy &amp; ML'!$B:$B,2020,'Pooling Demand- Subsidy &amp; ML'!$C:$C,$B127,'Pooling Demand- Subsidy &amp; ML'!$D:$D,Q$122)</f>
        <v>0</v>
      </c>
      <c r="R127" s="224">
        <f>SUMIFS('Pooling Demand- Subsidy &amp; ML'!$N:$N,'Pooling Demand- Subsidy &amp; ML'!$B:$B,2020,'Pooling Demand- Subsidy &amp; ML'!$C:$C,$B127,'Pooling Demand- Subsidy &amp; ML'!$D:$D,R$122)</f>
        <v>0</v>
      </c>
      <c r="S127" s="224">
        <f>SUMIFS('Pooling Demand- Subsidy &amp; ML'!$N:$N,'Pooling Demand- Subsidy &amp; ML'!$B:$B,2020,'Pooling Demand- Subsidy &amp; ML'!$C:$C,$B127,'Pooling Demand- Subsidy &amp; ML'!$D:$D,S$122)</f>
        <v>0</v>
      </c>
      <c r="T127" s="225">
        <f>SUMIFS('Pooling Demand- Subsidy &amp; ML'!$N:$N,'Pooling Demand- Subsidy &amp; ML'!$B:$B,2020,'Pooling Demand- Subsidy &amp; ML'!$C:$C,$B127,'Pooling Demand- Subsidy &amp; ML'!$D:$D,T$122)</f>
        <v>0</v>
      </c>
      <c r="U127" s="91">
        <f t="shared" si="71"/>
        <v>0</v>
      </c>
      <c r="W127" s="86" t="s">
        <v>12</v>
      </c>
      <c r="X127" s="223">
        <f>SUMIFS('Pooling Demand- Subsidy &amp; ML'!$N:$N,'Pooling Demand- Subsidy &amp; ML'!$B:$B,2025,'Pooling Demand- Subsidy &amp; ML'!$C:$C,$B127,'Pooling Demand- Subsidy &amp; ML'!$D:$D,X$122)</f>
        <v>0</v>
      </c>
      <c r="Y127" s="224">
        <f>SUMIFS('Pooling Demand- Subsidy &amp; ML'!$N:$N,'Pooling Demand- Subsidy &amp; ML'!$B:$B,2025,'Pooling Demand- Subsidy &amp; ML'!$C:$C,$B127,'Pooling Demand- Subsidy &amp; ML'!$D:$D,Y$122)</f>
        <v>0</v>
      </c>
      <c r="Z127" s="224">
        <f>SUMIFS('Pooling Demand- Subsidy &amp; ML'!$N:$N,'Pooling Demand- Subsidy &amp; ML'!$B:$B,2025,'Pooling Demand- Subsidy &amp; ML'!$C:$C,$B127,'Pooling Demand- Subsidy &amp; ML'!$D:$D,Z$122)</f>
        <v>0</v>
      </c>
      <c r="AA127" s="224">
        <f>SUMIFS('Pooling Demand- Subsidy &amp; ML'!$N:$N,'Pooling Demand- Subsidy &amp; ML'!$B:$B,2025,'Pooling Demand- Subsidy &amp; ML'!$C:$C,$B127,'Pooling Demand- Subsidy &amp; ML'!$D:$D,AA$122)</f>
        <v>0</v>
      </c>
      <c r="AB127" s="224">
        <f>SUMIFS('Pooling Demand- Subsidy &amp; ML'!$N:$N,'Pooling Demand- Subsidy &amp; ML'!$B:$B,2025,'Pooling Demand- Subsidy &amp; ML'!$C:$C,$B127,'Pooling Demand- Subsidy &amp; ML'!$D:$D,AB$122)</f>
        <v>0</v>
      </c>
      <c r="AC127" s="224">
        <f>SUMIFS('Pooling Demand- Subsidy &amp; ML'!$N:$N,'Pooling Demand- Subsidy &amp; ML'!$B:$B,2025,'Pooling Demand- Subsidy &amp; ML'!$C:$C,$B127,'Pooling Demand- Subsidy &amp; ML'!$D:$D,AC$122)</f>
        <v>0</v>
      </c>
      <c r="AD127" s="225">
        <f>SUMIFS('Pooling Demand- Subsidy &amp; ML'!$N:$N,'Pooling Demand- Subsidy &amp; ML'!$B:$B,2025,'Pooling Demand- Subsidy &amp; ML'!$C:$C,$B127,'Pooling Demand- Subsidy &amp; ML'!$D:$D,AD$122)</f>
        <v>0</v>
      </c>
      <c r="AE127" s="91">
        <f t="shared" si="72"/>
        <v>0</v>
      </c>
      <c r="AG127" s="86" t="s">
        <v>12</v>
      </c>
      <c r="AH127" s="223">
        <f>SUMIFS('Pooling Demand- Subsidy &amp; ML'!$N:$N,'Pooling Demand- Subsidy &amp; ML'!$B:$B,2035,'Pooling Demand- Subsidy &amp; ML'!$C:$C,$B127,'Pooling Demand- Subsidy &amp; ML'!$D:$D,AH$122)</f>
        <v>11139</v>
      </c>
      <c r="AI127" s="224">
        <f>SUMIFS('Pooling Demand- Subsidy &amp; ML'!$N:$N,'Pooling Demand- Subsidy &amp; ML'!$B:$B,2035,'Pooling Demand- Subsidy &amp; ML'!$C:$C,$B127,'Pooling Demand- Subsidy &amp; ML'!$D:$D,AI$122)</f>
        <v>7260</v>
      </c>
      <c r="AJ127" s="224">
        <f>SUMIFS('Pooling Demand- Subsidy &amp; ML'!$N:$N,'Pooling Demand- Subsidy &amp; ML'!$B:$B,2035,'Pooling Demand- Subsidy &amp; ML'!$C:$C,$B127,'Pooling Demand- Subsidy &amp; ML'!$D:$D,AJ$122)</f>
        <v>2082</v>
      </c>
      <c r="AK127" s="224">
        <f>SUMIFS('Pooling Demand- Subsidy &amp; ML'!$N:$N,'Pooling Demand- Subsidy &amp; ML'!$B:$B,2035,'Pooling Demand- Subsidy &amp; ML'!$C:$C,$B127,'Pooling Demand- Subsidy &amp; ML'!$D:$D,AK$122)</f>
        <v>77191</v>
      </c>
      <c r="AL127" s="224">
        <f>SUMIFS('Pooling Demand- Subsidy &amp; ML'!$N:$N,'Pooling Demand- Subsidy &amp; ML'!$B:$B,2035,'Pooling Demand- Subsidy &amp; ML'!$C:$C,$B127,'Pooling Demand- Subsidy &amp; ML'!$D:$D,AL$122)</f>
        <v>159</v>
      </c>
      <c r="AM127" s="224">
        <f>SUMIFS('Pooling Demand- Subsidy &amp; ML'!$N:$N,'Pooling Demand- Subsidy &amp; ML'!$B:$B,2035,'Pooling Demand- Subsidy &amp; ML'!$C:$C,$B127,'Pooling Demand- Subsidy &amp; ML'!$D:$D,AM$122)</f>
        <v>245</v>
      </c>
      <c r="AN127" s="225">
        <f>SUMIFS('Pooling Demand- Subsidy &amp; ML'!$N:$N,'Pooling Demand- Subsidy &amp; ML'!$B:$B,2035,'Pooling Demand- Subsidy &amp; ML'!$C:$C,$B127,'Pooling Demand- Subsidy &amp; ML'!$D:$D,AN$122)</f>
        <v>457</v>
      </c>
      <c r="AO127" s="91">
        <f t="shared" si="73"/>
        <v>98533</v>
      </c>
      <c r="AQ127" s="86" t="s">
        <v>12</v>
      </c>
      <c r="AR127" s="223">
        <f>SUMIFS('Pooling Demand- Subsidy &amp; ML'!$N:$N,'Pooling Demand- Subsidy &amp; ML'!$B:$B,2050,'Pooling Demand- Subsidy &amp; ML'!$C:$C,$B127,'Pooling Demand- Subsidy &amp; ML'!$D:$D,AR$122)</f>
        <v>0</v>
      </c>
      <c r="AS127" s="224">
        <f>SUMIFS('Pooling Demand- Subsidy &amp; ML'!$N:$N,'Pooling Demand- Subsidy &amp; ML'!$B:$B,2050,'Pooling Demand- Subsidy &amp; ML'!$C:$C,$B127,'Pooling Demand- Subsidy &amp; ML'!$D:$D,AS$122)</f>
        <v>0</v>
      </c>
      <c r="AT127" s="224">
        <f>SUMIFS('Pooling Demand- Subsidy &amp; ML'!$N:$N,'Pooling Demand- Subsidy &amp; ML'!$B:$B,2050,'Pooling Demand- Subsidy &amp; ML'!$C:$C,$B127,'Pooling Demand- Subsidy &amp; ML'!$D:$D,AT$122)</f>
        <v>0</v>
      </c>
      <c r="AU127" s="224">
        <f>SUMIFS('Pooling Demand- Subsidy &amp; ML'!$N:$N,'Pooling Demand- Subsidy &amp; ML'!$B:$B,2050,'Pooling Demand- Subsidy &amp; ML'!$C:$C,$B127,'Pooling Demand- Subsidy &amp; ML'!$D:$D,AU$122)</f>
        <v>0</v>
      </c>
      <c r="AV127" s="224">
        <f>SUMIFS('Pooling Demand- Subsidy &amp; ML'!$N:$N,'Pooling Demand- Subsidy &amp; ML'!$B:$B,2050,'Pooling Demand- Subsidy &amp; ML'!$C:$C,$B127,'Pooling Demand- Subsidy &amp; ML'!$D:$D,AV$122)</f>
        <v>0</v>
      </c>
      <c r="AW127" s="224">
        <f>SUMIFS('Pooling Demand- Subsidy &amp; ML'!$N:$N,'Pooling Demand- Subsidy &amp; ML'!$B:$B,2050,'Pooling Demand- Subsidy &amp; ML'!$C:$C,$B127,'Pooling Demand- Subsidy &amp; ML'!$D:$D,AW$122)</f>
        <v>0</v>
      </c>
      <c r="AX127" s="225">
        <f>SUMIFS('Pooling Demand- Subsidy &amp; ML'!$N:$N,'Pooling Demand- Subsidy &amp; ML'!$B:$B,2050,'Pooling Demand- Subsidy &amp; ML'!$C:$C,$B127,'Pooling Demand- Subsidy &amp; ML'!$D:$D,AX$122)</f>
        <v>0</v>
      </c>
      <c r="AY127" s="91">
        <f t="shared" si="74"/>
        <v>0</v>
      </c>
    </row>
    <row r="128" spans="2:51" x14ac:dyDescent="0.25">
      <c r="B128" s="1">
        <v>4</v>
      </c>
      <c r="C128" s="86" t="s">
        <v>13</v>
      </c>
      <c r="D128" s="223">
        <f>SUMIFS('Pooling Demand- Subsidy &amp; ML'!$N:$N,'Pooling Demand- Subsidy &amp; ML'!$B:$B,2016,'Pooling Demand- Subsidy &amp; ML'!$C:$C,$B128,'Pooling Demand- Subsidy &amp; ML'!$D:$D,D$122)</f>
        <v>0</v>
      </c>
      <c r="E128" s="224">
        <f>SUMIFS('Pooling Demand- Subsidy &amp; ML'!$N:$N,'Pooling Demand- Subsidy &amp; ML'!$B:$B,2016,'Pooling Demand- Subsidy &amp; ML'!$C:$C,$B128,'Pooling Demand- Subsidy &amp; ML'!$D:$D,E$122)</f>
        <v>0</v>
      </c>
      <c r="F128" s="224">
        <f>SUMIFS('Pooling Demand- Subsidy &amp; ML'!$N:$N,'Pooling Demand- Subsidy &amp; ML'!$B:$B,2016,'Pooling Demand- Subsidy &amp; ML'!$C:$C,$B128,'Pooling Demand- Subsidy &amp; ML'!$D:$D,F$122)</f>
        <v>0</v>
      </c>
      <c r="G128" s="224">
        <f>SUMIFS('Pooling Demand- Subsidy &amp; ML'!$N:$N,'Pooling Demand- Subsidy &amp; ML'!$B:$B,2016,'Pooling Demand- Subsidy &amp; ML'!$C:$C,$B128,'Pooling Demand- Subsidy &amp; ML'!$D:$D,G$122)</f>
        <v>0</v>
      </c>
      <c r="H128" s="224">
        <f>SUMIFS('Pooling Demand- Subsidy &amp; ML'!$N:$N,'Pooling Demand- Subsidy &amp; ML'!$B:$B,2016,'Pooling Demand- Subsidy &amp; ML'!$C:$C,$B128,'Pooling Demand- Subsidy &amp; ML'!$D:$D,H$122)</f>
        <v>0</v>
      </c>
      <c r="I128" s="224">
        <f>SUMIFS('Pooling Demand- Subsidy &amp; ML'!$N:$N,'Pooling Demand- Subsidy &amp; ML'!$B:$B,2016,'Pooling Demand- Subsidy &amp; ML'!$C:$C,$B128,'Pooling Demand- Subsidy &amp; ML'!$D:$D,I$122)</f>
        <v>0</v>
      </c>
      <c r="J128" s="225">
        <f>SUMIFS('Pooling Demand- Subsidy &amp; ML'!$N:$N,'Pooling Demand- Subsidy &amp; ML'!$B:$B,2016,'Pooling Demand- Subsidy &amp; ML'!$C:$C,$B128,'Pooling Demand- Subsidy &amp; ML'!$D:$D,J$122)</f>
        <v>0</v>
      </c>
      <c r="K128" s="91">
        <f t="shared" si="70"/>
        <v>0</v>
      </c>
      <c r="M128" s="86" t="s">
        <v>13</v>
      </c>
      <c r="N128" s="223">
        <f>SUMIFS('Pooling Demand- Subsidy &amp; ML'!$N:$N,'Pooling Demand- Subsidy &amp; ML'!$B:$B,2020,'Pooling Demand- Subsidy &amp; ML'!$C:$C,$B128,'Pooling Demand- Subsidy &amp; ML'!$D:$D,N$122)</f>
        <v>0</v>
      </c>
      <c r="O128" s="224">
        <f>SUMIFS('Pooling Demand- Subsidy &amp; ML'!$N:$N,'Pooling Demand- Subsidy &amp; ML'!$B:$B,2020,'Pooling Demand- Subsidy &amp; ML'!$C:$C,$B128,'Pooling Demand- Subsidy &amp; ML'!$D:$D,O$122)</f>
        <v>0</v>
      </c>
      <c r="P128" s="224">
        <f>SUMIFS('Pooling Demand- Subsidy &amp; ML'!$N:$N,'Pooling Demand- Subsidy &amp; ML'!$B:$B,2020,'Pooling Demand- Subsidy &amp; ML'!$C:$C,$B128,'Pooling Demand- Subsidy &amp; ML'!$D:$D,P$122)</f>
        <v>0</v>
      </c>
      <c r="Q128" s="224">
        <f>SUMIFS('Pooling Demand- Subsidy &amp; ML'!$N:$N,'Pooling Demand- Subsidy &amp; ML'!$B:$B,2020,'Pooling Demand- Subsidy &amp; ML'!$C:$C,$B128,'Pooling Demand- Subsidy &amp; ML'!$D:$D,Q$122)</f>
        <v>0</v>
      </c>
      <c r="R128" s="224">
        <f>SUMIFS('Pooling Demand- Subsidy &amp; ML'!$N:$N,'Pooling Demand- Subsidy &amp; ML'!$B:$B,2020,'Pooling Demand- Subsidy &amp; ML'!$C:$C,$B128,'Pooling Demand- Subsidy &amp; ML'!$D:$D,R$122)</f>
        <v>0</v>
      </c>
      <c r="S128" s="224">
        <f>SUMIFS('Pooling Demand- Subsidy &amp; ML'!$N:$N,'Pooling Demand- Subsidy &amp; ML'!$B:$B,2020,'Pooling Demand- Subsidy &amp; ML'!$C:$C,$B128,'Pooling Demand- Subsidy &amp; ML'!$D:$D,S$122)</f>
        <v>0</v>
      </c>
      <c r="T128" s="225">
        <f>SUMIFS('Pooling Demand- Subsidy &amp; ML'!$N:$N,'Pooling Demand- Subsidy &amp; ML'!$B:$B,2020,'Pooling Demand- Subsidy &amp; ML'!$C:$C,$B128,'Pooling Demand- Subsidy &amp; ML'!$D:$D,T$122)</f>
        <v>0</v>
      </c>
      <c r="U128" s="91">
        <f t="shared" si="71"/>
        <v>0</v>
      </c>
      <c r="W128" s="86" t="s">
        <v>13</v>
      </c>
      <c r="X128" s="223">
        <f>SUMIFS('Pooling Demand- Subsidy &amp; ML'!$N:$N,'Pooling Demand- Subsidy &amp; ML'!$B:$B,2025,'Pooling Demand- Subsidy &amp; ML'!$C:$C,$B128,'Pooling Demand- Subsidy &amp; ML'!$D:$D,X$122)</f>
        <v>0</v>
      </c>
      <c r="Y128" s="224">
        <f>SUMIFS('Pooling Demand- Subsidy &amp; ML'!$N:$N,'Pooling Demand- Subsidy &amp; ML'!$B:$B,2025,'Pooling Demand- Subsidy &amp; ML'!$C:$C,$B128,'Pooling Demand- Subsidy &amp; ML'!$D:$D,Y$122)</f>
        <v>0</v>
      </c>
      <c r="Z128" s="224">
        <f>SUMIFS('Pooling Demand- Subsidy &amp; ML'!$N:$N,'Pooling Demand- Subsidy &amp; ML'!$B:$B,2025,'Pooling Demand- Subsidy &amp; ML'!$C:$C,$B128,'Pooling Demand- Subsidy &amp; ML'!$D:$D,Z$122)</f>
        <v>0</v>
      </c>
      <c r="AA128" s="224">
        <f>SUMIFS('Pooling Demand- Subsidy &amp; ML'!$N:$N,'Pooling Demand- Subsidy &amp; ML'!$B:$B,2025,'Pooling Demand- Subsidy &amp; ML'!$C:$C,$B128,'Pooling Demand- Subsidy &amp; ML'!$D:$D,AA$122)</f>
        <v>0</v>
      </c>
      <c r="AB128" s="224">
        <f>SUMIFS('Pooling Demand- Subsidy &amp; ML'!$N:$N,'Pooling Demand- Subsidy &amp; ML'!$B:$B,2025,'Pooling Demand- Subsidy &amp; ML'!$C:$C,$B128,'Pooling Demand- Subsidy &amp; ML'!$D:$D,AB$122)</f>
        <v>0</v>
      </c>
      <c r="AC128" s="224">
        <f>SUMIFS('Pooling Demand- Subsidy &amp; ML'!$N:$N,'Pooling Demand- Subsidy &amp; ML'!$B:$B,2025,'Pooling Demand- Subsidy &amp; ML'!$C:$C,$B128,'Pooling Demand- Subsidy &amp; ML'!$D:$D,AC$122)</f>
        <v>0</v>
      </c>
      <c r="AD128" s="225">
        <f>SUMIFS('Pooling Demand- Subsidy &amp; ML'!$N:$N,'Pooling Demand- Subsidy &amp; ML'!$B:$B,2025,'Pooling Demand- Subsidy &amp; ML'!$C:$C,$B128,'Pooling Demand- Subsidy &amp; ML'!$D:$D,AD$122)</f>
        <v>0</v>
      </c>
      <c r="AE128" s="91">
        <f t="shared" si="72"/>
        <v>0</v>
      </c>
      <c r="AG128" s="86" t="s">
        <v>13</v>
      </c>
      <c r="AH128" s="223">
        <f>SUMIFS('Pooling Demand- Subsidy &amp; ML'!$N:$N,'Pooling Demand- Subsidy &amp; ML'!$B:$B,2035,'Pooling Demand- Subsidy &amp; ML'!$C:$C,$B128,'Pooling Demand- Subsidy &amp; ML'!$D:$D,AH$122)</f>
        <v>273</v>
      </c>
      <c r="AI128" s="224">
        <f>SUMIFS('Pooling Demand- Subsidy &amp; ML'!$N:$N,'Pooling Demand- Subsidy &amp; ML'!$B:$B,2035,'Pooling Demand- Subsidy &amp; ML'!$C:$C,$B128,'Pooling Demand- Subsidy &amp; ML'!$D:$D,AI$122)</f>
        <v>3224</v>
      </c>
      <c r="AJ128" s="224">
        <f>SUMIFS('Pooling Demand- Subsidy &amp; ML'!$N:$N,'Pooling Demand- Subsidy &amp; ML'!$B:$B,2035,'Pooling Demand- Subsidy &amp; ML'!$C:$C,$B128,'Pooling Demand- Subsidy &amp; ML'!$D:$D,AJ$122)</f>
        <v>83</v>
      </c>
      <c r="AK128" s="224">
        <f>SUMIFS('Pooling Demand- Subsidy &amp; ML'!$N:$N,'Pooling Demand- Subsidy &amp; ML'!$B:$B,2035,'Pooling Demand- Subsidy &amp; ML'!$C:$C,$B128,'Pooling Demand- Subsidy &amp; ML'!$D:$D,AK$122)</f>
        <v>150</v>
      </c>
      <c r="AL128" s="224">
        <f>SUMIFS('Pooling Demand- Subsidy &amp; ML'!$N:$N,'Pooling Demand- Subsidy &amp; ML'!$B:$B,2035,'Pooling Demand- Subsidy &amp; ML'!$C:$C,$B128,'Pooling Demand- Subsidy &amp; ML'!$D:$D,AL$122)</f>
        <v>67615</v>
      </c>
      <c r="AM128" s="224">
        <f>SUMIFS('Pooling Demand- Subsidy &amp; ML'!$N:$N,'Pooling Demand- Subsidy &amp; ML'!$B:$B,2035,'Pooling Demand- Subsidy &amp; ML'!$C:$C,$B128,'Pooling Demand- Subsidy &amp; ML'!$D:$D,AM$122)</f>
        <v>10483</v>
      </c>
      <c r="AN128" s="225">
        <f>SUMIFS('Pooling Demand- Subsidy &amp; ML'!$N:$N,'Pooling Demand- Subsidy &amp; ML'!$B:$B,2035,'Pooling Demand- Subsidy &amp; ML'!$C:$C,$B128,'Pooling Demand- Subsidy &amp; ML'!$D:$D,AN$122)</f>
        <v>29</v>
      </c>
      <c r="AO128" s="91">
        <f t="shared" si="73"/>
        <v>81857</v>
      </c>
      <c r="AQ128" s="86" t="s">
        <v>13</v>
      </c>
      <c r="AR128" s="223">
        <f>SUMIFS('Pooling Demand- Subsidy &amp; ML'!$N:$N,'Pooling Demand- Subsidy &amp; ML'!$B:$B,2050,'Pooling Demand- Subsidy &amp; ML'!$C:$C,$B128,'Pooling Demand- Subsidy &amp; ML'!$D:$D,AR$122)</f>
        <v>0</v>
      </c>
      <c r="AS128" s="224">
        <f>SUMIFS('Pooling Demand- Subsidy &amp; ML'!$N:$N,'Pooling Demand- Subsidy &amp; ML'!$B:$B,2050,'Pooling Demand- Subsidy &amp; ML'!$C:$C,$B128,'Pooling Demand- Subsidy &amp; ML'!$D:$D,AS$122)</f>
        <v>0</v>
      </c>
      <c r="AT128" s="224">
        <f>SUMIFS('Pooling Demand- Subsidy &amp; ML'!$N:$N,'Pooling Demand- Subsidy &amp; ML'!$B:$B,2050,'Pooling Demand- Subsidy &amp; ML'!$C:$C,$B128,'Pooling Demand- Subsidy &amp; ML'!$D:$D,AT$122)</f>
        <v>0</v>
      </c>
      <c r="AU128" s="224">
        <f>SUMIFS('Pooling Demand- Subsidy &amp; ML'!$N:$N,'Pooling Demand- Subsidy &amp; ML'!$B:$B,2050,'Pooling Demand- Subsidy &amp; ML'!$C:$C,$B128,'Pooling Demand- Subsidy &amp; ML'!$D:$D,AU$122)</f>
        <v>0</v>
      </c>
      <c r="AV128" s="224">
        <f>SUMIFS('Pooling Demand- Subsidy &amp; ML'!$N:$N,'Pooling Demand- Subsidy &amp; ML'!$B:$B,2050,'Pooling Demand- Subsidy &amp; ML'!$C:$C,$B128,'Pooling Demand- Subsidy &amp; ML'!$D:$D,AV$122)</f>
        <v>0</v>
      </c>
      <c r="AW128" s="224">
        <f>SUMIFS('Pooling Demand- Subsidy &amp; ML'!$N:$N,'Pooling Demand- Subsidy &amp; ML'!$B:$B,2050,'Pooling Demand- Subsidy &amp; ML'!$C:$C,$B128,'Pooling Demand- Subsidy &amp; ML'!$D:$D,AW$122)</f>
        <v>0</v>
      </c>
      <c r="AX128" s="225">
        <f>SUMIFS('Pooling Demand- Subsidy &amp; ML'!$N:$N,'Pooling Demand- Subsidy &amp; ML'!$B:$B,2050,'Pooling Demand- Subsidy &amp; ML'!$C:$C,$B128,'Pooling Demand- Subsidy &amp; ML'!$D:$D,AX$122)</f>
        <v>0</v>
      </c>
      <c r="AY128" s="91">
        <f t="shared" si="74"/>
        <v>0</v>
      </c>
    </row>
    <row r="129" spans="2:51" x14ac:dyDescent="0.25">
      <c r="B129" s="1">
        <v>5</v>
      </c>
      <c r="C129" s="86" t="s">
        <v>14</v>
      </c>
      <c r="D129" s="223">
        <f>SUMIFS('Pooling Demand- Subsidy &amp; ML'!$N:$N,'Pooling Demand- Subsidy &amp; ML'!$B:$B,2016,'Pooling Demand- Subsidy &amp; ML'!$C:$C,$B129,'Pooling Demand- Subsidy &amp; ML'!$D:$D,D$122)</f>
        <v>0</v>
      </c>
      <c r="E129" s="224">
        <f>SUMIFS('Pooling Demand- Subsidy &amp; ML'!$N:$N,'Pooling Demand- Subsidy &amp; ML'!$B:$B,2016,'Pooling Demand- Subsidy &amp; ML'!$C:$C,$B129,'Pooling Demand- Subsidy &amp; ML'!$D:$D,E$122)</f>
        <v>0</v>
      </c>
      <c r="F129" s="224">
        <f>SUMIFS('Pooling Demand- Subsidy &amp; ML'!$N:$N,'Pooling Demand- Subsidy &amp; ML'!$B:$B,2016,'Pooling Demand- Subsidy &amp; ML'!$C:$C,$B129,'Pooling Demand- Subsidy &amp; ML'!$D:$D,F$122)</f>
        <v>0</v>
      </c>
      <c r="G129" s="224">
        <f>SUMIFS('Pooling Demand- Subsidy &amp; ML'!$N:$N,'Pooling Demand- Subsidy &amp; ML'!$B:$B,2016,'Pooling Demand- Subsidy &amp; ML'!$C:$C,$B129,'Pooling Demand- Subsidy &amp; ML'!$D:$D,G$122)</f>
        <v>0</v>
      </c>
      <c r="H129" s="224">
        <f>SUMIFS('Pooling Demand- Subsidy &amp; ML'!$N:$N,'Pooling Demand- Subsidy &amp; ML'!$B:$B,2016,'Pooling Demand- Subsidy &amp; ML'!$C:$C,$B129,'Pooling Demand- Subsidy &amp; ML'!$D:$D,H$122)</f>
        <v>0</v>
      </c>
      <c r="I129" s="224">
        <f>SUMIFS('Pooling Demand- Subsidy &amp; ML'!$N:$N,'Pooling Demand- Subsidy &amp; ML'!$B:$B,2016,'Pooling Demand- Subsidy &amp; ML'!$C:$C,$B129,'Pooling Demand- Subsidy &amp; ML'!$D:$D,I$122)</f>
        <v>0</v>
      </c>
      <c r="J129" s="225">
        <f>SUMIFS('Pooling Demand- Subsidy &amp; ML'!$N:$N,'Pooling Demand- Subsidy &amp; ML'!$B:$B,2016,'Pooling Demand- Subsidy &amp; ML'!$C:$C,$B129,'Pooling Demand- Subsidy &amp; ML'!$D:$D,J$122)</f>
        <v>0</v>
      </c>
      <c r="K129" s="91">
        <f t="shared" si="70"/>
        <v>0</v>
      </c>
      <c r="M129" s="86" t="s">
        <v>14</v>
      </c>
      <c r="N129" s="223">
        <f>SUMIFS('Pooling Demand- Subsidy &amp; ML'!$N:$N,'Pooling Demand- Subsidy &amp; ML'!$B:$B,2020,'Pooling Demand- Subsidy &amp; ML'!$C:$C,$B129,'Pooling Demand- Subsidy &amp; ML'!$D:$D,N$122)</f>
        <v>0</v>
      </c>
      <c r="O129" s="224">
        <f>SUMIFS('Pooling Demand- Subsidy &amp; ML'!$N:$N,'Pooling Demand- Subsidy &amp; ML'!$B:$B,2020,'Pooling Demand- Subsidy &amp; ML'!$C:$C,$B129,'Pooling Demand- Subsidy &amp; ML'!$D:$D,O$122)</f>
        <v>0</v>
      </c>
      <c r="P129" s="224">
        <f>SUMIFS('Pooling Demand- Subsidy &amp; ML'!$N:$N,'Pooling Demand- Subsidy &amp; ML'!$B:$B,2020,'Pooling Demand- Subsidy &amp; ML'!$C:$C,$B129,'Pooling Demand- Subsidy &amp; ML'!$D:$D,P$122)</f>
        <v>0</v>
      </c>
      <c r="Q129" s="224">
        <f>SUMIFS('Pooling Demand- Subsidy &amp; ML'!$N:$N,'Pooling Demand- Subsidy &amp; ML'!$B:$B,2020,'Pooling Demand- Subsidy &amp; ML'!$C:$C,$B129,'Pooling Demand- Subsidy &amp; ML'!$D:$D,Q$122)</f>
        <v>0</v>
      </c>
      <c r="R129" s="224">
        <f>SUMIFS('Pooling Demand- Subsidy &amp; ML'!$N:$N,'Pooling Demand- Subsidy &amp; ML'!$B:$B,2020,'Pooling Demand- Subsidy &amp; ML'!$C:$C,$B129,'Pooling Demand- Subsidy &amp; ML'!$D:$D,R$122)</f>
        <v>0</v>
      </c>
      <c r="S129" s="224">
        <f>SUMIFS('Pooling Demand- Subsidy &amp; ML'!$N:$N,'Pooling Demand- Subsidy &amp; ML'!$B:$B,2020,'Pooling Demand- Subsidy &amp; ML'!$C:$C,$B129,'Pooling Demand- Subsidy &amp; ML'!$D:$D,S$122)</f>
        <v>0</v>
      </c>
      <c r="T129" s="225">
        <f>SUMIFS('Pooling Demand- Subsidy &amp; ML'!$N:$N,'Pooling Demand- Subsidy &amp; ML'!$B:$B,2020,'Pooling Demand- Subsidy &amp; ML'!$C:$C,$B129,'Pooling Demand- Subsidy &amp; ML'!$D:$D,T$122)</f>
        <v>0</v>
      </c>
      <c r="U129" s="91">
        <f t="shared" si="71"/>
        <v>0</v>
      </c>
      <c r="W129" s="86" t="s">
        <v>14</v>
      </c>
      <c r="X129" s="223">
        <f>SUMIFS('Pooling Demand- Subsidy &amp; ML'!$N:$N,'Pooling Demand- Subsidy &amp; ML'!$B:$B,2025,'Pooling Demand- Subsidy &amp; ML'!$C:$C,$B129,'Pooling Demand- Subsidy &amp; ML'!$D:$D,X$122)</f>
        <v>0</v>
      </c>
      <c r="Y129" s="224">
        <f>SUMIFS('Pooling Demand- Subsidy &amp; ML'!$N:$N,'Pooling Demand- Subsidy &amp; ML'!$B:$B,2025,'Pooling Demand- Subsidy &amp; ML'!$C:$C,$B129,'Pooling Demand- Subsidy &amp; ML'!$D:$D,Y$122)</f>
        <v>0</v>
      </c>
      <c r="Z129" s="224">
        <f>SUMIFS('Pooling Demand- Subsidy &amp; ML'!$N:$N,'Pooling Demand- Subsidy &amp; ML'!$B:$B,2025,'Pooling Demand- Subsidy &amp; ML'!$C:$C,$B129,'Pooling Demand- Subsidy &amp; ML'!$D:$D,Z$122)</f>
        <v>0</v>
      </c>
      <c r="AA129" s="224">
        <f>SUMIFS('Pooling Demand- Subsidy &amp; ML'!$N:$N,'Pooling Demand- Subsidy &amp; ML'!$B:$B,2025,'Pooling Demand- Subsidy &amp; ML'!$C:$C,$B129,'Pooling Demand- Subsidy &amp; ML'!$D:$D,AA$122)</f>
        <v>0</v>
      </c>
      <c r="AB129" s="224">
        <f>SUMIFS('Pooling Demand- Subsidy &amp; ML'!$N:$N,'Pooling Demand- Subsidy &amp; ML'!$B:$B,2025,'Pooling Demand- Subsidy &amp; ML'!$C:$C,$B129,'Pooling Demand- Subsidy &amp; ML'!$D:$D,AB$122)</f>
        <v>0</v>
      </c>
      <c r="AC129" s="224">
        <f>SUMIFS('Pooling Demand- Subsidy &amp; ML'!$N:$N,'Pooling Demand- Subsidy &amp; ML'!$B:$B,2025,'Pooling Demand- Subsidy &amp; ML'!$C:$C,$B129,'Pooling Demand- Subsidy &amp; ML'!$D:$D,AC$122)</f>
        <v>0</v>
      </c>
      <c r="AD129" s="225">
        <f>SUMIFS('Pooling Demand- Subsidy &amp; ML'!$N:$N,'Pooling Demand- Subsidy &amp; ML'!$B:$B,2025,'Pooling Demand- Subsidy &amp; ML'!$C:$C,$B129,'Pooling Demand- Subsidy &amp; ML'!$D:$D,AD$122)</f>
        <v>0</v>
      </c>
      <c r="AE129" s="91">
        <f t="shared" si="72"/>
        <v>0</v>
      </c>
      <c r="AG129" s="86" t="s">
        <v>14</v>
      </c>
      <c r="AH129" s="223">
        <f>SUMIFS('Pooling Demand- Subsidy &amp; ML'!$N:$N,'Pooling Demand- Subsidy &amp; ML'!$B:$B,2035,'Pooling Demand- Subsidy &amp; ML'!$C:$C,$B129,'Pooling Demand- Subsidy &amp; ML'!$D:$D,AH$122)</f>
        <v>163</v>
      </c>
      <c r="AI129" s="224">
        <f>SUMIFS('Pooling Demand- Subsidy &amp; ML'!$N:$N,'Pooling Demand- Subsidy &amp; ML'!$B:$B,2035,'Pooling Demand- Subsidy &amp; ML'!$C:$C,$B129,'Pooling Demand- Subsidy &amp; ML'!$D:$D,AI$122)</f>
        <v>2850</v>
      </c>
      <c r="AJ129" s="224">
        <f>SUMIFS('Pooling Demand- Subsidy &amp; ML'!$N:$N,'Pooling Demand- Subsidy &amp; ML'!$B:$B,2035,'Pooling Demand- Subsidy &amp; ML'!$C:$C,$B129,'Pooling Demand- Subsidy &amp; ML'!$D:$D,AJ$122)</f>
        <v>58</v>
      </c>
      <c r="AK129" s="224">
        <f>SUMIFS('Pooling Demand- Subsidy &amp; ML'!$N:$N,'Pooling Demand- Subsidy &amp; ML'!$B:$B,2035,'Pooling Demand- Subsidy &amp; ML'!$C:$C,$B129,'Pooling Demand- Subsidy &amp; ML'!$D:$D,AK$122)</f>
        <v>249</v>
      </c>
      <c r="AL129" s="224">
        <f>SUMIFS('Pooling Demand- Subsidy &amp; ML'!$N:$N,'Pooling Demand- Subsidy &amp; ML'!$B:$B,2035,'Pooling Demand- Subsidy &amp; ML'!$C:$C,$B129,'Pooling Demand- Subsidy &amp; ML'!$D:$D,AL$122)</f>
        <v>10359</v>
      </c>
      <c r="AM129" s="224">
        <f>SUMIFS('Pooling Demand- Subsidy &amp; ML'!$N:$N,'Pooling Demand- Subsidy &amp; ML'!$B:$B,2035,'Pooling Demand- Subsidy &amp; ML'!$C:$C,$B129,'Pooling Demand- Subsidy &amp; ML'!$D:$D,AM$122)</f>
        <v>66153</v>
      </c>
      <c r="AN129" s="225">
        <f>SUMIFS('Pooling Demand- Subsidy &amp; ML'!$N:$N,'Pooling Demand- Subsidy &amp; ML'!$B:$B,2035,'Pooling Demand- Subsidy &amp; ML'!$C:$C,$B129,'Pooling Demand- Subsidy &amp; ML'!$D:$D,AN$122)</f>
        <v>109</v>
      </c>
      <c r="AO129" s="91">
        <f t="shared" si="73"/>
        <v>79941</v>
      </c>
      <c r="AQ129" s="86" t="s">
        <v>14</v>
      </c>
      <c r="AR129" s="223">
        <f>SUMIFS('Pooling Demand- Subsidy &amp; ML'!$N:$N,'Pooling Demand- Subsidy &amp; ML'!$B:$B,2050,'Pooling Demand- Subsidy &amp; ML'!$C:$C,$B129,'Pooling Demand- Subsidy &amp; ML'!$D:$D,AR$122)</f>
        <v>0</v>
      </c>
      <c r="AS129" s="224">
        <f>SUMIFS('Pooling Demand- Subsidy &amp; ML'!$N:$N,'Pooling Demand- Subsidy &amp; ML'!$B:$B,2050,'Pooling Demand- Subsidy &amp; ML'!$C:$C,$B129,'Pooling Demand- Subsidy &amp; ML'!$D:$D,AS$122)</f>
        <v>0</v>
      </c>
      <c r="AT129" s="224">
        <f>SUMIFS('Pooling Demand- Subsidy &amp; ML'!$N:$N,'Pooling Demand- Subsidy &amp; ML'!$B:$B,2050,'Pooling Demand- Subsidy &amp; ML'!$C:$C,$B129,'Pooling Demand- Subsidy &amp; ML'!$D:$D,AT$122)</f>
        <v>0</v>
      </c>
      <c r="AU129" s="224">
        <f>SUMIFS('Pooling Demand- Subsidy &amp; ML'!$N:$N,'Pooling Demand- Subsidy &amp; ML'!$B:$B,2050,'Pooling Demand- Subsidy &amp; ML'!$C:$C,$B129,'Pooling Demand- Subsidy &amp; ML'!$D:$D,AU$122)</f>
        <v>0</v>
      </c>
      <c r="AV129" s="224">
        <f>SUMIFS('Pooling Demand- Subsidy &amp; ML'!$N:$N,'Pooling Demand- Subsidy &amp; ML'!$B:$B,2050,'Pooling Demand- Subsidy &amp; ML'!$C:$C,$B129,'Pooling Demand- Subsidy &amp; ML'!$D:$D,AV$122)</f>
        <v>0</v>
      </c>
      <c r="AW129" s="224">
        <f>SUMIFS('Pooling Demand- Subsidy &amp; ML'!$N:$N,'Pooling Demand- Subsidy &amp; ML'!$B:$B,2050,'Pooling Demand- Subsidy &amp; ML'!$C:$C,$B129,'Pooling Demand- Subsidy &amp; ML'!$D:$D,AW$122)</f>
        <v>0</v>
      </c>
      <c r="AX129" s="225">
        <f>SUMIFS('Pooling Demand- Subsidy &amp; ML'!$N:$N,'Pooling Demand- Subsidy &amp; ML'!$B:$B,2050,'Pooling Demand- Subsidy &amp; ML'!$C:$C,$B129,'Pooling Demand- Subsidy &amp; ML'!$D:$D,AX$122)</f>
        <v>0</v>
      </c>
      <c r="AY129" s="91">
        <f t="shared" si="74"/>
        <v>0</v>
      </c>
    </row>
    <row r="130" spans="2:51" x14ac:dyDescent="0.25">
      <c r="B130" s="1">
        <v>6</v>
      </c>
      <c r="C130" s="86" t="s">
        <v>15</v>
      </c>
      <c r="D130" s="226">
        <f>SUMIFS('Pooling Demand- Subsidy &amp; ML'!$N:$N,'Pooling Demand- Subsidy &amp; ML'!$B:$B,2016,'Pooling Demand- Subsidy &amp; ML'!$C:$C,$B130,'Pooling Demand- Subsidy &amp; ML'!$D:$D,D$122)</f>
        <v>0</v>
      </c>
      <c r="E130" s="227">
        <f>SUMIFS('Pooling Demand- Subsidy &amp; ML'!$N:$N,'Pooling Demand- Subsidy &amp; ML'!$B:$B,2016,'Pooling Demand- Subsidy &amp; ML'!$C:$C,$B130,'Pooling Demand- Subsidy &amp; ML'!$D:$D,E$122)</f>
        <v>0</v>
      </c>
      <c r="F130" s="227">
        <f>SUMIFS('Pooling Demand- Subsidy &amp; ML'!$N:$N,'Pooling Demand- Subsidy &amp; ML'!$B:$B,2016,'Pooling Demand- Subsidy &amp; ML'!$C:$C,$B130,'Pooling Demand- Subsidy &amp; ML'!$D:$D,F$122)</f>
        <v>0</v>
      </c>
      <c r="G130" s="227">
        <f>SUMIFS('Pooling Demand- Subsidy &amp; ML'!$N:$N,'Pooling Demand- Subsidy &amp; ML'!$B:$B,2016,'Pooling Demand- Subsidy &amp; ML'!$C:$C,$B130,'Pooling Demand- Subsidy &amp; ML'!$D:$D,G$122)</f>
        <v>0</v>
      </c>
      <c r="H130" s="227">
        <f>SUMIFS('Pooling Demand- Subsidy &amp; ML'!$N:$N,'Pooling Demand- Subsidy &amp; ML'!$B:$B,2016,'Pooling Demand- Subsidy &amp; ML'!$C:$C,$B130,'Pooling Demand- Subsidy &amp; ML'!$D:$D,H$122)</f>
        <v>0</v>
      </c>
      <c r="I130" s="227">
        <f>SUMIFS('Pooling Demand- Subsidy &amp; ML'!$N:$N,'Pooling Demand- Subsidy &amp; ML'!$B:$B,2016,'Pooling Demand- Subsidy &amp; ML'!$C:$C,$B130,'Pooling Demand- Subsidy &amp; ML'!$D:$D,I$122)</f>
        <v>0</v>
      </c>
      <c r="J130" s="228">
        <f>SUMIFS('Pooling Demand- Subsidy &amp; ML'!$N:$N,'Pooling Demand- Subsidy &amp; ML'!$B:$B,2016,'Pooling Demand- Subsidy &amp; ML'!$C:$C,$B130,'Pooling Demand- Subsidy &amp; ML'!$D:$D,J$122)</f>
        <v>0</v>
      </c>
      <c r="K130" s="91">
        <f t="shared" si="70"/>
        <v>0</v>
      </c>
      <c r="M130" s="86" t="s">
        <v>15</v>
      </c>
      <c r="N130" s="226">
        <f>SUMIFS('Pooling Demand- Subsidy &amp; ML'!$N:$N,'Pooling Demand- Subsidy &amp; ML'!$B:$B,2020,'Pooling Demand- Subsidy &amp; ML'!$C:$C,$B130,'Pooling Demand- Subsidy &amp; ML'!$D:$D,N$122)</f>
        <v>0</v>
      </c>
      <c r="O130" s="227">
        <f>SUMIFS('Pooling Demand- Subsidy &amp; ML'!$N:$N,'Pooling Demand- Subsidy &amp; ML'!$B:$B,2020,'Pooling Demand- Subsidy &amp; ML'!$C:$C,$B130,'Pooling Demand- Subsidy &amp; ML'!$D:$D,O$122)</f>
        <v>0</v>
      </c>
      <c r="P130" s="227">
        <f>SUMIFS('Pooling Demand- Subsidy &amp; ML'!$N:$N,'Pooling Demand- Subsidy &amp; ML'!$B:$B,2020,'Pooling Demand- Subsidy &amp; ML'!$C:$C,$B130,'Pooling Demand- Subsidy &amp; ML'!$D:$D,P$122)</f>
        <v>0</v>
      </c>
      <c r="Q130" s="227">
        <f>SUMIFS('Pooling Demand- Subsidy &amp; ML'!$N:$N,'Pooling Demand- Subsidy &amp; ML'!$B:$B,2020,'Pooling Demand- Subsidy &amp; ML'!$C:$C,$B130,'Pooling Demand- Subsidy &amp; ML'!$D:$D,Q$122)</f>
        <v>0</v>
      </c>
      <c r="R130" s="227">
        <f>SUMIFS('Pooling Demand- Subsidy &amp; ML'!$N:$N,'Pooling Demand- Subsidy &amp; ML'!$B:$B,2020,'Pooling Demand- Subsidy &amp; ML'!$C:$C,$B130,'Pooling Demand- Subsidy &amp; ML'!$D:$D,R$122)</f>
        <v>0</v>
      </c>
      <c r="S130" s="227">
        <f>SUMIFS('Pooling Demand- Subsidy &amp; ML'!$N:$N,'Pooling Demand- Subsidy &amp; ML'!$B:$B,2020,'Pooling Demand- Subsidy &amp; ML'!$C:$C,$B130,'Pooling Demand- Subsidy &amp; ML'!$D:$D,S$122)</f>
        <v>0</v>
      </c>
      <c r="T130" s="228">
        <f>SUMIFS('Pooling Demand- Subsidy &amp; ML'!$N:$N,'Pooling Demand- Subsidy &amp; ML'!$B:$B,2020,'Pooling Demand- Subsidy &amp; ML'!$C:$C,$B130,'Pooling Demand- Subsidy &amp; ML'!$D:$D,T$122)</f>
        <v>0</v>
      </c>
      <c r="U130" s="91">
        <f t="shared" si="71"/>
        <v>0</v>
      </c>
      <c r="W130" s="86" t="s">
        <v>15</v>
      </c>
      <c r="X130" s="226">
        <f>SUMIFS('Pooling Demand- Subsidy &amp; ML'!$N:$N,'Pooling Demand- Subsidy &amp; ML'!$B:$B,2025,'Pooling Demand- Subsidy &amp; ML'!$C:$C,$B130,'Pooling Demand- Subsidy &amp; ML'!$D:$D,X$122)</f>
        <v>0</v>
      </c>
      <c r="Y130" s="227">
        <f>SUMIFS('Pooling Demand- Subsidy &amp; ML'!$N:$N,'Pooling Demand- Subsidy &amp; ML'!$B:$B,2025,'Pooling Demand- Subsidy &amp; ML'!$C:$C,$B130,'Pooling Demand- Subsidy &amp; ML'!$D:$D,Y$122)</f>
        <v>0</v>
      </c>
      <c r="Z130" s="227">
        <f>SUMIFS('Pooling Demand- Subsidy &amp; ML'!$N:$N,'Pooling Demand- Subsidy &amp; ML'!$B:$B,2025,'Pooling Demand- Subsidy &amp; ML'!$C:$C,$B130,'Pooling Demand- Subsidy &amp; ML'!$D:$D,Z$122)</f>
        <v>0</v>
      </c>
      <c r="AA130" s="227">
        <f>SUMIFS('Pooling Demand- Subsidy &amp; ML'!$N:$N,'Pooling Demand- Subsidy &amp; ML'!$B:$B,2025,'Pooling Demand- Subsidy &amp; ML'!$C:$C,$B130,'Pooling Demand- Subsidy &amp; ML'!$D:$D,AA$122)</f>
        <v>0</v>
      </c>
      <c r="AB130" s="227">
        <f>SUMIFS('Pooling Demand- Subsidy &amp; ML'!$N:$N,'Pooling Demand- Subsidy &amp; ML'!$B:$B,2025,'Pooling Demand- Subsidy &amp; ML'!$C:$C,$B130,'Pooling Demand- Subsidy &amp; ML'!$D:$D,AB$122)</f>
        <v>0</v>
      </c>
      <c r="AC130" s="227">
        <f>SUMIFS('Pooling Demand- Subsidy &amp; ML'!$N:$N,'Pooling Demand- Subsidy &amp; ML'!$B:$B,2025,'Pooling Demand- Subsidy &amp; ML'!$C:$C,$B130,'Pooling Demand- Subsidy &amp; ML'!$D:$D,AC$122)</f>
        <v>0</v>
      </c>
      <c r="AD130" s="228">
        <f>SUMIFS('Pooling Demand- Subsidy &amp; ML'!$N:$N,'Pooling Demand- Subsidy &amp; ML'!$B:$B,2025,'Pooling Demand- Subsidy &amp; ML'!$C:$C,$B130,'Pooling Demand- Subsidy &amp; ML'!$D:$D,AD$122)</f>
        <v>0</v>
      </c>
      <c r="AE130" s="91">
        <f t="shared" si="72"/>
        <v>0</v>
      </c>
      <c r="AG130" s="86" t="s">
        <v>15</v>
      </c>
      <c r="AH130" s="226">
        <f>SUMIFS('Pooling Demand- Subsidy &amp; ML'!$N:$N,'Pooling Demand- Subsidy &amp; ML'!$B:$B,2035,'Pooling Demand- Subsidy &amp; ML'!$C:$C,$B130,'Pooling Demand- Subsidy &amp; ML'!$D:$D,AH$122)</f>
        <v>85</v>
      </c>
      <c r="AI130" s="227">
        <f>SUMIFS('Pooling Demand- Subsidy &amp; ML'!$N:$N,'Pooling Demand- Subsidy &amp; ML'!$B:$B,2035,'Pooling Demand- Subsidy &amp; ML'!$C:$C,$B130,'Pooling Demand- Subsidy &amp; ML'!$D:$D,AI$122)</f>
        <v>185</v>
      </c>
      <c r="AJ130" s="227">
        <f>SUMIFS('Pooling Demand- Subsidy &amp; ML'!$N:$N,'Pooling Demand- Subsidy &amp; ML'!$B:$B,2035,'Pooling Demand- Subsidy &amp; ML'!$C:$C,$B130,'Pooling Demand- Subsidy &amp; ML'!$D:$D,AJ$122)</f>
        <v>58</v>
      </c>
      <c r="AK130" s="227">
        <f>SUMIFS('Pooling Demand- Subsidy &amp; ML'!$N:$N,'Pooling Demand- Subsidy &amp; ML'!$B:$B,2035,'Pooling Demand- Subsidy &amp; ML'!$C:$C,$B130,'Pooling Demand- Subsidy &amp; ML'!$D:$D,AK$122)</f>
        <v>864</v>
      </c>
      <c r="AL130" s="227">
        <f>SUMIFS('Pooling Demand- Subsidy &amp; ML'!$N:$N,'Pooling Demand- Subsidy &amp; ML'!$B:$B,2035,'Pooling Demand- Subsidy &amp; ML'!$C:$C,$B130,'Pooling Demand- Subsidy &amp; ML'!$D:$D,AL$122)</f>
        <v>54</v>
      </c>
      <c r="AM130" s="227">
        <f>SUMIFS('Pooling Demand- Subsidy &amp; ML'!$N:$N,'Pooling Demand- Subsidy &amp; ML'!$B:$B,2035,'Pooling Demand- Subsidy &amp; ML'!$C:$C,$B130,'Pooling Demand- Subsidy &amp; ML'!$D:$D,AM$122)</f>
        <v>236</v>
      </c>
      <c r="AN130" s="228">
        <f>SUMIFS('Pooling Demand- Subsidy &amp; ML'!$N:$N,'Pooling Demand- Subsidy &amp; ML'!$B:$B,2035,'Pooling Demand- Subsidy &amp; ML'!$C:$C,$B130,'Pooling Demand- Subsidy &amp; ML'!$D:$D,AN$122)</f>
        <v>5886</v>
      </c>
      <c r="AO130" s="91">
        <f t="shared" si="73"/>
        <v>7368</v>
      </c>
      <c r="AQ130" s="86" t="s">
        <v>15</v>
      </c>
      <c r="AR130" s="226">
        <f>SUMIFS('Pooling Demand- Subsidy &amp; ML'!$N:$N,'Pooling Demand- Subsidy &amp; ML'!$B:$B,2050,'Pooling Demand- Subsidy &amp; ML'!$C:$C,$B130,'Pooling Demand- Subsidy &amp; ML'!$D:$D,AR$122)</f>
        <v>0</v>
      </c>
      <c r="AS130" s="227">
        <f>SUMIFS('Pooling Demand- Subsidy &amp; ML'!$N:$N,'Pooling Demand- Subsidy &amp; ML'!$B:$B,2050,'Pooling Demand- Subsidy &amp; ML'!$C:$C,$B130,'Pooling Demand- Subsidy &amp; ML'!$D:$D,AS$122)</f>
        <v>0</v>
      </c>
      <c r="AT130" s="227">
        <f>SUMIFS('Pooling Demand- Subsidy &amp; ML'!$N:$N,'Pooling Demand- Subsidy &amp; ML'!$B:$B,2050,'Pooling Demand- Subsidy &amp; ML'!$C:$C,$B130,'Pooling Demand- Subsidy &amp; ML'!$D:$D,AT$122)</f>
        <v>0</v>
      </c>
      <c r="AU130" s="227">
        <f>SUMIFS('Pooling Demand- Subsidy &amp; ML'!$N:$N,'Pooling Demand- Subsidy &amp; ML'!$B:$B,2050,'Pooling Demand- Subsidy &amp; ML'!$C:$C,$B130,'Pooling Demand- Subsidy &amp; ML'!$D:$D,AU$122)</f>
        <v>0</v>
      </c>
      <c r="AV130" s="227">
        <f>SUMIFS('Pooling Demand- Subsidy &amp; ML'!$N:$N,'Pooling Demand- Subsidy &amp; ML'!$B:$B,2050,'Pooling Demand- Subsidy &amp; ML'!$C:$C,$B130,'Pooling Demand- Subsidy &amp; ML'!$D:$D,AV$122)</f>
        <v>0</v>
      </c>
      <c r="AW130" s="227">
        <f>SUMIFS('Pooling Demand- Subsidy &amp; ML'!$N:$N,'Pooling Demand- Subsidy &amp; ML'!$B:$B,2050,'Pooling Demand- Subsidy &amp; ML'!$C:$C,$B130,'Pooling Demand- Subsidy &amp; ML'!$D:$D,AW$122)</f>
        <v>0</v>
      </c>
      <c r="AX130" s="228">
        <f>SUMIFS('Pooling Demand- Subsidy &amp; ML'!$N:$N,'Pooling Demand- Subsidy &amp; ML'!$B:$B,2050,'Pooling Demand- Subsidy &amp; ML'!$C:$C,$B130,'Pooling Demand- Subsidy &amp; ML'!$D:$D,AX$122)</f>
        <v>0</v>
      </c>
      <c r="AY130" s="91">
        <f t="shared" si="74"/>
        <v>0</v>
      </c>
    </row>
    <row r="131" spans="2:51" x14ac:dyDescent="0.25">
      <c r="C131" s="101" t="s">
        <v>81</v>
      </c>
      <c r="D131" s="92">
        <f>SUM(D124:D130)</f>
        <v>0</v>
      </c>
      <c r="E131" s="92">
        <f t="shared" ref="E131:J131" si="75">SUM(E124:E130)</f>
        <v>0</v>
      </c>
      <c r="F131" s="92">
        <f t="shared" si="75"/>
        <v>0</v>
      </c>
      <c r="G131" s="92">
        <f t="shared" si="75"/>
        <v>0</v>
      </c>
      <c r="H131" s="92">
        <f t="shared" si="75"/>
        <v>0</v>
      </c>
      <c r="I131" s="92">
        <f t="shared" si="75"/>
        <v>0</v>
      </c>
      <c r="J131" s="92">
        <f t="shared" si="75"/>
        <v>0</v>
      </c>
      <c r="K131" s="15">
        <f>SUM(K124:K130)</f>
        <v>0</v>
      </c>
      <c r="M131" s="101" t="s">
        <v>81</v>
      </c>
      <c r="N131" s="92">
        <f>SUM(N124:N130)</f>
        <v>0</v>
      </c>
      <c r="O131" s="92">
        <f t="shared" ref="O131:T131" si="76">SUM(O124:O130)</f>
        <v>0</v>
      </c>
      <c r="P131" s="92">
        <f t="shared" si="76"/>
        <v>0</v>
      </c>
      <c r="Q131" s="92">
        <f t="shared" si="76"/>
        <v>0</v>
      </c>
      <c r="R131" s="92">
        <f t="shared" si="76"/>
        <v>0</v>
      </c>
      <c r="S131" s="92">
        <f t="shared" si="76"/>
        <v>0</v>
      </c>
      <c r="T131" s="92">
        <f t="shared" si="76"/>
        <v>0</v>
      </c>
      <c r="U131" s="15">
        <f>SUM(U124:U130)</f>
        <v>0</v>
      </c>
      <c r="W131" s="101" t="s">
        <v>81</v>
      </c>
      <c r="X131" s="92">
        <f>SUM(X124:X130)</f>
        <v>0</v>
      </c>
      <c r="Y131" s="92">
        <f t="shared" ref="Y131:AD131" si="77">SUM(Y124:Y130)</f>
        <v>0</v>
      </c>
      <c r="Z131" s="92">
        <f t="shared" si="77"/>
        <v>0</v>
      </c>
      <c r="AA131" s="92">
        <f t="shared" si="77"/>
        <v>0</v>
      </c>
      <c r="AB131" s="92">
        <f t="shared" si="77"/>
        <v>0</v>
      </c>
      <c r="AC131" s="92">
        <f t="shared" si="77"/>
        <v>0</v>
      </c>
      <c r="AD131" s="92">
        <f t="shared" si="77"/>
        <v>0</v>
      </c>
      <c r="AE131" s="15">
        <f>SUM(AE124:AE130)</f>
        <v>0</v>
      </c>
      <c r="AG131" s="101" t="s">
        <v>81</v>
      </c>
      <c r="AH131" s="92">
        <f>SUM(AH124:AH130)</f>
        <v>160713</v>
      </c>
      <c r="AI131" s="92">
        <f t="shared" ref="AI131:AN131" si="78">SUM(AI124:AI130)</f>
        <v>208454</v>
      </c>
      <c r="AJ131" s="92">
        <f t="shared" si="78"/>
        <v>80623</v>
      </c>
      <c r="AK131" s="92">
        <f t="shared" si="78"/>
        <v>98882</v>
      </c>
      <c r="AL131" s="92">
        <f t="shared" si="78"/>
        <v>81741</v>
      </c>
      <c r="AM131" s="92">
        <f t="shared" si="78"/>
        <v>80146</v>
      </c>
      <c r="AN131" s="92">
        <f t="shared" si="78"/>
        <v>6772</v>
      </c>
      <c r="AO131" s="15">
        <f>SUM(AO124:AO130)</f>
        <v>717331</v>
      </c>
      <c r="AQ131" s="101" t="s">
        <v>81</v>
      </c>
      <c r="AR131" s="92">
        <f>SUM(AR124:AR130)</f>
        <v>0</v>
      </c>
      <c r="AS131" s="92">
        <f t="shared" ref="AS131:AX131" si="79">SUM(AS124:AS130)</f>
        <v>0</v>
      </c>
      <c r="AT131" s="92">
        <f t="shared" si="79"/>
        <v>0</v>
      </c>
      <c r="AU131" s="92">
        <f t="shared" si="79"/>
        <v>0</v>
      </c>
      <c r="AV131" s="92">
        <f t="shared" si="79"/>
        <v>0</v>
      </c>
      <c r="AW131" s="92">
        <f t="shared" si="79"/>
        <v>0</v>
      </c>
      <c r="AX131" s="92">
        <f t="shared" si="79"/>
        <v>0</v>
      </c>
      <c r="AY131" s="15">
        <f>SUM(AY124:AY130)</f>
        <v>0</v>
      </c>
    </row>
    <row r="132" spans="2:51" x14ac:dyDescent="0.25">
      <c r="C132" s="103"/>
      <c r="D132" s="102"/>
      <c r="E132" s="102"/>
      <c r="F132" s="102"/>
      <c r="G132" s="102"/>
      <c r="H132" s="102"/>
      <c r="I132" s="102"/>
      <c r="J132" s="102"/>
      <c r="K132" s="26"/>
      <c r="M132" s="103"/>
      <c r="N132" s="102"/>
      <c r="O132" s="102"/>
      <c r="P132" s="102"/>
      <c r="Q132" s="102"/>
      <c r="R132" s="102"/>
      <c r="S132" s="102"/>
      <c r="T132" s="102"/>
      <c r="U132" s="26"/>
      <c r="W132" s="103"/>
      <c r="X132" s="102"/>
      <c r="Y132" s="102"/>
      <c r="Z132" s="102"/>
      <c r="AA132" s="102"/>
      <c r="AB132" s="102"/>
      <c r="AC132" s="102"/>
      <c r="AD132" s="102"/>
      <c r="AE132" s="26"/>
      <c r="AG132" s="103"/>
      <c r="AH132" s="102"/>
      <c r="AI132" s="102"/>
      <c r="AJ132" s="102"/>
      <c r="AK132" s="102"/>
      <c r="AL132" s="102"/>
      <c r="AM132" s="102"/>
      <c r="AN132" s="102"/>
      <c r="AO132" s="26"/>
      <c r="AQ132" s="103"/>
      <c r="AR132" s="102"/>
      <c r="AS132" s="102"/>
      <c r="AT132" s="102"/>
      <c r="AU132" s="102"/>
      <c r="AV132" s="102"/>
      <c r="AW132" s="102"/>
      <c r="AX132" s="102"/>
      <c r="AY132" s="26"/>
    </row>
    <row r="135" spans="2:51" ht="15.75" x14ac:dyDescent="0.25">
      <c r="C135" s="262" t="s">
        <v>322</v>
      </c>
      <c r="D135" s="263"/>
      <c r="E135" s="263"/>
      <c r="F135" s="263"/>
      <c r="G135" s="263"/>
      <c r="H135" s="263"/>
      <c r="I135" s="263"/>
      <c r="J135" s="263"/>
      <c r="K135" s="264"/>
      <c r="M135" s="262" t="s">
        <v>322</v>
      </c>
      <c r="N135" s="263"/>
      <c r="O135" s="263"/>
      <c r="P135" s="263"/>
      <c r="Q135" s="263"/>
      <c r="R135" s="263"/>
      <c r="S135" s="263"/>
      <c r="T135" s="263"/>
      <c r="U135" s="264"/>
      <c r="W135" s="262" t="s">
        <v>322</v>
      </c>
      <c r="X135" s="263"/>
      <c r="Y135" s="263"/>
      <c r="Z135" s="263"/>
      <c r="AA135" s="263"/>
      <c r="AB135" s="263"/>
      <c r="AC135" s="263"/>
      <c r="AD135" s="263"/>
      <c r="AE135" s="264"/>
      <c r="AG135" s="262" t="s">
        <v>322</v>
      </c>
      <c r="AH135" s="263"/>
      <c r="AI135" s="263"/>
      <c r="AJ135" s="263"/>
      <c r="AK135" s="263"/>
      <c r="AL135" s="263"/>
      <c r="AM135" s="263"/>
      <c r="AN135" s="263"/>
      <c r="AO135" s="264"/>
      <c r="AQ135" s="262" t="s">
        <v>322</v>
      </c>
      <c r="AR135" s="263"/>
      <c r="AS135" s="263"/>
      <c r="AT135" s="263"/>
      <c r="AU135" s="263"/>
      <c r="AV135" s="263"/>
      <c r="AW135" s="263"/>
      <c r="AX135" s="263"/>
      <c r="AY135" s="264"/>
    </row>
    <row r="136" spans="2:51" ht="18.75" x14ac:dyDescent="0.3">
      <c r="C136" s="83"/>
      <c r="D136" s="84"/>
      <c r="E136" s="84"/>
      <c r="F136" s="84"/>
      <c r="G136" s="84"/>
      <c r="H136" s="84"/>
      <c r="I136" s="84"/>
      <c r="J136" s="84"/>
      <c r="K136" s="85"/>
      <c r="M136" s="83"/>
      <c r="N136" s="84"/>
      <c r="O136" s="84"/>
      <c r="P136" s="84"/>
      <c r="Q136" s="84"/>
      <c r="R136" s="84"/>
      <c r="S136" s="84"/>
      <c r="T136" s="84"/>
      <c r="U136" s="85"/>
      <c r="W136" s="83"/>
      <c r="X136" s="84"/>
      <c r="Y136" s="84"/>
      <c r="Z136" s="84"/>
      <c r="AA136" s="84"/>
      <c r="AB136" s="84"/>
      <c r="AC136" s="84"/>
      <c r="AD136" s="84"/>
      <c r="AE136" s="85"/>
      <c r="AG136" s="83"/>
      <c r="AH136" s="84"/>
      <c r="AI136" s="84"/>
      <c r="AJ136" s="84"/>
      <c r="AK136" s="84"/>
      <c r="AL136" s="84"/>
      <c r="AM136" s="84"/>
      <c r="AN136" s="84"/>
      <c r="AO136" s="85"/>
      <c r="AQ136" s="83"/>
      <c r="AR136" s="84"/>
      <c r="AS136" s="84"/>
      <c r="AT136" s="84"/>
      <c r="AU136" s="84"/>
      <c r="AV136" s="84"/>
      <c r="AW136" s="84"/>
      <c r="AX136" s="84"/>
      <c r="AY136" s="85"/>
    </row>
    <row r="137" spans="2:51" x14ac:dyDescent="0.25">
      <c r="C137" s="86"/>
      <c r="D137" s="265" t="s">
        <v>82</v>
      </c>
      <c r="E137" s="265"/>
      <c r="F137" s="265"/>
      <c r="G137" s="265"/>
      <c r="H137" s="265"/>
      <c r="I137" s="265"/>
      <c r="J137" s="265"/>
      <c r="K137" s="87"/>
      <c r="M137" s="86"/>
      <c r="N137" s="265" t="s">
        <v>82</v>
      </c>
      <c r="O137" s="265"/>
      <c r="P137" s="265"/>
      <c r="Q137" s="265"/>
      <c r="R137" s="265"/>
      <c r="S137" s="265"/>
      <c r="T137" s="265"/>
      <c r="U137" s="87"/>
      <c r="W137" s="86"/>
      <c r="X137" s="265" t="s">
        <v>82</v>
      </c>
      <c r="Y137" s="265"/>
      <c r="Z137" s="265"/>
      <c r="AA137" s="265"/>
      <c r="AB137" s="265"/>
      <c r="AC137" s="265"/>
      <c r="AD137" s="265"/>
      <c r="AE137" s="87"/>
      <c r="AG137" s="86"/>
      <c r="AH137" s="265" t="s">
        <v>82</v>
      </c>
      <c r="AI137" s="265"/>
      <c r="AJ137" s="265"/>
      <c r="AK137" s="265"/>
      <c r="AL137" s="265"/>
      <c r="AM137" s="265"/>
      <c r="AN137" s="265"/>
      <c r="AO137" s="87"/>
      <c r="AQ137" s="86"/>
      <c r="AR137" s="265" t="s">
        <v>82</v>
      </c>
      <c r="AS137" s="265"/>
      <c r="AT137" s="265"/>
      <c r="AU137" s="265"/>
      <c r="AV137" s="265"/>
      <c r="AW137" s="265"/>
      <c r="AX137" s="265"/>
      <c r="AY137" s="87"/>
    </row>
    <row r="138" spans="2:51" x14ac:dyDescent="0.25">
      <c r="C138" s="86"/>
      <c r="D138" s="4">
        <v>0</v>
      </c>
      <c r="E138" s="4">
        <v>1</v>
      </c>
      <c r="F138" s="4">
        <v>2</v>
      </c>
      <c r="G138" s="4">
        <v>3</v>
      </c>
      <c r="H138" s="4">
        <v>4</v>
      </c>
      <c r="I138" s="4">
        <v>5</v>
      </c>
      <c r="J138" s="4">
        <v>6</v>
      </c>
      <c r="K138" s="88"/>
      <c r="M138" s="86"/>
      <c r="N138" s="4">
        <v>0</v>
      </c>
      <c r="O138" s="4">
        <v>1</v>
      </c>
      <c r="P138" s="4">
        <v>2</v>
      </c>
      <c r="Q138" s="4">
        <v>3</v>
      </c>
      <c r="R138" s="4">
        <v>4</v>
      </c>
      <c r="S138" s="4">
        <v>5</v>
      </c>
      <c r="T138" s="4">
        <v>6</v>
      </c>
      <c r="U138" s="88"/>
      <c r="W138" s="86"/>
      <c r="X138" s="4">
        <v>0</v>
      </c>
      <c r="Y138" s="4">
        <v>1</v>
      </c>
      <c r="Z138" s="4">
        <v>2</v>
      </c>
      <c r="AA138" s="4">
        <v>3</v>
      </c>
      <c r="AB138" s="4">
        <v>4</v>
      </c>
      <c r="AC138" s="4">
        <v>5</v>
      </c>
      <c r="AD138" s="4">
        <v>6</v>
      </c>
      <c r="AE138" s="88"/>
      <c r="AG138" s="86"/>
      <c r="AH138" s="4">
        <v>0</v>
      </c>
      <c r="AI138" s="4">
        <v>1</v>
      </c>
      <c r="AJ138" s="4">
        <v>2</v>
      </c>
      <c r="AK138" s="4">
        <v>3</v>
      </c>
      <c r="AL138" s="4">
        <v>4</v>
      </c>
      <c r="AM138" s="4">
        <v>5</v>
      </c>
      <c r="AN138" s="4">
        <v>6</v>
      </c>
      <c r="AO138" s="88"/>
      <c r="AQ138" s="86"/>
      <c r="AR138" s="4">
        <v>0</v>
      </c>
      <c r="AS138" s="4">
        <v>1</v>
      </c>
      <c r="AT138" s="4">
        <v>2</v>
      </c>
      <c r="AU138" s="4">
        <v>3</v>
      </c>
      <c r="AV138" s="4">
        <v>4</v>
      </c>
      <c r="AW138" s="4">
        <v>5</v>
      </c>
      <c r="AX138" s="4">
        <v>6</v>
      </c>
      <c r="AY138" s="88"/>
    </row>
    <row r="139" spans="2:51" ht="99.75" x14ac:dyDescent="0.25">
      <c r="C139" s="89" t="s">
        <v>83</v>
      </c>
      <c r="D139" s="82" t="s">
        <v>9</v>
      </c>
      <c r="E139" s="82" t="s">
        <v>10</v>
      </c>
      <c r="F139" s="82" t="s">
        <v>11</v>
      </c>
      <c r="G139" s="82" t="s">
        <v>12</v>
      </c>
      <c r="H139" s="82" t="s">
        <v>13</v>
      </c>
      <c r="I139" s="82" t="s">
        <v>14</v>
      </c>
      <c r="J139" s="82" t="s">
        <v>15</v>
      </c>
      <c r="K139" s="90" t="s">
        <v>80</v>
      </c>
      <c r="M139" s="89" t="s">
        <v>83</v>
      </c>
      <c r="N139" s="82" t="s">
        <v>9</v>
      </c>
      <c r="O139" s="82" t="s">
        <v>10</v>
      </c>
      <c r="P139" s="82" t="s">
        <v>11</v>
      </c>
      <c r="Q139" s="82" t="s">
        <v>12</v>
      </c>
      <c r="R139" s="82" t="s">
        <v>13</v>
      </c>
      <c r="S139" s="82" t="s">
        <v>14</v>
      </c>
      <c r="T139" s="82" t="s">
        <v>15</v>
      </c>
      <c r="U139" s="90" t="s">
        <v>80</v>
      </c>
      <c r="W139" s="89" t="s">
        <v>83</v>
      </c>
      <c r="X139" s="82" t="s">
        <v>9</v>
      </c>
      <c r="Y139" s="82" t="s">
        <v>10</v>
      </c>
      <c r="Z139" s="82" t="s">
        <v>11</v>
      </c>
      <c r="AA139" s="82" t="s">
        <v>12</v>
      </c>
      <c r="AB139" s="82" t="s">
        <v>13</v>
      </c>
      <c r="AC139" s="82" t="s">
        <v>14</v>
      </c>
      <c r="AD139" s="82" t="s">
        <v>15</v>
      </c>
      <c r="AE139" s="90" t="s">
        <v>80</v>
      </c>
      <c r="AG139" s="89" t="s">
        <v>83</v>
      </c>
      <c r="AH139" s="82" t="s">
        <v>9</v>
      </c>
      <c r="AI139" s="82" t="s">
        <v>10</v>
      </c>
      <c r="AJ139" s="82" t="s">
        <v>11</v>
      </c>
      <c r="AK139" s="82" t="s">
        <v>12</v>
      </c>
      <c r="AL139" s="82" t="s">
        <v>13</v>
      </c>
      <c r="AM139" s="82" t="s">
        <v>14</v>
      </c>
      <c r="AN139" s="82" t="s">
        <v>15</v>
      </c>
      <c r="AO139" s="90" t="s">
        <v>80</v>
      </c>
      <c r="AQ139" s="89" t="s">
        <v>83</v>
      </c>
      <c r="AR139" s="82" t="s">
        <v>9</v>
      </c>
      <c r="AS139" s="82" t="s">
        <v>10</v>
      </c>
      <c r="AT139" s="82" t="s">
        <v>11</v>
      </c>
      <c r="AU139" s="82" t="s">
        <v>12</v>
      </c>
      <c r="AV139" s="82" t="s">
        <v>13</v>
      </c>
      <c r="AW139" s="82" t="s">
        <v>14</v>
      </c>
      <c r="AX139" s="82" t="s">
        <v>15</v>
      </c>
      <c r="AY139" s="90" t="s">
        <v>80</v>
      </c>
    </row>
    <row r="140" spans="2:51" x14ac:dyDescent="0.25">
      <c r="B140" s="21">
        <v>0</v>
      </c>
      <c r="C140" s="86" t="s">
        <v>9</v>
      </c>
      <c r="D140" s="220">
        <f>SUMIFS('Pooling Demand- Subsidy &amp; ML'!$O:$O,'Pooling Demand- Subsidy &amp; ML'!$B:$B,2016,'Pooling Demand- Subsidy &amp; ML'!$C:$C,$B140,'Pooling Demand- Subsidy &amp; ML'!$D:$D,D$138)</f>
        <v>0</v>
      </c>
      <c r="E140" s="221">
        <f>SUMIFS('Pooling Demand- Subsidy &amp; ML'!$O:$O,'Pooling Demand- Subsidy &amp; ML'!$B:$B,2016,'Pooling Demand- Subsidy &amp; ML'!$C:$C,$B140,'Pooling Demand- Subsidy &amp; ML'!$D:$D,E$138)</f>
        <v>0</v>
      </c>
      <c r="F140" s="221">
        <f>SUMIFS('Pooling Demand- Subsidy &amp; ML'!$O:$O,'Pooling Demand- Subsidy &amp; ML'!$B:$B,2016,'Pooling Demand- Subsidy &amp; ML'!$C:$C,$B140,'Pooling Demand- Subsidy &amp; ML'!$D:$D,F$138)</f>
        <v>0</v>
      </c>
      <c r="G140" s="221">
        <f>SUMIFS('Pooling Demand- Subsidy &amp; ML'!$O:$O,'Pooling Demand- Subsidy &amp; ML'!$B:$B,2016,'Pooling Demand- Subsidy &amp; ML'!$C:$C,$B140,'Pooling Demand- Subsidy &amp; ML'!$D:$D,G$138)</f>
        <v>0</v>
      </c>
      <c r="H140" s="221">
        <f>SUMIFS('Pooling Demand- Subsidy &amp; ML'!$O:$O,'Pooling Demand- Subsidy &amp; ML'!$B:$B,2016,'Pooling Demand- Subsidy &amp; ML'!$C:$C,$B140,'Pooling Demand- Subsidy &amp; ML'!$D:$D,H$138)</f>
        <v>0</v>
      </c>
      <c r="I140" s="221">
        <f>SUMIFS('Pooling Demand- Subsidy &amp; ML'!$O:$O,'Pooling Demand- Subsidy &amp; ML'!$B:$B,2016,'Pooling Demand- Subsidy &amp; ML'!$C:$C,$B140,'Pooling Demand- Subsidy &amp; ML'!$D:$D,I$138)</f>
        <v>0</v>
      </c>
      <c r="J140" s="222">
        <f>SUMIFS('Pooling Demand- Subsidy &amp; ML'!$O:$O,'Pooling Demand- Subsidy &amp; ML'!$B:$B,2016,'Pooling Demand- Subsidy &amp; ML'!$C:$C,$B140,'Pooling Demand- Subsidy &amp; ML'!$D:$D,J$138)</f>
        <v>0</v>
      </c>
      <c r="K140" s="91">
        <f>SUM(D140:J140)</f>
        <v>0</v>
      </c>
      <c r="M140" s="86" t="s">
        <v>9</v>
      </c>
      <c r="N140" s="220">
        <f>SUMIFS('Pooling Demand- Subsidy &amp; ML'!$O:$O,'Pooling Demand- Subsidy &amp; ML'!$B:$B,2020,'Pooling Demand- Subsidy &amp; ML'!$C:$C,$B140,'Pooling Demand- Subsidy &amp; ML'!$D:$D,N$138)</f>
        <v>0</v>
      </c>
      <c r="O140" s="221">
        <f>SUMIFS('Pooling Demand- Subsidy &amp; ML'!$O:$O,'Pooling Demand- Subsidy &amp; ML'!$B:$B,2020,'Pooling Demand- Subsidy &amp; ML'!$C:$C,$B140,'Pooling Demand- Subsidy &amp; ML'!$D:$D,O$138)</f>
        <v>0</v>
      </c>
      <c r="P140" s="221">
        <f>SUMIFS('Pooling Demand- Subsidy &amp; ML'!$O:$O,'Pooling Demand- Subsidy &amp; ML'!$B:$B,2020,'Pooling Demand- Subsidy &amp; ML'!$C:$C,$B140,'Pooling Demand- Subsidy &amp; ML'!$D:$D,P$138)</f>
        <v>0</v>
      </c>
      <c r="Q140" s="221">
        <f>SUMIFS('Pooling Demand- Subsidy &amp; ML'!$O:$O,'Pooling Demand- Subsidy &amp; ML'!$B:$B,2020,'Pooling Demand- Subsidy &amp; ML'!$C:$C,$B140,'Pooling Demand- Subsidy &amp; ML'!$D:$D,Q$138)</f>
        <v>0</v>
      </c>
      <c r="R140" s="221">
        <f>SUMIFS('Pooling Demand- Subsidy &amp; ML'!$O:$O,'Pooling Demand- Subsidy &amp; ML'!$B:$B,2020,'Pooling Demand- Subsidy &amp; ML'!$C:$C,$B140,'Pooling Demand- Subsidy &amp; ML'!$D:$D,R$138)</f>
        <v>0</v>
      </c>
      <c r="S140" s="221">
        <f>SUMIFS('Pooling Demand- Subsidy &amp; ML'!$O:$O,'Pooling Demand- Subsidy &amp; ML'!$B:$B,2020,'Pooling Demand- Subsidy &amp; ML'!$C:$C,$B140,'Pooling Demand- Subsidy &amp; ML'!$D:$D,S$138)</f>
        <v>0</v>
      </c>
      <c r="T140" s="222">
        <f>SUMIFS('Pooling Demand- Subsidy &amp; ML'!$O:$O,'Pooling Demand- Subsidy &amp; ML'!$B:$B,2020,'Pooling Demand- Subsidy &amp; ML'!$C:$C,$B140,'Pooling Demand- Subsidy &amp; ML'!$D:$D,T$138)</f>
        <v>0</v>
      </c>
      <c r="U140" s="91">
        <f>SUM(N140:T140)</f>
        <v>0</v>
      </c>
      <c r="W140" s="86" t="s">
        <v>9</v>
      </c>
      <c r="X140" s="220">
        <f>SUMIFS('Pooling Demand- Subsidy &amp; ML'!$O:$O,'Pooling Demand- Subsidy &amp; ML'!$B:$B,2025,'Pooling Demand- Subsidy &amp; ML'!$C:$C,$B140,'Pooling Demand- Subsidy &amp; ML'!$D:$D,X$138)</f>
        <v>0</v>
      </c>
      <c r="Y140" s="221">
        <f>SUMIFS('Pooling Demand- Subsidy &amp; ML'!$O:$O,'Pooling Demand- Subsidy &amp; ML'!$B:$B,2025,'Pooling Demand- Subsidy &amp; ML'!$C:$C,$B140,'Pooling Demand- Subsidy &amp; ML'!$D:$D,Y$138)</f>
        <v>0</v>
      </c>
      <c r="Z140" s="221">
        <f>SUMIFS('Pooling Demand- Subsidy &amp; ML'!$O:$O,'Pooling Demand- Subsidy &amp; ML'!$B:$B,2025,'Pooling Demand- Subsidy &amp; ML'!$C:$C,$B140,'Pooling Demand- Subsidy &amp; ML'!$D:$D,Z$138)</f>
        <v>0</v>
      </c>
      <c r="AA140" s="221">
        <f>SUMIFS('Pooling Demand- Subsidy &amp; ML'!$O:$O,'Pooling Demand- Subsidy &amp; ML'!$B:$B,2025,'Pooling Demand- Subsidy &amp; ML'!$C:$C,$B140,'Pooling Demand- Subsidy &amp; ML'!$D:$D,AA$138)</f>
        <v>0</v>
      </c>
      <c r="AB140" s="221">
        <f>SUMIFS('Pooling Demand- Subsidy &amp; ML'!$O:$O,'Pooling Demand- Subsidy &amp; ML'!$B:$B,2025,'Pooling Demand- Subsidy &amp; ML'!$C:$C,$B140,'Pooling Demand- Subsidy &amp; ML'!$D:$D,AB$138)</f>
        <v>0</v>
      </c>
      <c r="AC140" s="221">
        <f>SUMIFS('Pooling Demand- Subsidy &amp; ML'!$O:$O,'Pooling Demand- Subsidy &amp; ML'!$B:$B,2025,'Pooling Demand- Subsidy &amp; ML'!$C:$C,$B140,'Pooling Demand- Subsidy &amp; ML'!$D:$D,AC$138)</f>
        <v>0</v>
      </c>
      <c r="AD140" s="222">
        <f>SUMIFS('Pooling Demand- Subsidy &amp; ML'!$O:$O,'Pooling Demand- Subsidy &amp; ML'!$B:$B,2025,'Pooling Demand- Subsidy &amp; ML'!$C:$C,$B140,'Pooling Demand- Subsidy &amp; ML'!$D:$D,AD$138)</f>
        <v>0</v>
      </c>
      <c r="AE140" s="91">
        <f>SUM(X140:AD140)</f>
        <v>0</v>
      </c>
      <c r="AG140" s="86" t="s">
        <v>9</v>
      </c>
      <c r="AH140" s="220">
        <f>SUMIFS('Pooling Demand- Subsidy &amp; ML'!$O:$O,'Pooling Demand- Subsidy &amp; ML'!$B:$B,2035,'Pooling Demand- Subsidy &amp; ML'!$C:$C,$B140,'Pooling Demand- Subsidy &amp; ML'!$D:$D,AH$138)</f>
        <v>191193</v>
      </c>
      <c r="AI140" s="221">
        <f>SUMIFS('Pooling Demand- Subsidy &amp; ML'!$O:$O,'Pooling Demand- Subsidy &amp; ML'!$B:$B,2035,'Pooling Demand- Subsidy &amp; ML'!$C:$C,$B140,'Pooling Demand- Subsidy &amp; ML'!$D:$D,AI$138)</f>
        <v>45839</v>
      </c>
      <c r="AJ140" s="221">
        <f>SUMIFS('Pooling Demand- Subsidy &amp; ML'!$O:$O,'Pooling Demand- Subsidy &amp; ML'!$B:$B,2035,'Pooling Demand- Subsidy &amp; ML'!$C:$C,$B140,'Pooling Demand- Subsidy &amp; ML'!$D:$D,AJ$138)</f>
        <v>22819</v>
      </c>
      <c r="AK140" s="221">
        <f>SUMIFS('Pooling Demand- Subsidy &amp; ML'!$O:$O,'Pooling Demand- Subsidy &amp; ML'!$B:$B,2035,'Pooling Demand- Subsidy &amp; ML'!$C:$C,$B140,'Pooling Demand- Subsidy &amp; ML'!$D:$D,AK$138)</f>
        <v>26170</v>
      </c>
      <c r="AL140" s="221">
        <f>SUMIFS('Pooling Demand- Subsidy &amp; ML'!$O:$O,'Pooling Demand- Subsidy &amp; ML'!$B:$B,2035,'Pooling Demand- Subsidy &amp; ML'!$C:$C,$B140,'Pooling Demand- Subsidy &amp; ML'!$D:$D,AL$138)</f>
        <v>589</v>
      </c>
      <c r="AM140" s="221">
        <f>SUMIFS('Pooling Demand- Subsidy &amp; ML'!$O:$O,'Pooling Demand- Subsidy &amp; ML'!$B:$B,2035,'Pooling Demand- Subsidy &amp; ML'!$C:$C,$B140,'Pooling Demand- Subsidy &amp; ML'!$D:$D,AM$138)</f>
        <v>561</v>
      </c>
      <c r="AN140" s="222">
        <f>SUMIFS('Pooling Demand- Subsidy &amp; ML'!$O:$O,'Pooling Demand- Subsidy &amp; ML'!$B:$B,2035,'Pooling Demand- Subsidy &amp; ML'!$C:$C,$B140,'Pooling Demand- Subsidy &amp; ML'!$D:$D,AN$138)</f>
        <v>244</v>
      </c>
      <c r="AO140" s="91">
        <f>SUM(AH140:AN140)</f>
        <v>287415</v>
      </c>
      <c r="AQ140" s="86" t="s">
        <v>9</v>
      </c>
      <c r="AR140" s="220">
        <f>SUMIFS('Pooling Demand- Subsidy &amp; ML'!$O:$O,'Pooling Demand- Subsidy &amp; ML'!$B:$B,2050,'Pooling Demand- Subsidy &amp; ML'!$C:$C,$B140,'Pooling Demand- Subsidy &amp; ML'!$D:$D,AR$138)</f>
        <v>0</v>
      </c>
      <c r="AS140" s="221">
        <f>SUMIFS('Pooling Demand- Subsidy &amp; ML'!$O:$O,'Pooling Demand- Subsidy &amp; ML'!$B:$B,2050,'Pooling Demand- Subsidy &amp; ML'!$C:$C,$B140,'Pooling Demand- Subsidy &amp; ML'!$D:$D,AS$138)</f>
        <v>0</v>
      </c>
      <c r="AT140" s="221">
        <f>SUMIFS('Pooling Demand- Subsidy &amp; ML'!$O:$O,'Pooling Demand- Subsidy &amp; ML'!$B:$B,2050,'Pooling Demand- Subsidy &amp; ML'!$C:$C,$B140,'Pooling Demand- Subsidy &amp; ML'!$D:$D,AT$138)</f>
        <v>0</v>
      </c>
      <c r="AU140" s="221">
        <f>SUMIFS('Pooling Demand- Subsidy &amp; ML'!$O:$O,'Pooling Demand- Subsidy &amp; ML'!$B:$B,2050,'Pooling Demand- Subsidy &amp; ML'!$C:$C,$B140,'Pooling Demand- Subsidy &amp; ML'!$D:$D,AU$138)</f>
        <v>0</v>
      </c>
      <c r="AV140" s="221">
        <f>SUMIFS('Pooling Demand- Subsidy &amp; ML'!$O:$O,'Pooling Demand- Subsidy &amp; ML'!$B:$B,2050,'Pooling Demand- Subsidy &amp; ML'!$C:$C,$B140,'Pooling Demand- Subsidy &amp; ML'!$D:$D,AV$138)</f>
        <v>0</v>
      </c>
      <c r="AW140" s="221">
        <f>SUMIFS('Pooling Demand- Subsidy &amp; ML'!$O:$O,'Pooling Demand- Subsidy &amp; ML'!$B:$B,2050,'Pooling Demand- Subsidy &amp; ML'!$C:$C,$B140,'Pooling Demand- Subsidy &amp; ML'!$D:$D,AW$138)</f>
        <v>0</v>
      </c>
      <c r="AX140" s="222">
        <f>SUMIFS('Pooling Demand- Subsidy &amp; ML'!$O:$O,'Pooling Demand- Subsidy &amp; ML'!$B:$B,2050,'Pooling Demand- Subsidy &amp; ML'!$C:$C,$B140,'Pooling Demand- Subsidy &amp; ML'!$D:$D,AX$138)</f>
        <v>0</v>
      </c>
      <c r="AY140" s="91">
        <f>SUM(AR140:AX140)</f>
        <v>0</v>
      </c>
    </row>
    <row r="141" spans="2:51" x14ac:dyDescent="0.25">
      <c r="B141" s="21">
        <v>1</v>
      </c>
      <c r="C141" s="86" t="s">
        <v>10</v>
      </c>
      <c r="D141" s="223">
        <f>SUMIFS('Pooling Demand- Subsidy &amp; ML'!$O:$O,'Pooling Demand- Subsidy &amp; ML'!$B:$B,2016,'Pooling Demand- Subsidy &amp; ML'!$C:$C,$B141,'Pooling Demand- Subsidy &amp; ML'!$D:$D,D$138)</f>
        <v>0</v>
      </c>
      <c r="E141" s="224">
        <f>SUMIFS('Pooling Demand- Subsidy &amp; ML'!$O:$O,'Pooling Demand- Subsidy &amp; ML'!$B:$B,2016,'Pooling Demand- Subsidy &amp; ML'!$C:$C,$B141,'Pooling Demand- Subsidy &amp; ML'!$D:$D,E$138)</f>
        <v>0</v>
      </c>
      <c r="F141" s="224">
        <f>SUMIFS('Pooling Demand- Subsidy &amp; ML'!$O:$O,'Pooling Demand- Subsidy &amp; ML'!$B:$B,2016,'Pooling Demand- Subsidy &amp; ML'!$C:$C,$B141,'Pooling Demand- Subsidy &amp; ML'!$D:$D,F$138)</f>
        <v>0</v>
      </c>
      <c r="G141" s="224">
        <f>SUMIFS('Pooling Demand- Subsidy &amp; ML'!$O:$O,'Pooling Demand- Subsidy &amp; ML'!$B:$B,2016,'Pooling Demand- Subsidy &amp; ML'!$C:$C,$B141,'Pooling Demand- Subsidy &amp; ML'!$D:$D,G$138)</f>
        <v>0</v>
      </c>
      <c r="H141" s="224">
        <f>SUMIFS('Pooling Demand- Subsidy &amp; ML'!$O:$O,'Pooling Demand- Subsidy &amp; ML'!$B:$B,2016,'Pooling Demand- Subsidy &amp; ML'!$C:$C,$B141,'Pooling Demand- Subsidy &amp; ML'!$D:$D,H$138)</f>
        <v>0</v>
      </c>
      <c r="I141" s="224">
        <f>SUMIFS('Pooling Demand- Subsidy &amp; ML'!$O:$O,'Pooling Demand- Subsidy &amp; ML'!$B:$B,2016,'Pooling Demand- Subsidy &amp; ML'!$C:$C,$B141,'Pooling Demand- Subsidy &amp; ML'!$D:$D,I$138)</f>
        <v>0</v>
      </c>
      <c r="J141" s="225">
        <f>SUMIFS('Pooling Demand- Subsidy &amp; ML'!$O:$O,'Pooling Demand- Subsidy &amp; ML'!$B:$B,2016,'Pooling Demand- Subsidy &amp; ML'!$C:$C,$B141,'Pooling Demand- Subsidy &amp; ML'!$D:$D,J$138)</f>
        <v>0</v>
      </c>
      <c r="K141" s="91">
        <f t="shared" ref="K141:K146" si="80">SUM(D141:J141)</f>
        <v>0</v>
      </c>
      <c r="M141" s="86" t="s">
        <v>10</v>
      </c>
      <c r="N141" s="223">
        <f>SUMIFS('Pooling Demand- Subsidy &amp; ML'!$O:$O,'Pooling Demand- Subsidy &amp; ML'!$B:$B,2020,'Pooling Demand- Subsidy &amp; ML'!$C:$C,$B141,'Pooling Demand- Subsidy &amp; ML'!$D:$D,N$138)</f>
        <v>0</v>
      </c>
      <c r="O141" s="224">
        <f>SUMIFS('Pooling Demand- Subsidy &amp; ML'!$O:$O,'Pooling Demand- Subsidy &amp; ML'!$B:$B,2020,'Pooling Demand- Subsidy &amp; ML'!$C:$C,$B141,'Pooling Demand- Subsidy &amp; ML'!$D:$D,O$138)</f>
        <v>0</v>
      </c>
      <c r="P141" s="224">
        <f>SUMIFS('Pooling Demand- Subsidy &amp; ML'!$O:$O,'Pooling Demand- Subsidy &amp; ML'!$B:$B,2020,'Pooling Demand- Subsidy &amp; ML'!$C:$C,$B141,'Pooling Demand- Subsidy &amp; ML'!$D:$D,P$138)</f>
        <v>0</v>
      </c>
      <c r="Q141" s="224">
        <f>SUMIFS('Pooling Demand- Subsidy &amp; ML'!$O:$O,'Pooling Demand- Subsidy &amp; ML'!$B:$B,2020,'Pooling Demand- Subsidy &amp; ML'!$C:$C,$B141,'Pooling Demand- Subsidy &amp; ML'!$D:$D,Q$138)</f>
        <v>0</v>
      </c>
      <c r="R141" s="224">
        <f>SUMIFS('Pooling Demand- Subsidy &amp; ML'!$O:$O,'Pooling Demand- Subsidy &amp; ML'!$B:$B,2020,'Pooling Demand- Subsidy &amp; ML'!$C:$C,$B141,'Pooling Demand- Subsidy &amp; ML'!$D:$D,R$138)</f>
        <v>0</v>
      </c>
      <c r="S141" s="224">
        <f>SUMIFS('Pooling Demand- Subsidy &amp; ML'!$O:$O,'Pooling Demand- Subsidy &amp; ML'!$B:$B,2020,'Pooling Demand- Subsidy &amp; ML'!$C:$C,$B141,'Pooling Demand- Subsidy &amp; ML'!$D:$D,S$138)</f>
        <v>0</v>
      </c>
      <c r="T141" s="225">
        <f>SUMIFS('Pooling Demand- Subsidy &amp; ML'!$O:$O,'Pooling Demand- Subsidy &amp; ML'!$B:$B,2020,'Pooling Demand- Subsidy &amp; ML'!$C:$C,$B141,'Pooling Demand- Subsidy &amp; ML'!$D:$D,T$138)</f>
        <v>0</v>
      </c>
      <c r="U141" s="91">
        <f t="shared" ref="U141:U146" si="81">SUM(N141:T141)</f>
        <v>0</v>
      </c>
      <c r="W141" s="86" t="s">
        <v>10</v>
      </c>
      <c r="X141" s="223">
        <f>SUMIFS('Pooling Demand- Subsidy &amp; ML'!$O:$O,'Pooling Demand- Subsidy &amp; ML'!$B:$B,2025,'Pooling Demand- Subsidy &amp; ML'!$C:$C,$B141,'Pooling Demand- Subsidy &amp; ML'!$D:$D,X$138)</f>
        <v>0</v>
      </c>
      <c r="Y141" s="224">
        <f>SUMIFS('Pooling Demand- Subsidy &amp; ML'!$O:$O,'Pooling Demand- Subsidy &amp; ML'!$B:$B,2025,'Pooling Demand- Subsidy &amp; ML'!$C:$C,$B141,'Pooling Demand- Subsidy &amp; ML'!$D:$D,Y$138)</f>
        <v>0</v>
      </c>
      <c r="Z141" s="224">
        <f>SUMIFS('Pooling Demand- Subsidy &amp; ML'!$O:$O,'Pooling Demand- Subsidy &amp; ML'!$B:$B,2025,'Pooling Demand- Subsidy &amp; ML'!$C:$C,$B141,'Pooling Demand- Subsidy &amp; ML'!$D:$D,Z$138)</f>
        <v>0</v>
      </c>
      <c r="AA141" s="224">
        <f>SUMIFS('Pooling Demand- Subsidy &amp; ML'!$O:$O,'Pooling Demand- Subsidy &amp; ML'!$B:$B,2025,'Pooling Demand- Subsidy &amp; ML'!$C:$C,$B141,'Pooling Demand- Subsidy &amp; ML'!$D:$D,AA$138)</f>
        <v>0</v>
      </c>
      <c r="AB141" s="224">
        <f>SUMIFS('Pooling Demand- Subsidy &amp; ML'!$O:$O,'Pooling Demand- Subsidy &amp; ML'!$B:$B,2025,'Pooling Demand- Subsidy &amp; ML'!$C:$C,$B141,'Pooling Demand- Subsidy &amp; ML'!$D:$D,AB$138)</f>
        <v>0</v>
      </c>
      <c r="AC141" s="224">
        <f>SUMIFS('Pooling Demand- Subsidy &amp; ML'!$O:$O,'Pooling Demand- Subsidy &amp; ML'!$B:$B,2025,'Pooling Demand- Subsidy &amp; ML'!$C:$C,$B141,'Pooling Demand- Subsidy &amp; ML'!$D:$D,AC$138)</f>
        <v>0</v>
      </c>
      <c r="AD141" s="225">
        <f>SUMIFS('Pooling Demand- Subsidy &amp; ML'!$O:$O,'Pooling Demand- Subsidy &amp; ML'!$B:$B,2025,'Pooling Demand- Subsidy &amp; ML'!$C:$C,$B141,'Pooling Demand- Subsidy &amp; ML'!$D:$D,AD$138)</f>
        <v>0</v>
      </c>
      <c r="AE141" s="91">
        <f t="shared" ref="AE141:AE146" si="82">SUM(X141:AD141)</f>
        <v>0</v>
      </c>
      <c r="AG141" s="86" t="s">
        <v>10</v>
      </c>
      <c r="AH141" s="223">
        <f>SUMIFS('Pooling Demand- Subsidy &amp; ML'!$O:$O,'Pooling Demand- Subsidy &amp; ML'!$B:$B,2035,'Pooling Demand- Subsidy &amp; ML'!$C:$C,$B141,'Pooling Demand- Subsidy &amp; ML'!$D:$D,AH$138)</f>
        <v>46118</v>
      </c>
      <c r="AI141" s="224">
        <f>SUMIFS('Pooling Demand- Subsidy &amp; ML'!$O:$O,'Pooling Demand- Subsidy &amp; ML'!$B:$B,2035,'Pooling Demand- Subsidy &amp; ML'!$C:$C,$B141,'Pooling Demand- Subsidy &amp; ML'!$D:$D,AI$138)</f>
        <v>403828</v>
      </c>
      <c r="AJ141" s="224">
        <f>SUMIFS('Pooling Demand- Subsidy &amp; ML'!$O:$O,'Pooling Demand- Subsidy &amp; ML'!$B:$B,2035,'Pooling Demand- Subsidy &amp; ML'!$C:$C,$B141,'Pooling Demand- Subsidy &amp; ML'!$D:$D,AJ$138)</f>
        <v>2810</v>
      </c>
      <c r="AK141" s="224">
        <f>SUMIFS('Pooling Demand- Subsidy &amp; ML'!$O:$O,'Pooling Demand- Subsidy &amp; ML'!$B:$B,2035,'Pooling Demand- Subsidy &amp; ML'!$C:$C,$B141,'Pooling Demand- Subsidy &amp; ML'!$D:$D,AK$138)</f>
        <v>18889</v>
      </c>
      <c r="AL141" s="224">
        <f>SUMIFS('Pooling Demand- Subsidy &amp; ML'!$O:$O,'Pooling Demand- Subsidy &amp; ML'!$B:$B,2035,'Pooling Demand- Subsidy &amp; ML'!$C:$C,$B141,'Pooling Demand- Subsidy &amp; ML'!$D:$D,AL$138)</f>
        <v>9499</v>
      </c>
      <c r="AM141" s="224">
        <f>SUMIFS('Pooling Demand- Subsidy &amp; ML'!$O:$O,'Pooling Demand- Subsidy &amp; ML'!$B:$B,2035,'Pooling Demand- Subsidy &amp; ML'!$C:$C,$B141,'Pooling Demand- Subsidy &amp; ML'!$D:$D,AM$138)</f>
        <v>9342</v>
      </c>
      <c r="AN141" s="225">
        <f>SUMIFS('Pooling Demand- Subsidy &amp; ML'!$O:$O,'Pooling Demand- Subsidy &amp; ML'!$B:$B,2035,'Pooling Demand- Subsidy &amp; ML'!$C:$C,$B141,'Pooling Demand- Subsidy &amp; ML'!$D:$D,AN$138)</f>
        <v>548</v>
      </c>
      <c r="AO141" s="91">
        <f t="shared" ref="AO141:AO146" si="83">SUM(AH141:AN141)</f>
        <v>491034</v>
      </c>
      <c r="AQ141" s="86" t="s">
        <v>10</v>
      </c>
      <c r="AR141" s="223">
        <f>SUMIFS('Pooling Demand- Subsidy &amp; ML'!$O:$O,'Pooling Demand- Subsidy &amp; ML'!$B:$B,2050,'Pooling Demand- Subsidy &amp; ML'!$C:$C,$B141,'Pooling Demand- Subsidy &amp; ML'!$D:$D,AR$138)</f>
        <v>0</v>
      </c>
      <c r="AS141" s="224">
        <f>SUMIFS('Pooling Demand- Subsidy &amp; ML'!$O:$O,'Pooling Demand- Subsidy &amp; ML'!$B:$B,2050,'Pooling Demand- Subsidy &amp; ML'!$C:$C,$B141,'Pooling Demand- Subsidy &amp; ML'!$D:$D,AS$138)</f>
        <v>0</v>
      </c>
      <c r="AT141" s="224">
        <f>SUMIFS('Pooling Demand- Subsidy &amp; ML'!$O:$O,'Pooling Demand- Subsidy &amp; ML'!$B:$B,2050,'Pooling Demand- Subsidy &amp; ML'!$C:$C,$B141,'Pooling Demand- Subsidy &amp; ML'!$D:$D,AT$138)</f>
        <v>0</v>
      </c>
      <c r="AU141" s="224">
        <f>SUMIFS('Pooling Demand- Subsidy &amp; ML'!$O:$O,'Pooling Demand- Subsidy &amp; ML'!$B:$B,2050,'Pooling Demand- Subsidy &amp; ML'!$C:$C,$B141,'Pooling Demand- Subsidy &amp; ML'!$D:$D,AU$138)</f>
        <v>0</v>
      </c>
      <c r="AV141" s="224">
        <f>SUMIFS('Pooling Demand- Subsidy &amp; ML'!$O:$O,'Pooling Demand- Subsidy &amp; ML'!$B:$B,2050,'Pooling Demand- Subsidy &amp; ML'!$C:$C,$B141,'Pooling Demand- Subsidy &amp; ML'!$D:$D,AV$138)</f>
        <v>0</v>
      </c>
      <c r="AW141" s="224">
        <f>SUMIFS('Pooling Demand- Subsidy &amp; ML'!$O:$O,'Pooling Demand- Subsidy &amp; ML'!$B:$B,2050,'Pooling Demand- Subsidy &amp; ML'!$C:$C,$B141,'Pooling Demand- Subsidy &amp; ML'!$D:$D,AW$138)</f>
        <v>0</v>
      </c>
      <c r="AX141" s="225">
        <f>SUMIFS('Pooling Demand- Subsidy &amp; ML'!$O:$O,'Pooling Demand- Subsidy &amp; ML'!$B:$B,2050,'Pooling Demand- Subsidy &amp; ML'!$C:$C,$B141,'Pooling Demand- Subsidy &amp; ML'!$D:$D,AX$138)</f>
        <v>0</v>
      </c>
      <c r="AY141" s="91">
        <f t="shared" ref="AY141:AY146" si="84">SUM(AR141:AX141)</f>
        <v>0</v>
      </c>
    </row>
    <row r="142" spans="2:51" x14ac:dyDescent="0.25">
      <c r="B142" s="21">
        <v>2</v>
      </c>
      <c r="C142" s="86" t="s">
        <v>11</v>
      </c>
      <c r="D142" s="223">
        <f>SUMIFS('Pooling Demand- Subsidy &amp; ML'!$O:$O,'Pooling Demand- Subsidy &amp; ML'!$B:$B,2016,'Pooling Demand- Subsidy &amp; ML'!$C:$C,$B142,'Pooling Demand- Subsidy &amp; ML'!$D:$D,D$138)</f>
        <v>0</v>
      </c>
      <c r="E142" s="224">
        <f>SUMIFS('Pooling Demand- Subsidy &amp; ML'!$O:$O,'Pooling Demand- Subsidy &amp; ML'!$B:$B,2016,'Pooling Demand- Subsidy &amp; ML'!$C:$C,$B142,'Pooling Demand- Subsidy &amp; ML'!$D:$D,E$138)</f>
        <v>0</v>
      </c>
      <c r="F142" s="224">
        <f>SUMIFS('Pooling Demand- Subsidy &amp; ML'!$O:$O,'Pooling Demand- Subsidy &amp; ML'!$B:$B,2016,'Pooling Demand- Subsidy &amp; ML'!$C:$C,$B142,'Pooling Demand- Subsidy &amp; ML'!$D:$D,F$138)</f>
        <v>0</v>
      </c>
      <c r="G142" s="224">
        <f>SUMIFS('Pooling Demand- Subsidy &amp; ML'!$O:$O,'Pooling Demand- Subsidy &amp; ML'!$B:$B,2016,'Pooling Demand- Subsidy &amp; ML'!$C:$C,$B142,'Pooling Demand- Subsidy &amp; ML'!$D:$D,G$138)</f>
        <v>0</v>
      </c>
      <c r="H142" s="224">
        <f>SUMIFS('Pooling Demand- Subsidy &amp; ML'!$O:$O,'Pooling Demand- Subsidy &amp; ML'!$B:$B,2016,'Pooling Demand- Subsidy &amp; ML'!$C:$C,$B142,'Pooling Demand- Subsidy &amp; ML'!$D:$D,H$138)</f>
        <v>0</v>
      </c>
      <c r="I142" s="224">
        <f>SUMIFS('Pooling Demand- Subsidy &amp; ML'!$O:$O,'Pooling Demand- Subsidy &amp; ML'!$B:$B,2016,'Pooling Demand- Subsidy &amp; ML'!$C:$C,$B142,'Pooling Demand- Subsidy &amp; ML'!$D:$D,I$138)</f>
        <v>0</v>
      </c>
      <c r="J142" s="225">
        <f>SUMIFS('Pooling Demand- Subsidy &amp; ML'!$O:$O,'Pooling Demand- Subsidy &amp; ML'!$B:$B,2016,'Pooling Demand- Subsidy &amp; ML'!$C:$C,$B142,'Pooling Demand- Subsidy &amp; ML'!$D:$D,J$138)</f>
        <v>0</v>
      </c>
      <c r="K142" s="91">
        <f t="shared" si="80"/>
        <v>0</v>
      </c>
      <c r="M142" s="86" t="s">
        <v>11</v>
      </c>
      <c r="N142" s="223">
        <f>SUMIFS('Pooling Demand- Subsidy &amp; ML'!$O:$O,'Pooling Demand- Subsidy &amp; ML'!$B:$B,2020,'Pooling Demand- Subsidy &amp; ML'!$C:$C,$B142,'Pooling Demand- Subsidy &amp; ML'!$D:$D,N$138)</f>
        <v>0</v>
      </c>
      <c r="O142" s="224">
        <f>SUMIFS('Pooling Demand- Subsidy &amp; ML'!$O:$O,'Pooling Demand- Subsidy &amp; ML'!$B:$B,2020,'Pooling Demand- Subsidy &amp; ML'!$C:$C,$B142,'Pooling Demand- Subsidy &amp; ML'!$D:$D,O$138)</f>
        <v>0</v>
      </c>
      <c r="P142" s="224">
        <f>SUMIFS('Pooling Demand- Subsidy &amp; ML'!$O:$O,'Pooling Demand- Subsidy &amp; ML'!$B:$B,2020,'Pooling Demand- Subsidy &amp; ML'!$C:$C,$B142,'Pooling Demand- Subsidy &amp; ML'!$D:$D,P$138)</f>
        <v>0</v>
      </c>
      <c r="Q142" s="224">
        <f>SUMIFS('Pooling Demand- Subsidy &amp; ML'!$O:$O,'Pooling Demand- Subsidy &amp; ML'!$B:$B,2020,'Pooling Demand- Subsidy &amp; ML'!$C:$C,$B142,'Pooling Demand- Subsidy &amp; ML'!$D:$D,Q$138)</f>
        <v>0</v>
      </c>
      <c r="R142" s="224">
        <f>SUMIFS('Pooling Demand- Subsidy &amp; ML'!$O:$O,'Pooling Demand- Subsidy &amp; ML'!$B:$B,2020,'Pooling Demand- Subsidy &amp; ML'!$C:$C,$B142,'Pooling Demand- Subsidy &amp; ML'!$D:$D,R$138)</f>
        <v>0</v>
      </c>
      <c r="S142" s="224">
        <f>SUMIFS('Pooling Demand- Subsidy &amp; ML'!$O:$O,'Pooling Demand- Subsidy &amp; ML'!$B:$B,2020,'Pooling Demand- Subsidy &amp; ML'!$C:$C,$B142,'Pooling Demand- Subsidy &amp; ML'!$D:$D,S$138)</f>
        <v>0</v>
      </c>
      <c r="T142" s="225">
        <f>SUMIFS('Pooling Demand- Subsidy &amp; ML'!$O:$O,'Pooling Demand- Subsidy &amp; ML'!$B:$B,2020,'Pooling Demand- Subsidy &amp; ML'!$C:$C,$B142,'Pooling Demand- Subsidy &amp; ML'!$D:$D,T$138)</f>
        <v>0</v>
      </c>
      <c r="U142" s="91">
        <f t="shared" si="81"/>
        <v>0</v>
      </c>
      <c r="W142" s="86" t="s">
        <v>11</v>
      </c>
      <c r="X142" s="223">
        <f>SUMIFS('Pooling Demand- Subsidy &amp; ML'!$O:$O,'Pooling Demand- Subsidy &amp; ML'!$B:$B,2025,'Pooling Demand- Subsidy &amp; ML'!$C:$C,$B142,'Pooling Demand- Subsidy &amp; ML'!$D:$D,X$138)</f>
        <v>0</v>
      </c>
      <c r="Y142" s="224">
        <f>SUMIFS('Pooling Demand- Subsidy &amp; ML'!$O:$O,'Pooling Demand- Subsidy &amp; ML'!$B:$B,2025,'Pooling Demand- Subsidy &amp; ML'!$C:$C,$B142,'Pooling Demand- Subsidy &amp; ML'!$D:$D,Y$138)</f>
        <v>0</v>
      </c>
      <c r="Z142" s="224">
        <f>SUMIFS('Pooling Demand- Subsidy &amp; ML'!$O:$O,'Pooling Demand- Subsidy &amp; ML'!$B:$B,2025,'Pooling Demand- Subsidy &amp; ML'!$C:$C,$B142,'Pooling Demand- Subsidy &amp; ML'!$D:$D,Z$138)</f>
        <v>0</v>
      </c>
      <c r="AA142" s="224">
        <f>SUMIFS('Pooling Demand- Subsidy &amp; ML'!$O:$O,'Pooling Demand- Subsidy &amp; ML'!$B:$B,2025,'Pooling Demand- Subsidy &amp; ML'!$C:$C,$B142,'Pooling Demand- Subsidy &amp; ML'!$D:$D,AA$138)</f>
        <v>0</v>
      </c>
      <c r="AB142" s="224">
        <f>SUMIFS('Pooling Demand- Subsidy &amp; ML'!$O:$O,'Pooling Demand- Subsidy &amp; ML'!$B:$B,2025,'Pooling Demand- Subsidy &amp; ML'!$C:$C,$B142,'Pooling Demand- Subsidy &amp; ML'!$D:$D,AB$138)</f>
        <v>0</v>
      </c>
      <c r="AC142" s="224">
        <f>SUMIFS('Pooling Demand- Subsidy &amp; ML'!$O:$O,'Pooling Demand- Subsidy &amp; ML'!$B:$B,2025,'Pooling Demand- Subsidy &amp; ML'!$C:$C,$B142,'Pooling Demand- Subsidy &amp; ML'!$D:$D,AC$138)</f>
        <v>0</v>
      </c>
      <c r="AD142" s="225">
        <f>SUMIFS('Pooling Demand- Subsidy &amp; ML'!$O:$O,'Pooling Demand- Subsidy &amp; ML'!$B:$B,2025,'Pooling Demand- Subsidy &amp; ML'!$C:$C,$B142,'Pooling Demand- Subsidy &amp; ML'!$D:$D,AD$138)</f>
        <v>0</v>
      </c>
      <c r="AE142" s="91">
        <f t="shared" si="82"/>
        <v>0</v>
      </c>
      <c r="AG142" s="86" t="s">
        <v>11</v>
      </c>
      <c r="AH142" s="223">
        <f>SUMIFS('Pooling Demand- Subsidy &amp; ML'!$O:$O,'Pooling Demand- Subsidy &amp; ML'!$B:$B,2035,'Pooling Demand- Subsidy &amp; ML'!$C:$C,$B142,'Pooling Demand- Subsidy &amp; ML'!$D:$D,AH$138)</f>
        <v>22909</v>
      </c>
      <c r="AI142" s="224">
        <f>SUMIFS('Pooling Demand- Subsidy &amp; ML'!$O:$O,'Pooling Demand- Subsidy &amp; ML'!$B:$B,2035,'Pooling Demand- Subsidy &amp; ML'!$C:$C,$B142,'Pooling Demand- Subsidy &amp; ML'!$D:$D,AI$138)</f>
        <v>2862</v>
      </c>
      <c r="AJ142" s="224">
        <f>SUMIFS('Pooling Demand- Subsidy &amp; ML'!$O:$O,'Pooling Demand- Subsidy &amp; ML'!$B:$B,2035,'Pooling Demand- Subsidy &amp; ML'!$C:$C,$B142,'Pooling Demand- Subsidy &amp; ML'!$D:$D,AJ$138)</f>
        <v>178817</v>
      </c>
      <c r="AK142" s="224">
        <f>SUMIFS('Pooling Demand- Subsidy &amp; ML'!$O:$O,'Pooling Demand- Subsidy &amp; ML'!$B:$B,2035,'Pooling Demand- Subsidy &amp; ML'!$C:$C,$B142,'Pooling Demand- Subsidy &amp; ML'!$D:$D,AK$138)</f>
        <v>7083</v>
      </c>
      <c r="AL142" s="224">
        <f>SUMIFS('Pooling Demand- Subsidy &amp; ML'!$O:$O,'Pooling Demand- Subsidy &amp; ML'!$B:$B,2035,'Pooling Demand- Subsidy &amp; ML'!$C:$C,$B142,'Pooling Demand- Subsidy &amp; ML'!$D:$D,AL$138)</f>
        <v>230</v>
      </c>
      <c r="AM142" s="224">
        <f>SUMIFS('Pooling Demand- Subsidy &amp; ML'!$O:$O,'Pooling Demand- Subsidy &amp; ML'!$B:$B,2035,'Pooling Demand- Subsidy &amp; ML'!$C:$C,$B142,'Pooling Demand- Subsidy &amp; ML'!$D:$D,AM$138)</f>
        <v>202</v>
      </c>
      <c r="AN142" s="225">
        <f>SUMIFS('Pooling Demand- Subsidy &amp; ML'!$O:$O,'Pooling Demand- Subsidy &amp; ML'!$B:$B,2035,'Pooling Demand- Subsidy &amp; ML'!$C:$C,$B142,'Pooling Demand- Subsidy &amp; ML'!$D:$D,AN$138)</f>
        <v>158</v>
      </c>
      <c r="AO142" s="91">
        <f t="shared" si="83"/>
        <v>212261</v>
      </c>
      <c r="AQ142" s="86" t="s">
        <v>11</v>
      </c>
      <c r="AR142" s="223">
        <f>SUMIFS('Pooling Demand- Subsidy &amp; ML'!$O:$O,'Pooling Demand- Subsidy &amp; ML'!$B:$B,2050,'Pooling Demand- Subsidy &amp; ML'!$C:$C,$B142,'Pooling Demand- Subsidy &amp; ML'!$D:$D,AR$138)</f>
        <v>0</v>
      </c>
      <c r="AS142" s="224">
        <f>SUMIFS('Pooling Demand- Subsidy &amp; ML'!$O:$O,'Pooling Demand- Subsidy &amp; ML'!$B:$B,2050,'Pooling Demand- Subsidy &amp; ML'!$C:$C,$B142,'Pooling Demand- Subsidy &amp; ML'!$D:$D,AS$138)</f>
        <v>0</v>
      </c>
      <c r="AT142" s="224">
        <f>SUMIFS('Pooling Demand- Subsidy &amp; ML'!$O:$O,'Pooling Demand- Subsidy &amp; ML'!$B:$B,2050,'Pooling Demand- Subsidy &amp; ML'!$C:$C,$B142,'Pooling Demand- Subsidy &amp; ML'!$D:$D,AT$138)</f>
        <v>0</v>
      </c>
      <c r="AU142" s="224">
        <f>SUMIFS('Pooling Demand- Subsidy &amp; ML'!$O:$O,'Pooling Demand- Subsidy &amp; ML'!$B:$B,2050,'Pooling Demand- Subsidy &amp; ML'!$C:$C,$B142,'Pooling Demand- Subsidy &amp; ML'!$D:$D,AU$138)</f>
        <v>0</v>
      </c>
      <c r="AV142" s="224">
        <f>SUMIFS('Pooling Demand- Subsidy &amp; ML'!$O:$O,'Pooling Demand- Subsidy &amp; ML'!$B:$B,2050,'Pooling Demand- Subsidy &amp; ML'!$C:$C,$B142,'Pooling Demand- Subsidy &amp; ML'!$D:$D,AV$138)</f>
        <v>0</v>
      </c>
      <c r="AW142" s="224">
        <f>SUMIFS('Pooling Demand- Subsidy &amp; ML'!$O:$O,'Pooling Demand- Subsidy &amp; ML'!$B:$B,2050,'Pooling Demand- Subsidy &amp; ML'!$C:$C,$B142,'Pooling Demand- Subsidy &amp; ML'!$D:$D,AW$138)</f>
        <v>0</v>
      </c>
      <c r="AX142" s="225">
        <f>SUMIFS('Pooling Demand- Subsidy &amp; ML'!$O:$O,'Pooling Demand- Subsidy &amp; ML'!$B:$B,2050,'Pooling Demand- Subsidy &amp; ML'!$C:$C,$B142,'Pooling Demand- Subsidy &amp; ML'!$D:$D,AX$138)</f>
        <v>0</v>
      </c>
      <c r="AY142" s="91">
        <f t="shared" si="84"/>
        <v>0</v>
      </c>
    </row>
    <row r="143" spans="2:51" x14ac:dyDescent="0.25">
      <c r="B143" s="21">
        <v>3</v>
      </c>
      <c r="C143" s="86" t="s">
        <v>12</v>
      </c>
      <c r="D143" s="223">
        <f>SUMIFS('Pooling Demand- Subsidy &amp; ML'!$O:$O,'Pooling Demand- Subsidy &amp; ML'!$B:$B,2016,'Pooling Demand- Subsidy &amp; ML'!$C:$C,$B143,'Pooling Demand- Subsidy &amp; ML'!$D:$D,D$138)</f>
        <v>0</v>
      </c>
      <c r="E143" s="224">
        <f>SUMIFS('Pooling Demand- Subsidy &amp; ML'!$O:$O,'Pooling Demand- Subsidy &amp; ML'!$B:$B,2016,'Pooling Demand- Subsidy &amp; ML'!$C:$C,$B143,'Pooling Demand- Subsidy &amp; ML'!$D:$D,E$138)</f>
        <v>0</v>
      </c>
      <c r="F143" s="224">
        <f>SUMIFS('Pooling Demand- Subsidy &amp; ML'!$O:$O,'Pooling Demand- Subsidy &amp; ML'!$B:$B,2016,'Pooling Demand- Subsidy &amp; ML'!$C:$C,$B143,'Pooling Demand- Subsidy &amp; ML'!$D:$D,F$138)</f>
        <v>0</v>
      </c>
      <c r="G143" s="224">
        <f>SUMIFS('Pooling Demand- Subsidy &amp; ML'!$O:$O,'Pooling Demand- Subsidy &amp; ML'!$B:$B,2016,'Pooling Demand- Subsidy &amp; ML'!$C:$C,$B143,'Pooling Demand- Subsidy &amp; ML'!$D:$D,G$138)</f>
        <v>0</v>
      </c>
      <c r="H143" s="224">
        <f>SUMIFS('Pooling Demand- Subsidy &amp; ML'!$O:$O,'Pooling Demand- Subsidy &amp; ML'!$B:$B,2016,'Pooling Demand- Subsidy &amp; ML'!$C:$C,$B143,'Pooling Demand- Subsidy &amp; ML'!$D:$D,H$138)</f>
        <v>0</v>
      </c>
      <c r="I143" s="224">
        <f>SUMIFS('Pooling Demand- Subsidy &amp; ML'!$O:$O,'Pooling Demand- Subsidy &amp; ML'!$B:$B,2016,'Pooling Demand- Subsidy &amp; ML'!$C:$C,$B143,'Pooling Demand- Subsidy &amp; ML'!$D:$D,I$138)</f>
        <v>0</v>
      </c>
      <c r="J143" s="225">
        <f>SUMIFS('Pooling Demand- Subsidy &amp; ML'!$O:$O,'Pooling Demand- Subsidy &amp; ML'!$B:$B,2016,'Pooling Demand- Subsidy &amp; ML'!$C:$C,$B143,'Pooling Demand- Subsidy &amp; ML'!$D:$D,J$138)</f>
        <v>0</v>
      </c>
      <c r="K143" s="91">
        <f t="shared" si="80"/>
        <v>0</v>
      </c>
      <c r="M143" s="86" t="s">
        <v>12</v>
      </c>
      <c r="N143" s="223">
        <f>SUMIFS('Pooling Demand- Subsidy &amp; ML'!$O:$O,'Pooling Demand- Subsidy &amp; ML'!$B:$B,2020,'Pooling Demand- Subsidy &amp; ML'!$C:$C,$B143,'Pooling Demand- Subsidy &amp; ML'!$D:$D,N$138)</f>
        <v>0</v>
      </c>
      <c r="O143" s="224">
        <f>SUMIFS('Pooling Demand- Subsidy &amp; ML'!$O:$O,'Pooling Demand- Subsidy &amp; ML'!$B:$B,2020,'Pooling Demand- Subsidy &amp; ML'!$C:$C,$B143,'Pooling Demand- Subsidy &amp; ML'!$D:$D,O$138)</f>
        <v>0</v>
      </c>
      <c r="P143" s="224">
        <f>SUMIFS('Pooling Demand- Subsidy &amp; ML'!$O:$O,'Pooling Demand- Subsidy &amp; ML'!$B:$B,2020,'Pooling Demand- Subsidy &amp; ML'!$C:$C,$B143,'Pooling Demand- Subsidy &amp; ML'!$D:$D,P$138)</f>
        <v>0</v>
      </c>
      <c r="Q143" s="224">
        <f>SUMIFS('Pooling Demand- Subsidy &amp; ML'!$O:$O,'Pooling Demand- Subsidy &amp; ML'!$B:$B,2020,'Pooling Demand- Subsidy &amp; ML'!$C:$C,$B143,'Pooling Demand- Subsidy &amp; ML'!$D:$D,Q$138)</f>
        <v>0</v>
      </c>
      <c r="R143" s="224">
        <f>SUMIFS('Pooling Demand- Subsidy &amp; ML'!$O:$O,'Pooling Demand- Subsidy &amp; ML'!$B:$B,2020,'Pooling Demand- Subsidy &amp; ML'!$C:$C,$B143,'Pooling Demand- Subsidy &amp; ML'!$D:$D,R$138)</f>
        <v>0</v>
      </c>
      <c r="S143" s="224">
        <f>SUMIFS('Pooling Demand- Subsidy &amp; ML'!$O:$O,'Pooling Demand- Subsidy &amp; ML'!$B:$B,2020,'Pooling Demand- Subsidy &amp; ML'!$C:$C,$B143,'Pooling Demand- Subsidy &amp; ML'!$D:$D,S$138)</f>
        <v>0</v>
      </c>
      <c r="T143" s="225">
        <f>SUMIFS('Pooling Demand- Subsidy &amp; ML'!$O:$O,'Pooling Demand- Subsidy &amp; ML'!$B:$B,2020,'Pooling Demand- Subsidy &amp; ML'!$C:$C,$B143,'Pooling Demand- Subsidy &amp; ML'!$D:$D,T$138)</f>
        <v>0</v>
      </c>
      <c r="U143" s="91">
        <f t="shared" si="81"/>
        <v>0</v>
      </c>
      <c r="W143" s="86" t="s">
        <v>12</v>
      </c>
      <c r="X143" s="223">
        <f>SUMIFS('Pooling Demand- Subsidy &amp; ML'!$O:$O,'Pooling Demand- Subsidy &amp; ML'!$B:$B,2025,'Pooling Demand- Subsidy &amp; ML'!$C:$C,$B143,'Pooling Demand- Subsidy &amp; ML'!$D:$D,X$138)</f>
        <v>0</v>
      </c>
      <c r="Y143" s="224">
        <f>SUMIFS('Pooling Demand- Subsidy &amp; ML'!$O:$O,'Pooling Demand- Subsidy &amp; ML'!$B:$B,2025,'Pooling Demand- Subsidy &amp; ML'!$C:$C,$B143,'Pooling Demand- Subsidy &amp; ML'!$D:$D,Y$138)</f>
        <v>0</v>
      </c>
      <c r="Z143" s="224">
        <f>SUMIFS('Pooling Demand- Subsidy &amp; ML'!$O:$O,'Pooling Demand- Subsidy &amp; ML'!$B:$B,2025,'Pooling Demand- Subsidy &amp; ML'!$C:$C,$B143,'Pooling Demand- Subsidy &amp; ML'!$D:$D,Z$138)</f>
        <v>0</v>
      </c>
      <c r="AA143" s="224">
        <f>SUMIFS('Pooling Demand- Subsidy &amp; ML'!$O:$O,'Pooling Demand- Subsidy &amp; ML'!$B:$B,2025,'Pooling Demand- Subsidy &amp; ML'!$C:$C,$B143,'Pooling Demand- Subsidy &amp; ML'!$D:$D,AA$138)</f>
        <v>0</v>
      </c>
      <c r="AB143" s="224">
        <f>SUMIFS('Pooling Demand- Subsidy &amp; ML'!$O:$O,'Pooling Demand- Subsidy &amp; ML'!$B:$B,2025,'Pooling Demand- Subsidy &amp; ML'!$C:$C,$B143,'Pooling Demand- Subsidy &amp; ML'!$D:$D,AB$138)</f>
        <v>0</v>
      </c>
      <c r="AC143" s="224">
        <f>SUMIFS('Pooling Demand- Subsidy &amp; ML'!$O:$O,'Pooling Demand- Subsidy &amp; ML'!$B:$B,2025,'Pooling Demand- Subsidy &amp; ML'!$C:$C,$B143,'Pooling Demand- Subsidy &amp; ML'!$D:$D,AC$138)</f>
        <v>0</v>
      </c>
      <c r="AD143" s="225">
        <f>SUMIFS('Pooling Demand- Subsidy &amp; ML'!$O:$O,'Pooling Demand- Subsidy &amp; ML'!$B:$B,2025,'Pooling Demand- Subsidy &amp; ML'!$C:$C,$B143,'Pooling Demand- Subsidy &amp; ML'!$D:$D,AD$138)</f>
        <v>0</v>
      </c>
      <c r="AE143" s="91">
        <f t="shared" si="82"/>
        <v>0</v>
      </c>
      <c r="AG143" s="86" t="s">
        <v>12</v>
      </c>
      <c r="AH143" s="223">
        <f>SUMIFS('Pooling Demand- Subsidy &amp; ML'!$O:$O,'Pooling Demand- Subsidy &amp; ML'!$B:$B,2035,'Pooling Demand- Subsidy &amp; ML'!$C:$C,$B143,'Pooling Demand- Subsidy &amp; ML'!$D:$D,AH$138)</f>
        <v>26090</v>
      </c>
      <c r="AI143" s="224">
        <f>SUMIFS('Pooling Demand- Subsidy &amp; ML'!$O:$O,'Pooling Demand- Subsidy &amp; ML'!$B:$B,2035,'Pooling Demand- Subsidy &amp; ML'!$C:$C,$B143,'Pooling Demand- Subsidy &amp; ML'!$D:$D,AI$138)</f>
        <v>19172</v>
      </c>
      <c r="AJ143" s="224">
        <f>SUMIFS('Pooling Demand- Subsidy &amp; ML'!$O:$O,'Pooling Demand- Subsidy &amp; ML'!$B:$B,2035,'Pooling Demand- Subsidy &amp; ML'!$C:$C,$B143,'Pooling Demand- Subsidy &amp; ML'!$D:$D,AJ$138)</f>
        <v>7221</v>
      </c>
      <c r="AK143" s="224">
        <f>SUMIFS('Pooling Demand- Subsidy &amp; ML'!$O:$O,'Pooling Demand- Subsidy &amp; ML'!$B:$B,2035,'Pooling Demand- Subsidy &amp; ML'!$C:$C,$B143,'Pooling Demand- Subsidy &amp; ML'!$D:$D,AK$138)</f>
        <v>218725</v>
      </c>
      <c r="AL143" s="224">
        <f>SUMIFS('Pooling Demand- Subsidy &amp; ML'!$O:$O,'Pooling Demand- Subsidy &amp; ML'!$B:$B,2035,'Pooling Demand- Subsidy &amp; ML'!$C:$C,$B143,'Pooling Demand- Subsidy &amp; ML'!$D:$D,AL$138)</f>
        <v>464</v>
      </c>
      <c r="AM143" s="224">
        <f>SUMIFS('Pooling Demand- Subsidy &amp; ML'!$O:$O,'Pooling Demand- Subsidy &amp; ML'!$B:$B,2035,'Pooling Demand- Subsidy &amp; ML'!$C:$C,$B143,'Pooling Demand- Subsidy &amp; ML'!$D:$D,AM$138)</f>
        <v>1045</v>
      </c>
      <c r="AN143" s="225">
        <f>SUMIFS('Pooling Demand- Subsidy &amp; ML'!$O:$O,'Pooling Demand- Subsidy &amp; ML'!$B:$B,2035,'Pooling Demand- Subsidy &amp; ML'!$C:$C,$B143,'Pooling Demand- Subsidy &amp; ML'!$D:$D,AN$138)</f>
        <v>1611</v>
      </c>
      <c r="AO143" s="91">
        <f t="shared" si="83"/>
        <v>274328</v>
      </c>
      <c r="AQ143" s="86" t="s">
        <v>12</v>
      </c>
      <c r="AR143" s="223">
        <f>SUMIFS('Pooling Demand- Subsidy &amp; ML'!$O:$O,'Pooling Demand- Subsidy &amp; ML'!$B:$B,2050,'Pooling Demand- Subsidy &amp; ML'!$C:$C,$B143,'Pooling Demand- Subsidy &amp; ML'!$D:$D,AR$138)</f>
        <v>0</v>
      </c>
      <c r="AS143" s="224">
        <f>SUMIFS('Pooling Demand- Subsidy &amp; ML'!$O:$O,'Pooling Demand- Subsidy &amp; ML'!$B:$B,2050,'Pooling Demand- Subsidy &amp; ML'!$C:$C,$B143,'Pooling Demand- Subsidy &amp; ML'!$D:$D,AS$138)</f>
        <v>0</v>
      </c>
      <c r="AT143" s="224">
        <f>SUMIFS('Pooling Demand- Subsidy &amp; ML'!$O:$O,'Pooling Demand- Subsidy &amp; ML'!$B:$B,2050,'Pooling Demand- Subsidy &amp; ML'!$C:$C,$B143,'Pooling Demand- Subsidy &amp; ML'!$D:$D,AT$138)</f>
        <v>0</v>
      </c>
      <c r="AU143" s="224">
        <f>SUMIFS('Pooling Demand- Subsidy &amp; ML'!$O:$O,'Pooling Demand- Subsidy &amp; ML'!$B:$B,2050,'Pooling Demand- Subsidy &amp; ML'!$C:$C,$B143,'Pooling Demand- Subsidy &amp; ML'!$D:$D,AU$138)</f>
        <v>0</v>
      </c>
      <c r="AV143" s="224">
        <f>SUMIFS('Pooling Demand- Subsidy &amp; ML'!$O:$O,'Pooling Demand- Subsidy &amp; ML'!$B:$B,2050,'Pooling Demand- Subsidy &amp; ML'!$C:$C,$B143,'Pooling Demand- Subsidy &amp; ML'!$D:$D,AV$138)</f>
        <v>0</v>
      </c>
      <c r="AW143" s="224">
        <f>SUMIFS('Pooling Demand- Subsidy &amp; ML'!$O:$O,'Pooling Demand- Subsidy &amp; ML'!$B:$B,2050,'Pooling Demand- Subsidy &amp; ML'!$C:$C,$B143,'Pooling Demand- Subsidy &amp; ML'!$D:$D,AW$138)</f>
        <v>0</v>
      </c>
      <c r="AX143" s="225">
        <f>SUMIFS('Pooling Demand- Subsidy &amp; ML'!$O:$O,'Pooling Demand- Subsidy &amp; ML'!$B:$B,2050,'Pooling Demand- Subsidy &amp; ML'!$C:$C,$B143,'Pooling Demand- Subsidy &amp; ML'!$D:$D,AX$138)</f>
        <v>0</v>
      </c>
      <c r="AY143" s="91">
        <f t="shared" si="84"/>
        <v>0</v>
      </c>
    </row>
    <row r="144" spans="2:51" x14ac:dyDescent="0.25">
      <c r="B144" s="21">
        <v>4</v>
      </c>
      <c r="C144" s="86" t="s">
        <v>13</v>
      </c>
      <c r="D144" s="223">
        <f>SUMIFS('Pooling Demand- Subsidy &amp; ML'!$O:$O,'Pooling Demand- Subsidy &amp; ML'!$B:$B,2016,'Pooling Demand- Subsidy &amp; ML'!$C:$C,$B144,'Pooling Demand- Subsidy &amp; ML'!$D:$D,D$138)</f>
        <v>0</v>
      </c>
      <c r="E144" s="224">
        <f>SUMIFS('Pooling Demand- Subsidy &amp; ML'!$O:$O,'Pooling Demand- Subsidy &amp; ML'!$B:$B,2016,'Pooling Demand- Subsidy &amp; ML'!$C:$C,$B144,'Pooling Demand- Subsidy &amp; ML'!$D:$D,E$138)</f>
        <v>0</v>
      </c>
      <c r="F144" s="224">
        <f>SUMIFS('Pooling Demand- Subsidy &amp; ML'!$O:$O,'Pooling Demand- Subsidy &amp; ML'!$B:$B,2016,'Pooling Demand- Subsidy &amp; ML'!$C:$C,$B144,'Pooling Demand- Subsidy &amp; ML'!$D:$D,F$138)</f>
        <v>0</v>
      </c>
      <c r="G144" s="224">
        <f>SUMIFS('Pooling Demand- Subsidy &amp; ML'!$O:$O,'Pooling Demand- Subsidy &amp; ML'!$B:$B,2016,'Pooling Demand- Subsidy &amp; ML'!$C:$C,$B144,'Pooling Demand- Subsidy &amp; ML'!$D:$D,G$138)</f>
        <v>0</v>
      </c>
      <c r="H144" s="224">
        <f>SUMIFS('Pooling Demand- Subsidy &amp; ML'!$O:$O,'Pooling Demand- Subsidy &amp; ML'!$B:$B,2016,'Pooling Demand- Subsidy &amp; ML'!$C:$C,$B144,'Pooling Demand- Subsidy &amp; ML'!$D:$D,H$138)</f>
        <v>0</v>
      </c>
      <c r="I144" s="224">
        <f>SUMIFS('Pooling Demand- Subsidy &amp; ML'!$O:$O,'Pooling Demand- Subsidy &amp; ML'!$B:$B,2016,'Pooling Demand- Subsidy &amp; ML'!$C:$C,$B144,'Pooling Demand- Subsidy &amp; ML'!$D:$D,I$138)</f>
        <v>0</v>
      </c>
      <c r="J144" s="225">
        <f>SUMIFS('Pooling Demand- Subsidy &amp; ML'!$O:$O,'Pooling Demand- Subsidy &amp; ML'!$B:$B,2016,'Pooling Demand- Subsidy &amp; ML'!$C:$C,$B144,'Pooling Demand- Subsidy &amp; ML'!$D:$D,J$138)</f>
        <v>0</v>
      </c>
      <c r="K144" s="91">
        <f t="shared" si="80"/>
        <v>0</v>
      </c>
      <c r="M144" s="86" t="s">
        <v>13</v>
      </c>
      <c r="N144" s="223">
        <f>SUMIFS('Pooling Demand- Subsidy &amp; ML'!$O:$O,'Pooling Demand- Subsidy &amp; ML'!$B:$B,2020,'Pooling Demand- Subsidy &amp; ML'!$C:$C,$B144,'Pooling Demand- Subsidy &amp; ML'!$D:$D,N$138)</f>
        <v>0</v>
      </c>
      <c r="O144" s="224">
        <f>SUMIFS('Pooling Demand- Subsidy &amp; ML'!$O:$O,'Pooling Demand- Subsidy &amp; ML'!$B:$B,2020,'Pooling Demand- Subsidy &amp; ML'!$C:$C,$B144,'Pooling Demand- Subsidy &amp; ML'!$D:$D,O$138)</f>
        <v>0</v>
      </c>
      <c r="P144" s="224">
        <f>SUMIFS('Pooling Demand- Subsidy &amp; ML'!$O:$O,'Pooling Demand- Subsidy &amp; ML'!$B:$B,2020,'Pooling Demand- Subsidy &amp; ML'!$C:$C,$B144,'Pooling Demand- Subsidy &amp; ML'!$D:$D,P$138)</f>
        <v>0</v>
      </c>
      <c r="Q144" s="224">
        <f>SUMIFS('Pooling Demand- Subsidy &amp; ML'!$O:$O,'Pooling Demand- Subsidy &amp; ML'!$B:$B,2020,'Pooling Demand- Subsidy &amp; ML'!$C:$C,$B144,'Pooling Demand- Subsidy &amp; ML'!$D:$D,Q$138)</f>
        <v>0</v>
      </c>
      <c r="R144" s="224">
        <f>SUMIFS('Pooling Demand- Subsidy &amp; ML'!$O:$O,'Pooling Demand- Subsidy &amp; ML'!$B:$B,2020,'Pooling Demand- Subsidy &amp; ML'!$C:$C,$B144,'Pooling Demand- Subsidy &amp; ML'!$D:$D,R$138)</f>
        <v>0</v>
      </c>
      <c r="S144" s="224">
        <f>SUMIFS('Pooling Demand- Subsidy &amp; ML'!$O:$O,'Pooling Demand- Subsidy &amp; ML'!$B:$B,2020,'Pooling Demand- Subsidy &amp; ML'!$C:$C,$B144,'Pooling Demand- Subsidy &amp; ML'!$D:$D,S$138)</f>
        <v>0</v>
      </c>
      <c r="T144" s="225">
        <f>SUMIFS('Pooling Demand- Subsidy &amp; ML'!$O:$O,'Pooling Demand- Subsidy &amp; ML'!$B:$B,2020,'Pooling Demand- Subsidy &amp; ML'!$C:$C,$B144,'Pooling Demand- Subsidy &amp; ML'!$D:$D,T$138)</f>
        <v>0</v>
      </c>
      <c r="U144" s="91">
        <f t="shared" si="81"/>
        <v>0</v>
      </c>
      <c r="W144" s="86" t="s">
        <v>13</v>
      </c>
      <c r="X144" s="223">
        <f>SUMIFS('Pooling Demand- Subsidy &amp; ML'!$O:$O,'Pooling Demand- Subsidy &amp; ML'!$B:$B,2025,'Pooling Demand- Subsidy &amp; ML'!$C:$C,$B144,'Pooling Demand- Subsidy &amp; ML'!$D:$D,X$138)</f>
        <v>0</v>
      </c>
      <c r="Y144" s="224">
        <f>SUMIFS('Pooling Demand- Subsidy &amp; ML'!$O:$O,'Pooling Demand- Subsidy &amp; ML'!$B:$B,2025,'Pooling Demand- Subsidy &amp; ML'!$C:$C,$B144,'Pooling Demand- Subsidy &amp; ML'!$D:$D,Y$138)</f>
        <v>0</v>
      </c>
      <c r="Z144" s="224">
        <f>SUMIFS('Pooling Demand- Subsidy &amp; ML'!$O:$O,'Pooling Demand- Subsidy &amp; ML'!$B:$B,2025,'Pooling Demand- Subsidy &amp; ML'!$C:$C,$B144,'Pooling Demand- Subsidy &amp; ML'!$D:$D,Z$138)</f>
        <v>0</v>
      </c>
      <c r="AA144" s="224">
        <f>SUMIFS('Pooling Demand- Subsidy &amp; ML'!$O:$O,'Pooling Demand- Subsidy &amp; ML'!$B:$B,2025,'Pooling Demand- Subsidy &amp; ML'!$C:$C,$B144,'Pooling Demand- Subsidy &amp; ML'!$D:$D,AA$138)</f>
        <v>0</v>
      </c>
      <c r="AB144" s="224">
        <f>SUMIFS('Pooling Demand- Subsidy &amp; ML'!$O:$O,'Pooling Demand- Subsidy &amp; ML'!$B:$B,2025,'Pooling Demand- Subsidy &amp; ML'!$C:$C,$B144,'Pooling Demand- Subsidy &amp; ML'!$D:$D,AB$138)</f>
        <v>0</v>
      </c>
      <c r="AC144" s="224">
        <f>SUMIFS('Pooling Demand- Subsidy &amp; ML'!$O:$O,'Pooling Demand- Subsidy &amp; ML'!$B:$B,2025,'Pooling Demand- Subsidy &amp; ML'!$C:$C,$B144,'Pooling Demand- Subsidy &amp; ML'!$D:$D,AC$138)</f>
        <v>0</v>
      </c>
      <c r="AD144" s="225">
        <f>SUMIFS('Pooling Demand- Subsidy &amp; ML'!$O:$O,'Pooling Demand- Subsidy &amp; ML'!$B:$B,2025,'Pooling Demand- Subsidy &amp; ML'!$C:$C,$B144,'Pooling Demand- Subsidy &amp; ML'!$D:$D,AD$138)</f>
        <v>0</v>
      </c>
      <c r="AE144" s="91">
        <f t="shared" si="82"/>
        <v>0</v>
      </c>
      <c r="AG144" s="86" t="s">
        <v>13</v>
      </c>
      <c r="AH144" s="223">
        <f>SUMIFS('Pooling Demand- Subsidy &amp; ML'!$O:$O,'Pooling Demand- Subsidy &amp; ML'!$B:$B,2035,'Pooling Demand- Subsidy &amp; ML'!$C:$C,$B144,'Pooling Demand- Subsidy &amp; ML'!$D:$D,AH$138)</f>
        <v>643</v>
      </c>
      <c r="AI144" s="224">
        <f>SUMIFS('Pooling Demand- Subsidy &amp; ML'!$O:$O,'Pooling Demand- Subsidy &amp; ML'!$B:$B,2035,'Pooling Demand- Subsidy &amp; ML'!$C:$C,$B144,'Pooling Demand- Subsidy &amp; ML'!$D:$D,AI$138)</f>
        <v>9557</v>
      </c>
      <c r="AJ144" s="224">
        <f>SUMIFS('Pooling Demand- Subsidy &amp; ML'!$O:$O,'Pooling Demand- Subsidy &amp; ML'!$B:$B,2035,'Pooling Demand- Subsidy &amp; ML'!$C:$C,$B144,'Pooling Demand- Subsidy &amp; ML'!$D:$D,AJ$138)</f>
        <v>224</v>
      </c>
      <c r="AK144" s="224">
        <f>SUMIFS('Pooling Demand- Subsidy &amp; ML'!$O:$O,'Pooling Demand- Subsidy &amp; ML'!$B:$B,2035,'Pooling Demand- Subsidy &amp; ML'!$C:$C,$B144,'Pooling Demand- Subsidy &amp; ML'!$D:$D,AK$138)</f>
        <v>471</v>
      </c>
      <c r="AL144" s="224">
        <f>SUMIFS('Pooling Demand- Subsidy &amp; ML'!$O:$O,'Pooling Demand- Subsidy &amp; ML'!$B:$B,2035,'Pooling Demand- Subsidy &amp; ML'!$C:$C,$B144,'Pooling Demand- Subsidy &amp; ML'!$D:$D,AL$138)</f>
        <v>180411</v>
      </c>
      <c r="AM144" s="224">
        <f>SUMIFS('Pooling Demand- Subsidy &amp; ML'!$O:$O,'Pooling Demand- Subsidy &amp; ML'!$B:$B,2035,'Pooling Demand- Subsidy &amp; ML'!$C:$C,$B144,'Pooling Demand- Subsidy &amp; ML'!$D:$D,AM$138)</f>
        <v>31209</v>
      </c>
      <c r="AN144" s="225">
        <f>SUMIFS('Pooling Demand- Subsidy &amp; ML'!$O:$O,'Pooling Demand- Subsidy &amp; ML'!$B:$B,2035,'Pooling Demand- Subsidy &amp; ML'!$C:$C,$B144,'Pooling Demand- Subsidy &amp; ML'!$D:$D,AN$138)</f>
        <v>113</v>
      </c>
      <c r="AO144" s="91">
        <f t="shared" si="83"/>
        <v>222628</v>
      </c>
      <c r="AQ144" s="86" t="s">
        <v>13</v>
      </c>
      <c r="AR144" s="223">
        <f>SUMIFS('Pooling Demand- Subsidy &amp; ML'!$O:$O,'Pooling Demand- Subsidy &amp; ML'!$B:$B,2050,'Pooling Demand- Subsidy &amp; ML'!$C:$C,$B144,'Pooling Demand- Subsidy &amp; ML'!$D:$D,AR$138)</f>
        <v>0</v>
      </c>
      <c r="AS144" s="224">
        <f>SUMIFS('Pooling Demand- Subsidy &amp; ML'!$O:$O,'Pooling Demand- Subsidy &amp; ML'!$B:$B,2050,'Pooling Demand- Subsidy &amp; ML'!$C:$C,$B144,'Pooling Demand- Subsidy &amp; ML'!$D:$D,AS$138)</f>
        <v>0</v>
      </c>
      <c r="AT144" s="224">
        <f>SUMIFS('Pooling Demand- Subsidy &amp; ML'!$O:$O,'Pooling Demand- Subsidy &amp; ML'!$B:$B,2050,'Pooling Demand- Subsidy &amp; ML'!$C:$C,$B144,'Pooling Demand- Subsidy &amp; ML'!$D:$D,AT$138)</f>
        <v>0</v>
      </c>
      <c r="AU144" s="224">
        <f>SUMIFS('Pooling Demand- Subsidy &amp; ML'!$O:$O,'Pooling Demand- Subsidy &amp; ML'!$B:$B,2050,'Pooling Demand- Subsidy &amp; ML'!$C:$C,$B144,'Pooling Demand- Subsidy &amp; ML'!$D:$D,AU$138)</f>
        <v>0</v>
      </c>
      <c r="AV144" s="224">
        <f>SUMIFS('Pooling Demand- Subsidy &amp; ML'!$O:$O,'Pooling Demand- Subsidy &amp; ML'!$B:$B,2050,'Pooling Demand- Subsidy &amp; ML'!$C:$C,$B144,'Pooling Demand- Subsidy &amp; ML'!$D:$D,AV$138)</f>
        <v>0</v>
      </c>
      <c r="AW144" s="224">
        <f>SUMIFS('Pooling Demand- Subsidy &amp; ML'!$O:$O,'Pooling Demand- Subsidy &amp; ML'!$B:$B,2050,'Pooling Demand- Subsidy &amp; ML'!$C:$C,$B144,'Pooling Demand- Subsidy &amp; ML'!$D:$D,AW$138)</f>
        <v>0</v>
      </c>
      <c r="AX144" s="225">
        <f>SUMIFS('Pooling Demand- Subsidy &amp; ML'!$O:$O,'Pooling Demand- Subsidy &amp; ML'!$B:$B,2050,'Pooling Demand- Subsidy &amp; ML'!$C:$C,$B144,'Pooling Demand- Subsidy &amp; ML'!$D:$D,AX$138)</f>
        <v>0</v>
      </c>
      <c r="AY144" s="91">
        <f t="shared" si="84"/>
        <v>0</v>
      </c>
    </row>
    <row r="145" spans="2:51" x14ac:dyDescent="0.25">
      <c r="B145" s="21">
        <v>5</v>
      </c>
      <c r="C145" s="86" t="s">
        <v>14</v>
      </c>
      <c r="D145" s="223">
        <f>SUMIFS('Pooling Demand- Subsidy &amp; ML'!$O:$O,'Pooling Demand- Subsidy &amp; ML'!$B:$B,2016,'Pooling Demand- Subsidy &amp; ML'!$C:$C,$B145,'Pooling Demand- Subsidy &amp; ML'!$D:$D,D$138)</f>
        <v>0</v>
      </c>
      <c r="E145" s="224">
        <f>SUMIFS('Pooling Demand- Subsidy &amp; ML'!$O:$O,'Pooling Demand- Subsidy &amp; ML'!$B:$B,2016,'Pooling Demand- Subsidy &amp; ML'!$C:$C,$B145,'Pooling Demand- Subsidy &amp; ML'!$D:$D,E$138)</f>
        <v>0</v>
      </c>
      <c r="F145" s="224">
        <f>SUMIFS('Pooling Demand- Subsidy &amp; ML'!$O:$O,'Pooling Demand- Subsidy &amp; ML'!$B:$B,2016,'Pooling Demand- Subsidy &amp; ML'!$C:$C,$B145,'Pooling Demand- Subsidy &amp; ML'!$D:$D,F$138)</f>
        <v>0</v>
      </c>
      <c r="G145" s="224">
        <f>SUMIFS('Pooling Demand- Subsidy &amp; ML'!$O:$O,'Pooling Demand- Subsidy &amp; ML'!$B:$B,2016,'Pooling Demand- Subsidy &amp; ML'!$C:$C,$B145,'Pooling Demand- Subsidy &amp; ML'!$D:$D,G$138)</f>
        <v>0</v>
      </c>
      <c r="H145" s="224">
        <f>SUMIFS('Pooling Demand- Subsidy &amp; ML'!$O:$O,'Pooling Demand- Subsidy &amp; ML'!$B:$B,2016,'Pooling Demand- Subsidy &amp; ML'!$C:$C,$B145,'Pooling Demand- Subsidy &amp; ML'!$D:$D,H$138)</f>
        <v>0</v>
      </c>
      <c r="I145" s="224">
        <f>SUMIFS('Pooling Demand- Subsidy &amp; ML'!$O:$O,'Pooling Demand- Subsidy &amp; ML'!$B:$B,2016,'Pooling Demand- Subsidy &amp; ML'!$C:$C,$B145,'Pooling Demand- Subsidy &amp; ML'!$D:$D,I$138)</f>
        <v>0</v>
      </c>
      <c r="J145" s="225">
        <f>SUMIFS('Pooling Demand- Subsidy &amp; ML'!$O:$O,'Pooling Demand- Subsidy &amp; ML'!$B:$B,2016,'Pooling Demand- Subsidy &amp; ML'!$C:$C,$B145,'Pooling Demand- Subsidy &amp; ML'!$D:$D,J$138)</f>
        <v>0</v>
      </c>
      <c r="K145" s="91">
        <f t="shared" si="80"/>
        <v>0</v>
      </c>
      <c r="M145" s="86" t="s">
        <v>14</v>
      </c>
      <c r="N145" s="223">
        <f>SUMIFS('Pooling Demand- Subsidy &amp; ML'!$O:$O,'Pooling Demand- Subsidy &amp; ML'!$B:$B,2020,'Pooling Demand- Subsidy &amp; ML'!$C:$C,$B145,'Pooling Demand- Subsidy &amp; ML'!$D:$D,N$138)</f>
        <v>0</v>
      </c>
      <c r="O145" s="224">
        <f>SUMIFS('Pooling Demand- Subsidy &amp; ML'!$O:$O,'Pooling Demand- Subsidy &amp; ML'!$B:$B,2020,'Pooling Demand- Subsidy &amp; ML'!$C:$C,$B145,'Pooling Demand- Subsidy &amp; ML'!$D:$D,O$138)</f>
        <v>0</v>
      </c>
      <c r="P145" s="224">
        <f>SUMIFS('Pooling Demand- Subsidy &amp; ML'!$O:$O,'Pooling Demand- Subsidy &amp; ML'!$B:$B,2020,'Pooling Demand- Subsidy &amp; ML'!$C:$C,$B145,'Pooling Demand- Subsidy &amp; ML'!$D:$D,P$138)</f>
        <v>0</v>
      </c>
      <c r="Q145" s="224">
        <f>SUMIFS('Pooling Demand- Subsidy &amp; ML'!$O:$O,'Pooling Demand- Subsidy &amp; ML'!$B:$B,2020,'Pooling Demand- Subsidy &amp; ML'!$C:$C,$B145,'Pooling Demand- Subsidy &amp; ML'!$D:$D,Q$138)</f>
        <v>0</v>
      </c>
      <c r="R145" s="224">
        <f>SUMIFS('Pooling Demand- Subsidy &amp; ML'!$O:$O,'Pooling Demand- Subsidy &amp; ML'!$B:$B,2020,'Pooling Demand- Subsidy &amp; ML'!$C:$C,$B145,'Pooling Demand- Subsidy &amp; ML'!$D:$D,R$138)</f>
        <v>0</v>
      </c>
      <c r="S145" s="224">
        <f>SUMIFS('Pooling Demand- Subsidy &amp; ML'!$O:$O,'Pooling Demand- Subsidy &amp; ML'!$B:$B,2020,'Pooling Demand- Subsidy &amp; ML'!$C:$C,$B145,'Pooling Demand- Subsidy &amp; ML'!$D:$D,S$138)</f>
        <v>0</v>
      </c>
      <c r="T145" s="225">
        <f>SUMIFS('Pooling Demand- Subsidy &amp; ML'!$O:$O,'Pooling Demand- Subsidy &amp; ML'!$B:$B,2020,'Pooling Demand- Subsidy &amp; ML'!$C:$C,$B145,'Pooling Demand- Subsidy &amp; ML'!$D:$D,T$138)</f>
        <v>0</v>
      </c>
      <c r="U145" s="91">
        <f t="shared" si="81"/>
        <v>0</v>
      </c>
      <c r="W145" s="86" t="s">
        <v>14</v>
      </c>
      <c r="X145" s="223">
        <f>SUMIFS('Pooling Demand- Subsidy &amp; ML'!$O:$O,'Pooling Demand- Subsidy &amp; ML'!$B:$B,2025,'Pooling Demand- Subsidy &amp; ML'!$C:$C,$B145,'Pooling Demand- Subsidy &amp; ML'!$D:$D,X$138)</f>
        <v>0</v>
      </c>
      <c r="Y145" s="224">
        <f>SUMIFS('Pooling Demand- Subsidy &amp; ML'!$O:$O,'Pooling Demand- Subsidy &amp; ML'!$B:$B,2025,'Pooling Demand- Subsidy &amp; ML'!$C:$C,$B145,'Pooling Demand- Subsidy &amp; ML'!$D:$D,Y$138)</f>
        <v>0</v>
      </c>
      <c r="Z145" s="224">
        <f>SUMIFS('Pooling Demand- Subsidy &amp; ML'!$O:$O,'Pooling Demand- Subsidy &amp; ML'!$B:$B,2025,'Pooling Demand- Subsidy &amp; ML'!$C:$C,$B145,'Pooling Demand- Subsidy &amp; ML'!$D:$D,Z$138)</f>
        <v>0</v>
      </c>
      <c r="AA145" s="224">
        <f>SUMIFS('Pooling Demand- Subsidy &amp; ML'!$O:$O,'Pooling Demand- Subsidy &amp; ML'!$B:$B,2025,'Pooling Demand- Subsidy &amp; ML'!$C:$C,$B145,'Pooling Demand- Subsidy &amp; ML'!$D:$D,AA$138)</f>
        <v>0</v>
      </c>
      <c r="AB145" s="224">
        <f>SUMIFS('Pooling Demand- Subsidy &amp; ML'!$O:$O,'Pooling Demand- Subsidy &amp; ML'!$B:$B,2025,'Pooling Demand- Subsidy &amp; ML'!$C:$C,$B145,'Pooling Demand- Subsidy &amp; ML'!$D:$D,AB$138)</f>
        <v>0</v>
      </c>
      <c r="AC145" s="224">
        <f>SUMIFS('Pooling Demand- Subsidy &amp; ML'!$O:$O,'Pooling Demand- Subsidy &amp; ML'!$B:$B,2025,'Pooling Demand- Subsidy &amp; ML'!$C:$C,$B145,'Pooling Demand- Subsidy &amp; ML'!$D:$D,AC$138)</f>
        <v>0</v>
      </c>
      <c r="AD145" s="225">
        <f>SUMIFS('Pooling Demand- Subsidy &amp; ML'!$O:$O,'Pooling Demand- Subsidy &amp; ML'!$B:$B,2025,'Pooling Demand- Subsidy &amp; ML'!$C:$C,$B145,'Pooling Demand- Subsidy &amp; ML'!$D:$D,AD$138)</f>
        <v>0</v>
      </c>
      <c r="AE145" s="91">
        <f t="shared" si="82"/>
        <v>0</v>
      </c>
      <c r="AG145" s="86" t="s">
        <v>14</v>
      </c>
      <c r="AH145" s="223">
        <f>SUMIFS('Pooling Demand- Subsidy &amp; ML'!$O:$O,'Pooling Demand- Subsidy &amp; ML'!$B:$B,2035,'Pooling Demand- Subsidy &amp; ML'!$C:$C,$B145,'Pooling Demand- Subsidy &amp; ML'!$D:$D,AH$138)</f>
        <v>576</v>
      </c>
      <c r="AI145" s="224">
        <f>SUMIFS('Pooling Demand- Subsidy &amp; ML'!$O:$O,'Pooling Demand- Subsidy &amp; ML'!$B:$B,2035,'Pooling Demand- Subsidy &amp; ML'!$C:$C,$B145,'Pooling Demand- Subsidy &amp; ML'!$D:$D,AI$138)</f>
        <v>9313</v>
      </c>
      <c r="AJ145" s="224">
        <f>SUMIFS('Pooling Demand- Subsidy &amp; ML'!$O:$O,'Pooling Demand- Subsidy &amp; ML'!$B:$B,2035,'Pooling Demand- Subsidy &amp; ML'!$C:$C,$B145,'Pooling Demand- Subsidy &amp; ML'!$D:$D,AJ$138)</f>
        <v>217</v>
      </c>
      <c r="AK145" s="224">
        <f>SUMIFS('Pooling Demand- Subsidy &amp; ML'!$O:$O,'Pooling Demand- Subsidy &amp; ML'!$B:$B,2035,'Pooling Demand- Subsidy &amp; ML'!$C:$C,$B145,'Pooling Demand- Subsidy &amp; ML'!$D:$D,AK$138)</f>
        <v>1044</v>
      </c>
      <c r="AL145" s="224">
        <f>SUMIFS('Pooling Demand- Subsidy &amp; ML'!$O:$O,'Pooling Demand- Subsidy &amp; ML'!$B:$B,2035,'Pooling Demand- Subsidy &amp; ML'!$C:$C,$B145,'Pooling Demand- Subsidy &amp; ML'!$D:$D,AL$138)</f>
        <v>31229</v>
      </c>
      <c r="AM145" s="224">
        <f>SUMIFS('Pooling Demand- Subsidy &amp; ML'!$O:$O,'Pooling Demand- Subsidy &amp; ML'!$B:$B,2035,'Pooling Demand- Subsidy &amp; ML'!$C:$C,$B145,'Pooling Demand- Subsidy &amp; ML'!$D:$D,AM$138)</f>
        <v>199779</v>
      </c>
      <c r="AN145" s="225">
        <f>SUMIFS('Pooling Demand- Subsidy &amp; ML'!$O:$O,'Pooling Demand- Subsidy &amp; ML'!$B:$B,2035,'Pooling Demand- Subsidy &amp; ML'!$C:$C,$B145,'Pooling Demand- Subsidy &amp; ML'!$D:$D,AN$138)</f>
        <v>374</v>
      </c>
      <c r="AO145" s="91">
        <f t="shared" si="83"/>
        <v>242532</v>
      </c>
      <c r="AQ145" s="86" t="s">
        <v>14</v>
      </c>
      <c r="AR145" s="223">
        <f>SUMIFS('Pooling Demand- Subsidy &amp; ML'!$O:$O,'Pooling Demand- Subsidy &amp; ML'!$B:$B,2050,'Pooling Demand- Subsidy &amp; ML'!$C:$C,$B145,'Pooling Demand- Subsidy &amp; ML'!$D:$D,AR$138)</f>
        <v>0</v>
      </c>
      <c r="AS145" s="224">
        <f>SUMIFS('Pooling Demand- Subsidy &amp; ML'!$O:$O,'Pooling Demand- Subsidy &amp; ML'!$B:$B,2050,'Pooling Demand- Subsidy &amp; ML'!$C:$C,$B145,'Pooling Demand- Subsidy &amp; ML'!$D:$D,AS$138)</f>
        <v>0</v>
      </c>
      <c r="AT145" s="224">
        <f>SUMIFS('Pooling Demand- Subsidy &amp; ML'!$O:$O,'Pooling Demand- Subsidy &amp; ML'!$B:$B,2050,'Pooling Demand- Subsidy &amp; ML'!$C:$C,$B145,'Pooling Demand- Subsidy &amp; ML'!$D:$D,AT$138)</f>
        <v>0</v>
      </c>
      <c r="AU145" s="224">
        <f>SUMIFS('Pooling Demand- Subsidy &amp; ML'!$O:$O,'Pooling Demand- Subsidy &amp; ML'!$B:$B,2050,'Pooling Demand- Subsidy &amp; ML'!$C:$C,$B145,'Pooling Demand- Subsidy &amp; ML'!$D:$D,AU$138)</f>
        <v>0</v>
      </c>
      <c r="AV145" s="224">
        <f>SUMIFS('Pooling Demand- Subsidy &amp; ML'!$O:$O,'Pooling Demand- Subsidy &amp; ML'!$B:$B,2050,'Pooling Demand- Subsidy &amp; ML'!$C:$C,$B145,'Pooling Demand- Subsidy &amp; ML'!$D:$D,AV$138)</f>
        <v>0</v>
      </c>
      <c r="AW145" s="224">
        <f>SUMIFS('Pooling Demand- Subsidy &amp; ML'!$O:$O,'Pooling Demand- Subsidy &amp; ML'!$B:$B,2050,'Pooling Demand- Subsidy &amp; ML'!$C:$C,$B145,'Pooling Demand- Subsidy &amp; ML'!$D:$D,AW$138)</f>
        <v>0</v>
      </c>
      <c r="AX145" s="225">
        <f>SUMIFS('Pooling Demand- Subsidy &amp; ML'!$O:$O,'Pooling Demand- Subsidy &amp; ML'!$B:$B,2050,'Pooling Demand- Subsidy &amp; ML'!$C:$C,$B145,'Pooling Demand- Subsidy &amp; ML'!$D:$D,AX$138)</f>
        <v>0</v>
      </c>
      <c r="AY145" s="91">
        <f t="shared" si="84"/>
        <v>0</v>
      </c>
    </row>
    <row r="146" spans="2:51" x14ac:dyDescent="0.25">
      <c r="B146" s="21">
        <v>6</v>
      </c>
      <c r="C146" s="86" t="s">
        <v>15</v>
      </c>
      <c r="D146" s="226">
        <f>SUMIFS('Pooling Demand- Subsidy &amp; ML'!$O:$O,'Pooling Demand- Subsidy &amp; ML'!$B:$B,2016,'Pooling Demand- Subsidy &amp; ML'!$C:$C,$B146,'Pooling Demand- Subsidy &amp; ML'!$D:$D,D$138)</f>
        <v>0</v>
      </c>
      <c r="E146" s="227">
        <f>SUMIFS('Pooling Demand- Subsidy &amp; ML'!$O:$O,'Pooling Demand- Subsidy &amp; ML'!$B:$B,2016,'Pooling Demand- Subsidy &amp; ML'!$C:$C,$B146,'Pooling Demand- Subsidy &amp; ML'!$D:$D,E$138)</f>
        <v>0</v>
      </c>
      <c r="F146" s="227">
        <f>SUMIFS('Pooling Demand- Subsidy &amp; ML'!$O:$O,'Pooling Demand- Subsidy &amp; ML'!$B:$B,2016,'Pooling Demand- Subsidy &amp; ML'!$C:$C,$B146,'Pooling Demand- Subsidy &amp; ML'!$D:$D,F$138)</f>
        <v>0</v>
      </c>
      <c r="G146" s="227">
        <f>SUMIFS('Pooling Demand- Subsidy &amp; ML'!$O:$O,'Pooling Demand- Subsidy &amp; ML'!$B:$B,2016,'Pooling Demand- Subsidy &amp; ML'!$C:$C,$B146,'Pooling Demand- Subsidy &amp; ML'!$D:$D,G$138)</f>
        <v>0</v>
      </c>
      <c r="H146" s="227">
        <f>SUMIFS('Pooling Demand- Subsidy &amp; ML'!$O:$O,'Pooling Demand- Subsidy &amp; ML'!$B:$B,2016,'Pooling Demand- Subsidy &amp; ML'!$C:$C,$B146,'Pooling Demand- Subsidy &amp; ML'!$D:$D,H$138)</f>
        <v>0</v>
      </c>
      <c r="I146" s="227">
        <f>SUMIFS('Pooling Demand- Subsidy &amp; ML'!$O:$O,'Pooling Demand- Subsidy &amp; ML'!$B:$B,2016,'Pooling Demand- Subsidy &amp; ML'!$C:$C,$B146,'Pooling Demand- Subsidy &amp; ML'!$D:$D,I$138)</f>
        <v>0</v>
      </c>
      <c r="J146" s="228">
        <f>SUMIFS('Pooling Demand- Subsidy &amp; ML'!$O:$O,'Pooling Demand- Subsidy &amp; ML'!$B:$B,2016,'Pooling Demand- Subsidy &amp; ML'!$C:$C,$B146,'Pooling Demand- Subsidy &amp; ML'!$D:$D,J$138)</f>
        <v>0</v>
      </c>
      <c r="K146" s="91">
        <f t="shared" si="80"/>
        <v>0</v>
      </c>
      <c r="M146" s="86" t="s">
        <v>15</v>
      </c>
      <c r="N146" s="226">
        <f>SUMIFS('Pooling Demand- Subsidy &amp; ML'!$O:$O,'Pooling Demand- Subsidy &amp; ML'!$B:$B,2020,'Pooling Demand- Subsidy &amp; ML'!$C:$C,$B146,'Pooling Demand- Subsidy &amp; ML'!$D:$D,N$138)</f>
        <v>0</v>
      </c>
      <c r="O146" s="227">
        <f>SUMIFS('Pooling Demand- Subsidy &amp; ML'!$O:$O,'Pooling Demand- Subsidy &amp; ML'!$B:$B,2020,'Pooling Demand- Subsidy &amp; ML'!$C:$C,$B146,'Pooling Demand- Subsidy &amp; ML'!$D:$D,O$138)</f>
        <v>0</v>
      </c>
      <c r="P146" s="227">
        <f>SUMIFS('Pooling Demand- Subsidy &amp; ML'!$O:$O,'Pooling Demand- Subsidy &amp; ML'!$B:$B,2020,'Pooling Demand- Subsidy &amp; ML'!$C:$C,$B146,'Pooling Demand- Subsidy &amp; ML'!$D:$D,P$138)</f>
        <v>0</v>
      </c>
      <c r="Q146" s="227">
        <f>SUMIFS('Pooling Demand- Subsidy &amp; ML'!$O:$O,'Pooling Demand- Subsidy &amp; ML'!$B:$B,2020,'Pooling Demand- Subsidy &amp; ML'!$C:$C,$B146,'Pooling Demand- Subsidy &amp; ML'!$D:$D,Q$138)</f>
        <v>0</v>
      </c>
      <c r="R146" s="227">
        <f>SUMIFS('Pooling Demand- Subsidy &amp; ML'!$O:$O,'Pooling Demand- Subsidy &amp; ML'!$B:$B,2020,'Pooling Demand- Subsidy &amp; ML'!$C:$C,$B146,'Pooling Demand- Subsidy &amp; ML'!$D:$D,R$138)</f>
        <v>0</v>
      </c>
      <c r="S146" s="227">
        <f>SUMIFS('Pooling Demand- Subsidy &amp; ML'!$O:$O,'Pooling Demand- Subsidy &amp; ML'!$B:$B,2020,'Pooling Demand- Subsidy &amp; ML'!$C:$C,$B146,'Pooling Demand- Subsidy &amp; ML'!$D:$D,S$138)</f>
        <v>0</v>
      </c>
      <c r="T146" s="228">
        <f>SUMIFS('Pooling Demand- Subsidy &amp; ML'!$O:$O,'Pooling Demand- Subsidy &amp; ML'!$B:$B,2020,'Pooling Demand- Subsidy &amp; ML'!$C:$C,$B146,'Pooling Demand- Subsidy &amp; ML'!$D:$D,T$138)</f>
        <v>0</v>
      </c>
      <c r="U146" s="91">
        <f t="shared" si="81"/>
        <v>0</v>
      </c>
      <c r="W146" s="86" t="s">
        <v>15</v>
      </c>
      <c r="X146" s="226">
        <f>SUMIFS('Pooling Demand- Subsidy &amp; ML'!$O:$O,'Pooling Demand- Subsidy &amp; ML'!$B:$B,2025,'Pooling Demand- Subsidy &amp; ML'!$C:$C,$B146,'Pooling Demand- Subsidy &amp; ML'!$D:$D,X$138)</f>
        <v>0</v>
      </c>
      <c r="Y146" s="227">
        <f>SUMIFS('Pooling Demand- Subsidy &amp; ML'!$O:$O,'Pooling Demand- Subsidy &amp; ML'!$B:$B,2025,'Pooling Demand- Subsidy &amp; ML'!$C:$C,$B146,'Pooling Demand- Subsidy &amp; ML'!$D:$D,Y$138)</f>
        <v>0</v>
      </c>
      <c r="Z146" s="227">
        <f>SUMIFS('Pooling Demand- Subsidy &amp; ML'!$O:$O,'Pooling Demand- Subsidy &amp; ML'!$B:$B,2025,'Pooling Demand- Subsidy &amp; ML'!$C:$C,$B146,'Pooling Demand- Subsidy &amp; ML'!$D:$D,Z$138)</f>
        <v>0</v>
      </c>
      <c r="AA146" s="227">
        <f>SUMIFS('Pooling Demand- Subsidy &amp; ML'!$O:$O,'Pooling Demand- Subsidy &amp; ML'!$B:$B,2025,'Pooling Demand- Subsidy &amp; ML'!$C:$C,$B146,'Pooling Demand- Subsidy &amp; ML'!$D:$D,AA$138)</f>
        <v>0</v>
      </c>
      <c r="AB146" s="227">
        <f>SUMIFS('Pooling Demand- Subsidy &amp; ML'!$O:$O,'Pooling Demand- Subsidy &amp; ML'!$B:$B,2025,'Pooling Demand- Subsidy &amp; ML'!$C:$C,$B146,'Pooling Demand- Subsidy &amp; ML'!$D:$D,AB$138)</f>
        <v>0</v>
      </c>
      <c r="AC146" s="227">
        <f>SUMIFS('Pooling Demand- Subsidy &amp; ML'!$O:$O,'Pooling Demand- Subsidy &amp; ML'!$B:$B,2025,'Pooling Demand- Subsidy &amp; ML'!$C:$C,$B146,'Pooling Demand- Subsidy &amp; ML'!$D:$D,AC$138)</f>
        <v>0</v>
      </c>
      <c r="AD146" s="228">
        <f>SUMIFS('Pooling Demand- Subsidy &amp; ML'!$O:$O,'Pooling Demand- Subsidy &amp; ML'!$B:$B,2025,'Pooling Demand- Subsidy &amp; ML'!$C:$C,$B146,'Pooling Demand- Subsidy &amp; ML'!$D:$D,AD$138)</f>
        <v>0</v>
      </c>
      <c r="AE146" s="91">
        <f t="shared" si="82"/>
        <v>0</v>
      </c>
      <c r="AG146" s="86" t="s">
        <v>15</v>
      </c>
      <c r="AH146" s="226">
        <f>SUMIFS('Pooling Demand- Subsidy &amp; ML'!$O:$O,'Pooling Demand- Subsidy &amp; ML'!$B:$B,2035,'Pooling Demand- Subsidy &amp; ML'!$C:$C,$B146,'Pooling Demand- Subsidy &amp; ML'!$D:$D,AH$138)</f>
        <v>310</v>
      </c>
      <c r="AI146" s="227">
        <f>SUMIFS('Pooling Demand- Subsidy &amp; ML'!$O:$O,'Pooling Demand- Subsidy &amp; ML'!$B:$B,2035,'Pooling Demand- Subsidy &amp; ML'!$C:$C,$B146,'Pooling Demand- Subsidy &amp; ML'!$D:$D,AI$138)</f>
        <v>603</v>
      </c>
      <c r="AJ146" s="227">
        <f>SUMIFS('Pooling Demand- Subsidy &amp; ML'!$O:$O,'Pooling Demand- Subsidy &amp; ML'!$B:$B,2035,'Pooling Demand- Subsidy &amp; ML'!$C:$C,$B146,'Pooling Demand- Subsidy &amp; ML'!$D:$D,AJ$138)</f>
        <v>207</v>
      </c>
      <c r="AK146" s="227">
        <f>SUMIFS('Pooling Demand- Subsidy &amp; ML'!$O:$O,'Pooling Demand- Subsidy &amp; ML'!$B:$B,2035,'Pooling Demand- Subsidy &amp; ML'!$C:$C,$B146,'Pooling Demand- Subsidy &amp; ML'!$D:$D,AK$138)</f>
        <v>2855</v>
      </c>
      <c r="AL146" s="227">
        <f>SUMIFS('Pooling Demand- Subsidy &amp; ML'!$O:$O,'Pooling Demand- Subsidy &amp; ML'!$B:$B,2035,'Pooling Demand- Subsidy &amp; ML'!$C:$C,$B146,'Pooling Demand- Subsidy &amp; ML'!$D:$D,AL$138)</f>
        <v>224</v>
      </c>
      <c r="AM146" s="227">
        <f>SUMIFS('Pooling Demand- Subsidy &amp; ML'!$O:$O,'Pooling Demand- Subsidy &amp; ML'!$B:$B,2035,'Pooling Demand- Subsidy &amp; ML'!$C:$C,$B146,'Pooling Demand- Subsidy &amp; ML'!$D:$D,AM$138)</f>
        <v>746</v>
      </c>
      <c r="AN146" s="228">
        <f>SUMIFS('Pooling Demand- Subsidy &amp; ML'!$O:$O,'Pooling Demand- Subsidy &amp; ML'!$B:$B,2035,'Pooling Demand- Subsidy &amp; ML'!$C:$C,$B146,'Pooling Demand- Subsidy &amp; ML'!$D:$D,AN$138)</f>
        <v>20770</v>
      </c>
      <c r="AO146" s="91">
        <f t="shared" si="83"/>
        <v>25715</v>
      </c>
      <c r="AQ146" s="86" t="s">
        <v>15</v>
      </c>
      <c r="AR146" s="226">
        <f>SUMIFS('Pooling Demand- Subsidy &amp; ML'!$O:$O,'Pooling Demand- Subsidy &amp; ML'!$B:$B,2050,'Pooling Demand- Subsidy &amp; ML'!$C:$C,$B146,'Pooling Demand- Subsidy &amp; ML'!$D:$D,AR$138)</f>
        <v>0</v>
      </c>
      <c r="AS146" s="227">
        <f>SUMIFS('Pooling Demand- Subsidy &amp; ML'!$O:$O,'Pooling Demand- Subsidy &amp; ML'!$B:$B,2050,'Pooling Demand- Subsidy &amp; ML'!$C:$C,$B146,'Pooling Demand- Subsidy &amp; ML'!$D:$D,AS$138)</f>
        <v>0</v>
      </c>
      <c r="AT146" s="227">
        <f>SUMIFS('Pooling Demand- Subsidy &amp; ML'!$O:$O,'Pooling Demand- Subsidy &amp; ML'!$B:$B,2050,'Pooling Demand- Subsidy &amp; ML'!$C:$C,$B146,'Pooling Demand- Subsidy &amp; ML'!$D:$D,AT$138)</f>
        <v>0</v>
      </c>
      <c r="AU146" s="227">
        <f>SUMIFS('Pooling Demand- Subsidy &amp; ML'!$O:$O,'Pooling Demand- Subsidy &amp; ML'!$B:$B,2050,'Pooling Demand- Subsidy &amp; ML'!$C:$C,$B146,'Pooling Demand- Subsidy &amp; ML'!$D:$D,AU$138)</f>
        <v>0</v>
      </c>
      <c r="AV146" s="227">
        <f>SUMIFS('Pooling Demand- Subsidy &amp; ML'!$O:$O,'Pooling Demand- Subsidy &amp; ML'!$B:$B,2050,'Pooling Demand- Subsidy &amp; ML'!$C:$C,$B146,'Pooling Demand- Subsidy &amp; ML'!$D:$D,AV$138)</f>
        <v>0</v>
      </c>
      <c r="AW146" s="227">
        <f>SUMIFS('Pooling Demand- Subsidy &amp; ML'!$O:$O,'Pooling Demand- Subsidy &amp; ML'!$B:$B,2050,'Pooling Demand- Subsidy &amp; ML'!$C:$C,$B146,'Pooling Demand- Subsidy &amp; ML'!$D:$D,AW$138)</f>
        <v>0</v>
      </c>
      <c r="AX146" s="228">
        <f>SUMIFS('Pooling Demand- Subsidy &amp; ML'!$O:$O,'Pooling Demand- Subsidy &amp; ML'!$B:$B,2050,'Pooling Demand- Subsidy &amp; ML'!$C:$C,$B146,'Pooling Demand- Subsidy &amp; ML'!$D:$D,AX$138)</f>
        <v>0</v>
      </c>
      <c r="AY146" s="91">
        <f t="shared" si="84"/>
        <v>0</v>
      </c>
    </row>
    <row r="147" spans="2:51" x14ac:dyDescent="0.25">
      <c r="C147" s="101" t="s">
        <v>81</v>
      </c>
      <c r="D147" s="92">
        <f>SUM(D140:D146)</f>
        <v>0</v>
      </c>
      <c r="E147" s="92">
        <f t="shared" ref="E147:J147" si="85">SUM(E140:E146)</f>
        <v>0</v>
      </c>
      <c r="F147" s="92">
        <f t="shared" si="85"/>
        <v>0</v>
      </c>
      <c r="G147" s="92">
        <f t="shared" si="85"/>
        <v>0</v>
      </c>
      <c r="H147" s="92">
        <f t="shared" si="85"/>
        <v>0</v>
      </c>
      <c r="I147" s="92">
        <f t="shared" si="85"/>
        <v>0</v>
      </c>
      <c r="J147" s="92">
        <f t="shared" si="85"/>
        <v>0</v>
      </c>
      <c r="K147" s="15">
        <f>SUM(K140:K146)</f>
        <v>0</v>
      </c>
      <c r="M147" s="101" t="s">
        <v>81</v>
      </c>
      <c r="N147" s="92">
        <f>SUM(N140:N146)</f>
        <v>0</v>
      </c>
      <c r="O147" s="92">
        <f t="shared" ref="O147:T147" si="86">SUM(O140:O146)</f>
        <v>0</v>
      </c>
      <c r="P147" s="92">
        <f t="shared" si="86"/>
        <v>0</v>
      </c>
      <c r="Q147" s="92">
        <f t="shared" si="86"/>
        <v>0</v>
      </c>
      <c r="R147" s="92">
        <f t="shared" si="86"/>
        <v>0</v>
      </c>
      <c r="S147" s="92">
        <f t="shared" si="86"/>
        <v>0</v>
      </c>
      <c r="T147" s="92">
        <f t="shared" si="86"/>
        <v>0</v>
      </c>
      <c r="U147" s="15">
        <f>SUM(U140:U146)</f>
        <v>0</v>
      </c>
      <c r="W147" s="101" t="s">
        <v>81</v>
      </c>
      <c r="X147" s="92">
        <f>SUM(X140:X146)</f>
        <v>0</v>
      </c>
      <c r="Y147" s="92">
        <f t="shared" ref="Y147:AD147" si="87">SUM(Y140:Y146)</f>
        <v>0</v>
      </c>
      <c r="Z147" s="92">
        <f t="shared" si="87"/>
        <v>0</v>
      </c>
      <c r="AA147" s="92">
        <f t="shared" si="87"/>
        <v>0</v>
      </c>
      <c r="AB147" s="92">
        <f t="shared" si="87"/>
        <v>0</v>
      </c>
      <c r="AC147" s="92">
        <f t="shared" si="87"/>
        <v>0</v>
      </c>
      <c r="AD147" s="92">
        <f t="shared" si="87"/>
        <v>0</v>
      </c>
      <c r="AE147" s="15">
        <f>SUM(AE140:AE146)</f>
        <v>0</v>
      </c>
      <c r="AG147" s="101" t="s">
        <v>81</v>
      </c>
      <c r="AH147" s="92">
        <f>SUM(AH140:AH146)</f>
        <v>287839</v>
      </c>
      <c r="AI147" s="92">
        <f t="shared" ref="AI147:AN147" si="88">SUM(AI140:AI146)</f>
        <v>491174</v>
      </c>
      <c r="AJ147" s="92">
        <f t="shared" si="88"/>
        <v>212315</v>
      </c>
      <c r="AK147" s="92">
        <f t="shared" si="88"/>
        <v>275237</v>
      </c>
      <c r="AL147" s="92">
        <f t="shared" si="88"/>
        <v>222646</v>
      </c>
      <c r="AM147" s="92">
        <f t="shared" si="88"/>
        <v>242884</v>
      </c>
      <c r="AN147" s="92">
        <f t="shared" si="88"/>
        <v>23818</v>
      </c>
      <c r="AO147" s="15">
        <f>SUM(AO140:AO146)</f>
        <v>1755913</v>
      </c>
      <c r="AQ147" s="101" t="s">
        <v>81</v>
      </c>
      <c r="AR147" s="92">
        <f>SUM(AR140:AR146)</f>
        <v>0</v>
      </c>
      <c r="AS147" s="92">
        <f t="shared" ref="AS147:AX147" si="89">SUM(AS140:AS146)</f>
        <v>0</v>
      </c>
      <c r="AT147" s="92">
        <f t="shared" si="89"/>
        <v>0</v>
      </c>
      <c r="AU147" s="92">
        <f t="shared" si="89"/>
        <v>0</v>
      </c>
      <c r="AV147" s="92">
        <f t="shared" si="89"/>
        <v>0</v>
      </c>
      <c r="AW147" s="92">
        <f t="shared" si="89"/>
        <v>0</v>
      </c>
      <c r="AX147" s="92">
        <f t="shared" si="89"/>
        <v>0</v>
      </c>
      <c r="AY147" s="15">
        <f>SUM(AY140:AY146)</f>
        <v>0</v>
      </c>
    </row>
    <row r="148" spans="2:51" x14ac:dyDescent="0.25">
      <c r="C148" s="103"/>
      <c r="M148" s="103"/>
      <c r="W148" s="103"/>
      <c r="AG148" s="103"/>
      <c r="AQ148" s="103"/>
    </row>
    <row r="151" spans="2:51" ht="15.75" x14ac:dyDescent="0.25">
      <c r="C151" s="262" t="s">
        <v>323</v>
      </c>
      <c r="D151" s="263"/>
      <c r="E151" s="263"/>
      <c r="F151" s="263"/>
      <c r="G151" s="263"/>
      <c r="H151" s="263"/>
      <c r="I151" s="263"/>
      <c r="J151" s="263"/>
      <c r="K151" s="264"/>
      <c r="M151" s="262" t="s">
        <v>323</v>
      </c>
      <c r="N151" s="263"/>
      <c r="O151" s="263"/>
      <c r="P151" s="263"/>
      <c r="Q151" s="263"/>
      <c r="R151" s="263"/>
      <c r="S151" s="263"/>
      <c r="T151" s="263"/>
      <c r="U151" s="264"/>
      <c r="W151" s="262" t="s">
        <v>323</v>
      </c>
      <c r="X151" s="263"/>
      <c r="Y151" s="263"/>
      <c r="Z151" s="263"/>
      <c r="AA151" s="263"/>
      <c r="AB151" s="263"/>
      <c r="AC151" s="263"/>
      <c r="AD151" s="263"/>
      <c r="AE151" s="264"/>
      <c r="AG151" s="262" t="s">
        <v>323</v>
      </c>
      <c r="AH151" s="263"/>
      <c r="AI151" s="263"/>
      <c r="AJ151" s="263"/>
      <c r="AK151" s="263"/>
      <c r="AL151" s="263"/>
      <c r="AM151" s="263"/>
      <c r="AN151" s="263"/>
      <c r="AO151" s="264"/>
      <c r="AQ151" s="262" t="s">
        <v>323</v>
      </c>
      <c r="AR151" s="263"/>
      <c r="AS151" s="263"/>
      <c r="AT151" s="263"/>
      <c r="AU151" s="263"/>
      <c r="AV151" s="263"/>
      <c r="AW151" s="263"/>
      <c r="AX151" s="263"/>
      <c r="AY151" s="264"/>
    </row>
    <row r="152" spans="2:51" x14ac:dyDescent="0.25">
      <c r="C152" s="266" t="s">
        <v>253</v>
      </c>
      <c r="D152" s="267"/>
      <c r="E152" s="267"/>
      <c r="F152" s="267"/>
      <c r="G152" s="267"/>
      <c r="H152" s="267"/>
      <c r="I152" s="267"/>
      <c r="J152" s="267"/>
      <c r="K152" s="268"/>
      <c r="M152" s="266" t="s">
        <v>253</v>
      </c>
      <c r="N152" s="267"/>
      <c r="O152" s="267"/>
      <c r="P152" s="267"/>
      <c r="Q152" s="267"/>
      <c r="R152" s="267"/>
      <c r="S152" s="267"/>
      <c r="T152" s="267"/>
      <c r="U152" s="268"/>
      <c r="W152" s="266" t="s">
        <v>253</v>
      </c>
      <c r="X152" s="267"/>
      <c r="Y152" s="267"/>
      <c r="Z152" s="267"/>
      <c r="AA152" s="267"/>
      <c r="AB152" s="267"/>
      <c r="AC152" s="267"/>
      <c r="AD152" s="267"/>
      <c r="AE152" s="268"/>
      <c r="AG152" s="266" t="s">
        <v>253</v>
      </c>
      <c r="AH152" s="267"/>
      <c r="AI152" s="267"/>
      <c r="AJ152" s="267"/>
      <c r="AK152" s="267"/>
      <c r="AL152" s="267"/>
      <c r="AM152" s="267"/>
      <c r="AN152" s="267"/>
      <c r="AO152" s="268"/>
      <c r="AQ152" s="266" t="s">
        <v>253</v>
      </c>
      <c r="AR152" s="267"/>
      <c r="AS152" s="267"/>
      <c r="AT152" s="267"/>
      <c r="AU152" s="267"/>
      <c r="AV152" s="267"/>
      <c r="AW152" s="267"/>
      <c r="AX152" s="267"/>
      <c r="AY152" s="268"/>
    </row>
    <row r="153" spans="2:51" x14ac:dyDescent="0.25">
      <c r="C153" s="86"/>
      <c r="D153" s="265" t="s">
        <v>82</v>
      </c>
      <c r="E153" s="265"/>
      <c r="F153" s="265"/>
      <c r="G153" s="265"/>
      <c r="H153" s="265"/>
      <c r="I153" s="265"/>
      <c r="J153" s="265"/>
      <c r="K153" s="87"/>
      <c r="M153" s="86"/>
      <c r="N153" s="265" t="s">
        <v>82</v>
      </c>
      <c r="O153" s="265"/>
      <c r="P153" s="265"/>
      <c r="Q153" s="265"/>
      <c r="R153" s="265"/>
      <c r="S153" s="265"/>
      <c r="T153" s="265"/>
      <c r="U153" s="87"/>
      <c r="W153" s="86"/>
      <c r="X153" s="265" t="s">
        <v>82</v>
      </c>
      <c r="Y153" s="265"/>
      <c r="Z153" s="265"/>
      <c r="AA153" s="265"/>
      <c r="AB153" s="265"/>
      <c r="AC153" s="265"/>
      <c r="AD153" s="265"/>
      <c r="AE153" s="87"/>
      <c r="AG153" s="86"/>
      <c r="AH153" s="265" t="s">
        <v>82</v>
      </c>
      <c r="AI153" s="265"/>
      <c r="AJ153" s="265"/>
      <c r="AK153" s="265"/>
      <c r="AL153" s="265"/>
      <c r="AM153" s="265"/>
      <c r="AN153" s="265"/>
      <c r="AO153" s="87"/>
      <c r="AQ153" s="86"/>
      <c r="AR153" s="265" t="s">
        <v>82</v>
      </c>
      <c r="AS153" s="265"/>
      <c r="AT153" s="265"/>
      <c r="AU153" s="265"/>
      <c r="AV153" s="265"/>
      <c r="AW153" s="265"/>
      <c r="AX153" s="265"/>
      <c r="AY153" s="87"/>
    </row>
    <row r="154" spans="2:51" x14ac:dyDescent="0.25">
      <c r="C154" s="86"/>
      <c r="D154" s="4">
        <v>0</v>
      </c>
      <c r="E154" s="4">
        <v>1</v>
      </c>
      <c r="F154" s="4">
        <v>2</v>
      </c>
      <c r="G154" s="4">
        <v>3</v>
      </c>
      <c r="H154" s="4">
        <v>4</v>
      </c>
      <c r="I154" s="4">
        <v>5</v>
      </c>
      <c r="J154" s="4">
        <v>6</v>
      </c>
      <c r="K154" s="88"/>
      <c r="M154" s="86"/>
      <c r="N154" s="4">
        <v>0</v>
      </c>
      <c r="O154" s="4">
        <v>1</v>
      </c>
      <c r="P154" s="4">
        <v>2</v>
      </c>
      <c r="Q154" s="4">
        <v>3</v>
      </c>
      <c r="R154" s="4">
        <v>4</v>
      </c>
      <c r="S154" s="4">
        <v>5</v>
      </c>
      <c r="T154" s="4">
        <v>6</v>
      </c>
      <c r="U154" s="88"/>
      <c r="W154" s="86"/>
      <c r="X154" s="4">
        <v>0</v>
      </c>
      <c r="Y154" s="4">
        <v>1</v>
      </c>
      <c r="Z154" s="4">
        <v>2</v>
      </c>
      <c r="AA154" s="4">
        <v>3</v>
      </c>
      <c r="AB154" s="4">
        <v>4</v>
      </c>
      <c r="AC154" s="4">
        <v>5</v>
      </c>
      <c r="AD154" s="4">
        <v>6</v>
      </c>
      <c r="AE154" s="88"/>
      <c r="AG154" s="86"/>
      <c r="AH154" s="4">
        <v>0</v>
      </c>
      <c r="AI154" s="4">
        <v>1</v>
      </c>
      <c r="AJ154" s="4">
        <v>2</v>
      </c>
      <c r="AK154" s="4">
        <v>3</v>
      </c>
      <c r="AL154" s="4">
        <v>4</v>
      </c>
      <c r="AM154" s="4">
        <v>5</v>
      </c>
      <c r="AN154" s="4">
        <v>6</v>
      </c>
      <c r="AO154" s="88"/>
      <c r="AQ154" s="86"/>
      <c r="AR154" s="4">
        <v>0</v>
      </c>
      <c r="AS154" s="4">
        <v>1</v>
      </c>
      <c r="AT154" s="4">
        <v>2</v>
      </c>
      <c r="AU154" s="4">
        <v>3</v>
      </c>
      <c r="AV154" s="4">
        <v>4</v>
      </c>
      <c r="AW154" s="4">
        <v>5</v>
      </c>
      <c r="AX154" s="4">
        <v>6</v>
      </c>
      <c r="AY154" s="88"/>
    </row>
    <row r="155" spans="2:51" ht="99.75" x14ac:dyDescent="0.25">
      <c r="C155" s="89" t="s">
        <v>83</v>
      </c>
      <c r="D155" s="82" t="s">
        <v>9</v>
      </c>
      <c r="E155" s="82" t="s">
        <v>10</v>
      </c>
      <c r="F155" s="82" t="s">
        <v>11</v>
      </c>
      <c r="G155" s="82" t="s">
        <v>12</v>
      </c>
      <c r="H155" s="82" t="s">
        <v>13</v>
      </c>
      <c r="I155" s="82" t="s">
        <v>14</v>
      </c>
      <c r="J155" s="82" t="s">
        <v>15</v>
      </c>
      <c r="K155" s="90" t="s">
        <v>80</v>
      </c>
      <c r="M155" s="89" t="s">
        <v>83</v>
      </c>
      <c r="N155" s="82" t="s">
        <v>9</v>
      </c>
      <c r="O155" s="82" t="s">
        <v>10</v>
      </c>
      <c r="P155" s="82" t="s">
        <v>11</v>
      </c>
      <c r="Q155" s="82" t="s">
        <v>12</v>
      </c>
      <c r="R155" s="82" t="s">
        <v>13</v>
      </c>
      <c r="S155" s="82" t="s">
        <v>14</v>
      </c>
      <c r="T155" s="82" t="s">
        <v>15</v>
      </c>
      <c r="U155" s="90" t="s">
        <v>80</v>
      </c>
      <c r="W155" s="89" t="s">
        <v>83</v>
      </c>
      <c r="X155" s="82" t="s">
        <v>9</v>
      </c>
      <c r="Y155" s="82" t="s">
        <v>10</v>
      </c>
      <c r="Z155" s="82" t="s">
        <v>11</v>
      </c>
      <c r="AA155" s="82" t="s">
        <v>12</v>
      </c>
      <c r="AB155" s="82" t="s">
        <v>13</v>
      </c>
      <c r="AC155" s="82" t="s">
        <v>14</v>
      </c>
      <c r="AD155" s="82" t="s">
        <v>15</v>
      </c>
      <c r="AE155" s="90" t="s">
        <v>80</v>
      </c>
      <c r="AG155" s="89" t="s">
        <v>83</v>
      </c>
      <c r="AH155" s="82" t="s">
        <v>9</v>
      </c>
      <c r="AI155" s="82" t="s">
        <v>10</v>
      </c>
      <c r="AJ155" s="82" t="s">
        <v>11</v>
      </c>
      <c r="AK155" s="82" t="s">
        <v>12</v>
      </c>
      <c r="AL155" s="82" t="s">
        <v>13</v>
      </c>
      <c r="AM155" s="82" t="s">
        <v>14</v>
      </c>
      <c r="AN155" s="82" t="s">
        <v>15</v>
      </c>
      <c r="AO155" s="90" t="s">
        <v>80</v>
      </c>
      <c r="AQ155" s="89" t="s">
        <v>83</v>
      </c>
      <c r="AR155" s="82" t="s">
        <v>9</v>
      </c>
      <c r="AS155" s="82" t="s">
        <v>10</v>
      </c>
      <c r="AT155" s="82" t="s">
        <v>11</v>
      </c>
      <c r="AU155" s="82" t="s">
        <v>12</v>
      </c>
      <c r="AV155" s="82" t="s">
        <v>13</v>
      </c>
      <c r="AW155" s="82" t="s">
        <v>14</v>
      </c>
      <c r="AX155" s="82" t="s">
        <v>15</v>
      </c>
      <c r="AY155" s="90" t="s">
        <v>80</v>
      </c>
    </row>
    <row r="156" spans="2:51" x14ac:dyDescent="0.25">
      <c r="B156" s="18">
        <v>0</v>
      </c>
      <c r="C156" s="109" t="s">
        <v>9</v>
      </c>
      <c r="D156" s="111" t="e">
        <f>SUMIFS('Pooling Demand- Subsidy &amp; ML'!$BM:$BM,'Pooling Demand- Subsidy &amp; ML'!$B:$B,2016,'Pooling Demand- Subsidy &amp; ML'!$C:$C,$B156,'Pooling Demand- Subsidy &amp; ML'!$D:$D,D$154)+SUMIFS('Pooling Demand- Subsidy &amp; ML'!$BV:$BV,'Pooling Demand- Subsidy &amp; ML'!$B:$B,2016,'Pooling Demand- Subsidy &amp; ML'!$C:$C,$B156,'Pooling Demand- Subsidy &amp; ML'!$D:$D,D$154)</f>
        <v>#N/A</v>
      </c>
      <c r="E156" s="112" t="e">
        <f>SUMIFS('Pooling Demand- Subsidy &amp; ML'!$BM:$BM,'Pooling Demand- Subsidy &amp; ML'!$B:$B,2016,'Pooling Demand- Subsidy &amp; ML'!$C:$C,$B156,'Pooling Demand- Subsidy &amp; ML'!$D:$D,E$154)+SUMIFS('Pooling Demand- Subsidy &amp; ML'!$BV:$BV,'Pooling Demand- Subsidy &amp; ML'!$B:$B,2016,'Pooling Demand- Subsidy &amp; ML'!$C:$C,$B156,'Pooling Demand- Subsidy &amp; ML'!$D:$D,E$154)</f>
        <v>#N/A</v>
      </c>
      <c r="F156" s="112" t="e">
        <f>SUMIFS('Pooling Demand- Subsidy &amp; ML'!$BM:$BM,'Pooling Demand- Subsidy &amp; ML'!$B:$B,2016,'Pooling Demand- Subsidy &amp; ML'!$C:$C,$B156,'Pooling Demand- Subsidy &amp; ML'!$D:$D,F$154)+SUMIFS('Pooling Demand- Subsidy &amp; ML'!$BV:$BV,'Pooling Demand- Subsidy &amp; ML'!$B:$B,2016,'Pooling Demand- Subsidy &amp; ML'!$C:$C,$B156,'Pooling Demand- Subsidy &amp; ML'!$D:$D,F$154)</f>
        <v>#N/A</v>
      </c>
      <c r="G156" s="112" t="e">
        <f>SUMIFS('Pooling Demand- Subsidy &amp; ML'!$BM:$BM,'Pooling Demand- Subsidy &amp; ML'!$B:$B,2016,'Pooling Demand- Subsidy &amp; ML'!$C:$C,$B156,'Pooling Demand- Subsidy &amp; ML'!$D:$D,G$154)+SUMIFS('Pooling Demand- Subsidy &amp; ML'!$BV:$BV,'Pooling Demand- Subsidy &amp; ML'!$B:$B,2016,'Pooling Demand- Subsidy &amp; ML'!$C:$C,$B156,'Pooling Demand- Subsidy &amp; ML'!$D:$D,G$154)</f>
        <v>#N/A</v>
      </c>
      <c r="H156" s="112" t="e">
        <f>SUMIFS('Pooling Demand- Subsidy &amp; ML'!$BM:$BM,'Pooling Demand- Subsidy &amp; ML'!$B:$B,2016,'Pooling Demand- Subsidy &amp; ML'!$C:$C,$B156,'Pooling Demand- Subsidy &amp; ML'!$D:$D,H$154)+SUMIFS('Pooling Demand- Subsidy &amp; ML'!$BV:$BV,'Pooling Demand- Subsidy &amp; ML'!$B:$B,2016,'Pooling Demand- Subsidy &amp; ML'!$C:$C,$B156,'Pooling Demand- Subsidy &amp; ML'!$D:$D,H$154)</f>
        <v>#N/A</v>
      </c>
      <c r="I156" s="112" t="e">
        <f>SUMIFS('Pooling Demand- Subsidy &amp; ML'!$BM:$BM,'Pooling Demand- Subsidy &amp; ML'!$B:$B,2016,'Pooling Demand- Subsidy &amp; ML'!$C:$C,$B156,'Pooling Demand- Subsidy &amp; ML'!$D:$D,I$154)+SUMIFS('Pooling Demand- Subsidy &amp; ML'!$BV:$BV,'Pooling Demand- Subsidy &amp; ML'!$B:$B,2016,'Pooling Demand- Subsidy &amp; ML'!$C:$C,$B156,'Pooling Demand- Subsidy &amp; ML'!$D:$D,I$154)</f>
        <v>#N/A</v>
      </c>
      <c r="J156" s="113" t="e">
        <f>SUMIFS('Pooling Demand- Subsidy &amp; ML'!$BM:$BM,'Pooling Demand- Subsidy &amp; ML'!$B:$B,2016,'Pooling Demand- Subsidy &amp; ML'!$C:$C,$B156,'Pooling Demand- Subsidy &amp; ML'!$D:$D,J$154)+SUMIFS('Pooling Demand- Subsidy &amp; ML'!$BV:$BV,'Pooling Demand- Subsidy &amp; ML'!$B:$B,2016,'Pooling Demand- Subsidy &amp; ML'!$C:$C,$B156,'Pooling Demand- Subsidy &amp; ML'!$D:$D,J$154)</f>
        <v>#N/A</v>
      </c>
      <c r="K156" s="91" t="e">
        <f>SUM(D156:J156)</f>
        <v>#N/A</v>
      </c>
      <c r="M156" s="109" t="s">
        <v>9</v>
      </c>
      <c r="N156" s="111" t="e">
        <f>SUMIFS('Pooling Demand- Subsidy &amp; ML'!$BM:$BM,'Pooling Demand- Subsidy &amp; ML'!$B:$B,2020,'Pooling Demand- Subsidy &amp; ML'!$C:$C,$B156,'Pooling Demand- Subsidy &amp; ML'!$D:$D,N$154)+SUMIFS('Pooling Demand- Subsidy &amp; ML'!$BV:$BV,'Pooling Demand- Subsidy &amp; ML'!$B:$B,2020,'Pooling Demand- Subsidy &amp; ML'!$C:$C,$B156,'Pooling Demand- Subsidy &amp; ML'!$D:$D,N$154)</f>
        <v>#N/A</v>
      </c>
      <c r="O156" s="112" t="e">
        <f>SUMIFS('Pooling Demand- Subsidy &amp; ML'!$BM:$BM,'Pooling Demand- Subsidy &amp; ML'!$B:$B,2020,'Pooling Demand- Subsidy &amp; ML'!$C:$C,$B156,'Pooling Demand- Subsidy &amp; ML'!$D:$D,O$154)+SUMIFS('Pooling Demand- Subsidy &amp; ML'!$BV:$BV,'Pooling Demand- Subsidy &amp; ML'!$B:$B,2020,'Pooling Demand- Subsidy &amp; ML'!$C:$C,$B156,'Pooling Demand- Subsidy &amp; ML'!$D:$D,O$154)</f>
        <v>#N/A</v>
      </c>
      <c r="P156" s="112" t="e">
        <f>SUMIFS('Pooling Demand- Subsidy &amp; ML'!$BM:$BM,'Pooling Demand- Subsidy &amp; ML'!$B:$B,2020,'Pooling Demand- Subsidy &amp; ML'!$C:$C,$B156,'Pooling Demand- Subsidy &amp; ML'!$D:$D,P$154)+SUMIFS('Pooling Demand- Subsidy &amp; ML'!$BV:$BV,'Pooling Demand- Subsidy &amp; ML'!$B:$B,2020,'Pooling Demand- Subsidy &amp; ML'!$C:$C,$B156,'Pooling Demand- Subsidy &amp; ML'!$D:$D,P$154)</f>
        <v>#N/A</v>
      </c>
      <c r="Q156" s="112" t="e">
        <f>SUMIFS('Pooling Demand- Subsidy &amp; ML'!$BM:$BM,'Pooling Demand- Subsidy &amp; ML'!$B:$B,2020,'Pooling Demand- Subsidy &amp; ML'!$C:$C,$B156,'Pooling Demand- Subsidy &amp; ML'!$D:$D,Q$154)+SUMIFS('Pooling Demand- Subsidy &amp; ML'!$BV:$BV,'Pooling Demand- Subsidy &amp; ML'!$B:$B,2020,'Pooling Demand- Subsidy &amp; ML'!$C:$C,$B156,'Pooling Demand- Subsidy &amp; ML'!$D:$D,Q$154)</f>
        <v>#N/A</v>
      </c>
      <c r="R156" s="112" t="e">
        <f>SUMIFS('Pooling Demand- Subsidy &amp; ML'!$BM:$BM,'Pooling Demand- Subsidy &amp; ML'!$B:$B,2020,'Pooling Demand- Subsidy &amp; ML'!$C:$C,$B156,'Pooling Demand- Subsidy &amp; ML'!$D:$D,R$154)+SUMIFS('Pooling Demand- Subsidy &amp; ML'!$BV:$BV,'Pooling Demand- Subsidy &amp; ML'!$B:$B,2020,'Pooling Demand- Subsidy &amp; ML'!$C:$C,$B156,'Pooling Demand- Subsidy &amp; ML'!$D:$D,R$154)</f>
        <v>#N/A</v>
      </c>
      <c r="S156" s="112" t="e">
        <f>SUMIFS('Pooling Demand- Subsidy &amp; ML'!$BM:$BM,'Pooling Demand- Subsidy &amp; ML'!$B:$B,2020,'Pooling Demand- Subsidy &amp; ML'!$C:$C,$B156,'Pooling Demand- Subsidy &amp; ML'!$D:$D,S$154)+SUMIFS('Pooling Demand- Subsidy &amp; ML'!$BV:$BV,'Pooling Demand- Subsidy &amp; ML'!$B:$B,2020,'Pooling Demand- Subsidy &amp; ML'!$C:$C,$B156,'Pooling Demand- Subsidy &amp; ML'!$D:$D,S$154)</f>
        <v>#N/A</v>
      </c>
      <c r="T156" s="113" t="e">
        <f>SUMIFS('Pooling Demand- Subsidy &amp; ML'!$BM:$BM,'Pooling Demand- Subsidy &amp; ML'!$B:$B,2020,'Pooling Demand- Subsidy &amp; ML'!$C:$C,$B156,'Pooling Demand- Subsidy &amp; ML'!$D:$D,T$154)+SUMIFS('Pooling Demand- Subsidy &amp; ML'!$BV:$BV,'Pooling Demand- Subsidy &amp; ML'!$B:$B,2020,'Pooling Demand- Subsidy &amp; ML'!$C:$C,$B156,'Pooling Demand- Subsidy &amp; ML'!$D:$D,T$154)</f>
        <v>#N/A</v>
      </c>
      <c r="U156" s="91" t="e">
        <f>SUM(N156:T156)</f>
        <v>#N/A</v>
      </c>
      <c r="W156" s="109" t="s">
        <v>9</v>
      </c>
      <c r="X156" s="111" t="e">
        <f>SUMIFS('Pooling Demand- Subsidy &amp; ML'!$BM:$BM,'Pooling Demand- Subsidy &amp; ML'!$B:$B,2025,'Pooling Demand- Subsidy &amp; ML'!$C:$C,$B156,'Pooling Demand- Subsidy &amp; ML'!$D:$D,X$154)+SUMIFS('Pooling Demand- Subsidy &amp; ML'!$BV:$BV,'Pooling Demand- Subsidy &amp; ML'!$B:$B,2025,'Pooling Demand- Subsidy &amp; ML'!$C:$C,$B156,'Pooling Demand- Subsidy &amp; ML'!$D:$D,X$154)</f>
        <v>#N/A</v>
      </c>
      <c r="Y156" s="112" t="e">
        <f>SUMIFS('Pooling Demand- Subsidy &amp; ML'!$BM:$BM,'Pooling Demand- Subsidy &amp; ML'!$B:$B,2025,'Pooling Demand- Subsidy &amp; ML'!$C:$C,$B156,'Pooling Demand- Subsidy &amp; ML'!$D:$D,Y$154)+SUMIFS('Pooling Demand- Subsidy &amp; ML'!$BV:$BV,'Pooling Demand- Subsidy &amp; ML'!$B:$B,2025,'Pooling Demand- Subsidy &amp; ML'!$C:$C,$B156,'Pooling Demand- Subsidy &amp; ML'!$D:$D,Y$154)</f>
        <v>#N/A</v>
      </c>
      <c r="Z156" s="112" t="e">
        <f>SUMIFS('Pooling Demand- Subsidy &amp; ML'!$BM:$BM,'Pooling Demand- Subsidy &amp; ML'!$B:$B,2025,'Pooling Demand- Subsidy &amp; ML'!$C:$C,$B156,'Pooling Demand- Subsidy &amp; ML'!$D:$D,Z$154)+SUMIFS('Pooling Demand- Subsidy &amp; ML'!$BV:$BV,'Pooling Demand- Subsidy &amp; ML'!$B:$B,2025,'Pooling Demand- Subsidy &amp; ML'!$C:$C,$B156,'Pooling Demand- Subsidy &amp; ML'!$D:$D,Z$154)</f>
        <v>#N/A</v>
      </c>
      <c r="AA156" s="112" t="e">
        <f>SUMIFS('Pooling Demand- Subsidy &amp; ML'!$BM:$BM,'Pooling Demand- Subsidy &amp; ML'!$B:$B,2025,'Pooling Demand- Subsidy &amp; ML'!$C:$C,$B156,'Pooling Demand- Subsidy &amp; ML'!$D:$D,AA$154)+SUMIFS('Pooling Demand- Subsidy &amp; ML'!$BV:$BV,'Pooling Demand- Subsidy &amp; ML'!$B:$B,2025,'Pooling Demand- Subsidy &amp; ML'!$C:$C,$B156,'Pooling Demand- Subsidy &amp; ML'!$D:$D,AA$154)</f>
        <v>#N/A</v>
      </c>
      <c r="AB156" s="112" t="e">
        <f>SUMIFS('Pooling Demand- Subsidy &amp; ML'!$BM:$BM,'Pooling Demand- Subsidy &amp; ML'!$B:$B,2025,'Pooling Demand- Subsidy &amp; ML'!$C:$C,$B156,'Pooling Demand- Subsidy &amp; ML'!$D:$D,AB$154)+SUMIFS('Pooling Demand- Subsidy &amp; ML'!$BV:$BV,'Pooling Demand- Subsidy &amp; ML'!$B:$B,2025,'Pooling Demand- Subsidy &amp; ML'!$C:$C,$B156,'Pooling Demand- Subsidy &amp; ML'!$D:$D,AB$154)</f>
        <v>#N/A</v>
      </c>
      <c r="AC156" s="112" t="e">
        <f>SUMIFS('Pooling Demand- Subsidy &amp; ML'!$BM:$BM,'Pooling Demand- Subsidy &amp; ML'!$B:$B,2025,'Pooling Demand- Subsidy &amp; ML'!$C:$C,$B156,'Pooling Demand- Subsidy &amp; ML'!$D:$D,AC$154)+SUMIFS('Pooling Demand- Subsidy &amp; ML'!$BV:$BV,'Pooling Demand- Subsidy &amp; ML'!$B:$B,2025,'Pooling Demand- Subsidy &amp; ML'!$C:$C,$B156,'Pooling Demand- Subsidy &amp; ML'!$D:$D,AC$154)</f>
        <v>#N/A</v>
      </c>
      <c r="AD156" s="113" t="e">
        <f>SUMIFS('Pooling Demand- Subsidy &amp; ML'!$BM:$BM,'Pooling Demand- Subsidy &amp; ML'!$B:$B,2025,'Pooling Demand- Subsidy &amp; ML'!$C:$C,$B156,'Pooling Demand- Subsidy &amp; ML'!$D:$D,AD$154)+SUMIFS('Pooling Demand- Subsidy &amp; ML'!$BV:$BV,'Pooling Demand- Subsidy &amp; ML'!$B:$B,2025,'Pooling Demand- Subsidy &amp; ML'!$C:$C,$B156,'Pooling Demand- Subsidy &amp; ML'!$D:$D,AD$154)</f>
        <v>#N/A</v>
      </c>
      <c r="AE156" s="91" t="e">
        <f>SUM(X156:AD156)</f>
        <v>#N/A</v>
      </c>
      <c r="AG156" s="109" t="s">
        <v>9</v>
      </c>
      <c r="AH156" s="111">
        <f>SUMIFS('Pooling Demand- Subsidy &amp; ML'!$BM:$BM,'Pooling Demand- Subsidy &amp; ML'!$B:$B,2035,'Pooling Demand- Subsidy &amp; ML'!$C:$C,$B156,'Pooling Demand- Subsidy &amp; ML'!$D:$D,AH$154)+SUMIFS('Pooling Demand- Subsidy &amp; ML'!$BV:$BV,'Pooling Demand- Subsidy &amp; ML'!$B:$B,2035,'Pooling Demand- Subsidy &amp; ML'!$C:$C,$B156,'Pooling Demand- Subsidy &amp; ML'!$D:$D,AH$154)</f>
        <v>295.15733689779427</v>
      </c>
      <c r="AI156" s="112">
        <f>SUMIFS('Pooling Demand- Subsidy &amp; ML'!$BM:$BM,'Pooling Demand- Subsidy &amp; ML'!$B:$B,2035,'Pooling Demand- Subsidy &amp; ML'!$C:$C,$B156,'Pooling Demand- Subsidy &amp; ML'!$D:$D,AI$154)+SUMIFS('Pooling Demand- Subsidy &amp; ML'!$BV:$BV,'Pooling Demand- Subsidy &amp; ML'!$B:$B,2035,'Pooling Demand- Subsidy &amp; ML'!$C:$C,$B156,'Pooling Demand- Subsidy &amp; ML'!$D:$D,AI$154)</f>
        <v>64.486553720753776</v>
      </c>
      <c r="AJ156" s="112">
        <f>SUMIFS('Pooling Demand- Subsidy &amp; ML'!$BM:$BM,'Pooling Demand- Subsidy &amp; ML'!$B:$B,2035,'Pooling Demand- Subsidy &amp; ML'!$C:$C,$B156,'Pooling Demand- Subsidy &amp; ML'!$D:$D,AJ$154)+SUMIFS('Pooling Demand- Subsidy &amp; ML'!$BV:$BV,'Pooling Demand- Subsidy &amp; ML'!$B:$B,2035,'Pooling Demand- Subsidy &amp; ML'!$C:$C,$B156,'Pooling Demand- Subsidy &amp; ML'!$D:$D,AJ$154)</f>
        <v>31.295566775189386</v>
      </c>
      <c r="AK156" s="112">
        <f>SUMIFS('Pooling Demand- Subsidy &amp; ML'!$BM:$BM,'Pooling Demand- Subsidy &amp; ML'!$B:$B,2035,'Pooling Demand- Subsidy &amp; ML'!$C:$C,$B156,'Pooling Demand- Subsidy &amp; ML'!$D:$D,AK$154)+SUMIFS('Pooling Demand- Subsidy &amp; ML'!$BV:$BV,'Pooling Demand- Subsidy &amp; ML'!$B:$B,2035,'Pooling Demand- Subsidy &amp; ML'!$C:$C,$B156,'Pooling Demand- Subsidy &amp; ML'!$D:$D,AK$154)</f>
        <v>33.864697751401039</v>
      </c>
      <c r="AL156" s="112">
        <f>SUMIFS('Pooling Demand- Subsidy &amp; ML'!$BM:$BM,'Pooling Demand- Subsidy &amp; ML'!$B:$B,2035,'Pooling Demand- Subsidy &amp; ML'!$C:$C,$B156,'Pooling Demand- Subsidy &amp; ML'!$D:$D,AL$154)+SUMIFS('Pooling Demand- Subsidy &amp; ML'!$BV:$BV,'Pooling Demand- Subsidy &amp; ML'!$B:$B,2035,'Pooling Demand- Subsidy &amp; ML'!$C:$C,$B156,'Pooling Demand- Subsidy &amp; ML'!$D:$D,AL$154)</f>
        <v>0.30952146056511248</v>
      </c>
      <c r="AM156" s="112">
        <f>SUMIFS('Pooling Demand- Subsidy &amp; ML'!$BM:$BM,'Pooling Demand- Subsidy &amp; ML'!$B:$B,2035,'Pooling Demand- Subsidy &amp; ML'!$C:$C,$B156,'Pooling Demand- Subsidy &amp; ML'!$D:$D,AM$154)+SUMIFS('Pooling Demand- Subsidy &amp; ML'!$BV:$BV,'Pooling Demand- Subsidy &amp; ML'!$B:$B,2035,'Pooling Demand- Subsidy &amp; ML'!$C:$C,$B156,'Pooling Demand- Subsidy &amp; ML'!$D:$D,AM$154)</f>
        <v>0.11059798540458284</v>
      </c>
      <c r="AN156" s="113">
        <f>SUMIFS('Pooling Demand- Subsidy &amp; ML'!$BM:$BM,'Pooling Demand- Subsidy &amp; ML'!$B:$B,2035,'Pooling Demand- Subsidy &amp; ML'!$C:$C,$B156,'Pooling Demand- Subsidy &amp; ML'!$D:$D,AN$154)+SUMIFS('Pooling Demand- Subsidy &amp; ML'!$BV:$BV,'Pooling Demand- Subsidy &amp; ML'!$B:$B,2035,'Pooling Demand- Subsidy &amp; ML'!$C:$C,$B156,'Pooling Demand- Subsidy &amp; ML'!$D:$D,AN$154)</f>
        <v>3.1475158953018774E-3</v>
      </c>
      <c r="AO156" s="91">
        <f>SUM(AH156:AN156)</f>
        <v>425.22742210700346</v>
      </c>
      <c r="AQ156" s="109" t="s">
        <v>9</v>
      </c>
      <c r="AR156" s="111" t="e">
        <f>SUMIFS('Pooling Demand- Subsidy &amp; ML'!$BM:$BM,'Pooling Demand- Subsidy &amp; ML'!$B:$B,2050,'Pooling Demand- Subsidy &amp; ML'!$C:$C,$B156,'Pooling Demand- Subsidy &amp; ML'!$D:$D,AR$154)+SUMIFS('Pooling Demand- Subsidy &amp; ML'!$BV:$BV,'Pooling Demand- Subsidy &amp; ML'!$B:$B,2050,'Pooling Demand- Subsidy &amp; ML'!$C:$C,$B156,'Pooling Demand- Subsidy &amp; ML'!$D:$D,AR$154)</f>
        <v>#N/A</v>
      </c>
      <c r="AS156" s="112" t="e">
        <f>SUMIFS('Pooling Demand- Subsidy &amp; ML'!$BM:$BM,'Pooling Demand- Subsidy &amp; ML'!$B:$B,2050,'Pooling Demand- Subsidy &amp; ML'!$C:$C,$B156,'Pooling Demand- Subsidy &amp; ML'!$D:$D,AS$154)+SUMIFS('Pooling Demand- Subsidy &amp; ML'!$BV:$BV,'Pooling Demand- Subsidy &amp; ML'!$B:$B,2050,'Pooling Demand- Subsidy &amp; ML'!$C:$C,$B156,'Pooling Demand- Subsidy &amp; ML'!$D:$D,AS$154)</f>
        <v>#N/A</v>
      </c>
      <c r="AT156" s="112" t="e">
        <f>SUMIFS('Pooling Demand- Subsidy &amp; ML'!$BM:$BM,'Pooling Demand- Subsidy &amp; ML'!$B:$B,2050,'Pooling Demand- Subsidy &amp; ML'!$C:$C,$B156,'Pooling Demand- Subsidy &amp; ML'!$D:$D,AT$154)+SUMIFS('Pooling Demand- Subsidy &amp; ML'!$BV:$BV,'Pooling Demand- Subsidy &amp; ML'!$B:$B,2050,'Pooling Demand- Subsidy &amp; ML'!$C:$C,$B156,'Pooling Demand- Subsidy &amp; ML'!$D:$D,AT$154)</f>
        <v>#N/A</v>
      </c>
      <c r="AU156" s="112" t="e">
        <f>SUMIFS('Pooling Demand- Subsidy &amp; ML'!$BM:$BM,'Pooling Demand- Subsidy &amp; ML'!$B:$B,2050,'Pooling Demand- Subsidy &amp; ML'!$C:$C,$B156,'Pooling Demand- Subsidy &amp; ML'!$D:$D,AU$154)+SUMIFS('Pooling Demand- Subsidy &amp; ML'!$BV:$BV,'Pooling Demand- Subsidy &amp; ML'!$B:$B,2050,'Pooling Demand- Subsidy &amp; ML'!$C:$C,$B156,'Pooling Demand- Subsidy &amp; ML'!$D:$D,AU$154)</f>
        <v>#N/A</v>
      </c>
      <c r="AV156" s="112" t="e">
        <f>SUMIFS('Pooling Demand- Subsidy &amp; ML'!$BM:$BM,'Pooling Demand- Subsidy &amp; ML'!$B:$B,2050,'Pooling Demand- Subsidy &amp; ML'!$C:$C,$B156,'Pooling Demand- Subsidy &amp; ML'!$D:$D,AV$154)+SUMIFS('Pooling Demand- Subsidy &amp; ML'!$BV:$BV,'Pooling Demand- Subsidy &amp; ML'!$B:$B,2050,'Pooling Demand- Subsidy &amp; ML'!$C:$C,$B156,'Pooling Demand- Subsidy &amp; ML'!$D:$D,AV$154)</f>
        <v>#N/A</v>
      </c>
      <c r="AW156" s="112" t="e">
        <f>SUMIFS('Pooling Demand- Subsidy &amp; ML'!$BM:$BM,'Pooling Demand- Subsidy &amp; ML'!$B:$B,2050,'Pooling Demand- Subsidy &amp; ML'!$C:$C,$B156,'Pooling Demand- Subsidy &amp; ML'!$D:$D,AW$154)+SUMIFS('Pooling Demand- Subsidy &amp; ML'!$BV:$BV,'Pooling Demand- Subsidy &amp; ML'!$B:$B,2050,'Pooling Demand- Subsidy &amp; ML'!$C:$C,$B156,'Pooling Demand- Subsidy &amp; ML'!$D:$D,AW$154)</f>
        <v>#N/A</v>
      </c>
      <c r="AX156" s="113" t="e">
        <f>SUMIFS('Pooling Demand- Subsidy &amp; ML'!$BM:$BM,'Pooling Demand- Subsidy &amp; ML'!$B:$B,2050,'Pooling Demand- Subsidy &amp; ML'!$C:$C,$B156,'Pooling Demand- Subsidy &amp; ML'!$D:$D,AX$154)+SUMIFS('Pooling Demand- Subsidy &amp; ML'!$BV:$BV,'Pooling Demand- Subsidy &amp; ML'!$B:$B,2050,'Pooling Demand- Subsidy &amp; ML'!$C:$C,$B156,'Pooling Demand- Subsidy &amp; ML'!$D:$D,AX$154)</f>
        <v>#N/A</v>
      </c>
      <c r="AY156" s="91" t="e">
        <f>SUM(AR156:AX156)</f>
        <v>#N/A</v>
      </c>
    </row>
    <row r="157" spans="2:51" x14ac:dyDescent="0.25">
      <c r="B157" s="18">
        <v>1</v>
      </c>
      <c r="C157" s="109" t="s">
        <v>10</v>
      </c>
      <c r="D157" s="114" t="e">
        <f>SUMIFS('Pooling Demand- Subsidy &amp; ML'!$BM:$BM,'Pooling Demand- Subsidy &amp; ML'!$B:$B,2016,'Pooling Demand- Subsidy &amp; ML'!$C:$C,$B157,'Pooling Demand- Subsidy &amp; ML'!$D:$D,D$154)+SUMIFS('Pooling Demand- Subsidy &amp; ML'!$BV:$BV,'Pooling Demand- Subsidy &amp; ML'!$B:$B,2016,'Pooling Demand- Subsidy &amp; ML'!$C:$C,$B157,'Pooling Demand- Subsidy &amp; ML'!$D:$D,D$154)</f>
        <v>#N/A</v>
      </c>
      <c r="E157" s="12" t="e">
        <f>SUMIFS('Pooling Demand- Subsidy &amp; ML'!$BM:$BM,'Pooling Demand- Subsidy &amp; ML'!$B:$B,2016,'Pooling Demand- Subsidy &amp; ML'!$C:$C,$B157,'Pooling Demand- Subsidy &amp; ML'!$D:$D,E$154)+SUMIFS('Pooling Demand- Subsidy &amp; ML'!$BV:$BV,'Pooling Demand- Subsidy &amp; ML'!$B:$B,2016,'Pooling Demand- Subsidy &amp; ML'!$C:$C,$B157,'Pooling Demand- Subsidy &amp; ML'!$D:$D,E$154)</f>
        <v>#N/A</v>
      </c>
      <c r="F157" s="12" t="e">
        <f>SUMIFS('Pooling Demand- Subsidy &amp; ML'!$BM:$BM,'Pooling Demand- Subsidy &amp; ML'!$B:$B,2016,'Pooling Demand- Subsidy &amp; ML'!$C:$C,$B157,'Pooling Demand- Subsidy &amp; ML'!$D:$D,F$154)+SUMIFS('Pooling Demand- Subsidy &amp; ML'!$BV:$BV,'Pooling Demand- Subsidy &amp; ML'!$B:$B,2016,'Pooling Demand- Subsidy &amp; ML'!$C:$C,$B157,'Pooling Demand- Subsidy &amp; ML'!$D:$D,F$154)</f>
        <v>#N/A</v>
      </c>
      <c r="G157" s="12" t="e">
        <f>SUMIFS('Pooling Demand- Subsidy &amp; ML'!$BM:$BM,'Pooling Demand- Subsidy &amp; ML'!$B:$B,2016,'Pooling Demand- Subsidy &amp; ML'!$C:$C,$B157,'Pooling Demand- Subsidy &amp; ML'!$D:$D,G$154)+SUMIFS('Pooling Demand- Subsidy &amp; ML'!$BV:$BV,'Pooling Demand- Subsidy &amp; ML'!$B:$B,2016,'Pooling Demand- Subsidy &amp; ML'!$C:$C,$B157,'Pooling Demand- Subsidy &amp; ML'!$D:$D,G$154)</f>
        <v>#N/A</v>
      </c>
      <c r="H157" s="12" t="e">
        <f>SUMIFS('Pooling Demand- Subsidy &amp; ML'!$BM:$BM,'Pooling Demand- Subsidy &amp; ML'!$B:$B,2016,'Pooling Demand- Subsidy &amp; ML'!$C:$C,$B157,'Pooling Demand- Subsidy &amp; ML'!$D:$D,H$154)+SUMIFS('Pooling Demand- Subsidy &amp; ML'!$BV:$BV,'Pooling Demand- Subsidy &amp; ML'!$B:$B,2016,'Pooling Demand- Subsidy &amp; ML'!$C:$C,$B157,'Pooling Demand- Subsidy &amp; ML'!$D:$D,H$154)</f>
        <v>#N/A</v>
      </c>
      <c r="I157" s="12" t="e">
        <f>SUMIFS('Pooling Demand- Subsidy &amp; ML'!$BM:$BM,'Pooling Demand- Subsidy &amp; ML'!$B:$B,2016,'Pooling Demand- Subsidy &amp; ML'!$C:$C,$B157,'Pooling Demand- Subsidy &amp; ML'!$D:$D,I$154)+SUMIFS('Pooling Demand- Subsidy &amp; ML'!$BV:$BV,'Pooling Demand- Subsidy &amp; ML'!$B:$B,2016,'Pooling Demand- Subsidy &amp; ML'!$C:$C,$B157,'Pooling Demand- Subsidy &amp; ML'!$D:$D,I$154)</f>
        <v>#N/A</v>
      </c>
      <c r="J157" s="115" t="e">
        <f>SUMIFS('Pooling Demand- Subsidy &amp; ML'!$BM:$BM,'Pooling Demand- Subsidy &amp; ML'!$B:$B,2016,'Pooling Demand- Subsidy &amp; ML'!$C:$C,$B157,'Pooling Demand- Subsidy &amp; ML'!$D:$D,J$154)+SUMIFS('Pooling Demand- Subsidy &amp; ML'!$BV:$BV,'Pooling Demand- Subsidy &amp; ML'!$B:$B,2016,'Pooling Demand- Subsidy &amp; ML'!$C:$C,$B157,'Pooling Demand- Subsidy &amp; ML'!$D:$D,J$154)</f>
        <v>#N/A</v>
      </c>
      <c r="K157" s="91" t="e">
        <f t="shared" ref="K157:K162" si="90">SUM(D157:J157)</f>
        <v>#N/A</v>
      </c>
      <c r="M157" s="109" t="s">
        <v>10</v>
      </c>
      <c r="N157" s="114" t="e">
        <f>SUMIFS('Pooling Demand- Subsidy &amp; ML'!$BM:$BM,'Pooling Demand- Subsidy &amp; ML'!$B:$B,2020,'Pooling Demand- Subsidy &amp; ML'!$C:$C,$B157,'Pooling Demand- Subsidy &amp; ML'!$D:$D,N$154)+SUMIFS('Pooling Demand- Subsidy &amp; ML'!$BV:$BV,'Pooling Demand- Subsidy &amp; ML'!$B:$B,2020,'Pooling Demand- Subsidy &amp; ML'!$C:$C,$B157,'Pooling Demand- Subsidy &amp; ML'!$D:$D,N$154)</f>
        <v>#N/A</v>
      </c>
      <c r="O157" s="12" t="e">
        <f>SUMIFS('Pooling Demand- Subsidy &amp; ML'!$BM:$BM,'Pooling Demand- Subsidy &amp; ML'!$B:$B,2020,'Pooling Demand- Subsidy &amp; ML'!$C:$C,$B157,'Pooling Demand- Subsidy &amp; ML'!$D:$D,O$154)+SUMIFS('Pooling Demand- Subsidy &amp; ML'!$BV:$BV,'Pooling Demand- Subsidy &amp; ML'!$B:$B,2020,'Pooling Demand- Subsidy &amp; ML'!$C:$C,$B157,'Pooling Demand- Subsidy &amp; ML'!$D:$D,O$154)</f>
        <v>#N/A</v>
      </c>
      <c r="P157" s="12" t="e">
        <f>SUMIFS('Pooling Demand- Subsidy &amp; ML'!$BM:$BM,'Pooling Demand- Subsidy &amp; ML'!$B:$B,2020,'Pooling Demand- Subsidy &amp; ML'!$C:$C,$B157,'Pooling Demand- Subsidy &amp; ML'!$D:$D,P$154)+SUMIFS('Pooling Demand- Subsidy &amp; ML'!$BV:$BV,'Pooling Demand- Subsidy &amp; ML'!$B:$B,2020,'Pooling Demand- Subsidy &amp; ML'!$C:$C,$B157,'Pooling Demand- Subsidy &amp; ML'!$D:$D,P$154)</f>
        <v>#N/A</v>
      </c>
      <c r="Q157" s="12" t="e">
        <f>SUMIFS('Pooling Demand- Subsidy &amp; ML'!$BM:$BM,'Pooling Demand- Subsidy &amp; ML'!$B:$B,2020,'Pooling Demand- Subsidy &amp; ML'!$C:$C,$B157,'Pooling Demand- Subsidy &amp; ML'!$D:$D,Q$154)+SUMIFS('Pooling Demand- Subsidy &amp; ML'!$BV:$BV,'Pooling Demand- Subsidy &amp; ML'!$B:$B,2020,'Pooling Demand- Subsidy &amp; ML'!$C:$C,$B157,'Pooling Demand- Subsidy &amp; ML'!$D:$D,Q$154)</f>
        <v>#N/A</v>
      </c>
      <c r="R157" s="12" t="e">
        <f>SUMIFS('Pooling Demand- Subsidy &amp; ML'!$BM:$BM,'Pooling Demand- Subsidy &amp; ML'!$B:$B,2020,'Pooling Demand- Subsidy &amp; ML'!$C:$C,$B157,'Pooling Demand- Subsidy &amp; ML'!$D:$D,R$154)+SUMIFS('Pooling Demand- Subsidy &amp; ML'!$BV:$BV,'Pooling Demand- Subsidy &amp; ML'!$B:$B,2020,'Pooling Demand- Subsidy &amp; ML'!$C:$C,$B157,'Pooling Demand- Subsidy &amp; ML'!$D:$D,R$154)</f>
        <v>#N/A</v>
      </c>
      <c r="S157" s="12" t="e">
        <f>SUMIFS('Pooling Demand- Subsidy &amp; ML'!$BM:$BM,'Pooling Demand- Subsidy &amp; ML'!$B:$B,2020,'Pooling Demand- Subsidy &amp; ML'!$C:$C,$B157,'Pooling Demand- Subsidy &amp; ML'!$D:$D,S$154)+SUMIFS('Pooling Demand- Subsidy &amp; ML'!$BV:$BV,'Pooling Demand- Subsidy &amp; ML'!$B:$B,2020,'Pooling Demand- Subsidy &amp; ML'!$C:$C,$B157,'Pooling Demand- Subsidy &amp; ML'!$D:$D,S$154)</f>
        <v>#N/A</v>
      </c>
      <c r="T157" s="115" t="e">
        <f>SUMIFS('Pooling Demand- Subsidy &amp; ML'!$BM:$BM,'Pooling Demand- Subsidy &amp; ML'!$B:$B,2020,'Pooling Demand- Subsidy &amp; ML'!$C:$C,$B157,'Pooling Demand- Subsidy &amp; ML'!$D:$D,T$154)+SUMIFS('Pooling Demand- Subsidy &amp; ML'!$BV:$BV,'Pooling Demand- Subsidy &amp; ML'!$B:$B,2020,'Pooling Demand- Subsidy &amp; ML'!$C:$C,$B157,'Pooling Demand- Subsidy &amp; ML'!$D:$D,T$154)</f>
        <v>#N/A</v>
      </c>
      <c r="U157" s="91" t="e">
        <f t="shared" ref="U157:U162" si="91">SUM(N157:T157)</f>
        <v>#N/A</v>
      </c>
      <c r="W157" s="109" t="s">
        <v>10</v>
      </c>
      <c r="X157" s="114" t="e">
        <f>SUMIFS('Pooling Demand- Subsidy &amp; ML'!$BM:$BM,'Pooling Demand- Subsidy &amp; ML'!$B:$B,2025,'Pooling Demand- Subsidy &amp; ML'!$C:$C,$B157,'Pooling Demand- Subsidy &amp; ML'!$D:$D,X$154)+SUMIFS('Pooling Demand- Subsidy &amp; ML'!$BV:$BV,'Pooling Demand- Subsidy &amp; ML'!$B:$B,2025,'Pooling Demand- Subsidy &amp; ML'!$C:$C,$B157,'Pooling Demand- Subsidy &amp; ML'!$D:$D,X$154)</f>
        <v>#N/A</v>
      </c>
      <c r="Y157" s="12" t="e">
        <f>SUMIFS('Pooling Demand- Subsidy &amp; ML'!$BM:$BM,'Pooling Demand- Subsidy &amp; ML'!$B:$B,2025,'Pooling Demand- Subsidy &amp; ML'!$C:$C,$B157,'Pooling Demand- Subsidy &amp; ML'!$D:$D,Y$154)+SUMIFS('Pooling Demand- Subsidy &amp; ML'!$BV:$BV,'Pooling Demand- Subsidy &amp; ML'!$B:$B,2025,'Pooling Demand- Subsidy &amp; ML'!$C:$C,$B157,'Pooling Demand- Subsidy &amp; ML'!$D:$D,Y$154)</f>
        <v>#N/A</v>
      </c>
      <c r="Z157" s="12" t="e">
        <f>SUMIFS('Pooling Demand- Subsidy &amp; ML'!$BM:$BM,'Pooling Demand- Subsidy &amp; ML'!$B:$B,2025,'Pooling Demand- Subsidy &amp; ML'!$C:$C,$B157,'Pooling Demand- Subsidy &amp; ML'!$D:$D,Z$154)+SUMIFS('Pooling Demand- Subsidy &amp; ML'!$BV:$BV,'Pooling Demand- Subsidy &amp; ML'!$B:$B,2025,'Pooling Demand- Subsidy &amp; ML'!$C:$C,$B157,'Pooling Demand- Subsidy &amp; ML'!$D:$D,Z$154)</f>
        <v>#N/A</v>
      </c>
      <c r="AA157" s="12" t="e">
        <f>SUMIFS('Pooling Demand- Subsidy &amp; ML'!$BM:$BM,'Pooling Demand- Subsidy &amp; ML'!$B:$B,2025,'Pooling Demand- Subsidy &amp; ML'!$C:$C,$B157,'Pooling Demand- Subsidy &amp; ML'!$D:$D,AA$154)+SUMIFS('Pooling Demand- Subsidy &amp; ML'!$BV:$BV,'Pooling Demand- Subsidy &amp; ML'!$B:$B,2025,'Pooling Demand- Subsidy &amp; ML'!$C:$C,$B157,'Pooling Demand- Subsidy &amp; ML'!$D:$D,AA$154)</f>
        <v>#N/A</v>
      </c>
      <c r="AB157" s="12" t="e">
        <f>SUMIFS('Pooling Demand- Subsidy &amp; ML'!$BM:$BM,'Pooling Demand- Subsidy &amp; ML'!$B:$B,2025,'Pooling Demand- Subsidy &amp; ML'!$C:$C,$B157,'Pooling Demand- Subsidy &amp; ML'!$D:$D,AB$154)+SUMIFS('Pooling Demand- Subsidy &amp; ML'!$BV:$BV,'Pooling Demand- Subsidy &amp; ML'!$B:$B,2025,'Pooling Demand- Subsidy &amp; ML'!$C:$C,$B157,'Pooling Demand- Subsidy &amp; ML'!$D:$D,AB$154)</f>
        <v>#N/A</v>
      </c>
      <c r="AC157" s="12" t="e">
        <f>SUMIFS('Pooling Demand- Subsidy &amp; ML'!$BM:$BM,'Pooling Demand- Subsidy &amp; ML'!$B:$B,2025,'Pooling Demand- Subsidy &amp; ML'!$C:$C,$B157,'Pooling Demand- Subsidy &amp; ML'!$D:$D,AC$154)+SUMIFS('Pooling Demand- Subsidy &amp; ML'!$BV:$BV,'Pooling Demand- Subsidy &amp; ML'!$B:$B,2025,'Pooling Demand- Subsidy &amp; ML'!$C:$C,$B157,'Pooling Demand- Subsidy &amp; ML'!$D:$D,AC$154)</f>
        <v>#N/A</v>
      </c>
      <c r="AD157" s="115" t="e">
        <f>SUMIFS('Pooling Demand- Subsidy &amp; ML'!$BM:$BM,'Pooling Demand- Subsidy &amp; ML'!$B:$B,2025,'Pooling Demand- Subsidy &amp; ML'!$C:$C,$B157,'Pooling Demand- Subsidy &amp; ML'!$D:$D,AD$154)+SUMIFS('Pooling Demand- Subsidy &amp; ML'!$BV:$BV,'Pooling Demand- Subsidy &amp; ML'!$B:$B,2025,'Pooling Demand- Subsidy &amp; ML'!$C:$C,$B157,'Pooling Demand- Subsidy &amp; ML'!$D:$D,AD$154)</f>
        <v>#N/A</v>
      </c>
      <c r="AE157" s="91" t="e">
        <f t="shared" ref="AE157:AE162" si="92">SUM(X157:AD157)</f>
        <v>#N/A</v>
      </c>
      <c r="AG157" s="109" t="s">
        <v>10</v>
      </c>
      <c r="AH157" s="114">
        <f>SUMIFS('Pooling Demand- Subsidy &amp; ML'!$BM:$BM,'Pooling Demand- Subsidy &amp; ML'!$B:$B,2035,'Pooling Demand- Subsidy &amp; ML'!$C:$C,$B157,'Pooling Demand- Subsidy &amp; ML'!$D:$D,AH$154)+SUMIFS('Pooling Demand- Subsidy &amp; ML'!$BV:$BV,'Pooling Demand- Subsidy &amp; ML'!$B:$B,2035,'Pooling Demand- Subsidy &amp; ML'!$C:$C,$B157,'Pooling Demand- Subsidy &amp; ML'!$D:$D,AH$154)</f>
        <v>60.888124685835479</v>
      </c>
      <c r="AI157" s="12">
        <f>SUMIFS('Pooling Demand- Subsidy &amp; ML'!$BM:$BM,'Pooling Demand- Subsidy &amp; ML'!$B:$B,2035,'Pooling Demand- Subsidy &amp; ML'!$C:$C,$B157,'Pooling Demand- Subsidy &amp; ML'!$D:$D,AI$154)+SUMIFS('Pooling Demand- Subsidy &amp; ML'!$BV:$BV,'Pooling Demand- Subsidy &amp; ML'!$B:$B,2035,'Pooling Demand- Subsidy &amp; ML'!$C:$C,$B157,'Pooling Demand- Subsidy &amp; ML'!$D:$D,AI$154)</f>
        <v>272.02620026657269</v>
      </c>
      <c r="AJ157" s="12">
        <f>SUMIFS('Pooling Demand- Subsidy &amp; ML'!$BM:$BM,'Pooling Demand- Subsidy &amp; ML'!$B:$B,2035,'Pooling Demand- Subsidy &amp; ML'!$C:$C,$B157,'Pooling Demand- Subsidy &amp; ML'!$D:$D,AJ$154)+SUMIFS('Pooling Demand- Subsidy &amp; ML'!$BV:$BV,'Pooling Demand- Subsidy &amp; ML'!$B:$B,2035,'Pooling Demand- Subsidy &amp; ML'!$C:$C,$B157,'Pooling Demand- Subsidy &amp; ML'!$D:$D,AJ$154)</f>
        <v>2.2616461966296266</v>
      </c>
      <c r="AK157" s="12">
        <f>SUMIFS('Pooling Demand- Subsidy &amp; ML'!$BM:$BM,'Pooling Demand- Subsidy &amp; ML'!$B:$B,2035,'Pooling Demand- Subsidy &amp; ML'!$C:$C,$B157,'Pooling Demand- Subsidy &amp; ML'!$D:$D,AK$154)+SUMIFS('Pooling Demand- Subsidy &amp; ML'!$BV:$BV,'Pooling Demand- Subsidy &amp; ML'!$B:$B,2035,'Pooling Demand- Subsidy &amp; ML'!$C:$C,$B157,'Pooling Demand- Subsidy &amp; ML'!$D:$D,AK$154)</f>
        <v>13.004711958213642</v>
      </c>
      <c r="AL157" s="12">
        <f>SUMIFS('Pooling Demand- Subsidy &amp; ML'!$BM:$BM,'Pooling Demand- Subsidy &amp; ML'!$B:$B,2035,'Pooling Demand- Subsidy &amp; ML'!$C:$C,$B157,'Pooling Demand- Subsidy &amp; ML'!$D:$D,AL$154)+SUMIFS('Pooling Demand- Subsidy &amp; ML'!$BV:$BV,'Pooling Demand- Subsidy &amp; ML'!$B:$B,2035,'Pooling Demand- Subsidy &amp; ML'!$C:$C,$B157,'Pooling Demand- Subsidy &amp; ML'!$D:$D,AL$154)</f>
        <v>3.7411440099732838</v>
      </c>
      <c r="AM157" s="12">
        <f>SUMIFS('Pooling Demand- Subsidy &amp; ML'!$BM:$BM,'Pooling Demand- Subsidy &amp; ML'!$B:$B,2035,'Pooling Demand- Subsidy &amp; ML'!$C:$C,$B157,'Pooling Demand- Subsidy &amp; ML'!$D:$D,AM$154)+SUMIFS('Pooling Demand- Subsidy &amp; ML'!$BV:$BV,'Pooling Demand- Subsidy &amp; ML'!$B:$B,2035,'Pooling Demand- Subsidy &amp; ML'!$C:$C,$B157,'Pooling Demand- Subsidy &amp; ML'!$D:$D,AM$154)</f>
        <v>4.0200363039271867</v>
      </c>
      <c r="AN157" s="115">
        <f>SUMIFS('Pooling Demand- Subsidy &amp; ML'!$BM:$BM,'Pooling Demand- Subsidy &amp; ML'!$B:$B,2035,'Pooling Demand- Subsidy &amp; ML'!$C:$C,$B157,'Pooling Demand- Subsidy &amp; ML'!$D:$D,AN$154)+SUMIFS('Pooling Demand- Subsidy &amp; ML'!$BV:$BV,'Pooling Demand- Subsidy &amp; ML'!$B:$B,2035,'Pooling Demand- Subsidy &amp; ML'!$C:$C,$B157,'Pooling Demand- Subsidy &amp; ML'!$D:$D,AN$154)</f>
        <v>8.8422946829960648E-3</v>
      </c>
      <c r="AO157" s="91">
        <f t="shared" ref="AO157:AO162" si="93">SUM(AH157:AN157)</f>
        <v>355.95070571583494</v>
      </c>
      <c r="AQ157" s="109" t="s">
        <v>10</v>
      </c>
      <c r="AR157" s="114" t="e">
        <f>SUMIFS('Pooling Demand- Subsidy &amp; ML'!$BM:$BM,'Pooling Demand- Subsidy &amp; ML'!$B:$B,2050,'Pooling Demand- Subsidy &amp; ML'!$C:$C,$B157,'Pooling Demand- Subsidy &amp; ML'!$D:$D,AR$154)+SUMIFS('Pooling Demand- Subsidy &amp; ML'!$BV:$BV,'Pooling Demand- Subsidy &amp; ML'!$B:$B,2050,'Pooling Demand- Subsidy &amp; ML'!$C:$C,$B157,'Pooling Demand- Subsidy &amp; ML'!$D:$D,AR$154)</f>
        <v>#N/A</v>
      </c>
      <c r="AS157" s="12" t="e">
        <f>SUMIFS('Pooling Demand- Subsidy &amp; ML'!$BM:$BM,'Pooling Demand- Subsidy &amp; ML'!$B:$B,2050,'Pooling Demand- Subsidy &amp; ML'!$C:$C,$B157,'Pooling Demand- Subsidy &amp; ML'!$D:$D,AS$154)+SUMIFS('Pooling Demand- Subsidy &amp; ML'!$BV:$BV,'Pooling Demand- Subsidy &amp; ML'!$B:$B,2050,'Pooling Demand- Subsidy &amp; ML'!$C:$C,$B157,'Pooling Demand- Subsidy &amp; ML'!$D:$D,AS$154)</f>
        <v>#N/A</v>
      </c>
      <c r="AT157" s="12" t="e">
        <f>SUMIFS('Pooling Demand- Subsidy &amp; ML'!$BM:$BM,'Pooling Demand- Subsidy &amp; ML'!$B:$B,2050,'Pooling Demand- Subsidy &amp; ML'!$C:$C,$B157,'Pooling Demand- Subsidy &amp; ML'!$D:$D,AT$154)+SUMIFS('Pooling Demand- Subsidy &amp; ML'!$BV:$BV,'Pooling Demand- Subsidy &amp; ML'!$B:$B,2050,'Pooling Demand- Subsidy &amp; ML'!$C:$C,$B157,'Pooling Demand- Subsidy &amp; ML'!$D:$D,AT$154)</f>
        <v>#N/A</v>
      </c>
      <c r="AU157" s="12" t="e">
        <f>SUMIFS('Pooling Demand- Subsidy &amp; ML'!$BM:$BM,'Pooling Demand- Subsidy &amp; ML'!$B:$B,2050,'Pooling Demand- Subsidy &amp; ML'!$C:$C,$B157,'Pooling Demand- Subsidy &amp; ML'!$D:$D,AU$154)+SUMIFS('Pooling Demand- Subsidy &amp; ML'!$BV:$BV,'Pooling Demand- Subsidy &amp; ML'!$B:$B,2050,'Pooling Demand- Subsidy &amp; ML'!$C:$C,$B157,'Pooling Demand- Subsidy &amp; ML'!$D:$D,AU$154)</f>
        <v>#N/A</v>
      </c>
      <c r="AV157" s="12" t="e">
        <f>SUMIFS('Pooling Demand- Subsidy &amp; ML'!$BM:$BM,'Pooling Demand- Subsidy &amp; ML'!$B:$B,2050,'Pooling Demand- Subsidy &amp; ML'!$C:$C,$B157,'Pooling Demand- Subsidy &amp; ML'!$D:$D,AV$154)+SUMIFS('Pooling Demand- Subsidy &amp; ML'!$BV:$BV,'Pooling Demand- Subsidy &amp; ML'!$B:$B,2050,'Pooling Demand- Subsidy &amp; ML'!$C:$C,$B157,'Pooling Demand- Subsidy &amp; ML'!$D:$D,AV$154)</f>
        <v>#N/A</v>
      </c>
      <c r="AW157" s="12" t="e">
        <f>SUMIFS('Pooling Demand- Subsidy &amp; ML'!$BM:$BM,'Pooling Demand- Subsidy &amp; ML'!$B:$B,2050,'Pooling Demand- Subsidy &amp; ML'!$C:$C,$B157,'Pooling Demand- Subsidy &amp; ML'!$D:$D,AW$154)+SUMIFS('Pooling Demand- Subsidy &amp; ML'!$BV:$BV,'Pooling Demand- Subsidy &amp; ML'!$B:$B,2050,'Pooling Demand- Subsidy &amp; ML'!$C:$C,$B157,'Pooling Demand- Subsidy &amp; ML'!$D:$D,AW$154)</f>
        <v>#N/A</v>
      </c>
      <c r="AX157" s="115" t="e">
        <f>SUMIFS('Pooling Demand- Subsidy &amp; ML'!$BM:$BM,'Pooling Demand- Subsidy &amp; ML'!$B:$B,2050,'Pooling Demand- Subsidy &amp; ML'!$C:$C,$B157,'Pooling Demand- Subsidy &amp; ML'!$D:$D,AX$154)+SUMIFS('Pooling Demand- Subsidy &amp; ML'!$BV:$BV,'Pooling Demand- Subsidy &amp; ML'!$B:$B,2050,'Pooling Demand- Subsidy &amp; ML'!$C:$C,$B157,'Pooling Demand- Subsidy &amp; ML'!$D:$D,AX$154)</f>
        <v>#N/A</v>
      </c>
      <c r="AY157" s="91" t="e">
        <f t="shared" ref="AY157:AY162" si="94">SUM(AR157:AX157)</f>
        <v>#N/A</v>
      </c>
    </row>
    <row r="158" spans="2:51" x14ac:dyDescent="0.25">
      <c r="B158" s="18">
        <v>2</v>
      </c>
      <c r="C158" s="109" t="s">
        <v>11</v>
      </c>
      <c r="D158" s="114" t="e">
        <f>SUMIFS('Pooling Demand- Subsidy &amp; ML'!$BM:$BM,'Pooling Demand- Subsidy &amp; ML'!$B:$B,2016,'Pooling Demand- Subsidy &amp; ML'!$C:$C,$B158,'Pooling Demand- Subsidy &amp; ML'!$D:$D,D$154)+SUMIFS('Pooling Demand- Subsidy &amp; ML'!$BV:$BV,'Pooling Demand- Subsidy &amp; ML'!$B:$B,2016,'Pooling Demand- Subsidy &amp; ML'!$C:$C,$B158,'Pooling Demand- Subsidy &amp; ML'!$D:$D,D$154)</f>
        <v>#N/A</v>
      </c>
      <c r="E158" s="12" t="e">
        <f>SUMIFS('Pooling Demand- Subsidy &amp; ML'!$BM:$BM,'Pooling Demand- Subsidy &amp; ML'!$B:$B,2016,'Pooling Demand- Subsidy &amp; ML'!$C:$C,$B158,'Pooling Demand- Subsidy &amp; ML'!$D:$D,E$154)+SUMIFS('Pooling Demand- Subsidy &amp; ML'!$BV:$BV,'Pooling Demand- Subsidy &amp; ML'!$B:$B,2016,'Pooling Demand- Subsidy &amp; ML'!$C:$C,$B158,'Pooling Demand- Subsidy &amp; ML'!$D:$D,E$154)</f>
        <v>#N/A</v>
      </c>
      <c r="F158" s="12" t="e">
        <f>SUMIFS('Pooling Demand- Subsidy &amp; ML'!$BM:$BM,'Pooling Demand- Subsidy &amp; ML'!$B:$B,2016,'Pooling Demand- Subsidy &amp; ML'!$C:$C,$B158,'Pooling Demand- Subsidy &amp; ML'!$D:$D,F$154)+SUMIFS('Pooling Demand- Subsidy &amp; ML'!$BV:$BV,'Pooling Demand- Subsidy &amp; ML'!$B:$B,2016,'Pooling Demand- Subsidy &amp; ML'!$C:$C,$B158,'Pooling Demand- Subsidy &amp; ML'!$D:$D,F$154)</f>
        <v>#N/A</v>
      </c>
      <c r="G158" s="12" t="e">
        <f>SUMIFS('Pooling Demand- Subsidy &amp; ML'!$BM:$BM,'Pooling Demand- Subsidy &amp; ML'!$B:$B,2016,'Pooling Demand- Subsidy &amp; ML'!$C:$C,$B158,'Pooling Demand- Subsidy &amp; ML'!$D:$D,G$154)+SUMIFS('Pooling Demand- Subsidy &amp; ML'!$BV:$BV,'Pooling Demand- Subsidy &amp; ML'!$B:$B,2016,'Pooling Demand- Subsidy &amp; ML'!$C:$C,$B158,'Pooling Demand- Subsidy &amp; ML'!$D:$D,G$154)</f>
        <v>#N/A</v>
      </c>
      <c r="H158" s="12" t="e">
        <f>SUMIFS('Pooling Demand- Subsidy &amp; ML'!$BM:$BM,'Pooling Demand- Subsidy &amp; ML'!$B:$B,2016,'Pooling Demand- Subsidy &amp; ML'!$C:$C,$B158,'Pooling Demand- Subsidy &amp; ML'!$D:$D,H$154)+SUMIFS('Pooling Demand- Subsidy &amp; ML'!$BV:$BV,'Pooling Demand- Subsidy &amp; ML'!$B:$B,2016,'Pooling Demand- Subsidy &amp; ML'!$C:$C,$B158,'Pooling Demand- Subsidy &amp; ML'!$D:$D,H$154)</f>
        <v>#N/A</v>
      </c>
      <c r="I158" s="12" t="e">
        <f>SUMIFS('Pooling Demand- Subsidy &amp; ML'!$BM:$BM,'Pooling Demand- Subsidy &amp; ML'!$B:$B,2016,'Pooling Demand- Subsidy &amp; ML'!$C:$C,$B158,'Pooling Demand- Subsidy &amp; ML'!$D:$D,I$154)+SUMIFS('Pooling Demand- Subsidy &amp; ML'!$BV:$BV,'Pooling Demand- Subsidy &amp; ML'!$B:$B,2016,'Pooling Demand- Subsidy &amp; ML'!$C:$C,$B158,'Pooling Demand- Subsidy &amp; ML'!$D:$D,I$154)</f>
        <v>#N/A</v>
      </c>
      <c r="J158" s="115" t="e">
        <f>SUMIFS('Pooling Demand- Subsidy &amp; ML'!$BM:$BM,'Pooling Demand- Subsidy &amp; ML'!$B:$B,2016,'Pooling Demand- Subsidy &amp; ML'!$C:$C,$B158,'Pooling Demand- Subsidy &amp; ML'!$D:$D,J$154)+SUMIFS('Pooling Demand- Subsidy &amp; ML'!$BV:$BV,'Pooling Demand- Subsidy &amp; ML'!$B:$B,2016,'Pooling Demand- Subsidy &amp; ML'!$C:$C,$B158,'Pooling Demand- Subsidy &amp; ML'!$D:$D,J$154)</f>
        <v>#N/A</v>
      </c>
      <c r="K158" s="91" t="e">
        <f t="shared" si="90"/>
        <v>#N/A</v>
      </c>
      <c r="M158" s="109" t="s">
        <v>11</v>
      </c>
      <c r="N158" s="114" t="e">
        <f>SUMIFS('Pooling Demand- Subsidy &amp; ML'!$BM:$BM,'Pooling Demand- Subsidy &amp; ML'!$B:$B,2020,'Pooling Demand- Subsidy &amp; ML'!$C:$C,$B158,'Pooling Demand- Subsidy &amp; ML'!$D:$D,N$154)+SUMIFS('Pooling Demand- Subsidy &amp; ML'!$BV:$BV,'Pooling Demand- Subsidy &amp; ML'!$B:$B,2020,'Pooling Demand- Subsidy &amp; ML'!$C:$C,$B158,'Pooling Demand- Subsidy &amp; ML'!$D:$D,N$154)</f>
        <v>#N/A</v>
      </c>
      <c r="O158" s="12" t="e">
        <f>SUMIFS('Pooling Demand- Subsidy &amp; ML'!$BM:$BM,'Pooling Demand- Subsidy &amp; ML'!$B:$B,2020,'Pooling Demand- Subsidy &amp; ML'!$C:$C,$B158,'Pooling Demand- Subsidy &amp; ML'!$D:$D,O$154)+SUMIFS('Pooling Demand- Subsidy &amp; ML'!$BV:$BV,'Pooling Demand- Subsidy &amp; ML'!$B:$B,2020,'Pooling Demand- Subsidy &amp; ML'!$C:$C,$B158,'Pooling Demand- Subsidy &amp; ML'!$D:$D,O$154)</f>
        <v>#N/A</v>
      </c>
      <c r="P158" s="12" t="e">
        <f>SUMIFS('Pooling Demand- Subsidy &amp; ML'!$BM:$BM,'Pooling Demand- Subsidy &amp; ML'!$B:$B,2020,'Pooling Demand- Subsidy &amp; ML'!$C:$C,$B158,'Pooling Demand- Subsidy &amp; ML'!$D:$D,P$154)+SUMIFS('Pooling Demand- Subsidy &amp; ML'!$BV:$BV,'Pooling Demand- Subsidy &amp; ML'!$B:$B,2020,'Pooling Demand- Subsidy &amp; ML'!$C:$C,$B158,'Pooling Demand- Subsidy &amp; ML'!$D:$D,P$154)</f>
        <v>#N/A</v>
      </c>
      <c r="Q158" s="12" t="e">
        <f>SUMIFS('Pooling Demand- Subsidy &amp; ML'!$BM:$BM,'Pooling Demand- Subsidy &amp; ML'!$B:$B,2020,'Pooling Demand- Subsidy &amp; ML'!$C:$C,$B158,'Pooling Demand- Subsidy &amp; ML'!$D:$D,Q$154)+SUMIFS('Pooling Demand- Subsidy &amp; ML'!$BV:$BV,'Pooling Demand- Subsidy &amp; ML'!$B:$B,2020,'Pooling Demand- Subsidy &amp; ML'!$C:$C,$B158,'Pooling Demand- Subsidy &amp; ML'!$D:$D,Q$154)</f>
        <v>#N/A</v>
      </c>
      <c r="R158" s="12" t="e">
        <f>SUMIFS('Pooling Demand- Subsidy &amp; ML'!$BM:$BM,'Pooling Demand- Subsidy &amp; ML'!$B:$B,2020,'Pooling Demand- Subsidy &amp; ML'!$C:$C,$B158,'Pooling Demand- Subsidy &amp; ML'!$D:$D,R$154)+SUMIFS('Pooling Demand- Subsidy &amp; ML'!$BV:$BV,'Pooling Demand- Subsidy &amp; ML'!$B:$B,2020,'Pooling Demand- Subsidy &amp; ML'!$C:$C,$B158,'Pooling Demand- Subsidy &amp; ML'!$D:$D,R$154)</f>
        <v>#N/A</v>
      </c>
      <c r="S158" s="12" t="e">
        <f>SUMIFS('Pooling Demand- Subsidy &amp; ML'!$BM:$BM,'Pooling Demand- Subsidy &amp; ML'!$B:$B,2020,'Pooling Demand- Subsidy &amp; ML'!$C:$C,$B158,'Pooling Demand- Subsidy &amp; ML'!$D:$D,S$154)+SUMIFS('Pooling Demand- Subsidy &amp; ML'!$BV:$BV,'Pooling Demand- Subsidy &amp; ML'!$B:$B,2020,'Pooling Demand- Subsidy &amp; ML'!$C:$C,$B158,'Pooling Demand- Subsidy &amp; ML'!$D:$D,S$154)</f>
        <v>#N/A</v>
      </c>
      <c r="T158" s="115" t="e">
        <f>SUMIFS('Pooling Demand- Subsidy &amp; ML'!$BM:$BM,'Pooling Demand- Subsidy &amp; ML'!$B:$B,2020,'Pooling Demand- Subsidy &amp; ML'!$C:$C,$B158,'Pooling Demand- Subsidy &amp; ML'!$D:$D,T$154)+SUMIFS('Pooling Demand- Subsidy &amp; ML'!$BV:$BV,'Pooling Demand- Subsidy &amp; ML'!$B:$B,2020,'Pooling Demand- Subsidy &amp; ML'!$C:$C,$B158,'Pooling Demand- Subsidy &amp; ML'!$D:$D,T$154)</f>
        <v>#N/A</v>
      </c>
      <c r="U158" s="91" t="e">
        <f t="shared" si="91"/>
        <v>#N/A</v>
      </c>
      <c r="W158" s="109" t="s">
        <v>11</v>
      </c>
      <c r="X158" s="114" t="e">
        <f>SUMIFS('Pooling Demand- Subsidy &amp; ML'!$BM:$BM,'Pooling Demand- Subsidy &amp; ML'!$B:$B,2025,'Pooling Demand- Subsidy &amp; ML'!$C:$C,$B158,'Pooling Demand- Subsidy &amp; ML'!$D:$D,X$154)+SUMIFS('Pooling Demand- Subsidy &amp; ML'!$BV:$BV,'Pooling Demand- Subsidy &amp; ML'!$B:$B,2025,'Pooling Demand- Subsidy &amp; ML'!$C:$C,$B158,'Pooling Demand- Subsidy &amp; ML'!$D:$D,X$154)</f>
        <v>#N/A</v>
      </c>
      <c r="Y158" s="12" t="e">
        <f>SUMIFS('Pooling Demand- Subsidy &amp; ML'!$BM:$BM,'Pooling Demand- Subsidy &amp; ML'!$B:$B,2025,'Pooling Demand- Subsidy &amp; ML'!$C:$C,$B158,'Pooling Demand- Subsidy &amp; ML'!$D:$D,Y$154)+SUMIFS('Pooling Demand- Subsidy &amp; ML'!$BV:$BV,'Pooling Demand- Subsidy &amp; ML'!$B:$B,2025,'Pooling Demand- Subsidy &amp; ML'!$C:$C,$B158,'Pooling Demand- Subsidy &amp; ML'!$D:$D,Y$154)</f>
        <v>#N/A</v>
      </c>
      <c r="Z158" s="12" t="e">
        <f>SUMIFS('Pooling Demand- Subsidy &amp; ML'!$BM:$BM,'Pooling Demand- Subsidy &amp; ML'!$B:$B,2025,'Pooling Demand- Subsidy &amp; ML'!$C:$C,$B158,'Pooling Demand- Subsidy &amp; ML'!$D:$D,Z$154)+SUMIFS('Pooling Demand- Subsidy &amp; ML'!$BV:$BV,'Pooling Demand- Subsidy &amp; ML'!$B:$B,2025,'Pooling Demand- Subsidy &amp; ML'!$C:$C,$B158,'Pooling Demand- Subsidy &amp; ML'!$D:$D,Z$154)</f>
        <v>#N/A</v>
      </c>
      <c r="AA158" s="12" t="e">
        <f>SUMIFS('Pooling Demand- Subsidy &amp; ML'!$BM:$BM,'Pooling Demand- Subsidy &amp; ML'!$B:$B,2025,'Pooling Demand- Subsidy &amp; ML'!$C:$C,$B158,'Pooling Demand- Subsidy &amp; ML'!$D:$D,AA$154)+SUMIFS('Pooling Demand- Subsidy &amp; ML'!$BV:$BV,'Pooling Demand- Subsidy &amp; ML'!$B:$B,2025,'Pooling Demand- Subsidy &amp; ML'!$C:$C,$B158,'Pooling Demand- Subsidy &amp; ML'!$D:$D,AA$154)</f>
        <v>#N/A</v>
      </c>
      <c r="AB158" s="12" t="e">
        <f>SUMIFS('Pooling Demand- Subsidy &amp; ML'!$BM:$BM,'Pooling Demand- Subsidy &amp; ML'!$B:$B,2025,'Pooling Demand- Subsidy &amp; ML'!$C:$C,$B158,'Pooling Demand- Subsidy &amp; ML'!$D:$D,AB$154)+SUMIFS('Pooling Demand- Subsidy &amp; ML'!$BV:$BV,'Pooling Demand- Subsidy &amp; ML'!$B:$B,2025,'Pooling Demand- Subsidy &amp; ML'!$C:$C,$B158,'Pooling Demand- Subsidy &amp; ML'!$D:$D,AB$154)</f>
        <v>#N/A</v>
      </c>
      <c r="AC158" s="12" t="e">
        <f>SUMIFS('Pooling Demand- Subsidy &amp; ML'!$BM:$BM,'Pooling Demand- Subsidy &amp; ML'!$B:$B,2025,'Pooling Demand- Subsidy &amp; ML'!$C:$C,$B158,'Pooling Demand- Subsidy &amp; ML'!$D:$D,AC$154)+SUMIFS('Pooling Demand- Subsidy &amp; ML'!$BV:$BV,'Pooling Demand- Subsidy &amp; ML'!$B:$B,2025,'Pooling Demand- Subsidy &amp; ML'!$C:$C,$B158,'Pooling Demand- Subsidy &amp; ML'!$D:$D,AC$154)</f>
        <v>#N/A</v>
      </c>
      <c r="AD158" s="115" t="e">
        <f>SUMIFS('Pooling Demand- Subsidy &amp; ML'!$BM:$BM,'Pooling Demand- Subsidy &amp; ML'!$B:$B,2025,'Pooling Demand- Subsidy &amp; ML'!$C:$C,$B158,'Pooling Demand- Subsidy &amp; ML'!$D:$D,AD$154)+SUMIFS('Pooling Demand- Subsidy &amp; ML'!$BV:$BV,'Pooling Demand- Subsidy &amp; ML'!$B:$B,2025,'Pooling Demand- Subsidy &amp; ML'!$C:$C,$B158,'Pooling Demand- Subsidy &amp; ML'!$D:$D,AD$154)</f>
        <v>#N/A</v>
      </c>
      <c r="AE158" s="91" t="e">
        <f t="shared" si="92"/>
        <v>#N/A</v>
      </c>
      <c r="AG158" s="109" t="s">
        <v>11</v>
      </c>
      <c r="AH158" s="114">
        <f>SUMIFS('Pooling Demand- Subsidy &amp; ML'!$BM:$BM,'Pooling Demand- Subsidy &amp; ML'!$B:$B,2035,'Pooling Demand- Subsidy &amp; ML'!$C:$C,$B158,'Pooling Demand- Subsidy &amp; ML'!$D:$D,AH$154)+SUMIFS('Pooling Demand- Subsidy &amp; ML'!$BV:$BV,'Pooling Demand- Subsidy &amp; ML'!$B:$B,2035,'Pooling Demand- Subsidy &amp; ML'!$C:$C,$B158,'Pooling Demand- Subsidy &amp; ML'!$D:$D,AH$154)</f>
        <v>32.679466530571837</v>
      </c>
      <c r="AI158" s="12">
        <f>SUMIFS('Pooling Demand- Subsidy &amp; ML'!$BM:$BM,'Pooling Demand- Subsidy &amp; ML'!$B:$B,2035,'Pooling Demand- Subsidy &amp; ML'!$C:$C,$B158,'Pooling Demand- Subsidy &amp; ML'!$D:$D,AI$154)+SUMIFS('Pooling Demand- Subsidy &amp; ML'!$BV:$BV,'Pooling Demand- Subsidy &amp; ML'!$B:$B,2035,'Pooling Demand- Subsidy &amp; ML'!$C:$C,$B158,'Pooling Demand- Subsidy &amp; ML'!$D:$D,AI$154)</f>
        <v>2.3967362888943899</v>
      </c>
      <c r="AJ158" s="12">
        <f>SUMIFS('Pooling Demand- Subsidy &amp; ML'!$BM:$BM,'Pooling Demand- Subsidy &amp; ML'!$B:$B,2035,'Pooling Demand- Subsidy &amp; ML'!$C:$C,$B158,'Pooling Demand- Subsidy &amp; ML'!$D:$D,AJ$154)+SUMIFS('Pooling Demand- Subsidy &amp; ML'!$BV:$BV,'Pooling Demand- Subsidy &amp; ML'!$B:$B,2035,'Pooling Demand- Subsidy &amp; ML'!$C:$C,$B158,'Pooling Demand- Subsidy &amp; ML'!$D:$D,AJ$154)</f>
        <v>180.44617774492806</v>
      </c>
      <c r="AK158" s="12">
        <f>SUMIFS('Pooling Demand- Subsidy &amp; ML'!$BM:$BM,'Pooling Demand- Subsidy &amp; ML'!$B:$B,2035,'Pooling Demand- Subsidy &amp; ML'!$C:$C,$B158,'Pooling Demand- Subsidy &amp; ML'!$D:$D,AK$154)+SUMIFS('Pooling Demand- Subsidy &amp; ML'!$BV:$BV,'Pooling Demand- Subsidy &amp; ML'!$B:$B,2035,'Pooling Demand- Subsidy &amp; ML'!$C:$C,$B158,'Pooling Demand- Subsidy &amp; ML'!$D:$D,AK$154)</f>
        <v>5.5275764816390325</v>
      </c>
      <c r="AL158" s="12">
        <f>SUMIFS('Pooling Demand- Subsidy &amp; ML'!$BM:$BM,'Pooling Demand- Subsidy &amp; ML'!$B:$B,2035,'Pooling Demand- Subsidy &amp; ML'!$C:$C,$B158,'Pooling Demand- Subsidy &amp; ML'!$D:$D,AL$154)+SUMIFS('Pooling Demand- Subsidy &amp; ML'!$BV:$BV,'Pooling Demand- Subsidy &amp; ML'!$B:$B,2035,'Pooling Demand- Subsidy &amp; ML'!$C:$C,$B158,'Pooling Demand- Subsidy &amp; ML'!$D:$D,AL$154)</f>
        <v>6.3308296819993642E-2</v>
      </c>
      <c r="AM158" s="12">
        <f>SUMIFS('Pooling Demand- Subsidy &amp; ML'!$BM:$BM,'Pooling Demand- Subsidy &amp; ML'!$B:$B,2035,'Pooling Demand- Subsidy &amp; ML'!$C:$C,$B158,'Pooling Demand- Subsidy &amp; ML'!$D:$D,AM$154)+SUMIFS('Pooling Demand- Subsidy &amp; ML'!$BV:$BV,'Pooling Demand- Subsidy &amp; ML'!$B:$B,2035,'Pooling Demand- Subsidy &amp; ML'!$C:$C,$B158,'Pooling Demand- Subsidy &amp; ML'!$D:$D,AM$154)</f>
        <v>1.5549881364485246E-2</v>
      </c>
      <c r="AN158" s="115">
        <f>SUMIFS('Pooling Demand- Subsidy &amp; ML'!$BM:$BM,'Pooling Demand- Subsidy &amp; ML'!$B:$B,2035,'Pooling Demand- Subsidy &amp; ML'!$C:$C,$B158,'Pooling Demand- Subsidy &amp; ML'!$D:$D,AN$154)+SUMIFS('Pooling Demand- Subsidy &amp; ML'!$BV:$BV,'Pooling Demand- Subsidy &amp; ML'!$B:$B,2035,'Pooling Demand- Subsidy &amp; ML'!$C:$C,$B158,'Pooling Demand- Subsidy &amp; ML'!$D:$D,AN$154)</f>
        <v>0</v>
      </c>
      <c r="AO158" s="91">
        <f t="shared" si="93"/>
        <v>221.12881522421782</v>
      </c>
      <c r="AQ158" s="109" t="s">
        <v>11</v>
      </c>
      <c r="AR158" s="114" t="e">
        <f>SUMIFS('Pooling Demand- Subsidy &amp; ML'!$BM:$BM,'Pooling Demand- Subsidy &amp; ML'!$B:$B,2050,'Pooling Demand- Subsidy &amp; ML'!$C:$C,$B158,'Pooling Demand- Subsidy &amp; ML'!$D:$D,AR$154)+SUMIFS('Pooling Demand- Subsidy &amp; ML'!$BV:$BV,'Pooling Demand- Subsidy &amp; ML'!$B:$B,2050,'Pooling Demand- Subsidy &amp; ML'!$C:$C,$B158,'Pooling Demand- Subsidy &amp; ML'!$D:$D,AR$154)</f>
        <v>#N/A</v>
      </c>
      <c r="AS158" s="12" t="e">
        <f>SUMIFS('Pooling Demand- Subsidy &amp; ML'!$BM:$BM,'Pooling Demand- Subsidy &amp; ML'!$B:$B,2050,'Pooling Demand- Subsidy &amp; ML'!$C:$C,$B158,'Pooling Demand- Subsidy &amp; ML'!$D:$D,AS$154)+SUMIFS('Pooling Demand- Subsidy &amp; ML'!$BV:$BV,'Pooling Demand- Subsidy &amp; ML'!$B:$B,2050,'Pooling Demand- Subsidy &amp; ML'!$C:$C,$B158,'Pooling Demand- Subsidy &amp; ML'!$D:$D,AS$154)</f>
        <v>#N/A</v>
      </c>
      <c r="AT158" s="12" t="e">
        <f>SUMIFS('Pooling Demand- Subsidy &amp; ML'!$BM:$BM,'Pooling Demand- Subsidy &amp; ML'!$B:$B,2050,'Pooling Demand- Subsidy &amp; ML'!$C:$C,$B158,'Pooling Demand- Subsidy &amp; ML'!$D:$D,AT$154)+SUMIFS('Pooling Demand- Subsidy &amp; ML'!$BV:$BV,'Pooling Demand- Subsidy &amp; ML'!$B:$B,2050,'Pooling Demand- Subsidy &amp; ML'!$C:$C,$B158,'Pooling Demand- Subsidy &amp; ML'!$D:$D,AT$154)</f>
        <v>#N/A</v>
      </c>
      <c r="AU158" s="12" t="e">
        <f>SUMIFS('Pooling Demand- Subsidy &amp; ML'!$BM:$BM,'Pooling Demand- Subsidy &amp; ML'!$B:$B,2050,'Pooling Demand- Subsidy &amp; ML'!$C:$C,$B158,'Pooling Demand- Subsidy &amp; ML'!$D:$D,AU$154)+SUMIFS('Pooling Demand- Subsidy &amp; ML'!$BV:$BV,'Pooling Demand- Subsidy &amp; ML'!$B:$B,2050,'Pooling Demand- Subsidy &amp; ML'!$C:$C,$B158,'Pooling Demand- Subsidy &amp; ML'!$D:$D,AU$154)</f>
        <v>#N/A</v>
      </c>
      <c r="AV158" s="12" t="e">
        <f>SUMIFS('Pooling Demand- Subsidy &amp; ML'!$BM:$BM,'Pooling Demand- Subsidy &amp; ML'!$B:$B,2050,'Pooling Demand- Subsidy &amp; ML'!$C:$C,$B158,'Pooling Demand- Subsidy &amp; ML'!$D:$D,AV$154)+SUMIFS('Pooling Demand- Subsidy &amp; ML'!$BV:$BV,'Pooling Demand- Subsidy &amp; ML'!$B:$B,2050,'Pooling Demand- Subsidy &amp; ML'!$C:$C,$B158,'Pooling Demand- Subsidy &amp; ML'!$D:$D,AV$154)</f>
        <v>#N/A</v>
      </c>
      <c r="AW158" s="12" t="e">
        <f>SUMIFS('Pooling Demand- Subsidy &amp; ML'!$BM:$BM,'Pooling Demand- Subsidy &amp; ML'!$B:$B,2050,'Pooling Demand- Subsidy &amp; ML'!$C:$C,$B158,'Pooling Demand- Subsidy &amp; ML'!$D:$D,AW$154)+SUMIFS('Pooling Demand- Subsidy &amp; ML'!$BV:$BV,'Pooling Demand- Subsidy &amp; ML'!$B:$B,2050,'Pooling Demand- Subsidy &amp; ML'!$C:$C,$B158,'Pooling Demand- Subsidy &amp; ML'!$D:$D,AW$154)</f>
        <v>#N/A</v>
      </c>
      <c r="AX158" s="115" t="e">
        <f>SUMIFS('Pooling Demand- Subsidy &amp; ML'!$BM:$BM,'Pooling Demand- Subsidy &amp; ML'!$B:$B,2050,'Pooling Demand- Subsidy &amp; ML'!$C:$C,$B158,'Pooling Demand- Subsidy &amp; ML'!$D:$D,AX$154)+SUMIFS('Pooling Demand- Subsidy &amp; ML'!$BV:$BV,'Pooling Demand- Subsidy &amp; ML'!$B:$B,2050,'Pooling Demand- Subsidy &amp; ML'!$C:$C,$B158,'Pooling Demand- Subsidy &amp; ML'!$D:$D,AX$154)</f>
        <v>#N/A</v>
      </c>
      <c r="AY158" s="91" t="e">
        <f t="shared" si="94"/>
        <v>#N/A</v>
      </c>
    </row>
    <row r="159" spans="2:51" x14ac:dyDescent="0.25">
      <c r="B159" s="18">
        <v>3</v>
      </c>
      <c r="C159" s="109" t="s">
        <v>12</v>
      </c>
      <c r="D159" s="114" t="e">
        <f>SUMIFS('Pooling Demand- Subsidy &amp; ML'!$BM:$BM,'Pooling Demand- Subsidy &amp; ML'!$B:$B,2016,'Pooling Demand- Subsidy &amp; ML'!$C:$C,$B159,'Pooling Demand- Subsidy &amp; ML'!$D:$D,D$154)+SUMIFS('Pooling Demand- Subsidy &amp; ML'!$BV:$BV,'Pooling Demand- Subsidy &amp; ML'!$B:$B,2016,'Pooling Demand- Subsidy &amp; ML'!$C:$C,$B159,'Pooling Demand- Subsidy &amp; ML'!$D:$D,D$154)</f>
        <v>#N/A</v>
      </c>
      <c r="E159" s="12" t="e">
        <f>SUMIFS('Pooling Demand- Subsidy &amp; ML'!$BM:$BM,'Pooling Demand- Subsidy &amp; ML'!$B:$B,2016,'Pooling Demand- Subsidy &amp; ML'!$C:$C,$B159,'Pooling Demand- Subsidy &amp; ML'!$D:$D,E$154)+SUMIFS('Pooling Demand- Subsidy &amp; ML'!$BV:$BV,'Pooling Demand- Subsidy &amp; ML'!$B:$B,2016,'Pooling Demand- Subsidy &amp; ML'!$C:$C,$B159,'Pooling Demand- Subsidy &amp; ML'!$D:$D,E$154)</f>
        <v>#N/A</v>
      </c>
      <c r="F159" s="12" t="e">
        <f>SUMIFS('Pooling Demand- Subsidy &amp; ML'!$BM:$BM,'Pooling Demand- Subsidy &amp; ML'!$B:$B,2016,'Pooling Demand- Subsidy &amp; ML'!$C:$C,$B159,'Pooling Demand- Subsidy &amp; ML'!$D:$D,F$154)+SUMIFS('Pooling Demand- Subsidy &amp; ML'!$BV:$BV,'Pooling Demand- Subsidy &amp; ML'!$B:$B,2016,'Pooling Demand- Subsidy &amp; ML'!$C:$C,$B159,'Pooling Demand- Subsidy &amp; ML'!$D:$D,F$154)</f>
        <v>#N/A</v>
      </c>
      <c r="G159" s="12" t="e">
        <f>SUMIFS('Pooling Demand- Subsidy &amp; ML'!$BM:$BM,'Pooling Demand- Subsidy &amp; ML'!$B:$B,2016,'Pooling Demand- Subsidy &amp; ML'!$C:$C,$B159,'Pooling Demand- Subsidy &amp; ML'!$D:$D,G$154)+SUMIFS('Pooling Demand- Subsidy &amp; ML'!$BV:$BV,'Pooling Demand- Subsidy &amp; ML'!$B:$B,2016,'Pooling Demand- Subsidy &amp; ML'!$C:$C,$B159,'Pooling Demand- Subsidy &amp; ML'!$D:$D,G$154)</f>
        <v>#N/A</v>
      </c>
      <c r="H159" s="12" t="e">
        <f>SUMIFS('Pooling Demand- Subsidy &amp; ML'!$BM:$BM,'Pooling Demand- Subsidy &amp; ML'!$B:$B,2016,'Pooling Demand- Subsidy &amp; ML'!$C:$C,$B159,'Pooling Demand- Subsidy &amp; ML'!$D:$D,H$154)+SUMIFS('Pooling Demand- Subsidy &amp; ML'!$BV:$BV,'Pooling Demand- Subsidy &amp; ML'!$B:$B,2016,'Pooling Demand- Subsidy &amp; ML'!$C:$C,$B159,'Pooling Demand- Subsidy &amp; ML'!$D:$D,H$154)</f>
        <v>#N/A</v>
      </c>
      <c r="I159" s="12" t="e">
        <f>SUMIFS('Pooling Demand- Subsidy &amp; ML'!$BM:$BM,'Pooling Demand- Subsidy &amp; ML'!$B:$B,2016,'Pooling Demand- Subsidy &amp; ML'!$C:$C,$B159,'Pooling Demand- Subsidy &amp; ML'!$D:$D,I$154)+SUMIFS('Pooling Demand- Subsidy &amp; ML'!$BV:$BV,'Pooling Demand- Subsidy &amp; ML'!$B:$B,2016,'Pooling Demand- Subsidy &amp; ML'!$C:$C,$B159,'Pooling Demand- Subsidy &amp; ML'!$D:$D,I$154)</f>
        <v>#N/A</v>
      </c>
      <c r="J159" s="115" t="e">
        <f>SUMIFS('Pooling Demand- Subsidy &amp; ML'!$BM:$BM,'Pooling Demand- Subsidy &amp; ML'!$B:$B,2016,'Pooling Demand- Subsidy &amp; ML'!$C:$C,$B159,'Pooling Demand- Subsidy &amp; ML'!$D:$D,J$154)+SUMIFS('Pooling Demand- Subsidy &amp; ML'!$BV:$BV,'Pooling Demand- Subsidy &amp; ML'!$B:$B,2016,'Pooling Demand- Subsidy &amp; ML'!$C:$C,$B159,'Pooling Demand- Subsidy &amp; ML'!$D:$D,J$154)</f>
        <v>#N/A</v>
      </c>
      <c r="K159" s="91" t="e">
        <f t="shared" si="90"/>
        <v>#N/A</v>
      </c>
      <c r="M159" s="109" t="s">
        <v>12</v>
      </c>
      <c r="N159" s="114" t="e">
        <f>SUMIFS('Pooling Demand- Subsidy &amp; ML'!$BM:$BM,'Pooling Demand- Subsidy &amp; ML'!$B:$B,2020,'Pooling Demand- Subsidy &amp; ML'!$C:$C,$B159,'Pooling Demand- Subsidy &amp; ML'!$D:$D,N$154)+SUMIFS('Pooling Demand- Subsidy &amp; ML'!$BV:$BV,'Pooling Demand- Subsidy &amp; ML'!$B:$B,2020,'Pooling Demand- Subsidy &amp; ML'!$C:$C,$B159,'Pooling Demand- Subsidy &amp; ML'!$D:$D,N$154)</f>
        <v>#N/A</v>
      </c>
      <c r="O159" s="12" t="e">
        <f>SUMIFS('Pooling Demand- Subsidy &amp; ML'!$BM:$BM,'Pooling Demand- Subsidy &amp; ML'!$B:$B,2020,'Pooling Demand- Subsidy &amp; ML'!$C:$C,$B159,'Pooling Demand- Subsidy &amp; ML'!$D:$D,O$154)+SUMIFS('Pooling Demand- Subsidy &amp; ML'!$BV:$BV,'Pooling Demand- Subsidy &amp; ML'!$B:$B,2020,'Pooling Demand- Subsidy &amp; ML'!$C:$C,$B159,'Pooling Demand- Subsidy &amp; ML'!$D:$D,O$154)</f>
        <v>#N/A</v>
      </c>
      <c r="P159" s="12" t="e">
        <f>SUMIFS('Pooling Demand- Subsidy &amp; ML'!$BM:$BM,'Pooling Demand- Subsidy &amp; ML'!$B:$B,2020,'Pooling Demand- Subsidy &amp; ML'!$C:$C,$B159,'Pooling Demand- Subsidy &amp; ML'!$D:$D,P$154)+SUMIFS('Pooling Demand- Subsidy &amp; ML'!$BV:$BV,'Pooling Demand- Subsidy &amp; ML'!$B:$B,2020,'Pooling Demand- Subsidy &amp; ML'!$C:$C,$B159,'Pooling Demand- Subsidy &amp; ML'!$D:$D,P$154)</f>
        <v>#N/A</v>
      </c>
      <c r="Q159" s="12" t="e">
        <f>SUMIFS('Pooling Demand- Subsidy &amp; ML'!$BM:$BM,'Pooling Demand- Subsidy &amp; ML'!$B:$B,2020,'Pooling Demand- Subsidy &amp; ML'!$C:$C,$B159,'Pooling Demand- Subsidy &amp; ML'!$D:$D,Q$154)+SUMIFS('Pooling Demand- Subsidy &amp; ML'!$BV:$BV,'Pooling Demand- Subsidy &amp; ML'!$B:$B,2020,'Pooling Demand- Subsidy &amp; ML'!$C:$C,$B159,'Pooling Demand- Subsidy &amp; ML'!$D:$D,Q$154)</f>
        <v>#N/A</v>
      </c>
      <c r="R159" s="12" t="e">
        <f>SUMIFS('Pooling Demand- Subsidy &amp; ML'!$BM:$BM,'Pooling Demand- Subsidy &amp; ML'!$B:$B,2020,'Pooling Demand- Subsidy &amp; ML'!$C:$C,$B159,'Pooling Demand- Subsidy &amp; ML'!$D:$D,R$154)+SUMIFS('Pooling Demand- Subsidy &amp; ML'!$BV:$BV,'Pooling Demand- Subsidy &amp; ML'!$B:$B,2020,'Pooling Demand- Subsidy &amp; ML'!$C:$C,$B159,'Pooling Demand- Subsidy &amp; ML'!$D:$D,R$154)</f>
        <v>#N/A</v>
      </c>
      <c r="S159" s="12" t="e">
        <f>SUMIFS('Pooling Demand- Subsidy &amp; ML'!$BM:$BM,'Pooling Demand- Subsidy &amp; ML'!$B:$B,2020,'Pooling Demand- Subsidy &amp; ML'!$C:$C,$B159,'Pooling Demand- Subsidy &amp; ML'!$D:$D,S$154)+SUMIFS('Pooling Demand- Subsidy &amp; ML'!$BV:$BV,'Pooling Demand- Subsidy &amp; ML'!$B:$B,2020,'Pooling Demand- Subsidy &amp; ML'!$C:$C,$B159,'Pooling Demand- Subsidy &amp; ML'!$D:$D,S$154)</f>
        <v>#N/A</v>
      </c>
      <c r="T159" s="115" t="e">
        <f>SUMIFS('Pooling Demand- Subsidy &amp; ML'!$BM:$BM,'Pooling Demand- Subsidy &amp; ML'!$B:$B,2020,'Pooling Demand- Subsidy &amp; ML'!$C:$C,$B159,'Pooling Demand- Subsidy &amp; ML'!$D:$D,T$154)+SUMIFS('Pooling Demand- Subsidy &amp; ML'!$BV:$BV,'Pooling Demand- Subsidy &amp; ML'!$B:$B,2020,'Pooling Demand- Subsidy &amp; ML'!$C:$C,$B159,'Pooling Demand- Subsidy &amp; ML'!$D:$D,T$154)</f>
        <v>#N/A</v>
      </c>
      <c r="U159" s="91" t="e">
        <f t="shared" si="91"/>
        <v>#N/A</v>
      </c>
      <c r="W159" s="109" t="s">
        <v>12</v>
      </c>
      <c r="X159" s="114" t="e">
        <f>SUMIFS('Pooling Demand- Subsidy &amp; ML'!$BM:$BM,'Pooling Demand- Subsidy &amp; ML'!$B:$B,2025,'Pooling Demand- Subsidy &amp; ML'!$C:$C,$B159,'Pooling Demand- Subsidy &amp; ML'!$D:$D,X$154)+SUMIFS('Pooling Demand- Subsidy &amp; ML'!$BV:$BV,'Pooling Demand- Subsidy &amp; ML'!$B:$B,2025,'Pooling Demand- Subsidy &amp; ML'!$C:$C,$B159,'Pooling Demand- Subsidy &amp; ML'!$D:$D,X$154)</f>
        <v>#N/A</v>
      </c>
      <c r="Y159" s="12" t="e">
        <f>SUMIFS('Pooling Demand- Subsidy &amp; ML'!$BM:$BM,'Pooling Demand- Subsidy &amp; ML'!$B:$B,2025,'Pooling Demand- Subsidy &amp; ML'!$C:$C,$B159,'Pooling Demand- Subsidy &amp; ML'!$D:$D,Y$154)+SUMIFS('Pooling Demand- Subsidy &amp; ML'!$BV:$BV,'Pooling Demand- Subsidy &amp; ML'!$B:$B,2025,'Pooling Demand- Subsidy &amp; ML'!$C:$C,$B159,'Pooling Demand- Subsidy &amp; ML'!$D:$D,Y$154)</f>
        <v>#N/A</v>
      </c>
      <c r="Z159" s="12" t="e">
        <f>SUMIFS('Pooling Demand- Subsidy &amp; ML'!$BM:$BM,'Pooling Demand- Subsidy &amp; ML'!$B:$B,2025,'Pooling Demand- Subsidy &amp; ML'!$C:$C,$B159,'Pooling Demand- Subsidy &amp; ML'!$D:$D,Z$154)+SUMIFS('Pooling Demand- Subsidy &amp; ML'!$BV:$BV,'Pooling Demand- Subsidy &amp; ML'!$B:$B,2025,'Pooling Demand- Subsidy &amp; ML'!$C:$C,$B159,'Pooling Demand- Subsidy &amp; ML'!$D:$D,Z$154)</f>
        <v>#N/A</v>
      </c>
      <c r="AA159" s="12" t="e">
        <f>SUMIFS('Pooling Demand- Subsidy &amp; ML'!$BM:$BM,'Pooling Demand- Subsidy &amp; ML'!$B:$B,2025,'Pooling Demand- Subsidy &amp; ML'!$C:$C,$B159,'Pooling Demand- Subsidy &amp; ML'!$D:$D,AA$154)+SUMIFS('Pooling Demand- Subsidy &amp; ML'!$BV:$BV,'Pooling Demand- Subsidy &amp; ML'!$B:$B,2025,'Pooling Demand- Subsidy &amp; ML'!$C:$C,$B159,'Pooling Demand- Subsidy &amp; ML'!$D:$D,AA$154)</f>
        <v>#N/A</v>
      </c>
      <c r="AB159" s="12" t="e">
        <f>SUMIFS('Pooling Demand- Subsidy &amp; ML'!$BM:$BM,'Pooling Demand- Subsidy &amp; ML'!$B:$B,2025,'Pooling Demand- Subsidy &amp; ML'!$C:$C,$B159,'Pooling Demand- Subsidy &amp; ML'!$D:$D,AB$154)+SUMIFS('Pooling Demand- Subsidy &amp; ML'!$BV:$BV,'Pooling Demand- Subsidy &amp; ML'!$B:$B,2025,'Pooling Demand- Subsidy &amp; ML'!$C:$C,$B159,'Pooling Demand- Subsidy &amp; ML'!$D:$D,AB$154)</f>
        <v>#N/A</v>
      </c>
      <c r="AC159" s="12" t="e">
        <f>SUMIFS('Pooling Demand- Subsidy &amp; ML'!$BM:$BM,'Pooling Demand- Subsidy &amp; ML'!$B:$B,2025,'Pooling Demand- Subsidy &amp; ML'!$C:$C,$B159,'Pooling Demand- Subsidy &amp; ML'!$D:$D,AC$154)+SUMIFS('Pooling Demand- Subsidy &amp; ML'!$BV:$BV,'Pooling Demand- Subsidy &amp; ML'!$B:$B,2025,'Pooling Demand- Subsidy &amp; ML'!$C:$C,$B159,'Pooling Demand- Subsidy &amp; ML'!$D:$D,AC$154)</f>
        <v>#N/A</v>
      </c>
      <c r="AD159" s="115" t="e">
        <f>SUMIFS('Pooling Demand- Subsidy &amp; ML'!$BM:$BM,'Pooling Demand- Subsidy &amp; ML'!$B:$B,2025,'Pooling Demand- Subsidy &amp; ML'!$C:$C,$B159,'Pooling Demand- Subsidy &amp; ML'!$D:$D,AD$154)+SUMIFS('Pooling Demand- Subsidy &amp; ML'!$BV:$BV,'Pooling Demand- Subsidy &amp; ML'!$B:$B,2025,'Pooling Demand- Subsidy &amp; ML'!$C:$C,$B159,'Pooling Demand- Subsidy &amp; ML'!$D:$D,AD$154)</f>
        <v>#N/A</v>
      </c>
      <c r="AE159" s="91" t="e">
        <f t="shared" si="92"/>
        <v>#N/A</v>
      </c>
      <c r="AG159" s="109" t="s">
        <v>12</v>
      </c>
      <c r="AH159" s="114">
        <f>SUMIFS('Pooling Demand- Subsidy &amp; ML'!$BM:$BM,'Pooling Demand- Subsidy &amp; ML'!$B:$B,2035,'Pooling Demand- Subsidy &amp; ML'!$C:$C,$B159,'Pooling Demand- Subsidy &amp; ML'!$D:$D,AH$154)+SUMIFS('Pooling Demand- Subsidy &amp; ML'!$BV:$BV,'Pooling Demand- Subsidy &amp; ML'!$B:$B,2035,'Pooling Demand- Subsidy &amp; ML'!$C:$C,$B159,'Pooling Demand- Subsidy &amp; ML'!$D:$D,AH$154)</f>
        <v>33.472920053519729</v>
      </c>
      <c r="AI159" s="12">
        <f>SUMIFS('Pooling Demand- Subsidy &amp; ML'!$BM:$BM,'Pooling Demand- Subsidy &amp; ML'!$B:$B,2035,'Pooling Demand- Subsidy &amp; ML'!$C:$C,$B159,'Pooling Demand- Subsidy &amp; ML'!$D:$D,AI$154)+SUMIFS('Pooling Demand- Subsidy &amp; ML'!$BV:$BV,'Pooling Demand- Subsidy &amp; ML'!$B:$B,2035,'Pooling Demand- Subsidy &amp; ML'!$C:$C,$B159,'Pooling Demand- Subsidy &amp; ML'!$D:$D,AI$154)</f>
        <v>13.819463200993177</v>
      </c>
      <c r="AJ159" s="12">
        <f>SUMIFS('Pooling Demand- Subsidy &amp; ML'!$BM:$BM,'Pooling Demand- Subsidy &amp; ML'!$B:$B,2035,'Pooling Demand- Subsidy &amp; ML'!$C:$C,$B159,'Pooling Demand- Subsidy &amp; ML'!$D:$D,AJ$154)+SUMIFS('Pooling Demand- Subsidy &amp; ML'!$BV:$BV,'Pooling Demand- Subsidy &amp; ML'!$B:$B,2035,'Pooling Demand- Subsidy &amp; ML'!$C:$C,$B159,'Pooling Demand- Subsidy &amp; ML'!$D:$D,AJ$154)</f>
        <v>5.8010989035701224</v>
      </c>
      <c r="AK159" s="12">
        <f>SUMIFS('Pooling Demand- Subsidy &amp; ML'!$BM:$BM,'Pooling Demand- Subsidy &amp; ML'!$B:$B,2035,'Pooling Demand- Subsidy &amp; ML'!$C:$C,$B159,'Pooling Demand- Subsidy &amp; ML'!$D:$D,AK$154)+SUMIFS('Pooling Demand- Subsidy &amp; ML'!$BV:$BV,'Pooling Demand- Subsidy &amp; ML'!$B:$B,2035,'Pooling Demand- Subsidy &amp; ML'!$C:$C,$B159,'Pooling Demand- Subsidy &amp; ML'!$D:$D,AK$154)</f>
        <v>154.26695991458405</v>
      </c>
      <c r="AL159" s="12">
        <f>SUMIFS('Pooling Demand- Subsidy &amp; ML'!$BM:$BM,'Pooling Demand- Subsidy &amp; ML'!$B:$B,2035,'Pooling Demand- Subsidy &amp; ML'!$C:$C,$B159,'Pooling Demand- Subsidy &amp; ML'!$D:$D,AL$154)+SUMIFS('Pooling Demand- Subsidy &amp; ML'!$BV:$BV,'Pooling Demand- Subsidy &amp; ML'!$B:$B,2035,'Pooling Demand- Subsidy &amp; ML'!$C:$C,$B159,'Pooling Demand- Subsidy &amp; ML'!$D:$D,AL$154)</f>
        <v>0.12250243511376506</v>
      </c>
      <c r="AM159" s="12">
        <f>SUMIFS('Pooling Demand- Subsidy &amp; ML'!$BM:$BM,'Pooling Demand- Subsidy &amp; ML'!$B:$B,2035,'Pooling Demand- Subsidy &amp; ML'!$C:$C,$B159,'Pooling Demand- Subsidy &amp; ML'!$D:$D,AM$154)+SUMIFS('Pooling Demand- Subsidy &amp; ML'!$BV:$BV,'Pooling Demand- Subsidy &amp; ML'!$B:$B,2035,'Pooling Demand- Subsidy &amp; ML'!$C:$C,$B159,'Pooling Demand- Subsidy &amp; ML'!$D:$D,AM$154)</f>
        <v>0.13723578181226967</v>
      </c>
      <c r="AN159" s="115">
        <f>SUMIFS('Pooling Demand- Subsidy &amp; ML'!$BM:$BM,'Pooling Demand- Subsidy &amp; ML'!$B:$B,2035,'Pooling Demand- Subsidy &amp; ML'!$C:$C,$B159,'Pooling Demand- Subsidy &amp; ML'!$D:$D,AN$154)+SUMIFS('Pooling Demand- Subsidy &amp; ML'!$BV:$BV,'Pooling Demand- Subsidy &amp; ML'!$B:$B,2035,'Pooling Demand- Subsidy &amp; ML'!$C:$C,$B159,'Pooling Demand- Subsidy &amp; ML'!$D:$D,AN$154)</f>
        <v>0.13245068822214395</v>
      </c>
      <c r="AO159" s="91">
        <f t="shared" si="93"/>
        <v>207.75263097781527</v>
      </c>
      <c r="AQ159" s="109" t="s">
        <v>12</v>
      </c>
      <c r="AR159" s="114" t="e">
        <f>SUMIFS('Pooling Demand- Subsidy &amp; ML'!$BM:$BM,'Pooling Demand- Subsidy &amp; ML'!$B:$B,2050,'Pooling Demand- Subsidy &amp; ML'!$C:$C,$B159,'Pooling Demand- Subsidy &amp; ML'!$D:$D,AR$154)+SUMIFS('Pooling Demand- Subsidy &amp; ML'!$BV:$BV,'Pooling Demand- Subsidy &amp; ML'!$B:$B,2050,'Pooling Demand- Subsidy &amp; ML'!$C:$C,$B159,'Pooling Demand- Subsidy &amp; ML'!$D:$D,AR$154)</f>
        <v>#N/A</v>
      </c>
      <c r="AS159" s="12" t="e">
        <f>SUMIFS('Pooling Demand- Subsidy &amp; ML'!$BM:$BM,'Pooling Demand- Subsidy &amp; ML'!$B:$B,2050,'Pooling Demand- Subsidy &amp; ML'!$C:$C,$B159,'Pooling Demand- Subsidy &amp; ML'!$D:$D,AS$154)+SUMIFS('Pooling Demand- Subsidy &amp; ML'!$BV:$BV,'Pooling Demand- Subsidy &amp; ML'!$B:$B,2050,'Pooling Demand- Subsidy &amp; ML'!$C:$C,$B159,'Pooling Demand- Subsidy &amp; ML'!$D:$D,AS$154)</f>
        <v>#N/A</v>
      </c>
      <c r="AT159" s="12" t="e">
        <f>SUMIFS('Pooling Demand- Subsidy &amp; ML'!$BM:$BM,'Pooling Demand- Subsidy &amp; ML'!$B:$B,2050,'Pooling Demand- Subsidy &amp; ML'!$C:$C,$B159,'Pooling Demand- Subsidy &amp; ML'!$D:$D,AT$154)+SUMIFS('Pooling Demand- Subsidy &amp; ML'!$BV:$BV,'Pooling Demand- Subsidy &amp; ML'!$B:$B,2050,'Pooling Demand- Subsidy &amp; ML'!$C:$C,$B159,'Pooling Demand- Subsidy &amp; ML'!$D:$D,AT$154)</f>
        <v>#N/A</v>
      </c>
      <c r="AU159" s="12" t="e">
        <f>SUMIFS('Pooling Demand- Subsidy &amp; ML'!$BM:$BM,'Pooling Demand- Subsidy &amp; ML'!$B:$B,2050,'Pooling Demand- Subsidy &amp; ML'!$C:$C,$B159,'Pooling Demand- Subsidy &amp; ML'!$D:$D,AU$154)+SUMIFS('Pooling Demand- Subsidy &amp; ML'!$BV:$BV,'Pooling Demand- Subsidy &amp; ML'!$B:$B,2050,'Pooling Demand- Subsidy &amp; ML'!$C:$C,$B159,'Pooling Demand- Subsidy &amp; ML'!$D:$D,AU$154)</f>
        <v>#N/A</v>
      </c>
      <c r="AV159" s="12" t="e">
        <f>SUMIFS('Pooling Demand- Subsidy &amp; ML'!$BM:$BM,'Pooling Demand- Subsidy &amp; ML'!$B:$B,2050,'Pooling Demand- Subsidy &amp; ML'!$C:$C,$B159,'Pooling Demand- Subsidy &amp; ML'!$D:$D,AV$154)+SUMIFS('Pooling Demand- Subsidy &amp; ML'!$BV:$BV,'Pooling Demand- Subsidy &amp; ML'!$B:$B,2050,'Pooling Demand- Subsidy &amp; ML'!$C:$C,$B159,'Pooling Demand- Subsidy &amp; ML'!$D:$D,AV$154)</f>
        <v>#N/A</v>
      </c>
      <c r="AW159" s="12" t="e">
        <f>SUMIFS('Pooling Demand- Subsidy &amp; ML'!$BM:$BM,'Pooling Demand- Subsidy &amp; ML'!$B:$B,2050,'Pooling Demand- Subsidy &amp; ML'!$C:$C,$B159,'Pooling Demand- Subsidy &amp; ML'!$D:$D,AW$154)+SUMIFS('Pooling Demand- Subsidy &amp; ML'!$BV:$BV,'Pooling Demand- Subsidy &amp; ML'!$B:$B,2050,'Pooling Demand- Subsidy &amp; ML'!$C:$C,$B159,'Pooling Demand- Subsidy &amp; ML'!$D:$D,AW$154)</f>
        <v>#N/A</v>
      </c>
      <c r="AX159" s="115" t="e">
        <f>SUMIFS('Pooling Demand- Subsidy &amp; ML'!$BM:$BM,'Pooling Demand- Subsidy &amp; ML'!$B:$B,2050,'Pooling Demand- Subsidy &amp; ML'!$C:$C,$B159,'Pooling Demand- Subsidy &amp; ML'!$D:$D,AX$154)+SUMIFS('Pooling Demand- Subsidy &amp; ML'!$BV:$BV,'Pooling Demand- Subsidy &amp; ML'!$B:$B,2050,'Pooling Demand- Subsidy &amp; ML'!$C:$C,$B159,'Pooling Demand- Subsidy &amp; ML'!$D:$D,AX$154)</f>
        <v>#N/A</v>
      </c>
      <c r="AY159" s="91" t="e">
        <f t="shared" si="94"/>
        <v>#N/A</v>
      </c>
    </row>
    <row r="160" spans="2:51" x14ac:dyDescent="0.25">
      <c r="B160" s="18">
        <v>4</v>
      </c>
      <c r="C160" s="109" t="s">
        <v>13</v>
      </c>
      <c r="D160" s="114" t="e">
        <f>SUMIFS('Pooling Demand- Subsidy &amp; ML'!$BM:$BM,'Pooling Demand- Subsidy &amp; ML'!$B:$B,2016,'Pooling Demand- Subsidy &amp; ML'!$C:$C,$B160,'Pooling Demand- Subsidy &amp; ML'!$D:$D,D$154)+SUMIFS('Pooling Demand- Subsidy &amp; ML'!$BV:$BV,'Pooling Demand- Subsidy &amp; ML'!$B:$B,2016,'Pooling Demand- Subsidy &amp; ML'!$C:$C,$B160,'Pooling Demand- Subsidy &amp; ML'!$D:$D,D$154)</f>
        <v>#N/A</v>
      </c>
      <c r="E160" s="12" t="e">
        <f>SUMIFS('Pooling Demand- Subsidy &amp; ML'!$BM:$BM,'Pooling Demand- Subsidy &amp; ML'!$B:$B,2016,'Pooling Demand- Subsidy &amp; ML'!$C:$C,$B160,'Pooling Demand- Subsidy &amp; ML'!$D:$D,E$154)+SUMIFS('Pooling Demand- Subsidy &amp; ML'!$BV:$BV,'Pooling Demand- Subsidy &amp; ML'!$B:$B,2016,'Pooling Demand- Subsidy &amp; ML'!$C:$C,$B160,'Pooling Demand- Subsidy &amp; ML'!$D:$D,E$154)</f>
        <v>#N/A</v>
      </c>
      <c r="F160" s="12" t="e">
        <f>SUMIFS('Pooling Demand- Subsidy &amp; ML'!$BM:$BM,'Pooling Demand- Subsidy &amp; ML'!$B:$B,2016,'Pooling Demand- Subsidy &amp; ML'!$C:$C,$B160,'Pooling Demand- Subsidy &amp; ML'!$D:$D,F$154)+SUMIFS('Pooling Demand- Subsidy &amp; ML'!$BV:$BV,'Pooling Demand- Subsidy &amp; ML'!$B:$B,2016,'Pooling Demand- Subsidy &amp; ML'!$C:$C,$B160,'Pooling Demand- Subsidy &amp; ML'!$D:$D,F$154)</f>
        <v>#N/A</v>
      </c>
      <c r="G160" s="12" t="e">
        <f>SUMIFS('Pooling Demand- Subsidy &amp; ML'!$BM:$BM,'Pooling Demand- Subsidy &amp; ML'!$B:$B,2016,'Pooling Demand- Subsidy &amp; ML'!$C:$C,$B160,'Pooling Demand- Subsidy &amp; ML'!$D:$D,G$154)+SUMIFS('Pooling Demand- Subsidy &amp; ML'!$BV:$BV,'Pooling Demand- Subsidy &amp; ML'!$B:$B,2016,'Pooling Demand- Subsidy &amp; ML'!$C:$C,$B160,'Pooling Demand- Subsidy &amp; ML'!$D:$D,G$154)</f>
        <v>#N/A</v>
      </c>
      <c r="H160" s="12" t="e">
        <f>SUMIFS('Pooling Demand- Subsidy &amp; ML'!$BM:$BM,'Pooling Demand- Subsidy &amp; ML'!$B:$B,2016,'Pooling Demand- Subsidy &amp; ML'!$C:$C,$B160,'Pooling Demand- Subsidy &amp; ML'!$D:$D,H$154)+SUMIFS('Pooling Demand- Subsidy &amp; ML'!$BV:$BV,'Pooling Demand- Subsidy &amp; ML'!$B:$B,2016,'Pooling Demand- Subsidy &amp; ML'!$C:$C,$B160,'Pooling Demand- Subsidy &amp; ML'!$D:$D,H$154)</f>
        <v>#N/A</v>
      </c>
      <c r="I160" s="12" t="e">
        <f>SUMIFS('Pooling Demand- Subsidy &amp; ML'!$BM:$BM,'Pooling Demand- Subsidy &amp; ML'!$B:$B,2016,'Pooling Demand- Subsidy &amp; ML'!$C:$C,$B160,'Pooling Demand- Subsidy &amp; ML'!$D:$D,I$154)+SUMIFS('Pooling Demand- Subsidy &amp; ML'!$BV:$BV,'Pooling Demand- Subsidy &amp; ML'!$B:$B,2016,'Pooling Demand- Subsidy &amp; ML'!$C:$C,$B160,'Pooling Demand- Subsidy &amp; ML'!$D:$D,I$154)</f>
        <v>#N/A</v>
      </c>
      <c r="J160" s="115" t="e">
        <f>SUMIFS('Pooling Demand- Subsidy &amp; ML'!$BM:$BM,'Pooling Demand- Subsidy &amp; ML'!$B:$B,2016,'Pooling Demand- Subsidy &amp; ML'!$C:$C,$B160,'Pooling Demand- Subsidy &amp; ML'!$D:$D,J$154)+SUMIFS('Pooling Demand- Subsidy &amp; ML'!$BV:$BV,'Pooling Demand- Subsidy &amp; ML'!$B:$B,2016,'Pooling Demand- Subsidy &amp; ML'!$C:$C,$B160,'Pooling Demand- Subsidy &amp; ML'!$D:$D,J$154)</f>
        <v>#N/A</v>
      </c>
      <c r="K160" s="91" t="e">
        <f t="shared" si="90"/>
        <v>#N/A</v>
      </c>
      <c r="M160" s="109" t="s">
        <v>13</v>
      </c>
      <c r="N160" s="114" t="e">
        <f>SUMIFS('Pooling Demand- Subsidy &amp; ML'!$BM:$BM,'Pooling Demand- Subsidy &amp; ML'!$B:$B,2020,'Pooling Demand- Subsidy &amp; ML'!$C:$C,$B160,'Pooling Demand- Subsidy &amp; ML'!$D:$D,N$154)+SUMIFS('Pooling Demand- Subsidy &amp; ML'!$BV:$BV,'Pooling Demand- Subsidy &amp; ML'!$B:$B,2020,'Pooling Demand- Subsidy &amp; ML'!$C:$C,$B160,'Pooling Demand- Subsidy &amp; ML'!$D:$D,N$154)</f>
        <v>#N/A</v>
      </c>
      <c r="O160" s="12" t="e">
        <f>SUMIFS('Pooling Demand- Subsidy &amp; ML'!$BM:$BM,'Pooling Demand- Subsidy &amp; ML'!$B:$B,2020,'Pooling Demand- Subsidy &amp; ML'!$C:$C,$B160,'Pooling Demand- Subsidy &amp; ML'!$D:$D,O$154)+SUMIFS('Pooling Demand- Subsidy &amp; ML'!$BV:$BV,'Pooling Demand- Subsidy &amp; ML'!$B:$B,2020,'Pooling Demand- Subsidy &amp; ML'!$C:$C,$B160,'Pooling Demand- Subsidy &amp; ML'!$D:$D,O$154)</f>
        <v>#N/A</v>
      </c>
      <c r="P160" s="12" t="e">
        <f>SUMIFS('Pooling Demand- Subsidy &amp; ML'!$BM:$BM,'Pooling Demand- Subsidy &amp; ML'!$B:$B,2020,'Pooling Demand- Subsidy &amp; ML'!$C:$C,$B160,'Pooling Demand- Subsidy &amp; ML'!$D:$D,P$154)+SUMIFS('Pooling Demand- Subsidy &amp; ML'!$BV:$BV,'Pooling Demand- Subsidy &amp; ML'!$B:$B,2020,'Pooling Demand- Subsidy &amp; ML'!$C:$C,$B160,'Pooling Demand- Subsidy &amp; ML'!$D:$D,P$154)</f>
        <v>#N/A</v>
      </c>
      <c r="Q160" s="12" t="e">
        <f>SUMIFS('Pooling Demand- Subsidy &amp; ML'!$BM:$BM,'Pooling Demand- Subsidy &amp; ML'!$B:$B,2020,'Pooling Demand- Subsidy &amp; ML'!$C:$C,$B160,'Pooling Demand- Subsidy &amp; ML'!$D:$D,Q$154)+SUMIFS('Pooling Demand- Subsidy &amp; ML'!$BV:$BV,'Pooling Demand- Subsidy &amp; ML'!$B:$B,2020,'Pooling Demand- Subsidy &amp; ML'!$C:$C,$B160,'Pooling Demand- Subsidy &amp; ML'!$D:$D,Q$154)</f>
        <v>#N/A</v>
      </c>
      <c r="R160" s="12" t="e">
        <f>SUMIFS('Pooling Demand- Subsidy &amp; ML'!$BM:$BM,'Pooling Demand- Subsidy &amp; ML'!$B:$B,2020,'Pooling Demand- Subsidy &amp; ML'!$C:$C,$B160,'Pooling Demand- Subsidy &amp; ML'!$D:$D,R$154)+SUMIFS('Pooling Demand- Subsidy &amp; ML'!$BV:$BV,'Pooling Demand- Subsidy &amp; ML'!$B:$B,2020,'Pooling Demand- Subsidy &amp; ML'!$C:$C,$B160,'Pooling Demand- Subsidy &amp; ML'!$D:$D,R$154)</f>
        <v>#N/A</v>
      </c>
      <c r="S160" s="12" t="e">
        <f>SUMIFS('Pooling Demand- Subsidy &amp; ML'!$BM:$BM,'Pooling Demand- Subsidy &amp; ML'!$B:$B,2020,'Pooling Demand- Subsidy &amp; ML'!$C:$C,$B160,'Pooling Demand- Subsidy &amp; ML'!$D:$D,S$154)+SUMIFS('Pooling Demand- Subsidy &amp; ML'!$BV:$BV,'Pooling Demand- Subsidy &amp; ML'!$B:$B,2020,'Pooling Demand- Subsidy &amp; ML'!$C:$C,$B160,'Pooling Demand- Subsidy &amp; ML'!$D:$D,S$154)</f>
        <v>#N/A</v>
      </c>
      <c r="T160" s="115" t="e">
        <f>SUMIFS('Pooling Demand- Subsidy &amp; ML'!$BM:$BM,'Pooling Demand- Subsidy &amp; ML'!$B:$B,2020,'Pooling Demand- Subsidy &amp; ML'!$C:$C,$B160,'Pooling Demand- Subsidy &amp; ML'!$D:$D,T$154)+SUMIFS('Pooling Demand- Subsidy &amp; ML'!$BV:$BV,'Pooling Demand- Subsidy &amp; ML'!$B:$B,2020,'Pooling Demand- Subsidy &amp; ML'!$C:$C,$B160,'Pooling Demand- Subsidy &amp; ML'!$D:$D,T$154)</f>
        <v>#N/A</v>
      </c>
      <c r="U160" s="91" t="e">
        <f t="shared" si="91"/>
        <v>#N/A</v>
      </c>
      <c r="W160" s="109" t="s">
        <v>13</v>
      </c>
      <c r="X160" s="114" t="e">
        <f>SUMIFS('Pooling Demand- Subsidy &amp; ML'!$BM:$BM,'Pooling Demand- Subsidy &amp; ML'!$B:$B,2025,'Pooling Demand- Subsidy &amp; ML'!$C:$C,$B160,'Pooling Demand- Subsidy &amp; ML'!$D:$D,X$154)+SUMIFS('Pooling Demand- Subsidy &amp; ML'!$BV:$BV,'Pooling Demand- Subsidy &amp; ML'!$B:$B,2025,'Pooling Demand- Subsidy &amp; ML'!$C:$C,$B160,'Pooling Demand- Subsidy &amp; ML'!$D:$D,X$154)</f>
        <v>#N/A</v>
      </c>
      <c r="Y160" s="12" t="e">
        <f>SUMIFS('Pooling Demand- Subsidy &amp; ML'!$BM:$BM,'Pooling Demand- Subsidy &amp; ML'!$B:$B,2025,'Pooling Demand- Subsidy &amp; ML'!$C:$C,$B160,'Pooling Demand- Subsidy &amp; ML'!$D:$D,Y$154)+SUMIFS('Pooling Demand- Subsidy &amp; ML'!$BV:$BV,'Pooling Demand- Subsidy &amp; ML'!$B:$B,2025,'Pooling Demand- Subsidy &amp; ML'!$C:$C,$B160,'Pooling Demand- Subsidy &amp; ML'!$D:$D,Y$154)</f>
        <v>#N/A</v>
      </c>
      <c r="Z160" s="12" t="e">
        <f>SUMIFS('Pooling Demand- Subsidy &amp; ML'!$BM:$BM,'Pooling Demand- Subsidy &amp; ML'!$B:$B,2025,'Pooling Demand- Subsidy &amp; ML'!$C:$C,$B160,'Pooling Demand- Subsidy &amp; ML'!$D:$D,Z$154)+SUMIFS('Pooling Demand- Subsidy &amp; ML'!$BV:$BV,'Pooling Demand- Subsidy &amp; ML'!$B:$B,2025,'Pooling Demand- Subsidy &amp; ML'!$C:$C,$B160,'Pooling Demand- Subsidy &amp; ML'!$D:$D,Z$154)</f>
        <v>#N/A</v>
      </c>
      <c r="AA160" s="12" t="e">
        <f>SUMIFS('Pooling Demand- Subsidy &amp; ML'!$BM:$BM,'Pooling Demand- Subsidy &amp; ML'!$B:$B,2025,'Pooling Demand- Subsidy &amp; ML'!$C:$C,$B160,'Pooling Demand- Subsidy &amp; ML'!$D:$D,AA$154)+SUMIFS('Pooling Demand- Subsidy &amp; ML'!$BV:$BV,'Pooling Demand- Subsidy &amp; ML'!$B:$B,2025,'Pooling Demand- Subsidy &amp; ML'!$C:$C,$B160,'Pooling Demand- Subsidy &amp; ML'!$D:$D,AA$154)</f>
        <v>#N/A</v>
      </c>
      <c r="AB160" s="12" t="e">
        <f>SUMIFS('Pooling Demand- Subsidy &amp; ML'!$BM:$BM,'Pooling Demand- Subsidy &amp; ML'!$B:$B,2025,'Pooling Demand- Subsidy &amp; ML'!$C:$C,$B160,'Pooling Demand- Subsidy &amp; ML'!$D:$D,AB$154)+SUMIFS('Pooling Demand- Subsidy &amp; ML'!$BV:$BV,'Pooling Demand- Subsidy &amp; ML'!$B:$B,2025,'Pooling Demand- Subsidy &amp; ML'!$C:$C,$B160,'Pooling Demand- Subsidy &amp; ML'!$D:$D,AB$154)</f>
        <v>#N/A</v>
      </c>
      <c r="AC160" s="12" t="e">
        <f>SUMIFS('Pooling Demand- Subsidy &amp; ML'!$BM:$BM,'Pooling Demand- Subsidy &amp; ML'!$B:$B,2025,'Pooling Demand- Subsidy &amp; ML'!$C:$C,$B160,'Pooling Demand- Subsidy &amp; ML'!$D:$D,AC$154)+SUMIFS('Pooling Demand- Subsidy &amp; ML'!$BV:$BV,'Pooling Demand- Subsidy &amp; ML'!$B:$B,2025,'Pooling Demand- Subsidy &amp; ML'!$C:$C,$B160,'Pooling Demand- Subsidy &amp; ML'!$D:$D,AC$154)</f>
        <v>#N/A</v>
      </c>
      <c r="AD160" s="115" t="e">
        <f>SUMIFS('Pooling Demand- Subsidy &amp; ML'!$BM:$BM,'Pooling Demand- Subsidy &amp; ML'!$B:$B,2025,'Pooling Demand- Subsidy &amp; ML'!$C:$C,$B160,'Pooling Demand- Subsidy &amp; ML'!$D:$D,AD$154)+SUMIFS('Pooling Demand- Subsidy &amp; ML'!$BV:$BV,'Pooling Demand- Subsidy &amp; ML'!$B:$B,2025,'Pooling Demand- Subsidy &amp; ML'!$C:$C,$B160,'Pooling Demand- Subsidy &amp; ML'!$D:$D,AD$154)</f>
        <v>#N/A</v>
      </c>
      <c r="AE160" s="91" t="e">
        <f t="shared" si="92"/>
        <v>#N/A</v>
      </c>
      <c r="AG160" s="109" t="s">
        <v>13</v>
      </c>
      <c r="AH160" s="114">
        <f>SUMIFS('Pooling Demand- Subsidy &amp; ML'!$BM:$BM,'Pooling Demand- Subsidy &amp; ML'!$B:$B,2035,'Pooling Demand- Subsidy &amp; ML'!$C:$C,$B160,'Pooling Demand- Subsidy &amp; ML'!$D:$D,AH$154)+SUMIFS('Pooling Demand- Subsidy &amp; ML'!$BV:$BV,'Pooling Demand- Subsidy &amp; ML'!$B:$B,2035,'Pooling Demand- Subsidy &amp; ML'!$C:$C,$B160,'Pooling Demand- Subsidy &amp; ML'!$D:$D,AH$154)</f>
        <v>0.29155913642160919</v>
      </c>
      <c r="AI160" s="12">
        <f>SUMIFS('Pooling Demand- Subsidy &amp; ML'!$BM:$BM,'Pooling Demand- Subsidy &amp; ML'!$B:$B,2035,'Pooling Demand- Subsidy &amp; ML'!$C:$C,$B160,'Pooling Demand- Subsidy &amp; ML'!$D:$D,AI$154)+SUMIFS('Pooling Demand- Subsidy &amp; ML'!$BV:$BV,'Pooling Demand- Subsidy &amp; ML'!$B:$B,2035,'Pooling Demand- Subsidy &amp; ML'!$C:$C,$B160,'Pooling Demand- Subsidy &amp; ML'!$D:$D,AI$154)</f>
        <v>3.9791851474521343</v>
      </c>
      <c r="AJ160" s="12">
        <f>SUMIFS('Pooling Demand- Subsidy &amp; ML'!$BM:$BM,'Pooling Demand- Subsidy &amp; ML'!$B:$B,2035,'Pooling Demand- Subsidy &amp; ML'!$C:$C,$B160,'Pooling Demand- Subsidy &amp; ML'!$D:$D,AJ$154)+SUMIFS('Pooling Demand- Subsidy &amp; ML'!$BV:$BV,'Pooling Demand- Subsidy &amp; ML'!$B:$B,2035,'Pooling Demand- Subsidy &amp; ML'!$C:$C,$B160,'Pooling Demand- Subsidy &amp; ML'!$D:$D,AJ$154)</f>
        <v>5.710628033936483E-2</v>
      </c>
      <c r="AK160" s="12">
        <f>SUMIFS('Pooling Demand- Subsidy &amp; ML'!$BM:$BM,'Pooling Demand- Subsidy &amp; ML'!$B:$B,2035,'Pooling Demand- Subsidy &amp; ML'!$C:$C,$B160,'Pooling Demand- Subsidy &amp; ML'!$D:$D,AK$154)+SUMIFS('Pooling Demand- Subsidy &amp; ML'!$BV:$BV,'Pooling Demand- Subsidy &amp; ML'!$B:$B,2035,'Pooling Demand- Subsidy &amp; ML'!$C:$C,$B160,'Pooling Demand- Subsidy &amp; ML'!$D:$D,AK$154)</f>
        <v>0.1121108194884689</v>
      </c>
      <c r="AL160" s="12">
        <f>SUMIFS('Pooling Demand- Subsidy &amp; ML'!$BM:$BM,'Pooling Demand- Subsidy &amp; ML'!$B:$B,2035,'Pooling Demand- Subsidy &amp; ML'!$C:$C,$B160,'Pooling Demand- Subsidy &amp; ML'!$D:$D,AL$154)+SUMIFS('Pooling Demand- Subsidy &amp; ML'!$BV:$BV,'Pooling Demand- Subsidy &amp; ML'!$B:$B,2035,'Pooling Demand- Subsidy &amp; ML'!$C:$C,$B160,'Pooling Demand- Subsidy &amp; ML'!$D:$D,AL$154)</f>
        <v>113.27347050522603</v>
      </c>
      <c r="AM160" s="12">
        <f>SUMIFS('Pooling Demand- Subsidy &amp; ML'!$BM:$BM,'Pooling Demand- Subsidy &amp; ML'!$B:$B,2035,'Pooling Demand- Subsidy &amp; ML'!$C:$C,$B160,'Pooling Demand- Subsidy &amp; ML'!$D:$D,AM$154)+SUMIFS('Pooling Demand- Subsidy &amp; ML'!$BV:$BV,'Pooling Demand- Subsidy &amp; ML'!$B:$B,2035,'Pooling Demand- Subsidy &amp; ML'!$C:$C,$B160,'Pooling Demand- Subsidy &amp; ML'!$D:$D,AM$154)</f>
        <v>21.817860455112516</v>
      </c>
      <c r="AN160" s="115">
        <f>SUMIFS('Pooling Demand- Subsidy &amp; ML'!$BM:$BM,'Pooling Demand- Subsidy &amp; ML'!$B:$B,2035,'Pooling Demand- Subsidy &amp; ML'!$C:$C,$B160,'Pooling Demand- Subsidy &amp; ML'!$D:$D,AN$154)+SUMIFS('Pooling Demand- Subsidy &amp; ML'!$BV:$BV,'Pooling Demand- Subsidy &amp; ML'!$B:$B,2035,'Pooling Demand- Subsidy &amp; ML'!$C:$C,$B160,'Pooling Demand- Subsidy &amp; ML'!$D:$D,AN$154)</f>
        <v>3.592312202938373E-3</v>
      </c>
      <c r="AO160" s="91">
        <f t="shared" si="93"/>
        <v>139.53488465624304</v>
      </c>
      <c r="AQ160" s="109" t="s">
        <v>13</v>
      </c>
      <c r="AR160" s="114" t="e">
        <f>SUMIFS('Pooling Demand- Subsidy &amp; ML'!$BM:$BM,'Pooling Demand- Subsidy &amp; ML'!$B:$B,2050,'Pooling Demand- Subsidy &amp; ML'!$C:$C,$B160,'Pooling Demand- Subsidy &amp; ML'!$D:$D,AR$154)+SUMIFS('Pooling Demand- Subsidy &amp; ML'!$BV:$BV,'Pooling Demand- Subsidy &amp; ML'!$B:$B,2050,'Pooling Demand- Subsidy &amp; ML'!$C:$C,$B160,'Pooling Demand- Subsidy &amp; ML'!$D:$D,AR$154)</f>
        <v>#N/A</v>
      </c>
      <c r="AS160" s="12" t="e">
        <f>SUMIFS('Pooling Demand- Subsidy &amp; ML'!$BM:$BM,'Pooling Demand- Subsidy &amp; ML'!$B:$B,2050,'Pooling Demand- Subsidy &amp; ML'!$C:$C,$B160,'Pooling Demand- Subsidy &amp; ML'!$D:$D,AS$154)+SUMIFS('Pooling Demand- Subsidy &amp; ML'!$BV:$BV,'Pooling Demand- Subsidy &amp; ML'!$B:$B,2050,'Pooling Demand- Subsidy &amp; ML'!$C:$C,$B160,'Pooling Demand- Subsidy &amp; ML'!$D:$D,AS$154)</f>
        <v>#N/A</v>
      </c>
      <c r="AT160" s="12" t="e">
        <f>SUMIFS('Pooling Demand- Subsidy &amp; ML'!$BM:$BM,'Pooling Demand- Subsidy &amp; ML'!$B:$B,2050,'Pooling Demand- Subsidy &amp; ML'!$C:$C,$B160,'Pooling Demand- Subsidy &amp; ML'!$D:$D,AT$154)+SUMIFS('Pooling Demand- Subsidy &amp; ML'!$BV:$BV,'Pooling Demand- Subsidy &amp; ML'!$B:$B,2050,'Pooling Demand- Subsidy &amp; ML'!$C:$C,$B160,'Pooling Demand- Subsidy &amp; ML'!$D:$D,AT$154)</f>
        <v>#N/A</v>
      </c>
      <c r="AU160" s="12" t="e">
        <f>SUMIFS('Pooling Demand- Subsidy &amp; ML'!$BM:$BM,'Pooling Demand- Subsidy &amp; ML'!$B:$B,2050,'Pooling Demand- Subsidy &amp; ML'!$C:$C,$B160,'Pooling Demand- Subsidy &amp; ML'!$D:$D,AU$154)+SUMIFS('Pooling Demand- Subsidy &amp; ML'!$BV:$BV,'Pooling Demand- Subsidy &amp; ML'!$B:$B,2050,'Pooling Demand- Subsidy &amp; ML'!$C:$C,$B160,'Pooling Demand- Subsidy &amp; ML'!$D:$D,AU$154)</f>
        <v>#N/A</v>
      </c>
      <c r="AV160" s="12" t="e">
        <f>SUMIFS('Pooling Demand- Subsidy &amp; ML'!$BM:$BM,'Pooling Demand- Subsidy &amp; ML'!$B:$B,2050,'Pooling Demand- Subsidy &amp; ML'!$C:$C,$B160,'Pooling Demand- Subsidy &amp; ML'!$D:$D,AV$154)+SUMIFS('Pooling Demand- Subsidy &amp; ML'!$BV:$BV,'Pooling Demand- Subsidy &amp; ML'!$B:$B,2050,'Pooling Demand- Subsidy &amp; ML'!$C:$C,$B160,'Pooling Demand- Subsidy &amp; ML'!$D:$D,AV$154)</f>
        <v>#N/A</v>
      </c>
      <c r="AW160" s="12" t="e">
        <f>SUMIFS('Pooling Demand- Subsidy &amp; ML'!$BM:$BM,'Pooling Demand- Subsidy &amp; ML'!$B:$B,2050,'Pooling Demand- Subsidy &amp; ML'!$C:$C,$B160,'Pooling Demand- Subsidy &amp; ML'!$D:$D,AW$154)+SUMIFS('Pooling Demand- Subsidy &amp; ML'!$BV:$BV,'Pooling Demand- Subsidy &amp; ML'!$B:$B,2050,'Pooling Demand- Subsidy &amp; ML'!$C:$C,$B160,'Pooling Demand- Subsidy &amp; ML'!$D:$D,AW$154)</f>
        <v>#N/A</v>
      </c>
      <c r="AX160" s="115" t="e">
        <f>SUMIFS('Pooling Demand- Subsidy &amp; ML'!$BM:$BM,'Pooling Demand- Subsidy &amp; ML'!$B:$B,2050,'Pooling Demand- Subsidy &amp; ML'!$C:$C,$B160,'Pooling Demand- Subsidy &amp; ML'!$D:$D,AX$154)+SUMIFS('Pooling Demand- Subsidy &amp; ML'!$BV:$BV,'Pooling Demand- Subsidy &amp; ML'!$B:$B,2050,'Pooling Demand- Subsidy &amp; ML'!$C:$C,$B160,'Pooling Demand- Subsidy &amp; ML'!$D:$D,AX$154)</f>
        <v>#N/A</v>
      </c>
      <c r="AY160" s="91" t="e">
        <f t="shared" si="94"/>
        <v>#N/A</v>
      </c>
    </row>
    <row r="161" spans="2:51" x14ac:dyDescent="0.25">
      <c r="B161" s="18">
        <v>5</v>
      </c>
      <c r="C161" s="109" t="s">
        <v>14</v>
      </c>
      <c r="D161" s="114" t="e">
        <f>SUMIFS('Pooling Demand- Subsidy &amp; ML'!$BM:$BM,'Pooling Demand- Subsidy &amp; ML'!$B:$B,2016,'Pooling Demand- Subsidy &amp; ML'!$C:$C,$B161,'Pooling Demand- Subsidy &amp; ML'!$D:$D,D$154)+SUMIFS('Pooling Demand- Subsidy &amp; ML'!$BV:$BV,'Pooling Demand- Subsidy &amp; ML'!$B:$B,2016,'Pooling Demand- Subsidy &amp; ML'!$C:$C,$B161,'Pooling Demand- Subsidy &amp; ML'!$D:$D,D$154)</f>
        <v>#N/A</v>
      </c>
      <c r="E161" s="12" t="e">
        <f>SUMIFS('Pooling Demand- Subsidy &amp; ML'!$BM:$BM,'Pooling Demand- Subsidy &amp; ML'!$B:$B,2016,'Pooling Demand- Subsidy &amp; ML'!$C:$C,$B161,'Pooling Demand- Subsidy &amp; ML'!$D:$D,E$154)+SUMIFS('Pooling Demand- Subsidy &amp; ML'!$BV:$BV,'Pooling Demand- Subsidy &amp; ML'!$B:$B,2016,'Pooling Demand- Subsidy &amp; ML'!$C:$C,$B161,'Pooling Demand- Subsidy &amp; ML'!$D:$D,E$154)</f>
        <v>#N/A</v>
      </c>
      <c r="F161" s="12" t="e">
        <f>SUMIFS('Pooling Demand- Subsidy &amp; ML'!$BM:$BM,'Pooling Demand- Subsidy &amp; ML'!$B:$B,2016,'Pooling Demand- Subsidy &amp; ML'!$C:$C,$B161,'Pooling Demand- Subsidy &amp; ML'!$D:$D,F$154)+SUMIFS('Pooling Demand- Subsidy &amp; ML'!$BV:$BV,'Pooling Demand- Subsidy &amp; ML'!$B:$B,2016,'Pooling Demand- Subsidy &amp; ML'!$C:$C,$B161,'Pooling Demand- Subsidy &amp; ML'!$D:$D,F$154)</f>
        <v>#N/A</v>
      </c>
      <c r="G161" s="12" t="e">
        <f>SUMIFS('Pooling Demand- Subsidy &amp; ML'!$BM:$BM,'Pooling Demand- Subsidy &amp; ML'!$B:$B,2016,'Pooling Demand- Subsidy &amp; ML'!$C:$C,$B161,'Pooling Demand- Subsidy &amp; ML'!$D:$D,G$154)+SUMIFS('Pooling Demand- Subsidy &amp; ML'!$BV:$BV,'Pooling Demand- Subsidy &amp; ML'!$B:$B,2016,'Pooling Demand- Subsidy &amp; ML'!$C:$C,$B161,'Pooling Demand- Subsidy &amp; ML'!$D:$D,G$154)</f>
        <v>#N/A</v>
      </c>
      <c r="H161" s="12" t="e">
        <f>SUMIFS('Pooling Demand- Subsidy &amp; ML'!$BM:$BM,'Pooling Demand- Subsidy &amp; ML'!$B:$B,2016,'Pooling Demand- Subsidy &amp; ML'!$C:$C,$B161,'Pooling Demand- Subsidy &amp; ML'!$D:$D,H$154)+SUMIFS('Pooling Demand- Subsidy &amp; ML'!$BV:$BV,'Pooling Demand- Subsidy &amp; ML'!$B:$B,2016,'Pooling Demand- Subsidy &amp; ML'!$C:$C,$B161,'Pooling Demand- Subsidy &amp; ML'!$D:$D,H$154)</f>
        <v>#N/A</v>
      </c>
      <c r="I161" s="12" t="e">
        <f>SUMIFS('Pooling Demand- Subsidy &amp; ML'!$BM:$BM,'Pooling Demand- Subsidy &amp; ML'!$B:$B,2016,'Pooling Demand- Subsidy &amp; ML'!$C:$C,$B161,'Pooling Demand- Subsidy &amp; ML'!$D:$D,I$154)+SUMIFS('Pooling Demand- Subsidy &amp; ML'!$BV:$BV,'Pooling Demand- Subsidy &amp; ML'!$B:$B,2016,'Pooling Demand- Subsidy &amp; ML'!$C:$C,$B161,'Pooling Demand- Subsidy &amp; ML'!$D:$D,I$154)</f>
        <v>#N/A</v>
      </c>
      <c r="J161" s="115" t="e">
        <f>SUMIFS('Pooling Demand- Subsidy &amp; ML'!$BM:$BM,'Pooling Demand- Subsidy &amp; ML'!$B:$B,2016,'Pooling Demand- Subsidy &amp; ML'!$C:$C,$B161,'Pooling Demand- Subsidy &amp; ML'!$D:$D,J$154)+SUMIFS('Pooling Demand- Subsidy &amp; ML'!$BV:$BV,'Pooling Demand- Subsidy &amp; ML'!$B:$B,2016,'Pooling Demand- Subsidy &amp; ML'!$C:$C,$B161,'Pooling Demand- Subsidy &amp; ML'!$D:$D,J$154)</f>
        <v>#N/A</v>
      </c>
      <c r="K161" s="91" t="e">
        <f t="shared" si="90"/>
        <v>#N/A</v>
      </c>
      <c r="M161" s="109" t="s">
        <v>14</v>
      </c>
      <c r="N161" s="114" t="e">
        <f>SUMIFS('Pooling Demand- Subsidy &amp; ML'!$BM:$BM,'Pooling Demand- Subsidy &amp; ML'!$B:$B,2020,'Pooling Demand- Subsidy &amp; ML'!$C:$C,$B161,'Pooling Demand- Subsidy &amp; ML'!$D:$D,N$154)+SUMIFS('Pooling Demand- Subsidy &amp; ML'!$BV:$BV,'Pooling Demand- Subsidy &amp; ML'!$B:$B,2020,'Pooling Demand- Subsidy &amp; ML'!$C:$C,$B161,'Pooling Demand- Subsidy &amp; ML'!$D:$D,N$154)</f>
        <v>#N/A</v>
      </c>
      <c r="O161" s="12" t="e">
        <f>SUMIFS('Pooling Demand- Subsidy &amp; ML'!$BM:$BM,'Pooling Demand- Subsidy &amp; ML'!$B:$B,2020,'Pooling Demand- Subsidy &amp; ML'!$C:$C,$B161,'Pooling Demand- Subsidy &amp; ML'!$D:$D,O$154)+SUMIFS('Pooling Demand- Subsidy &amp; ML'!$BV:$BV,'Pooling Demand- Subsidy &amp; ML'!$B:$B,2020,'Pooling Demand- Subsidy &amp; ML'!$C:$C,$B161,'Pooling Demand- Subsidy &amp; ML'!$D:$D,O$154)</f>
        <v>#N/A</v>
      </c>
      <c r="P161" s="12" t="e">
        <f>SUMIFS('Pooling Demand- Subsidy &amp; ML'!$BM:$BM,'Pooling Demand- Subsidy &amp; ML'!$B:$B,2020,'Pooling Demand- Subsidy &amp; ML'!$C:$C,$B161,'Pooling Demand- Subsidy &amp; ML'!$D:$D,P$154)+SUMIFS('Pooling Demand- Subsidy &amp; ML'!$BV:$BV,'Pooling Demand- Subsidy &amp; ML'!$B:$B,2020,'Pooling Demand- Subsidy &amp; ML'!$C:$C,$B161,'Pooling Demand- Subsidy &amp; ML'!$D:$D,P$154)</f>
        <v>#N/A</v>
      </c>
      <c r="Q161" s="12" t="e">
        <f>SUMIFS('Pooling Demand- Subsidy &amp; ML'!$BM:$BM,'Pooling Demand- Subsidy &amp; ML'!$B:$B,2020,'Pooling Demand- Subsidy &amp; ML'!$C:$C,$B161,'Pooling Demand- Subsidy &amp; ML'!$D:$D,Q$154)+SUMIFS('Pooling Demand- Subsidy &amp; ML'!$BV:$BV,'Pooling Demand- Subsidy &amp; ML'!$B:$B,2020,'Pooling Demand- Subsidy &amp; ML'!$C:$C,$B161,'Pooling Demand- Subsidy &amp; ML'!$D:$D,Q$154)</f>
        <v>#N/A</v>
      </c>
      <c r="R161" s="12" t="e">
        <f>SUMIFS('Pooling Demand- Subsidy &amp; ML'!$BM:$BM,'Pooling Demand- Subsidy &amp; ML'!$B:$B,2020,'Pooling Demand- Subsidy &amp; ML'!$C:$C,$B161,'Pooling Demand- Subsidy &amp; ML'!$D:$D,R$154)+SUMIFS('Pooling Demand- Subsidy &amp; ML'!$BV:$BV,'Pooling Demand- Subsidy &amp; ML'!$B:$B,2020,'Pooling Demand- Subsidy &amp; ML'!$C:$C,$B161,'Pooling Demand- Subsidy &amp; ML'!$D:$D,R$154)</f>
        <v>#N/A</v>
      </c>
      <c r="S161" s="12" t="e">
        <f>SUMIFS('Pooling Demand- Subsidy &amp; ML'!$BM:$BM,'Pooling Demand- Subsidy &amp; ML'!$B:$B,2020,'Pooling Demand- Subsidy &amp; ML'!$C:$C,$B161,'Pooling Demand- Subsidy &amp; ML'!$D:$D,S$154)+SUMIFS('Pooling Demand- Subsidy &amp; ML'!$BV:$BV,'Pooling Demand- Subsidy &amp; ML'!$B:$B,2020,'Pooling Demand- Subsidy &amp; ML'!$C:$C,$B161,'Pooling Demand- Subsidy &amp; ML'!$D:$D,S$154)</f>
        <v>#N/A</v>
      </c>
      <c r="T161" s="115" t="e">
        <f>SUMIFS('Pooling Demand- Subsidy &amp; ML'!$BM:$BM,'Pooling Demand- Subsidy &amp; ML'!$B:$B,2020,'Pooling Demand- Subsidy &amp; ML'!$C:$C,$B161,'Pooling Demand- Subsidy &amp; ML'!$D:$D,T$154)+SUMIFS('Pooling Demand- Subsidy &amp; ML'!$BV:$BV,'Pooling Demand- Subsidy &amp; ML'!$B:$B,2020,'Pooling Demand- Subsidy &amp; ML'!$C:$C,$B161,'Pooling Demand- Subsidy &amp; ML'!$D:$D,T$154)</f>
        <v>#N/A</v>
      </c>
      <c r="U161" s="91" t="e">
        <f t="shared" si="91"/>
        <v>#N/A</v>
      </c>
      <c r="W161" s="109" t="s">
        <v>14</v>
      </c>
      <c r="X161" s="114" t="e">
        <f>SUMIFS('Pooling Demand- Subsidy &amp; ML'!$BM:$BM,'Pooling Demand- Subsidy &amp; ML'!$B:$B,2025,'Pooling Demand- Subsidy &amp; ML'!$C:$C,$B161,'Pooling Demand- Subsidy &amp; ML'!$D:$D,X$154)+SUMIFS('Pooling Demand- Subsidy &amp; ML'!$BV:$BV,'Pooling Demand- Subsidy &amp; ML'!$B:$B,2025,'Pooling Demand- Subsidy &amp; ML'!$C:$C,$B161,'Pooling Demand- Subsidy &amp; ML'!$D:$D,X$154)</f>
        <v>#N/A</v>
      </c>
      <c r="Y161" s="12" t="e">
        <f>SUMIFS('Pooling Demand- Subsidy &amp; ML'!$BM:$BM,'Pooling Demand- Subsidy &amp; ML'!$B:$B,2025,'Pooling Demand- Subsidy &amp; ML'!$C:$C,$B161,'Pooling Demand- Subsidy &amp; ML'!$D:$D,Y$154)+SUMIFS('Pooling Demand- Subsidy &amp; ML'!$BV:$BV,'Pooling Demand- Subsidy &amp; ML'!$B:$B,2025,'Pooling Demand- Subsidy &amp; ML'!$C:$C,$B161,'Pooling Demand- Subsidy &amp; ML'!$D:$D,Y$154)</f>
        <v>#N/A</v>
      </c>
      <c r="Z161" s="12" t="e">
        <f>SUMIFS('Pooling Demand- Subsidy &amp; ML'!$BM:$BM,'Pooling Demand- Subsidy &amp; ML'!$B:$B,2025,'Pooling Demand- Subsidy &amp; ML'!$C:$C,$B161,'Pooling Demand- Subsidy &amp; ML'!$D:$D,Z$154)+SUMIFS('Pooling Demand- Subsidy &amp; ML'!$BV:$BV,'Pooling Demand- Subsidy &amp; ML'!$B:$B,2025,'Pooling Demand- Subsidy &amp; ML'!$C:$C,$B161,'Pooling Demand- Subsidy &amp; ML'!$D:$D,Z$154)</f>
        <v>#N/A</v>
      </c>
      <c r="AA161" s="12" t="e">
        <f>SUMIFS('Pooling Demand- Subsidy &amp; ML'!$BM:$BM,'Pooling Demand- Subsidy &amp; ML'!$B:$B,2025,'Pooling Demand- Subsidy &amp; ML'!$C:$C,$B161,'Pooling Demand- Subsidy &amp; ML'!$D:$D,AA$154)+SUMIFS('Pooling Demand- Subsidy &amp; ML'!$BV:$BV,'Pooling Demand- Subsidy &amp; ML'!$B:$B,2025,'Pooling Demand- Subsidy &amp; ML'!$C:$C,$B161,'Pooling Demand- Subsidy &amp; ML'!$D:$D,AA$154)</f>
        <v>#N/A</v>
      </c>
      <c r="AB161" s="12" t="e">
        <f>SUMIFS('Pooling Demand- Subsidy &amp; ML'!$BM:$BM,'Pooling Demand- Subsidy &amp; ML'!$B:$B,2025,'Pooling Demand- Subsidy &amp; ML'!$C:$C,$B161,'Pooling Demand- Subsidy &amp; ML'!$D:$D,AB$154)+SUMIFS('Pooling Demand- Subsidy &amp; ML'!$BV:$BV,'Pooling Demand- Subsidy &amp; ML'!$B:$B,2025,'Pooling Demand- Subsidy &amp; ML'!$C:$C,$B161,'Pooling Demand- Subsidy &amp; ML'!$D:$D,AB$154)</f>
        <v>#N/A</v>
      </c>
      <c r="AC161" s="12" t="e">
        <f>SUMIFS('Pooling Demand- Subsidy &amp; ML'!$BM:$BM,'Pooling Demand- Subsidy &amp; ML'!$B:$B,2025,'Pooling Demand- Subsidy &amp; ML'!$C:$C,$B161,'Pooling Demand- Subsidy &amp; ML'!$D:$D,AC$154)+SUMIFS('Pooling Demand- Subsidy &amp; ML'!$BV:$BV,'Pooling Demand- Subsidy &amp; ML'!$B:$B,2025,'Pooling Demand- Subsidy &amp; ML'!$C:$C,$B161,'Pooling Demand- Subsidy &amp; ML'!$D:$D,AC$154)</f>
        <v>#N/A</v>
      </c>
      <c r="AD161" s="115" t="e">
        <f>SUMIFS('Pooling Demand- Subsidy &amp; ML'!$BM:$BM,'Pooling Demand- Subsidy &amp; ML'!$B:$B,2025,'Pooling Demand- Subsidy &amp; ML'!$C:$C,$B161,'Pooling Demand- Subsidy &amp; ML'!$D:$D,AD$154)+SUMIFS('Pooling Demand- Subsidy &amp; ML'!$BV:$BV,'Pooling Demand- Subsidy &amp; ML'!$B:$B,2025,'Pooling Demand- Subsidy &amp; ML'!$C:$C,$B161,'Pooling Demand- Subsidy &amp; ML'!$D:$D,AD$154)</f>
        <v>#N/A</v>
      </c>
      <c r="AE161" s="91" t="e">
        <f t="shared" si="92"/>
        <v>#N/A</v>
      </c>
      <c r="AG161" s="109" t="s">
        <v>14</v>
      </c>
      <c r="AH161" s="114">
        <f>SUMIFS('Pooling Demand- Subsidy &amp; ML'!$BM:$BM,'Pooling Demand- Subsidy &amp; ML'!$B:$B,2035,'Pooling Demand- Subsidy &amp; ML'!$C:$C,$B161,'Pooling Demand- Subsidy &amp; ML'!$D:$D,AH$154)+SUMIFS('Pooling Demand- Subsidy &amp; ML'!$BV:$BV,'Pooling Demand- Subsidy &amp; ML'!$B:$B,2035,'Pooling Demand- Subsidy &amp; ML'!$C:$C,$B161,'Pooling Demand- Subsidy &amp; ML'!$D:$D,AH$154)</f>
        <v>0.12576006441605525</v>
      </c>
      <c r="AI161" s="12">
        <f>SUMIFS('Pooling Demand- Subsidy &amp; ML'!$BM:$BM,'Pooling Demand- Subsidy &amp; ML'!$B:$B,2035,'Pooling Demand- Subsidy &amp; ML'!$C:$C,$B161,'Pooling Demand- Subsidy &amp; ML'!$D:$D,AI$154)+SUMIFS('Pooling Demand- Subsidy &amp; ML'!$BV:$BV,'Pooling Demand- Subsidy &amp; ML'!$B:$B,2035,'Pooling Demand- Subsidy &amp; ML'!$C:$C,$B161,'Pooling Demand- Subsidy &amp; ML'!$D:$D,AI$154)</f>
        <v>3.9617419864073331</v>
      </c>
      <c r="AJ161" s="12">
        <f>SUMIFS('Pooling Demand- Subsidy &amp; ML'!$BM:$BM,'Pooling Demand- Subsidy &amp; ML'!$B:$B,2035,'Pooling Demand- Subsidy &amp; ML'!$C:$C,$B161,'Pooling Demand- Subsidy &amp; ML'!$D:$D,AJ$154)+SUMIFS('Pooling Demand- Subsidy &amp; ML'!$BV:$BV,'Pooling Demand- Subsidy &amp; ML'!$B:$B,2035,'Pooling Demand- Subsidy &amp; ML'!$C:$C,$B161,'Pooling Demand- Subsidy &amp; ML'!$D:$D,AJ$154)</f>
        <v>8.9581330132161834E-3</v>
      </c>
      <c r="AK161" s="12">
        <f>SUMIFS('Pooling Demand- Subsidy &amp; ML'!$BM:$BM,'Pooling Demand- Subsidy &amp; ML'!$B:$B,2035,'Pooling Demand- Subsidy &amp; ML'!$C:$C,$B161,'Pooling Demand- Subsidy &amp; ML'!$D:$D,AK$154)+SUMIFS('Pooling Demand- Subsidy &amp; ML'!$BV:$BV,'Pooling Demand- Subsidy &amp; ML'!$B:$B,2035,'Pooling Demand- Subsidy &amp; ML'!$C:$C,$B161,'Pooling Demand- Subsidy &amp; ML'!$D:$D,AK$154)</f>
        <v>0.15991804602145532</v>
      </c>
      <c r="AL161" s="12">
        <f>SUMIFS('Pooling Demand- Subsidy &amp; ML'!$BM:$BM,'Pooling Demand- Subsidy &amp; ML'!$B:$B,2035,'Pooling Demand- Subsidy &amp; ML'!$C:$C,$B161,'Pooling Demand- Subsidy &amp; ML'!$D:$D,AL$154)+SUMIFS('Pooling Demand- Subsidy &amp; ML'!$BV:$BV,'Pooling Demand- Subsidy &amp; ML'!$B:$B,2035,'Pooling Demand- Subsidy &amp; ML'!$C:$C,$B161,'Pooling Demand- Subsidy &amp; ML'!$D:$D,AL$154)</f>
        <v>21.825888948248981</v>
      </c>
      <c r="AM161" s="12">
        <f>SUMIFS('Pooling Demand- Subsidy &amp; ML'!$BM:$BM,'Pooling Demand- Subsidy &amp; ML'!$B:$B,2035,'Pooling Demand- Subsidy &amp; ML'!$C:$C,$B161,'Pooling Demand- Subsidy &amp; ML'!$D:$D,AM$154)+SUMIFS('Pooling Demand- Subsidy &amp; ML'!$BV:$BV,'Pooling Demand- Subsidy &amp; ML'!$B:$B,2035,'Pooling Demand- Subsidy &amp; ML'!$C:$C,$B161,'Pooling Demand- Subsidy &amp; ML'!$D:$D,AM$154)</f>
        <v>145.70773121908275</v>
      </c>
      <c r="AN161" s="115">
        <f>SUMIFS('Pooling Demand- Subsidy &amp; ML'!$BM:$BM,'Pooling Demand- Subsidy &amp; ML'!$B:$B,2035,'Pooling Demand- Subsidy &amp; ML'!$C:$C,$B161,'Pooling Demand- Subsidy &amp; ML'!$D:$D,AN$154)+SUMIFS('Pooling Demand- Subsidy &amp; ML'!$BV:$BV,'Pooling Demand- Subsidy &amp; ML'!$B:$B,2035,'Pooling Demand- Subsidy &amp; ML'!$C:$C,$B161,'Pooling Demand- Subsidy &amp; ML'!$D:$D,AN$154)</f>
        <v>1.9083513981145751E-2</v>
      </c>
      <c r="AO161" s="91">
        <f t="shared" si="93"/>
        <v>171.80908191117092</v>
      </c>
      <c r="AQ161" s="109" t="s">
        <v>14</v>
      </c>
      <c r="AR161" s="114" t="e">
        <f>SUMIFS('Pooling Demand- Subsidy &amp; ML'!$BM:$BM,'Pooling Demand- Subsidy &amp; ML'!$B:$B,2050,'Pooling Demand- Subsidy &amp; ML'!$C:$C,$B161,'Pooling Demand- Subsidy &amp; ML'!$D:$D,AR$154)+SUMIFS('Pooling Demand- Subsidy &amp; ML'!$BV:$BV,'Pooling Demand- Subsidy &amp; ML'!$B:$B,2050,'Pooling Demand- Subsidy &amp; ML'!$C:$C,$B161,'Pooling Demand- Subsidy &amp; ML'!$D:$D,AR$154)</f>
        <v>#N/A</v>
      </c>
      <c r="AS161" s="12" t="e">
        <f>SUMIFS('Pooling Demand- Subsidy &amp; ML'!$BM:$BM,'Pooling Demand- Subsidy &amp; ML'!$B:$B,2050,'Pooling Demand- Subsidy &amp; ML'!$C:$C,$B161,'Pooling Demand- Subsidy &amp; ML'!$D:$D,AS$154)+SUMIFS('Pooling Demand- Subsidy &amp; ML'!$BV:$BV,'Pooling Demand- Subsidy &amp; ML'!$B:$B,2050,'Pooling Demand- Subsidy &amp; ML'!$C:$C,$B161,'Pooling Demand- Subsidy &amp; ML'!$D:$D,AS$154)</f>
        <v>#N/A</v>
      </c>
      <c r="AT161" s="12" t="e">
        <f>SUMIFS('Pooling Demand- Subsidy &amp; ML'!$BM:$BM,'Pooling Demand- Subsidy &amp; ML'!$B:$B,2050,'Pooling Demand- Subsidy &amp; ML'!$C:$C,$B161,'Pooling Demand- Subsidy &amp; ML'!$D:$D,AT$154)+SUMIFS('Pooling Demand- Subsidy &amp; ML'!$BV:$BV,'Pooling Demand- Subsidy &amp; ML'!$B:$B,2050,'Pooling Demand- Subsidy &amp; ML'!$C:$C,$B161,'Pooling Demand- Subsidy &amp; ML'!$D:$D,AT$154)</f>
        <v>#N/A</v>
      </c>
      <c r="AU161" s="12" t="e">
        <f>SUMIFS('Pooling Demand- Subsidy &amp; ML'!$BM:$BM,'Pooling Demand- Subsidy &amp; ML'!$B:$B,2050,'Pooling Demand- Subsidy &amp; ML'!$C:$C,$B161,'Pooling Demand- Subsidy &amp; ML'!$D:$D,AU$154)+SUMIFS('Pooling Demand- Subsidy &amp; ML'!$BV:$BV,'Pooling Demand- Subsidy &amp; ML'!$B:$B,2050,'Pooling Demand- Subsidy &amp; ML'!$C:$C,$B161,'Pooling Demand- Subsidy &amp; ML'!$D:$D,AU$154)</f>
        <v>#N/A</v>
      </c>
      <c r="AV161" s="12" t="e">
        <f>SUMIFS('Pooling Demand- Subsidy &amp; ML'!$BM:$BM,'Pooling Demand- Subsidy &amp; ML'!$B:$B,2050,'Pooling Demand- Subsidy &amp; ML'!$C:$C,$B161,'Pooling Demand- Subsidy &amp; ML'!$D:$D,AV$154)+SUMIFS('Pooling Demand- Subsidy &amp; ML'!$BV:$BV,'Pooling Demand- Subsidy &amp; ML'!$B:$B,2050,'Pooling Demand- Subsidy &amp; ML'!$C:$C,$B161,'Pooling Demand- Subsidy &amp; ML'!$D:$D,AV$154)</f>
        <v>#N/A</v>
      </c>
      <c r="AW161" s="12" t="e">
        <f>SUMIFS('Pooling Demand- Subsidy &amp; ML'!$BM:$BM,'Pooling Demand- Subsidy &amp; ML'!$B:$B,2050,'Pooling Demand- Subsidy &amp; ML'!$C:$C,$B161,'Pooling Demand- Subsidy &amp; ML'!$D:$D,AW$154)+SUMIFS('Pooling Demand- Subsidy &amp; ML'!$BV:$BV,'Pooling Demand- Subsidy &amp; ML'!$B:$B,2050,'Pooling Demand- Subsidy &amp; ML'!$C:$C,$B161,'Pooling Demand- Subsidy &amp; ML'!$D:$D,AW$154)</f>
        <v>#N/A</v>
      </c>
      <c r="AX161" s="115" t="e">
        <f>SUMIFS('Pooling Demand- Subsidy &amp; ML'!$BM:$BM,'Pooling Demand- Subsidy &amp; ML'!$B:$B,2050,'Pooling Demand- Subsidy &amp; ML'!$C:$C,$B161,'Pooling Demand- Subsidy &amp; ML'!$D:$D,AX$154)+SUMIFS('Pooling Demand- Subsidy &amp; ML'!$BV:$BV,'Pooling Demand- Subsidy &amp; ML'!$B:$B,2050,'Pooling Demand- Subsidy &amp; ML'!$C:$C,$B161,'Pooling Demand- Subsidy &amp; ML'!$D:$D,AX$154)</f>
        <v>#N/A</v>
      </c>
      <c r="AY161" s="91" t="e">
        <f t="shared" si="94"/>
        <v>#N/A</v>
      </c>
    </row>
    <row r="162" spans="2:51" x14ac:dyDescent="0.25">
      <c r="B162" s="18">
        <v>6</v>
      </c>
      <c r="C162" s="109" t="s">
        <v>15</v>
      </c>
      <c r="D162" s="116" t="e">
        <f>SUMIFS('Pooling Demand- Subsidy &amp; ML'!$BM:$BM,'Pooling Demand- Subsidy &amp; ML'!$B:$B,2016,'Pooling Demand- Subsidy &amp; ML'!$C:$C,$B162,'Pooling Demand- Subsidy &amp; ML'!$D:$D,D$154)+SUMIFS('Pooling Demand- Subsidy &amp; ML'!$BV:$BV,'Pooling Demand- Subsidy &amp; ML'!$B:$B,2016,'Pooling Demand- Subsidy &amp; ML'!$C:$C,$B162,'Pooling Demand- Subsidy &amp; ML'!$D:$D,D$154)</f>
        <v>#N/A</v>
      </c>
      <c r="E162" s="117" t="e">
        <f>SUMIFS('Pooling Demand- Subsidy &amp; ML'!$BM:$BM,'Pooling Demand- Subsidy &amp; ML'!$B:$B,2016,'Pooling Demand- Subsidy &amp; ML'!$C:$C,$B162,'Pooling Demand- Subsidy &amp; ML'!$D:$D,E$154)+SUMIFS('Pooling Demand- Subsidy &amp; ML'!$BV:$BV,'Pooling Demand- Subsidy &amp; ML'!$B:$B,2016,'Pooling Demand- Subsidy &amp; ML'!$C:$C,$B162,'Pooling Demand- Subsidy &amp; ML'!$D:$D,E$154)</f>
        <v>#N/A</v>
      </c>
      <c r="F162" s="117" t="e">
        <f>SUMIFS('Pooling Demand- Subsidy &amp; ML'!$BM:$BM,'Pooling Demand- Subsidy &amp; ML'!$B:$B,2016,'Pooling Demand- Subsidy &amp; ML'!$C:$C,$B162,'Pooling Demand- Subsidy &amp; ML'!$D:$D,F$154)+SUMIFS('Pooling Demand- Subsidy &amp; ML'!$BV:$BV,'Pooling Demand- Subsidy &amp; ML'!$B:$B,2016,'Pooling Demand- Subsidy &amp; ML'!$C:$C,$B162,'Pooling Demand- Subsidy &amp; ML'!$D:$D,F$154)</f>
        <v>#N/A</v>
      </c>
      <c r="G162" s="117" t="e">
        <f>SUMIFS('Pooling Demand- Subsidy &amp; ML'!$BM:$BM,'Pooling Demand- Subsidy &amp; ML'!$B:$B,2016,'Pooling Demand- Subsidy &amp; ML'!$C:$C,$B162,'Pooling Demand- Subsidy &amp; ML'!$D:$D,G$154)+SUMIFS('Pooling Demand- Subsidy &amp; ML'!$BV:$BV,'Pooling Demand- Subsidy &amp; ML'!$B:$B,2016,'Pooling Demand- Subsidy &amp; ML'!$C:$C,$B162,'Pooling Demand- Subsidy &amp; ML'!$D:$D,G$154)</f>
        <v>#N/A</v>
      </c>
      <c r="H162" s="117" t="e">
        <f>SUMIFS('Pooling Demand- Subsidy &amp; ML'!$BM:$BM,'Pooling Demand- Subsidy &amp; ML'!$B:$B,2016,'Pooling Demand- Subsidy &amp; ML'!$C:$C,$B162,'Pooling Demand- Subsidy &amp; ML'!$D:$D,H$154)+SUMIFS('Pooling Demand- Subsidy &amp; ML'!$BV:$BV,'Pooling Demand- Subsidy &amp; ML'!$B:$B,2016,'Pooling Demand- Subsidy &amp; ML'!$C:$C,$B162,'Pooling Demand- Subsidy &amp; ML'!$D:$D,H$154)</f>
        <v>#N/A</v>
      </c>
      <c r="I162" s="117" t="e">
        <f>SUMIFS('Pooling Demand- Subsidy &amp; ML'!$BM:$BM,'Pooling Demand- Subsidy &amp; ML'!$B:$B,2016,'Pooling Demand- Subsidy &amp; ML'!$C:$C,$B162,'Pooling Demand- Subsidy &amp; ML'!$D:$D,I$154)+SUMIFS('Pooling Demand- Subsidy &amp; ML'!$BV:$BV,'Pooling Demand- Subsidy &amp; ML'!$B:$B,2016,'Pooling Demand- Subsidy &amp; ML'!$C:$C,$B162,'Pooling Demand- Subsidy &amp; ML'!$D:$D,I$154)</f>
        <v>#N/A</v>
      </c>
      <c r="J162" s="118" t="e">
        <f>SUMIFS('Pooling Demand- Subsidy &amp; ML'!$BM:$BM,'Pooling Demand- Subsidy &amp; ML'!$B:$B,2016,'Pooling Demand- Subsidy &amp; ML'!$C:$C,$B162,'Pooling Demand- Subsidy &amp; ML'!$D:$D,J$154)+SUMIFS('Pooling Demand- Subsidy &amp; ML'!$BV:$BV,'Pooling Demand- Subsidy &amp; ML'!$B:$B,2016,'Pooling Demand- Subsidy &amp; ML'!$C:$C,$B162,'Pooling Demand- Subsidy &amp; ML'!$D:$D,J$154)</f>
        <v>#N/A</v>
      </c>
      <c r="K162" s="91" t="e">
        <f t="shared" si="90"/>
        <v>#N/A</v>
      </c>
      <c r="M162" s="109" t="s">
        <v>15</v>
      </c>
      <c r="N162" s="116" t="e">
        <f>SUMIFS('Pooling Demand- Subsidy &amp; ML'!$BM:$BM,'Pooling Demand- Subsidy &amp; ML'!$B:$B,2020,'Pooling Demand- Subsidy &amp; ML'!$C:$C,$B162,'Pooling Demand- Subsidy &amp; ML'!$D:$D,N$154)+SUMIFS('Pooling Demand- Subsidy &amp; ML'!$BV:$BV,'Pooling Demand- Subsidy &amp; ML'!$B:$B,2020,'Pooling Demand- Subsidy &amp; ML'!$C:$C,$B162,'Pooling Demand- Subsidy &amp; ML'!$D:$D,N$154)</f>
        <v>#N/A</v>
      </c>
      <c r="O162" s="117" t="e">
        <f>SUMIFS('Pooling Demand- Subsidy &amp; ML'!$BM:$BM,'Pooling Demand- Subsidy &amp; ML'!$B:$B,2020,'Pooling Demand- Subsidy &amp; ML'!$C:$C,$B162,'Pooling Demand- Subsidy &amp; ML'!$D:$D,O$154)+SUMIFS('Pooling Demand- Subsidy &amp; ML'!$BV:$BV,'Pooling Demand- Subsidy &amp; ML'!$B:$B,2020,'Pooling Demand- Subsidy &amp; ML'!$C:$C,$B162,'Pooling Demand- Subsidy &amp; ML'!$D:$D,O$154)</f>
        <v>#N/A</v>
      </c>
      <c r="P162" s="117" t="e">
        <f>SUMIFS('Pooling Demand- Subsidy &amp; ML'!$BM:$BM,'Pooling Demand- Subsidy &amp; ML'!$B:$B,2020,'Pooling Demand- Subsidy &amp; ML'!$C:$C,$B162,'Pooling Demand- Subsidy &amp; ML'!$D:$D,P$154)+SUMIFS('Pooling Demand- Subsidy &amp; ML'!$BV:$BV,'Pooling Demand- Subsidy &amp; ML'!$B:$B,2020,'Pooling Demand- Subsidy &amp; ML'!$C:$C,$B162,'Pooling Demand- Subsidy &amp; ML'!$D:$D,P$154)</f>
        <v>#N/A</v>
      </c>
      <c r="Q162" s="117" t="e">
        <f>SUMIFS('Pooling Demand- Subsidy &amp; ML'!$BM:$BM,'Pooling Demand- Subsidy &amp; ML'!$B:$B,2020,'Pooling Demand- Subsidy &amp; ML'!$C:$C,$B162,'Pooling Demand- Subsidy &amp; ML'!$D:$D,Q$154)+SUMIFS('Pooling Demand- Subsidy &amp; ML'!$BV:$BV,'Pooling Demand- Subsidy &amp; ML'!$B:$B,2020,'Pooling Demand- Subsidy &amp; ML'!$C:$C,$B162,'Pooling Demand- Subsidy &amp; ML'!$D:$D,Q$154)</f>
        <v>#N/A</v>
      </c>
      <c r="R162" s="117" t="e">
        <f>SUMIFS('Pooling Demand- Subsidy &amp; ML'!$BM:$BM,'Pooling Demand- Subsidy &amp; ML'!$B:$B,2020,'Pooling Demand- Subsidy &amp; ML'!$C:$C,$B162,'Pooling Demand- Subsidy &amp; ML'!$D:$D,R$154)+SUMIFS('Pooling Demand- Subsidy &amp; ML'!$BV:$BV,'Pooling Demand- Subsidy &amp; ML'!$B:$B,2020,'Pooling Demand- Subsidy &amp; ML'!$C:$C,$B162,'Pooling Demand- Subsidy &amp; ML'!$D:$D,R$154)</f>
        <v>#N/A</v>
      </c>
      <c r="S162" s="117" t="e">
        <f>SUMIFS('Pooling Demand- Subsidy &amp; ML'!$BM:$BM,'Pooling Demand- Subsidy &amp; ML'!$B:$B,2020,'Pooling Demand- Subsidy &amp; ML'!$C:$C,$B162,'Pooling Demand- Subsidy &amp; ML'!$D:$D,S$154)+SUMIFS('Pooling Demand- Subsidy &amp; ML'!$BV:$BV,'Pooling Demand- Subsidy &amp; ML'!$B:$B,2020,'Pooling Demand- Subsidy &amp; ML'!$C:$C,$B162,'Pooling Demand- Subsidy &amp; ML'!$D:$D,S$154)</f>
        <v>#N/A</v>
      </c>
      <c r="T162" s="118" t="e">
        <f>SUMIFS('Pooling Demand- Subsidy &amp; ML'!$BM:$BM,'Pooling Demand- Subsidy &amp; ML'!$B:$B,2020,'Pooling Demand- Subsidy &amp; ML'!$C:$C,$B162,'Pooling Demand- Subsidy &amp; ML'!$D:$D,T$154)+SUMIFS('Pooling Demand- Subsidy &amp; ML'!$BV:$BV,'Pooling Demand- Subsidy &amp; ML'!$B:$B,2020,'Pooling Demand- Subsidy &amp; ML'!$C:$C,$B162,'Pooling Demand- Subsidy &amp; ML'!$D:$D,T$154)</f>
        <v>#N/A</v>
      </c>
      <c r="U162" s="91" t="e">
        <f t="shared" si="91"/>
        <v>#N/A</v>
      </c>
      <c r="W162" s="109" t="s">
        <v>15</v>
      </c>
      <c r="X162" s="116" t="e">
        <f>SUMIFS('Pooling Demand- Subsidy &amp; ML'!$BM:$BM,'Pooling Demand- Subsidy &amp; ML'!$B:$B,2025,'Pooling Demand- Subsidy &amp; ML'!$C:$C,$B162,'Pooling Demand- Subsidy &amp; ML'!$D:$D,X$154)+SUMIFS('Pooling Demand- Subsidy &amp; ML'!$BV:$BV,'Pooling Demand- Subsidy &amp; ML'!$B:$B,2025,'Pooling Demand- Subsidy &amp; ML'!$C:$C,$B162,'Pooling Demand- Subsidy &amp; ML'!$D:$D,X$154)</f>
        <v>#N/A</v>
      </c>
      <c r="Y162" s="117" t="e">
        <f>SUMIFS('Pooling Demand- Subsidy &amp; ML'!$BM:$BM,'Pooling Demand- Subsidy &amp; ML'!$B:$B,2025,'Pooling Demand- Subsidy &amp; ML'!$C:$C,$B162,'Pooling Demand- Subsidy &amp; ML'!$D:$D,Y$154)+SUMIFS('Pooling Demand- Subsidy &amp; ML'!$BV:$BV,'Pooling Demand- Subsidy &amp; ML'!$B:$B,2025,'Pooling Demand- Subsidy &amp; ML'!$C:$C,$B162,'Pooling Demand- Subsidy &amp; ML'!$D:$D,Y$154)</f>
        <v>#N/A</v>
      </c>
      <c r="Z162" s="117" t="e">
        <f>SUMIFS('Pooling Demand- Subsidy &amp; ML'!$BM:$BM,'Pooling Demand- Subsidy &amp; ML'!$B:$B,2025,'Pooling Demand- Subsidy &amp; ML'!$C:$C,$B162,'Pooling Demand- Subsidy &amp; ML'!$D:$D,Z$154)+SUMIFS('Pooling Demand- Subsidy &amp; ML'!$BV:$BV,'Pooling Demand- Subsidy &amp; ML'!$B:$B,2025,'Pooling Demand- Subsidy &amp; ML'!$C:$C,$B162,'Pooling Demand- Subsidy &amp; ML'!$D:$D,Z$154)</f>
        <v>#N/A</v>
      </c>
      <c r="AA162" s="117" t="e">
        <f>SUMIFS('Pooling Demand- Subsidy &amp; ML'!$BM:$BM,'Pooling Demand- Subsidy &amp; ML'!$B:$B,2025,'Pooling Demand- Subsidy &amp; ML'!$C:$C,$B162,'Pooling Demand- Subsidy &amp; ML'!$D:$D,AA$154)+SUMIFS('Pooling Demand- Subsidy &amp; ML'!$BV:$BV,'Pooling Demand- Subsidy &amp; ML'!$B:$B,2025,'Pooling Demand- Subsidy &amp; ML'!$C:$C,$B162,'Pooling Demand- Subsidy &amp; ML'!$D:$D,AA$154)</f>
        <v>#N/A</v>
      </c>
      <c r="AB162" s="117" t="e">
        <f>SUMIFS('Pooling Demand- Subsidy &amp; ML'!$BM:$BM,'Pooling Demand- Subsidy &amp; ML'!$B:$B,2025,'Pooling Demand- Subsidy &amp; ML'!$C:$C,$B162,'Pooling Demand- Subsidy &amp; ML'!$D:$D,AB$154)+SUMIFS('Pooling Demand- Subsidy &amp; ML'!$BV:$BV,'Pooling Demand- Subsidy &amp; ML'!$B:$B,2025,'Pooling Demand- Subsidy &amp; ML'!$C:$C,$B162,'Pooling Demand- Subsidy &amp; ML'!$D:$D,AB$154)</f>
        <v>#N/A</v>
      </c>
      <c r="AC162" s="117" t="e">
        <f>SUMIFS('Pooling Demand- Subsidy &amp; ML'!$BM:$BM,'Pooling Demand- Subsidy &amp; ML'!$B:$B,2025,'Pooling Demand- Subsidy &amp; ML'!$C:$C,$B162,'Pooling Demand- Subsidy &amp; ML'!$D:$D,AC$154)+SUMIFS('Pooling Demand- Subsidy &amp; ML'!$BV:$BV,'Pooling Demand- Subsidy &amp; ML'!$B:$B,2025,'Pooling Demand- Subsidy &amp; ML'!$C:$C,$B162,'Pooling Demand- Subsidy &amp; ML'!$D:$D,AC$154)</f>
        <v>#N/A</v>
      </c>
      <c r="AD162" s="118" t="e">
        <f>SUMIFS('Pooling Demand- Subsidy &amp; ML'!$BM:$BM,'Pooling Demand- Subsidy &amp; ML'!$B:$B,2025,'Pooling Demand- Subsidy &amp; ML'!$C:$C,$B162,'Pooling Demand- Subsidy &amp; ML'!$D:$D,AD$154)+SUMIFS('Pooling Demand- Subsidy &amp; ML'!$BV:$BV,'Pooling Demand- Subsidy &amp; ML'!$B:$B,2025,'Pooling Demand- Subsidy &amp; ML'!$C:$C,$B162,'Pooling Demand- Subsidy &amp; ML'!$D:$D,AD$154)</f>
        <v>#N/A</v>
      </c>
      <c r="AE162" s="91" t="e">
        <f t="shared" si="92"/>
        <v>#N/A</v>
      </c>
      <c r="AG162" s="109" t="s">
        <v>15</v>
      </c>
      <c r="AH162" s="116">
        <f>SUMIFS('Pooling Demand- Subsidy &amp; ML'!$BM:$BM,'Pooling Demand- Subsidy &amp; ML'!$B:$B,2035,'Pooling Demand- Subsidy &amp; ML'!$C:$C,$B162,'Pooling Demand- Subsidy &amp; ML'!$D:$D,AH$154)+SUMIFS('Pooling Demand- Subsidy &amp; ML'!$BV:$BV,'Pooling Demand- Subsidy &amp; ML'!$B:$B,2035,'Pooling Demand- Subsidy &amp; ML'!$C:$C,$B162,'Pooling Demand- Subsidy &amp; ML'!$D:$D,AH$154)</f>
        <v>5.5508028614976029E-3</v>
      </c>
      <c r="AI162" s="117">
        <f>SUMIFS('Pooling Demand- Subsidy &amp; ML'!$BM:$BM,'Pooling Demand- Subsidy &amp; ML'!$B:$B,2035,'Pooling Demand- Subsidy &amp; ML'!$C:$C,$B162,'Pooling Demand- Subsidy &amp; ML'!$D:$D,AI$154)+SUMIFS('Pooling Demand- Subsidy &amp; ML'!$BV:$BV,'Pooling Demand- Subsidy &amp; ML'!$B:$B,2035,'Pooling Demand- Subsidy &amp; ML'!$C:$C,$B162,'Pooling Demand- Subsidy &amp; ML'!$D:$D,AI$154)</f>
        <v>2.1196501773892578E-2</v>
      </c>
      <c r="AJ162" s="117">
        <f>SUMIFS('Pooling Demand- Subsidy &amp; ML'!$BM:$BM,'Pooling Demand- Subsidy &amp; ML'!$B:$B,2035,'Pooling Demand- Subsidy &amp; ML'!$C:$C,$B162,'Pooling Demand- Subsidy &amp; ML'!$D:$D,AJ$154)+SUMIFS('Pooling Demand- Subsidy &amp; ML'!$BV:$BV,'Pooling Demand- Subsidy &amp; ML'!$B:$B,2035,'Pooling Demand- Subsidy &amp; ML'!$C:$C,$B162,'Pooling Demand- Subsidy &amp; ML'!$D:$D,AJ$154)</f>
        <v>3.4285240467737859E-3</v>
      </c>
      <c r="AK162" s="117">
        <f>SUMIFS('Pooling Demand- Subsidy &amp; ML'!$BM:$BM,'Pooling Demand- Subsidy &amp; ML'!$B:$B,2035,'Pooling Demand- Subsidy &amp; ML'!$C:$C,$B162,'Pooling Demand- Subsidy &amp; ML'!$D:$D,AK$154)+SUMIFS('Pooling Demand- Subsidy &amp; ML'!$BV:$BV,'Pooling Demand- Subsidy &amp; ML'!$B:$B,2035,'Pooling Demand- Subsidy &amp; ML'!$C:$C,$B162,'Pooling Demand- Subsidy &amp; ML'!$D:$D,AK$154)</f>
        <v>0.20940873549178587</v>
      </c>
      <c r="AL162" s="117">
        <f>SUMIFS('Pooling Demand- Subsidy &amp; ML'!$BM:$BM,'Pooling Demand- Subsidy &amp; ML'!$B:$B,2035,'Pooling Demand- Subsidy &amp; ML'!$C:$C,$B162,'Pooling Demand- Subsidy &amp; ML'!$D:$D,AL$154)+SUMIFS('Pooling Demand- Subsidy &amp; ML'!$BV:$BV,'Pooling Demand- Subsidy &amp; ML'!$B:$B,2035,'Pooling Demand- Subsidy &amp; ML'!$C:$C,$B162,'Pooling Demand- Subsidy &amp; ML'!$D:$D,AL$154)</f>
        <v>6.4081672253663317E-3</v>
      </c>
      <c r="AM162" s="117">
        <f>SUMIFS('Pooling Demand- Subsidy &amp; ML'!$BM:$BM,'Pooling Demand- Subsidy &amp; ML'!$B:$B,2035,'Pooling Demand- Subsidy &amp; ML'!$C:$C,$B162,'Pooling Demand- Subsidy &amp; ML'!$D:$D,AM$154)+SUMIFS('Pooling Demand- Subsidy &amp; ML'!$BV:$BV,'Pooling Demand- Subsidy &amp; ML'!$B:$B,2035,'Pooling Demand- Subsidy &amp; ML'!$C:$C,$B162,'Pooling Demand- Subsidy &amp; ML'!$D:$D,AM$154)</f>
        <v>4.9929287868557382E-2</v>
      </c>
      <c r="AN162" s="118">
        <f>SUMIFS('Pooling Demand- Subsidy &amp; ML'!$BM:$BM,'Pooling Demand- Subsidy &amp; ML'!$B:$B,2035,'Pooling Demand- Subsidy &amp; ML'!$C:$C,$B162,'Pooling Demand- Subsidy &amp; ML'!$D:$D,AN$154)+SUMIFS('Pooling Demand- Subsidy &amp; ML'!$BV:$BV,'Pooling Demand- Subsidy &amp; ML'!$B:$B,2035,'Pooling Demand- Subsidy &amp; ML'!$C:$C,$B162,'Pooling Demand- Subsidy &amp; ML'!$D:$D,AN$154)</f>
        <v>2.401144624675712</v>
      </c>
      <c r="AO162" s="91">
        <f t="shared" si="93"/>
        <v>2.6970666439435855</v>
      </c>
      <c r="AQ162" s="109" t="s">
        <v>15</v>
      </c>
      <c r="AR162" s="116" t="e">
        <f>SUMIFS('Pooling Demand- Subsidy &amp; ML'!$BM:$BM,'Pooling Demand- Subsidy &amp; ML'!$B:$B,2050,'Pooling Demand- Subsidy &amp; ML'!$C:$C,$B162,'Pooling Demand- Subsidy &amp; ML'!$D:$D,AR$154)+SUMIFS('Pooling Demand- Subsidy &amp; ML'!$BV:$BV,'Pooling Demand- Subsidy &amp; ML'!$B:$B,2050,'Pooling Demand- Subsidy &amp; ML'!$C:$C,$B162,'Pooling Demand- Subsidy &amp; ML'!$D:$D,AR$154)</f>
        <v>#N/A</v>
      </c>
      <c r="AS162" s="117" t="e">
        <f>SUMIFS('Pooling Demand- Subsidy &amp; ML'!$BM:$BM,'Pooling Demand- Subsidy &amp; ML'!$B:$B,2050,'Pooling Demand- Subsidy &amp; ML'!$C:$C,$B162,'Pooling Demand- Subsidy &amp; ML'!$D:$D,AS$154)+SUMIFS('Pooling Demand- Subsidy &amp; ML'!$BV:$BV,'Pooling Demand- Subsidy &amp; ML'!$B:$B,2050,'Pooling Demand- Subsidy &amp; ML'!$C:$C,$B162,'Pooling Demand- Subsidy &amp; ML'!$D:$D,AS$154)</f>
        <v>#N/A</v>
      </c>
      <c r="AT162" s="117" t="e">
        <f>SUMIFS('Pooling Demand- Subsidy &amp; ML'!$BM:$BM,'Pooling Demand- Subsidy &amp; ML'!$B:$B,2050,'Pooling Demand- Subsidy &amp; ML'!$C:$C,$B162,'Pooling Demand- Subsidy &amp; ML'!$D:$D,AT$154)+SUMIFS('Pooling Demand- Subsidy &amp; ML'!$BV:$BV,'Pooling Demand- Subsidy &amp; ML'!$B:$B,2050,'Pooling Demand- Subsidy &amp; ML'!$C:$C,$B162,'Pooling Demand- Subsidy &amp; ML'!$D:$D,AT$154)</f>
        <v>#N/A</v>
      </c>
      <c r="AU162" s="117" t="e">
        <f>SUMIFS('Pooling Demand- Subsidy &amp; ML'!$BM:$BM,'Pooling Demand- Subsidy &amp; ML'!$B:$B,2050,'Pooling Demand- Subsidy &amp; ML'!$C:$C,$B162,'Pooling Demand- Subsidy &amp; ML'!$D:$D,AU$154)+SUMIFS('Pooling Demand- Subsidy &amp; ML'!$BV:$BV,'Pooling Demand- Subsidy &amp; ML'!$B:$B,2050,'Pooling Demand- Subsidy &amp; ML'!$C:$C,$B162,'Pooling Demand- Subsidy &amp; ML'!$D:$D,AU$154)</f>
        <v>#N/A</v>
      </c>
      <c r="AV162" s="117" t="e">
        <f>SUMIFS('Pooling Demand- Subsidy &amp; ML'!$BM:$BM,'Pooling Demand- Subsidy &amp; ML'!$B:$B,2050,'Pooling Demand- Subsidy &amp; ML'!$C:$C,$B162,'Pooling Demand- Subsidy &amp; ML'!$D:$D,AV$154)+SUMIFS('Pooling Demand- Subsidy &amp; ML'!$BV:$BV,'Pooling Demand- Subsidy &amp; ML'!$B:$B,2050,'Pooling Demand- Subsidy &amp; ML'!$C:$C,$B162,'Pooling Demand- Subsidy &amp; ML'!$D:$D,AV$154)</f>
        <v>#N/A</v>
      </c>
      <c r="AW162" s="117" t="e">
        <f>SUMIFS('Pooling Demand- Subsidy &amp; ML'!$BM:$BM,'Pooling Demand- Subsidy &amp; ML'!$B:$B,2050,'Pooling Demand- Subsidy &amp; ML'!$C:$C,$B162,'Pooling Demand- Subsidy &amp; ML'!$D:$D,AW$154)+SUMIFS('Pooling Demand- Subsidy &amp; ML'!$BV:$BV,'Pooling Demand- Subsidy &amp; ML'!$B:$B,2050,'Pooling Demand- Subsidy &amp; ML'!$C:$C,$B162,'Pooling Demand- Subsidy &amp; ML'!$D:$D,AW$154)</f>
        <v>#N/A</v>
      </c>
      <c r="AX162" s="118" t="e">
        <f>SUMIFS('Pooling Demand- Subsidy &amp; ML'!$BM:$BM,'Pooling Demand- Subsidy &amp; ML'!$B:$B,2050,'Pooling Demand- Subsidy &amp; ML'!$C:$C,$B162,'Pooling Demand- Subsidy &amp; ML'!$D:$D,AX$154)+SUMIFS('Pooling Demand- Subsidy &amp; ML'!$BV:$BV,'Pooling Demand- Subsidy &amp; ML'!$B:$B,2050,'Pooling Demand- Subsidy &amp; ML'!$C:$C,$B162,'Pooling Demand- Subsidy &amp; ML'!$D:$D,AX$154)</f>
        <v>#N/A</v>
      </c>
      <c r="AY162" s="91" t="e">
        <f t="shared" si="94"/>
        <v>#N/A</v>
      </c>
    </row>
    <row r="163" spans="2:51" x14ac:dyDescent="0.25">
      <c r="B163" s="18"/>
      <c r="C163" s="120" t="s">
        <v>81</v>
      </c>
      <c r="D163" s="110" t="e">
        <f>SUM(D156:D162)</f>
        <v>#N/A</v>
      </c>
      <c r="E163" s="110" t="e">
        <f t="shared" ref="E163:J163" si="95">SUM(E156:E162)</f>
        <v>#N/A</v>
      </c>
      <c r="F163" s="110" t="e">
        <f t="shared" si="95"/>
        <v>#N/A</v>
      </c>
      <c r="G163" s="110" t="e">
        <f t="shared" si="95"/>
        <v>#N/A</v>
      </c>
      <c r="H163" s="110" t="e">
        <f t="shared" si="95"/>
        <v>#N/A</v>
      </c>
      <c r="I163" s="110" t="e">
        <f t="shared" si="95"/>
        <v>#N/A</v>
      </c>
      <c r="J163" s="110" t="e">
        <f t="shared" si="95"/>
        <v>#N/A</v>
      </c>
      <c r="K163" s="121" t="e">
        <f>SUM(K156:K162)</f>
        <v>#N/A</v>
      </c>
      <c r="M163" s="120" t="s">
        <v>81</v>
      </c>
      <c r="N163" s="110" t="e">
        <f>SUM(N156:N162)</f>
        <v>#N/A</v>
      </c>
      <c r="O163" s="110" t="e">
        <f t="shared" ref="O163:T163" si="96">SUM(O156:O162)</f>
        <v>#N/A</v>
      </c>
      <c r="P163" s="110" t="e">
        <f t="shared" si="96"/>
        <v>#N/A</v>
      </c>
      <c r="Q163" s="110" t="e">
        <f t="shared" si="96"/>
        <v>#N/A</v>
      </c>
      <c r="R163" s="110" t="e">
        <f t="shared" si="96"/>
        <v>#N/A</v>
      </c>
      <c r="S163" s="110" t="e">
        <f t="shared" si="96"/>
        <v>#N/A</v>
      </c>
      <c r="T163" s="110" t="e">
        <f t="shared" si="96"/>
        <v>#N/A</v>
      </c>
      <c r="U163" s="121" t="e">
        <f>SUM(U156:U162)</f>
        <v>#N/A</v>
      </c>
      <c r="W163" s="120" t="s">
        <v>81</v>
      </c>
      <c r="X163" s="110" t="e">
        <f>SUM(X156:X162)</f>
        <v>#N/A</v>
      </c>
      <c r="Y163" s="110" t="e">
        <f t="shared" ref="Y163:AD163" si="97">SUM(Y156:Y162)</f>
        <v>#N/A</v>
      </c>
      <c r="Z163" s="110" t="e">
        <f t="shared" si="97"/>
        <v>#N/A</v>
      </c>
      <c r="AA163" s="110" t="e">
        <f t="shared" si="97"/>
        <v>#N/A</v>
      </c>
      <c r="AB163" s="110" t="e">
        <f t="shared" si="97"/>
        <v>#N/A</v>
      </c>
      <c r="AC163" s="110" t="e">
        <f t="shared" si="97"/>
        <v>#N/A</v>
      </c>
      <c r="AD163" s="110" t="e">
        <f t="shared" si="97"/>
        <v>#N/A</v>
      </c>
      <c r="AE163" s="121" t="e">
        <f>SUM(AE156:AE162)</f>
        <v>#N/A</v>
      </c>
      <c r="AG163" s="120" t="s">
        <v>81</v>
      </c>
      <c r="AH163" s="110">
        <f>SUM(AH156:AH162)</f>
        <v>422.62071817142044</v>
      </c>
      <c r="AI163" s="110">
        <f t="shared" ref="AI163:AN163" si="98">SUM(AI156:AI162)</f>
        <v>360.69107711284738</v>
      </c>
      <c r="AJ163" s="110">
        <f t="shared" si="98"/>
        <v>219.87398255771654</v>
      </c>
      <c r="AK163" s="110">
        <f t="shared" si="98"/>
        <v>207.14538370683948</v>
      </c>
      <c r="AL163" s="110">
        <f t="shared" si="98"/>
        <v>139.34224382317254</v>
      </c>
      <c r="AM163" s="110">
        <f t="shared" si="98"/>
        <v>171.85894091457234</v>
      </c>
      <c r="AN163" s="110">
        <f t="shared" si="98"/>
        <v>2.568260949660238</v>
      </c>
      <c r="AO163" s="121">
        <f>SUM(AO156:AO162)</f>
        <v>1524.1006072362291</v>
      </c>
      <c r="AQ163" s="120" t="s">
        <v>81</v>
      </c>
      <c r="AR163" s="110" t="e">
        <f>SUM(AR156:AR162)</f>
        <v>#N/A</v>
      </c>
      <c r="AS163" s="110" t="e">
        <f t="shared" ref="AS163:AX163" si="99">SUM(AS156:AS162)</f>
        <v>#N/A</v>
      </c>
      <c r="AT163" s="110" t="e">
        <f t="shared" si="99"/>
        <v>#N/A</v>
      </c>
      <c r="AU163" s="110" t="e">
        <f t="shared" si="99"/>
        <v>#N/A</v>
      </c>
      <c r="AV163" s="110" t="e">
        <f t="shared" si="99"/>
        <v>#N/A</v>
      </c>
      <c r="AW163" s="110" t="e">
        <f t="shared" si="99"/>
        <v>#N/A</v>
      </c>
      <c r="AX163" s="110" t="e">
        <f t="shared" si="99"/>
        <v>#N/A</v>
      </c>
      <c r="AY163" s="121" t="e">
        <f>SUM(AY156:AY162)</f>
        <v>#N/A</v>
      </c>
    </row>
    <row r="164" spans="2:51" x14ac:dyDescent="0.25">
      <c r="B164" s="18"/>
      <c r="C164" s="18"/>
      <c r="D164" s="18"/>
      <c r="E164" s="18"/>
      <c r="F164" s="18"/>
      <c r="G164" s="18"/>
      <c r="H164" s="18"/>
      <c r="I164" s="18"/>
      <c r="J164" s="18"/>
      <c r="K164" s="18"/>
      <c r="M164" s="18"/>
      <c r="N164" s="18"/>
      <c r="O164" s="18"/>
      <c r="P164" s="18"/>
      <c r="Q164" s="18"/>
      <c r="R164" s="18"/>
      <c r="S164" s="18"/>
      <c r="T164" s="18"/>
      <c r="U164" s="18"/>
      <c r="W164" s="18"/>
      <c r="X164" s="18"/>
      <c r="Y164" s="18"/>
      <c r="Z164" s="18"/>
      <c r="AA164" s="18"/>
      <c r="AB164" s="18"/>
      <c r="AC164" s="18"/>
      <c r="AD164" s="18"/>
      <c r="AE164" s="18"/>
      <c r="AG164" s="18"/>
      <c r="AH164" s="18"/>
      <c r="AI164" s="18"/>
      <c r="AJ164" s="18"/>
      <c r="AK164" s="18"/>
      <c r="AL164" s="18"/>
      <c r="AM164" s="18"/>
      <c r="AN164" s="18"/>
      <c r="AO164" s="18"/>
      <c r="AQ164" s="18"/>
      <c r="AR164" s="18"/>
      <c r="AS164" s="18"/>
      <c r="AT164" s="18"/>
      <c r="AU164" s="18"/>
      <c r="AV164" s="18"/>
      <c r="AW164" s="18"/>
      <c r="AX164" s="18"/>
      <c r="AY164" s="18"/>
    </row>
    <row r="165" spans="2:51" x14ac:dyDescent="0.25">
      <c r="B165" s="18"/>
      <c r="C165" s="18"/>
      <c r="D165" s="18"/>
      <c r="E165" s="18"/>
      <c r="F165" s="18"/>
      <c r="G165" s="18"/>
      <c r="H165" s="18"/>
      <c r="I165" s="18"/>
      <c r="J165" s="18"/>
      <c r="K165" s="18"/>
      <c r="M165" s="18"/>
      <c r="N165" s="18"/>
      <c r="O165" s="18"/>
      <c r="P165" s="18"/>
      <c r="Q165" s="18"/>
      <c r="R165" s="18"/>
      <c r="S165" s="18"/>
      <c r="T165" s="18"/>
      <c r="U165" s="18"/>
      <c r="W165" s="18"/>
      <c r="X165" s="18"/>
      <c r="Y165" s="18"/>
      <c r="Z165" s="18"/>
      <c r="AA165" s="18"/>
      <c r="AB165" s="18"/>
      <c r="AC165" s="18"/>
      <c r="AD165" s="18"/>
      <c r="AE165" s="18"/>
      <c r="AG165" s="18"/>
      <c r="AH165" s="18"/>
      <c r="AI165" s="18"/>
      <c r="AJ165" s="18"/>
      <c r="AK165" s="18"/>
      <c r="AL165" s="18"/>
      <c r="AM165" s="18"/>
      <c r="AN165" s="18"/>
      <c r="AO165" s="18"/>
      <c r="AQ165" s="18"/>
      <c r="AR165" s="18"/>
      <c r="AS165" s="18"/>
      <c r="AT165" s="18"/>
      <c r="AU165" s="18"/>
      <c r="AV165" s="18"/>
      <c r="AW165" s="18"/>
      <c r="AX165" s="18"/>
      <c r="AY165" s="18"/>
    </row>
    <row r="166" spans="2:51" x14ac:dyDescent="0.25">
      <c r="B166" s="18"/>
      <c r="C166" s="18"/>
      <c r="D166" s="18"/>
      <c r="E166" s="18"/>
      <c r="F166" s="18"/>
      <c r="G166" s="18"/>
      <c r="H166" s="18"/>
      <c r="I166" s="18"/>
      <c r="J166" s="18"/>
      <c r="K166" s="18"/>
      <c r="M166" s="18"/>
      <c r="N166" s="18"/>
      <c r="O166" s="18"/>
      <c r="P166" s="18"/>
      <c r="Q166" s="18"/>
      <c r="R166" s="18"/>
      <c r="S166" s="18"/>
      <c r="T166" s="18"/>
      <c r="U166" s="18"/>
      <c r="W166" s="18"/>
      <c r="X166" s="18"/>
      <c r="Y166" s="18"/>
      <c r="Z166" s="18"/>
      <c r="AA166" s="18"/>
      <c r="AB166" s="18"/>
      <c r="AC166" s="18"/>
      <c r="AD166" s="18"/>
      <c r="AE166" s="18"/>
      <c r="AG166" s="18"/>
      <c r="AH166" s="18"/>
      <c r="AI166" s="18"/>
      <c r="AJ166" s="18"/>
      <c r="AK166" s="18"/>
      <c r="AL166" s="18"/>
      <c r="AM166" s="18"/>
      <c r="AN166" s="18"/>
      <c r="AO166" s="18"/>
      <c r="AQ166" s="18"/>
      <c r="AR166" s="18"/>
      <c r="AS166" s="18"/>
      <c r="AT166" s="18"/>
      <c r="AU166" s="18"/>
      <c r="AV166" s="18"/>
      <c r="AW166" s="18"/>
      <c r="AX166" s="18"/>
      <c r="AY166" s="18"/>
    </row>
    <row r="167" spans="2:51" ht="15.75" x14ac:dyDescent="0.25">
      <c r="B167" s="18"/>
      <c r="C167" s="262" t="s">
        <v>324</v>
      </c>
      <c r="D167" s="263"/>
      <c r="E167" s="263"/>
      <c r="F167" s="263"/>
      <c r="G167" s="263"/>
      <c r="H167" s="263"/>
      <c r="I167" s="263"/>
      <c r="J167" s="263"/>
      <c r="K167" s="264"/>
      <c r="M167" s="262" t="s">
        <v>324</v>
      </c>
      <c r="N167" s="263"/>
      <c r="O167" s="263"/>
      <c r="P167" s="263"/>
      <c r="Q167" s="263"/>
      <c r="R167" s="263"/>
      <c r="S167" s="263"/>
      <c r="T167" s="263"/>
      <c r="U167" s="264"/>
      <c r="W167" s="262" t="s">
        <v>324</v>
      </c>
      <c r="X167" s="263"/>
      <c r="Y167" s="263"/>
      <c r="Z167" s="263"/>
      <c r="AA167" s="263"/>
      <c r="AB167" s="263"/>
      <c r="AC167" s="263"/>
      <c r="AD167" s="263"/>
      <c r="AE167" s="264"/>
      <c r="AG167" s="262" t="s">
        <v>324</v>
      </c>
      <c r="AH167" s="263"/>
      <c r="AI167" s="263"/>
      <c r="AJ167" s="263"/>
      <c r="AK167" s="263"/>
      <c r="AL167" s="263"/>
      <c r="AM167" s="263"/>
      <c r="AN167" s="263"/>
      <c r="AO167" s="264"/>
      <c r="AQ167" s="262" t="s">
        <v>324</v>
      </c>
      <c r="AR167" s="263"/>
      <c r="AS167" s="263"/>
      <c r="AT167" s="263"/>
      <c r="AU167" s="263"/>
      <c r="AV167" s="263"/>
      <c r="AW167" s="263"/>
      <c r="AX167" s="263"/>
      <c r="AY167" s="264"/>
    </row>
    <row r="168" spans="2:51" x14ac:dyDescent="0.25">
      <c r="B168" s="18"/>
      <c r="C168" s="266" t="s">
        <v>253</v>
      </c>
      <c r="D168" s="267"/>
      <c r="E168" s="267"/>
      <c r="F168" s="267"/>
      <c r="G168" s="267"/>
      <c r="H168" s="267"/>
      <c r="I168" s="267"/>
      <c r="J168" s="267"/>
      <c r="K168" s="268"/>
      <c r="M168" s="266" t="s">
        <v>253</v>
      </c>
      <c r="N168" s="267"/>
      <c r="O168" s="267"/>
      <c r="P168" s="267"/>
      <c r="Q168" s="267"/>
      <c r="R168" s="267"/>
      <c r="S168" s="267"/>
      <c r="T168" s="267"/>
      <c r="U168" s="268"/>
      <c r="W168" s="266" t="s">
        <v>253</v>
      </c>
      <c r="X168" s="267"/>
      <c r="Y168" s="267"/>
      <c r="Z168" s="267"/>
      <c r="AA168" s="267"/>
      <c r="AB168" s="267"/>
      <c r="AC168" s="267"/>
      <c r="AD168" s="267"/>
      <c r="AE168" s="268"/>
      <c r="AG168" s="266" t="s">
        <v>253</v>
      </c>
      <c r="AH168" s="267"/>
      <c r="AI168" s="267"/>
      <c r="AJ168" s="267"/>
      <c r="AK168" s="267"/>
      <c r="AL168" s="267"/>
      <c r="AM168" s="267"/>
      <c r="AN168" s="267"/>
      <c r="AO168" s="268"/>
      <c r="AQ168" s="266" t="s">
        <v>253</v>
      </c>
      <c r="AR168" s="267"/>
      <c r="AS168" s="267"/>
      <c r="AT168" s="267"/>
      <c r="AU168" s="267"/>
      <c r="AV168" s="267"/>
      <c r="AW168" s="267"/>
      <c r="AX168" s="267"/>
      <c r="AY168" s="268"/>
    </row>
    <row r="169" spans="2:51" x14ac:dyDescent="0.25">
      <c r="B169" s="18"/>
      <c r="C169" s="109"/>
      <c r="D169" s="269" t="s">
        <v>82</v>
      </c>
      <c r="E169" s="269"/>
      <c r="F169" s="269"/>
      <c r="G169" s="269"/>
      <c r="H169" s="269"/>
      <c r="I169" s="269"/>
      <c r="J169" s="269"/>
      <c r="K169" s="122"/>
      <c r="M169" s="109"/>
      <c r="N169" s="269" t="s">
        <v>82</v>
      </c>
      <c r="O169" s="269"/>
      <c r="P169" s="269"/>
      <c r="Q169" s="269"/>
      <c r="R169" s="269"/>
      <c r="S169" s="269"/>
      <c r="T169" s="269"/>
      <c r="U169" s="122"/>
      <c r="W169" s="109"/>
      <c r="X169" s="269" t="s">
        <v>82</v>
      </c>
      <c r="Y169" s="269"/>
      <c r="Z169" s="269"/>
      <c r="AA169" s="269"/>
      <c r="AB169" s="269"/>
      <c r="AC169" s="269"/>
      <c r="AD169" s="269"/>
      <c r="AE169" s="122"/>
      <c r="AG169" s="109"/>
      <c r="AH169" s="269" t="s">
        <v>82</v>
      </c>
      <c r="AI169" s="269"/>
      <c r="AJ169" s="269"/>
      <c r="AK169" s="269"/>
      <c r="AL169" s="269"/>
      <c r="AM169" s="269"/>
      <c r="AN169" s="269"/>
      <c r="AO169" s="122"/>
      <c r="AQ169" s="109"/>
      <c r="AR169" s="269" t="s">
        <v>82</v>
      </c>
      <c r="AS169" s="269"/>
      <c r="AT169" s="269"/>
      <c r="AU169" s="269"/>
      <c r="AV169" s="269"/>
      <c r="AW169" s="269"/>
      <c r="AX169" s="269"/>
      <c r="AY169" s="122"/>
    </row>
    <row r="170" spans="2:51" x14ac:dyDescent="0.25">
      <c r="B170" s="18"/>
      <c r="C170" s="109"/>
      <c r="D170" s="123">
        <v>0</v>
      </c>
      <c r="E170" s="123">
        <v>1</v>
      </c>
      <c r="F170" s="123">
        <v>2</v>
      </c>
      <c r="G170" s="123">
        <v>3</v>
      </c>
      <c r="H170" s="123">
        <v>4</v>
      </c>
      <c r="I170" s="123">
        <v>5</v>
      </c>
      <c r="J170" s="123">
        <v>6</v>
      </c>
      <c r="K170" s="124"/>
      <c r="M170" s="109"/>
      <c r="N170" s="123">
        <v>0</v>
      </c>
      <c r="O170" s="123">
        <v>1</v>
      </c>
      <c r="P170" s="123">
        <v>2</v>
      </c>
      <c r="Q170" s="123">
        <v>3</v>
      </c>
      <c r="R170" s="123">
        <v>4</v>
      </c>
      <c r="S170" s="123">
        <v>5</v>
      </c>
      <c r="T170" s="123">
        <v>6</v>
      </c>
      <c r="U170" s="124"/>
      <c r="W170" s="109"/>
      <c r="X170" s="123">
        <v>0</v>
      </c>
      <c r="Y170" s="123">
        <v>1</v>
      </c>
      <c r="Z170" s="123">
        <v>2</v>
      </c>
      <c r="AA170" s="123">
        <v>3</v>
      </c>
      <c r="AB170" s="123">
        <v>4</v>
      </c>
      <c r="AC170" s="123">
        <v>5</v>
      </c>
      <c r="AD170" s="123">
        <v>6</v>
      </c>
      <c r="AE170" s="124"/>
      <c r="AG170" s="109"/>
      <c r="AH170" s="123">
        <v>0</v>
      </c>
      <c r="AI170" s="123">
        <v>1</v>
      </c>
      <c r="AJ170" s="123">
        <v>2</v>
      </c>
      <c r="AK170" s="123">
        <v>3</v>
      </c>
      <c r="AL170" s="123">
        <v>4</v>
      </c>
      <c r="AM170" s="123">
        <v>5</v>
      </c>
      <c r="AN170" s="123">
        <v>6</v>
      </c>
      <c r="AO170" s="124"/>
      <c r="AQ170" s="109"/>
      <c r="AR170" s="123">
        <v>0</v>
      </c>
      <c r="AS170" s="123">
        <v>1</v>
      </c>
      <c r="AT170" s="123">
        <v>2</v>
      </c>
      <c r="AU170" s="123">
        <v>3</v>
      </c>
      <c r="AV170" s="123">
        <v>4</v>
      </c>
      <c r="AW170" s="123">
        <v>5</v>
      </c>
      <c r="AX170" s="123">
        <v>6</v>
      </c>
      <c r="AY170" s="124"/>
    </row>
    <row r="171" spans="2:51" ht="99.75" x14ac:dyDescent="0.25">
      <c r="B171" s="18"/>
      <c r="C171" s="125" t="s">
        <v>83</v>
      </c>
      <c r="D171" s="126" t="s">
        <v>9</v>
      </c>
      <c r="E171" s="126" t="s">
        <v>10</v>
      </c>
      <c r="F171" s="126" t="s">
        <v>11</v>
      </c>
      <c r="G171" s="126" t="s">
        <v>12</v>
      </c>
      <c r="H171" s="126" t="s">
        <v>13</v>
      </c>
      <c r="I171" s="126" t="s">
        <v>14</v>
      </c>
      <c r="J171" s="126" t="s">
        <v>15</v>
      </c>
      <c r="K171" s="127" t="s">
        <v>80</v>
      </c>
      <c r="M171" s="125" t="s">
        <v>83</v>
      </c>
      <c r="N171" s="126" t="s">
        <v>9</v>
      </c>
      <c r="O171" s="126" t="s">
        <v>10</v>
      </c>
      <c r="P171" s="126" t="s">
        <v>11</v>
      </c>
      <c r="Q171" s="126" t="s">
        <v>12</v>
      </c>
      <c r="R171" s="126" t="s">
        <v>13</v>
      </c>
      <c r="S171" s="126" t="s">
        <v>14</v>
      </c>
      <c r="T171" s="126" t="s">
        <v>15</v>
      </c>
      <c r="U171" s="127" t="s">
        <v>80</v>
      </c>
      <c r="W171" s="125" t="s">
        <v>83</v>
      </c>
      <c r="X171" s="126" t="s">
        <v>9</v>
      </c>
      <c r="Y171" s="126" t="s">
        <v>10</v>
      </c>
      <c r="Z171" s="126" t="s">
        <v>11</v>
      </c>
      <c r="AA171" s="126" t="s">
        <v>12</v>
      </c>
      <c r="AB171" s="126" t="s">
        <v>13</v>
      </c>
      <c r="AC171" s="126" t="s">
        <v>14</v>
      </c>
      <c r="AD171" s="126" t="s">
        <v>15</v>
      </c>
      <c r="AE171" s="127" t="s">
        <v>80</v>
      </c>
      <c r="AG171" s="125" t="s">
        <v>83</v>
      </c>
      <c r="AH171" s="126" t="s">
        <v>9</v>
      </c>
      <c r="AI171" s="126" t="s">
        <v>10</v>
      </c>
      <c r="AJ171" s="126" t="s">
        <v>11</v>
      </c>
      <c r="AK171" s="126" t="s">
        <v>12</v>
      </c>
      <c r="AL171" s="126" t="s">
        <v>13</v>
      </c>
      <c r="AM171" s="126" t="s">
        <v>14</v>
      </c>
      <c r="AN171" s="126" t="s">
        <v>15</v>
      </c>
      <c r="AO171" s="127" t="s">
        <v>80</v>
      </c>
      <c r="AQ171" s="125" t="s">
        <v>83</v>
      </c>
      <c r="AR171" s="126" t="s">
        <v>9</v>
      </c>
      <c r="AS171" s="126" t="s">
        <v>10</v>
      </c>
      <c r="AT171" s="126" t="s">
        <v>11</v>
      </c>
      <c r="AU171" s="126" t="s">
        <v>12</v>
      </c>
      <c r="AV171" s="126" t="s">
        <v>13</v>
      </c>
      <c r="AW171" s="126" t="s">
        <v>14</v>
      </c>
      <c r="AX171" s="126" t="s">
        <v>15</v>
      </c>
      <c r="AY171" s="127" t="s">
        <v>80</v>
      </c>
    </row>
    <row r="172" spans="2:51" x14ac:dyDescent="0.25">
      <c r="B172" s="18">
        <v>0</v>
      </c>
      <c r="C172" s="109" t="s">
        <v>9</v>
      </c>
      <c r="D172" s="111" t="e">
        <f>SUMIFS('Pooling Demand- Subsidy &amp; ML'!$BN:$BN,'Pooling Demand- Subsidy &amp; ML'!$B:$B,2016,'Pooling Demand- Subsidy &amp; ML'!$C:$C,$B172,'Pooling Demand- Subsidy &amp; ML'!$D:$D,D$170)+SUMIFS('Pooling Demand- Subsidy &amp; ML'!$BW:$BW,'Pooling Demand- Subsidy &amp; ML'!$B:$B,2016,'Pooling Demand- Subsidy &amp; ML'!$C:$C,$B172,'Pooling Demand- Subsidy &amp; ML'!$D:$D,D$170)</f>
        <v>#N/A</v>
      </c>
      <c r="E172" s="112" t="e">
        <f>SUMIFS('Pooling Demand- Subsidy &amp; ML'!$BN:$BN,'Pooling Demand- Subsidy &amp; ML'!$B:$B,2016,'Pooling Demand- Subsidy &amp; ML'!$C:$C,$B172,'Pooling Demand- Subsidy &amp; ML'!$D:$D,E$170)+SUMIFS('Pooling Demand- Subsidy &amp; ML'!$BW:$BW,'Pooling Demand- Subsidy &amp; ML'!$B:$B,2016,'Pooling Demand- Subsidy &amp; ML'!$C:$C,$B172,'Pooling Demand- Subsidy &amp; ML'!$D:$D,E$170)</f>
        <v>#N/A</v>
      </c>
      <c r="F172" s="112" t="e">
        <f>SUMIFS('Pooling Demand- Subsidy &amp; ML'!$BN:$BN,'Pooling Demand- Subsidy &amp; ML'!$B:$B,2016,'Pooling Demand- Subsidy &amp; ML'!$C:$C,$B172,'Pooling Demand- Subsidy &amp; ML'!$D:$D,F$170)+SUMIFS('Pooling Demand- Subsidy &amp; ML'!$BW:$BW,'Pooling Demand- Subsidy &amp; ML'!$B:$B,2016,'Pooling Demand- Subsidy &amp; ML'!$C:$C,$B172,'Pooling Demand- Subsidy &amp; ML'!$D:$D,F$170)</f>
        <v>#N/A</v>
      </c>
      <c r="G172" s="112" t="e">
        <f>SUMIFS('Pooling Demand- Subsidy &amp; ML'!$BN:$BN,'Pooling Demand- Subsidy &amp; ML'!$B:$B,2016,'Pooling Demand- Subsidy &amp; ML'!$C:$C,$B172,'Pooling Demand- Subsidy &amp; ML'!$D:$D,G$170)+SUMIFS('Pooling Demand- Subsidy &amp; ML'!$BW:$BW,'Pooling Demand- Subsidy &amp; ML'!$B:$B,2016,'Pooling Demand- Subsidy &amp; ML'!$C:$C,$B172,'Pooling Demand- Subsidy &amp; ML'!$D:$D,G$170)</f>
        <v>#N/A</v>
      </c>
      <c r="H172" s="112" t="e">
        <f>SUMIFS('Pooling Demand- Subsidy &amp; ML'!$BN:$BN,'Pooling Demand- Subsidy &amp; ML'!$B:$B,2016,'Pooling Demand- Subsidy &amp; ML'!$C:$C,$B172,'Pooling Demand- Subsidy &amp; ML'!$D:$D,H$170)+SUMIFS('Pooling Demand- Subsidy &amp; ML'!$BW:$BW,'Pooling Demand- Subsidy &amp; ML'!$B:$B,2016,'Pooling Demand- Subsidy &amp; ML'!$C:$C,$B172,'Pooling Demand- Subsidy &amp; ML'!$D:$D,H$170)</f>
        <v>#N/A</v>
      </c>
      <c r="I172" s="112" t="e">
        <f>SUMIFS('Pooling Demand- Subsidy &amp; ML'!$BN:$BN,'Pooling Demand- Subsidy &amp; ML'!$B:$B,2016,'Pooling Demand- Subsidy &amp; ML'!$C:$C,$B172,'Pooling Demand- Subsidy &amp; ML'!$D:$D,I$170)+SUMIFS('Pooling Demand- Subsidy &amp; ML'!$BW:$BW,'Pooling Demand- Subsidy &amp; ML'!$B:$B,2016,'Pooling Demand- Subsidy &amp; ML'!$C:$C,$B172,'Pooling Demand- Subsidy &amp; ML'!$D:$D,I$170)</f>
        <v>#N/A</v>
      </c>
      <c r="J172" s="113" t="e">
        <f>SUMIFS('Pooling Demand- Subsidy &amp; ML'!$BN:$BN,'Pooling Demand- Subsidy &amp; ML'!$B:$B,2016,'Pooling Demand- Subsidy &amp; ML'!$C:$C,$B172,'Pooling Demand- Subsidy &amp; ML'!$D:$D,J$170)+SUMIFS('Pooling Demand- Subsidy &amp; ML'!$BW:$BW,'Pooling Demand- Subsidy &amp; ML'!$B:$B,2016,'Pooling Demand- Subsidy &amp; ML'!$C:$C,$B172,'Pooling Demand- Subsidy &amp; ML'!$D:$D,J$170)</f>
        <v>#N/A</v>
      </c>
      <c r="K172" s="91" t="e">
        <f>SUM(D172:J172)</f>
        <v>#N/A</v>
      </c>
      <c r="M172" s="109" t="s">
        <v>9</v>
      </c>
      <c r="N172" s="111" t="e">
        <f>SUMIFS('Pooling Demand- Subsidy &amp; ML'!$BN:$BN,'Pooling Demand- Subsidy &amp; ML'!$B:$B,2020,'Pooling Demand- Subsidy &amp; ML'!$C:$C,$B172,'Pooling Demand- Subsidy &amp; ML'!$D:$D,N$170)+SUMIFS('Pooling Demand- Subsidy &amp; ML'!$BW:$BW,'Pooling Demand- Subsidy &amp; ML'!$B:$B,2020,'Pooling Demand- Subsidy &amp; ML'!$C:$C,$B172,'Pooling Demand- Subsidy &amp; ML'!$D:$D,N$170)</f>
        <v>#N/A</v>
      </c>
      <c r="O172" s="112" t="e">
        <f>SUMIFS('Pooling Demand- Subsidy &amp; ML'!$BN:$BN,'Pooling Demand- Subsidy &amp; ML'!$B:$B,2020,'Pooling Demand- Subsidy &amp; ML'!$C:$C,$B172,'Pooling Demand- Subsidy &amp; ML'!$D:$D,O$170)+SUMIFS('Pooling Demand- Subsidy &amp; ML'!$BW:$BW,'Pooling Demand- Subsidy &amp; ML'!$B:$B,2020,'Pooling Demand- Subsidy &amp; ML'!$C:$C,$B172,'Pooling Demand- Subsidy &amp; ML'!$D:$D,O$170)</f>
        <v>#N/A</v>
      </c>
      <c r="P172" s="112" t="e">
        <f>SUMIFS('Pooling Demand- Subsidy &amp; ML'!$BN:$BN,'Pooling Demand- Subsidy &amp; ML'!$B:$B,2020,'Pooling Demand- Subsidy &amp; ML'!$C:$C,$B172,'Pooling Demand- Subsidy &amp; ML'!$D:$D,P$170)+SUMIFS('Pooling Demand- Subsidy &amp; ML'!$BW:$BW,'Pooling Demand- Subsidy &amp; ML'!$B:$B,2020,'Pooling Demand- Subsidy &amp; ML'!$C:$C,$B172,'Pooling Demand- Subsidy &amp; ML'!$D:$D,P$170)</f>
        <v>#N/A</v>
      </c>
      <c r="Q172" s="112" t="e">
        <f>SUMIFS('Pooling Demand- Subsidy &amp; ML'!$BN:$BN,'Pooling Demand- Subsidy &amp; ML'!$B:$B,2020,'Pooling Demand- Subsidy &amp; ML'!$C:$C,$B172,'Pooling Demand- Subsidy &amp; ML'!$D:$D,Q$170)+SUMIFS('Pooling Demand- Subsidy &amp; ML'!$BW:$BW,'Pooling Demand- Subsidy &amp; ML'!$B:$B,2020,'Pooling Demand- Subsidy &amp; ML'!$C:$C,$B172,'Pooling Demand- Subsidy &amp; ML'!$D:$D,Q$170)</f>
        <v>#N/A</v>
      </c>
      <c r="R172" s="112" t="e">
        <f>SUMIFS('Pooling Demand- Subsidy &amp; ML'!$BN:$BN,'Pooling Demand- Subsidy &amp; ML'!$B:$B,2020,'Pooling Demand- Subsidy &amp; ML'!$C:$C,$B172,'Pooling Demand- Subsidy &amp; ML'!$D:$D,R$170)+SUMIFS('Pooling Demand- Subsidy &amp; ML'!$BW:$BW,'Pooling Demand- Subsidy &amp; ML'!$B:$B,2020,'Pooling Demand- Subsidy &amp; ML'!$C:$C,$B172,'Pooling Demand- Subsidy &amp; ML'!$D:$D,R$170)</f>
        <v>#N/A</v>
      </c>
      <c r="S172" s="112" t="e">
        <f>SUMIFS('Pooling Demand- Subsidy &amp; ML'!$BN:$BN,'Pooling Demand- Subsidy &amp; ML'!$B:$B,2020,'Pooling Demand- Subsidy &amp; ML'!$C:$C,$B172,'Pooling Demand- Subsidy &amp; ML'!$D:$D,S$170)+SUMIFS('Pooling Demand- Subsidy &amp; ML'!$BW:$BW,'Pooling Demand- Subsidy &amp; ML'!$B:$B,2020,'Pooling Demand- Subsidy &amp; ML'!$C:$C,$B172,'Pooling Demand- Subsidy &amp; ML'!$D:$D,S$170)</f>
        <v>#N/A</v>
      </c>
      <c r="T172" s="113" t="e">
        <f>SUMIFS('Pooling Demand- Subsidy &amp; ML'!$BN:$BN,'Pooling Demand- Subsidy &amp; ML'!$B:$B,2020,'Pooling Demand- Subsidy &amp; ML'!$C:$C,$B172,'Pooling Demand- Subsidy &amp; ML'!$D:$D,T$170)+SUMIFS('Pooling Demand- Subsidy &amp; ML'!$BW:$BW,'Pooling Demand- Subsidy &amp; ML'!$B:$B,2020,'Pooling Demand- Subsidy &amp; ML'!$C:$C,$B172,'Pooling Demand- Subsidy &amp; ML'!$D:$D,T$170)</f>
        <v>#N/A</v>
      </c>
      <c r="U172" s="91" t="e">
        <f>SUM(N172:T172)</f>
        <v>#N/A</v>
      </c>
      <c r="W172" s="109" t="s">
        <v>9</v>
      </c>
      <c r="X172" s="111" t="e">
        <f>SUMIFS('Pooling Demand- Subsidy &amp; ML'!$BN:$BN,'Pooling Demand- Subsidy &amp; ML'!$B:$B,2025,'Pooling Demand- Subsidy &amp; ML'!$C:$C,$B172,'Pooling Demand- Subsidy &amp; ML'!$D:$D,X$170)+SUMIFS('Pooling Demand- Subsidy &amp; ML'!$BW:$BW,'Pooling Demand- Subsidy &amp; ML'!$B:$B,2025,'Pooling Demand- Subsidy &amp; ML'!$C:$C,$B172,'Pooling Demand- Subsidy &amp; ML'!$D:$D,X$170)</f>
        <v>#N/A</v>
      </c>
      <c r="Y172" s="112" t="e">
        <f>SUMIFS('Pooling Demand- Subsidy &amp; ML'!$BN:$BN,'Pooling Demand- Subsidy &amp; ML'!$B:$B,2025,'Pooling Demand- Subsidy &amp; ML'!$C:$C,$B172,'Pooling Demand- Subsidy &amp; ML'!$D:$D,Y$170)+SUMIFS('Pooling Demand- Subsidy &amp; ML'!$BW:$BW,'Pooling Demand- Subsidy &amp; ML'!$B:$B,2025,'Pooling Demand- Subsidy &amp; ML'!$C:$C,$B172,'Pooling Demand- Subsidy &amp; ML'!$D:$D,Y$170)</f>
        <v>#N/A</v>
      </c>
      <c r="Z172" s="112" t="e">
        <f>SUMIFS('Pooling Demand- Subsidy &amp; ML'!$BN:$BN,'Pooling Demand- Subsidy &amp; ML'!$B:$B,2025,'Pooling Demand- Subsidy &amp; ML'!$C:$C,$B172,'Pooling Demand- Subsidy &amp; ML'!$D:$D,Z$170)+SUMIFS('Pooling Demand- Subsidy &amp; ML'!$BW:$BW,'Pooling Demand- Subsidy &amp; ML'!$B:$B,2025,'Pooling Demand- Subsidy &amp; ML'!$C:$C,$B172,'Pooling Demand- Subsidy &amp; ML'!$D:$D,Z$170)</f>
        <v>#N/A</v>
      </c>
      <c r="AA172" s="112" t="e">
        <f>SUMIFS('Pooling Demand- Subsidy &amp; ML'!$BN:$BN,'Pooling Demand- Subsidy &amp; ML'!$B:$B,2025,'Pooling Demand- Subsidy &amp; ML'!$C:$C,$B172,'Pooling Demand- Subsidy &amp; ML'!$D:$D,AA$170)+SUMIFS('Pooling Demand- Subsidy &amp; ML'!$BW:$BW,'Pooling Demand- Subsidy &amp; ML'!$B:$B,2025,'Pooling Demand- Subsidy &amp; ML'!$C:$C,$B172,'Pooling Demand- Subsidy &amp; ML'!$D:$D,AA$170)</f>
        <v>#N/A</v>
      </c>
      <c r="AB172" s="112" t="e">
        <f>SUMIFS('Pooling Demand- Subsidy &amp; ML'!$BN:$BN,'Pooling Demand- Subsidy &amp; ML'!$B:$B,2025,'Pooling Demand- Subsidy &amp; ML'!$C:$C,$B172,'Pooling Demand- Subsidy &amp; ML'!$D:$D,AB$170)+SUMIFS('Pooling Demand- Subsidy &amp; ML'!$BW:$BW,'Pooling Demand- Subsidy &amp; ML'!$B:$B,2025,'Pooling Demand- Subsidy &amp; ML'!$C:$C,$B172,'Pooling Demand- Subsidy &amp; ML'!$D:$D,AB$170)</f>
        <v>#N/A</v>
      </c>
      <c r="AC172" s="112" t="e">
        <f>SUMIFS('Pooling Demand- Subsidy &amp; ML'!$BN:$BN,'Pooling Demand- Subsidy &amp; ML'!$B:$B,2025,'Pooling Demand- Subsidy &amp; ML'!$C:$C,$B172,'Pooling Demand- Subsidy &amp; ML'!$D:$D,AC$170)+SUMIFS('Pooling Demand- Subsidy &amp; ML'!$BW:$BW,'Pooling Demand- Subsidy &amp; ML'!$B:$B,2025,'Pooling Demand- Subsidy &amp; ML'!$C:$C,$B172,'Pooling Demand- Subsidy &amp; ML'!$D:$D,AC$170)</f>
        <v>#N/A</v>
      </c>
      <c r="AD172" s="113" t="e">
        <f>SUMIFS('Pooling Demand- Subsidy &amp; ML'!$BN:$BN,'Pooling Demand- Subsidy &amp; ML'!$B:$B,2025,'Pooling Demand- Subsidy &amp; ML'!$C:$C,$B172,'Pooling Demand- Subsidy &amp; ML'!$D:$D,AD$170)+SUMIFS('Pooling Demand- Subsidy &amp; ML'!$BW:$BW,'Pooling Demand- Subsidy &amp; ML'!$B:$B,2025,'Pooling Demand- Subsidy &amp; ML'!$C:$C,$B172,'Pooling Demand- Subsidy &amp; ML'!$D:$D,AD$170)</f>
        <v>#N/A</v>
      </c>
      <c r="AE172" s="91" t="e">
        <f>SUM(X172:AD172)</f>
        <v>#N/A</v>
      </c>
      <c r="AG172" s="109" t="s">
        <v>9</v>
      </c>
      <c r="AH172" s="111">
        <f>SUMIFS('Pooling Demand- Subsidy &amp; ML'!$BN:$BN,'Pooling Demand- Subsidy &amp; ML'!$B:$B,2035,'Pooling Demand- Subsidy &amp; ML'!$C:$C,$B172,'Pooling Demand- Subsidy &amp; ML'!$D:$D,AH$170)+SUMIFS('Pooling Demand- Subsidy &amp; ML'!$BW:$BW,'Pooling Demand- Subsidy &amp; ML'!$B:$B,2035,'Pooling Demand- Subsidy &amp; ML'!$C:$C,$B172,'Pooling Demand- Subsidy &amp; ML'!$D:$D,AH$170)</f>
        <v>181.94238193212252</v>
      </c>
      <c r="AI172" s="112">
        <f>SUMIFS('Pooling Demand- Subsidy &amp; ML'!$BN:$BN,'Pooling Demand- Subsidy &amp; ML'!$B:$B,2035,'Pooling Demand- Subsidy &amp; ML'!$C:$C,$B172,'Pooling Demand- Subsidy &amp; ML'!$D:$D,AI$170)+SUMIFS('Pooling Demand- Subsidy &amp; ML'!$BW:$BW,'Pooling Demand- Subsidy &amp; ML'!$B:$B,2035,'Pooling Demand- Subsidy &amp; ML'!$C:$C,$B172,'Pooling Demand- Subsidy &amp; ML'!$D:$D,AI$170)</f>
        <v>29.301734359131803</v>
      </c>
      <c r="AJ172" s="112">
        <f>SUMIFS('Pooling Demand- Subsidy &amp; ML'!$BN:$BN,'Pooling Demand- Subsidy &amp; ML'!$B:$B,2035,'Pooling Demand- Subsidy &amp; ML'!$C:$C,$B172,'Pooling Demand- Subsidy &amp; ML'!$D:$D,AJ$170)+SUMIFS('Pooling Demand- Subsidy &amp; ML'!$BW:$BW,'Pooling Demand- Subsidy &amp; ML'!$B:$B,2035,'Pooling Demand- Subsidy &amp; ML'!$C:$C,$B172,'Pooling Demand- Subsidy &amp; ML'!$D:$D,AJ$170)</f>
        <v>11.032337657962806</v>
      </c>
      <c r="AK172" s="112">
        <f>SUMIFS('Pooling Demand- Subsidy &amp; ML'!$BN:$BN,'Pooling Demand- Subsidy &amp; ML'!$B:$B,2035,'Pooling Demand- Subsidy &amp; ML'!$C:$C,$B172,'Pooling Demand- Subsidy &amp; ML'!$D:$D,AK$170)+SUMIFS('Pooling Demand- Subsidy &amp; ML'!$BW:$BW,'Pooling Demand- Subsidy &amp; ML'!$B:$B,2035,'Pooling Demand- Subsidy &amp; ML'!$C:$C,$B172,'Pooling Demand- Subsidy &amp; ML'!$D:$D,AK$170)</f>
        <v>12.889545994760677</v>
      </c>
      <c r="AL172" s="112">
        <f>SUMIFS('Pooling Demand- Subsidy &amp; ML'!$BN:$BN,'Pooling Demand- Subsidy &amp; ML'!$B:$B,2035,'Pooling Demand- Subsidy &amp; ML'!$C:$C,$B172,'Pooling Demand- Subsidy &amp; ML'!$D:$D,AL$170)+SUMIFS('Pooling Demand- Subsidy &amp; ML'!$BW:$BW,'Pooling Demand- Subsidy &amp; ML'!$B:$B,2035,'Pooling Demand- Subsidy &amp; ML'!$C:$C,$B172,'Pooling Demand- Subsidy &amp; ML'!$D:$D,AL$170)</f>
        <v>7.8165549693681224E-2</v>
      </c>
      <c r="AM172" s="112">
        <f>SUMIFS('Pooling Demand- Subsidy &amp; ML'!$BN:$BN,'Pooling Demand- Subsidy &amp; ML'!$B:$B,2035,'Pooling Demand- Subsidy &amp; ML'!$C:$C,$B172,'Pooling Demand- Subsidy &amp; ML'!$D:$D,AM$170)+SUMIFS('Pooling Demand- Subsidy &amp; ML'!$BW:$BW,'Pooling Demand- Subsidy &amp; ML'!$B:$B,2035,'Pooling Demand- Subsidy &amp; ML'!$C:$C,$B172,'Pooling Demand- Subsidy &amp; ML'!$D:$D,AM$170)</f>
        <v>5.4316657977769731E-2</v>
      </c>
      <c r="AN172" s="113">
        <f>SUMIFS('Pooling Demand- Subsidy &amp; ML'!$BN:$BN,'Pooling Demand- Subsidy &amp; ML'!$B:$B,2035,'Pooling Demand- Subsidy &amp; ML'!$C:$C,$B172,'Pooling Demand- Subsidy &amp; ML'!$D:$D,AN$170)+SUMIFS('Pooling Demand- Subsidy &amp; ML'!$BW:$BW,'Pooling Demand- Subsidy &amp; ML'!$B:$B,2035,'Pooling Demand- Subsidy &amp; ML'!$C:$C,$B172,'Pooling Demand- Subsidy &amp; ML'!$D:$D,AN$170)</f>
        <v>8.0073080243432525E-3</v>
      </c>
      <c r="AO172" s="91">
        <f>SUM(AH172:AN172)</f>
        <v>235.30648945967363</v>
      </c>
      <c r="AQ172" s="109" t="s">
        <v>9</v>
      </c>
      <c r="AR172" s="111" t="e">
        <f>SUMIFS('Pooling Demand- Subsidy &amp; ML'!$BN:$BN,'Pooling Demand- Subsidy &amp; ML'!$B:$B,2050,'Pooling Demand- Subsidy &amp; ML'!$C:$C,$B172,'Pooling Demand- Subsidy &amp; ML'!$D:$D,AR$170)+SUMIFS('Pooling Demand- Subsidy &amp; ML'!$BW:$BW,'Pooling Demand- Subsidy &amp; ML'!$B:$B,2050,'Pooling Demand- Subsidy &amp; ML'!$C:$C,$B172,'Pooling Demand- Subsidy &amp; ML'!$D:$D,AR$170)</f>
        <v>#N/A</v>
      </c>
      <c r="AS172" s="112" t="e">
        <f>SUMIFS('Pooling Demand- Subsidy &amp; ML'!$BN:$BN,'Pooling Demand- Subsidy &amp; ML'!$B:$B,2050,'Pooling Demand- Subsidy &amp; ML'!$C:$C,$B172,'Pooling Demand- Subsidy &amp; ML'!$D:$D,AS$170)+SUMIFS('Pooling Demand- Subsidy &amp; ML'!$BW:$BW,'Pooling Demand- Subsidy &amp; ML'!$B:$B,2050,'Pooling Demand- Subsidy &amp; ML'!$C:$C,$B172,'Pooling Demand- Subsidy &amp; ML'!$D:$D,AS$170)</f>
        <v>#N/A</v>
      </c>
      <c r="AT172" s="112" t="e">
        <f>SUMIFS('Pooling Demand- Subsidy &amp; ML'!$BN:$BN,'Pooling Demand- Subsidy &amp; ML'!$B:$B,2050,'Pooling Demand- Subsidy &amp; ML'!$C:$C,$B172,'Pooling Demand- Subsidy &amp; ML'!$D:$D,AT$170)+SUMIFS('Pooling Demand- Subsidy &amp; ML'!$BW:$BW,'Pooling Demand- Subsidy &amp; ML'!$B:$B,2050,'Pooling Demand- Subsidy &amp; ML'!$C:$C,$B172,'Pooling Demand- Subsidy &amp; ML'!$D:$D,AT$170)</f>
        <v>#N/A</v>
      </c>
      <c r="AU172" s="112" t="e">
        <f>SUMIFS('Pooling Demand- Subsidy &amp; ML'!$BN:$BN,'Pooling Demand- Subsidy &amp; ML'!$B:$B,2050,'Pooling Demand- Subsidy &amp; ML'!$C:$C,$B172,'Pooling Demand- Subsidy &amp; ML'!$D:$D,AU$170)+SUMIFS('Pooling Demand- Subsidy &amp; ML'!$BW:$BW,'Pooling Demand- Subsidy &amp; ML'!$B:$B,2050,'Pooling Demand- Subsidy &amp; ML'!$C:$C,$B172,'Pooling Demand- Subsidy &amp; ML'!$D:$D,AU$170)</f>
        <v>#N/A</v>
      </c>
      <c r="AV172" s="112" t="e">
        <f>SUMIFS('Pooling Demand- Subsidy &amp; ML'!$BN:$BN,'Pooling Demand- Subsidy &amp; ML'!$B:$B,2050,'Pooling Demand- Subsidy &amp; ML'!$C:$C,$B172,'Pooling Demand- Subsidy &amp; ML'!$D:$D,AV$170)+SUMIFS('Pooling Demand- Subsidy &amp; ML'!$BW:$BW,'Pooling Demand- Subsidy &amp; ML'!$B:$B,2050,'Pooling Demand- Subsidy &amp; ML'!$C:$C,$B172,'Pooling Demand- Subsidy &amp; ML'!$D:$D,AV$170)</f>
        <v>#N/A</v>
      </c>
      <c r="AW172" s="112" t="e">
        <f>SUMIFS('Pooling Demand- Subsidy &amp; ML'!$BN:$BN,'Pooling Demand- Subsidy &amp; ML'!$B:$B,2050,'Pooling Demand- Subsidy &amp; ML'!$C:$C,$B172,'Pooling Demand- Subsidy &amp; ML'!$D:$D,AW$170)+SUMIFS('Pooling Demand- Subsidy &amp; ML'!$BW:$BW,'Pooling Demand- Subsidy &amp; ML'!$B:$B,2050,'Pooling Demand- Subsidy &amp; ML'!$C:$C,$B172,'Pooling Demand- Subsidy &amp; ML'!$D:$D,AW$170)</f>
        <v>#N/A</v>
      </c>
      <c r="AX172" s="113" t="e">
        <f>SUMIFS('Pooling Demand- Subsidy &amp; ML'!$BN:$BN,'Pooling Demand- Subsidy &amp; ML'!$B:$B,2050,'Pooling Demand- Subsidy &amp; ML'!$C:$C,$B172,'Pooling Demand- Subsidy &amp; ML'!$D:$D,AX$170)+SUMIFS('Pooling Demand- Subsidy &amp; ML'!$BW:$BW,'Pooling Demand- Subsidy &amp; ML'!$B:$B,2050,'Pooling Demand- Subsidy &amp; ML'!$C:$C,$B172,'Pooling Demand- Subsidy &amp; ML'!$D:$D,AX$170)</f>
        <v>#N/A</v>
      </c>
      <c r="AY172" s="91" t="e">
        <f>SUM(AR172:AX172)</f>
        <v>#N/A</v>
      </c>
    </row>
    <row r="173" spans="2:51" x14ac:dyDescent="0.25">
      <c r="B173" s="18">
        <v>1</v>
      </c>
      <c r="C173" s="109" t="s">
        <v>10</v>
      </c>
      <c r="D173" s="114" t="e">
        <f>SUMIFS('Pooling Demand- Subsidy &amp; ML'!$BN:$BN,'Pooling Demand- Subsidy &amp; ML'!$B:$B,2016,'Pooling Demand- Subsidy &amp; ML'!$C:$C,$B173,'Pooling Demand- Subsidy &amp; ML'!$D:$D,D$170)+SUMIFS('Pooling Demand- Subsidy &amp; ML'!$BW:$BW,'Pooling Demand- Subsidy &amp; ML'!$B:$B,2016,'Pooling Demand- Subsidy &amp; ML'!$C:$C,$B173,'Pooling Demand- Subsidy &amp; ML'!$D:$D,D$170)</f>
        <v>#N/A</v>
      </c>
      <c r="E173" s="12" t="e">
        <f>SUMIFS('Pooling Demand- Subsidy &amp; ML'!$BN:$BN,'Pooling Demand- Subsidy &amp; ML'!$B:$B,2016,'Pooling Demand- Subsidy &amp; ML'!$C:$C,$B173,'Pooling Demand- Subsidy &amp; ML'!$D:$D,E$170)+SUMIFS('Pooling Demand- Subsidy &amp; ML'!$BW:$BW,'Pooling Demand- Subsidy &amp; ML'!$B:$B,2016,'Pooling Demand- Subsidy &amp; ML'!$C:$C,$B173,'Pooling Demand- Subsidy &amp; ML'!$D:$D,E$170)</f>
        <v>#N/A</v>
      </c>
      <c r="F173" s="12" t="e">
        <f>SUMIFS('Pooling Demand- Subsidy &amp; ML'!$BN:$BN,'Pooling Demand- Subsidy &amp; ML'!$B:$B,2016,'Pooling Demand- Subsidy &amp; ML'!$C:$C,$B173,'Pooling Demand- Subsidy &amp; ML'!$D:$D,F$170)+SUMIFS('Pooling Demand- Subsidy &amp; ML'!$BW:$BW,'Pooling Demand- Subsidy &amp; ML'!$B:$B,2016,'Pooling Demand- Subsidy &amp; ML'!$C:$C,$B173,'Pooling Demand- Subsidy &amp; ML'!$D:$D,F$170)</f>
        <v>#N/A</v>
      </c>
      <c r="G173" s="12" t="e">
        <f>SUMIFS('Pooling Demand- Subsidy &amp; ML'!$BN:$BN,'Pooling Demand- Subsidy &amp; ML'!$B:$B,2016,'Pooling Demand- Subsidy &amp; ML'!$C:$C,$B173,'Pooling Demand- Subsidy &amp; ML'!$D:$D,G$170)+SUMIFS('Pooling Demand- Subsidy &amp; ML'!$BW:$BW,'Pooling Demand- Subsidy &amp; ML'!$B:$B,2016,'Pooling Demand- Subsidy &amp; ML'!$C:$C,$B173,'Pooling Demand- Subsidy &amp; ML'!$D:$D,G$170)</f>
        <v>#N/A</v>
      </c>
      <c r="H173" s="12" t="e">
        <f>SUMIFS('Pooling Demand- Subsidy &amp; ML'!$BN:$BN,'Pooling Demand- Subsidy &amp; ML'!$B:$B,2016,'Pooling Demand- Subsidy &amp; ML'!$C:$C,$B173,'Pooling Demand- Subsidy &amp; ML'!$D:$D,H$170)+SUMIFS('Pooling Demand- Subsidy &amp; ML'!$BW:$BW,'Pooling Demand- Subsidy &amp; ML'!$B:$B,2016,'Pooling Demand- Subsidy &amp; ML'!$C:$C,$B173,'Pooling Demand- Subsidy &amp; ML'!$D:$D,H$170)</f>
        <v>#N/A</v>
      </c>
      <c r="I173" s="12" t="e">
        <f>SUMIFS('Pooling Demand- Subsidy &amp; ML'!$BN:$BN,'Pooling Demand- Subsidy &amp; ML'!$B:$B,2016,'Pooling Demand- Subsidy &amp; ML'!$C:$C,$B173,'Pooling Demand- Subsidy &amp; ML'!$D:$D,I$170)+SUMIFS('Pooling Demand- Subsidy &amp; ML'!$BW:$BW,'Pooling Demand- Subsidy &amp; ML'!$B:$B,2016,'Pooling Demand- Subsidy &amp; ML'!$C:$C,$B173,'Pooling Demand- Subsidy &amp; ML'!$D:$D,I$170)</f>
        <v>#N/A</v>
      </c>
      <c r="J173" s="115" t="e">
        <f>SUMIFS('Pooling Demand- Subsidy &amp; ML'!$BN:$BN,'Pooling Demand- Subsidy &amp; ML'!$B:$B,2016,'Pooling Demand- Subsidy &amp; ML'!$C:$C,$B173,'Pooling Demand- Subsidy &amp; ML'!$D:$D,J$170)+SUMIFS('Pooling Demand- Subsidy &amp; ML'!$BW:$BW,'Pooling Demand- Subsidy &amp; ML'!$B:$B,2016,'Pooling Demand- Subsidy &amp; ML'!$C:$C,$B173,'Pooling Demand- Subsidy &amp; ML'!$D:$D,J$170)</f>
        <v>#N/A</v>
      </c>
      <c r="K173" s="91" t="e">
        <f t="shared" ref="K173:K178" si="100">SUM(D173:J173)</f>
        <v>#N/A</v>
      </c>
      <c r="M173" s="109" t="s">
        <v>10</v>
      </c>
      <c r="N173" s="114" t="e">
        <f>SUMIFS('Pooling Demand- Subsidy &amp; ML'!$BN:$BN,'Pooling Demand- Subsidy &amp; ML'!$B:$B,2020,'Pooling Demand- Subsidy &amp; ML'!$C:$C,$B173,'Pooling Demand- Subsidy &amp; ML'!$D:$D,N$170)+SUMIFS('Pooling Demand- Subsidy &amp; ML'!$BW:$BW,'Pooling Demand- Subsidy &amp; ML'!$B:$B,2020,'Pooling Demand- Subsidy &amp; ML'!$C:$C,$B173,'Pooling Demand- Subsidy &amp; ML'!$D:$D,N$170)</f>
        <v>#N/A</v>
      </c>
      <c r="O173" s="12" t="e">
        <f>SUMIFS('Pooling Demand- Subsidy &amp; ML'!$BN:$BN,'Pooling Demand- Subsidy &amp; ML'!$B:$B,2020,'Pooling Demand- Subsidy &amp; ML'!$C:$C,$B173,'Pooling Demand- Subsidy &amp; ML'!$D:$D,O$170)+SUMIFS('Pooling Demand- Subsidy &amp; ML'!$BW:$BW,'Pooling Demand- Subsidy &amp; ML'!$B:$B,2020,'Pooling Demand- Subsidy &amp; ML'!$C:$C,$B173,'Pooling Demand- Subsidy &amp; ML'!$D:$D,O$170)</f>
        <v>#N/A</v>
      </c>
      <c r="P173" s="12" t="e">
        <f>SUMIFS('Pooling Demand- Subsidy &amp; ML'!$BN:$BN,'Pooling Demand- Subsidy &amp; ML'!$B:$B,2020,'Pooling Demand- Subsidy &amp; ML'!$C:$C,$B173,'Pooling Demand- Subsidy &amp; ML'!$D:$D,P$170)+SUMIFS('Pooling Demand- Subsidy &amp; ML'!$BW:$BW,'Pooling Demand- Subsidy &amp; ML'!$B:$B,2020,'Pooling Demand- Subsidy &amp; ML'!$C:$C,$B173,'Pooling Demand- Subsidy &amp; ML'!$D:$D,P$170)</f>
        <v>#N/A</v>
      </c>
      <c r="Q173" s="12" t="e">
        <f>SUMIFS('Pooling Demand- Subsidy &amp; ML'!$BN:$BN,'Pooling Demand- Subsidy &amp; ML'!$B:$B,2020,'Pooling Demand- Subsidy &amp; ML'!$C:$C,$B173,'Pooling Demand- Subsidy &amp; ML'!$D:$D,Q$170)+SUMIFS('Pooling Demand- Subsidy &amp; ML'!$BW:$BW,'Pooling Demand- Subsidy &amp; ML'!$B:$B,2020,'Pooling Demand- Subsidy &amp; ML'!$C:$C,$B173,'Pooling Demand- Subsidy &amp; ML'!$D:$D,Q$170)</f>
        <v>#N/A</v>
      </c>
      <c r="R173" s="12" t="e">
        <f>SUMIFS('Pooling Demand- Subsidy &amp; ML'!$BN:$BN,'Pooling Demand- Subsidy &amp; ML'!$B:$B,2020,'Pooling Demand- Subsidy &amp; ML'!$C:$C,$B173,'Pooling Demand- Subsidy &amp; ML'!$D:$D,R$170)+SUMIFS('Pooling Demand- Subsidy &amp; ML'!$BW:$BW,'Pooling Demand- Subsidy &amp; ML'!$B:$B,2020,'Pooling Demand- Subsidy &amp; ML'!$C:$C,$B173,'Pooling Demand- Subsidy &amp; ML'!$D:$D,R$170)</f>
        <v>#N/A</v>
      </c>
      <c r="S173" s="12" t="e">
        <f>SUMIFS('Pooling Demand- Subsidy &amp; ML'!$BN:$BN,'Pooling Demand- Subsidy &amp; ML'!$B:$B,2020,'Pooling Demand- Subsidy &amp; ML'!$C:$C,$B173,'Pooling Demand- Subsidy &amp; ML'!$D:$D,S$170)+SUMIFS('Pooling Demand- Subsidy &amp; ML'!$BW:$BW,'Pooling Demand- Subsidy &amp; ML'!$B:$B,2020,'Pooling Demand- Subsidy &amp; ML'!$C:$C,$B173,'Pooling Demand- Subsidy &amp; ML'!$D:$D,S$170)</f>
        <v>#N/A</v>
      </c>
      <c r="T173" s="115" t="e">
        <f>SUMIFS('Pooling Demand- Subsidy &amp; ML'!$BN:$BN,'Pooling Demand- Subsidy &amp; ML'!$B:$B,2020,'Pooling Demand- Subsidy &amp; ML'!$C:$C,$B173,'Pooling Demand- Subsidy &amp; ML'!$D:$D,T$170)+SUMIFS('Pooling Demand- Subsidy &amp; ML'!$BW:$BW,'Pooling Demand- Subsidy &amp; ML'!$B:$B,2020,'Pooling Demand- Subsidy &amp; ML'!$C:$C,$B173,'Pooling Demand- Subsidy &amp; ML'!$D:$D,T$170)</f>
        <v>#N/A</v>
      </c>
      <c r="U173" s="91" t="e">
        <f t="shared" ref="U173:U178" si="101">SUM(N173:T173)</f>
        <v>#N/A</v>
      </c>
      <c r="W173" s="109" t="s">
        <v>10</v>
      </c>
      <c r="X173" s="114" t="e">
        <f>SUMIFS('Pooling Demand- Subsidy &amp; ML'!$BN:$BN,'Pooling Demand- Subsidy &amp; ML'!$B:$B,2025,'Pooling Demand- Subsidy &amp; ML'!$C:$C,$B173,'Pooling Demand- Subsidy &amp; ML'!$D:$D,X$170)+SUMIFS('Pooling Demand- Subsidy &amp; ML'!$BW:$BW,'Pooling Demand- Subsidy &amp; ML'!$B:$B,2025,'Pooling Demand- Subsidy &amp; ML'!$C:$C,$B173,'Pooling Demand- Subsidy &amp; ML'!$D:$D,X$170)</f>
        <v>#N/A</v>
      </c>
      <c r="Y173" s="12" t="e">
        <f>SUMIFS('Pooling Demand- Subsidy &amp; ML'!$BN:$BN,'Pooling Demand- Subsidy &amp; ML'!$B:$B,2025,'Pooling Demand- Subsidy &amp; ML'!$C:$C,$B173,'Pooling Demand- Subsidy &amp; ML'!$D:$D,Y$170)+SUMIFS('Pooling Demand- Subsidy &amp; ML'!$BW:$BW,'Pooling Demand- Subsidy &amp; ML'!$B:$B,2025,'Pooling Demand- Subsidy &amp; ML'!$C:$C,$B173,'Pooling Demand- Subsidy &amp; ML'!$D:$D,Y$170)</f>
        <v>#N/A</v>
      </c>
      <c r="Z173" s="12" t="e">
        <f>SUMIFS('Pooling Demand- Subsidy &amp; ML'!$BN:$BN,'Pooling Demand- Subsidy &amp; ML'!$B:$B,2025,'Pooling Demand- Subsidy &amp; ML'!$C:$C,$B173,'Pooling Demand- Subsidy &amp; ML'!$D:$D,Z$170)+SUMIFS('Pooling Demand- Subsidy &amp; ML'!$BW:$BW,'Pooling Demand- Subsidy &amp; ML'!$B:$B,2025,'Pooling Demand- Subsidy &amp; ML'!$C:$C,$B173,'Pooling Demand- Subsidy &amp; ML'!$D:$D,Z$170)</f>
        <v>#N/A</v>
      </c>
      <c r="AA173" s="12" t="e">
        <f>SUMIFS('Pooling Demand- Subsidy &amp; ML'!$BN:$BN,'Pooling Demand- Subsidy &amp; ML'!$B:$B,2025,'Pooling Demand- Subsidy &amp; ML'!$C:$C,$B173,'Pooling Demand- Subsidy &amp; ML'!$D:$D,AA$170)+SUMIFS('Pooling Demand- Subsidy &amp; ML'!$BW:$BW,'Pooling Demand- Subsidy &amp; ML'!$B:$B,2025,'Pooling Demand- Subsidy &amp; ML'!$C:$C,$B173,'Pooling Demand- Subsidy &amp; ML'!$D:$D,AA$170)</f>
        <v>#N/A</v>
      </c>
      <c r="AB173" s="12" t="e">
        <f>SUMIFS('Pooling Demand- Subsidy &amp; ML'!$BN:$BN,'Pooling Demand- Subsidy &amp; ML'!$B:$B,2025,'Pooling Demand- Subsidy &amp; ML'!$C:$C,$B173,'Pooling Demand- Subsidy &amp; ML'!$D:$D,AB$170)+SUMIFS('Pooling Demand- Subsidy &amp; ML'!$BW:$BW,'Pooling Demand- Subsidy &amp; ML'!$B:$B,2025,'Pooling Demand- Subsidy &amp; ML'!$C:$C,$B173,'Pooling Demand- Subsidy &amp; ML'!$D:$D,AB$170)</f>
        <v>#N/A</v>
      </c>
      <c r="AC173" s="12" t="e">
        <f>SUMIFS('Pooling Demand- Subsidy &amp; ML'!$BN:$BN,'Pooling Demand- Subsidy &amp; ML'!$B:$B,2025,'Pooling Demand- Subsidy &amp; ML'!$C:$C,$B173,'Pooling Demand- Subsidy &amp; ML'!$D:$D,AC$170)+SUMIFS('Pooling Demand- Subsidy &amp; ML'!$BW:$BW,'Pooling Demand- Subsidy &amp; ML'!$B:$B,2025,'Pooling Demand- Subsidy &amp; ML'!$C:$C,$B173,'Pooling Demand- Subsidy &amp; ML'!$D:$D,AC$170)</f>
        <v>#N/A</v>
      </c>
      <c r="AD173" s="115" t="e">
        <f>SUMIFS('Pooling Demand- Subsidy &amp; ML'!$BN:$BN,'Pooling Demand- Subsidy &amp; ML'!$B:$B,2025,'Pooling Demand- Subsidy &amp; ML'!$C:$C,$B173,'Pooling Demand- Subsidy &amp; ML'!$D:$D,AD$170)+SUMIFS('Pooling Demand- Subsidy &amp; ML'!$BW:$BW,'Pooling Demand- Subsidy &amp; ML'!$B:$B,2025,'Pooling Demand- Subsidy &amp; ML'!$C:$C,$B173,'Pooling Demand- Subsidy &amp; ML'!$D:$D,AD$170)</f>
        <v>#N/A</v>
      </c>
      <c r="AE173" s="91" t="e">
        <f t="shared" ref="AE173:AE178" si="102">SUM(X173:AD173)</f>
        <v>#N/A</v>
      </c>
      <c r="AG173" s="109" t="s">
        <v>10</v>
      </c>
      <c r="AH173" s="114">
        <f>SUMIFS('Pooling Demand- Subsidy &amp; ML'!$BN:$BN,'Pooling Demand- Subsidy &amp; ML'!$B:$B,2035,'Pooling Demand- Subsidy &amp; ML'!$C:$C,$B173,'Pooling Demand- Subsidy &amp; ML'!$D:$D,AH$170)+SUMIFS('Pooling Demand- Subsidy &amp; ML'!$BW:$BW,'Pooling Demand- Subsidy &amp; ML'!$B:$B,2035,'Pooling Demand- Subsidy &amp; ML'!$C:$C,$B173,'Pooling Demand- Subsidy &amp; ML'!$D:$D,AH$170)</f>
        <v>29.693741890903855</v>
      </c>
      <c r="AI173" s="12">
        <f>SUMIFS('Pooling Demand- Subsidy &amp; ML'!$BN:$BN,'Pooling Demand- Subsidy &amp; ML'!$B:$B,2035,'Pooling Demand- Subsidy &amp; ML'!$C:$C,$B173,'Pooling Demand- Subsidy &amp; ML'!$D:$D,AI$170)+SUMIFS('Pooling Demand- Subsidy &amp; ML'!$BW:$BW,'Pooling Demand- Subsidy &amp; ML'!$B:$B,2035,'Pooling Demand- Subsidy &amp; ML'!$C:$C,$B173,'Pooling Demand- Subsidy &amp; ML'!$D:$D,AI$170)</f>
        <v>250.0064414339995</v>
      </c>
      <c r="AJ173" s="12">
        <f>SUMIFS('Pooling Demand- Subsidy &amp; ML'!$BN:$BN,'Pooling Demand- Subsidy &amp; ML'!$B:$B,2035,'Pooling Demand- Subsidy &amp; ML'!$C:$C,$B173,'Pooling Demand- Subsidy &amp; ML'!$D:$D,AJ$170)+SUMIFS('Pooling Demand- Subsidy &amp; ML'!$BW:$BW,'Pooling Demand- Subsidy &amp; ML'!$B:$B,2035,'Pooling Demand- Subsidy &amp; ML'!$C:$C,$B173,'Pooling Demand- Subsidy &amp; ML'!$D:$D,AJ$170)</f>
        <v>0.69250640137434594</v>
      </c>
      <c r="AK173" s="12">
        <f>SUMIFS('Pooling Demand- Subsidy &amp; ML'!$BN:$BN,'Pooling Demand- Subsidy &amp; ML'!$B:$B,2035,'Pooling Demand- Subsidy &amp; ML'!$C:$C,$B173,'Pooling Demand- Subsidy &amp; ML'!$D:$D,AK$170)+SUMIFS('Pooling Demand- Subsidy &amp; ML'!$BW:$BW,'Pooling Demand- Subsidy &amp; ML'!$B:$B,2035,'Pooling Demand- Subsidy &amp; ML'!$C:$C,$B173,'Pooling Demand- Subsidy &amp; ML'!$D:$D,AK$170)</f>
        <v>6.6218158388200257</v>
      </c>
      <c r="AL173" s="12">
        <f>SUMIFS('Pooling Demand- Subsidy &amp; ML'!$BN:$BN,'Pooling Demand- Subsidy &amp; ML'!$B:$B,2035,'Pooling Demand- Subsidy &amp; ML'!$C:$C,$B173,'Pooling Demand- Subsidy &amp; ML'!$D:$D,AL$170)+SUMIFS('Pooling Demand- Subsidy &amp; ML'!$BW:$BW,'Pooling Demand- Subsidy &amp; ML'!$B:$B,2035,'Pooling Demand- Subsidy &amp; ML'!$C:$C,$B173,'Pooling Demand- Subsidy &amp; ML'!$D:$D,AL$170)</f>
        <v>2.6906610664761792</v>
      </c>
      <c r="AM173" s="12">
        <f>SUMIFS('Pooling Demand- Subsidy &amp; ML'!$BN:$BN,'Pooling Demand- Subsidy &amp; ML'!$B:$B,2035,'Pooling Demand- Subsidy &amp; ML'!$C:$C,$B173,'Pooling Demand- Subsidy &amp; ML'!$D:$D,AM$170)+SUMIFS('Pooling Demand- Subsidy &amp; ML'!$BW:$BW,'Pooling Demand- Subsidy &amp; ML'!$B:$B,2035,'Pooling Demand- Subsidy &amp; ML'!$C:$C,$B173,'Pooling Demand- Subsidy &amp; ML'!$D:$D,AM$170)</f>
        <v>2.3500936333041347</v>
      </c>
      <c r="AN173" s="115">
        <f>SUMIFS('Pooling Demand- Subsidy &amp; ML'!$BN:$BN,'Pooling Demand- Subsidy &amp; ML'!$B:$B,2035,'Pooling Demand- Subsidy &amp; ML'!$C:$C,$B173,'Pooling Demand- Subsidy &amp; ML'!$D:$D,AN$170)+SUMIFS('Pooling Demand- Subsidy &amp; ML'!$BW:$BW,'Pooling Demand- Subsidy &amp; ML'!$B:$B,2035,'Pooling Demand- Subsidy &amp; ML'!$C:$C,$B173,'Pooling Demand- Subsidy &amp; ML'!$D:$D,AN$170)</f>
        <v>1.6276191490256532E-2</v>
      </c>
      <c r="AO173" s="91">
        <f t="shared" ref="AO173:AO178" si="103">SUM(AH173:AN173)</f>
        <v>292.07153645636834</v>
      </c>
      <c r="AQ173" s="109" t="s">
        <v>10</v>
      </c>
      <c r="AR173" s="114" t="e">
        <f>SUMIFS('Pooling Demand- Subsidy &amp; ML'!$BN:$BN,'Pooling Demand- Subsidy &amp; ML'!$B:$B,2050,'Pooling Demand- Subsidy &amp; ML'!$C:$C,$B173,'Pooling Demand- Subsidy &amp; ML'!$D:$D,AR$170)+SUMIFS('Pooling Demand- Subsidy &amp; ML'!$BW:$BW,'Pooling Demand- Subsidy &amp; ML'!$B:$B,2050,'Pooling Demand- Subsidy &amp; ML'!$C:$C,$B173,'Pooling Demand- Subsidy &amp; ML'!$D:$D,AR$170)</f>
        <v>#N/A</v>
      </c>
      <c r="AS173" s="12" t="e">
        <f>SUMIFS('Pooling Demand- Subsidy &amp; ML'!$BN:$BN,'Pooling Demand- Subsidy &amp; ML'!$B:$B,2050,'Pooling Demand- Subsidy &amp; ML'!$C:$C,$B173,'Pooling Demand- Subsidy &amp; ML'!$D:$D,AS$170)+SUMIFS('Pooling Demand- Subsidy &amp; ML'!$BW:$BW,'Pooling Demand- Subsidy &amp; ML'!$B:$B,2050,'Pooling Demand- Subsidy &amp; ML'!$C:$C,$B173,'Pooling Demand- Subsidy &amp; ML'!$D:$D,AS$170)</f>
        <v>#N/A</v>
      </c>
      <c r="AT173" s="12" t="e">
        <f>SUMIFS('Pooling Demand- Subsidy &amp; ML'!$BN:$BN,'Pooling Demand- Subsidy &amp; ML'!$B:$B,2050,'Pooling Demand- Subsidy &amp; ML'!$C:$C,$B173,'Pooling Demand- Subsidy &amp; ML'!$D:$D,AT$170)+SUMIFS('Pooling Demand- Subsidy &amp; ML'!$BW:$BW,'Pooling Demand- Subsidy &amp; ML'!$B:$B,2050,'Pooling Demand- Subsidy &amp; ML'!$C:$C,$B173,'Pooling Demand- Subsidy &amp; ML'!$D:$D,AT$170)</f>
        <v>#N/A</v>
      </c>
      <c r="AU173" s="12" t="e">
        <f>SUMIFS('Pooling Demand- Subsidy &amp; ML'!$BN:$BN,'Pooling Demand- Subsidy &amp; ML'!$B:$B,2050,'Pooling Demand- Subsidy &amp; ML'!$C:$C,$B173,'Pooling Demand- Subsidy &amp; ML'!$D:$D,AU$170)+SUMIFS('Pooling Demand- Subsidy &amp; ML'!$BW:$BW,'Pooling Demand- Subsidy &amp; ML'!$B:$B,2050,'Pooling Demand- Subsidy &amp; ML'!$C:$C,$B173,'Pooling Demand- Subsidy &amp; ML'!$D:$D,AU$170)</f>
        <v>#N/A</v>
      </c>
      <c r="AV173" s="12" t="e">
        <f>SUMIFS('Pooling Demand- Subsidy &amp; ML'!$BN:$BN,'Pooling Demand- Subsidy &amp; ML'!$B:$B,2050,'Pooling Demand- Subsidy &amp; ML'!$C:$C,$B173,'Pooling Demand- Subsidy &amp; ML'!$D:$D,AV$170)+SUMIFS('Pooling Demand- Subsidy &amp; ML'!$BW:$BW,'Pooling Demand- Subsidy &amp; ML'!$B:$B,2050,'Pooling Demand- Subsidy &amp; ML'!$C:$C,$B173,'Pooling Demand- Subsidy &amp; ML'!$D:$D,AV$170)</f>
        <v>#N/A</v>
      </c>
      <c r="AW173" s="12" t="e">
        <f>SUMIFS('Pooling Demand- Subsidy &amp; ML'!$BN:$BN,'Pooling Demand- Subsidy &amp; ML'!$B:$B,2050,'Pooling Demand- Subsidy &amp; ML'!$C:$C,$B173,'Pooling Demand- Subsidy &amp; ML'!$D:$D,AW$170)+SUMIFS('Pooling Demand- Subsidy &amp; ML'!$BW:$BW,'Pooling Demand- Subsidy &amp; ML'!$B:$B,2050,'Pooling Demand- Subsidy &amp; ML'!$C:$C,$B173,'Pooling Demand- Subsidy &amp; ML'!$D:$D,AW$170)</f>
        <v>#N/A</v>
      </c>
      <c r="AX173" s="115" t="e">
        <f>SUMIFS('Pooling Demand- Subsidy &amp; ML'!$BN:$BN,'Pooling Demand- Subsidy &amp; ML'!$B:$B,2050,'Pooling Demand- Subsidy &amp; ML'!$C:$C,$B173,'Pooling Demand- Subsidy &amp; ML'!$D:$D,AX$170)+SUMIFS('Pooling Demand- Subsidy &amp; ML'!$BW:$BW,'Pooling Demand- Subsidy &amp; ML'!$B:$B,2050,'Pooling Demand- Subsidy &amp; ML'!$C:$C,$B173,'Pooling Demand- Subsidy &amp; ML'!$D:$D,AX$170)</f>
        <v>#N/A</v>
      </c>
      <c r="AY173" s="91" t="e">
        <f t="shared" ref="AY173:AY178" si="104">SUM(AR173:AX173)</f>
        <v>#N/A</v>
      </c>
    </row>
    <row r="174" spans="2:51" x14ac:dyDescent="0.25">
      <c r="B174" s="18">
        <v>2</v>
      </c>
      <c r="C174" s="109" t="s">
        <v>11</v>
      </c>
      <c r="D174" s="114" t="e">
        <f>SUMIFS('Pooling Demand- Subsidy &amp; ML'!$BN:$BN,'Pooling Demand- Subsidy &amp; ML'!$B:$B,2016,'Pooling Demand- Subsidy &amp; ML'!$C:$C,$B174,'Pooling Demand- Subsidy &amp; ML'!$D:$D,D$170)+SUMIFS('Pooling Demand- Subsidy &amp; ML'!$BW:$BW,'Pooling Demand- Subsidy &amp; ML'!$B:$B,2016,'Pooling Demand- Subsidy &amp; ML'!$C:$C,$B174,'Pooling Demand- Subsidy &amp; ML'!$D:$D,D$170)</f>
        <v>#N/A</v>
      </c>
      <c r="E174" s="12" t="e">
        <f>SUMIFS('Pooling Demand- Subsidy &amp; ML'!$BN:$BN,'Pooling Demand- Subsidy &amp; ML'!$B:$B,2016,'Pooling Demand- Subsidy &amp; ML'!$C:$C,$B174,'Pooling Demand- Subsidy &amp; ML'!$D:$D,E$170)+SUMIFS('Pooling Demand- Subsidy &amp; ML'!$BW:$BW,'Pooling Demand- Subsidy &amp; ML'!$B:$B,2016,'Pooling Demand- Subsidy &amp; ML'!$C:$C,$B174,'Pooling Demand- Subsidy &amp; ML'!$D:$D,E$170)</f>
        <v>#N/A</v>
      </c>
      <c r="F174" s="12" t="e">
        <f>SUMIFS('Pooling Demand- Subsidy &amp; ML'!$BN:$BN,'Pooling Demand- Subsidy &amp; ML'!$B:$B,2016,'Pooling Demand- Subsidy &amp; ML'!$C:$C,$B174,'Pooling Demand- Subsidy &amp; ML'!$D:$D,F$170)+SUMIFS('Pooling Demand- Subsidy &amp; ML'!$BW:$BW,'Pooling Demand- Subsidy &amp; ML'!$B:$B,2016,'Pooling Demand- Subsidy &amp; ML'!$C:$C,$B174,'Pooling Demand- Subsidy &amp; ML'!$D:$D,F$170)</f>
        <v>#N/A</v>
      </c>
      <c r="G174" s="12" t="e">
        <f>SUMIFS('Pooling Demand- Subsidy &amp; ML'!$BN:$BN,'Pooling Demand- Subsidy &amp; ML'!$B:$B,2016,'Pooling Demand- Subsidy &amp; ML'!$C:$C,$B174,'Pooling Demand- Subsidy &amp; ML'!$D:$D,G$170)+SUMIFS('Pooling Demand- Subsidy &amp; ML'!$BW:$BW,'Pooling Demand- Subsidy &amp; ML'!$B:$B,2016,'Pooling Demand- Subsidy &amp; ML'!$C:$C,$B174,'Pooling Demand- Subsidy &amp; ML'!$D:$D,G$170)</f>
        <v>#N/A</v>
      </c>
      <c r="H174" s="12" t="e">
        <f>SUMIFS('Pooling Demand- Subsidy &amp; ML'!$BN:$BN,'Pooling Demand- Subsidy &amp; ML'!$B:$B,2016,'Pooling Demand- Subsidy &amp; ML'!$C:$C,$B174,'Pooling Demand- Subsidy &amp; ML'!$D:$D,H$170)+SUMIFS('Pooling Demand- Subsidy &amp; ML'!$BW:$BW,'Pooling Demand- Subsidy &amp; ML'!$B:$B,2016,'Pooling Demand- Subsidy &amp; ML'!$C:$C,$B174,'Pooling Demand- Subsidy &amp; ML'!$D:$D,H$170)</f>
        <v>#N/A</v>
      </c>
      <c r="I174" s="12" t="e">
        <f>SUMIFS('Pooling Demand- Subsidy &amp; ML'!$BN:$BN,'Pooling Demand- Subsidy &amp; ML'!$B:$B,2016,'Pooling Demand- Subsidy &amp; ML'!$C:$C,$B174,'Pooling Demand- Subsidy &amp; ML'!$D:$D,I$170)+SUMIFS('Pooling Demand- Subsidy &amp; ML'!$BW:$BW,'Pooling Demand- Subsidy &amp; ML'!$B:$B,2016,'Pooling Demand- Subsidy &amp; ML'!$C:$C,$B174,'Pooling Demand- Subsidy &amp; ML'!$D:$D,I$170)</f>
        <v>#N/A</v>
      </c>
      <c r="J174" s="115" t="e">
        <f>SUMIFS('Pooling Demand- Subsidy &amp; ML'!$BN:$BN,'Pooling Demand- Subsidy &amp; ML'!$B:$B,2016,'Pooling Demand- Subsidy &amp; ML'!$C:$C,$B174,'Pooling Demand- Subsidy &amp; ML'!$D:$D,J$170)+SUMIFS('Pooling Demand- Subsidy &amp; ML'!$BW:$BW,'Pooling Demand- Subsidy &amp; ML'!$B:$B,2016,'Pooling Demand- Subsidy &amp; ML'!$C:$C,$B174,'Pooling Demand- Subsidy &amp; ML'!$D:$D,J$170)</f>
        <v>#N/A</v>
      </c>
      <c r="K174" s="91" t="e">
        <f t="shared" si="100"/>
        <v>#N/A</v>
      </c>
      <c r="M174" s="109" t="s">
        <v>11</v>
      </c>
      <c r="N174" s="114" t="e">
        <f>SUMIFS('Pooling Demand- Subsidy &amp; ML'!$BN:$BN,'Pooling Demand- Subsidy &amp; ML'!$B:$B,2020,'Pooling Demand- Subsidy &amp; ML'!$C:$C,$B174,'Pooling Demand- Subsidy &amp; ML'!$D:$D,N$170)+SUMIFS('Pooling Demand- Subsidy &amp; ML'!$BW:$BW,'Pooling Demand- Subsidy &amp; ML'!$B:$B,2020,'Pooling Demand- Subsidy &amp; ML'!$C:$C,$B174,'Pooling Demand- Subsidy &amp; ML'!$D:$D,N$170)</f>
        <v>#N/A</v>
      </c>
      <c r="O174" s="12" t="e">
        <f>SUMIFS('Pooling Demand- Subsidy &amp; ML'!$BN:$BN,'Pooling Demand- Subsidy &amp; ML'!$B:$B,2020,'Pooling Demand- Subsidy &amp; ML'!$C:$C,$B174,'Pooling Demand- Subsidy &amp; ML'!$D:$D,O$170)+SUMIFS('Pooling Demand- Subsidy &amp; ML'!$BW:$BW,'Pooling Demand- Subsidy &amp; ML'!$B:$B,2020,'Pooling Demand- Subsidy &amp; ML'!$C:$C,$B174,'Pooling Demand- Subsidy &amp; ML'!$D:$D,O$170)</f>
        <v>#N/A</v>
      </c>
      <c r="P174" s="12" t="e">
        <f>SUMIFS('Pooling Demand- Subsidy &amp; ML'!$BN:$BN,'Pooling Demand- Subsidy &amp; ML'!$B:$B,2020,'Pooling Demand- Subsidy &amp; ML'!$C:$C,$B174,'Pooling Demand- Subsidy &amp; ML'!$D:$D,P$170)+SUMIFS('Pooling Demand- Subsidy &amp; ML'!$BW:$BW,'Pooling Demand- Subsidy &amp; ML'!$B:$B,2020,'Pooling Demand- Subsidy &amp; ML'!$C:$C,$B174,'Pooling Demand- Subsidy &amp; ML'!$D:$D,P$170)</f>
        <v>#N/A</v>
      </c>
      <c r="Q174" s="12" t="e">
        <f>SUMIFS('Pooling Demand- Subsidy &amp; ML'!$BN:$BN,'Pooling Demand- Subsidy &amp; ML'!$B:$B,2020,'Pooling Demand- Subsidy &amp; ML'!$C:$C,$B174,'Pooling Demand- Subsidy &amp; ML'!$D:$D,Q$170)+SUMIFS('Pooling Demand- Subsidy &amp; ML'!$BW:$BW,'Pooling Demand- Subsidy &amp; ML'!$B:$B,2020,'Pooling Demand- Subsidy &amp; ML'!$C:$C,$B174,'Pooling Demand- Subsidy &amp; ML'!$D:$D,Q$170)</f>
        <v>#N/A</v>
      </c>
      <c r="R174" s="12" t="e">
        <f>SUMIFS('Pooling Demand- Subsidy &amp; ML'!$BN:$BN,'Pooling Demand- Subsidy &amp; ML'!$B:$B,2020,'Pooling Demand- Subsidy &amp; ML'!$C:$C,$B174,'Pooling Demand- Subsidy &amp; ML'!$D:$D,R$170)+SUMIFS('Pooling Demand- Subsidy &amp; ML'!$BW:$BW,'Pooling Demand- Subsidy &amp; ML'!$B:$B,2020,'Pooling Demand- Subsidy &amp; ML'!$C:$C,$B174,'Pooling Demand- Subsidy &amp; ML'!$D:$D,R$170)</f>
        <v>#N/A</v>
      </c>
      <c r="S174" s="12" t="e">
        <f>SUMIFS('Pooling Demand- Subsidy &amp; ML'!$BN:$BN,'Pooling Demand- Subsidy &amp; ML'!$B:$B,2020,'Pooling Demand- Subsidy &amp; ML'!$C:$C,$B174,'Pooling Demand- Subsidy &amp; ML'!$D:$D,S$170)+SUMIFS('Pooling Demand- Subsidy &amp; ML'!$BW:$BW,'Pooling Demand- Subsidy &amp; ML'!$B:$B,2020,'Pooling Demand- Subsidy &amp; ML'!$C:$C,$B174,'Pooling Demand- Subsidy &amp; ML'!$D:$D,S$170)</f>
        <v>#N/A</v>
      </c>
      <c r="T174" s="115" t="e">
        <f>SUMIFS('Pooling Demand- Subsidy &amp; ML'!$BN:$BN,'Pooling Demand- Subsidy &amp; ML'!$B:$B,2020,'Pooling Demand- Subsidy &amp; ML'!$C:$C,$B174,'Pooling Demand- Subsidy &amp; ML'!$D:$D,T$170)+SUMIFS('Pooling Demand- Subsidy &amp; ML'!$BW:$BW,'Pooling Demand- Subsidy &amp; ML'!$B:$B,2020,'Pooling Demand- Subsidy &amp; ML'!$C:$C,$B174,'Pooling Demand- Subsidy &amp; ML'!$D:$D,T$170)</f>
        <v>#N/A</v>
      </c>
      <c r="U174" s="91" t="e">
        <f t="shared" si="101"/>
        <v>#N/A</v>
      </c>
      <c r="W174" s="109" t="s">
        <v>11</v>
      </c>
      <c r="X174" s="114" t="e">
        <f>SUMIFS('Pooling Demand- Subsidy &amp; ML'!$BN:$BN,'Pooling Demand- Subsidy &amp; ML'!$B:$B,2025,'Pooling Demand- Subsidy &amp; ML'!$C:$C,$B174,'Pooling Demand- Subsidy &amp; ML'!$D:$D,X$170)+SUMIFS('Pooling Demand- Subsidy &amp; ML'!$BW:$BW,'Pooling Demand- Subsidy &amp; ML'!$B:$B,2025,'Pooling Demand- Subsidy &amp; ML'!$C:$C,$B174,'Pooling Demand- Subsidy &amp; ML'!$D:$D,X$170)</f>
        <v>#N/A</v>
      </c>
      <c r="Y174" s="12" t="e">
        <f>SUMIFS('Pooling Demand- Subsidy &amp; ML'!$BN:$BN,'Pooling Demand- Subsidy &amp; ML'!$B:$B,2025,'Pooling Demand- Subsidy &amp; ML'!$C:$C,$B174,'Pooling Demand- Subsidy &amp; ML'!$D:$D,Y$170)+SUMIFS('Pooling Demand- Subsidy &amp; ML'!$BW:$BW,'Pooling Demand- Subsidy &amp; ML'!$B:$B,2025,'Pooling Demand- Subsidy &amp; ML'!$C:$C,$B174,'Pooling Demand- Subsidy &amp; ML'!$D:$D,Y$170)</f>
        <v>#N/A</v>
      </c>
      <c r="Z174" s="12" t="e">
        <f>SUMIFS('Pooling Demand- Subsidy &amp; ML'!$BN:$BN,'Pooling Demand- Subsidy &amp; ML'!$B:$B,2025,'Pooling Demand- Subsidy &amp; ML'!$C:$C,$B174,'Pooling Demand- Subsidy &amp; ML'!$D:$D,Z$170)+SUMIFS('Pooling Demand- Subsidy &amp; ML'!$BW:$BW,'Pooling Demand- Subsidy &amp; ML'!$B:$B,2025,'Pooling Demand- Subsidy &amp; ML'!$C:$C,$B174,'Pooling Demand- Subsidy &amp; ML'!$D:$D,Z$170)</f>
        <v>#N/A</v>
      </c>
      <c r="AA174" s="12" t="e">
        <f>SUMIFS('Pooling Demand- Subsidy &amp; ML'!$BN:$BN,'Pooling Demand- Subsidy &amp; ML'!$B:$B,2025,'Pooling Demand- Subsidy &amp; ML'!$C:$C,$B174,'Pooling Demand- Subsidy &amp; ML'!$D:$D,AA$170)+SUMIFS('Pooling Demand- Subsidy &amp; ML'!$BW:$BW,'Pooling Demand- Subsidy &amp; ML'!$B:$B,2025,'Pooling Demand- Subsidy &amp; ML'!$C:$C,$B174,'Pooling Demand- Subsidy &amp; ML'!$D:$D,AA$170)</f>
        <v>#N/A</v>
      </c>
      <c r="AB174" s="12" t="e">
        <f>SUMIFS('Pooling Demand- Subsidy &amp; ML'!$BN:$BN,'Pooling Demand- Subsidy &amp; ML'!$B:$B,2025,'Pooling Demand- Subsidy &amp; ML'!$C:$C,$B174,'Pooling Demand- Subsidy &amp; ML'!$D:$D,AB$170)+SUMIFS('Pooling Demand- Subsidy &amp; ML'!$BW:$BW,'Pooling Demand- Subsidy &amp; ML'!$B:$B,2025,'Pooling Demand- Subsidy &amp; ML'!$C:$C,$B174,'Pooling Demand- Subsidy &amp; ML'!$D:$D,AB$170)</f>
        <v>#N/A</v>
      </c>
      <c r="AC174" s="12" t="e">
        <f>SUMIFS('Pooling Demand- Subsidy &amp; ML'!$BN:$BN,'Pooling Demand- Subsidy &amp; ML'!$B:$B,2025,'Pooling Demand- Subsidy &amp; ML'!$C:$C,$B174,'Pooling Demand- Subsidy &amp; ML'!$D:$D,AC$170)+SUMIFS('Pooling Demand- Subsidy &amp; ML'!$BW:$BW,'Pooling Demand- Subsidy &amp; ML'!$B:$B,2025,'Pooling Demand- Subsidy &amp; ML'!$C:$C,$B174,'Pooling Demand- Subsidy &amp; ML'!$D:$D,AC$170)</f>
        <v>#N/A</v>
      </c>
      <c r="AD174" s="115" t="e">
        <f>SUMIFS('Pooling Demand- Subsidy &amp; ML'!$BN:$BN,'Pooling Demand- Subsidy &amp; ML'!$B:$B,2025,'Pooling Demand- Subsidy &amp; ML'!$C:$C,$B174,'Pooling Demand- Subsidy &amp; ML'!$D:$D,AD$170)+SUMIFS('Pooling Demand- Subsidy &amp; ML'!$BW:$BW,'Pooling Demand- Subsidy &amp; ML'!$B:$B,2025,'Pooling Demand- Subsidy &amp; ML'!$C:$C,$B174,'Pooling Demand- Subsidy &amp; ML'!$D:$D,AD$170)</f>
        <v>#N/A</v>
      </c>
      <c r="AE174" s="91" t="e">
        <f t="shared" si="102"/>
        <v>#N/A</v>
      </c>
      <c r="AG174" s="109" t="s">
        <v>11</v>
      </c>
      <c r="AH174" s="114">
        <f>SUMIFS('Pooling Demand- Subsidy &amp; ML'!$BN:$BN,'Pooling Demand- Subsidy &amp; ML'!$B:$B,2035,'Pooling Demand- Subsidy &amp; ML'!$C:$C,$B174,'Pooling Demand- Subsidy &amp; ML'!$D:$D,AH$170)+SUMIFS('Pooling Demand- Subsidy &amp; ML'!$BW:$BW,'Pooling Demand- Subsidy &amp; ML'!$B:$B,2035,'Pooling Demand- Subsidy &amp; ML'!$C:$C,$B174,'Pooling Demand- Subsidy &amp; ML'!$D:$D,AH$170)</f>
        <v>10.931772068890849</v>
      </c>
      <c r="AI174" s="12">
        <f>SUMIFS('Pooling Demand- Subsidy &amp; ML'!$BN:$BN,'Pooling Demand- Subsidy &amp; ML'!$B:$B,2035,'Pooling Demand- Subsidy &amp; ML'!$C:$C,$B174,'Pooling Demand- Subsidy &amp; ML'!$D:$D,AI$170)+SUMIFS('Pooling Demand- Subsidy &amp; ML'!$BW:$BW,'Pooling Demand- Subsidy &amp; ML'!$B:$B,2035,'Pooling Demand- Subsidy &amp; ML'!$C:$C,$B174,'Pooling Demand- Subsidy &amp; ML'!$D:$D,AI$170)</f>
        <v>0.69939880211905348</v>
      </c>
      <c r="AJ174" s="12">
        <f>SUMIFS('Pooling Demand- Subsidy &amp; ML'!$BN:$BN,'Pooling Demand- Subsidy &amp; ML'!$B:$B,2035,'Pooling Demand- Subsidy &amp; ML'!$C:$C,$B174,'Pooling Demand- Subsidy &amp; ML'!$D:$D,AJ$170)+SUMIFS('Pooling Demand- Subsidy &amp; ML'!$BW:$BW,'Pooling Demand- Subsidy &amp; ML'!$B:$B,2035,'Pooling Demand- Subsidy &amp; ML'!$C:$C,$B174,'Pooling Demand- Subsidy &amp; ML'!$D:$D,AJ$170)</f>
        <v>105.38135840794841</v>
      </c>
      <c r="AK174" s="12">
        <f>SUMIFS('Pooling Demand- Subsidy &amp; ML'!$BN:$BN,'Pooling Demand- Subsidy &amp; ML'!$B:$B,2035,'Pooling Demand- Subsidy &amp; ML'!$C:$C,$B174,'Pooling Demand- Subsidy &amp; ML'!$D:$D,AK$170)+SUMIFS('Pooling Demand- Subsidy &amp; ML'!$BW:$BW,'Pooling Demand- Subsidy &amp; ML'!$B:$B,2035,'Pooling Demand- Subsidy &amp; ML'!$C:$C,$B174,'Pooling Demand- Subsidy &amp; ML'!$D:$D,AK$170)</f>
        <v>2.0439551569729519</v>
      </c>
      <c r="AL174" s="12">
        <f>SUMIFS('Pooling Demand- Subsidy &amp; ML'!$BN:$BN,'Pooling Demand- Subsidy &amp; ML'!$B:$B,2035,'Pooling Demand- Subsidy &amp; ML'!$C:$C,$B174,'Pooling Demand- Subsidy &amp; ML'!$D:$D,AL$170)+SUMIFS('Pooling Demand- Subsidy &amp; ML'!$BW:$BW,'Pooling Demand- Subsidy &amp; ML'!$B:$B,2035,'Pooling Demand- Subsidy &amp; ML'!$C:$C,$B174,'Pooling Demand- Subsidy &amp; ML'!$D:$D,AL$170)</f>
        <v>1.6453109160465263E-2</v>
      </c>
      <c r="AM174" s="12">
        <f>SUMIFS('Pooling Demand- Subsidy &amp; ML'!$BN:$BN,'Pooling Demand- Subsidy &amp; ML'!$B:$B,2035,'Pooling Demand- Subsidy &amp; ML'!$C:$C,$B174,'Pooling Demand- Subsidy &amp; ML'!$D:$D,AM$170)+SUMIFS('Pooling Demand- Subsidy &amp; ML'!$BW:$BW,'Pooling Demand- Subsidy &amp; ML'!$B:$B,2035,'Pooling Demand- Subsidy &amp; ML'!$C:$C,$B174,'Pooling Demand- Subsidy &amp; ML'!$D:$D,AM$170)</f>
        <v>1.094200408127712E-2</v>
      </c>
      <c r="AN174" s="115">
        <f>SUMIFS('Pooling Demand- Subsidy &amp; ML'!$BN:$BN,'Pooling Demand- Subsidy &amp; ML'!$B:$B,2035,'Pooling Demand- Subsidy &amp; ML'!$C:$C,$B174,'Pooling Demand- Subsidy &amp; ML'!$D:$D,AN$170)+SUMIFS('Pooling Demand- Subsidy &amp; ML'!$BW:$BW,'Pooling Demand- Subsidy &amp; ML'!$B:$B,2035,'Pooling Demand- Subsidy &amp; ML'!$C:$C,$B174,'Pooling Demand- Subsidy &amp; ML'!$D:$D,AN$170)</f>
        <v>8.0035274795562869E-3</v>
      </c>
      <c r="AO174" s="91">
        <f t="shared" si="103"/>
        <v>119.09188307665256</v>
      </c>
      <c r="AQ174" s="109" t="s">
        <v>11</v>
      </c>
      <c r="AR174" s="114" t="e">
        <f>SUMIFS('Pooling Demand- Subsidy &amp; ML'!$BN:$BN,'Pooling Demand- Subsidy &amp; ML'!$B:$B,2050,'Pooling Demand- Subsidy &amp; ML'!$C:$C,$B174,'Pooling Demand- Subsidy &amp; ML'!$D:$D,AR$170)+SUMIFS('Pooling Demand- Subsidy &amp; ML'!$BW:$BW,'Pooling Demand- Subsidy &amp; ML'!$B:$B,2050,'Pooling Demand- Subsidy &amp; ML'!$C:$C,$B174,'Pooling Demand- Subsidy &amp; ML'!$D:$D,AR$170)</f>
        <v>#N/A</v>
      </c>
      <c r="AS174" s="12" t="e">
        <f>SUMIFS('Pooling Demand- Subsidy &amp; ML'!$BN:$BN,'Pooling Demand- Subsidy &amp; ML'!$B:$B,2050,'Pooling Demand- Subsidy &amp; ML'!$C:$C,$B174,'Pooling Demand- Subsidy &amp; ML'!$D:$D,AS$170)+SUMIFS('Pooling Demand- Subsidy &amp; ML'!$BW:$BW,'Pooling Demand- Subsidy &amp; ML'!$B:$B,2050,'Pooling Demand- Subsidy &amp; ML'!$C:$C,$B174,'Pooling Demand- Subsidy &amp; ML'!$D:$D,AS$170)</f>
        <v>#N/A</v>
      </c>
      <c r="AT174" s="12" t="e">
        <f>SUMIFS('Pooling Demand- Subsidy &amp; ML'!$BN:$BN,'Pooling Demand- Subsidy &amp; ML'!$B:$B,2050,'Pooling Demand- Subsidy &amp; ML'!$C:$C,$B174,'Pooling Demand- Subsidy &amp; ML'!$D:$D,AT$170)+SUMIFS('Pooling Demand- Subsidy &amp; ML'!$BW:$BW,'Pooling Demand- Subsidy &amp; ML'!$B:$B,2050,'Pooling Demand- Subsidy &amp; ML'!$C:$C,$B174,'Pooling Demand- Subsidy &amp; ML'!$D:$D,AT$170)</f>
        <v>#N/A</v>
      </c>
      <c r="AU174" s="12" t="e">
        <f>SUMIFS('Pooling Demand- Subsidy &amp; ML'!$BN:$BN,'Pooling Demand- Subsidy &amp; ML'!$B:$B,2050,'Pooling Demand- Subsidy &amp; ML'!$C:$C,$B174,'Pooling Demand- Subsidy &amp; ML'!$D:$D,AU$170)+SUMIFS('Pooling Demand- Subsidy &amp; ML'!$BW:$BW,'Pooling Demand- Subsidy &amp; ML'!$B:$B,2050,'Pooling Demand- Subsidy &amp; ML'!$C:$C,$B174,'Pooling Demand- Subsidy &amp; ML'!$D:$D,AU$170)</f>
        <v>#N/A</v>
      </c>
      <c r="AV174" s="12" t="e">
        <f>SUMIFS('Pooling Demand- Subsidy &amp; ML'!$BN:$BN,'Pooling Demand- Subsidy &amp; ML'!$B:$B,2050,'Pooling Demand- Subsidy &amp; ML'!$C:$C,$B174,'Pooling Demand- Subsidy &amp; ML'!$D:$D,AV$170)+SUMIFS('Pooling Demand- Subsidy &amp; ML'!$BW:$BW,'Pooling Demand- Subsidy &amp; ML'!$B:$B,2050,'Pooling Demand- Subsidy &amp; ML'!$C:$C,$B174,'Pooling Demand- Subsidy &amp; ML'!$D:$D,AV$170)</f>
        <v>#N/A</v>
      </c>
      <c r="AW174" s="12" t="e">
        <f>SUMIFS('Pooling Demand- Subsidy &amp; ML'!$BN:$BN,'Pooling Demand- Subsidy &amp; ML'!$B:$B,2050,'Pooling Demand- Subsidy &amp; ML'!$C:$C,$B174,'Pooling Demand- Subsidy &amp; ML'!$D:$D,AW$170)+SUMIFS('Pooling Demand- Subsidy &amp; ML'!$BW:$BW,'Pooling Demand- Subsidy &amp; ML'!$B:$B,2050,'Pooling Demand- Subsidy &amp; ML'!$C:$C,$B174,'Pooling Demand- Subsidy &amp; ML'!$D:$D,AW$170)</f>
        <v>#N/A</v>
      </c>
      <c r="AX174" s="115" t="e">
        <f>SUMIFS('Pooling Demand- Subsidy &amp; ML'!$BN:$BN,'Pooling Demand- Subsidy &amp; ML'!$B:$B,2050,'Pooling Demand- Subsidy &amp; ML'!$C:$C,$B174,'Pooling Demand- Subsidy &amp; ML'!$D:$D,AX$170)+SUMIFS('Pooling Demand- Subsidy &amp; ML'!$BW:$BW,'Pooling Demand- Subsidy &amp; ML'!$B:$B,2050,'Pooling Demand- Subsidy &amp; ML'!$C:$C,$B174,'Pooling Demand- Subsidy &amp; ML'!$D:$D,AX$170)</f>
        <v>#N/A</v>
      </c>
      <c r="AY174" s="91" t="e">
        <f t="shared" si="104"/>
        <v>#N/A</v>
      </c>
    </row>
    <row r="175" spans="2:51" x14ac:dyDescent="0.25">
      <c r="B175" s="18">
        <v>3</v>
      </c>
      <c r="C175" s="109" t="s">
        <v>12</v>
      </c>
      <c r="D175" s="114" t="e">
        <f>SUMIFS('Pooling Demand- Subsidy &amp; ML'!$BN:$BN,'Pooling Demand- Subsidy &amp; ML'!$B:$B,2016,'Pooling Demand- Subsidy &amp; ML'!$C:$C,$B175,'Pooling Demand- Subsidy &amp; ML'!$D:$D,D$170)+SUMIFS('Pooling Demand- Subsidy &amp; ML'!$BW:$BW,'Pooling Demand- Subsidy &amp; ML'!$B:$B,2016,'Pooling Demand- Subsidy &amp; ML'!$C:$C,$B175,'Pooling Demand- Subsidy &amp; ML'!$D:$D,D$170)</f>
        <v>#N/A</v>
      </c>
      <c r="E175" s="12" t="e">
        <f>SUMIFS('Pooling Demand- Subsidy &amp; ML'!$BN:$BN,'Pooling Demand- Subsidy &amp; ML'!$B:$B,2016,'Pooling Demand- Subsidy &amp; ML'!$C:$C,$B175,'Pooling Demand- Subsidy &amp; ML'!$D:$D,E$170)+SUMIFS('Pooling Demand- Subsidy &amp; ML'!$BW:$BW,'Pooling Demand- Subsidy &amp; ML'!$B:$B,2016,'Pooling Demand- Subsidy &amp; ML'!$C:$C,$B175,'Pooling Demand- Subsidy &amp; ML'!$D:$D,E$170)</f>
        <v>#N/A</v>
      </c>
      <c r="F175" s="12" t="e">
        <f>SUMIFS('Pooling Demand- Subsidy &amp; ML'!$BN:$BN,'Pooling Demand- Subsidy &amp; ML'!$B:$B,2016,'Pooling Demand- Subsidy &amp; ML'!$C:$C,$B175,'Pooling Demand- Subsidy &amp; ML'!$D:$D,F$170)+SUMIFS('Pooling Demand- Subsidy &amp; ML'!$BW:$BW,'Pooling Demand- Subsidy &amp; ML'!$B:$B,2016,'Pooling Demand- Subsidy &amp; ML'!$C:$C,$B175,'Pooling Demand- Subsidy &amp; ML'!$D:$D,F$170)</f>
        <v>#N/A</v>
      </c>
      <c r="G175" s="12" t="e">
        <f>SUMIFS('Pooling Demand- Subsidy &amp; ML'!$BN:$BN,'Pooling Demand- Subsidy &amp; ML'!$B:$B,2016,'Pooling Demand- Subsidy &amp; ML'!$C:$C,$B175,'Pooling Demand- Subsidy &amp; ML'!$D:$D,G$170)+SUMIFS('Pooling Demand- Subsidy &amp; ML'!$BW:$BW,'Pooling Demand- Subsidy &amp; ML'!$B:$B,2016,'Pooling Demand- Subsidy &amp; ML'!$C:$C,$B175,'Pooling Demand- Subsidy &amp; ML'!$D:$D,G$170)</f>
        <v>#N/A</v>
      </c>
      <c r="H175" s="12" t="e">
        <f>SUMIFS('Pooling Demand- Subsidy &amp; ML'!$BN:$BN,'Pooling Demand- Subsidy &amp; ML'!$B:$B,2016,'Pooling Demand- Subsidy &amp; ML'!$C:$C,$B175,'Pooling Demand- Subsidy &amp; ML'!$D:$D,H$170)+SUMIFS('Pooling Demand- Subsidy &amp; ML'!$BW:$BW,'Pooling Demand- Subsidy &amp; ML'!$B:$B,2016,'Pooling Demand- Subsidy &amp; ML'!$C:$C,$B175,'Pooling Demand- Subsidy &amp; ML'!$D:$D,H$170)</f>
        <v>#N/A</v>
      </c>
      <c r="I175" s="12" t="e">
        <f>SUMIFS('Pooling Demand- Subsidy &amp; ML'!$BN:$BN,'Pooling Demand- Subsidy &amp; ML'!$B:$B,2016,'Pooling Demand- Subsidy &amp; ML'!$C:$C,$B175,'Pooling Demand- Subsidy &amp; ML'!$D:$D,I$170)+SUMIFS('Pooling Demand- Subsidy &amp; ML'!$BW:$BW,'Pooling Demand- Subsidy &amp; ML'!$B:$B,2016,'Pooling Demand- Subsidy &amp; ML'!$C:$C,$B175,'Pooling Demand- Subsidy &amp; ML'!$D:$D,I$170)</f>
        <v>#N/A</v>
      </c>
      <c r="J175" s="115" t="e">
        <f>SUMIFS('Pooling Demand- Subsidy &amp; ML'!$BN:$BN,'Pooling Demand- Subsidy &amp; ML'!$B:$B,2016,'Pooling Demand- Subsidy &amp; ML'!$C:$C,$B175,'Pooling Demand- Subsidy &amp; ML'!$D:$D,J$170)+SUMIFS('Pooling Demand- Subsidy &amp; ML'!$BW:$BW,'Pooling Demand- Subsidy &amp; ML'!$B:$B,2016,'Pooling Demand- Subsidy &amp; ML'!$C:$C,$B175,'Pooling Demand- Subsidy &amp; ML'!$D:$D,J$170)</f>
        <v>#N/A</v>
      </c>
      <c r="K175" s="91" t="e">
        <f t="shared" si="100"/>
        <v>#N/A</v>
      </c>
      <c r="M175" s="109" t="s">
        <v>12</v>
      </c>
      <c r="N175" s="114" t="e">
        <f>SUMIFS('Pooling Demand- Subsidy &amp; ML'!$BN:$BN,'Pooling Demand- Subsidy &amp; ML'!$B:$B,2020,'Pooling Demand- Subsidy &amp; ML'!$C:$C,$B175,'Pooling Demand- Subsidy &amp; ML'!$D:$D,N$170)+SUMIFS('Pooling Demand- Subsidy &amp; ML'!$BW:$BW,'Pooling Demand- Subsidy &amp; ML'!$B:$B,2020,'Pooling Demand- Subsidy &amp; ML'!$C:$C,$B175,'Pooling Demand- Subsidy &amp; ML'!$D:$D,N$170)</f>
        <v>#N/A</v>
      </c>
      <c r="O175" s="12" t="e">
        <f>SUMIFS('Pooling Demand- Subsidy &amp; ML'!$BN:$BN,'Pooling Demand- Subsidy &amp; ML'!$B:$B,2020,'Pooling Demand- Subsidy &amp; ML'!$C:$C,$B175,'Pooling Demand- Subsidy &amp; ML'!$D:$D,O$170)+SUMIFS('Pooling Demand- Subsidy &amp; ML'!$BW:$BW,'Pooling Demand- Subsidy &amp; ML'!$B:$B,2020,'Pooling Demand- Subsidy &amp; ML'!$C:$C,$B175,'Pooling Demand- Subsidy &amp; ML'!$D:$D,O$170)</f>
        <v>#N/A</v>
      </c>
      <c r="P175" s="12" t="e">
        <f>SUMIFS('Pooling Demand- Subsidy &amp; ML'!$BN:$BN,'Pooling Demand- Subsidy &amp; ML'!$B:$B,2020,'Pooling Demand- Subsidy &amp; ML'!$C:$C,$B175,'Pooling Demand- Subsidy &amp; ML'!$D:$D,P$170)+SUMIFS('Pooling Demand- Subsidy &amp; ML'!$BW:$BW,'Pooling Demand- Subsidy &amp; ML'!$B:$B,2020,'Pooling Demand- Subsidy &amp; ML'!$C:$C,$B175,'Pooling Demand- Subsidy &amp; ML'!$D:$D,P$170)</f>
        <v>#N/A</v>
      </c>
      <c r="Q175" s="12" t="e">
        <f>SUMIFS('Pooling Demand- Subsidy &amp; ML'!$BN:$BN,'Pooling Demand- Subsidy &amp; ML'!$B:$B,2020,'Pooling Demand- Subsidy &amp; ML'!$C:$C,$B175,'Pooling Demand- Subsidy &amp; ML'!$D:$D,Q$170)+SUMIFS('Pooling Demand- Subsidy &amp; ML'!$BW:$BW,'Pooling Demand- Subsidy &amp; ML'!$B:$B,2020,'Pooling Demand- Subsidy &amp; ML'!$C:$C,$B175,'Pooling Demand- Subsidy &amp; ML'!$D:$D,Q$170)</f>
        <v>#N/A</v>
      </c>
      <c r="R175" s="12" t="e">
        <f>SUMIFS('Pooling Demand- Subsidy &amp; ML'!$BN:$BN,'Pooling Demand- Subsidy &amp; ML'!$B:$B,2020,'Pooling Demand- Subsidy &amp; ML'!$C:$C,$B175,'Pooling Demand- Subsidy &amp; ML'!$D:$D,R$170)+SUMIFS('Pooling Demand- Subsidy &amp; ML'!$BW:$BW,'Pooling Demand- Subsidy &amp; ML'!$B:$B,2020,'Pooling Demand- Subsidy &amp; ML'!$C:$C,$B175,'Pooling Demand- Subsidy &amp; ML'!$D:$D,R$170)</f>
        <v>#N/A</v>
      </c>
      <c r="S175" s="12" t="e">
        <f>SUMIFS('Pooling Demand- Subsidy &amp; ML'!$BN:$BN,'Pooling Demand- Subsidy &amp; ML'!$B:$B,2020,'Pooling Demand- Subsidy &amp; ML'!$C:$C,$B175,'Pooling Demand- Subsidy &amp; ML'!$D:$D,S$170)+SUMIFS('Pooling Demand- Subsidy &amp; ML'!$BW:$BW,'Pooling Demand- Subsidy &amp; ML'!$B:$B,2020,'Pooling Demand- Subsidy &amp; ML'!$C:$C,$B175,'Pooling Demand- Subsidy &amp; ML'!$D:$D,S$170)</f>
        <v>#N/A</v>
      </c>
      <c r="T175" s="115" t="e">
        <f>SUMIFS('Pooling Demand- Subsidy &amp; ML'!$BN:$BN,'Pooling Demand- Subsidy &amp; ML'!$B:$B,2020,'Pooling Demand- Subsidy &amp; ML'!$C:$C,$B175,'Pooling Demand- Subsidy &amp; ML'!$D:$D,T$170)+SUMIFS('Pooling Demand- Subsidy &amp; ML'!$BW:$BW,'Pooling Demand- Subsidy &amp; ML'!$B:$B,2020,'Pooling Demand- Subsidy &amp; ML'!$C:$C,$B175,'Pooling Demand- Subsidy &amp; ML'!$D:$D,T$170)</f>
        <v>#N/A</v>
      </c>
      <c r="U175" s="91" t="e">
        <f t="shared" si="101"/>
        <v>#N/A</v>
      </c>
      <c r="W175" s="109" t="s">
        <v>12</v>
      </c>
      <c r="X175" s="114" t="e">
        <f>SUMIFS('Pooling Demand- Subsidy &amp; ML'!$BN:$BN,'Pooling Demand- Subsidy &amp; ML'!$B:$B,2025,'Pooling Demand- Subsidy &amp; ML'!$C:$C,$B175,'Pooling Demand- Subsidy &amp; ML'!$D:$D,X$170)+SUMIFS('Pooling Demand- Subsidy &amp; ML'!$BW:$BW,'Pooling Demand- Subsidy &amp; ML'!$B:$B,2025,'Pooling Demand- Subsidy &amp; ML'!$C:$C,$B175,'Pooling Demand- Subsidy &amp; ML'!$D:$D,X$170)</f>
        <v>#N/A</v>
      </c>
      <c r="Y175" s="12" t="e">
        <f>SUMIFS('Pooling Demand- Subsidy &amp; ML'!$BN:$BN,'Pooling Demand- Subsidy &amp; ML'!$B:$B,2025,'Pooling Demand- Subsidy &amp; ML'!$C:$C,$B175,'Pooling Demand- Subsidy &amp; ML'!$D:$D,Y$170)+SUMIFS('Pooling Demand- Subsidy &amp; ML'!$BW:$BW,'Pooling Demand- Subsidy &amp; ML'!$B:$B,2025,'Pooling Demand- Subsidy &amp; ML'!$C:$C,$B175,'Pooling Demand- Subsidy &amp; ML'!$D:$D,Y$170)</f>
        <v>#N/A</v>
      </c>
      <c r="Z175" s="12" t="e">
        <f>SUMIFS('Pooling Demand- Subsidy &amp; ML'!$BN:$BN,'Pooling Demand- Subsidy &amp; ML'!$B:$B,2025,'Pooling Demand- Subsidy &amp; ML'!$C:$C,$B175,'Pooling Demand- Subsidy &amp; ML'!$D:$D,Z$170)+SUMIFS('Pooling Demand- Subsidy &amp; ML'!$BW:$BW,'Pooling Demand- Subsidy &amp; ML'!$B:$B,2025,'Pooling Demand- Subsidy &amp; ML'!$C:$C,$B175,'Pooling Demand- Subsidy &amp; ML'!$D:$D,Z$170)</f>
        <v>#N/A</v>
      </c>
      <c r="AA175" s="12" t="e">
        <f>SUMIFS('Pooling Demand- Subsidy &amp; ML'!$BN:$BN,'Pooling Demand- Subsidy &amp; ML'!$B:$B,2025,'Pooling Demand- Subsidy &amp; ML'!$C:$C,$B175,'Pooling Demand- Subsidy &amp; ML'!$D:$D,AA$170)+SUMIFS('Pooling Demand- Subsidy &amp; ML'!$BW:$BW,'Pooling Demand- Subsidy &amp; ML'!$B:$B,2025,'Pooling Demand- Subsidy &amp; ML'!$C:$C,$B175,'Pooling Demand- Subsidy &amp; ML'!$D:$D,AA$170)</f>
        <v>#N/A</v>
      </c>
      <c r="AB175" s="12" t="e">
        <f>SUMIFS('Pooling Demand- Subsidy &amp; ML'!$BN:$BN,'Pooling Demand- Subsidy &amp; ML'!$B:$B,2025,'Pooling Demand- Subsidy &amp; ML'!$C:$C,$B175,'Pooling Demand- Subsidy &amp; ML'!$D:$D,AB$170)+SUMIFS('Pooling Demand- Subsidy &amp; ML'!$BW:$BW,'Pooling Demand- Subsidy &amp; ML'!$B:$B,2025,'Pooling Demand- Subsidy &amp; ML'!$C:$C,$B175,'Pooling Demand- Subsidy &amp; ML'!$D:$D,AB$170)</f>
        <v>#N/A</v>
      </c>
      <c r="AC175" s="12" t="e">
        <f>SUMIFS('Pooling Demand- Subsidy &amp; ML'!$BN:$BN,'Pooling Demand- Subsidy &amp; ML'!$B:$B,2025,'Pooling Demand- Subsidy &amp; ML'!$C:$C,$B175,'Pooling Demand- Subsidy &amp; ML'!$D:$D,AC$170)+SUMIFS('Pooling Demand- Subsidy &amp; ML'!$BW:$BW,'Pooling Demand- Subsidy &amp; ML'!$B:$B,2025,'Pooling Demand- Subsidy &amp; ML'!$C:$C,$B175,'Pooling Demand- Subsidy &amp; ML'!$D:$D,AC$170)</f>
        <v>#N/A</v>
      </c>
      <c r="AD175" s="115" t="e">
        <f>SUMIFS('Pooling Demand- Subsidy &amp; ML'!$BN:$BN,'Pooling Demand- Subsidy &amp; ML'!$B:$B,2025,'Pooling Demand- Subsidy &amp; ML'!$C:$C,$B175,'Pooling Demand- Subsidy &amp; ML'!$D:$D,AD$170)+SUMIFS('Pooling Demand- Subsidy &amp; ML'!$BW:$BW,'Pooling Demand- Subsidy &amp; ML'!$B:$B,2025,'Pooling Demand- Subsidy &amp; ML'!$C:$C,$B175,'Pooling Demand- Subsidy &amp; ML'!$D:$D,AD$170)</f>
        <v>#N/A</v>
      </c>
      <c r="AE175" s="91" t="e">
        <f t="shared" si="102"/>
        <v>#N/A</v>
      </c>
      <c r="AG175" s="109" t="s">
        <v>12</v>
      </c>
      <c r="AH175" s="114">
        <f>SUMIFS('Pooling Demand- Subsidy &amp; ML'!$BN:$BN,'Pooling Demand- Subsidy &amp; ML'!$B:$B,2035,'Pooling Demand- Subsidy &amp; ML'!$C:$C,$B175,'Pooling Demand- Subsidy &amp; ML'!$D:$D,AH$170)+SUMIFS('Pooling Demand- Subsidy &amp; ML'!$BW:$BW,'Pooling Demand- Subsidy &amp; ML'!$B:$B,2035,'Pooling Demand- Subsidy &amp; ML'!$C:$C,$B175,'Pooling Demand- Subsidy &amp; ML'!$D:$D,AH$170)</f>
        <v>12.675172865942782</v>
      </c>
      <c r="AI175" s="12">
        <f>SUMIFS('Pooling Demand- Subsidy &amp; ML'!$BN:$BN,'Pooling Demand- Subsidy &amp; ML'!$B:$B,2035,'Pooling Demand- Subsidy &amp; ML'!$C:$C,$B175,'Pooling Demand- Subsidy &amp; ML'!$D:$D,AI$170)+SUMIFS('Pooling Demand- Subsidy &amp; ML'!$BW:$BW,'Pooling Demand- Subsidy &amp; ML'!$B:$B,2035,'Pooling Demand- Subsidy &amp; ML'!$C:$C,$B175,'Pooling Demand- Subsidy &amp; ML'!$D:$D,AI$170)</f>
        <v>6.6863608383258066</v>
      </c>
      <c r="AJ175" s="12">
        <f>SUMIFS('Pooling Demand- Subsidy &amp; ML'!$BN:$BN,'Pooling Demand- Subsidy &amp; ML'!$B:$B,2035,'Pooling Demand- Subsidy &amp; ML'!$C:$C,$B175,'Pooling Demand- Subsidy &amp; ML'!$D:$D,AJ$170)+SUMIFS('Pooling Demand- Subsidy &amp; ML'!$BW:$BW,'Pooling Demand- Subsidy &amp; ML'!$B:$B,2035,'Pooling Demand- Subsidy &amp; ML'!$C:$C,$B175,'Pooling Demand- Subsidy &amp; ML'!$D:$D,AJ$170)</f>
        <v>2.0131659023645176</v>
      </c>
      <c r="AK175" s="12">
        <f>SUMIFS('Pooling Demand- Subsidy &amp; ML'!$BN:$BN,'Pooling Demand- Subsidy &amp; ML'!$B:$B,2035,'Pooling Demand- Subsidy &amp; ML'!$C:$C,$B175,'Pooling Demand- Subsidy &amp; ML'!$D:$D,AK$170)+SUMIFS('Pooling Demand- Subsidy &amp; ML'!$BW:$BW,'Pooling Demand- Subsidy &amp; ML'!$B:$B,2035,'Pooling Demand- Subsidy &amp; ML'!$C:$C,$B175,'Pooling Demand- Subsidy &amp; ML'!$D:$D,AK$170)</f>
        <v>117.3690620959639</v>
      </c>
      <c r="AL175" s="12">
        <f>SUMIFS('Pooling Demand- Subsidy &amp; ML'!$BN:$BN,'Pooling Demand- Subsidy &amp; ML'!$B:$B,2035,'Pooling Demand- Subsidy &amp; ML'!$C:$C,$B175,'Pooling Demand- Subsidy &amp; ML'!$D:$D,AL$170)+SUMIFS('Pooling Demand- Subsidy &amp; ML'!$BW:$BW,'Pooling Demand- Subsidy &amp; ML'!$B:$B,2035,'Pooling Demand- Subsidy &amp; ML'!$C:$C,$B175,'Pooling Demand- Subsidy &amp; ML'!$D:$D,AL$170)</f>
        <v>3.6343046071877855E-2</v>
      </c>
      <c r="AM175" s="12">
        <f>SUMIFS('Pooling Demand- Subsidy &amp; ML'!$BN:$BN,'Pooling Demand- Subsidy &amp; ML'!$B:$B,2035,'Pooling Demand- Subsidy &amp; ML'!$C:$C,$B175,'Pooling Demand- Subsidy &amp; ML'!$D:$D,AM$170)+SUMIFS('Pooling Demand- Subsidy &amp; ML'!$BW:$BW,'Pooling Demand- Subsidy &amp; ML'!$B:$B,2035,'Pooling Demand- Subsidy &amp; ML'!$C:$C,$B175,'Pooling Demand- Subsidy &amp; ML'!$D:$D,AM$170)</f>
        <v>0.11357363979333941</v>
      </c>
      <c r="AN175" s="115">
        <f>SUMIFS('Pooling Demand- Subsidy &amp; ML'!$BN:$BN,'Pooling Demand- Subsidy &amp; ML'!$B:$B,2035,'Pooling Demand- Subsidy &amp; ML'!$C:$C,$B175,'Pooling Demand- Subsidy &amp; ML'!$D:$D,AN$170)+SUMIFS('Pooling Demand- Subsidy &amp; ML'!$BW:$BW,'Pooling Demand- Subsidy &amp; ML'!$B:$B,2035,'Pooling Demand- Subsidy &amp; ML'!$C:$C,$B175,'Pooling Demand- Subsidy &amp; ML'!$D:$D,AN$170)</f>
        <v>0.20462741051644953</v>
      </c>
      <c r="AO175" s="91">
        <f t="shared" si="103"/>
        <v>139.09830579897869</v>
      </c>
      <c r="AQ175" s="109" t="s">
        <v>12</v>
      </c>
      <c r="AR175" s="114" t="e">
        <f>SUMIFS('Pooling Demand- Subsidy &amp; ML'!$BN:$BN,'Pooling Demand- Subsidy &amp; ML'!$B:$B,2050,'Pooling Demand- Subsidy &amp; ML'!$C:$C,$B175,'Pooling Demand- Subsidy &amp; ML'!$D:$D,AR$170)+SUMIFS('Pooling Demand- Subsidy &amp; ML'!$BW:$BW,'Pooling Demand- Subsidy &amp; ML'!$B:$B,2050,'Pooling Demand- Subsidy &amp; ML'!$C:$C,$B175,'Pooling Demand- Subsidy &amp; ML'!$D:$D,AR$170)</f>
        <v>#N/A</v>
      </c>
      <c r="AS175" s="12" t="e">
        <f>SUMIFS('Pooling Demand- Subsidy &amp; ML'!$BN:$BN,'Pooling Demand- Subsidy &amp; ML'!$B:$B,2050,'Pooling Demand- Subsidy &amp; ML'!$C:$C,$B175,'Pooling Demand- Subsidy &amp; ML'!$D:$D,AS$170)+SUMIFS('Pooling Demand- Subsidy &amp; ML'!$BW:$BW,'Pooling Demand- Subsidy &amp; ML'!$B:$B,2050,'Pooling Demand- Subsidy &amp; ML'!$C:$C,$B175,'Pooling Demand- Subsidy &amp; ML'!$D:$D,AS$170)</f>
        <v>#N/A</v>
      </c>
      <c r="AT175" s="12" t="e">
        <f>SUMIFS('Pooling Demand- Subsidy &amp; ML'!$BN:$BN,'Pooling Demand- Subsidy &amp; ML'!$B:$B,2050,'Pooling Demand- Subsidy &amp; ML'!$C:$C,$B175,'Pooling Demand- Subsidy &amp; ML'!$D:$D,AT$170)+SUMIFS('Pooling Demand- Subsidy &amp; ML'!$BW:$BW,'Pooling Demand- Subsidy &amp; ML'!$B:$B,2050,'Pooling Demand- Subsidy &amp; ML'!$C:$C,$B175,'Pooling Demand- Subsidy &amp; ML'!$D:$D,AT$170)</f>
        <v>#N/A</v>
      </c>
      <c r="AU175" s="12" t="e">
        <f>SUMIFS('Pooling Demand- Subsidy &amp; ML'!$BN:$BN,'Pooling Demand- Subsidy &amp; ML'!$B:$B,2050,'Pooling Demand- Subsidy &amp; ML'!$C:$C,$B175,'Pooling Demand- Subsidy &amp; ML'!$D:$D,AU$170)+SUMIFS('Pooling Demand- Subsidy &amp; ML'!$BW:$BW,'Pooling Demand- Subsidy &amp; ML'!$B:$B,2050,'Pooling Demand- Subsidy &amp; ML'!$C:$C,$B175,'Pooling Demand- Subsidy &amp; ML'!$D:$D,AU$170)</f>
        <v>#N/A</v>
      </c>
      <c r="AV175" s="12" t="e">
        <f>SUMIFS('Pooling Demand- Subsidy &amp; ML'!$BN:$BN,'Pooling Demand- Subsidy &amp; ML'!$B:$B,2050,'Pooling Demand- Subsidy &amp; ML'!$C:$C,$B175,'Pooling Demand- Subsidy &amp; ML'!$D:$D,AV$170)+SUMIFS('Pooling Demand- Subsidy &amp; ML'!$BW:$BW,'Pooling Demand- Subsidy &amp; ML'!$B:$B,2050,'Pooling Demand- Subsidy &amp; ML'!$C:$C,$B175,'Pooling Demand- Subsidy &amp; ML'!$D:$D,AV$170)</f>
        <v>#N/A</v>
      </c>
      <c r="AW175" s="12" t="e">
        <f>SUMIFS('Pooling Demand- Subsidy &amp; ML'!$BN:$BN,'Pooling Demand- Subsidy &amp; ML'!$B:$B,2050,'Pooling Demand- Subsidy &amp; ML'!$C:$C,$B175,'Pooling Demand- Subsidy &amp; ML'!$D:$D,AW$170)+SUMIFS('Pooling Demand- Subsidy &amp; ML'!$BW:$BW,'Pooling Demand- Subsidy &amp; ML'!$B:$B,2050,'Pooling Demand- Subsidy &amp; ML'!$C:$C,$B175,'Pooling Demand- Subsidy &amp; ML'!$D:$D,AW$170)</f>
        <v>#N/A</v>
      </c>
      <c r="AX175" s="115" t="e">
        <f>SUMIFS('Pooling Demand- Subsidy &amp; ML'!$BN:$BN,'Pooling Demand- Subsidy &amp; ML'!$B:$B,2050,'Pooling Demand- Subsidy &amp; ML'!$C:$C,$B175,'Pooling Demand- Subsidy &amp; ML'!$D:$D,AX$170)+SUMIFS('Pooling Demand- Subsidy &amp; ML'!$BW:$BW,'Pooling Demand- Subsidy &amp; ML'!$B:$B,2050,'Pooling Demand- Subsidy &amp; ML'!$C:$C,$B175,'Pooling Demand- Subsidy &amp; ML'!$D:$D,AX$170)</f>
        <v>#N/A</v>
      </c>
      <c r="AY175" s="91" t="e">
        <f t="shared" si="104"/>
        <v>#N/A</v>
      </c>
    </row>
    <row r="176" spans="2:51" x14ac:dyDescent="0.25">
      <c r="B176" s="18">
        <v>4</v>
      </c>
      <c r="C176" s="109" t="s">
        <v>13</v>
      </c>
      <c r="D176" s="114" t="e">
        <f>SUMIFS('Pooling Demand- Subsidy &amp; ML'!$BN:$BN,'Pooling Demand- Subsidy &amp; ML'!$B:$B,2016,'Pooling Demand- Subsidy &amp; ML'!$C:$C,$B176,'Pooling Demand- Subsidy &amp; ML'!$D:$D,D$170)+SUMIFS('Pooling Demand- Subsidy &amp; ML'!$BW:$BW,'Pooling Demand- Subsidy &amp; ML'!$B:$B,2016,'Pooling Demand- Subsidy &amp; ML'!$C:$C,$B176,'Pooling Demand- Subsidy &amp; ML'!$D:$D,D$170)</f>
        <v>#N/A</v>
      </c>
      <c r="E176" s="12" t="e">
        <f>SUMIFS('Pooling Demand- Subsidy &amp; ML'!$BN:$BN,'Pooling Demand- Subsidy &amp; ML'!$B:$B,2016,'Pooling Demand- Subsidy &amp; ML'!$C:$C,$B176,'Pooling Demand- Subsidy &amp; ML'!$D:$D,E$170)+SUMIFS('Pooling Demand- Subsidy &amp; ML'!$BW:$BW,'Pooling Demand- Subsidy &amp; ML'!$B:$B,2016,'Pooling Demand- Subsidy &amp; ML'!$C:$C,$B176,'Pooling Demand- Subsidy &amp; ML'!$D:$D,E$170)</f>
        <v>#N/A</v>
      </c>
      <c r="F176" s="12" t="e">
        <f>SUMIFS('Pooling Demand- Subsidy &amp; ML'!$BN:$BN,'Pooling Demand- Subsidy &amp; ML'!$B:$B,2016,'Pooling Demand- Subsidy &amp; ML'!$C:$C,$B176,'Pooling Demand- Subsidy &amp; ML'!$D:$D,F$170)+SUMIFS('Pooling Demand- Subsidy &amp; ML'!$BW:$BW,'Pooling Demand- Subsidy &amp; ML'!$B:$B,2016,'Pooling Demand- Subsidy &amp; ML'!$C:$C,$B176,'Pooling Demand- Subsidy &amp; ML'!$D:$D,F$170)</f>
        <v>#N/A</v>
      </c>
      <c r="G176" s="12" t="e">
        <f>SUMIFS('Pooling Demand- Subsidy &amp; ML'!$BN:$BN,'Pooling Demand- Subsidy &amp; ML'!$B:$B,2016,'Pooling Demand- Subsidy &amp; ML'!$C:$C,$B176,'Pooling Demand- Subsidy &amp; ML'!$D:$D,G$170)+SUMIFS('Pooling Demand- Subsidy &amp; ML'!$BW:$BW,'Pooling Demand- Subsidy &amp; ML'!$B:$B,2016,'Pooling Demand- Subsidy &amp; ML'!$C:$C,$B176,'Pooling Demand- Subsidy &amp; ML'!$D:$D,G$170)</f>
        <v>#N/A</v>
      </c>
      <c r="H176" s="12" t="e">
        <f>SUMIFS('Pooling Demand- Subsidy &amp; ML'!$BN:$BN,'Pooling Demand- Subsidy &amp; ML'!$B:$B,2016,'Pooling Demand- Subsidy &amp; ML'!$C:$C,$B176,'Pooling Demand- Subsidy &amp; ML'!$D:$D,H$170)+SUMIFS('Pooling Demand- Subsidy &amp; ML'!$BW:$BW,'Pooling Demand- Subsidy &amp; ML'!$B:$B,2016,'Pooling Demand- Subsidy &amp; ML'!$C:$C,$B176,'Pooling Demand- Subsidy &amp; ML'!$D:$D,H$170)</f>
        <v>#N/A</v>
      </c>
      <c r="I176" s="12" t="e">
        <f>SUMIFS('Pooling Demand- Subsidy &amp; ML'!$BN:$BN,'Pooling Demand- Subsidy &amp; ML'!$B:$B,2016,'Pooling Demand- Subsidy &amp; ML'!$C:$C,$B176,'Pooling Demand- Subsidy &amp; ML'!$D:$D,I$170)+SUMIFS('Pooling Demand- Subsidy &amp; ML'!$BW:$BW,'Pooling Demand- Subsidy &amp; ML'!$B:$B,2016,'Pooling Demand- Subsidy &amp; ML'!$C:$C,$B176,'Pooling Demand- Subsidy &amp; ML'!$D:$D,I$170)</f>
        <v>#N/A</v>
      </c>
      <c r="J176" s="115" t="e">
        <f>SUMIFS('Pooling Demand- Subsidy &amp; ML'!$BN:$BN,'Pooling Demand- Subsidy &amp; ML'!$B:$B,2016,'Pooling Demand- Subsidy &amp; ML'!$C:$C,$B176,'Pooling Demand- Subsidy &amp; ML'!$D:$D,J$170)+SUMIFS('Pooling Demand- Subsidy &amp; ML'!$BW:$BW,'Pooling Demand- Subsidy &amp; ML'!$B:$B,2016,'Pooling Demand- Subsidy &amp; ML'!$C:$C,$B176,'Pooling Demand- Subsidy &amp; ML'!$D:$D,J$170)</f>
        <v>#N/A</v>
      </c>
      <c r="K176" s="91" t="e">
        <f t="shared" si="100"/>
        <v>#N/A</v>
      </c>
      <c r="M176" s="109" t="s">
        <v>13</v>
      </c>
      <c r="N176" s="114" t="e">
        <f>SUMIFS('Pooling Demand- Subsidy &amp; ML'!$BN:$BN,'Pooling Demand- Subsidy &amp; ML'!$B:$B,2020,'Pooling Demand- Subsidy &amp; ML'!$C:$C,$B176,'Pooling Demand- Subsidy &amp; ML'!$D:$D,N$170)+SUMIFS('Pooling Demand- Subsidy &amp; ML'!$BW:$BW,'Pooling Demand- Subsidy &amp; ML'!$B:$B,2020,'Pooling Demand- Subsidy &amp; ML'!$C:$C,$B176,'Pooling Demand- Subsidy &amp; ML'!$D:$D,N$170)</f>
        <v>#N/A</v>
      </c>
      <c r="O176" s="12" t="e">
        <f>SUMIFS('Pooling Demand- Subsidy &amp; ML'!$BN:$BN,'Pooling Demand- Subsidy &amp; ML'!$B:$B,2020,'Pooling Demand- Subsidy &amp; ML'!$C:$C,$B176,'Pooling Demand- Subsidy &amp; ML'!$D:$D,O$170)+SUMIFS('Pooling Demand- Subsidy &amp; ML'!$BW:$BW,'Pooling Demand- Subsidy &amp; ML'!$B:$B,2020,'Pooling Demand- Subsidy &amp; ML'!$C:$C,$B176,'Pooling Demand- Subsidy &amp; ML'!$D:$D,O$170)</f>
        <v>#N/A</v>
      </c>
      <c r="P176" s="12" t="e">
        <f>SUMIFS('Pooling Demand- Subsidy &amp; ML'!$BN:$BN,'Pooling Demand- Subsidy &amp; ML'!$B:$B,2020,'Pooling Demand- Subsidy &amp; ML'!$C:$C,$B176,'Pooling Demand- Subsidy &amp; ML'!$D:$D,P$170)+SUMIFS('Pooling Demand- Subsidy &amp; ML'!$BW:$BW,'Pooling Demand- Subsidy &amp; ML'!$B:$B,2020,'Pooling Demand- Subsidy &amp; ML'!$C:$C,$B176,'Pooling Demand- Subsidy &amp; ML'!$D:$D,P$170)</f>
        <v>#N/A</v>
      </c>
      <c r="Q176" s="12" t="e">
        <f>SUMIFS('Pooling Demand- Subsidy &amp; ML'!$BN:$BN,'Pooling Demand- Subsidy &amp; ML'!$B:$B,2020,'Pooling Demand- Subsidy &amp; ML'!$C:$C,$B176,'Pooling Demand- Subsidy &amp; ML'!$D:$D,Q$170)+SUMIFS('Pooling Demand- Subsidy &amp; ML'!$BW:$BW,'Pooling Demand- Subsidy &amp; ML'!$B:$B,2020,'Pooling Demand- Subsidy &amp; ML'!$C:$C,$B176,'Pooling Demand- Subsidy &amp; ML'!$D:$D,Q$170)</f>
        <v>#N/A</v>
      </c>
      <c r="R176" s="12" t="e">
        <f>SUMIFS('Pooling Demand- Subsidy &amp; ML'!$BN:$BN,'Pooling Demand- Subsidy &amp; ML'!$B:$B,2020,'Pooling Demand- Subsidy &amp; ML'!$C:$C,$B176,'Pooling Demand- Subsidy &amp; ML'!$D:$D,R$170)+SUMIFS('Pooling Demand- Subsidy &amp; ML'!$BW:$BW,'Pooling Demand- Subsidy &amp; ML'!$B:$B,2020,'Pooling Demand- Subsidy &amp; ML'!$C:$C,$B176,'Pooling Demand- Subsidy &amp; ML'!$D:$D,R$170)</f>
        <v>#N/A</v>
      </c>
      <c r="S176" s="12" t="e">
        <f>SUMIFS('Pooling Demand- Subsidy &amp; ML'!$BN:$BN,'Pooling Demand- Subsidy &amp; ML'!$B:$B,2020,'Pooling Demand- Subsidy &amp; ML'!$C:$C,$B176,'Pooling Demand- Subsidy &amp; ML'!$D:$D,S$170)+SUMIFS('Pooling Demand- Subsidy &amp; ML'!$BW:$BW,'Pooling Demand- Subsidy &amp; ML'!$B:$B,2020,'Pooling Demand- Subsidy &amp; ML'!$C:$C,$B176,'Pooling Demand- Subsidy &amp; ML'!$D:$D,S$170)</f>
        <v>#N/A</v>
      </c>
      <c r="T176" s="115" t="e">
        <f>SUMIFS('Pooling Demand- Subsidy &amp; ML'!$BN:$BN,'Pooling Demand- Subsidy &amp; ML'!$B:$B,2020,'Pooling Demand- Subsidy &amp; ML'!$C:$C,$B176,'Pooling Demand- Subsidy &amp; ML'!$D:$D,T$170)+SUMIFS('Pooling Demand- Subsidy &amp; ML'!$BW:$BW,'Pooling Demand- Subsidy &amp; ML'!$B:$B,2020,'Pooling Demand- Subsidy &amp; ML'!$C:$C,$B176,'Pooling Demand- Subsidy &amp; ML'!$D:$D,T$170)</f>
        <v>#N/A</v>
      </c>
      <c r="U176" s="91" t="e">
        <f t="shared" si="101"/>
        <v>#N/A</v>
      </c>
      <c r="W176" s="109" t="s">
        <v>13</v>
      </c>
      <c r="X176" s="114" t="e">
        <f>SUMIFS('Pooling Demand- Subsidy &amp; ML'!$BN:$BN,'Pooling Demand- Subsidy &amp; ML'!$B:$B,2025,'Pooling Demand- Subsidy &amp; ML'!$C:$C,$B176,'Pooling Demand- Subsidy &amp; ML'!$D:$D,X$170)+SUMIFS('Pooling Demand- Subsidy &amp; ML'!$BW:$BW,'Pooling Demand- Subsidy &amp; ML'!$B:$B,2025,'Pooling Demand- Subsidy &amp; ML'!$C:$C,$B176,'Pooling Demand- Subsidy &amp; ML'!$D:$D,X$170)</f>
        <v>#N/A</v>
      </c>
      <c r="Y176" s="12" t="e">
        <f>SUMIFS('Pooling Demand- Subsidy &amp; ML'!$BN:$BN,'Pooling Demand- Subsidy &amp; ML'!$B:$B,2025,'Pooling Demand- Subsidy &amp; ML'!$C:$C,$B176,'Pooling Demand- Subsidy &amp; ML'!$D:$D,Y$170)+SUMIFS('Pooling Demand- Subsidy &amp; ML'!$BW:$BW,'Pooling Demand- Subsidy &amp; ML'!$B:$B,2025,'Pooling Demand- Subsidy &amp; ML'!$C:$C,$B176,'Pooling Demand- Subsidy &amp; ML'!$D:$D,Y$170)</f>
        <v>#N/A</v>
      </c>
      <c r="Z176" s="12" t="e">
        <f>SUMIFS('Pooling Demand- Subsidy &amp; ML'!$BN:$BN,'Pooling Demand- Subsidy &amp; ML'!$B:$B,2025,'Pooling Demand- Subsidy &amp; ML'!$C:$C,$B176,'Pooling Demand- Subsidy &amp; ML'!$D:$D,Z$170)+SUMIFS('Pooling Demand- Subsidy &amp; ML'!$BW:$BW,'Pooling Demand- Subsidy &amp; ML'!$B:$B,2025,'Pooling Demand- Subsidy &amp; ML'!$C:$C,$B176,'Pooling Demand- Subsidy &amp; ML'!$D:$D,Z$170)</f>
        <v>#N/A</v>
      </c>
      <c r="AA176" s="12" t="e">
        <f>SUMIFS('Pooling Demand- Subsidy &amp; ML'!$BN:$BN,'Pooling Demand- Subsidy &amp; ML'!$B:$B,2025,'Pooling Demand- Subsidy &amp; ML'!$C:$C,$B176,'Pooling Demand- Subsidy &amp; ML'!$D:$D,AA$170)+SUMIFS('Pooling Demand- Subsidy &amp; ML'!$BW:$BW,'Pooling Demand- Subsidy &amp; ML'!$B:$B,2025,'Pooling Demand- Subsidy &amp; ML'!$C:$C,$B176,'Pooling Demand- Subsidy &amp; ML'!$D:$D,AA$170)</f>
        <v>#N/A</v>
      </c>
      <c r="AB176" s="12" t="e">
        <f>SUMIFS('Pooling Demand- Subsidy &amp; ML'!$BN:$BN,'Pooling Demand- Subsidy &amp; ML'!$B:$B,2025,'Pooling Demand- Subsidy &amp; ML'!$C:$C,$B176,'Pooling Demand- Subsidy &amp; ML'!$D:$D,AB$170)+SUMIFS('Pooling Demand- Subsidy &amp; ML'!$BW:$BW,'Pooling Demand- Subsidy &amp; ML'!$B:$B,2025,'Pooling Demand- Subsidy &amp; ML'!$C:$C,$B176,'Pooling Demand- Subsidy &amp; ML'!$D:$D,AB$170)</f>
        <v>#N/A</v>
      </c>
      <c r="AC176" s="12" t="e">
        <f>SUMIFS('Pooling Demand- Subsidy &amp; ML'!$BN:$BN,'Pooling Demand- Subsidy &amp; ML'!$B:$B,2025,'Pooling Demand- Subsidy &amp; ML'!$C:$C,$B176,'Pooling Demand- Subsidy &amp; ML'!$D:$D,AC$170)+SUMIFS('Pooling Demand- Subsidy &amp; ML'!$BW:$BW,'Pooling Demand- Subsidy &amp; ML'!$B:$B,2025,'Pooling Demand- Subsidy &amp; ML'!$C:$C,$B176,'Pooling Demand- Subsidy &amp; ML'!$D:$D,AC$170)</f>
        <v>#N/A</v>
      </c>
      <c r="AD176" s="115" t="e">
        <f>SUMIFS('Pooling Demand- Subsidy &amp; ML'!$BN:$BN,'Pooling Demand- Subsidy &amp; ML'!$B:$B,2025,'Pooling Demand- Subsidy &amp; ML'!$C:$C,$B176,'Pooling Demand- Subsidy &amp; ML'!$D:$D,AD$170)+SUMIFS('Pooling Demand- Subsidy &amp; ML'!$BW:$BW,'Pooling Demand- Subsidy &amp; ML'!$B:$B,2025,'Pooling Demand- Subsidy &amp; ML'!$C:$C,$B176,'Pooling Demand- Subsidy &amp; ML'!$D:$D,AD$170)</f>
        <v>#N/A</v>
      </c>
      <c r="AE176" s="91" t="e">
        <f t="shared" si="102"/>
        <v>#N/A</v>
      </c>
      <c r="AG176" s="109" t="s">
        <v>13</v>
      </c>
      <c r="AH176" s="114">
        <f>SUMIFS('Pooling Demand- Subsidy &amp; ML'!$BN:$BN,'Pooling Demand- Subsidy &amp; ML'!$B:$B,2035,'Pooling Demand- Subsidy &amp; ML'!$C:$C,$B176,'Pooling Demand- Subsidy &amp; ML'!$D:$D,AH$170)+SUMIFS('Pooling Demand- Subsidy &amp; ML'!$BW:$BW,'Pooling Demand- Subsidy &amp; ML'!$B:$B,2035,'Pooling Demand- Subsidy &amp; ML'!$C:$C,$B176,'Pooling Demand- Subsidy &amp; ML'!$D:$D,AH$170)</f>
        <v>8.3701275171943354E-2</v>
      </c>
      <c r="AI176" s="12">
        <f>SUMIFS('Pooling Demand- Subsidy &amp; ML'!$BN:$BN,'Pooling Demand- Subsidy &amp; ML'!$B:$B,2035,'Pooling Demand- Subsidy &amp; ML'!$C:$C,$B176,'Pooling Demand- Subsidy &amp; ML'!$D:$D,AI$170)+SUMIFS('Pooling Demand- Subsidy &amp; ML'!$BW:$BW,'Pooling Demand- Subsidy &amp; ML'!$B:$B,2035,'Pooling Demand- Subsidy &amp; ML'!$C:$C,$B176,'Pooling Demand- Subsidy &amp; ML'!$D:$D,AI$170)</f>
        <v>2.6387693289823635</v>
      </c>
      <c r="AJ176" s="12">
        <f>SUMIFS('Pooling Demand- Subsidy &amp; ML'!$BN:$BN,'Pooling Demand- Subsidy &amp; ML'!$B:$B,2035,'Pooling Demand- Subsidy &amp; ML'!$C:$C,$B176,'Pooling Demand- Subsidy &amp; ML'!$D:$D,AJ$170)+SUMIFS('Pooling Demand- Subsidy &amp; ML'!$BW:$BW,'Pooling Demand- Subsidy &amp; ML'!$B:$B,2035,'Pooling Demand- Subsidy &amp; ML'!$C:$C,$B176,'Pooling Demand- Subsidy &amp; ML'!$D:$D,AJ$170)</f>
        <v>1.323744908624328E-2</v>
      </c>
      <c r="AK176" s="12">
        <f>SUMIFS('Pooling Demand- Subsidy &amp; ML'!$BN:$BN,'Pooling Demand- Subsidy &amp; ML'!$B:$B,2035,'Pooling Demand- Subsidy &amp; ML'!$C:$C,$B176,'Pooling Demand- Subsidy &amp; ML'!$D:$D,AK$170)+SUMIFS('Pooling Demand- Subsidy &amp; ML'!$BW:$BW,'Pooling Demand- Subsidy &amp; ML'!$B:$B,2035,'Pooling Demand- Subsidy &amp; ML'!$C:$C,$B176,'Pooling Demand- Subsidy &amp; ML'!$D:$D,AK$170)</f>
        <v>3.3211877924603408E-2</v>
      </c>
      <c r="AL176" s="12">
        <f>SUMIFS('Pooling Demand- Subsidy &amp; ML'!$BN:$BN,'Pooling Demand- Subsidy &amp; ML'!$B:$B,2035,'Pooling Demand- Subsidy &amp; ML'!$C:$C,$B176,'Pooling Demand- Subsidy &amp; ML'!$D:$D,AL$170)+SUMIFS('Pooling Demand- Subsidy &amp; ML'!$BW:$BW,'Pooling Demand- Subsidy &amp; ML'!$B:$B,2035,'Pooling Demand- Subsidy &amp; ML'!$C:$C,$B176,'Pooling Demand- Subsidy &amp; ML'!$D:$D,AL$170)</f>
        <v>100.06056515477474</v>
      </c>
      <c r="AM176" s="12">
        <f>SUMIFS('Pooling Demand- Subsidy &amp; ML'!$BN:$BN,'Pooling Demand- Subsidy &amp; ML'!$B:$B,2035,'Pooling Demand- Subsidy &amp; ML'!$C:$C,$B176,'Pooling Demand- Subsidy &amp; ML'!$D:$D,AM$170)+SUMIFS('Pooling Demand- Subsidy &amp; ML'!$BW:$BW,'Pooling Demand- Subsidy &amp; ML'!$B:$B,2035,'Pooling Demand- Subsidy &amp; ML'!$C:$C,$B176,'Pooling Demand- Subsidy &amp; ML'!$D:$D,AM$170)</f>
        <v>12.136852838394891</v>
      </c>
      <c r="AN176" s="115">
        <f>SUMIFS('Pooling Demand- Subsidy &amp; ML'!$BN:$BN,'Pooling Demand- Subsidy &amp; ML'!$B:$B,2035,'Pooling Demand- Subsidy &amp; ML'!$C:$C,$B176,'Pooling Demand- Subsidy &amp; ML'!$D:$D,AN$170)+SUMIFS('Pooling Demand- Subsidy &amp; ML'!$BW:$BW,'Pooling Demand- Subsidy &amp; ML'!$B:$B,2035,'Pooling Demand- Subsidy &amp; ML'!$C:$C,$B176,'Pooling Demand- Subsidy &amp; ML'!$D:$D,AN$170)</f>
        <v>1.7413211148604335E-3</v>
      </c>
      <c r="AO176" s="91">
        <f t="shared" si="103"/>
        <v>114.96807924544964</v>
      </c>
      <c r="AQ176" s="109" t="s">
        <v>13</v>
      </c>
      <c r="AR176" s="114" t="e">
        <f>SUMIFS('Pooling Demand- Subsidy &amp; ML'!$BN:$BN,'Pooling Demand- Subsidy &amp; ML'!$B:$B,2050,'Pooling Demand- Subsidy &amp; ML'!$C:$C,$B176,'Pooling Demand- Subsidy &amp; ML'!$D:$D,AR$170)+SUMIFS('Pooling Demand- Subsidy &amp; ML'!$BW:$BW,'Pooling Demand- Subsidy &amp; ML'!$B:$B,2050,'Pooling Demand- Subsidy &amp; ML'!$C:$C,$B176,'Pooling Demand- Subsidy &amp; ML'!$D:$D,AR$170)</f>
        <v>#N/A</v>
      </c>
      <c r="AS176" s="12" t="e">
        <f>SUMIFS('Pooling Demand- Subsidy &amp; ML'!$BN:$BN,'Pooling Demand- Subsidy &amp; ML'!$B:$B,2050,'Pooling Demand- Subsidy &amp; ML'!$C:$C,$B176,'Pooling Demand- Subsidy &amp; ML'!$D:$D,AS$170)+SUMIFS('Pooling Demand- Subsidy &amp; ML'!$BW:$BW,'Pooling Demand- Subsidy &amp; ML'!$B:$B,2050,'Pooling Demand- Subsidy &amp; ML'!$C:$C,$B176,'Pooling Demand- Subsidy &amp; ML'!$D:$D,AS$170)</f>
        <v>#N/A</v>
      </c>
      <c r="AT176" s="12" t="e">
        <f>SUMIFS('Pooling Demand- Subsidy &amp; ML'!$BN:$BN,'Pooling Demand- Subsidy &amp; ML'!$B:$B,2050,'Pooling Demand- Subsidy &amp; ML'!$C:$C,$B176,'Pooling Demand- Subsidy &amp; ML'!$D:$D,AT$170)+SUMIFS('Pooling Demand- Subsidy &amp; ML'!$BW:$BW,'Pooling Demand- Subsidy &amp; ML'!$B:$B,2050,'Pooling Demand- Subsidy &amp; ML'!$C:$C,$B176,'Pooling Demand- Subsidy &amp; ML'!$D:$D,AT$170)</f>
        <v>#N/A</v>
      </c>
      <c r="AU176" s="12" t="e">
        <f>SUMIFS('Pooling Demand- Subsidy &amp; ML'!$BN:$BN,'Pooling Demand- Subsidy &amp; ML'!$B:$B,2050,'Pooling Demand- Subsidy &amp; ML'!$C:$C,$B176,'Pooling Demand- Subsidy &amp; ML'!$D:$D,AU$170)+SUMIFS('Pooling Demand- Subsidy &amp; ML'!$BW:$BW,'Pooling Demand- Subsidy &amp; ML'!$B:$B,2050,'Pooling Demand- Subsidy &amp; ML'!$C:$C,$B176,'Pooling Demand- Subsidy &amp; ML'!$D:$D,AU$170)</f>
        <v>#N/A</v>
      </c>
      <c r="AV176" s="12" t="e">
        <f>SUMIFS('Pooling Demand- Subsidy &amp; ML'!$BN:$BN,'Pooling Demand- Subsidy &amp; ML'!$B:$B,2050,'Pooling Demand- Subsidy &amp; ML'!$C:$C,$B176,'Pooling Demand- Subsidy &amp; ML'!$D:$D,AV$170)+SUMIFS('Pooling Demand- Subsidy &amp; ML'!$BW:$BW,'Pooling Demand- Subsidy &amp; ML'!$B:$B,2050,'Pooling Demand- Subsidy &amp; ML'!$C:$C,$B176,'Pooling Demand- Subsidy &amp; ML'!$D:$D,AV$170)</f>
        <v>#N/A</v>
      </c>
      <c r="AW176" s="12" t="e">
        <f>SUMIFS('Pooling Demand- Subsidy &amp; ML'!$BN:$BN,'Pooling Demand- Subsidy &amp; ML'!$B:$B,2050,'Pooling Demand- Subsidy &amp; ML'!$C:$C,$B176,'Pooling Demand- Subsidy &amp; ML'!$D:$D,AW$170)+SUMIFS('Pooling Demand- Subsidy &amp; ML'!$BW:$BW,'Pooling Demand- Subsidy &amp; ML'!$B:$B,2050,'Pooling Demand- Subsidy &amp; ML'!$C:$C,$B176,'Pooling Demand- Subsidy &amp; ML'!$D:$D,AW$170)</f>
        <v>#N/A</v>
      </c>
      <c r="AX176" s="115" t="e">
        <f>SUMIFS('Pooling Demand- Subsidy &amp; ML'!$BN:$BN,'Pooling Demand- Subsidy &amp; ML'!$B:$B,2050,'Pooling Demand- Subsidy &amp; ML'!$C:$C,$B176,'Pooling Demand- Subsidy &amp; ML'!$D:$D,AX$170)+SUMIFS('Pooling Demand- Subsidy &amp; ML'!$BW:$BW,'Pooling Demand- Subsidy &amp; ML'!$B:$B,2050,'Pooling Demand- Subsidy &amp; ML'!$C:$C,$B176,'Pooling Demand- Subsidy &amp; ML'!$D:$D,AX$170)</f>
        <v>#N/A</v>
      </c>
      <c r="AY176" s="91" t="e">
        <f t="shared" si="104"/>
        <v>#N/A</v>
      </c>
    </row>
    <row r="177" spans="2:51" x14ac:dyDescent="0.25">
      <c r="B177" s="18">
        <v>5</v>
      </c>
      <c r="C177" s="109" t="s">
        <v>14</v>
      </c>
      <c r="D177" s="114" t="e">
        <f>SUMIFS('Pooling Demand- Subsidy &amp; ML'!$BN:$BN,'Pooling Demand- Subsidy &amp; ML'!$B:$B,2016,'Pooling Demand- Subsidy &amp; ML'!$C:$C,$B177,'Pooling Demand- Subsidy &amp; ML'!$D:$D,D$170)+SUMIFS('Pooling Demand- Subsidy &amp; ML'!$BW:$BW,'Pooling Demand- Subsidy &amp; ML'!$B:$B,2016,'Pooling Demand- Subsidy &amp; ML'!$C:$C,$B177,'Pooling Demand- Subsidy &amp; ML'!$D:$D,D$170)</f>
        <v>#N/A</v>
      </c>
      <c r="E177" s="12" t="e">
        <f>SUMIFS('Pooling Demand- Subsidy &amp; ML'!$BN:$BN,'Pooling Demand- Subsidy &amp; ML'!$B:$B,2016,'Pooling Demand- Subsidy &amp; ML'!$C:$C,$B177,'Pooling Demand- Subsidy &amp; ML'!$D:$D,E$170)+SUMIFS('Pooling Demand- Subsidy &amp; ML'!$BW:$BW,'Pooling Demand- Subsidy &amp; ML'!$B:$B,2016,'Pooling Demand- Subsidy &amp; ML'!$C:$C,$B177,'Pooling Demand- Subsidy &amp; ML'!$D:$D,E$170)</f>
        <v>#N/A</v>
      </c>
      <c r="F177" s="12" t="e">
        <f>SUMIFS('Pooling Demand- Subsidy &amp; ML'!$BN:$BN,'Pooling Demand- Subsidy &amp; ML'!$B:$B,2016,'Pooling Demand- Subsidy &amp; ML'!$C:$C,$B177,'Pooling Demand- Subsidy &amp; ML'!$D:$D,F$170)+SUMIFS('Pooling Demand- Subsidy &amp; ML'!$BW:$BW,'Pooling Demand- Subsidy &amp; ML'!$B:$B,2016,'Pooling Demand- Subsidy &amp; ML'!$C:$C,$B177,'Pooling Demand- Subsidy &amp; ML'!$D:$D,F$170)</f>
        <v>#N/A</v>
      </c>
      <c r="G177" s="12" t="e">
        <f>SUMIFS('Pooling Demand- Subsidy &amp; ML'!$BN:$BN,'Pooling Demand- Subsidy &amp; ML'!$B:$B,2016,'Pooling Demand- Subsidy &amp; ML'!$C:$C,$B177,'Pooling Demand- Subsidy &amp; ML'!$D:$D,G$170)+SUMIFS('Pooling Demand- Subsidy &amp; ML'!$BW:$BW,'Pooling Demand- Subsidy &amp; ML'!$B:$B,2016,'Pooling Demand- Subsidy &amp; ML'!$C:$C,$B177,'Pooling Demand- Subsidy &amp; ML'!$D:$D,G$170)</f>
        <v>#N/A</v>
      </c>
      <c r="H177" s="12" t="e">
        <f>SUMIFS('Pooling Demand- Subsidy &amp; ML'!$BN:$BN,'Pooling Demand- Subsidy &amp; ML'!$B:$B,2016,'Pooling Demand- Subsidy &amp; ML'!$C:$C,$B177,'Pooling Demand- Subsidy &amp; ML'!$D:$D,H$170)+SUMIFS('Pooling Demand- Subsidy &amp; ML'!$BW:$BW,'Pooling Demand- Subsidy &amp; ML'!$B:$B,2016,'Pooling Demand- Subsidy &amp; ML'!$C:$C,$B177,'Pooling Demand- Subsidy &amp; ML'!$D:$D,H$170)</f>
        <v>#N/A</v>
      </c>
      <c r="I177" s="12" t="e">
        <f>SUMIFS('Pooling Demand- Subsidy &amp; ML'!$BN:$BN,'Pooling Demand- Subsidy &amp; ML'!$B:$B,2016,'Pooling Demand- Subsidy &amp; ML'!$C:$C,$B177,'Pooling Demand- Subsidy &amp; ML'!$D:$D,I$170)+SUMIFS('Pooling Demand- Subsidy &amp; ML'!$BW:$BW,'Pooling Demand- Subsidy &amp; ML'!$B:$B,2016,'Pooling Demand- Subsidy &amp; ML'!$C:$C,$B177,'Pooling Demand- Subsidy &amp; ML'!$D:$D,I$170)</f>
        <v>#N/A</v>
      </c>
      <c r="J177" s="115" t="e">
        <f>SUMIFS('Pooling Demand- Subsidy &amp; ML'!$BN:$BN,'Pooling Demand- Subsidy &amp; ML'!$B:$B,2016,'Pooling Demand- Subsidy &amp; ML'!$C:$C,$B177,'Pooling Demand- Subsidy &amp; ML'!$D:$D,J$170)+SUMIFS('Pooling Demand- Subsidy &amp; ML'!$BW:$BW,'Pooling Demand- Subsidy &amp; ML'!$B:$B,2016,'Pooling Demand- Subsidy &amp; ML'!$C:$C,$B177,'Pooling Demand- Subsidy &amp; ML'!$D:$D,J$170)</f>
        <v>#N/A</v>
      </c>
      <c r="K177" s="91" t="e">
        <f t="shared" si="100"/>
        <v>#N/A</v>
      </c>
      <c r="M177" s="109" t="s">
        <v>14</v>
      </c>
      <c r="N177" s="114" t="e">
        <f>SUMIFS('Pooling Demand- Subsidy &amp; ML'!$BN:$BN,'Pooling Demand- Subsidy &amp; ML'!$B:$B,2020,'Pooling Demand- Subsidy &amp; ML'!$C:$C,$B177,'Pooling Demand- Subsidy &amp; ML'!$D:$D,N$170)+SUMIFS('Pooling Demand- Subsidy &amp; ML'!$BW:$BW,'Pooling Demand- Subsidy &amp; ML'!$B:$B,2020,'Pooling Demand- Subsidy &amp; ML'!$C:$C,$B177,'Pooling Demand- Subsidy &amp; ML'!$D:$D,N$170)</f>
        <v>#N/A</v>
      </c>
      <c r="O177" s="12" t="e">
        <f>SUMIFS('Pooling Demand- Subsidy &amp; ML'!$BN:$BN,'Pooling Demand- Subsidy &amp; ML'!$B:$B,2020,'Pooling Demand- Subsidy &amp; ML'!$C:$C,$B177,'Pooling Demand- Subsidy &amp; ML'!$D:$D,O$170)+SUMIFS('Pooling Demand- Subsidy &amp; ML'!$BW:$BW,'Pooling Demand- Subsidy &amp; ML'!$B:$B,2020,'Pooling Demand- Subsidy &amp; ML'!$C:$C,$B177,'Pooling Demand- Subsidy &amp; ML'!$D:$D,O$170)</f>
        <v>#N/A</v>
      </c>
      <c r="P177" s="12" t="e">
        <f>SUMIFS('Pooling Demand- Subsidy &amp; ML'!$BN:$BN,'Pooling Demand- Subsidy &amp; ML'!$B:$B,2020,'Pooling Demand- Subsidy &amp; ML'!$C:$C,$B177,'Pooling Demand- Subsidy &amp; ML'!$D:$D,P$170)+SUMIFS('Pooling Demand- Subsidy &amp; ML'!$BW:$BW,'Pooling Demand- Subsidy &amp; ML'!$B:$B,2020,'Pooling Demand- Subsidy &amp; ML'!$C:$C,$B177,'Pooling Demand- Subsidy &amp; ML'!$D:$D,P$170)</f>
        <v>#N/A</v>
      </c>
      <c r="Q177" s="12" t="e">
        <f>SUMIFS('Pooling Demand- Subsidy &amp; ML'!$BN:$BN,'Pooling Demand- Subsidy &amp; ML'!$B:$B,2020,'Pooling Demand- Subsidy &amp; ML'!$C:$C,$B177,'Pooling Demand- Subsidy &amp; ML'!$D:$D,Q$170)+SUMIFS('Pooling Demand- Subsidy &amp; ML'!$BW:$BW,'Pooling Demand- Subsidy &amp; ML'!$B:$B,2020,'Pooling Demand- Subsidy &amp; ML'!$C:$C,$B177,'Pooling Demand- Subsidy &amp; ML'!$D:$D,Q$170)</f>
        <v>#N/A</v>
      </c>
      <c r="R177" s="12" t="e">
        <f>SUMIFS('Pooling Demand- Subsidy &amp; ML'!$BN:$BN,'Pooling Demand- Subsidy &amp; ML'!$B:$B,2020,'Pooling Demand- Subsidy &amp; ML'!$C:$C,$B177,'Pooling Demand- Subsidy &amp; ML'!$D:$D,R$170)+SUMIFS('Pooling Demand- Subsidy &amp; ML'!$BW:$BW,'Pooling Demand- Subsidy &amp; ML'!$B:$B,2020,'Pooling Demand- Subsidy &amp; ML'!$C:$C,$B177,'Pooling Demand- Subsidy &amp; ML'!$D:$D,R$170)</f>
        <v>#N/A</v>
      </c>
      <c r="S177" s="12" t="e">
        <f>SUMIFS('Pooling Demand- Subsidy &amp; ML'!$BN:$BN,'Pooling Demand- Subsidy &amp; ML'!$B:$B,2020,'Pooling Demand- Subsidy &amp; ML'!$C:$C,$B177,'Pooling Demand- Subsidy &amp; ML'!$D:$D,S$170)+SUMIFS('Pooling Demand- Subsidy &amp; ML'!$BW:$BW,'Pooling Demand- Subsidy &amp; ML'!$B:$B,2020,'Pooling Demand- Subsidy &amp; ML'!$C:$C,$B177,'Pooling Demand- Subsidy &amp; ML'!$D:$D,S$170)</f>
        <v>#N/A</v>
      </c>
      <c r="T177" s="115" t="e">
        <f>SUMIFS('Pooling Demand- Subsidy &amp; ML'!$BN:$BN,'Pooling Demand- Subsidy &amp; ML'!$B:$B,2020,'Pooling Demand- Subsidy &amp; ML'!$C:$C,$B177,'Pooling Demand- Subsidy &amp; ML'!$D:$D,T$170)+SUMIFS('Pooling Demand- Subsidy &amp; ML'!$BW:$BW,'Pooling Demand- Subsidy &amp; ML'!$B:$B,2020,'Pooling Demand- Subsidy &amp; ML'!$C:$C,$B177,'Pooling Demand- Subsidy &amp; ML'!$D:$D,T$170)</f>
        <v>#N/A</v>
      </c>
      <c r="U177" s="91" t="e">
        <f t="shared" si="101"/>
        <v>#N/A</v>
      </c>
      <c r="W177" s="109" t="s">
        <v>14</v>
      </c>
      <c r="X177" s="114" t="e">
        <f>SUMIFS('Pooling Demand- Subsidy &amp; ML'!$BN:$BN,'Pooling Demand- Subsidy &amp; ML'!$B:$B,2025,'Pooling Demand- Subsidy &amp; ML'!$C:$C,$B177,'Pooling Demand- Subsidy &amp; ML'!$D:$D,X$170)+SUMIFS('Pooling Demand- Subsidy &amp; ML'!$BW:$BW,'Pooling Demand- Subsidy &amp; ML'!$B:$B,2025,'Pooling Demand- Subsidy &amp; ML'!$C:$C,$B177,'Pooling Demand- Subsidy &amp; ML'!$D:$D,X$170)</f>
        <v>#N/A</v>
      </c>
      <c r="Y177" s="12" t="e">
        <f>SUMIFS('Pooling Demand- Subsidy &amp; ML'!$BN:$BN,'Pooling Demand- Subsidy &amp; ML'!$B:$B,2025,'Pooling Demand- Subsidy &amp; ML'!$C:$C,$B177,'Pooling Demand- Subsidy &amp; ML'!$D:$D,Y$170)+SUMIFS('Pooling Demand- Subsidy &amp; ML'!$BW:$BW,'Pooling Demand- Subsidy &amp; ML'!$B:$B,2025,'Pooling Demand- Subsidy &amp; ML'!$C:$C,$B177,'Pooling Demand- Subsidy &amp; ML'!$D:$D,Y$170)</f>
        <v>#N/A</v>
      </c>
      <c r="Z177" s="12" t="e">
        <f>SUMIFS('Pooling Demand- Subsidy &amp; ML'!$BN:$BN,'Pooling Demand- Subsidy &amp; ML'!$B:$B,2025,'Pooling Demand- Subsidy &amp; ML'!$C:$C,$B177,'Pooling Demand- Subsidy &amp; ML'!$D:$D,Z$170)+SUMIFS('Pooling Demand- Subsidy &amp; ML'!$BW:$BW,'Pooling Demand- Subsidy &amp; ML'!$B:$B,2025,'Pooling Demand- Subsidy &amp; ML'!$C:$C,$B177,'Pooling Demand- Subsidy &amp; ML'!$D:$D,Z$170)</f>
        <v>#N/A</v>
      </c>
      <c r="AA177" s="12" t="e">
        <f>SUMIFS('Pooling Demand- Subsidy &amp; ML'!$BN:$BN,'Pooling Demand- Subsidy &amp; ML'!$B:$B,2025,'Pooling Demand- Subsidy &amp; ML'!$C:$C,$B177,'Pooling Demand- Subsidy &amp; ML'!$D:$D,AA$170)+SUMIFS('Pooling Demand- Subsidy &amp; ML'!$BW:$BW,'Pooling Demand- Subsidy &amp; ML'!$B:$B,2025,'Pooling Demand- Subsidy &amp; ML'!$C:$C,$B177,'Pooling Demand- Subsidy &amp; ML'!$D:$D,AA$170)</f>
        <v>#N/A</v>
      </c>
      <c r="AB177" s="12" t="e">
        <f>SUMIFS('Pooling Demand- Subsidy &amp; ML'!$BN:$BN,'Pooling Demand- Subsidy &amp; ML'!$B:$B,2025,'Pooling Demand- Subsidy &amp; ML'!$C:$C,$B177,'Pooling Demand- Subsidy &amp; ML'!$D:$D,AB$170)+SUMIFS('Pooling Demand- Subsidy &amp; ML'!$BW:$BW,'Pooling Demand- Subsidy &amp; ML'!$B:$B,2025,'Pooling Demand- Subsidy &amp; ML'!$C:$C,$B177,'Pooling Demand- Subsidy &amp; ML'!$D:$D,AB$170)</f>
        <v>#N/A</v>
      </c>
      <c r="AC177" s="12" t="e">
        <f>SUMIFS('Pooling Demand- Subsidy &amp; ML'!$BN:$BN,'Pooling Demand- Subsidy &amp; ML'!$B:$B,2025,'Pooling Demand- Subsidy &amp; ML'!$C:$C,$B177,'Pooling Demand- Subsidy &amp; ML'!$D:$D,AC$170)+SUMIFS('Pooling Demand- Subsidy &amp; ML'!$BW:$BW,'Pooling Demand- Subsidy &amp; ML'!$B:$B,2025,'Pooling Demand- Subsidy &amp; ML'!$C:$C,$B177,'Pooling Demand- Subsidy &amp; ML'!$D:$D,AC$170)</f>
        <v>#N/A</v>
      </c>
      <c r="AD177" s="115" t="e">
        <f>SUMIFS('Pooling Demand- Subsidy &amp; ML'!$BN:$BN,'Pooling Demand- Subsidy &amp; ML'!$B:$B,2025,'Pooling Demand- Subsidy &amp; ML'!$C:$C,$B177,'Pooling Demand- Subsidy &amp; ML'!$D:$D,AD$170)+SUMIFS('Pooling Demand- Subsidy &amp; ML'!$BW:$BW,'Pooling Demand- Subsidy &amp; ML'!$B:$B,2025,'Pooling Demand- Subsidy &amp; ML'!$C:$C,$B177,'Pooling Demand- Subsidy &amp; ML'!$D:$D,AD$170)</f>
        <v>#N/A</v>
      </c>
      <c r="AE177" s="91" t="e">
        <f t="shared" si="102"/>
        <v>#N/A</v>
      </c>
      <c r="AG177" s="109" t="s">
        <v>14</v>
      </c>
      <c r="AH177" s="114">
        <f>SUMIFS('Pooling Demand- Subsidy &amp; ML'!$BN:$BN,'Pooling Demand- Subsidy &amp; ML'!$B:$B,2035,'Pooling Demand- Subsidy &amp; ML'!$C:$C,$B177,'Pooling Demand- Subsidy &amp; ML'!$D:$D,AH$170)+SUMIFS('Pooling Demand- Subsidy &amp; ML'!$BW:$BW,'Pooling Demand- Subsidy &amp; ML'!$B:$B,2035,'Pooling Demand- Subsidy &amp; ML'!$C:$C,$B177,'Pooling Demand- Subsidy &amp; ML'!$D:$D,AH$170)</f>
        <v>4.3038382807339438E-2</v>
      </c>
      <c r="AI177" s="12">
        <f>SUMIFS('Pooling Demand- Subsidy &amp; ML'!$BN:$BN,'Pooling Demand- Subsidy &amp; ML'!$B:$B,2035,'Pooling Demand- Subsidy &amp; ML'!$C:$C,$B177,'Pooling Demand- Subsidy &amp; ML'!$D:$D,AI$170)+SUMIFS('Pooling Demand- Subsidy &amp; ML'!$BW:$BW,'Pooling Demand- Subsidy &amp; ML'!$B:$B,2035,'Pooling Demand- Subsidy &amp; ML'!$C:$C,$B177,'Pooling Demand- Subsidy &amp; ML'!$D:$D,AI$170)</f>
        <v>2.3052929354318832</v>
      </c>
      <c r="AJ177" s="12">
        <f>SUMIFS('Pooling Demand- Subsidy &amp; ML'!$BN:$BN,'Pooling Demand- Subsidy &amp; ML'!$B:$B,2035,'Pooling Demand- Subsidy &amp; ML'!$C:$C,$B177,'Pooling Demand- Subsidy &amp; ML'!$D:$D,AJ$170)+SUMIFS('Pooling Demand- Subsidy &amp; ML'!$BW:$BW,'Pooling Demand- Subsidy &amp; ML'!$B:$B,2035,'Pooling Demand- Subsidy &amp; ML'!$C:$C,$B177,'Pooling Demand- Subsidy &amp; ML'!$D:$D,AJ$170)</f>
        <v>8.7012916010829298E-3</v>
      </c>
      <c r="AK177" s="12">
        <f>SUMIFS('Pooling Demand- Subsidy &amp; ML'!$BN:$BN,'Pooling Demand- Subsidy &amp; ML'!$B:$B,2035,'Pooling Demand- Subsidy &amp; ML'!$C:$C,$B177,'Pooling Demand- Subsidy &amp; ML'!$D:$D,AK$170)+SUMIFS('Pooling Demand- Subsidy &amp; ML'!$BW:$BW,'Pooling Demand- Subsidy &amp; ML'!$B:$B,2035,'Pooling Demand- Subsidy &amp; ML'!$C:$C,$B177,'Pooling Demand- Subsidy &amp; ML'!$D:$D,AK$170)</f>
        <v>0.11206778333300343</v>
      </c>
      <c r="AL177" s="12">
        <f>SUMIFS('Pooling Demand- Subsidy &amp; ML'!$BN:$BN,'Pooling Demand- Subsidy &amp; ML'!$B:$B,2035,'Pooling Demand- Subsidy &amp; ML'!$C:$C,$B177,'Pooling Demand- Subsidy &amp; ML'!$D:$D,AL$170)+SUMIFS('Pooling Demand- Subsidy &amp; ML'!$BW:$BW,'Pooling Demand- Subsidy &amp; ML'!$B:$B,2035,'Pooling Demand- Subsidy &amp; ML'!$C:$C,$B177,'Pooling Demand- Subsidy &amp; ML'!$D:$D,AL$170)</f>
        <v>11.865783420741421</v>
      </c>
      <c r="AM177" s="12">
        <f>SUMIFS('Pooling Demand- Subsidy &amp; ML'!$BN:$BN,'Pooling Demand- Subsidy &amp; ML'!$B:$B,2035,'Pooling Demand- Subsidy &amp; ML'!$C:$C,$B177,'Pooling Demand- Subsidy &amp; ML'!$D:$D,AM$170)+SUMIFS('Pooling Demand- Subsidy &amp; ML'!$BW:$BW,'Pooling Demand- Subsidy &amp; ML'!$B:$B,2035,'Pooling Demand- Subsidy &amp; ML'!$C:$C,$B177,'Pooling Demand- Subsidy &amp; ML'!$D:$D,AM$170)</f>
        <v>99.80089666551612</v>
      </c>
      <c r="AN177" s="115">
        <f>SUMIFS('Pooling Demand- Subsidy &amp; ML'!$BN:$BN,'Pooling Demand- Subsidy &amp; ML'!$B:$B,2035,'Pooling Demand- Subsidy &amp; ML'!$C:$C,$B177,'Pooling Demand- Subsidy &amp; ML'!$D:$D,AN$170)+SUMIFS('Pooling Demand- Subsidy &amp; ML'!$BW:$BW,'Pooling Demand- Subsidy &amp; ML'!$B:$B,2035,'Pooling Demand- Subsidy &amp; ML'!$C:$C,$B177,'Pooling Demand- Subsidy &amp; ML'!$D:$D,AN$170)</f>
        <v>1.7432260960465313E-2</v>
      </c>
      <c r="AO177" s="91">
        <f t="shared" si="103"/>
        <v>114.15321274039131</v>
      </c>
      <c r="AQ177" s="109" t="s">
        <v>14</v>
      </c>
      <c r="AR177" s="114" t="e">
        <f>SUMIFS('Pooling Demand- Subsidy &amp; ML'!$BN:$BN,'Pooling Demand- Subsidy &amp; ML'!$B:$B,2050,'Pooling Demand- Subsidy &amp; ML'!$C:$C,$B177,'Pooling Demand- Subsidy &amp; ML'!$D:$D,AR$170)+SUMIFS('Pooling Demand- Subsidy &amp; ML'!$BW:$BW,'Pooling Demand- Subsidy &amp; ML'!$B:$B,2050,'Pooling Demand- Subsidy &amp; ML'!$C:$C,$B177,'Pooling Demand- Subsidy &amp; ML'!$D:$D,AR$170)</f>
        <v>#N/A</v>
      </c>
      <c r="AS177" s="12" t="e">
        <f>SUMIFS('Pooling Demand- Subsidy &amp; ML'!$BN:$BN,'Pooling Demand- Subsidy &amp; ML'!$B:$B,2050,'Pooling Demand- Subsidy &amp; ML'!$C:$C,$B177,'Pooling Demand- Subsidy &amp; ML'!$D:$D,AS$170)+SUMIFS('Pooling Demand- Subsidy &amp; ML'!$BW:$BW,'Pooling Demand- Subsidy &amp; ML'!$B:$B,2050,'Pooling Demand- Subsidy &amp; ML'!$C:$C,$B177,'Pooling Demand- Subsidy &amp; ML'!$D:$D,AS$170)</f>
        <v>#N/A</v>
      </c>
      <c r="AT177" s="12" t="e">
        <f>SUMIFS('Pooling Demand- Subsidy &amp; ML'!$BN:$BN,'Pooling Demand- Subsidy &amp; ML'!$B:$B,2050,'Pooling Demand- Subsidy &amp; ML'!$C:$C,$B177,'Pooling Demand- Subsidy &amp; ML'!$D:$D,AT$170)+SUMIFS('Pooling Demand- Subsidy &amp; ML'!$BW:$BW,'Pooling Demand- Subsidy &amp; ML'!$B:$B,2050,'Pooling Demand- Subsidy &amp; ML'!$C:$C,$B177,'Pooling Demand- Subsidy &amp; ML'!$D:$D,AT$170)</f>
        <v>#N/A</v>
      </c>
      <c r="AU177" s="12" t="e">
        <f>SUMIFS('Pooling Demand- Subsidy &amp; ML'!$BN:$BN,'Pooling Demand- Subsidy &amp; ML'!$B:$B,2050,'Pooling Demand- Subsidy &amp; ML'!$C:$C,$B177,'Pooling Demand- Subsidy &amp; ML'!$D:$D,AU$170)+SUMIFS('Pooling Demand- Subsidy &amp; ML'!$BW:$BW,'Pooling Demand- Subsidy &amp; ML'!$B:$B,2050,'Pooling Demand- Subsidy &amp; ML'!$C:$C,$B177,'Pooling Demand- Subsidy &amp; ML'!$D:$D,AU$170)</f>
        <v>#N/A</v>
      </c>
      <c r="AV177" s="12" t="e">
        <f>SUMIFS('Pooling Demand- Subsidy &amp; ML'!$BN:$BN,'Pooling Demand- Subsidy &amp; ML'!$B:$B,2050,'Pooling Demand- Subsidy &amp; ML'!$C:$C,$B177,'Pooling Demand- Subsidy &amp; ML'!$D:$D,AV$170)+SUMIFS('Pooling Demand- Subsidy &amp; ML'!$BW:$BW,'Pooling Demand- Subsidy &amp; ML'!$B:$B,2050,'Pooling Demand- Subsidy &amp; ML'!$C:$C,$B177,'Pooling Demand- Subsidy &amp; ML'!$D:$D,AV$170)</f>
        <v>#N/A</v>
      </c>
      <c r="AW177" s="12" t="e">
        <f>SUMIFS('Pooling Demand- Subsidy &amp; ML'!$BN:$BN,'Pooling Demand- Subsidy &amp; ML'!$B:$B,2050,'Pooling Demand- Subsidy &amp; ML'!$C:$C,$B177,'Pooling Demand- Subsidy &amp; ML'!$D:$D,AW$170)+SUMIFS('Pooling Demand- Subsidy &amp; ML'!$BW:$BW,'Pooling Demand- Subsidy &amp; ML'!$B:$B,2050,'Pooling Demand- Subsidy &amp; ML'!$C:$C,$B177,'Pooling Demand- Subsidy &amp; ML'!$D:$D,AW$170)</f>
        <v>#N/A</v>
      </c>
      <c r="AX177" s="115" t="e">
        <f>SUMIFS('Pooling Demand- Subsidy &amp; ML'!$BN:$BN,'Pooling Demand- Subsidy &amp; ML'!$B:$B,2050,'Pooling Demand- Subsidy &amp; ML'!$C:$C,$B177,'Pooling Demand- Subsidy &amp; ML'!$D:$D,AX$170)+SUMIFS('Pooling Demand- Subsidy &amp; ML'!$BW:$BW,'Pooling Demand- Subsidy &amp; ML'!$B:$B,2050,'Pooling Demand- Subsidy &amp; ML'!$C:$C,$B177,'Pooling Demand- Subsidy &amp; ML'!$D:$D,AX$170)</f>
        <v>#N/A</v>
      </c>
      <c r="AY177" s="91" t="e">
        <f t="shared" si="104"/>
        <v>#N/A</v>
      </c>
    </row>
    <row r="178" spans="2:51" x14ac:dyDescent="0.25">
      <c r="B178" s="18">
        <v>6</v>
      </c>
      <c r="C178" s="109" t="s">
        <v>15</v>
      </c>
      <c r="D178" s="116" t="e">
        <f>SUMIFS('Pooling Demand- Subsidy &amp; ML'!$BN:$BN,'Pooling Demand- Subsidy &amp; ML'!$B:$B,2016,'Pooling Demand- Subsidy &amp; ML'!$C:$C,$B178,'Pooling Demand- Subsidy &amp; ML'!$D:$D,D$170)+SUMIFS('Pooling Demand- Subsidy &amp; ML'!$BW:$BW,'Pooling Demand- Subsidy &amp; ML'!$B:$B,2016,'Pooling Demand- Subsidy &amp; ML'!$C:$C,$B178,'Pooling Demand- Subsidy &amp; ML'!$D:$D,D$170)</f>
        <v>#N/A</v>
      </c>
      <c r="E178" s="117" t="e">
        <f>SUMIFS('Pooling Demand- Subsidy &amp; ML'!$BN:$BN,'Pooling Demand- Subsidy &amp; ML'!$B:$B,2016,'Pooling Demand- Subsidy &amp; ML'!$C:$C,$B178,'Pooling Demand- Subsidy &amp; ML'!$D:$D,E$170)+SUMIFS('Pooling Demand- Subsidy &amp; ML'!$BW:$BW,'Pooling Demand- Subsidy &amp; ML'!$B:$B,2016,'Pooling Demand- Subsidy &amp; ML'!$C:$C,$B178,'Pooling Demand- Subsidy &amp; ML'!$D:$D,E$170)</f>
        <v>#N/A</v>
      </c>
      <c r="F178" s="117" t="e">
        <f>SUMIFS('Pooling Demand- Subsidy &amp; ML'!$BN:$BN,'Pooling Demand- Subsidy &amp; ML'!$B:$B,2016,'Pooling Demand- Subsidy &amp; ML'!$C:$C,$B178,'Pooling Demand- Subsidy &amp; ML'!$D:$D,F$170)+SUMIFS('Pooling Demand- Subsidy &amp; ML'!$BW:$BW,'Pooling Demand- Subsidy &amp; ML'!$B:$B,2016,'Pooling Demand- Subsidy &amp; ML'!$C:$C,$B178,'Pooling Demand- Subsidy &amp; ML'!$D:$D,F$170)</f>
        <v>#N/A</v>
      </c>
      <c r="G178" s="117" t="e">
        <f>SUMIFS('Pooling Demand- Subsidy &amp; ML'!$BN:$BN,'Pooling Demand- Subsidy &amp; ML'!$B:$B,2016,'Pooling Demand- Subsidy &amp; ML'!$C:$C,$B178,'Pooling Demand- Subsidy &amp; ML'!$D:$D,G$170)+SUMIFS('Pooling Demand- Subsidy &amp; ML'!$BW:$BW,'Pooling Demand- Subsidy &amp; ML'!$B:$B,2016,'Pooling Demand- Subsidy &amp; ML'!$C:$C,$B178,'Pooling Demand- Subsidy &amp; ML'!$D:$D,G$170)</f>
        <v>#N/A</v>
      </c>
      <c r="H178" s="117" t="e">
        <f>SUMIFS('Pooling Demand- Subsidy &amp; ML'!$BN:$BN,'Pooling Demand- Subsidy &amp; ML'!$B:$B,2016,'Pooling Demand- Subsidy &amp; ML'!$C:$C,$B178,'Pooling Demand- Subsidy &amp; ML'!$D:$D,H$170)+SUMIFS('Pooling Demand- Subsidy &amp; ML'!$BW:$BW,'Pooling Demand- Subsidy &amp; ML'!$B:$B,2016,'Pooling Demand- Subsidy &amp; ML'!$C:$C,$B178,'Pooling Demand- Subsidy &amp; ML'!$D:$D,H$170)</f>
        <v>#N/A</v>
      </c>
      <c r="I178" s="117" t="e">
        <f>SUMIFS('Pooling Demand- Subsidy &amp; ML'!$BN:$BN,'Pooling Demand- Subsidy &amp; ML'!$B:$B,2016,'Pooling Demand- Subsidy &amp; ML'!$C:$C,$B178,'Pooling Demand- Subsidy &amp; ML'!$D:$D,I$170)+SUMIFS('Pooling Demand- Subsidy &amp; ML'!$BW:$BW,'Pooling Demand- Subsidy &amp; ML'!$B:$B,2016,'Pooling Demand- Subsidy &amp; ML'!$C:$C,$B178,'Pooling Demand- Subsidy &amp; ML'!$D:$D,I$170)</f>
        <v>#N/A</v>
      </c>
      <c r="J178" s="118" t="e">
        <f>SUMIFS('Pooling Demand- Subsidy &amp; ML'!$BN:$BN,'Pooling Demand- Subsidy &amp; ML'!$B:$B,2016,'Pooling Demand- Subsidy &amp; ML'!$C:$C,$B178,'Pooling Demand- Subsidy &amp; ML'!$D:$D,J$170)+SUMIFS('Pooling Demand- Subsidy &amp; ML'!$BW:$BW,'Pooling Demand- Subsidy &amp; ML'!$B:$B,2016,'Pooling Demand- Subsidy &amp; ML'!$C:$C,$B178,'Pooling Demand- Subsidy &amp; ML'!$D:$D,J$170)</f>
        <v>#N/A</v>
      </c>
      <c r="K178" s="91" t="e">
        <f t="shared" si="100"/>
        <v>#N/A</v>
      </c>
      <c r="M178" s="109" t="s">
        <v>15</v>
      </c>
      <c r="N178" s="116" t="e">
        <f>SUMIFS('Pooling Demand- Subsidy &amp; ML'!$BN:$BN,'Pooling Demand- Subsidy &amp; ML'!$B:$B,2020,'Pooling Demand- Subsidy &amp; ML'!$C:$C,$B178,'Pooling Demand- Subsidy &amp; ML'!$D:$D,N$170)+SUMIFS('Pooling Demand- Subsidy &amp; ML'!$BW:$BW,'Pooling Demand- Subsidy &amp; ML'!$B:$B,2020,'Pooling Demand- Subsidy &amp; ML'!$C:$C,$B178,'Pooling Demand- Subsidy &amp; ML'!$D:$D,N$170)</f>
        <v>#N/A</v>
      </c>
      <c r="O178" s="117" t="e">
        <f>SUMIFS('Pooling Demand- Subsidy &amp; ML'!$BN:$BN,'Pooling Demand- Subsidy &amp; ML'!$B:$B,2020,'Pooling Demand- Subsidy &amp; ML'!$C:$C,$B178,'Pooling Demand- Subsidy &amp; ML'!$D:$D,O$170)+SUMIFS('Pooling Demand- Subsidy &amp; ML'!$BW:$BW,'Pooling Demand- Subsidy &amp; ML'!$B:$B,2020,'Pooling Demand- Subsidy &amp; ML'!$C:$C,$B178,'Pooling Demand- Subsidy &amp; ML'!$D:$D,O$170)</f>
        <v>#N/A</v>
      </c>
      <c r="P178" s="117" t="e">
        <f>SUMIFS('Pooling Demand- Subsidy &amp; ML'!$BN:$BN,'Pooling Demand- Subsidy &amp; ML'!$B:$B,2020,'Pooling Demand- Subsidy &amp; ML'!$C:$C,$B178,'Pooling Demand- Subsidy &amp; ML'!$D:$D,P$170)+SUMIFS('Pooling Demand- Subsidy &amp; ML'!$BW:$BW,'Pooling Demand- Subsidy &amp; ML'!$B:$B,2020,'Pooling Demand- Subsidy &amp; ML'!$C:$C,$B178,'Pooling Demand- Subsidy &amp; ML'!$D:$D,P$170)</f>
        <v>#N/A</v>
      </c>
      <c r="Q178" s="117" t="e">
        <f>SUMIFS('Pooling Demand- Subsidy &amp; ML'!$BN:$BN,'Pooling Demand- Subsidy &amp; ML'!$B:$B,2020,'Pooling Demand- Subsidy &amp; ML'!$C:$C,$B178,'Pooling Demand- Subsidy &amp; ML'!$D:$D,Q$170)+SUMIFS('Pooling Demand- Subsidy &amp; ML'!$BW:$BW,'Pooling Demand- Subsidy &amp; ML'!$B:$B,2020,'Pooling Demand- Subsidy &amp; ML'!$C:$C,$B178,'Pooling Demand- Subsidy &amp; ML'!$D:$D,Q$170)</f>
        <v>#N/A</v>
      </c>
      <c r="R178" s="117" t="e">
        <f>SUMIFS('Pooling Demand- Subsidy &amp; ML'!$BN:$BN,'Pooling Demand- Subsidy &amp; ML'!$B:$B,2020,'Pooling Demand- Subsidy &amp; ML'!$C:$C,$B178,'Pooling Demand- Subsidy &amp; ML'!$D:$D,R$170)+SUMIFS('Pooling Demand- Subsidy &amp; ML'!$BW:$BW,'Pooling Demand- Subsidy &amp; ML'!$B:$B,2020,'Pooling Demand- Subsidy &amp; ML'!$C:$C,$B178,'Pooling Demand- Subsidy &amp; ML'!$D:$D,R$170)</f>
        <v>#N/A</v>
      </c>
      <c r="S178" s="117" t="e">
        <f>SUMIFS('Pooling Demand- Subsidy &amp; ML'!$BN:$BN,'Pooling Demand- Subsidy &amp; ML'!$B:$B,2020,'Pooling Demand- Subsidy &amp; ML'!$C:$C,$B178,'Pooling Demand- Subsidy &amp; ML'!$D:$D,S$170)+SUMIFS('Pooling Demand- Subsidy &amp; ML'!$BW:$BW,'Pooling Demand- Subsidy &amp; ML'!$B:$B,2020,'Pooling Demand- Subsidy &amp; ML'!$C:$C,$B178,'Pooling Demand- Subsidy &amp; ML'!$D:$D,S$170)</f>
        <v>#N/A</v>
      </c>
      <c r="T178" s="118" t="e">
        <f>SUMIFS('Pooling Demand- Subsidy &amp; ML'!$BN:$BN,'Pooling Demand- Subsidy &amp; ML'!$B:$B,2020,'Pooling Demand- Subsidy &amp; ML'!$C:$C,$B178,'Pooling Demand- Subsidy &amp; ML'!$D:$D,T$170)+SUMIFS('Pooling Demand- Subsidy &amp; ML'!$BW:$BW,'Pooling Demand- Subsidy &amp; ML'!$B:$B,2020,'Pooling Demand- Subsidy &amp; ML'!$C:$C,$B178,'Pooling Demand- Subsidy &amp; ML'!$D:$D,T$170)</f>
        <v>#N/A</v>
      </c>
      <c r="U178" s="91" t="e">
        <f t="shared" si="101"/>
        <v>#N/A</v>
      </c>
      <c r="W178" s="109" t="s">
        <v>15</v>
      </c>
      <c r="X178" s="116" t="e">
        <f>SUMIFS('Pooling Demand- Subsidy &amp; ML'!$BN:$BN,'Pooling Demand- Subsidy &amp; ML'!$B:$B,2025,'Pooling Demand- Subsidy &amp; ML'!$C:$C,$B178,'Pooling Demand- Subsidy &amp; ML'!$D:$D,X$170)+SUMIFS('Pooling Demand- Subsidy &amp; ML'!$BW:$BW,'Pooling Demand- Subsidy &amp; ML'!$B:$B,2025,'Pooling Demand- Subsidy &amp; ML'!$C:$C,$B178,'Pooling Demand- Subsidy &amp; ML'!$D:$D,X$170)</f>
        <v>#N/A</v>
      </c>
      <c r="Y178" s="117" t="e">
        <f>SUMIFS('Pooling Demand- Subsidy &amp; ML'!$BN:$BN,'Pooling Demand- Subsidy &amp; ML'!$B:$B,2025,'Pooling Demand- Subsidy &amp; ML'!$C:$C,$B178,'Pooling Demand- Subsidy &amp; ML'!$D:$D,Y$170)+SUMIFS('Pooling Demand- Subsidy &amp; ML'!$BW:$BW,'Pooling Demand- Subsidy &amp; ML'!$B:$B,2025,'Pooling Demand- Subsidy &amp; ML'!$C:$C,$B178,'Pooling Demand- Subsidy &amp; ML'!$D:$D,Y$170)</f>
        <v>#N/A</v>
      </c>
      <c r="Z178" s="117" t="e">
        <f>SUMIFS('Pooling Demand- Subsidy &amp; ML'!$BN:$BN,'Pooling Demand- Subsidy &amp; ML'!$B:$B,2025,'Pooling Demand- Subsidy &amp; ML'!$C:$C,$B178,'Pooling Demand- Subsidy &amp; ML'!$D:$D,Z$170)+SUMIFS('Pooling Demand- Subsidy &amp; ML'!$BW:$BW,'Pooling Demand- Subsidy &amp; ML'!$B:$B,2025,'Pooling Demand- Subsidy &amp; ML'!$C:$C,$B178,'Pooling Demand- Subsidy &amp; ML'!$D:$D,Z$170)</f>
        <v>#N/A</v>
      </c>
      <c r="AA178" s="117" t="e">
        <f>SUMIFS('Pooling Demand- Subsidy &amp; ML'!$BN:$BN,'Pooling Demand- Subsidy &amp; ML'!$B:$B,2025,'Pooling Demand- Subsidy &amp; ML'!$C:$C,$B178,'Pooling Demand- Subsidy &amp; ML'!$D:$D,AA$170)+SUMIFS('Pooling Demand- Subsidy &amp; ML'!$BW:$BW,'Pooling Demand- Subsidy &amp; ML'!$B:$B,2025,'Pooling Demand- Subsidy &amp; ML'!$C:$C,$B178,'Pooling Demand- Subsidy &amp; ML'!$D:$D,AA$170)</f>
        <v>#N/A</v>
      </c>
      <c r="AB178" s="117" t="e">
        <f>SUMIFS('Pooling Demand- Subsidy &amp; ML'!$BN:$BN,'Pooling Demand- Subsidy &amp; ML'!$B:$B,2025,'Pooling Demand- Subsidy &amp; ML'!$C:$C,$B178,'Pooling Demand- Subsidy &amp; ML'!$D:$D,AB$170)+SUMIFS('Pooling Demand- Subsidy &amp; ML'!$BW:$BW,'Pooling Demand- Subsidy &amp; ML'!$B:$B,2025,'Pooling Demand- Subsidy &amp; ML'!$C:$C,$B178,'Pooling Demand- Subsidy &amp; ML'!$D:$D,AB$170)</f>
        <v>#N/A</v>
      </c>
      <c r="AC178" s="117" t="e">
        <f>SUMIFS('Pooling Demand- Subsidy &amp; ML'!$BN:$BN,'Pooling Demand- Subsidy &amp; ML'!$B:$B,2025,'Pooling Demand- Subsidy &amp; ML'!$C:$C,$B178,'Pooling Demand- Subsidy &amp; ML'!$D:$D,AC$170)+SUMIFS('Pooling Demand- Subsidy &amp; ML'!$BW:$BW,'Pooling Demand- Subsidy &amp; ML'!$B:$B,2025,'Pooling Demand- Subsidy &amp; ML'!$C:$C,$B178,'Pooling Demand- Subsidy &amp; ML'!$D:$D,AC$170)</f>
        <v>#N/A</v>
      </c>
      <c r="AD178" s="118" t="e">
        <f>SUMIFS('Pooling Demand- Subsidy &amp; ML'!$BN:$BN,'Pooling Demand- Subsidy &amp; ML'!$B:$B,2025,'Pooling Demand- Subsidy &amp; ML'!$C:$C,$B178,'Pooling Demand- Subsidy &amp; ML'!$D:$D,AD$170)+SUMIFS('Pooling Demand- Subsidy &amp; ML'!$BW:$BW,'Pooling Demand- Subsidy &amp; ML'!$B:$B,2025,'Pooling Demand- Subsidy &amp; ML'!$C:$C,$B178,'Pooling Demand- Subsidy &amp; ML'!$D:$D,AD$170)</f>
        <v>#N/A</v>
      </c>
      <c r="AE178" s="91" t="e">
        <f t="shared" si="102"/>
        <v>#N/A</v>
      </c>
      <c r="AG178" s="109" t="s">
        <v>15</v>
      </c>
      <c r="AH178" s="116">
        <f>SUMIFS('Pooling Demand- Subsidy &amp; ML'!$BN:$BN,'Pooling Demand- Subsidy &amp; ML'!$B:$B,2035,'Pooling Demand- Subsidy &amp; ML'!$C:$C,$B178,'Pooling Demand- Subsidy &amp; ML'!$D:$D,AH$170)+SUMIFS('Pooling Demand- Subsidy &amp; ML'!$BW:$BW,'Pooling Demand- Subsidy &amp; ML'!$B:$B,2035,'Pooling Demand- Subsidy &amp; ML'!$C:$C,$B178,'Pooling Demand- Subsidy &amp; ML'!$D:$D,AH$170)</f>
        <v>7.8941273953257729E-3</v>
      </c>
      <c r="AI178" s="117">
        <f>SUMIFS('Pooling Demand- Subsidy &amp; ML'!$BN:$BN,'Pooling Demand- Subsidy &amp; ML'!$B:$B,2035,'Pooling Demand- Subsidy &amp; ML'!$C:$C,$B178,'Pooling Demand- Subsidy &amp; ML'!$D:$D,AI$170)+SUMIFS('Pooling Demand- Subsidy &amp; ML'!$BW:$BW,'Pooling Demand- Subsidy &amp; ML'!$B:$B,2035,'Pooling Demand- Subsidy &amp; ML'!$C:$C,$B178,'Pooling Demand- Subsidy &amp; ML'!$D:$D,AI$170)</f>
        <v>1.6399897952879473E-2</v>
      </c>
      <c r="AJ178" s="117">
        <f>SUMIFS('Pooling Demand- Subsidy &amp; ML'!$BN:$BN,'Pooling Demand- Subsidy &amp; ML'!$B:$B,2035,'Pooling Demand- Subsidy &amp; ML'!$C:$C,$B178,'Pooling Demand- Subsidy &amp; ML'!$D:$D,AJ$170)+SUMIFS('Pooling Demand- Subsidy &amp; ML'!$BW:$BW,'Pooling Demand- Subsidy &amp; ML'!$B:$B,2035,'Pooling Demand- Subsidy &amp; ML'!$C:$C,$B178,'Pooling Demand- Subsidy &amp; ML'!$D:$D,AJ$170)</f>
        <v>6.6572209183038949E-3</v>
      </c>
      <c r="AK178" s="117">
        <f>SUMIFS('Pooling Demand- Subsidy &amp; ML'!$BN:$BN,'Pooling Demand- Subsidy &amp; ML'!$B:$B,2035,'Pooling Demand- Subsidy &amp; ML'!$C:$C,$B178,'Pooling Demand- Subsidy &amp; ML'!$D:$D,AK$170)+SUMIFS('Pooling Demand- Subsidy &amp; ML'!$BW:$BW,'Pooling Demand- Subsidy &amp; ML'!$B:$B,2035,'Pooling Demand- Subsidy &amp; ML'!$C:$C,$B178,'Pooling Demand- Subsidy &amp; ML'!$D:$D,AK$170)</f>
        <v>0.32122205667595399</v>
      </c>
      <c r="AL178" s="117">
        <f>SUMIFS('Pooling Demand- Subsidy &amp; ML'!$BN:$BN,'Pooling Demand- Subsidy &amp; ML'!$B:$B,2035,'Pooling Demand- Subsidy &amp; ML'!$C:$C,$B178,'Pooling Demand- Subsidy &amp; ML'!$D:$D,AL$170)+SUMIFS('Pooling Demand- Subsidy &amp; ML'!$BW:$BW,'Pooling Demand- Subsidy &amp; ML'!$B:$B,2035,'Pooling Demand- Subsidy &amp; ML'!$C:$C,$B178,'Pooling Demand- Subsidy &amp; ML'!$D:$D,AL$170)</f>
        <v>2.8915892596907485E-3</v>
      </c>
      <c r="AM178" s="117">
        <f>SUMIFS('Pooling Demand- Subsidy &amp; ML'!$BN:$BN,'Pooling Demand- Subsidy &amp; ML'!$B:$B,2035,'Pooling Demand- Subsidy &amp; ML'!$C:$C,$B178,'Pooling Demand- Subsidy &amp; ML'!$D:$D,AM$170)+SUMIFS('Pooling Demand- Subsidy &amp; ML'!$BW:$BW,'Pooling Demand- Subsidy &amp; ML'!$B:$B,2035,'Pooling Demand- Subsidy &amp; ML'!$C:$C,$B178,'Pooling Demand- Subsidy &amp; ML'!$D:$D,AM$170)</f>
        <v>3.2894723749212429E-2</v>
      </c>
      <c r="AN178" s="118">
        <f>SUMIFS('Pooling Demand- Subsidy &amp; ML'!$BN:$BN,'Pooling Demand- Subsidy &amp; ML'!$B:$B,2035,'Pooling Demand- Subsidy &amp; ML'!$C:$C,$B178,'Pooling Demand- Subsidy &amp; ML'!$D:$D,AN$170)+SUMIFS('Pooling Demand- Subsidy &amp; ML'!$BW:$BW,'Pooling Demand- Subsidy &amp; ML'!$B:$B,2035,'Pooling Demand- Subsidy &amp; ML'!$C:$C,$B178,'Pooling Demand- Subsidy &amp; ML'!$D:$D,AN$170)</f>
        <v>7.9034348562519323</v>
      </c>
      <c r="AO178" s="91">
        <f t="shared" si="103"/>
        <v>8.2913944722032991</v>
      </c>
      <c r="AQ178" s="109" t="s">
        <v>15</v>
      </c>
      <c r="AR178" s="116" t="e">
        <f>SUMIFS('Pooling Demand- Subsidy &amp; ML'!$BN:$BN,'Pooling Demand- Subsidy &amp; ML'!$B:$B,2050,'Pooling Demand- Subsidy &amp; ML'!$C:$C,$B178,'Pooling Demand- Subsidy &amp; ML'!$D:$D,AR$170)+SUMIFS('Pooling Demand- Subsidy &amp; ML'!$BW:$BW,'Pooling Demand- Subsidy &amp; ML'!$B:$B,2050,'Pooling Demand- Subsidy &amp; ML'!$C:$C,$B178,'Pooling Demand- Subsidy &amp; ML'!$D:$D,AR$170)</f>
        <v>#N/A</v>
      </c>
      <c r="AS178" s="117" t="e">
        <f>SUMIFS('Pooling Demand- Subsidy &amp; ML'!$BN:$BN,'Pooling Demand- Subsidy &amp; ML'!$B:$B,2050,'Pooling Demand- Subsidy &amp; ML'!$C:$C,$B178,'Pooling Demand- Subsidy &amp; ML'!$D:$D,AS$170)+SUMIFS('Pooling Demand- Subsidy &amp; ML'!$BW:$BW,'Pooling Demand- Subsidy &amp; ML'!$B:$B,2050,'Pooling Demand- Subsidy &amp; ML'!$C:$C,$B178,'Pooling Demand- Subsidy &amp; ML'!$D:$D,AS$170)</f>
        <v>#N/A</v>
      </c>
      <c r="AT178" s="117" t="e">
        <f>SUMIFS('Pooling Demand- Subsidy &amp; ML'!$BN:$BN,'Pooling Demand- Subsidy &amp; ML'!$B:$B,2050,'Pooling Demand- Subsidy &amp; ML'!$C:$C,$B178,'Pooling Demand- Subsidy &amp; ML'!$D:$D,AT$170)+SUMIFS('Pooling Demand- Subsidy &amp; ML'!$BW:$BW,'Pooling Demand- Subsidy &amp; ML'!$B:$B,2050,'Pooling Demand- Subsidy &amp; ML'!$C:$C,$B178,'Pooling Demand- Subsidy &amp; ML'!$D:$D,AT$170)</f>
        <v>#N/A</v>
      </c>
      <c r="AU178" s="117" t="e">
        <f>SUMIFS('Pooling Demand- Subsidy &amp; ML'!$BN:$BN,'Pooling Demand- Subsidy &amp; ML'!$B:$B,2050,'Pooling Demand- Subsidy &amp; ML'!$C:$C,$B178,'Pooling Demand- Subsidy &amp; ML'!$D:$D,AU$170)+SUMIFS('Pooling Demand- Subsidy &amp; ML'!$BW:$BW,'Pooling Demand- Subsidy &amp; ML'!$B:$B,2050,'Pooling Demand- Subsidy &amp; ML'!$C:$C,$B178,'Pooling Demand- Subsidy &amp; ML'!$D:$D,AU$170)</f>
        <v>#N/A</v>
      </c>
      <c r="AV178" s="117" t="e">
        <f>SUMIFS('Pooling Demand- Subsidy &amp; ML'!$BN:$BN,'Pooling Demand- Subsidy &amp; ML'!$B:$B,2050,'Pooling Demand- Subsidy &amp; ML'!$C:$C,$B178,'Pooling Demand- Subsidy &amp; ML'!$D:$D,AV$170)+SUMIFS('Pooling Demand- Subsidy &amp; ML'!$BW:$BW,'Pooling Demand- Subsidy &amp; ML'!$B:$B,2050,'Pooling Demand- Subsidy &amp; ML'!$C:$C,$B178,'Pooling Demand- Subsidy &amp; ML'!$D:$D,AV$170)</f>
        <v>#N/A</v>
      </c>
      <c r="AW178" s="117" t="e">
        <f>SUMIFS('Pooling Demand- Subsidy &amp; ML'!$BN:$BN,'Pooling Demand- Subsidy &amp; ML'!$B:$B,2050,'Pooling Demand- Subsidy &amp; ML'!$C:$C,$B178,'Pooling Demand- Subsidy &amp; ML'!$D:$D,AW$170)+SUMIFS('Pooling Demand- Subsidy &amp; ML'!$BW:$BW,'Pooling Demand- Subsidy &amp; ML'!$B:$B,2050,'Pooling Demand- Subsidy &amp; ML'!$C:$C,$B178,'Pooling Demand- Subsidy &amp; ML'!$D:$D,AW$170)</f>
        <v>#N/A</v>
      </c>
      <c r="AX178" s="118" t="e">
        <f>SUMIFS('Pooling Demand- Subsidy &amp; ML'!$BN:$BN,'Pooling Demand- Subsidy &amp; ML'!$B:$B,2050,'Pooling Demand- Subsidy &amp; ML'!$C:$C,$B178,'Pooling Demand- Subsidy &amp; ML'!$D:$D,AX$170)+SUMIFS('Pooling Demand- Subsidy &amp; ML'!$BW:$BW,'Pooling Demand- Subsidy &amp; ML'!$B:$B,2050,'Pooling Demand- Subsidy &amp; ML'!$C:$C,$B178,'Pooling Demand- Subsidy &amp; ML'!$D:$D,AX$170)</f>
        <v>#N/A</v>
      </c>
      <c r="AY178" s="91" t="e">
        <f t="shared" si="104"/>
        <v>#N/A</v>
      </c>
    </row>
    <row r="179" spans="2:51" x14ac:dyDescent="0.25">
      <c r="B179" s="18"/>
      <c r="C179" s="120" t="s">
        <v>81</v>
      </c>
      <c r="D179" s="110" t="e">
        <f>SUM(D172:D178)</f>
        <v>#N/A</v>
      </c>
      <c r="E179" s="110" t="e">
        <f t="shared" ref="E179:J179" si="105">SUM(E172:E178)</f>
        <v>#N/A</v>
      </c>
      <c r="F179" s="110" t="e">
        <f t="shared" si="105"/>
        <v>#N/A</v>
      </c>
      <c r="G179" s="110" t="e">
        <f t="shared" si="105"/>
        <v>#N/A</v>
      </c>
      <c r="H179" s="110" t="e">
        <f t="shared" si="105"/>
        <v>#N/A</v>
      </c>
      <c r="I179" s="110" t="e">
        <f t="shared" si="105"/>
        <v>#N/A</v>
      </c>
      <c r="J179" s="110" t="e">
        <f t="shared" si="105"/>
        <v>#N/A</v>
      </c>
      <c r="K179" s="121" t="e">
        <f>SUM(K172:K178)</f>
        <v>#N/A</v>
      </c>
      <c r="M179" s="120" t="s">
        <v>81</v>
      </c>
      <c r="N179" s="110" t="e">
        <f>SUM(N172:N178)</f>
        <v>#N/A</v>
      </c>
      <c r="O179" s="110" t="e">
        <f t="shared" ref="O179:T179" si="106">SUM(O172:O178)</f>
        <v>#N/A</v>
      </c>
      <c r="P179" s="110" t="e">
        <f t="shared" si="106"/>
        <v>#N/A</v>
      </c>
      <c r="Q179" s="110" t="e">
        <f t="shared" si="106"/>
        <v>#N/A</v>
      </c>
      <c r="R179" s="110" t="e">
        <f t="shared" si="106"/>
        <v>#N/A</v>
      </c>
      <c r="S179" s="110" t="e">
        <f t="shared" si="106"/>
        <v>#N/A</v>
      </c>
      <c r="T179" s="110" t="e">
        <f t="shared" si="106"/>
        <v>#N/A</v>
      </c>
      <c r="U179" s="121" t="e">
        <f>SUM(U172:U178)</f>
        <v>#N/A</v>
      </c>
      <c r="W179" s="120" t="s">
        <v>81</v>
      </c>
      <c r="X179" s="110" t="e">
        <f>SUM(X172:X178)</f>
        <v>#N/A</v>
      </c>
      <c r="Y179" s="110" t="e">
        <f t="shared" ref="Y179:AD179" si="107">SUM(Y172:Y178)</f>
        <v>#N/A</v>
      </c>
      <c r="Z179" s="110" t="e">
        <f t="shared" si="107"/>
        <v>#N/A</v>
      </c>
      <c r="AA179" s="110" t="e">
        <f t="shared" si="107"/>
        <v>#N/A</v>
      </c>
      <c r="AB179" s="110" t="e">
        <f t="shared" si="107"/>
        <v>#N/A</v>
      </c>
      <c r="AC179" s="110" t="e">
        <f t="shared" si="107"/>
        <v>#N/A</v>
      </c>
      <c r="AD179" s="110" t="e">
        <f t="shared" si="107"/>
        <v>#N/A</v>
      </c>
      <c r="AE179" s="121" t="e">
        <f>SUM(AE172:AE178)</f>
        <v>#N/A</v>
      </c>
      <c r="AG179" s="120" t="s">
        <v>81</v>
      </c>
      <c r="AH179" s="110">
        <f>SUM(AH172:AH178)</f>
        <v>235.37770254323459</v>
      </c>
      <c r="AI179" s="110">
        <f t="shared" ref="AI179:AN179" si="108">SUM(AI172:AI178)</f>
        <v>291.65439759594329</v>
      </c>
      <c r="AJ179" s="110">
        <f t="shared" si="108"/>
        <v>119.14796433125571</v>
      </c>
      <c r="AK179" s="110">
        <f t="shared" si="108"/>
        <v>139.39088080445111</v>
      </c>
      <c r="AL179" s="110">
        <f t="shared" si="108"/>
        <v>114.75086293617805</v>
      </c>
      <c r="AM179" s="110">
        <f t="shared" si="108"/>
        <v>114.49957016281674</v>
      </c>
      <c r="AN179" s="110">
        <f t="shared" si="108"/>
        <v>8.1595228758378635</v>
      </c>
      <c r="AO179" s="121">
        <f>SUM(AO172:AO178)</f>
        <v>1022.9809012497174</v>
      </c>
      <c r="AQ179" s="120" t="s">
        <v>81</v>
      </c>
      <c r="AR179" s="110" t="e">
        <f>SUM(AR172:AR178)</f>
        <v>#N/A</v>
      </c>
      <c r="AS179" s="110" t="e">
        <f t="shared" ref="AS179:AX179" si="109">SUM(AS172:AS178)</f>
        <v>#N/A</v>
      </c>
      <c r="AT179" s="110" t="e">
        <f t="shared" si="109"/>
        <v>#N/A</v>
      </c>
      <c r="AU179" s="110" t="e">
        <f t="shared" si="109"/>
        <v>#N/A</v>
      </c>
      <c r="AV179" s="110" t="e">
        <f t="shared" si="109"/>
        <v>#N/A</v>
      </c>
      <c r="AW179" s="110" t="e">
        <f t="shared" si="109"/>
        <v>#N/A</v>
      </c>
      <c r="AX179" s="110" t="e">
        <f t="shared" si="109"/>
        <v>#N/A</v>
      </c>
      <c r="AY179" s="121" t="e">
        <f>SUM(AY172:AY178)</f>
        <v>#N/A</v>
      </c>
    </row>
    <row r="180" spans="2:51" x14ac:dyDescent="0.25">
      <c r="B180" s="18"/>
      <c r="C180" s="18"/>
      <c r="D180" s="18"/>
      <c r="E180" s="18"/>
      <c r="F180" s="18"/>
      <c r="G180" s="18"/>
      <c r="H180" s="18"/>
      <c r="I180" s="18"/>
      <c r="J180" s="18"/>
      <c r="K180" s="18"/>
      <c r="M180" s="18"/>
      <c r="N180" s="18"/>
      <c r="O180" s="18"/>
      <c r="P180" s="18"/>
      <c r="Q180" s="18"/>
      <c r="R180" s="18"/>
      <c r="S180" s="18"/>
      <c r="T180" s="18"/>
      <c r="U180" s="18"/>
      <c r="W180" s="18"/>
      <c r="X180" s="18"/>
      <c r="Y180" s="18"/>
      <c r="Z180" s="18"/>
      <c r="AA180" s="18"/>
      <c r="AB180" s="18"/>
      <c r="AC180" s="18"/>
      <c r="AD180" s="18"/>
      <c r="AE180" s="18"/>
      <c r="AG180" s="18"/>
      <c r="AH180" s="18"/>
      <c r="AI180" s="18"/>
      <c r="AJ180" s="18"/>
      <c r="AK180" s="18"/>
      <c r="AL180" s="18"/>
      <c r="AM180" s="18"/>
      <c r="AN180" s="18"/>
      <c r="AO180" s="18"/>
      <c r="AQ180" s="18"/>
      <c r="AR180" s="18"/>
      <c r="AS180" s="18"/>
      <c r="AT180" s="18"/>
      <c r="AU180" s="18"/>
      <c r="AV180" s="18"/>
      <c r="AW180" s="18"/>
      <c r="AX180" s="18"/>
      <c r="AY180" s="18"/>
    </row>
    <row r="181" spans="2:51" x14ac:dyDescent="0.25">
      <c r="B181" s="18"/>
      <c r="C181" s="18"/>
      <c r="D181" s="18"/>
      <c r="E181" s="18"/>
      <c r="F181" s="18"/>
      <c r="G181" s="18"/>
      <c r="H181" s="18"/>
      <c r="I181" s="18"/>
      <c r="J181" s="18"/>
      <c r="K181" s="18"/>
      <c r="M181" s="18"/>
      <c r="N181" s="18"/>
      <c r="O181" s="18"/>
      <c r="P181" s="18"/>
      <c r="Q181" s="18"/>
      <c r="R181" s="18"/>
      <c r="S181" s="18"/>
      <c r="T181" s="18"/>
      <c r="U181" s="18"/>
      <c r="W181" s="18"/>
      <c r="X181" s="18"/>
      <c r="Y181" s="18"/>
      <c r="Z181" s="18"/>
      <c r="AA181" s="18"/>
      <c r="AB181" s="18"/>
      <c r="AC181" s="18"/>
      <c r="AD181" s="18"/>
      <c r="AE181" s="18"/>
      <c r="AG181" s="18"/>
      <c r="AH181" s="18"/>
      <c r="AI181" s="18"/>
      <c r="AJ181" s="18"/>
      <c r="AK181" s="18"/>
      <c r="AL181" s="18"/>
      <c r="AM181" s="18"/>
      <c r="AN181" s="18"/>
      <c r="AO181" s="18"/>
      <c r="AQ181" s="18"/>
      <c r="AR181" s="18"/>
      <c r="AS181" s="18"/>
      <c r="AT181" s="18"/>
      <c r="AU181" s="18"/>
      <c r="AV181" s="18"/>
      <c r="AW181" s="18"/>
      <c r="AX181" s="18"/>
      <c r="AY181" s="18"/>
    </row>
    <row r="182" spans="2:51" x14ac:dyDescent="0.25">
      <c r="B182" s="18"/>
      <c r="C182" s="18"/>
      <c r="D182" s="18"/>
      <c r="E182" s="18"/>
      <c r="F182" s="18"/>
      <c r="G182" s="18"/>
      <c r="H182" s="18"/>
      <c r="I182" s="18"/>
      <c r="J182" s="18"/>
      <c r="K182" s="18"/>
      <c r="M182" s="18"/>
      <c r="N182" s="18"/>
      <c r="O182" s="18"/>
      <c r="P182" s="18"/>
      <c r="Q182" s="18"/>
      <c r="R182" s="18"/>
      <c r="S182" s="18"/>
      <c r="T182" s="18"/>
      <c r="U182" s="18"/>
      <c r="W182" s="18"/>
      <c r="X182" s="18"/>
      <c r="Y182" s="18"/>
      <c r="Z182" s="18"/>
      <c r="AA182" s="18"/>
      <c r="AB182" s="18"/>
      <c r="AC182" s="18"/>
      <c r="AD182" s="18"/>
      <c r="AE182" s="18"/>
      <c r="AG182" s="18"/>
      <c r="AH182" s="18"/>
      <c r="AI182" s="18"/>
      <c r="AJ182" s="18"/>
      <c r="AK182" s="18"/>
      <c r="AL182" s="18"/>
      <c r="AM182" s="18"/>
      <c r="AN182" s="18"/>
      <c r="AO182" s="18"/>
      <c r="AQ182" s="18"/>
      <c r="AR182" s="18"/>
      <c r="AS182" s="18"/>
      <c r="AT182" s="18"/>
      <c r="AU182" s="18"/>
      <c r="AV182" s="18"/>
      <c r="AW182" s="18"/>
      <c r="AX182" s="18"/>
      <c r="AY182" s="18"/>
    </row>
    <row r="183" spans="2:51" ht="15.75" x14ac:dyDescent="0.25">
      <c r="B183" s="18"/>
      <c r="C183" s="262" t="s">
        <v>325</v>
      </c>
      <c r="D183" s="263"/>
      <c r="E183" s="263"/>
      <c r="F183" s="263"/>
      <c r="G183" s="263"/>
      <c r="H183" s="263"/>
      <c r="I183" s="263"/>
      <c r="J183" s="263"/>
      <c r="K183" s="264"/>
      <c r="M183" s="262" t="s">
        <v>325</v>
      </c>
      <c r="N183" s="263"/>
      <c r="O183" s="263"/>
      <c r="P183" s="263"/>
      <c r="Q183" s="263"/>
      <c r="R183" s="263"/>
      <c r="S183" s="263"/>
      <c r="T183" s="263"/>
      <c r="U183" s="264"/>
      <c r="W183" s="262" t="s">
        <v>325</v>
      </c>
      <c r="X183" s="263"/>
      <c r="Y183" s="263"/>
      <c r="Z183" s="263"/>
      <c r="AA183" s="263"/>
      <c r="AB183" s="263"/>
      <c r="AC183" s="263"/>
      <c r="AD183" s="263"/>
      <c r="AE183" s="264"/>
      <c r="AG183" s="262" t="s">
        <v>325</v>
      </c>
      <c r="AH183" s="263"/>
      <c r="AI183" s="263"/>
      <c r="AJ183" s="263"/>
      <c r="AK183" s="263"/>
      <c r="AL183" s="263"/>
      <c r="AM183" s="263"/>
      <c r="AN183" s="263"/>
      <c r="AO183" s="264"/>
      <c r="AQ183" s="262" t="s">
        <v>325</v>
      </c>
      <c r="AR183" s="263"/>
      <c r="AS183" s="263"/>
      <c r="AT183" s="263"/>
      <c r="AU183" s="263"/>
      <c r="AV183" s="263"/>
      <c r="AW183" s="263"/>
      <c r="AX183" s="263"/>
      <c r="AY183" s="264"/>
    </row>
    <row r="184" spans="2:51" x14ac:dyDescent="0.25">
      <c r="B184" s="18"/>
      <c r="C184" s="266" t="s">
        <v>253</v>
      </c>
      <c r="D184" s="267"/>
      <c r="E184" s="267"/>
      <c r="F184" s="267"/>
      <c r="G184" s="267"/>
      <c r="H184" s="267"/>
      <c r="I184" s="267"/>
      <c r="J184" s="267"/>
      <c r="K184" s="268"/>
      <c r="M184" s="266" t="s">
        <v>253</v>
      </c>
      <c r="N184" s="267"/>
      <c r="O184" s="267"/>
      <c r="P184" s="267"/>
      <c r="Q184" s="267"/>
      <c r="R184" s="267"/>
      <c r="S184" s="267"/>
      <c r="T184" s="267"/>
      <c r="U184" s="268"/>
      <c r="W184" s="266" t="s">
        <v>253</v>
      </c>
      <c r="X184" s="267"/>
      <c r="Y184" s="267"/>
      <c r="Z184" s="267"/>
      <c r="AA184" s="267"/>
      <c r="AB184" s="267"/>
      <c r="AC184" s="267"/>
      <c r="AD184" s="267"/>
      <c r="AE184" s="268"/>
      <c r="AG184" s="266" t="s">
        <v>253</v>
      </c>
      <c r="AH184" s="267"/>
      <c r="AI184" s="267"/>
      <c r="AJ184" s="267"/>
      <c r="AK184" s="267"/>
      <c r="AL184" s="267"/>
      <c r="AM184" s="267"/>
      <c r="AN184" s="267"/>
      <c r="AO184" s="268"/>
      <c r="AQ184" s="266" t="s">
        <v>253</v>
      </c>
      <c r="AR184" s="267"/>
      <c r="AS184" s="267"/>
      <c r="AT184" s="267"/>
      <c r="AU184" s="267"/>
      <c r="AV184" s="267"/>
      <c r="AW184" s="267"/>
      <c r="AX184" s="267"/>
      <c r="AY184" s="268"/>
    </row>
    <row r="185" spans="2:51" x14ac:dyDescent="0.25">
      <c r="B185" s="18"/>
      <c r="C185" s="109"/>
      <c r="D185" s="269" t="s">
        <v>82</v>
      </c>
      <c r="E185" s="269"/>
      <c r="F185" s="269"/>
      <c r="G185" s="269"/>
      <c r="H185" s="269"/>
      <c r="I185" s="269"/>
      <c r="J185" s="269"/>
      <c r="K185" s="122"/>
      <c r="M185" s="109"/>
      <c r="N185" s="269" t="s">
        <v>82</v>
      </c>
      <c r="O185" s="269"/>
      <c r="P185" s="269"/>
      <c r="Q185" s="269"/>
      <c r="R185" s="269"/>
      <c r="S185" s="269"/>
      <c r="T185" s="269"/>
      <c r="U185" s="122"/>
      <c r="W185" s="109"/>
      <c r="X185" s="269" t="s">
        <v>82</v>
      </c>
      <c r="Y185" s="269"/>
      <c r="Z185" s="269"/>
      <c r="AA185" s="269"/>
      <c r="AB185" s="269"/>
      <c r="AC185" s="269"/>
      <c r="AD185" s="269"/>
      <c r="AE185" s="122"/>
      <c r="AG185" s="109"/>
      <c r="AH185" s="269" t="s">
        <v>82</v>
      </c>
      <c r="AI185" s="269"/>
      <c r="AJ185" s="269"/>
      <c r="AK185" s="269"/>
      <c r="AL185" s="269"/>
      <c r="AM185" s="269"/>
      <c r="AN185" s="269"/>
      <c r="AO185" s="122"/>
      <c r="AQ185" s="109"/>
      <c r="AR185" s="269" t="s">
        <v>82</v>
      </c>
      <c r="AS185" s="269"/>
      <c r="AT185" s="269"/>
      <c r="AU185" s="269"/>
      <c r="AV185" s="269"/>
      <c r="AW185" s="269"/>
      <c r="AX185" s="269"/>
      <c r="AY185" s="122"/>
    </row>
    <row r="186" spans="2:51" x14ac:dyDescent="0.25">
      <c r="B186" s="18"/>
      <c r="C186" s="109"/>
      <c r="D186" s="123">
        <v>0</v>
      </c>
      <c r="E186" s="123">
        <v>1</v>
      </c>
      <c r="F186" s="123">
        <v>2</v>
      </c>
      <c r="G186" s="123">
        <v>3</v>
      </c>
      <c r="H186" s="123">
        <v>4</v>
      </c>
      <c r="I186" s="123">
        <v>5</v>
      </c>
      <c r="J186" s="123">
        <v>6</v>
      </c>
      <c r="K186" s="124"/>
      <c r="M186" s="109"/>
      <c r="N186" s="123">
        <v>0</v>
      </c>
      <c r="O186" s="123">
        <v>1</v>
      </c>
      <c r="P186" s="123">
        <v>2</v>
      </c>
      <c r="Q186" s="123">
        <v>3</v>
      </c>
      <c r="R186" s="123">
        <v>4</v>
      </c>
      <c r="S186" s="123">
        <v>5</v>
      </c>
      <c r="T186" s="123">
        <v>6</v>
      </c>
      <c r="U186" s="124"/>
      <c r="W186" s="109"/>
      <c r="X186" s="123">
        <v>0</v>
      </c>
      <c r="Y186" s="123">
        <v>1</v>
      </c>
      <c r="Z186" s="123">
        <v>2</v>
      </c>
      <c r="AA186" s="123">
        <v>3</v>
      </c>
      <c r="AB186" s="123">
        <v>4</v>
      </c>
      <c r="AC186" s="123">
        <v>5</v>
      </c>
      <c r="AD186" s="123">
        <v>6</v>
      </c>
      <c r="AE186" s="124"/>
      <c r="AG186" s="109"/>
      <c r="AH186" s="123">
        <v>0</v>
      </c>
      <c r="AI186" s="123">
        <v>1</v>
      </c>
      <c r="AJ186" s="123">
        <v>2</v>
      </c>
      <c r="AK186" s="123">
        <v>3</v>
      </c>
      <c r="AL186" s="123">
        <v>4</v>
      </c>
      <c r="AM186" s="123">
        <v>5</v>
      </c>
      <c r="AN186" s="123">
        <v>6</v>
      </c>
      <c r="AO186" s="124"/>
      <c r="AQ186" s="109"/>
      <c r="AR186" s="123">
        <v>0</v>
      </c>
      <c r="AS186" s="123">
        <v>1</v>
      </c>
      <c r="AT186" s="123">
        <v>2</v>
      </c>
      <c r="AU186" s="123">
        <v>3</v>
      </c>
      <c r="AV186" s="123">
        <v>4</v>
      </c>
      <c r="AW186" s="123">
        <v>5</v>
      </c>
      <c r="AX186" s="123">
        <v>6</v>
      </c>
      <c r="AY186" s="124"/>
    </row>
    <row r="187" spans="2:51" ht="99.75" x14ac:dyDescent="0.25">
      <c r="B187" s="18"/>
      <c r="C187" s="125" t="s">
        <v>83</v>
      </c>
      <c r="D187" s="126" t="s">
        <v>9</v>
      </c>
      <c r="E187" s="126" t="s">
        <v>10</v>
      </c>
      <c r="F187" s="126" t="s">
        <v>11</v>
      </c>
      <c r="G187" s="126" t="s">
        <v>12</v>
      </c>
      <c r="H187" s="126" t="s">
        <v>13</v>
      </c>
      <c r="I187" s="126" t="s">
        <v>14</v>
      </c>
      <c r="J187" s="126" t="s">
        <v>15</v>
      </c>
      <c r="K187" s="127" t="s">
        <v>80</v>
      </c>
      <c r="M187" s="125" t="s">
        <v>83</v>
      </c>
      <c r="N187" s="126" t="s">
        <v>9</v>
      </c>
      <c r="O187" s="126" t="s">
        <v>10</v>
      </c>
      <c r="P187" s="126" t="s">
        <v>11</v>
      </c>
      <c r="Q187" s="126" t="s">
        <v>12</v>
      </c>
      <c r="R187" s="126" t="s">
        <v>13</v>
      </c>
      <c r="S187" s="126" t="s">
        <v>14</v>
      </c>
      <c r="T187" s="126" t="s">
        <v>15</v>
      </c>
      <c r="U187" s="127" t="s">
        <v>80</v>
      </c>
      <c r="W187" s="125" t="s">
        <v>83</v>
      </c>
      <c r="X187" s="126" t="s">
        <v>9</v>
      </c>
      <c r="Y187" s="126" t="s">
        <v>10</v>
      </c>
      <c r="Z187" s="126" t="s">
        <v>11</v>
      </c>
      <c r="AA187" s="126" t="s">
        <v>12</v>
      </c>
      <c r="AB187" s="126" t="s">
        <v>13</v>
      </c>
      <c r="AC187" s="126" t="s">
        <v>14</v>
      </c>
      <c r="AD187" s="126" t="s">
        <v>15</v>
      </c>
      <c r="AE187" s="127" t="s">
        <v>80</v>
      </c>
      <c r="AG187" s="125" t="s">
        <v>83</v>
      </c>
      <c r="AH187" s="126" t="s">
        <v>9</v>
      </c>
      <c r="AI187" s="126" t="s">
        <v>10</v>
      </c>
      <c r="AJ187" s="126" t="s">
        <v>11</v>
      </c>
      <c r="AK187" s="126" t="s">
        <v>12</v>
      </c>
      <c r="AL187" s="126" t="s">
        <v>13</v>
      </c>
      <c r="AM187" s="126" t="s">
        <v>14</v>
      </c>
      <c r="AN187" s="126" t="s">
        <v>15</v>
      </c>
      <c r="AO187" s="127" t="s">
        <v>80</v>
      </c>
      <c r="AQ187" s="125" t="s">
        <v>83</v>
      </c>
      <c r="AR187" s="126" t="s">
        <v>9</v>
      </c>
      <c r="AS187" s="126" t="s">
        <v>10</v>
      </c>
      <c r="AT187" s="126" t="s">
        <v>11</v>
      </c>
      <c r="AU187" s="126" t="s">
        <v>12</v>
      </c>
      <c r="AV187" s="126" t="s">
        <v>13</v>
      </c>
      <c r="AW187" s="126" t="s">
        <v>14</v>
      </c>
      <c r="AX187" s="126" t="s">
        <v>15</v>
      </c>
      <c r="AY187" s="127" t="s">
        <v>80</v>
      </c>
    </row>
    <row r="188" spans="2:51" x14ac:dyDescent="0.25">
      <c r="B188" s="18">
        <v>0</v>
      </c>
      <c r="C188" s="109" t="s">
        <v>9</v>
      </c>
      <c r="D188" s="111" t="e">
        <f>SUMIFS('Pooling Demand- Subsidy &amp; ML'!$BO:$BO,'Pooling Demand- Subsidy &amp; ML'!$B:$B,2016,'Pooling Demand- Subsidy &amp; ML'!$C:$C,$B188,'Pooling Demand- Subsidy &amp; ML'!$D:$D,D$186)+SUMIFS('Pooling Demand- Subsidy &amp; ML'!$BX:$BX,'Pooling Demand- Subsidy &amp; ML'!$B:$B,2016,'Pooling Demand- Subsidy &amp; ML'!$C:$C,$B188,'Pooling Demand- Subsidy &amp; ML'!$D:$D,D$186)</f>
        <v>#N/A</v>
      </c>
      <c r="E188" s="112" t="e">
        <f>SUMIFS('Pooling Demand- Subsidy &amp; ML'!$BO:$BO,'Pooling Demand- Subsidy &amp; ML'!$B:$B,2016,'Pooling Demand- Subsidy &amp; ML'!$C:$C,$B188,'Pooling Demand- Subsidy &amp; ML'!$D:$D,E$186)+SUMIFS('Pooling Demand- Subsidy &amp; ML'!$BX:$BX,'Pooling Demand- Subsidy &amp; ML'!$B:$B,2016,'Pooling Demand- Subsidy &amp; ML'!$C:$C,$B188,'Pooling Demand- Subsidy &amp; ML'!$D:$D,E$186)</f>
        <v>#N/A</v>
      </c>
      <c r="F188" s="112" t="e">
        <f>SUMIFS('Pooling Demand- Subsidy &amp; ML'!$BO:$BO,'Pooling Demand- Subsidy &amp; ML'!$B:$B,2016,'Pooling Demand- Subsidy &amp; ML'!$C:$C,$B188,'Pooling Demand- Subsidy &amp; ML'!$D:$D,F$186)+SUMIFS('Pooling Demand- Subsidy &amp; ML'!$BX:$BX,'Pooling Demand- Subsidy &amp; ML'!$B:$B,2016,'Pooling Demand- Subsidy &amp; ML'!$C:$C,$B188,'Pooling Demand- Subsidy &amp; ML'!$D:$D,F$186)</f>
        <v>#N/A</v>
      </c>
      <c r="G188" s="112" t="e">
        <f>SUMIFS('Pooling Demand- Subsidy &amp; ML'!$BO:$BO,'Pooling Demand- Subsidy &amp; ML'!$B:$B,2016,'Pooling Demand- Subsidy &amp; ML'!$C:$C,$B188,'Pooling Demand- Subsidy &amp; ML'!$D:$D,G$186)+SUMIFS('Pooling Demand- Subsidy &amp; ML'!$BX:$BX,'Pooling Demand- Subsidy &amp; ML'!$B:$B,2016,'Pooling Demand- Subsidy &amp; ML'!$C:$C,$B188,'Pooling Demand- Subsidy &amp; ML'!$D:$D,G$186)</f>
        <v>#N/A</v>
      </c>
      <c r="H188" s="112" t="e">
        <f>SUMIFS('Pooling Demand- Subsidy &amp; ML'!$BO:$BO,'Pooling Demand- Subsidy &amp; ML'!$B:$B,2016,'Pooling Demand- Subsidy &amp; ML'!$C:$C,$B188,'Pooling Demand- Subsidy &amp; ML'!$D:$D,H$186)+SUMIFS('Pooling Demand- Subsidy &amp; ML'!$BX:$BX,'Pooling Demand- Subsidy &amp; ML'!$B:$B,2016,'Pooling Demand- Subsidy &amp; ML'!$C:$C,$B188,'Pooling Demand- Subsidy &amp; ML'!$D:$D,H$186)</f>
        <v>#N/A</v>
      </c>
      <c r="I188" s="112" t="e">
        <f>SUMIFS('Pooling Demand- Subsidy &amp; ML'!$BO:$BO,'Pooling Demand- Subsidy &amp; ML'!$B:$B,2016,'Pooling Demand- Subsidy &amp; ML'!$C:$C,$B188,'Pooling Demand- Subsidy &amp; ML'!$D:$D,I$186)+SUMIFS('Pooling Demand- Subsidy &amp; ML'!$BX:$BX,'Pooling Demand- Subsidy &amp; ML'!$B:$B,2016,'Pooling Demand- Subsidy &amp; ML'!$C:$C,$B188,'Pooling Demand- Subsidy &amp; ML'!$D:$D,I$186)</f>
        <v>#N/A</v>
      </c>
      <c r="J188" s="113" t="e">
        <f>SUMIFS('Pooling Demand- Subsidy &amp; ML'!$BO:$BO,'Pooling Demand- Subsidy &amp; ML'!$B:$B,2016,'Pooling Demand- Subsidy &amp; ML'!$C:$C,$B188,'Pooling Demand- Subsidy &amp; ML'!$D:$D,J$186)+SUMIFS('Pooling Demand- Subsidy &amp; ML'!$BX:$BX,'Pooling Demand- Subsidy &amp; ML'!$B:$B,2016,'Pooling Demand- Subsidy &amp; ML'!$C:$C,$B188,'Pooling Demand- Subsidy &amp; ML'!$D:$D,J$186)</f>
        <v>#N/A</v>
      </c>
      <c r="K188" s="91" t="e">
        <f>SUM(D188:J188)</f>
        <v>#N/A</v>
      </c>
      <c r="M188" s="109" t="s">
        <v>9</v>
      </c>
      <c r="N188" s="111" t="e">
        <f>SUMIFS('Pooling Demand- Subsidy &amp; ML'!$BO:$BO,'Pooling Demand- Subsidy &amp; ML'!$B:$B,2020,'Pooling Demand- Subsidy &amp; ML'!$C:$C,$B188,'Pooling Demand- Subsidy &amp; ML'!$D:$D,N$186)+SUMIFS('Pooling Demand- Subsidy &amp; ML'!$BX:$BX,'Pooling Demand- Subsidy &amp; ML'!$B:$B,2020,'Pooling Demand- Subsidy &amp; ML'!$C:$C,$B188,'Pooling Demand- Subsidy &amp; ML'!$D:$D,N$186)</f>
        <v>#N/A</v>
      </c>
      <c r="O188" s="112" t="e">
        <f>SUMIFS('Pooling Demand- Subsidy &amp; ML'!$BO:$BO,'Pooling Demand- Subsidy &amp; ML'!$B:$B,2020,'Pooling Demand- Subsidy &amp; ML'!$C:$C,$B188,'Pooling Demand- Subsidy &amp; ML'!$D:$D,O$186)+SUMIFS('Pooling Demand- Subsidy &amp; ML'!$BX:$BX,'Pooling Demand- Subsidy &amp; ML'!$B:$B,2020,'Pooling Demand- Subsidy &amp; ML'!$C:$C,$B188,'Pooling Demand- Subsidy &amp; ML'!$D:$D,O$186)</f>
        <v>#N/A</v>
      </c>
      <c r="P188" s="112" t="e">
        <f>SUMIFS('Pooling Demand- Subsidy &amp; ML'!$BO:$BO,'Pooling Demand- Subsidy &amp; ML'!$B:$B,2020,'Pooling Demand- Subsidy &amp; ML'!$C:$C,$B188,'Pooling Demand- Subsidy &amp; ML'!$D:$D,P$186)+SUMIFS('Pooling Demand- Subsidy &amp; ML'!$BX:$BX,'Pooling Demand- Subsidy &amp; ML'!$B:$B,2020,'Pooling Demand- Subsidy &amp; ML'!$C:$C,$B188,'Pooling Demand- Subsidy &amp; ML'!$D:$D,P$186)</f>
        <v>#N/A</v>
      </c>
      <c r="Q188" s="112" t="e">
        <f>SUMIFS('Pooling Demand- Subsidy &amp; ML'!$BO:$BO,'Pooling Demand- Subsidy &amp; ML'!$B:$B,2020,'Pooling Demand- Subsidy &amp; ML'!$C:$C,$B188,'Pooling Demand- Subsidy &amp; ML'!$D:$D,Q$186)+SUMIFS('Pooling Demand- Subsidy &amp; ML'!$BX:$BX,'Pooling Demand- Subsidy &amp; ML'!$B:$B,2020,'Pooling Demand- Subsidy &amp; ML'!$C:$C,$B188,'Pooling Demand- Subsidy &amp; ML'!$D:$D,Q$186)</f>
        <v>#N/A</v>
      </c>
      <c r="R188" s="112" t="e">
        <f>SUMIFS('Pooling Demand- Subsidy &amp; ML'!$BO:$BO,'Pooling Demand- Subsidy &amp; ML'!$B:$B,2020,'Pooling Demand- Subsidy &amp; ML'!$C:$C,$B188,'Pooling Demand- Subsidy &amp; ML'!$D:$D,R$186)+SUMIFS('Pooling Demand- Subsidy &amp; ML'!$BX:$BX,'Pooling Demand- Subsidy &amp; ML'!$B:$B,2020,'Pooling Demand- Subsidy &amp; ML'!$C:$C,$B188,'Pooling Demand- Subsidy &amp; ML'!$D:$D,R$186)</f>
        <v>#N/A</v>
      </c>
      <c r="S188" s="112" t="e">
        <f>SUMIFS('Pooling Demand- Subsidy &amp; ML'!$BO:$BO,'Pooling Demand- Subsidy &amp; ML'!$B:$B,2020,'Pooling Demand- Subsidy &amp; ML'!$C:$C,$B188,'Pooling Demand- Subsidy &amp; ML'!$D:$D,S$186)+SUMIFS('Pooling Demand- Subsidy &amp; ML'!$BX:$BX,'Pooling Demand- Subsidy &amp; ML'!$B:$B,2020,'Pooling Demand- Subsidy &amp; ML'!$C:$C,$B188,'Pooling Demand- Subsidy &amp; ML'!$D:$D,S$186)</f>
        <v>#N/A</v>
      </c>
      <c r="T188" s="113" t="e">
        <f>SUMIFS('Pooling Demand- Subsidy &amp; ML'!$BO:$BO,'Pooling Demand- Subsidy &amp; ML'!$B:$B,2020,'Pooling Demand- Subsidy &amp; ML'!$C:$C,$B188,'Pooling Demand- Subsidy &amp; ML'!$D:$D,T$186)+SUMIFS('Pooling Demand- Subsidy &amp; ML'!$BX:$BX,'Pooling Demand- Subsidy &amp; ML'!$B:$B,2020,'Pooling Demand- Subsidy &amp; ML'!$C:$C,$B188,'Pooling Demand- Subsidy &amp; ML'!$D:$D,T$186)</f>
        <v>#N/A</v>
      </c>
      <c r="U188" s="91" t="e">
        <f>SUM(N188:T188)</f>
        <v>#N/A</v>
      </c>
      <c r="W188" s="109" t="s">
        <v>9</v>
      </c>
      <c r="X188" s="111" t="e">
        <f>SUMIFS('Pooling Demand- Subsidy &amp; ML'!$BO:$BO,'Pooling Demand- Subsidy &amp; ML'!$B:$B,2025,'Pooling Demand- Subsidy &amp; ML'!$C:$C,$B188,'Pooling Demand- Subsidy &amp; ML'!$D:$D,X$186)+SUMIFS('Pooling Demand- Subsidy &amp; ML'!$BX:$BX,'Pooling Demand- Subsidy &amp; ML'!$B:$B,2025,'Pooling Demand- Subsidy &amp; ML'!$C:$C,$B188,'Pooling Demand- Subsidy &amp; ML'!$D:$D,X$186)</f>
        <v>#N/A</v>
      </c>
      <c r="Y188" s="112" t="e">
        <f>SUMIFS('Pooling Demand- Subsidy &amp; ML'!$BO:$BO,'Pooling Demand- Subsidy &amp; ML'!$B:$B,2025,'Pooling Demand- Subsidy &amp; ML'!$C:$C,$B188,'Pooling Demand- Subsidy &amp; ML'!$D:$D,Y$186)+SUMIFS('Pooling Demand- Subsidy &amp; ML'!$BX:$BX,'Pooling Demand- Subsidy &amp; ML'!$B:$B,2025,'Pooling Demand- Subsidy &amp; ML'!$C:$C,$B188,'Pooling Demand- Subsidy &amp; ML'!$D:$D,Y$186)</f>
        <v>#N/A</v>
      </c>
      <c r="Z188" s="112" t="e">
        <f>SUMIFS('Pooling Demand- Subsidy &amp; ML'!$BO:$BO,'Pooling Demand- Subsidy &amp; ML'!$B:$B,2025,'Pooling Demand- Subsidy &amp; ML'!$C:$C,$B188,'Pooling Demand- Subsidy &amp; ML'!$D:$D,Z$186)+SUMIFS('Pooling Demand- Subsidy &amp; ML'!$BX:$BX,'Pooling Demand- Subsidy &amp; ML'!$B:$B,2025,'Pooling Demand- Subsidy &amp; ML'!$C:$C,$B188,'Pooling Demand- Subsidy &amp; ML'!$D:$D,Z$186)</f>
        <v>#N/A</v>
      </c>
      <c r="AA188" s="112" t="e">
        <f>SUMIFS('Pooling Demand- Subsidy &amp; ML'!$BO:$BO,'Pooling Demand- Subsidy &amp; ML'!$B:$B,2025,'Pooling Demand- Subsidy &amp; ML'!$C:$C,$B188,'Pooling Demand- Subsidy &amp; ML'!$D:$D,AA$186)+SUMIFS('Pooling Demand- Subsidy &amp; ML'!$BX:$BX,'Pooling Demand- Subsidy &amp; ML'!$B:$B,2025,'Pooling Demand- Subsidy &amp; ML'!$C:$C,$B188,'Pooling Demand- Subsidy &amp; ML'!$D:$D,AA$186)</f>
        <v>#N/A</v>
      </c>
      <c r="AB188" s="112" t="e">
        <f>SUMIFS('Pooling Demand- Subsidy &amp; ML'!$BO:$BO,'Pooling Demand- Subsidy &amp; ML'!$B:$B,2025,'Pooling Demand- Subsidy &amp; ML'!$C:$C,$B188,'Pooling Demand- Subsidy &amp; ML'!$D:$D,AB$186)+SUMIFS('Pooling Demand- Subsidy &amp; ML'!$BX:$BX,'Pooling Demand- Subsidy &amp; ML'!$B:$B,2025,'Pooling Demand- Subsidy &amp; ML'!$C:$C,$B188,'Pooling Demand- Subsidy &amp; ML'!$D:$D,AB$186)</f>
        <v>#N/A</v>
      </c>
      <c r="AC188" s="112" t="e">
        <f>SUMIFS('Pooling Demand- Subsidy &amp; ML'!$BO:$BO,'Pooling Demand- Subsidy &amp; ML'!$B:$B,2025,'Pooling Demand- Subsidy &amp; ML'!$C:$C,$B188,'Pooling Demand- Subsidy &amp; ML'!$D:$D,AC$186)+SUMIFS('Pooling Demand- Subsidy &amp; ML'!$BX:$BX,'Pooling Demand- Subsidy &amp; ML'!$B:$B,2025,'Pooling Demand- Subsidy &amp; ML'!$C:$C,$B188,'Pooling Demand- Subsidy &amp; ML'!$D:$D,AC$186)</f>
        <v>#N/A</v>
      </c>
      <c r="AD188" s="113" t="e">
        <f>SUMIFS('Pooling Demand- Subsidy &amp; ML'!$BO:$BO,'Pooling Demand- Subsidy &amp; ML'!$B:$B,2025,'Pooling Demand- Subsidy &amp; ML'!$C:$C,$B188,'Pooling Demand- Subsidy &amp; ML'!$D:$D,AD$186)+SUMIFS('Pooling Demand- Subsidy &amp; ML'!$BX:$BX,'Pooling Demand- Subsidy &amp; ML'!$B:$B,2025,'Pooling Demand- Subsidy &amp; ML'!$C:$C,$B188,'Pooling Demand- Subsidy &amp; ML'!$D:$D,AD$186)</f>
        <v>#N/A</v>
      </c>
      <c r="AE188" s="91" t="e">
        <f>SUM(X188:AD188)</f>
        <v>#N/A</v>
      </c>
      <c r="AG188" s="109" t="s">
        <v>9</v>
      </c>
      <c r="AH188" s="111">
        <f>SUMIFS('Pooling Demand- Subsidy &amp; ML'!$BO:$BO,'Pooling Demand- Subsidy &amp; ML'!$B:$B,2035,'Pooling Demand- Subsidy &amp; ML'!$C:$C,$B188,'Pooling Demand- Subsidy &amp; ML'!$D:$D,AH$186)+SUMIFS('Pooling Demand- Subsidy &amp; ML'!$BX:$BX,'Pooling Demand- Subsidy &amp; ML'!$B:$B,2035,'Pooling Demand- Subsidy &amp; ML'!$C:$C,$B188,'Pooling Demand- Subsidy &amp; ML'!$D:$D,AH$186)</f>
        <v>37.644724021676829</v>
      </c>
      <c r="AI188" s="112">
        <f>SUMIFS('Pooling Demand- Subsidy &amp; ML'!$BO:$BO,'Pooling Demand- Subsidy &amp; ML'!$B:$B,2035,'Pooling Demand- Subsidy &amp; ML'!$C:$C,$B188,'Pooling Demand- Subsidy &amp; ML'!$D:$D,AI$186)+SUMIFS('Pooling Demand- Subsidy &amp; ML'!$BX:$BX,'Pooling Demand- Subsidy &amp; ML'!$B:$B,2035,'Pooling Demand- Subsidy &amp; ML'!$C:$C,$B188,'Pooling Demand- Subsidy &amp; ML'!$D:$D,AI$186)</f>
        <v>6.465999753110184</v>
      </c>
      <c r="AJ188" s="112">
        <f>SUMIFS('Pooling Demand- Subsidy &amp; ML'!$BO:$BO,'Pooling Demand- Subsidy &amp; ML'!$B:$B,2035,'Pooling Demand- Subsidy &amp; ML'!$C:$C,$B188,'Pooling Demand- Subsidy &amp; ML'!$D:$D,AJ$186)+SUMIFS('Pooling Demand- Subsidy &amp; ML'!$BX:$BX,'Pooling Demand- Subsidy &amp; ML'!$B:$B,2035,'Pooling Demand- Subsidy &amp; ML'!$C:$C,$B188,'Pooling Demand- Subsidy &amp; ML'!$D:$D,AJ$186)</f>
        <v>3.1564896516051717</v>
      </c>
      <c r="AK188" s="112">
        <f>SUMIFS('Pooling Demand- Subsidy &amp; ML'!$BO:$BO,'Pooling Demand- Subsidy &amp; ML'!$B:$B,2035,'Pooling Demand- Subsidy &amp; ML'!$C:$C,$B188,'Pooling Demand- Subsidy &amp; ML'!$D:$D,AK$186)+SUMIFS('Pooling Demand- Subsidy &amp; ML'!$BX:$BX,'Pooling Demand- Subsidy &amp; ML'!$B:$B,2035,'Pooling Demand- Subsidy &amp; ML'!$C:$C,$B188,'Pooling Demand- Subsidy &amp; ML'!$D:$D,AK$186)</f>
        <v>3.6941411919558753</v>
      </c>
      <c r="AL188" s="112">
        <f>SUMIFS('Pooling Demand- Subsidy &amp; ML'!$BO:$BO,'Pooling Demand- Subsidy &amp; ML'!$B:$B,2035,'Pooling Demand- Subsidy &amp; ML'!$C:$C,$B188,'Pooling Demand- Subsidy &amp; ML'!$D:$D,AL$186)+SUMIFS('Pooling Demand- Subsidy &amp; ML'!$BX:$BX,'Pooling Demand- Subsidy &amp; ML'!$B:$B,2035,'Pooling Demand- Subsidy &amp; ML'!$C:$C,$B188,'Pooling Demand- Subsidy &amp; ML'!$D:$D,AL$186)</f>
        <v>2.3497339047192374E-2</v>
      </c>
      <c r="AM188" s="112">
        <f>SUMIFS('Pooling Demand- Subsidy &amp; ML'!$BO:$BO,'Pooling Demand- Subsidy &amp; ML'!$B:$B,2035,'Pooling Demand- Subsidy &amp; ML'!$C:$C,$B188,'Pooling Demand- Subsidy &amp; ML'!$D:$D,AM$186)+SUMIFS('Pooling Demand- Subsidy &amp; ML'!$BX:$BX,'Pooling Demand- Subsidy &amp; ML'!$B:$B,2035,'Pooling Demand- Subsidy &amp; ML'!$C:$C,$B188,'Pooling Demand- Subsidy &amp; ML'!$D:$D,AM$186)</f>
        <v>1.964330051227681E-2</v>
      </c>
      <c r="AN188" s="113">
        <f>SUMIFS('Pooling Demand- Subsidy &amp; ML'!$BO:$BO,'Pooling Demand- Subsidy &amp; ML'!$B:$B,2035,'Pooling Demand- Subsidy &amp; ML'!$C:$C,$B188,'Pooling Demand- Subsidy &amp; ML'!$D:$D,AN$186)+SUMIFS('Pooling Demand- Subsidy &amp; ML'!$BX:$BX,'Pooling Demand- Subsidy &amp; ML'!$B:$B,2035,'Pooling Demand- Subsidy &amp; ML'!$C:$C,$B188,'Pooling Demand- Subsidy &amp; ML'!$D:$D,AN$186)</f>
        <v>3.1483571705574497E-3</v>
      </c>
      <c r="AO188" s="91">
        <f>SUM(AH188:AN188)</f>
        <v>51.007643615078081</v>
      </c>
      <c r="AQ188" s="109" t="s">
        <v>9</v>
      </c>
      <c r="AR188" s="111" t="e">
        <f>SUMIFS('Pooling Demand- Subsidy &amp; ML'!$BO:$BO,'Pooling Demand- Subsidy &amp; ML'!$B:$B,2050,'Pooling Demand- Subsidy &amp; ML'!$C:$C,$B188,'Pooling Demand- Subsidy &amp; ML'!$D:$D,AR$186)+SUMIFS('Pooling Demand- Subsidy &amp; ML'!$BX:$BX,'Pooling Demand- Subsidy &amp; ML'!$B:$B,2050,'Pooling Demand- Subsidy &amp; ML'!$C:$C,$B188,'Pooling Demand- Subsidy &amp; ML'!$D:$D,AR$186)</f>
        <v>#N/A</v>
      </c>
      <c r="AS188" s="112" t="e">
        <f>SUMIFS('Pooling Demand- Subsidy &amp; ML'!$BO:$BO,'Pooling Demand- Subsidy &amp; ML'!$B:$B,2050,'Pooling Demand- Subsidy &amp; ML'!$C:$C,$B188,'Pooling Demand- Subsidy &amp; ML'!$D:$D,AS$186)+SUMIFS('Pooling Demand- Subsidy &amp; ML'!$BX:$BX,'Pooling Demand- Subsidy &amp; ML'!$B:$B,2050,'Pooling Demand- Subsidy &amp; ML'!$C:$C,$B188,'Pooling Demand- Subsidy &amp; ML'!$D:$D,AS$186)</f>
        <v>#N/A</v>
      </c>
      <c r="AT188" s="112" t="e">
        <f>SUMIFS('Pooling Demand- Subsidy &amp; ML'!$BO:$BO,'Pooling Demand- Subsidy &amp; ML'!$B:$B,2050,'Pooling Demand- Subsidy &amp; ML'!$C:$C,$B188,'Pooling Demand- Subsidy &amp; ML'!$D:$D,AT$186)+SUMIFS('Pooling Demand- Subsidy &amp; ML'!$BX:$BX,'Pooling Demand- Subsidy &amp; ML'!$B:$B,2050,'Pooling Demand- Subsidy &amp; ML'!$C:$C,$B188,'Pooling Demand- Subsidy &amp; ML'!$D:$D,AT$186)</f>
        <v>#N/A</v>
      </c>
      <c r="AU188" s="112" t="e">
        <f>SUMIFS('Pooling Demand- Subsidy &amp; ML'!$BO:$BO,'Pooling Demand- Subsidy &amp; ML'!$B:$B,2050,'Pooling Demand- Subsidy &amp; ML'!$C:$C,$B188,'Pooling Demand- Subsidy &amp; ML'!$D:$D,AU$186)+SUMIFS('Pooling Demand- Subsidy &amp; ML'!$BX:$BX,'Pooling Demand- Subsidy &amp; ML'!$B:$B,2050,'Pooling Demand- Subsidy &amp; ML'!$C:$C,$B188,'Pooling Demand- Subsidy &amp; ML'!$D:$D,AU$186)</f>
        <v>#N/A</v>
      </c>
      <c r="AV188" s="112" t="e">
        <f>SUMIFS('Pooling Demand- Subsidy &amp; ML'!$BO:$BO,'Pooling Demand- Subsidy &amp; ML'!$B:$B,2050,'Pooling Demand- Subsidy &amp; ML'!$C:$C,$B188,'Pooling Demand- Subsidy &amp; ML'!$D:$D,AV$186)+SUMIFS('Pooling Demand- Subsidy &amp; ML'!$BX:$BX,'Pooling Demand- Subsidy &amp; ML'!$B:$B,2050,'Pooling Demand- Subsidy &amp; ML'!$C:$C,$B188,'Pooling Demand- Subsidy &amp; ML'!$D:$D,AV$186)</f>
        <v>#N/A</v>
      </c>
      <c r="AW188" s="112" t="e">
        <f>SUMIFS('Pooling Demand- Subsidy &amp; ML'!$BO:$BO,'Pooling Demand- Subsidy &amp; ML'!$B:$B,2050,'Pooling Demand- Subsidy &amp; ML'!$C:$C,$B188,'Pooling Demand- Subsidy &amp; ML'!$D:$D,AW$186)+SUMIFS('Pooling Demand- Subsidy &amp; ML'!$BX:$BX,'Pooling Demand- Subsidy &amp; ML'!$B:$B,2050,'Pooling Demand- Subsidy &amp; ML'!$C:$C,$B188,'Pooling Demand- Subsidy &amp; ML'!$D:$D,AW$186)</f>
        <v>#N/A</v>
      </c>
      <c r="AX188" s="113" t="e">
        <f>SUMIFS('Pooling Demand- Subsidy &amp; ML'!$BO:$BO,'Pooling Demand- Subsidy &amp; ML'!$B:$B,2050,'Pooling Demand- Subsidy &amp; ML'!$C:$C,$B188,'Pooling Demand- Subsidy &amp; ML'!$D:$D,AX$186)+SUMIFS('Pooling Demand- Subsidy &amp; ML'!$BX:$BX,'Pooling Demand- Subsidy &amp; ML'!$B:$B,2050,'Pooling Demand- Subsidy &amp; ML'!$C:$C,$B188,'Pooling Demand- Subsidy &amp; ML'!$D:$D,AX$186)</f>
        <v>#N/A</v>
      </c>
      <c r="AY188" s="91" t="e">
        <f>SUM(AR188:AX188)</f>
        <v>#N/A</v>
      </c>
    </row>
    <row r="189" spans="2:51" x14ac:dyDescent="0.25">
      <c r="B189" s="18">
        <v>1</v>
      </c>
      <c r="C189" s="109" t="s">
        <v>10</v>
      </c>
      <c r="D189" s="114" t="e">
        <f>SUMIFS('Pooling Demand- Subsidy &amp; ML'!$BO:$BO,'Pooling Demand- Subsidy &amp; ML'!$B:$B,2016,'Pooling Demand- Subsidy &amp; ML'!$C:$C,$B189,'Pooling Demand- Subsidy &amp; ML'!$D:$D,D$186)+SUMIFS('Pooling Demand- Subsidy &amp; ML'!$BX:$BX,'Pooling Demand- Subsidy &amp; ML'!$B:$B,2016,'Pooling Demand- Subsidy &amp; ML'!$C:$C,$B189,'Pooling Demand- Subsidy &amp; ML'!$D:$D,D$186)</f>
        <v>#N/A</v>
      </c>
      <c r="E189" s="12" t="e">
        <f>SUMIFS('Pooling Demand- Subsidy &amp; ML'!$BO:$BO,'Pooling Demand- Subsidy &amp; ML'!$B:$B,2016,'Pooling Demand- Subsidy &amp; ML'!$C:$C,$B189,'Pooling Demand- Subsidy &amp; ML'!$D:$D,E$186)+SUMIFS('Pooling Demand- Subsidy &amp; ML'!$BX:$BX,'Pooling Demand- Subsidy &amp; ML'!$B:$B,2016,'Pooling Demand- Subsidy &amp; ML'!$C:$C,$B189,'Pooling Demand- Subsidy &amp; ML'!$D:$D,E$186)</f>
        <v>#N/A</v>
      </c>
      <c r="F189" s="12" t="e">
        <f>SUMIFS('Pooling Demand- Subsidy &amp; ML'!$BO:$BO,'Pooling Demand- Subsidy &amp; ML'!$B:$B,2016,'Pooling Demand- Subsidy &amp; ML'!$C:$C,$B189,'Pooling Demand- Subsidy &amp; ML'!$D:$D,F$186)+SUMIFS('Pooling Demand- Subsidy &amp; ML'!$BX:$BX,'Pooling Demand- Subsidy &amp; ML'!$B:$B,2016,'Pooling Demand- Subsidy &amp; ML'!$C:$C,$B189,'Pooling Demand- Subsidy &amp; ML'!$D:$D,F$186)</f>
        <v>#N/A</v>
      </c>
      <c r="G189" s="12" t="e">
        <f>SUMIFS('Pooling Demand- Subsidy &amp; ML'!$BO:$BO,'Pooling Demand- Subsidy &amp; ML'!$B:$B,2016,'Pooling Demand- Subsidy &amp; ML'!$C:$C,$B189,'Pooling Demand- Subsidy &amp; ML'!$D:$D,G$186)+SUMIFS('Pooling Demand- Subsidy &amp; ML'!$BX:$BX,'Pooling Demand- Subsidy &amp; ML'!$B:$B,2016,'Pooling Demand- Subsidy &amp; ML'!$C:$C,$B189,'Pooling Demand- Subsidy &amp; ML'!$D:$D,G$186)</f>
        <v>#N/A</v>
      </c>
      <c r="H189" s="12" t="e">
        <f>SUMIFS('Pooling Demand- Subsidy &amp; ML'!$BO:$BO,'Pooling Demand- Subsidy &amp; ML'!$B:$B,2016,'Pooling Demand- Subsidy &amp; ML'!$C:$C,$B189,'Pooling Demand- Subsidy &amp; ML'!$D:$D,H$186)+SUMIFS('Pooling Demand- Subsidy &amp; ML'!$BX:$BX,'Pooling Demand- Subsidy &amp; ML'!$B:$B,2016,'Pooling Demand- Subsidy &amp; ML'!$C:$C,$B189,'Pooling Demand- Subsidy &amp; ML'!$D:$D,H$186)</f>
        <v>#N/A</v>
      </c>
      <c r="I189" s="12" t="e">
        <f>SUMIFS('Pooling Demand- Subsidy &amp; ML'!$BO:$BO,'Pooling Demand- Subsidy &amp; ML'!$B:$B,2016,'Pooling Demand- Subsidy &amp; ML'!$C:$C,$B189,'Pooling Demand- Subsidy &amp; ML'!$D:$D,I$186)+SUMIFS('Pooling Demand- Subsidy &amp; ML'!$BX:$BX,'Pooling Demand- Subsidy &amp; ML'!$B:$B,2016,'Pooling Demand- Subsidy &amp; ML'!$C:$C,$B189,'Pooling Demand- Subsidy &amp; ML'!$D:$D,I$186)</f>
        <v>#N/A</v>
      </c>
      <c r="J189" s="115" t="e">
        <f>SUMIFS('Pooling Demand- Subsidy &amp; ML'!$BO:$BO,'Pooling Demand- Subsidy &amp; ML'!$B:$B,2016,'Pooling Demand- Subsidy &amp; ML'!$C:$C,$B189,'Pooling Demand- Subsidy &amp; ML'!$D:$D,J$186)+SUMIFS('Pooling Demand- Subsidy &amp; ML'!$BX:$BX,'Pooling Demand- Subsidy &amp; ML'!$B:$B,2016,'Pooling Demand- Subsidy &amp; ML'!$C:$C,$B189,'Pooling Demand- Subsidy &amp; ML'!$D:$D,J$186)</f>
        <v>#N/A</v>
      </c>
      <c r="K189" s="91" t="e">
        <f t="shared" ref="K189:K194" si="110">SUM(D189:J189)</f>
        <v>#N/A</v>
      </c>
      <c r="M189" s="109" t="s">
        <v>10</v>
      </c>
      <c r="N189" s="114" t="e">
        <f>SUMIFS('Pooling Demand- Subsidy &amp; ML'!$BO:$BO,'Pooling Demand- Subsidy &amp; ML'!$B:$B,2020,'Pooling Demand- Subsidy &amp; ML'!$C:$C,$B189,'Pooling Demand- Subsidy &amp; ML'!$D:$D,N$186)+SUMIFS('Pooling Demand- Subsidy &amp; ML'!$BX:$BX,'Pooling Demand- Subsidy &amp; ML'!$B:$B,2020,'Pooling Demand- Subsidy &amp; ML'!$C:$C,$B189,'Pooling Demand- Subsidy &amp; ML'!$D:$D,N$186)</f>
        <v>#N/A</v>
      </c>
      <c r="O189" s="12" t="e">
        <f>SUMIFS('Pooling Demand- Subsidy &amp; ML'!$BO:$BO,'Pooling Demand- Subsidy &amp; ML'!$B:$B,2020,'Pooling Demand- Subsidy &amp; ML'!$C:$C,$B189,'Pooling Demand- Subsidy &amp; ML'!$D:$D,O$186)+SUMIFS('Pooling Demand- Subsidy &amp; ML'!$BX:$BX,'Pooling Demand- Subsidy &amp; ML'!$B:$B,2020,'Pooling Demand- Subsidy &amp; ML'!$C:$C,$B189,'Pooling Demand- Subsidy &amp; ML'!$D:$D,O$186)</f>
        <v>#N/A</v>
      </c>
      <c r="P189" s="12" t="e">
        <f>SUMIFS('Pooling Demand- Subsidy &amp; ML'!$BO:$BO,'Pooling Demand- Subsidy &amp; ML'!$B:$B,2020,'Pooling Demand- Subsidy &amp; ML'!$C:$C,$B189,'Pooling Demand- Subsidy &amp; ML'!$D:$D,P$186)+SUMIFS('Pooling Demand- Subsidy &amp; ML'!$BX:$BX,'Pooling Demand- Subsidy &amp; ML'!$B:$B,2020,'Pooling Demand- Subsidy &amp; ML'!$C:$C,$B189,'Pooling Demand- Subsidy &amp; ML'!$D:$D,P$186)</f>
        <v>#N/A</v>
      </c>
      <c r="Q189" s="12" t="e">
        <f>SUMIFS('Pooling Demand- Subsidy &amp; ML'!$BO:$BO,'Pooling Demand- Subsidy &amp; ML'!$B:$B,2020,'Pooling Demand- Subsidy &amp; ML'!$C:$C,$B189,'Pooling Demand- Subsidy &amp; ML'!$D:$D,Q$186)+SUMIFS('Pooling Demand- Subsidy &amp; ML'!$BX:$BX,'Pooling Demand- Subsidy &amp; ML'!$B:$B,2020,'Pooling Demand- Subsidy &amp; ML'!$C:$C,$B189,'Pooling Demand- Subsidy &amp; ML'!$D:$D,Q$186)</f>
        <v>#N/A</v>
      </c>
      <c r="R189" s="12" t="e">
        <f>SUMIFS('Pooling Demand- Subsidy &amp; ML'!$BO:$BO,'Pooling Demand- Subsidy &amp; ML'!$B:$B,2020,'Pooling Demand- Subsidy &amp; ML'!$C:$C,$B189,'Pooling Demand- Subsidy &amp; ML'!$D:$D,R$186)+SUMIFS('Pooling Demand- Subsidy &amp; ML'!$BX:$BX,'Pooling Demand- Subsidy &amp; ML'!$B:$B,2020,'Pooling Demand- Subsidy &amp; ML'!$C:$C,$B189,'Pooling Demand- Subsidy &amp; ML'!$D:$D,R$186)</f>
        <v>#N/A</v>
      </c>
      <c r="S189" s="12" t="e">
        <f>SUMIFS('Pooling Demand- Subsidy &amp; ML'!$BO:$BO,'Pooling Demand- Subsidy &amp; ML'!$B:$B,2020,'Pooling Demand- Subsidy &amp; ML'!$C:$C,$B189,'Pooling Demand- Subsidy &amp; ML'!$D:$D,S$186)+SUMIFS('Pooling Demand- Subsidy &amp; ML'!$BX:$BX,'Pooling Demand- Subsidy &amp; ML'!$B:$B,2020,'Pooling Demand- Subsidy &amp; ML'!$C:$C,$B189,'Pooling Demand- Subsidy &amp; ML'!$D:$D,S$186)</f>
        <v>#N/A</v>
      </c>
      <c r="T189" s="115" t="e">
        <f>SUMIFS('Pooling Demand- Subsidy &amp; ML'!$BO:$BO,'Pooling Demand- Subsidy &amp; ML'!$B:$B,2020,'Pooling Demand- Subsidy &amp; ML'!$C:$C,$B189,'Pooling Demand- Subsidy &amp; ML'!$D:$D,T$186)+SUMIFS('Pooling Demand- Subsidy &amp; ML'!$BX:$BX,'Pooling Demand- Subsidy &amp; ML'!$B:$B,2020,'Pooling Demand- Subsidy &amp; ML'!$C:$C,$B189,'Pooling Demand- Subsidy &amp; ML'!$D:$D,T$186)</f>
        <v>#N/A</v>
      </c>
      <c r="U189" s="91" t="e">
        <f t="shared" ref="U189:U194" si="111">SUM(N189:T189)</f>
        <v>#N/A</v>
      </c>
      <c r="W189" s="109" t="s">
        <v>10</v>
      </c>
      <c r="X189" s="114" t="e">
        <f>SUMIFS('Pooling Demand- Subsidy &amp; ML'!$BO:$BO,'Pooling Demand- Subsidy &amp; ML'!$B:$B,2025,'Pooling Demand- Subsidy &amp; ML'!$C:$C,$B189,'Pooling Demand- Subsidy &amp; ML'!$D:$D,X$186)+SUMIFS('Pooling Demand- Subsidy &amp; ML'!$BX:$BX,'Pooling Demand- Subsidy &amp; ML'!$B:$B,2025,'Pooling Demand- Subsidy &amp; ML'!$C:$C,$B189,'Pooling Demand- Subsidy &amp; ML'!$D:$D,X$186)</f>
        <v>#N/A</v>
      </c>
      <c r="Y189" s="12" t="e">
        <f>SUMIFS('Pooling Demand- Subsidy &amp; ML'!$BO:$BO,'Pooling Demand- Subsidy &amp; ML'!$B:$B,2025,'Pooling Demand- Subsidy &amp; ML'!$C:$C,$B189,'Pooling Demand- Subsidy &amp; ML'!$D:$D,Y$186)+SUMIFS('Pooling Demand- Subsidy &amp; ML'!$BX:$BX,'Pooling Demand- Subsidy &amp; ML'!$B:$B,2025,'Pooling Demand- Subsidy &amp; ML'!$C:$C,$B189,'Pooling Demand- Subsidy &amp; ML'!$D:$D,Y$186)</f>
        <v>#N/A</v>
      </c>
      <c r="Z189" s="12" t="e">
        <f>SUMIFS('Pooling Demand- Subsidy &amp; ML'!$BO:$BO,'Pooling Demand- Subsidy &amp; ML'!$B:$B,2025,'Pooling Demand- Subsidy &amp; ML'!$C:$C,$B189,'Pooling Demand- Subsidy &amp; ML'!$D:$D,Z$186)+SUMIFS('Pooling Demand- Subsidy &amp; ML'!$BX:$BX,'Pooling Demand- Subsidy &amp; ML'!$B:$B,2025,'Pooling Demand- Subsidy &amp; ML'!$C:$C,$B189,'Pooling Demand- Subsidy &amp; ML'!$D:$D,Z$186)</f>
        <v>#N/A</v>
      </c>
      <c r="AA189" s="12" t="e">
        <f>SUMIFS('Pooling Demand- Subsidy &amp; ML'!$BO:$BO,'Pooling Demand- Subsidy &amp; ML'!$B:$B,2025,'Pooling Demand- Subsidy &amp; ML'!$C:$C,$B189,'Pooling Demand- Subsidy &amp; ML'!$D:$D,AA$186)+SUMIFS('Pooling Demand- Subsidy &amp; ML'!$BX:$BX,'Pooling Demand- Subsidy &amp; ML'!$B:$B,2025,'Pooling Demand- Subsidy &amp; ML'!$C:$C,$B189,'Pooling Demand- Subsidy &amp; ML'!$D:$D,AA$186)</f>
        <v>#N/A</v>
      </c>
      <c r="AB189" s="12" t="e">
        <f>SUMIFS('Pooling Demand- Subsidy &amp; ML'!$BO:$BO,'Pooling Demand- Subsidy &amp; ML'!$B:$B,2025,'Pooling Demand- Subsidy &amp; ML'!$C:$C,$B189,'Pooling Demand- Subsidy &amp; ML'!$D:$D,AB$186)+SUMIFS('Pooling Demand- Subsidy &amp; ML'!$BX:$BX,'Pooling Demand- Subsidy &amp; ML'!$B:$B,2025,'Pooling Demand- Subsidy &amp; ML'!$C:$C,$B189,'Pooling Demand- Subsidy &amp; ML'!$D:$D,AB$186)</f>
        <v>#N/A</v>
      </c>
      <c r="AC189" s="12" t="e">
        <f>SUMIFS('Pooling Demand- Subsidy &amp; ML'!$BO:$BO,'Pooling Demand- Subsidy &amp; ML'!$B:$B,2025,'Pooling Demand- Subsidy &amp; ML'!$C:$C,$B189,'Pooling Demand- Subsidy &amp; ML'!$D:$D,AC$186)+SUMIFS('Pooling Demand- Subsidy &amp; ML'!$BX:$BX,'Pooling Demand- Subsidy &amp; ML'!$B:$B,2025,'Pooling Demand- Subsidy &amp; ML'!$C:$C,$B189,'Pooling Demand- Subsidy &amp; ML'!$D:$D,AC$186)</f>
        <v>#N/A</v>
      </c>
      <c r="AD189" s="115" t="e">
        <f>SUMIFS('Pooling Demand- Subsidy &amp; ML'!$BO:$BO,'Pooling Demand- Subsidy &amp; ML'!$B:$B,2025,'Pooling Demand- Subsidy &amp; ML'!$C:$C,$B189,'Pooling Demand- Subsidy &amp; ML'!$D:$D,AD$186)+SUMIFS('Pooling Demand- Subsidy &amp; ML'!$BX:$BX,'Pooling Demand- Subsidy &amp; ML'!$B:$B,2025,'Pooling Demand- Subsidy &amp; ML'!$C:$C,$B189,'Pooling Demand- Subsidy &amp; ML'!$D:$D,AD$186)</f>
        <v>#N/A</v>
      </c>
      <c r="AE189" s="91" t="e">
        <f t="shared" ref="AE189:AE194" si="112">SUM(X189:AD189)</f>
        <v>#N/A</v>
      </c>
      <c r="AG189" s="109" t="s">
        <v>10</v>
      </c>
      <c r="AH189" s="114">
        <f>SUMIFS('Pooling Demand- Subsidy &amp; ML'!$BO:$BO,'Pooling Demand- Subsidy &amp; ML'!$B:$B,2035,'Pooling Demand- Subsidy &amp; ML'!$C:$C,$B189,'Pooling Demand- Subsidy &amp; ML'!$D:$D,AH$186)+SUMIFS('Pooling Demand- Subsidy &amp; ML'!$BX:$BX,'Pooling Demand- Subsidy &amp; ML'!$B:$B,2035,'Pooling Demand- Subsidy &amp; ML'!$C:$C,$B189,'Pooling Demand- Subsidy &amp; ML'!$D:$D,AH$186)</f>
        <v>6.4629206983780181</v>
      </c>
      <c r="AI189" s="12">
        <f>SUMIFS('Pooling Demand- Subsidy &amp; ML'!$BO:$BO,'Pooling Demand- Subsidy &amp; ML'!$B:$B,2035,'Pooling Demand- Subsidy &amp; ML'!$C:$C,$B189,'Pooling Demand- Subsidy &amp; ML'!$D:$D,AI$186)+SUMIFS('Pooling Demand- Subsidy &amp; ML'!$BX:$BX,'Pooling Demand- Subsidy &amp; ML'!$B:$B,2035,'Pooling Demand- Subsidy &amp; ML'!$C:$C,$B189,'Pooling Demand- Subsidy &amp; ML'!$D:$D,AI$186)</f>
        <v>73.530349110438905</v>
      </c>
      <c r="AJ189" s="12">
        <f>SUMIFS('Pooling Demand- Subsidy &amp; ML'!$BO:$BO,'Pooling Demand- Subsidy &amp; ML'!$B:$B,2035,'Pooling Demand- Subsidy &amp; ML'!$C:$C,$B189,'Pooling Demand- Subsidy &amp; ML'!$D:$D,AJ$186)+SUMIFS('Pooling Demand- Subsidy &amp; ML'!$BX:$BX,'Pooling Demand- Subsidy &amp; ML'!$B:$B,2035,'Pooling Demand- Subsidy &amp; ML'!$C:$C,$B189,'Pooling Demand- Subsidy &amp; ML'!$D:$D,AJ$186)</f>
        <v>0.2149867817184235</v>
      </c>
      <c r="AK189" s="12">
        <f>SUMIFS('Pooling Demand- Subsidy &amp; ML'!$BO:$BO,'Pooling Demand- Subsidy &amp; ML'!$B:$B,2035,'Pooling Demand- Subsidy &amp; ML'!$C:$C,$B189,'Pooling Demand- Subsidy &amp; ML'!$D:$D,AK$186)+SUMIFS('Pooling Demand- Subsidy &amp; ML'!$BX:$BX,'Pooling Demand- Subsidy &amp; ML'!$B:$B,2035,'Pooling Demand- Subsidy &amp; ML'!$C:$C,$B189,'Pooling Demand- Subsidy &amp; ML'!$D:$D,AK$186)</f>
        <v>2.1445413728069771</v>
      </c>
      <c r="AL189" s="12">
        <f>SUMIFS('Pooling Demand- Subsidy &amp; ML'!$BO:$BO,'Pooling Demand- Subsidy &amp; ML'!$B:$B,2035,'Pooling Demand- Subsidy &amp; ML'!$C:$C,$B189,'Pooling Demand- Subsidy &amp; ML'!$D:$D,AL$186)+SUMIFS('Pooling Demand- Subsidy &amp; ML'!$BX:$BX,'Pooling Demand- Subsidy &amp; ML'!$B:$B,2035,'Pooling Demand- Subsidy &amp; ML'!$C:$C,$B189,'Pooling Demand- Subsidy &amp; ML'!$D:$D,AL$186)</f>
        <v>0.97238731761457842</v>
      </c>
      <c r="AM189" s="12">
        <f>SUMIFS('Pooling Demand- Subsidy &amp; ML'!$BO:$BO,'Pooling Demand- Subsidy &amp; ML'!$B:$B,2035,'Pooling Demand- Subsidy &amp; ML'!$C:$C,$B189,'Pooling Demand- Subsidy &amp; ML'!$D:$D,AM$186)+SUMIFS('Pooling Demand- Subsidy &amp; ML'!$BX:$BX,'Pooling Demand- Subsidy &amp; ML'!$B:$B,2035,'Pooling Demand- Subsidy &amp; ML'!$C:$C,$B189,'Pooling Demand- Subsidy &amp; ML'!$D:$D,AM$186)</f>
        <v>0.96912588720953907</v>
      </c>
      <c r="AN189" s="115">
        <f>SUMIFS('Pooling Demand- Subsidy &amp; ML'!$BO:$BO,'Pooling Demand- Subsidy &amp; ML'!$B:$B,2035,'Pooling Demand- Subsidy &amp; ML'!$C:$C,$B189,'Pooling Demand- Subsidy &amp; ML'!$D:$D,AN$186)+SUMIFS('Pooling Demand- Subsidy &amp; ML'!$BX:$BX,'Pooling Demand- Subsidy &amp; ML'!$B:$B,2035,'Pooling Demand- Subsidy &amp; ML'!$C:$C,$B189,'Pooling Demand- Subsidy &amp; ML'!$D:$D,AN$186)</f>
        <v>6.6201556929523847E-3</v>
      </c>
      <c r="AO189" s="91">
        <f t="shared" ref="AO189:AO194" si="113">SUM(AH189:AN189)</f>
        <v>84.300931323859402</v>
      </c>
      <c r="AQ189" s="109" t="s">
        <v>10</v>
      </c>
      <c r="AR189" s="114" t="e">
        <f>SUMIFS('Pooling Demand- Subsidy &amp; ML'!$BO:$BO,'Pooling Demand- Subsidy &amp; ML'!$B:$B,2050,'Pooling Demand- Subsidy &amp; ML'!$C:$C,$B189,'Pooling Demand- Subsidy &amp; ML'!$D:$D,AR$186)+SUMIFS('Pooling Demand- Subsidy &amp; ML'!$BX:$BX,'Pooling Demand- Subsidy &amp; ML'!$B:$B,2050,'Pooling Demand- Subsidy &amp; ML'!$C:$C,$B189,'Pooling Demand- Subsidy &amp; ML'!$D:$D,AR$186)</f>
        <v>#N/A</v>
      </c>
      <c r="AS189" s="12" t="e">
        <f>SUMIFS('Pooling Demand- Subsidy &amp; ML'!$BO:$BO,'Pooling Demand- Subsidy &amp; ML'!$B:$B,2050,'Pooling Demand- Subsidy &amp; ML'!$C:$C,$B189,'Pooling Demand- Subsidy &amp; ML'!$D:$D,AS$186)+SUMIFS('Pooling Demand- Subsidy &amp; ML'!$BX:$BX,'Pooling Demand- Subsidy &amp; ML'!$B:$B,2050,'Pooling Demand- Subsidy &amp; ML'!$C:$C,$B189,'Pooling Demand- Subsidy &amp; ML'!$D:$D,AS$186)</f>
        <v>#N/A</v>
      </c>
      <c r="AT189" s="12" t="e">
        <f>SUMIFS('Pooling Demand- Subsidy &amp; ML'!$BO:$BO,'Pooling Demand- Subsidy &amp; ML'!$B:$B,2050,'Pooling Demand- Subsidy &amp; ML'!$C:$C,$B189,'Pooling Demand- Subsidy &amp; ML'!$D:$D,AT$186)+SUMIFS('Pooling Demand- Subsidy &amp; ML'!$BX:$BX,'Pooling Demand- Subsidy &amp; ML'!$B:$B,2050,'Pooling Demand- Subsidy &amp; ML'!$C:$C,$B189,'Pooling Demand- Subsidy &amp; ML'!$D:$D,AT$186)</f>
        <v>#N/A</v>
      </c>
      <c r="AU189" s="12" t="e">
        <f>SUMIFS('Pooling Demand- Subsidy &amp; ML'!$BO:$BO,'Pooling Demand- Subsidy &amp; ML'!$B:$B,2050,'Pooling Demand- Subsidy &amp; ML'!$C:$C,$B189,'Pooling Demand- Subsidy &amp; ML'!$D:$D,AU$186)+SUMIFS('Pooling Demand- Subsidy &amp; ML'!$BX:$BX,'Pooling Demand- Subsidy &amp; ML'!$B:$B,2050,'Pooling Demand- Subsidy &amp; ML'!$C:$C,$B189,'Pooling Demand- Subsidy &amp; ML'!$D:$D,AU$186)</f>
        <v>#N/A</v>
      </c>
      <c r="AV189" s="12" t="e">
        <f>SUMIFS('Pooling Demand- Subsidy &amp; ML'!$BO:$BO,'Pooling Demand- Subsidy &amp; ML'!$B:$B,2050,'Pooling Demand- Subsidy &amp; ML'!$C:$C,$B189,'Pooling Demand- Subsidy &amp; ML'!$D:$D,AV$186)+SUMIFS('Pooling Demand- Subsidy &amp; ML'!$BX:$BX,'Pooling Demand- Subsidy &amp; ML'!$B:$B,2050,'Pooling Demand- Subsidy &amp; ML'!$C:$C,$B189,'Pooling Demand- Subsidy &amp; ML'!$D:$D,AV$186)</f>
        <v>#N/A</v>
      </c>
      <c r="AW189" s="12" t="e">
        <f>SUMIFS('Pooling Demand- Subsidy &amp; ML'!$BO:$BO,'Pooling Demand- Subsidy &amp; ML'!$B:$B,2050,'Pooling Demand- Subsidy &amp; ML'!$C:$C,$B189,'Pooling Demand- Subsidy &amp; ML'!$D:$D,AW$186)+SUMIFS('Pooling Demand- Subsidy &amp; ML'!$BX:$BX,'Pooling Demand- Subsidy &amp; ML'!$B:$B,2050,'Pooling Demand- Subsidy &amp; ML'!$C:$C,$B189,'Pooling Demand- Subsidy &amp; ML'!$D:$D,AW$186)</f>
        <v>#N/A</v>
      </c>
      <c r="AX189" s="115" t="e">
        <f>SUMIFS('Pooling Demand- Subsidy &amp; ML'!$BO:$BO,'Pooling Demand- Subsidy &amp; ML'!$B:$B,2050,'Pooling Demand- Subsidy &amp; ML'!$C:$C,$B189,'Pooling Demand- Subsidy &amp; ML'!$D:$D,AX$186)+SUMIFS('Pooling Demand- Subsidy &amp; ML'!$BX:$BX,'Pooling Demand- Subsidy &amp; ML'!$B:$B,2050,'Pooling Demand- Subsidy &amp; ML'!$C:$C,$B189,'Pooling Demand- Subsidy &amp; ML'!$D:$D,AX$186)</f>
        <v>#N/A</v>
      </c>
      <c r="AY189" s="91" t="e">
        <f t="shared" ref="AY189:AY194" si="114">SUM(AR189:AX189)</f>
        <v>#N/A</v>
      </c>
    </row>
    <row r="190" spans="2:51" x14ac:dyDescent="0.25">
      <c r="B190" s="18">
        <v>2</v>
      </c>
      <c r="C190" s="109" t="s">
        <v>11</v>
      </c>
      <c r="D190" s="114" t="e">
        <f>SUMIFS('Pooling Demand- Subsidy &amp; ML'!$BO:$BO,'Pooling Demand- Subsidy &amp; ML'!$B:$B,2016,'Pooling Demand- Subsidy &amp; ML'!$C:$C,$B190,'Pooling Demand- Subsidy &amp; ML'!$D:$D,D$186)+SUMIFS('Pooling Demand- Subsidy &amp; ML'!$BX:$BX,'Pooling Demand- Subsidy &amp; ML'!$B:$B,2016,'Pooling Demand- Subsidy &amp; ML'!$C:$C,$B190,'Pooling Demand- Subsidy &amp; ML'!$D:$D,D$186)</f>
        <v>#N/A</v>
      </c>
      <c r="E190" s="12" t="e">
        <f>SUMIFS('Pooling Demand- Subsidy &amp; ML'!$BO:$BO,'Pooling Demand- Subsidy &amp; ML'!$B:$B,2016,'Pooling Demand- Subsidy &amp; ML'!$C:$C,$B190,'Pooling Demand- Subsidy &amp; ML'!$D:$D,E$186)+SUMIFS('Pooling Demand- Subsidy &amp; ML'!$BX:$BX,'Pooling Demand- Subsidy &amp; ML'!$B:$B,2016,'Pooling Demand- Subsidy &amp; ML'!$C:$C,$B190,'Pooling Demand- Subsidy &amp; ML'!$D:$D,E$186)</f>
        <v>#N/A</v>
      </c>
      <c r="F190" s="12" t="e">
        <f>SUMIFS('Pooling Demand- Subsidy &amp; ML'!$BO:$BO,'Pooling Demand- Subsidy &amp; ML'!$B:$B,2016,'Pooling Demand- Subsidy &amp; ML'!$C:$C,$B190,'Pooling Demand- Subsidy &amp; ML'!$D:$D,F$186)+SUMIFS('Pooling Demand- Subsidy &amp; ML'!$BX:$BX,'Pooling Demand- Subsidy &amp; ML'!$B:$B,2016,'Pooling Demand- Subsidy &amp; ML'!$C:$C,$B190,'Pooling Demand- Subsidy &amp; ML'!$D:$D,F$186)</f>
        <v>#N/A</v>
      </c>
      <c r="G190" s="12" t="e">
        <f>SUMIFS('Pooling Demand- Subsidy &amp; ML'!$BO:$BO,'Pooling Demand- Subsidy &amp; ML'!$B:$B,2016,'Pooling Demand- Subsidy &amp; ML'!$C:$C,$B190,'Pooling Demand- Subsidy &amp; ML'!$D:$D,G$186)+SUMIFS('Pooling Demand- Subsidy &amp; ML'!$BX:$BX,'Pooling Demand- Subsidy &amp; ML'!$B:$B,2016,'Pooling Demand- Subsidy &amp; ML'!$C:$C,$B190,'Pooling Demand- Subsidy &amp; ML'!$D:$D,G$186)</f>
        <v>#N/A</v>
      </c>
      <c r="H190" s="12" t="e">
        <f>SUMIFS('Pooling Demand- Subsidy &amp; ML'!$BO:$BO,'Pooling Demand- Subsidy &amp; ML'!$B:$B,2016,'Pooling Demand- Subsidy &amp; ML'!$C:$C,$B190,'Pooling Demand- Subsidy &amp; ML'!$D:$D,H$186)+SUMIFS('Pooling Demand- Subsidy &amp; ML'!$BX:$BX,'Pooling Demand- Subsidy &amp; ML'!$B:$B,2016,'Pooling Demand- Subsidy &amp; ML'!$C:$C,$B190,'Pooling Demand- Subsidy &amp; ML'!$D:$D,H$186)</f>
        <v>#N/A</v>
      </c>
      <c r="I190" s="12" t="e">
        <f>SUMIFS('Pooling Demand- Subsidy &amp; ML'!$BO:$BO,'Pooling Demand- Subsidy &amp; ML'!$B:$B,2016,'Pooling Demand- Subsidy &amp; ML'!$C:$C,$B190,'Pooling Demand- Subsidy &amp; ML'!$D:$D,I$186)+SUMIFS('Pooling Demand- Subsidy &amp; ML'!$BX:$BX,'Pooling Demand- Subsidy &amp; ML'!$B:$B,2016,'Pooling Demand- Subsidy &amp; ML'!$C:$C,$B190,'Pooling Demand- Subsidy &amp; ML'!$D:$D,I$186)</f>
        <v>#N/A</v>
      </c>
      <c r="J190" s="115" t="e">
        <f>SUMIFS('Pooling Demand- Subsidy &amp; ML'!$BO:$BO,'Pooling Demand- Subsidy &amp; ML'!$B:$B,2016,'Pooling Demand- Subsidy &amp; ML'!$C:$C,$B190,'Pooling Demand- Subsidy &amp; ML'!$D:$D,J$186)+SUMIFS('Pooling Demand- Subsidy &amp; ML'!$BX:$BX,'Pooling Demand- Subsidy &amp; ML'!$B:$B,2016,'Pooling Demand- Subsidy &amp; ML'!$C:$C,$B190,'Pooling Demand- Subsidy &amp; ML'!$D:$D,J$186)</f>
        <v>#N/A</v>
      </c>
      <c r="K190" s="91" t="e">
        <f t="shared" si="110"/>
        <v>#N/A</v>
      </c>
      <c r="M190" s="109" t="s">
        <v>11</v>
      </c>
      <c r="N190" s="114" t="e">
        <f>SUMIFS('Pooling Demand- Subsidy &amp; ML'!$BO:$BO,'Pooling Demand- Subsidy &amp; ML'!$B:$B,2020,'Pooling Demand- Subsidy &amp; ML'!$C:$C,$B190,'Pooling Demand- Subsidy &amp; ML'!$D:$D,N$186)+SUMIFS('Pooling Demand- Subsidy &amp; ML'!$BX:$BX,'Pooling Demand- Subsidy &amp; ML'!$B:$B,2020,'Pooling Demand- Subsidy &amp; ML'!$C:$C,$B190,'Pooling Demand- Subsidy &amp; ML'!$D:$D,N$186)</f>
        <v>#N/A</v>
      </c>
      <c r="O190" s="12" t="e">
        <f>SUMIFS('Pooling Demand- Subsidy &amp; ML'!$BO:$BO,'Pooling Demand- Subsidy &amp; ML'!$B:$B,2020,'Pooling Demand- Subsidy &amp; ML'!$C:$C,$B190,'Pooling Demand- Subsidy &amp; ML'!$D:$D,O$186)+SUMIFS('Pooling Demand- Subsidy &amp; ML'!$BX:$BX,'Pooling Demand- Subsidy &amp; ML'!$B:$B,2020,'Pooling Demand- Subsidy &amp; ML'!$C:$C,$B190,'Pooling Demand- Subsidy &amp; ML'!$D:$D,O$186)</f>
        <v>#N/A</v>
      </c>
      <c r="P190" s="12" t="e">
        <f>SUMIFS('Pooling Demand- Subsidy &amp; ML'!$BO:$BO,'Pooling Demand- Subsidy &amp; ML'!$B:$B,2020,'Pooling Demand- Subsidy &amp; ML'!$C:$C,$B190,'Pooling Demand- Subsidy &amp; ML'!$D:$D,P$186)+SUMIFS('Pooling Demand- Subsidy &amp; ML'!$BX:$BX,'Pooling Demand- Subsidy &amp; ML'!$B:$B,2020,'Pooling Demand- Subsidy &amp; ML'!$C:$C,$B190,'Pooling Demand- Subsidy &amp; ML'!$D:$D,P$186)</f>
        <v>#N/A</v>
      </c>
      <c r="Q190" s="12" t="e">
        <f>SUMIFS('Pooling Demand- Subsidy &amp; ML'!$BO:$BO,'Pooling Demand- Subsidy &amp; ML'!$B:$B,2020,'Pooling Demand- Subsidy &amp; ML'!$C:$C,$B190,'Pooling Demand- Subsidy &amp; ML'!$D:$D,Q$186)+SUMIFS('Pooling Demand- Subsidy &amp; ML'!$BX:$BX,'Pooling Demand- Subsidy &amp; ML'!$B:$B,2020,'Pooling Demand- Subsidy &amp; ML'!$C:$C,$B190,'Pooling Demand- Subsidy &amp; ML'!$D:$D,Q$186)</f>
        <v>#N/A</v>
      </c>
      <c r="R190" s="12" t="e">
        <f>SUMIFS('Pooling Demand- Subsidy &amp; ML'!$BO:$BO,'Pooling Demand- Subsidy &amp; ML'!$B:$B,2020,'Pooling Demand- Subsidy &amp; ML'!$C:$C,$B190,'Pooling Demand- Subsidy &amp; ML'!$D:$D,R$186)+SUMIFS('Pooling Demand- Subsidy &amp; ML'!$BX:$BX,'Pooling Demand- Subsidy &amp; ML'!$B:$B,2020,'Pooling Demand- Subsidy &amp; ML'!$C:$C,$B190,'Pooling Demand- Subsidy &amp; ML'!$D:$D,R$186)</f>
        <v>#N/A</v>
      </c>
      <c r="S190" s="12" t="e">
        <f>SUMIFS('Pooling Demand- Subsidy &amp; ML'!$BO:$BO,'Pooling Demand- Subsidy &amp; ML'!$B:$B,2020,'Pooling Demand- Subsidy &amp; ML'!$C:$C,$B190,'Pooling Demand- Subsidy &amp; ML'!$D:$D,S$186)+SUMIFS('Pooling Demand- Subsidy &amp; ML'!$BX:$BX,'Pooling Demand- Subsidy &amp; ML'!$B:$B,2020,'Pooling Demand- Subsidy &amp; ML'!$C:$C,$B190,'Pooling Demand- Subsidy &amp; ML'!$D:$D,S$186)</f>
        <v>#N/A</v>
      </c>
      <c r="T190" s="115" t="e">
        <f>SUMIFS('Pooling Demand- Subsidy &amp; ML'!$BO:$BO,'Pooling Demand- Subsidy &amp; ML'!$B:$B,2020,'Pooling Demand- Subsidy &amp; ML'!$C:$C,$B190,'Pooling Demand- Subsidy &amp; ML'!$D:$D,T$186)+SUMIFS('Pooling Demand- Subsidy &amp; ML'!$BX:$BX,'Pooling Demand- Subsidy &amp; ML'!$B:$B,2020,'Pooling Demand- Subsidy &amp; ML'!$C:$C,$B190,'Pooling Demand- Subsidy &amp; ML'!$D:$D,T$186)</f>
        <v>#N/A</v>
      </c>
      <c r="U190" s="91" t="e">
        <f t="shared" si="111"/>
        <v>#N/A</v>
      </c>
      <c r="W190" s="109" t="s">
        <v>11</v>
      </c>
      <c r="X190" s="114" t="e">
        <f>SUMIFS('Pooling Demand- Subsidy &amp; ML'!$BO:$BO,'Pooling Demand- Subsidy &amp; ML'!$B:$B,2025,'Pooling Demand- Subsidy &amp; ML'!$C:$C,$B190,'Pooling Demand- Subsidy &amp; ML'!$D:$D,X$186)+SUMIFS('Pooling Demand- Subsidy &amp; ML'!$BX:$BX,'Pooling Demand- Subsidy &amp; ML'!$B:$B,2025,'Pooling Demand- Subsidy &amp; ML'!$C:$C,$B190,'Pooling Demand- Subsidy &amp; ML'!$D:$D,X$186)</f>
        <v>#N/A</v>
      </c>
      <c r="Y190" s="12" t="e">
        <f>SUMIFS('Pooling Demand- Subsidy &amp; ML'!$BO:$BO,'Pooling Demand- Subsidy &amp; ML'!$B:$B,2025,'Pooling Demand- Subsidy &amp; ML'!$C:$C,$B190,'Pooling Demand- Subsidy &amp; ML'!$D:$D,Y$186)+SUMIFS('Pooling Demand- Subsidy &amp; ML'!$BX:$BX,'Pooling Demand- Subsidy &amp; ML'!$B:$B,2025,'Pooling Demand- Subsidy &amp; ML'!$C:$C,$B190,'Pooling Demand- Subsidy &amp; ML'!$D:$D,Y$186)</f>
        <v>#N/A</v>
      </c>
      <c r="Z190" s="12" t="e">
        <f>SUMIFS('Pooling Demand- Subsidy &amp; ML'!$BO:$BO,'Pooling Demand- Subsidy &amp; ML'!$B:$B,2025,'Pooling Demand- Subsidy &amp; ML'!$C:$C,$B190,'Pooling Demand- Subsidy &amp; ML'!$D:$D,Z$186)+SUMIFS('Pooling Demand- Subsidy &amp; ML'!$BX:$BX,'Pooling Demand- Subsidy &amp; ML'!$B:$B,2025,'Pooling Demand- Subsidy &amp; ML'!$C:$C,$B190,'Pooling Demand- Subsidy &amp; ML'!$D:$D,Z$186)</f>
        <v>#N/A</v>
      </c>
      <c r="AA190" s="12" t="e">
        <f>SUMIFS('Pooling Demand- Subsidy &amp; ML'!$BO:$BO,'Pooling Demand- Subsidy &amp; ML'!$B:$B,2025,'Pooling Demand- Subsidy &amp; ML'!$C:$C,$B190,'Pooling Demand- Subsidy &amp; ML'!$D:$D,AA$186)+SUMIFS('Pooling Demand- Subsidy &amp; ML'!$BX:$BX,'Pooling Demand- Subsidy &amp; ML'!$B:$B,2025,'Pooling Demand- Subsidy &amp; ML'!$C:$C,$B190,'Pooling Demand- Subsidy &amp; ML'!$D:$D,AA$186)</f>
        <v>#N/A</v>
      </c>
      <c r="AB190" s="12" t="e">
        <f>SUMIFS('Pooling Demand- Subsidy &amp; ML'!$BO:$BO,'Pooling Demand- Subsidy &amp; ML'!$B:$B,2025,'Pooling Demand- Subsidy &amp; ML'!$C:$C,$B190,'Pooling Demand- Subsidy &amp; ML'!$D:$D,AB$186)+SUMIFS('Pooling Demand- Subsidy &amp; ML'!$BX:$BX,'Pooling Demand- Subsidy &amp; ML'!$B:$B,2025,'Pooling Demand- Subsidy &amp; ML'!$C:$C,$B190,'Pooling Demand- Subsidy &amp; ML'!$D:$D,AB$186)</f>
        <v>#N/A</v>
      </c>
      <c r="AC190" s="12" t="e">
        <f>SUMIFS('Pooling Demand- Subsidy &amp; ML'!$BO:$BO,'Pooling Demand- Subsidy &amp; ML'!$B:$B,2025,'Pooling Demand- Subsidy &amp; ML'!$C:$C,$B190,'Pooling Demand- Subsidy &amp; ML'!$D:$D,AC$186)+SUMIFS('Pooling Demand- Subsidy &amp; ML'!$BX:$BX,'Pooling Demand- Subsidy &amp; ML'!$B:$B,2025,'Pooling Demand- Subsidy &amp; ML'!$C:$C,$B190,'Pooling Demand- Subsidy &amp; ML'!$D:$D,AC$186)</f>
        <v>#N/A</v>
      </c>
      <c r="AD190" s="115" t="e">
        <f>SUMIFS('Pooling Demand- Subsidy &amp; ML'!$BO:$BO,'Pooling Demand- Subsidy &amp; ML'!$B:$B,2025,'Pooling Demand- Subsidy &amp; ML'!$C:$C,$B190,'Pooling Demand- Subsidy &amp; ML'!$D:$D,AD$186)+SUMIFS('Pooling Demand- Subsidy &amp; ML'!$BX:$BX,'Pooling Demand- Subsidy &amp; ML'!$B:$B,2025,'Pooling Demand- Subsidy &amp; ML'!$C:$C,$B190,'Pooling Demand- Subsidy &amp; ML'!$D:$D,AD$186)</f>
        <v>#N/A</v>
      </c>
      <c r="AE190" s="91" t="e">
        <f t="shared" si="112"/>
        <v>#N/A</v>
      </c>
      <c r="AG190" s="109" t="s">
        <v>11</v>
      </c>
      <c r="AH190" s="114">
        <f>SUMIFS('Pooling Demand- Subsidy &amp; ML'!$BO:$BO,'Pooling Demand- Subsidy &amp; ML'!$B:$B,2035,'Pooling Demand- Subsidy &amp; ML'!$C:$C,$B190,'Pooling Demand- Subsidy &amp; ML'!$D:$D,AH$186)+SUMIFS('Pooling Demand- Subsidy &amp; ML'!$BX:$BX,'Pooling Demand- Subsidy &amp; ML'!$B:$B,2035,'Pooling Demand- Subsidy &amp; ML'!$C:$C,$B190,'Pooling Demand- Subsidy &amp; ML'!$D:$D,AH$186)</f>
        <v>3.144226962761048</v>
      </c>
      <c r="AI190" s="12">
        <f>SUMIFS('Pooling Demand- Subsidy &amp; ML'!$BO:$BO,'Pooling Demand- Subsidy &amp; ML'!$B:$B,2035,'Pooling Demand- Subsidy &amp; ML'!$C:$C,$B190,'Pooling Demand- Subsidy &amp; ML'!$D:$D,AI$186)+SUMIFS('Pooling Demand- Subsidy &amp; ML'!$BX:$BX,'Pooling Demand- Subsidy &amp; ML'!$B:$B,2035,'Pooling Demand- Subsidy &amp; ML'!$C:$C,$B190,'Pooling Demand- Subsidy &amp; ML'!$D:$D,AI$186)</f>
        <v>0.21956100760261765</v>
      </c>
      <c r="AJ190" s="12">
        <f>SUMIFS('Pooling Demand- Subsidy &amp; ML'!$BO:$BO,'Pooling Demand- Subsidy &amp; ML'!$B:$B,2035,'Pooling Demand- Subsidy &amp; ML'!$C:$C,$B190,'Pooling Demand- Subsidy &amp; ML'!$D:$D,AJ$186)+SUMIFS('Pooling Demand- Subsidy &amp; ML'!$BX:$BX,'Pooling Demand- Subsidy &amp; ML'!$B:$B,2035,'Pooling Demand- Subsidy &amp; ML'!$C:$C,$B190,'Pooling Demand- Subsidy &amp; ML'!$D:$D,AJ$186)</f>
        <v>34.25457808479171</v>
      </c>
      <c r="AK190" s="12">
        <f>SUMIFS('Pooling Demand- Subsidy &amp; ML'!$BO:$BO,'Pooling Demand- Subsidy &amp; ML'!$B:$B,2035,'Pooling Demand- Subsidy &amp; ML'!$C:$C,$B190,'Pooling Demand- Subsidy &amp; ML'!$D:$D,AK$186)+SUMIFS('Pooling Demand- Subsidy &amp; ML'!$BX:$BX,'Pooling Demand- Subsidy &amp; ML'!$B:$B,2035,'Pooling Demand- Subsidy &amp; ML'!$C:$C,$B190,'Pooling Demand- Subsidy &amp; ML'!$D:$D,AK$186)</f>
        <v>0.85010528827342724</v>
      </c>
      <c r="AL190" s="12">
        <f>SUMIFS('Pooling Demand- Subsidy &amp; ML'!$BO:$BO,'Pooling Demand- Subsidy &amp; ML'!$B:$B,2035,'Pooling Demand- Subsidy &amp; ML'!$C:$C,$B190,'Pooling Demand- Subsidy &amp; ML'!$D:$D,AL$186)+SUMIFS('Pooling Demand- Subsidy &amp; ML'!$BX:$BX,'Pooling Demand- Subsidy &amp; ML'!$B:$B,2035,'Pooling Demand- Subsidy &amp; ML'!$C:$C,$B190,'Pooling Demand- Subsidy &amp; ML'!$D:$D,AL$186)</f>
        <v>4.9835388575749911E-3</v>
      </c>
      <c r="AM190" s="12">
        <f>SUMIFS('Pooling Demand- Subsidy &amp; ML'!$BO:$BO,'Pooling Demand- Subsidy &amp; ML'!$B:$B,2035,'Pooling Demand- Subsidy &amp; ML'!$C:$C,$B190,'Pooling Demand- Subsidy &amp; ML'!$D:$D,AM$186)+SUMIFS('Pooling Demand- Subsidy &amp; ML'!$BX:$BX,'Pooling Demand- Subsidy &amp; ML'!$B:$B,2035,'Pooling Demand- Subsidy &amp; ML'!$C:$C,$B190,'Pooling Demand- Subsidy &amp; ML'!$D:$D,AM$186)</f>
        <v>4.2967737867689064E-3</v>
      </c>
      <c r="AN190" s="115">
        <f>SUMIFS('Pooling Demand- Subsidy &amp; ML'!$BO:$BO,'Pooling Demand- Subsidy &amp; ML'!$B:$B,2035,'Pooling Demand- Subsidy &amp; ML'!$C:$C,$B190,'Pooling Demand- Subsidy &amp; ML'!$D:$D,AN$186)+SUMIFS('Pooling Demand- Subsidy &amp; ML'!$BX:$BX,'Pooling Demand- Subsidy &amp; ML'!$B:$B,2035,'Pooling Demand- Subsidy &amp; ML'!$C:$C,$B190,'Pooling Demand- Subsidy &amp; ML'!$D:$D,AN$186)</f>
        <v>3.0974748681210809E-3</v>
      </c>
      <c r="AO190" s="91">
        <f t="shared" si="113"/>
        <v>38.480849130941266</v>
      </c>
      <c r="AQ190" s="109" t="s">
        <v>11</v>
      </c>
      <c r="AR190" s="114" t="e">
        <f>SUMIFS('Pooling Demand- Subsidy &amp; ML'!$BO:$BO,'Pooling Demand- Subsidy &amp; ML'!$B:$B,2050,'Pooling Demand- Subsidy &amp; ML'!$C:$C,$B190,'Pooling Demand- Subsidy &amp; ML'!$D:$D,AR$186)+SUMIFS('Pooling Demand- Subsidy &amp; ML'!$BX:$BX,'Pooling Demand- Subsidy &amp; ML'!$B:$B,2050,'Pooling Demand- Subsidy &amp; ML'!$C:$C,$B190,'Pooling Demand- Subsidy &amp; ML'!$D:$D,AR$186)</f>
        <v>#N/A</v>
      </c>
      <c r="AS190" s="12" t="e">
        <f>SUMIFS('Pooling Demand- Subsidy &amp; ML'!$BO:$BO,'Pooling Demand- Subsidy &amp; ML'!$B:$B,2050,'Pooling Demand- Subsidy &amp; ML'!$C:$C,$B190,'Pooling Demand- Subsidy &amp; ML'!$D:$D,AS$186)+SUMIFS('Pooling Demand- Subsidy &amp; ML'!$BX:$BX,'Pooling Demand- Subsidy &amp; ML'!$B:$B,2050,'Pooling Demand- Subsidy &amp; ML'!$C:$C,$B190,'Pooling Demand- Subsidy &amp; ML'!$D:$D,AS$186)</f>
        <v>#N/A</v>
      </c>
      <c r="AT190" s="12" t="e">
        <f>SUMIFS('Pooling Demand- Subsidy &amp; ML'!$BO:$BO,'Pooling Demand- Subsidy &amp; ML'!$B:$B,2050,'Pooling Demand- Subsidy &amp; ML'!$C:$C,$B190,'Pooling Demand- Subsidy &amp; ML'!$D:$D,AT$186)+SUMIFS('Pooling Demand- Subsidy &amp; ML'!$BX:$BX,'Pooling Demand- Subsidy &amp; ML'!$B:$B,2050,'Pooling Demand- Subsidy &amp; ML'!$C:$C,$B190,'Pooling Demand- Subsidy &amp; ML'!$D:$D,AT$186)</f>
        <v>#N/A</v>
      </c>
      <c r="AU190" s="12" t="e">
        <f>SUMIFS('Pooling Demand- Subsidy &amp; ML'!$BO:$BO,'Pooling Demand- Subsidy &amp; ML'!$B:$B,2050,'Pooling Demand- Subsidy &amp; ML'!$C:$C,$B190,'Pooling Demand- Subsidy &amp; ML'!$D:$D,AU$186)+SUMIFS('Pooling Demand- Subsidy &amp; ML'!$BX:$BX,'Pooling Demand- Subsidy &amp; ML'!$B:$B,2050,'Pooling Demand- Subsidy &amp; ML'!$C:$C,$B190,'Pooling Demand- Subsidy &amp; ML'!$D:$D,AU$186)</f>
        <v>#N/A</v>
      </c>
      <c r="AV190" s="12" t="e">
        <f>SUMIFS('Pooling Demand- Subsidy &amp; ML'!$BO:$BO,'Pooling Demand- Subsidy &amp; ML'!$B:$B,2050,'Pooling Demand- Subsidy &amp; ML'!$C:$C,$B190,'Pooling Demand- Subsidy &amp; ML'!$D:$D,AV$186)+SUMIFS('Pooling Demand- Subsidy &amp; ML'!$BX:$BX,'Pooling Demand- Subsidy &amp; ML'!$B:$B,2050,'Pooling Demand- Subsidy &amp; ML'!$C:$C,$B190,'Pooling Demand- Subsidy &amp; ML'!$D:$D,AV$186)</f>
        <v>#N/A</v>
      </c>
      <c r="AW190" s="12" t="e">
        <f>SUMIFS('Pooling Demand- Subsidy &amp; ML'!$BO:$BO,'Pooling Demand- Subsidy &amp; ML'!$B:$B,2050,'Pooling Demand- Subsidy &amp; ML'!$C:$C,$B190,'Pooling Demand- Subsidy &amp; ML'!$D:$D,AW$186)+SUMIFS('Pooling Demand- Subsidy &amp; ML'!$BX:$BX,'Pooling Demand- Subsidy &amp; ML'!$B:$B,2050,'Pooling Demand- Subsidy &amp; ML'!$C:$C,$B190,'Pooling Demand- Subsidy &amp; ML'!$D:$D,AW$186)</f>
        <v>#N/A</v>
      </c>
      <c r="AX190" s="115" t="e">
        <f>SUMIFS('Pooling Demand- Subsidy &amp; ML'!$BO:$BO,'Pooling Demand- Subsidy &amp; ML'!$B:$B,2050,'Pooling Demand- Subsidy &amp; ML'!$C:$C,$B190,'Pooling Demand- Subsidy &amp; ML'!$D:$D,AX$186)+SUMIFS('Pooling Demand- Subsidy &amp; ML'!$BX:$BX,'Pooling Demand- Subsidy &amp; ML'!$B:$B,2050,'Pooling Demand- Subsidy &amp; ML'!$C:$C,$B190,'Pooling Demand- Subsidy &amp; ML'!$D:$D,AX$186)</f>
        <v>#N/A</v>
      </c>
      <c r="AY190" s="91" t="e">
        <f t="shared" si="114"/>
        <v>#N/A</v>
      </c>
    </row>
    <row r="191" spans="2:51" x14ac:dyDescent="0.25">
      <c r="B191" s="18">
        <v>3</v>
      </c>
      <c r="C191" s="109" t="s">
        <v>12</v>
      </c>
      <c r="D191" s="114" t="e">
        <f>SUMIFS('Pooling Demand- Subsidy &amp; ML'!$BO:$BO,'Pooling Demand- Subsidy &amp; ML'!$B:$B,2016,'Pooling Demand- Subsidy &amp; ML'!$C:$C,$B191,'Pooling Demand- Subsidy &amp; ML'!$D:$D,D$186)+SUMIFS('Pooling Demand- Subsidy &amp; ML'!$BX:$BX,'Pooling Demand- Subsidy &amp; ML'!$B:$B,2016,'Pooling Demand- Subsidy &amp; ML'!$C:$C,$B191,'Pooling Demand- Subsidy &amp; ML'!$D:$D,D$186)</f>
        <v>#N/A</v>
      </c>
      <c r="E191" s="12" t="e">
        <f>SUMIFS('Pooling Demand- Subsidy &amp; ML'!$BO:$BO,'Pooling Demand- Subsidy &amp; ML'!$B:$B,2016,'Pooling Demand- Subsidy &amp; ML'!$C:$C,$B191,'Pooling Demand- Subsidy &amp; ML'!$D:$D,E$186)+SUMIFS('Pooling Demand- Subsidy &amp; ML'!$BX:$BX,'Pooling Demand- Subsidy &amp; ML'!$B:$B,2016,'Pooling Demand- Subsidy &amp; ML'!$C:$C,$B191,'Pooling Demand- Subsidy &amp; ML'!$D:$D,E$186)</f>
        <v>#N/A</v>
      </c>
      <c r="F191" s="12" t="e">
        <f>SUMIFS('Pooling Demand- Subsidy &amp; ML'!$BO:$BO,'Pooling Demand- Subsidy &amp; ML'!$B:$B,2016,'Pooling Demand- Subsidy &amp; ML'!$C:$C,$B191,'Pooling Demand- Subsidy &amp; ML'!$D:$D,F$186)+SUMIFS('Pooling Demand- Subsidy &amp; ML'!$BX:$BX,'Pooling Demand- Subsidy &amp; ML'!$B:$B,2016,'Pooling Demand- Subsidy &amp; ML'!$C:$C,$B191,'Pooling Demand- Subsidy &amp; ML'!$D:$D,F$186)</f>
        <v>#N/A</v>
      </c>
      <c r="G191" s="12" t="e">
        <f>SUMIFS('Pooling Demand- Subsidy &amp; ML'!$BO:$BO,'Pooling Demand- Subsidy &amp; ML'!$B:$B,2016,'Pooling Demand- Subsidy &amp; ML'!$C:$C,$B191,'Pooling Demand- Subsidy &amp; ML'!$D:$D,G$186)+SUMIFS('Pooling Demand- Subsidy &amp; ML'!$BX:$BX,'Pooling Demand- Subsidy &amp; ML'!$B:$B,2016,'Pooling Demand- Subsidy &amp; ML'!$C:$C,$B191,'Pooling Demand- Subsidy &amp; ML'!$D:$D,G$186)</f>
        <v>#N/A</v>
      </c>
      <c r="H191" s="12" t="e">
        <f>SUMIFS('Pooling Demand- Subsidy &amp; ML'!$BO:$BO,'Pooling Demand- Subsidy &amp; ML'!$B:$B,2016,'Pooling Demand- Subsidy &amp; ML'!$C:$C,$B191,'Pooling Demand- Subsidy &amp; ML'!$D:$D,H$186)+SUMIFS('Pooling Demand- Subsidy &amp; ML'!$BX:$BX,'Pooling Demand- Subsidy &amp; ML'!$B:$B,2016,'Pooling Demand- Subsidy &amp; ML'!$C:$C,$B191,'Pooling Demand- Subsidy &amp; ML'!$D:$D,H$186)</f>
        <v>#N/A</v>
      </c>
      <c r="I191" s="12" t="e">
        <f>SUMIFS('Pooling Demand- Subsidy &amp; ML'!$BO:$BO,'Pooling Demand- Subsidy &amp; ML'!$B:$B,2016,'Pooling Demand- Subsidy &amp; ML'!$C:$C,$B191,'Pooling Demand- Subsidy &amp; ML'!$D:$D,I$186)+SUMIFS('Pooling Demand- Subsidy &amp; ML'!$BX:$BX,'Pooling Demand- Subsidy &amp; ML'!$B:$B,2016,'Pooling Demand- Subsidy &amp; ML'!$C:$C,$B191,'Pooling Demand- Subsidy &amp; ML'!$D:$D,I$186)</f>
        <v>#N/A</v>
      </c>
      <c r="J191" s="115" t="e">
        <f>SUMIFS('Pooling Demand- Subsidy &amp; ML'!$BO:$BO,'Pooling Demand- Subsidy &amp; ML'!$B:$B,2016,'Pooling Demand- Subsidy &amp; ML'!$C:$C,$B191,'Pooling Demand- Subsidy &amp; ML'!$D:$D,J$186)+SUMIFS('Pooling Demand- Subsidy &amp; ML'!$BX:$BX,'Pooling Demand- Subsidy &amp; ML'!$B:$B,2016,'Pooling Demand- Subsidy &amp; ML'!$C:$C,$B191,'Pooling Demand- Subsidy &amp; ML'!$D:$D,J$186)</f>
        <v>#N/A</v>
      </c>
      <c r="K191" s="91" t="e">
        <f t="shared" si="110"/>
        <v>#N/A</v>
      </c>
      <c r="M191" s="109" t="s">
        <v>12</v>
      </c>
      <c r="N191" s="114" t="e">
        <f>SUMIFS('Pooling Demand- Subsidy &amp; ML'!$BO:$BO,'Pooling Demand- Subsidy &amp; ML'!$B:$B,2020,'Pooling Demand- Subsidy &amp; ML'!$C:$C,$B191,'Pooling Demand- Subsidy &amp; ML'!$D:$D,N$186)+SUMIFS('Pooling Demand- Subsidy &amp; ML'!$BX:$BX,'Pooling Demand- Subsidy &amp; ML'!$B:$B,2020,'Pooling Demand- Subsidy &amp; ML'!$C:$C,$B191,'Pooling Demand- Subsidy &amp; ML'!$D:$D,N$186)</f>
        <v>#N/A</v>
      </c>
      <c r="O191" s="12" t="e">
        <f>SUMIFS('Pooling Demand- Subsidy &amp; ML'!$BO:$BO,'Pooling Demand- Subsidy &amp; ML'!$B:$B,2020,'Pooling Demand- Subsidy &amp; ML'!$C:$C,$B191,'Pooling Demand- Subsidy &amp; ML'!$D:$D,O$186)+SUMIFS('Pooling Demand- Subsidy &amp; ML'!$BX:$BX,'Pooling Demand- Subsidy &amp; ML'!$B:$B,2020,'Pooling Demand- Subsidy &amp; ML'!$C:$C,$B191,'Pooling Demand- Subsidy &amp; ML'!$D:$D,O$186)</f>
        <v>#N/A</v>
      </c>
      <c r="P191" s="12" t="e">
        <f>SUMIFS('Pooling Demand- Subsidy &amp; ML'!$BO:$BO,'Pooling Demand- Subsidy &amp; ML'!$B:$B,2020,'Pooling Demand- Subsidy &amp; ML'!$C:$C,$B191,'Pooling Demand- Subsidy &amp; ML'!$D:$D,P$186)+SUMIFS('Pooling Demand- Subsidy &amp; ML'!$BX:$BX,'Pooling Demand- Subsidy &amp; ML'!$B:$B,2020,'Pooling Demand- Subsidy &amp; ML'!$C:$C,$B191,'Pooling Demand- Subsidy &amp; ML'!$D:$D,P$186)</f>
        <v>#N/A</v>
      </c>
      <c r="Q191" s="12" t="e">
        <f>SUMIFS('Pooling Demand- Subsidy &amp; ML'!$BO:$BO,'Pooling Demand- Subsidy &amp; ML'!$B:$B,2020,'Pooling Demand- Subsidy &amp; ML'!$C:$C,$B191,'Pooling Demand- Subsidy &amp; ML'!$D:$D,Q$186)+SUMIFS('Pooling Demand- Subsidy &amp; ML'!$BX:$BX,'Pooling Demand- Subsidy &amp; ML'!$B:$B,2020,'Pooling Demand- Subsidy &amp; ML'!$C:$C,$B191,'Pooling Demand- Subsidy &amp; ML'!$D:$D,Q$186)</f>
        <v>#N/A</v>
      </c>
      <c r="R191" s="12" t="e">
        <f>SUMIFS('Pooling Demand- Subsidy &amp; ML'!$BO:$BO,'Pooling Demand- Subsidy &amp; ML'!$B:$B,2020,'Pooling Demand- Subsidy &amp; ML'!$C:$C,$B191,'Pooling Demand- Subsidy &amp; ML'!$D:$D,R$186)+SUMIFS('Pooling Demand- Subsidy &amp; ML'!$BX:$BX,'Pooling Demand- Subsidy &amp; ML'!$B:$B,2020,'Pooling Demand- Subsidy &amp; ML'!$C:$C,$B191,'Pooling Demand- Subsidy &amp; ML'!$D:$D,R$186)</f>
        <v>#N/A</v>
      </c>
      <c r="S191" s="12" t="e">
        <f>SUMIFS('Pooling Demand- Subsidy &amp; ML'!$BO:$BO,'Pooling Demand- Subsidy &amp; ML'!$B:$B,2020,'Pooling Demand- Subsidy &amp; ML'!$C:$C,$B191,'Pooling Demand- Subsidy &amp; ML'!$D:$D,S$186)+SUMIFS('Pooling Demand- Subsidy &amp; ML'!$BX:$BX,'Pooling Demand- Subsidy &amp; ML'!$B:$B,2020,'Pooling Demand- Subsidy &amp; ML'!$C:$C,$B191,'Pooling Demand- Subsidy &amp; ML'!$D:$D,S$186)</f>
        <v>#N/A</v>
      </c>
      <c r="T191" s="115" t="e">
        <f>SUMIFS('Pooling Demand- Subsidy &amp; ML'!$BO:$BO,'Pooling Demand- Subsidy &amp; ML'!$B:$B,2020,'Pooling Demand- Subsidy &amp; ML'!$C:$C,$B191,'Pooling Demand- Subsidy &amp; ML'!$D:$D,T$186)+SUMIFS('Pooling Demand- Subsidy &amp; ML'!$BX:$BX,'Pooling Demand- Subsidy &amp; ML'!$B:$B,2020,'Pooling Demand- Subsidy &amp; ML'!$C:$C,$B191,'Pooling Demand- Subsidy &amp; ML'!$D:$D,T$186)</f>
        <v>#N/A</v>
      </c>
      <c r="U191" s="91" t="e">
        <f t="shared" si="111"/>
        <v>#N/A</v>
      </c>
      <c r="W191" s="109" t="s">
        <v>12</v>
      </c>
      <c r="X191" s="114" t="e">
        <f>SUMIFS('Pooling Demand- Subsidy &amp; ML'!$BO:$BO,'Pooling Demand- Subsidy &amp; ML'!$B:$B,2025,'Pooling Demand- Subsidy &amp; ML'!$C:$C,$B191,'Pooling Demand- Subsidy &amp; ML'!$D:$D,X$186)+SUMIFS('Pooling Demand- Subsidy &amp; ML'!$BX:$BX,'Pooling Demand- Subsidy &amp; ML'!$B:$B,2025,'Pooling Demand- Subsidy &amp; ML'!$C:$C,$B191,'Pooling Demand- Subsidy &amp; ML'!$D:$D,X$186)</f>
        <v>#N/A</v>
      </c>
      <c r="Y191" s="12" t="e">
        <f>SUMIFS('Pooling Demand- Subsidy &amp; ML'!$BO:$BO,'Pooling Demand- Subsidy &amp; ML'!$B:$B,2025,'Pooling Demand- Subsidy &amp; ML'!$C:$C,$B191,'Pooling Demand- Subsidy &amp; ML'!$D:$D,Y$186)+SUMIFS('Pooling Demand- Subsidy &amp; ML'!$BX:$BX,'Pooling Demand- Subsidy &amp; ML'!$B:$B,2025,'Pooling Demand- Subsidy &amp; ML'!$C:$C,$B191,'Pooling Demand- Subsidy &amp; ML'!$D:$D,Y$186)</f>
        <v>#N/A</v>
      </c>
      <c r="Z191" s="12" t="e">
        <f>SUMIFS('Pooling Demand- Subsidy &amp; ML'!$BO:$BO,'Pooling Demand- Subsidy &amp; ML'!$B:$B,2025,'Pooling Demand- Subsidy &amp; ML'!$C:$C,$B191,'Pooling Demand- Subsidy &amp; ML'!$D:$D,Z$186)+SUMIFS('Pooling Demand- Subsidy &amp; ML'!$BX:$BX,'Pooling Demand- Subsidy &amp; ML'!$B:$B,2025,'Pooling Demand- Subsidy &amp; ML'!$C:$C,$B191,'Pooling Demand- Subsidy &amp; ML'!$D:$D,Z$186)</f>
        <v>#N/A</v>
      </c>
      <c r="AA191" s="12" t="e">
        <f>SUMIFS('Pooling Demand- Subsidy &amp; ML'!$BO:$BO,'Pooling Demand- Subsidy &amp; ML'!$B:$B,2025,'Pooling Demand- Subsidy &amp; ML'!$C:$C,$B191,'Pooling Demand- Subsidy &amp; ML'!$D:$D,AA$186)+SUMIFS('Pooling Demand- Subsidy &amp; ML'!$BX:$BX,'Pooling Demand- Subsidy &amp; ML'!$B:$B,2025,'Pooling Demand- Subsidy &amp; ML'!$C:$C,$B191,'Pooling Demand- Subsidy &amp; ML'!$D:$D,AA$186)</f>
        <v>#N/A</v>
      </c>
      <c r="AB191" s="12" t="e">
        <f>SUMIFS('Pooling Demand- Subsidy &amp; ML'!$BO:$BO,'Pooling Demand- Subsidy &amp; ML'!$B:$B,2025,'Pooling Demand- Subsidy &amp; ML'!$C:$C,$B191,'Pooling Demand- Subsidy &amp; ML'!$D:$D,AB$186)+SUMIFS('Pooling Demand- Subsidy &amp; ML'!$BX:$BX,'Pooling Demand- Subsidy &amp; ML'!$B:$B,2025,'Pooling Demand- Subsidy &amp; ML'!$C:$C,$B191,'Pooling Demand- Subsidy &amp; ML'!$D:$D,AB$186)</f>
        <v>#N/A</v>
      </c>
      <c r="AC191" s="12" t="e">
        <f>SUMIFS('Pooling Demand- Subsidy &amp; ML'!$BO:$BO,'Pooling Demand- Subsidy &amp; ML'!$B:$B,2025,'Pooling Demand- Subsidy &amp; ML'!$C:$C,$B191,'Pooling Demand- Subsidy &amp; ML'!$D:$D,AC$186)+SUMIFS('Pooling Demand- Subsidy &amp; ML'!$BX:$BX,'Pooling Demand- Subsidy &amp; ML'!$B:$B,2025,'Pooling Demand- Subsidy &amp; ML'!$C:$C,$B191,'Pooling Demand- Subsidy &amp; ML'!$D:$D,AC$186)</f>
        <v>#N/A</v>
      </c>
      <c r="AD191" s="115" t="e">
        <f>SUMIFS('Pooling Demand- Subsidy &amp; ML'!$BO:$BO,'Pooling Demand- Subsidy &amp; ML'!$B:$B,2025,'Pooling Demand- Subsidy &amp; ML'!$C:$C,$B191,'Pooling Demand- Subsidy &amp; ML'!$D:$D,AD$186)+SUMIFS('Pooling Demand- Subsidy &amp; ML'!$BX:$BX,'Pooling Demand- Subsidy &amp; ML'!$B:$B,2025,'Pooling Demand- Subsidy &amp; ML'!$C:$C,$B191,'Pooling Demand- Subsidy &amp; ML'!$D:$D,AD$186)</f>
        <v>#N/A</v>
      </c>
      <c r="AE191" s="91" t="e">
        <f t="shared" si="112"/>
        <v>#N/A</v>
      </c>
      <c r="AG191" s="109" t="s">
        <v>12</v>
      </c>
      <c r="AH191" s="114">
        <f>SUMIFS('Pooling Demand- Subsidy &amp; ML'!$BO:$BO,'Pooling Demand- Subsidy &amp; ML'!$B:$B,2035,'Pooling Demand- Subsidy &amp; ML'!$C:$C,$B191,'Pooling Demand- Subsidy &amp; ML'!$D:$D,AH$186)+SUMIFS('Pooling Demand- Subsidy &amp; ML'!$BX:$BX,'Pooling Demand- Subsidy &amp; ML'!$B:$B,2035,'Pooling Demand- Subsidy &amp; ML'!$C:$C,$B191,'Pooling Demand- Subsidy &amp; ML'!$D:$D,AH$186)</f>
        <v>3.6391196109766013</v>
      </c>
      <c r="AI191" s="12">
        <f>SUMIFS('Pooling Demand- Subsidy &amp; ML'!$BO:$BO,'Pooling Demand- Subsidy &amp; ML'!$B:$B,2035,'Pooling Demand- Subsidy &amp; ML'!$C:$C,$B191,'Pooling Demand- Subsidy &amp; ML'!$D:$D,AI$186)+SUMIFS('Pooling Demand- Subsidy &amp; ML'!$BX:$BX,'Pooling Demand- Subsidy &amp; ML'!$B:$B,2035,'Pooling Demand- Subsidy &amp; ML'!$C:$C,$B191,'Pooling Demand- Subsidy &amp; ML'!$D:$D,AI$186)</f>
        <v>2.1639641312028424</v>
      </c>
      <c r="AJ191" s="12">
        <f>SUMIFS('Pooling Demand- Subsidy &amp; ML'!$BO:$BO,'Pooling Demand- Subsidy &amp; ML'!$B:$B,2035,'Pooling Demand- Subsidy &amp; ML'!$C:$C,$B191,'Pooling Demand- Subsidy &amp; ML'!$D:$D,AJ$186)+SUMIFS('Pooling Demand- Subsidy &amp; ML'!$BX:$BX,'Pooling Demand- Subsidy &amp; ML'!$B:$B,2035,'Pooling Demand- Subsidy &amp; ML'!$C:$C,$B191,'Pooling Demand- Subsidy &amp; ML'!$D:$D,AJ$186)</f>
        <v>0.8556429412802905</v>
      </c>
      <c r="AK191" s="12">
        <f>SUMIFS('Pooling Demand- Subsidy &amp; ML'!$BO:$BO,'Pooling Demand- Subsidy &amp; ML'!$B:$B,2035,'Pooling Demand- Subsidy &amp; ML'!$C:$C,$B191,'Pooling Demand- Subsidy &amp; ML'!$D:$D,AK$186)+SUMIFS('Pooling Demand- Subsidy &amp; ML'!$BX:$BX,'Pooling Demand- Subsidy &amp; ML'!$B:$B,2035,'Pooling Demand- Subsidy &amp; ML'!$C:$C,$B191,'Pooling Demand- Subsidy &amp; ML'!$D:$D,AK$186)</f>
        <v>40.77992890965897</v>
      </c>
      <c r="AL191" s="12">
        <f>SUMIFS('Pooling Demand- Subsidy &amp; ML'!$BO:$BO,'Pooling Demand- Subsidy &amp; ML'!$B:$B,2035,'Pooling Demand- Subsidy &amp; ML'!$C:$C,$B191,'Pooling Demand- Subsidy &amp; ML'!$D:$D,AL$186)+SUMIFS('Pooling Demand- Subsidy &amp; ML'!$BX:$BX,'Pooling Demand- Subsidy &amp; ML'!$B:$B,2035,'Pooling Demand- Subsidy &amp; ML'!$C:$C,$B191,'Pooling Demand- Subsidy &amp; ML'!$D:$D,AL$186)</f>
        <v>1.2989949691712528E-2</v>
      </c>
      <c r="AM191" s="12">
        <f>SUMIFS('Pooling Demand- Subsidy &amp; ML'!$BO:$BO,'Pooling Demand- Subsidy &amp; ML'!$B:$B,2035,'Pooling Demand- Subsidy &amp; ML'!$C:$C,$B191,'Pooling Demand- Subsidy &amp; ML'!$D:$D,AM$186)+SUMIFS('Pooling Demand- Subsidy &amp; ML'!$BX:$BX,'Pooling Demand- Subsidy &amp; ML'!$B:$B,2035,'Pooling Demand- Subsidy &amp; ML'!$C:$C,$B191,'Pooling Demand- Subsidy &amp; ML'!$D:$D,AM$186)</f>
        <v>5.9342980441077692E-2</v>
      </c>
      <c r="AN191" s="115">
        <f>SUMIFS('Pooling Demand- Subsidy &amp; ML'!$BO:$BO,'Pooling Demand- Subsidy &amp; ML'!$B:$B,2035,'Pooling Demand- Subsidy &amp; ML'!$C:$C,$B191,'Pooling Demand- Subsidy &amp; ML'!$D:$D,AN$186)+SUMIFS('Pooling Demand- Subsidy &amp; ML'!$BX:$BX,'Pooling Demand- Subsidy &amp; ML'!$B:$B,2035,'Pooling Demand- Subsidy &amp; ML'!$C:$C,$B191,'Pooling Demand- Subsidy &amp; ML'!$D:$D,AN$186)</f>
        <v>8.8368070238677737E-2</v>
      </c>
      <c r="AO191" s="91">
        <f t="shared" si="113"/>
        <v>47.599356593490178</v>
      </c>
      <c r="AQ191" s="109" t="s">
        <v>12</v>
      </c>
      <c r="AR191" s="114" t="e">
        <f>SUMIFS('Pooling Demand- Subsidy &amp; ML'!$BO:$BO,'Pooling Demand- Subsidy &amp; ML'!$B:$B,2050,'Pooling Demand- Subsidy &amp; ML'!$C:$C,$B191,'Pooling Demand- Subsidy &amp; ML'!$D:$D,AR$186)+SUMIFS('Pooling Demand- Subsidy &amp; ML'!$BX:$BX,'Pooling Demand- Subsidy &amp; ML'!$B:$B,2050,'Pooling Demand- Subsidy &amp; ML'!$C:$C,$B191,'Pooling Demand- Subsidy &amp; ML'!$D:$D,AR$186)</f>
        <v>#N/A</v>
      </c>
      <c r="AS191" s="12" t="e">
        <f>SUMIFS('Pooling Demand- Subsidy &amp; ML'!$BO:$BO,'Pooling Demand- Subsidy &amp; ML'!$B:$B,2050,'Pooling Demand- Subsidy &amp; ML'!$C:$C,$B191,'Pooling Demand- Subsidy &amp; ML'!$D:$D,AS$186)+SUMIFS('Pooling Demand- Subsidy &amp; ML'!$BX:$BX,'Pooling Demand- Subsidy &amp; ML'!$B:$B,2050,'Pooling Demand- Subsidy &amp; ML'!$C:$C,$B191,'Pooling Demand- Subsidy &amp; ML'!$D:$D,AS$186)</f>
        <v>#N/A</v>
      </c>
      <c r="AT191" s="12" t="e">
        <f>SUMIFS('Pooling Demand- Subsidy &amp; ML'!$BO:$BO,'Pooling Demand- Subsidy &amp; ML'!$B:$B,2050,'Pooling Demand- Subsidy &amp; ML'!$C:$C,$B191,'Pooling Demand- Subsidy &amp; ML'!$D:$D,AT$186)+SUMIFS('Pooling Demand- Subsidy &amp; ML'!$BX:$BX,'Pooling Demand- Subsidy &amp; ML'!$B:$B,2050,'Pooling Demand- Subsidy &amp; ML'!$C:$C,$B191,'Pooling Demand- Subsidy &amp; ML'!$D:$D,AT$186)</f>
        <v>#N/A</v>
      </c>
      <c r="AU191" s="12" t="e">
        <f>SUMIFS('Pooling Demand- Subsidy &amp; ML'!$BO:$BO,'Pooling Demand- Subsidy &amp; ML'!$B:$B,2050,'Pooling Demand- Subsidy &amp; ML'!$C:$C,$B191,'Pooling Demand- Subsidy &amp; ML'!$D:$D,AU$186)+SUMIFS('Pooling Demand- Subsidy &amp; ML'!$BX:$BX,'Pooling Demand- Subsidy &amp; ML'!$B:$B,2050,'Pooling Demand- Subsidy &amp; ML'!$C:$C,$B191,'Pooling Demand- Subsidy &amp; ML'!$D:$D,AU$186)</f>
        <v>#N/A</v>
      </c>
      <c r="AV191" s="12" t="e">
        <f>SUMIFS('Pooling Demand- Subsidy &amp; ML'!$BO:$BO,'Pooling Demand- Subsidy &amp; ML'!$B:$B,2050,'Pooling Demand- Subsidy &amp; ML'!$C:$C,$B191,'Pooling Demand- Subsidy &amp; ML'!$D:$D,AV$186)+SUMIFS('Pooling Demand- Subsidy &amp; ML'!$BX:$BX,'Pooling Demand- Subsidy &amp; ML'!$B:$B,2050,'Pooling Demand- Subsidy &amp; ML'!$C:$C,$B191,'Pooling Demand- Subsidy &amp; ML'!$D:$D,AV$186)</f>
        <v>#N/A</v>
      </c>
      <c r="AW191" s="12" t="e">
        <f>SUMIFS('Pooling Demand- Subsidy &amp; ML'!$BO:$BO,'Pooling Demand- Subsidy &amp; ML'!$B:$B,2050,'Pooling Demand- Subsidy &amp; ML'!$C:$C,$B191,'Pooling Demand- Subsidy &amp; ML'!$D:$D,AW$186)+SUMIFS('Pooling Demand- Subsidy &amp; ML'!$BX:$BX,'Pooling Demand- Subsidy &amp; ML'!$B:$B,2050,'Pooling Demand- Subsidy &amp; ML'!$C:$C,$B191,'Pooling Demand- Subsidy &amp; ML'!$D:$D,AW$186)</f>
        <v>#N/A</v>
      </c>
      <c r="AX191" s="115" t="e">
        <f>SUMIFS('Pooling Demand- Subsidy &amp; ML'!$BO:$BO,'Pooling Demand- Subsidy &amp; ML'!$B:$B,2050,'Pooling Demand- Subsidy &amp; ML'!$C:$C,$B191,'Pooling Demand- Subsidy &amp; ML'!$D:$D,AX$186)+SUMIFS('Pooling Demand- Subsidy &amp; ML'!$BX:$BX,'Pooling Demand- Subsidy &amp; ML'!$B:$B,2050,'Pooling Demand- Subsidy &amp; ML'!$C:$C,$B191,'Pooling Demand- Subsidy &amp; ML'!$D:$D,AX$186)</f>
        <v>#N/A</v>
      </c>
      <c r="AY191" s="91" t="e">
        <f t="shared" si="114"/>
        <v>#N/A</v>
      </c>
    </row>
    <row r="192" spans="2:51" x14ac:dyDescent="0.25">
      <c r="B192" s="18">
        <v>4</v>
      </c>
      <c r="C192" s="109" t="s">
        <v>13</v>
      </c>
      <c r="D192" s="114" t="e">
        <f>SUMIFS('Pooling Demand- Subsidy &amp; ML'!$BO:$BO,'Pooling Demand- Subsidy &amp; ML'!$B:$B,2016,'Pooling Demand- Subsidy &amp; ML'!$C:$C,$B192,'Pooling Demand- Subsidy &amp; ML'!$D:$D,D$186)+SUMIFS('Pooling Demand- Subsidy &amp; ML'!$BX:$BX,'Pooling Demand- Subsidy &amp; ML'!$B:$B,2016,'Pooling Demand- Subsidy &amp; ML'!$C:$C,$B192,'Pooling Demand- Subsidy &amp; ML'!$D:$D,D$186)</f>
        <v>#N/A</v>
      </c>
      <c r="E192" s="12" t="e">
        <f>SUMIFS('Pooling Demand- Subsidy &amp; ML'!$BO:$BO,'Pooling Demand- Subsidy &amp; ML'!$B:$B,2016,'Pooling Demand- Subsidy &amp; ML'!$C:$C,$B192,'Pooling Demand- Subsidy &amp; ML'!$D:$D,E$186)+SUMIFS('Pooling Demand- Subsidy &amp; ML'!$BX:$BX,'Pooling Demand- Subsidy &amp; ML'!$B:$B,2016,'Pooling Demand- Subsidy &amp; ML'!$C:$C,$B192,'Pooling Demand- Subsidy &amp; ML'!$D:$D,E$186)</f>
        <v>#N/A</v>
      </c>
      <c r="F192" s="12" t="e">
        <f>SUMIFS('Pooling Demand- Subsidy &amp; ML'!$BO:$BO,'Pooling Demand- Subsidy &amp; ML'!$B:$B,2016,'Pooling Demand- Subsidy &amp; ML'!$C:$C,$B192,'Pooling Demand- Subsidy &amp; ML'!$D:$D,F$186)+SUMIFS('Pooling Demand- Subsidy &amp; ML'!$BX:$BX,'Pooling Demand- Subsidy &amp; ML'!$B:$B,2016,'Pooling Demand- Subsidy &amp; ML'!$C:$C,$B192,'Pooling Demand- Subsidy &amp; ML'!$D:$D,F$186)</f>
        <v>#N/A</v>
      </c>
      <c r="G192" s="12" t="e">
        <f>SUMIFS('Pooling Demand- Subsidy &amp; ML'!$BO:$BO,'Pooling Demand- Subsidy &amp; ML'!$B:$B,2016,'Pooling Demand- Subsidy &amp; ML'!$C:$C,$B192,'Pooling Demand- Subsidy &amp; ML'!$D:$D,G$186)+SUMIFS('Pooling Demand- Subsidy &amp; ML'!$BX:$BX,'Pooling Demand- Subsidy &amp; ML'!$B:$B,2016,'Pooling Demand- Subsidy &amp; ML'!$C:$C,$B192,'Pooling Demand- Subsidy &amp; ML'!$D:$D,G$186)</f>
        <v>#N/A</v>
      </c>
      <c r="H192" s="12" t="e">
        <f>SUMIFS('Pooling Demand- Subsidy &amp; ML'!$BO:$BO,'Pooling Demand- Subsidy &amp; ML'!$B:$B,2016,'Pooling Demand- Subsidy &amp; ML'!$C:$C,$B192,'Pooling Demand- Subsidy &amp; ML'!$D:$D,H$186)+SUMIFS('Pooling Demand- Subsidy &amp; ML'!$BX:$BX,'Pooling Demand- Subsidy &amp; ML'!$B:$B,2016,'Pooling Demand- Subsidy &amp; ML'!$C:$C,$B192,'Pooling Demand- Subsidy &amp; ML'!$D:$D,H$186)</f>
        <v>#N/A</v>
      </c>
      <c r="I192" s="12" t="e">
        <f>SUMIFS('Pooling Demand- Subsidy &amp; ML'!$BO:$BO,'Pooling Demand- Subsidy &amp; ML'!$B:$B,2016,'Pooling Demand- Subsidy &amp; ML'!$C:$C,$B192,'Pooling Demand- Subsidy &amp; ML'!$D:$D,I$186)+SUMIFS('Pooling Demand- Subsidy &amp; ML'!$BX:$BX,'Pooling Demand- Subsidy &amp; ML'!$B:$B,2016,'Pooling Demand- Subsidy &amp; ML'!$C:$C,$B192,'Pooling Demand- Subsidy &amp; ML'!$D:$D,I$186)</f>
        <v>#N/A</v>
      </c>
      <c r="J192" s="115" t="e">
        <f>SUMIFS('Pooling Demand- Subsidy &amp; ML'!$BO:$BO,'Pooling Demand- Subsidy &amp; ML'!$B:$B,2016,'Pooling Demand- Subsidy &amp; ML'!$C:$C,$B192,'Pooling Demand- Subsidy &amp; ML'!$D:$D,J$186)+SUMIFS('Pooling Demand- Subsidy &amp; ML'!$BX:$BX,'Pooling Demand- Subsidy &amp; ML'!$B:$B,2016,'Pooling Demand- Subsidy &amp; ML'!$C:$C,$B192,'Pooling Demand- Subsidy &amp; ML'!$D:$D,J$186)</f>
        <v>#N/A</v>
      </c>
      <c r="K192" s="91" t="e">
        <f t="shared" si="110"/>
        <v>#N/A</v>
      </c>
      <c r="M192" s="109" t="s">
        <v>13</v>
      </c>
      <c r="N192" s="114" t="e">
        <f>SUMIFS('Pooling Demand- Subsidy &amp; ML'!$BO:$BO,'Pooling Demand- Subsidy &amp; ML'!$B:$B,2020,'Pooling Demand- Subsidy &amp; ML'!$C:$C,$B192,'Pooling Demand- Subsidy &amp; ML'!$D:$D,N$186)+SUMIFS('Pooling Demand- Subsidy &amp; ML'!$BX:$BX,'Pooling Demand- Subsidy &amp; ML'!$B:$B,2020,'Pooling Demand- Subsidy &amp; ML'!$C:$C,$B192,'Pooling Demand- Subsidy &amp; ML'!$D:$D,N$186)</f>
        <v>#N/A</v>
      </c>
      <c r="O192" s="12" t="e">
        <f>SUMIFS('Pooling Demand- Subsidy &amp; ML'!$BO:$BO,'Pooling Demand- Subsidy &amp; ML'!$B:$B,2020,'Pooling Demand- Subsidy &amp; ML'!$C:$C,$B192,'Pooling Demand- Subsidy &amp; ML'!$D:$D,O$186)+SUMIFS('Pooling Demand- Subsidy &amp; ML'!$BX:$BX,'Pooling Demand- Subsidy &amp; ML'!$B:$B,2020,'Pooling Demand- Subsidy &amp; ML'!$C:$C,$B192,'Pooling Demand- Subsidy &amp; ML'!$D:$D,O$186)</f>
        <v>#N/A</v>
      </c>
      <c r="P192" s="12" t="e">
        <f>SUMIFS('Pooling Demand- Subsidy &amp; ML'!$BO:$BO,'Pooling Demand- Subsidy &amp; ML'!$B:$B,2020,'Pooling Demand- Subsidy &amp; ML'!$C:$C,$B192,'Pooling Demand- Subsidy &amp; ML'!$D:$D,P$186)+SUMIFS('Pooling Demand- Subsidy &amp; ML'!$BX:$BX,'Pooling Demand- Subsidy &amp; ML'!$B:$B,2020,'Pooling Demand- Subsidy &amp; ML'!$C:$C,$B192,'Pooling Demand- Subsidy &amp; ML'!$D:$D,P$186)</f>
        <v>#N/A</v>
      </c>
      <c r="Q192" s="12" t="e">
        <f>SUMIFS('Pooling Demand- Subsidy &amp; ML'!$BO:$BO,'Pooling Demand- Subsidy &amp; ML'!$B:$B,2020,'Pooling Demand- Subsidy &amp; ML'!$C:$C,$B192,'Pooling Demand- Subsidy &amp; ML'!$D:$D,Q$186)+SUMIFS('Pooling Demand- Subsidy &amp; ML'!$BX:$BX,'Pooling Demand- Subsidy &amp; ML'!$B:$B,2020,'Pooling Demand- Subsidy &amp; ML'!$C:$C,$B192,'Pooling Demand- Subsidy &amp; ML'!$D:$D,Q$186)</f>
        <v>#N/A</v>
      </c>
      <c r="R192" s="12" t="e">
        <f>SUMIFS('Pooling Demand- Subsidy &amp; ML'!$BO:$BO,'Pooling Demand- Subsidy &amp; ML'!$B:$B,2020,'Pooling Demand- Subsidy &amp; ML'!$C:$C,$B192,'Pooling Demand- Subsidy &amp; ML'!$D:$D,R$186)+SUMIFS('Pooling Demand- Subsidy &amp; ML'!$BX:$BX,'Pooling Demand- Subsidy &amp; ML'!$B:$B,2020,'Pooling Demand- Subsidy &amp; ML'!$C:$C,$B192,'Pooling Demand- Subsidy &amp; ML'!$D:$D,R$186)</f>
        <v>#N/A</v>
      </c>
      <c r="S192" s="12" t="e">
        <f>SUMIFS('Pooling Demand- Subsidy &amp; ML'!$BO:$BO,'Pooling Demand- Subsidy &amp; ML'!$B:$B,2020,'Pooling Demand- Subsidy &amp; ML'!$C:$C,$B192,'Pooling Demand- Subsidy &amp; ML'!$D:$D,S$186)+SUMIFS('Pooling Demand- Subsidy &amp; ML'!$BX:$BX,'Pooling Demand- Subsidy &amp; ML'!$B:$B,2020,'Pooling Demand- Subsidy &amp; ML'!$C:$C,$B192,'Pooling Demand- Subsidy &amp; ML'!$D:$D,S$186)</f>
        <v>#N/A</v>
      </c>
      <c r="T192" s="115" t="e">
        <f>SUMIFS('Pooling Demand- Subsidy &amp; ML'!$BO:$BO,'Pooling Demand- Subsidy &amp; ML'!$B:$B,2020,'Pooling Demand- Subsidy &amp; ML'!$C:$C,$B192,'Pooling Demand- Subsidy &amp; ML'!$D:$D,T$186)+SUMIFS('Pooling Demand- Subsidy &amp; ML'!$BX:$BX,'Pooling Demand- Subsidy &amp; ML'!$B:$B,2020,'Pooling Demand- Subsidy &amp; ML'!$C:$C,$B192,'Pooling Demand- Subsidy &amp; ML'!$D:$D,T$186)</f>
        <v>#N/A</v>
      </c>
      <c r="U192" s="91" t="e">
        <f t="shared" si="111"/>
        <v>#N/A</v>
      </c>
      <c r="W192" s="109" t="s">
        <v>13</v>
      </c>
      <c r="X192" s="114" t="e">
        <f>SUMIFS('Pooling Demand- Subsidy &amp; ML'!$BO:$BO,'Pooling Demand- Subsidy &amp; ML'!$B:$B,2025,'Pooling Demand- Subsidy &amp; ML'!$C:$C,$B192,'Pooling Demand- Subsidy &amp; ML'!$D:$D,X$186)+SUMIFS('Pooling Demand- Subsidy &amp; ML'!$BX:$BX,'Pooling Demand- Subsidy &amp; ML'!$B:$B,2025,'Pooling Demand- Subsidy &amp; ML'!$C:$C,$B192,'Pooling Demand- Subsidy &amp; ML'!$D:$D,X$186)</f>
        <v>#N/A</v>
      </c>
      <c r="Y192" s="12" t="e">
        <f>SUMIFS('Pooling Demand- Subsidy &amp; ML'!$BO:$BO,'Pooling Demand- Subsidy &amp; ML'!$B:$B,2025,'Pooling Demand- Subsidy &amp; ML'!$C:$C,$B192,'Pooling Demand- Subsidy &amp; ML'!$D:$D,Y$186)+SUMIFS('Pooling Demand- Subsidy &amp; ML'!$BX:$BX,'Pooling Demand- Subsidy &amp; ML'!$B:$B,2025,'Pooling Demand- Subsidy &amp; ML'!$C:$C,$B192,'Pooling Demand- Subsidy &amp; ML'!$D:$D,Y$186)</f>
        <v>#N/A</v>
      </c>
      <c r="Z192" s="12" t="e">
        <f>SUMIFS('Pooling Demand- Subsidy &amp; ML'!$BO:$BO,'Pooling Demand- Subsidy &amp; ML'!$B:$B,2025,'Pooling Demand- Subsidy &amp; ML'!$C:$C,$B192,'Pooling Demand- Subsidy &amp; ML'!$D:$D,Z$186)+SUMIFS('Pooling Demand- Subsidy &amp; ML'!$BX:$BX,'Pooling Demand- Subsidy &amp; ML'!$B:$B,2025,'Pooling Demand- Subsidy &amp; ML'!$C:$C,$B192,'Pooling Demand- Subsidy &amp; ML'!$D:$D,Z$186)</f>
        <v>#N/A</v>
      </c>
      <c r="AA192" s="12" t="e">
        <f>SUMIFS('Pooling Demand- Subsidy &amp; ML'!$BO:$BO,'Pooling Demand- Subsidy &amp; ML'!$B:$B,2025,'Pooling Demand- Subsidy &amp; ML'!$C:$C,$B192,'Pooling Demand- Subsidy &amp; ML'!$D:$D,AA$186)+SUMIFS('Pooling Demand- Subsidy &amp; ML'!$BX:$BX,'Pooling Demand- Subsidy &amp; ML'!$B:$B,2025,'Pooling Demand- Subsidy &amp; ML'!$C:$C,$B192,'Pooling Demand- Subsidy &amp; ML'!$D:$D,AA$186)</f>
        <v>#N/A</v>
      </c>
      <c r="AB192" s="12" t="e">
        <f>SUMIFS('Pooling Demand- Subsidy &amp; ML'!$BO:$BO,'Pooling Demand- Subsidy &amp; ML'!$B:$B,2025,'Pooling Demand- Subsidy &amp; ML'!$C:$C,$B192,'Pooling Demand- Subsidy &amp; ML'!$D:$D,AB$186)+SUMIFS('Pooling Demand- Subsidy &amp; ML'!$BX:$BX,'Pooling Demand- Subsidy &amp; ML'!$B:$B,2025,'Pooling Demand- Subsidy &amp; ML'!$C:$C,$B192,'Pooling Demand- Subsidy &amp; ML'!$D:$D,AB$186)</f>
        <v>#N/A</v>
      </c>
      <c r="AC192" s="12" t="e">
        <f>SUMIFS('Pooling Demand- Subsidy &amp; ML'!$BO:$BO,'Pooling Demand- Subsidy &amp; ML'!$B:$B,2025,'Pooling Demand- Subsidy &amp; ML'!$C:$C,$B192,'Pooling Demand- Subsidy &amp; ML'!$D:$D,AC$186)+SUMIFS('Pooling Demand- Subsidy &amp; ML'!$BX:$BX,'Pooling Demand- Subsidy &amp; ML'!$B:$B,2025,'Pooling Demand- Subsidy &amp; ML'!$C:$C,$B192,'Pooling Demand- Subsidy &amp; ML'!$D:$D,AC$186)</f>
        <v>#N/A</v>
      </c>
      <c r="AD192" s="115" t="e">
        <f>SUMIFS('Pooling Demand- Subsidy &amp; ML'!$BO:$BO,'Pooling Demand- Subsidy &amp; ML'!$B:$B,2025,'Pooling Demand- Subsidy &amp; ML'!$C:$C,$B192,'Pooling Demand- Subsidy &amp; ML'!$D:$D,AD$186)+SUMIFS('Pooling Demand- Subsidy &amp; ML'!$BX:$BX,'Pooling Demand- Subsidy &amp; ML'!$B:$B,2025,'Pooling Demand- Subsidy &amp; ML'!$C:$C,$B192,'Pooling Demand- Subsidy &amp; ML'!$D:$D,AD$186)</f>
        <v>#N/A</v>
      </c>
      <c r="AE192" s="91" t="e">
        <f t="shared" si="112"/>
        <v>#N/A</v>
      </c>
      <c r="AG192" s="109" t="s">
        <v>13</v>
      </c>
      <c r="AH192" s="114">
        <f>SUMIFS('Pooling Demand- Subsidy &amp; ML'!$BO:$BO,'Pooling Demand- Subsidy &amp; ML'!$B:$B,2035,'Pooling Demand- Subsidy &amp; ML'!$C:$C,$B192,'Pooling Demand- Subsidy &amp; ML'!$D:$D,AH$186)+SUMIFS('Pooling Demand- Subsidy &amp; ML'!$BX:$BX,'Pooling Demand- Subsidy &amp; ML'!$B:$B,2035,'Pooling Demand- Subsidy &amp; ML'!$C:$C,$B192,'Pooling Demand- Subsidy &amp; ML'!$D:$D,AH$186)</f>
        <v>2.4147455517446507E-2</v>
      </c>
      <c r="AI192" s="12">
        <f>SUMIFS('Pooling Demand- Subsidy &amp; ML'!$BO:$BO,'Pooling Demand- Subsidy &amp; ML'!$B:$B,2035,'Pooling Demand- Subsidy &amp; ML'!$C:$C,$B192,'Pooling Demand- Subsidy &amp; ML'!$D:$D,AI$186)+SUMIFS('Pooling Demand- Subsidy &amp; ML'!$BX:$BX,'Pooling Demand- Subsidy &amp; ML'!$B:$B,2035,'Pooling Demand- Subsidy &amp; ML'!$C:$C,$B192,'Pooling Demand- Subsidy &amp; ML'!$D:$D,AI$186)</f>
        <v>0.95854791560685526</v>
      </c>
      <c r="AJ192" s="12">
        <f>SUMIFS('Pooling Demand- Subsidy &amp; ML'!$BO:$BO,'Pooling Demand- Subsidy &amp; ML'!$B:$B,2035,'Pooling Demand- Subsidy &amp; ML'!$C:$C,$B192,'Pooling Demand- Subsidy &amp; ML'!$D:$D,AJ$186)+SUMIFS('Pooling Demand- Subsidy &amp; ML'!$BX:$BX,'Pooling Demand- Subsidy &amp; ML'!$B:$B,2035,'Pooling Demand- Subsidy &amp; ML'!$C:$C,$B192,'Pooling Demand- Subsidy &amp; ML'!$D:$D,AJ$186)</f>
        <v>4.3753342451177488E-3</v>
      </c>
      <c r="AK192" s="12">
        <f>SUMIFS('Pooling Demand- Subsidy &amp; ML'!$BO:$BO,'Pooling Demand- Subsidy &amp; ML'!$B:$B,2035,'Pooling Demand- Subsidy &amp; ML'!$C:$C,$B192,'Pooling Demand- Subsidy &amp; ML'!$D:$D,AK$186)+SUMIFS('Pooling Demand- Subsidy &amp; ML'!$BX:$BX,'Pooling Demand- Subsidy &amp; ML'!$B:$B,2035,'Pooling Demand- Subsidy &amp; ML'!$C:$C,$B192,'Pooling Demand- Subsidy &amp; ML'!$D:$D,AK$186)</f>
        <v>1.2772733438635364E-2</v>
      </c>
      <c r="AL192" s="12">
        <f>SUMIFS('Pooling Demand- Subsidy &amp; ML'!$BO:$BO,'Pooling Demand- Subsidy &amp; ML'!$B:$B,2035,'Pooling Demand- Subsidy &amp; ML'!$C:$C,$B192,'Pooling Demand- Subsidy &amp; ML'!$D:$D,AL$186)+SUMIFS('Pooling Demand- Subsidy &amp; ML'!$BX:$BX,'Pooling Demand- Subsidy &amp; ML'!$B:$B,2035,'Pooling Demand- Subsidy &amp; ML'!$C:$C,$B192,'Pooling Demand- Subsidy &amp; ML'!$D:$D,AL$186)</f>
        <v>32.736244777504425</v>
      </c>
      <c r="AM192" s="12">
        <f>SUMIFS('Pooling Demand- Subsidy &amp; ML'!$BO:$BO,'Pooling Demand- Subsidy &amp; ML'!$B:$B,2035,'Pooling Demand- Subsidy &amp; ML'!$C:$C,$B192,'Pooling Demand- Subsidy &amp; ML'!$D:$D,AM$186)+SUMIFS('Pooling Demand- Subsidy &amp; ML'!$BX:$BX,'Pooling Demand- Subsidy &amp; ML'!$B:$B,2035,'Pooling Demand- Subsidy &amp; ML'!$C:$C,$B192,'Pooling Demand- Subsidy &amp; ML'!$D:$D,AM$186)</f>
        <v>4.4291802300393419</v>
      </c>
      <c r="AN192" s="115">
        <f>SUMIFS('Pooling Demand- Subsidy &amp; ML'!$BO:$BO,'Pooling Demand- Subsidy &amp; ML'!$B:$B,2035,'Pooling Demand- Subsidy &amp; ML'!$C:$C,$B192,'Pooling Demand- Subsidy &amp; ML'!$D:$D,AN$186)+SUMIFS('Pooling Demand- Subsidy &amp; ML'!$BX:$BX,'Pooling Demand- Subsidy &amp; ML'!$B:$B,2035,'Pooling Demand- Subsidy &amp; ML'!$C:$C,$B192,'Pooling Demand- Subsidy &amp; ML'!$D:$D,AN$186)</f>
        <v>8.3092778302545857E-4</v>
      </c>
      <c r="AO192" s="91">
        <f t="shared" si="113"/>
        <v>38.166099374134852</v>
      </c>
      <c r="AQ192" s="109" t="s">
        <v>13</v>
      </c>
      <c r="AR192" s="114" t="e">
        <f>SUMIFS('Pooling Demand- Subsidy &amp; ML'!$BO:$BO,'Pooling Demand- Subsidy &amp; ML'!$B:$B,2050,'Pooling Demand- Subsidy &amp; ML'!$C:$C,$B192,'Pooling Demand- Subsidy &amp; ML'!$D:$D,AR$186)+SUMIFS('Pooling Demand- Subsidy &amp; ML'!$BX:$BX,'Pooling Demand- Subsidy &amp; ML'!$B:$B,2050,'Pooling Demand- Subsidy &amp; ML'!$C:$C,$B192,'Pooling Demand- Subsidy &amp; ML'!$D:$D,AR$186)</f>
        <v>#N/A</v>
      </c>
      <c r="AS192" s="12" t="e">
        <f>SUMIFS('Pooling Demand- Subsidy &amp; ML'!$BO:$BO,'Pooling Demand- Subsidy &amp; ML'!$B:$B,2050,'Pooling Demand- Subsidy &amp; ML'!$C:$C,$B192,'Pooling Demand- Subsidy &amp; ML'!$D:$D,AS$186)+SUMIFS('Pooling Demand- Subsidy &amp; ML'!$BX:$BX,'Pooling Demand- Subsidy &amp; ML'!$B:$B,2050,'Pooling Demand- Subsidy &amp; ML'!$C:$C,$B192,'Pooling Demand- Subsidy &amp; ML'!$D:$D,AS$186)</f>
        <v>#N/A</v>
      </c>
      <c r="AT192" s="12" t="e">
        <f>SUMIFS('Pooling Demand- Subsidy &amp; ML'!$BO:$BO,'Pooling Demand- Subsidy &amp; ML'!$B:$B,2050,'Pooling Demand- Subsidy &amp; ML'!$C:$C,$B192,'Pooling Demand- Subsidy &amp; ML'!$D:$D,AT$186)+SUMIFS('Pooling Demand- Subsidy &amp; ML'!$BX:$BX,'Pooling Demand- Subsidy &amp; ML'!$B:$B,2050,'Pooling Demand- Subsidy &amp; ML'!$C:$C,$B192,'Pooling Demand- Subsidy &amp; ML'!$D:$D,AT$186)</f>
        <v>#N/A</v>
      </c>
      <c r="AU192" s="12" t="e">
        <f>SUMIFS('Pooling Demand- Subsidy &amp; ML'!$BO:$BO,'Pooling Demand- Subsidy &amp; ML'!$B:$B,2050,'Pooling Demand- Subsidy &amp; ML'!$C:$C,$B192,'Pooling Demand- Subsidy &amp; ML'!$D:$D,AU$186)+SUMIFS('Pooling Demand- Subsidy &amp; ML'!$BX:$BX,'Pooling Demand- Subsidy &amp; ML'!$B:$B,2050,'Pooling Demand- Subsidy &amp; ML'!$C:$C,$B192,'Pooling Demand- Subsidy &amp; ML'!$D:$D,AU$186)</f>
        <v>#N/A</v>
      </c>
      <c r="AV192" s="12" t="e">
        <f>SUMIFS('Pooling Demand- Subsidy &amp; ML'!$BO:$BO,'Pooling Demand- Subsidy &amp; ML'!$B:$B,2050,'Pooling Demand- Subsidy &amp; ML'!$C:$C,$B192,'Pooling Demand- Subsidy &amp; ML'!$D:$D,AV$186)+SUMIFS('Pooling Demand- Subsidy &amp; ML'!$BX:$BX,'Pooling Demand- Subsidy &amp; ML'!$B:$B,2050,'Pooling Demand- Subsidy &amp; ML'!$C:$C,$B192,'Pooling Demand- Subsidy &amp; ML'!$D:$D,AV$186)</f>
        <v>#N/A</v>
      </c>
      <c r="AW192" s="12" t="e">
        <f>SUMIFS('Pooling Demand- Subsidy &amp; ML'!$BO:$BO,'Pooling Demand- Subsidy &amp; ML'!$B:$B,2050,'Pooling Demand- Subsidy &amp; ML'!$C:$C,$B192,'Pooling Demand- Subsidy &amp; ML'!$D:$D,AW$186)+SUMIFS('Pooling Demand- Subsidy &amp; ML'!$BX:$BX,'Pooling Demand- Subsidy &amp; ML'!$B:$B,2050,'Pooling Demand- Subsidy &amp; ML'!$C:$C,$B192,'Pooling Demand- Subsidy &amp; ML'!$D:$D,AW$186)</f>
        <v>#N/A</v>
      </c>
      <c r="AX192" s="115" t="e">
        <f>SUMIFS('Pooling Demand- Subsidy &amp; ML'!$BO:$BO,'Pooling Demand- Subsidy &amp; ML'!$B:$B,2050,'Pooling Demand- Subsidy &amp; ML'!$C:$C,$B192,'Pooling Demand- Subsidy &amp; ML'!$D:$D,AX$186)+SUMIFS('Pooling Demand- Subsidy &amp; ML'!$BX:$BX,'Pooling Demand- Subsidy &amp; ML'!$B:$B,2050,'Pooling Demand- Subsidy &amp; ML'!$C:$C,$B192,'Pooling Demand- Subsidy &amp; ML'!$D:$D,AX$186)</f>
        <v>#N/A</v>
      </c>
      <c r="AY192" s="91" t="e">
        <f t="shared" si="114"/>
        <v>#N/A</v>
      </c>
    </row>
    <row r="193" spans="2:51" x14ac:dyDescent="0.25">
      <c r="B193" s="18">
        <v>5</v>
      </c>
      <c r="C193" s="109" t="s">
        <v>14</v>
      </c>
      <c r="D193" s="114" t="e">
        <f>SUMIFS('Pooling Demand- Subsidy &amp; ML'!$BO:$BO,'Pooling Demand- Subsidy &amp; ML'!$B:$B,2016,'Pooling Demand- Subsidy &amp; ML'!$C:$C,$B193,'Pooling Demand- Subsidy &amp; ML'!$D:$D,D$186)+SUMIFS('Pooling Demand- Subsidy &amp; ML'!$BX:$BX,'Pooling Demand- Subsidy &amp; ML'!$B:$B,2016,'Pooling Demand- Subsidy &amp; ML'!$C:$C,$B193,'Pooling Demand- Subsidy &amp; ML'!$D:$D,D$186)</f>
        <v>#N/A</v>
      </c>
      <c r="E193" s="12" t="e">
        <f>SUMIFS('Pooling Demand- Subsidy &amp; ML'!$BO:$BO,'Pooling Demand- Subsidy &amp; ML'!$B:$B,2016,'Pooling Demand- Subsidy &amp; ML'!$C:$C,$B193,'Pooling Demand- Subsidy &amp; ML'!$D:$D,E$186)+SUMIFS('Pooling Demand- Subsidy &amp; ML'!$BX:$BX,'Pooling Demand- Subsidy &amp; ML'!$B:$B,2016,'Pooling Demand- Subsidy &amp; ML'!$C:$C,$B193,'Pooling Demand- Subsidy &amp; ML'!$D:$D,E$186)</f>
        <v>#N/A</v>
      </c>
      <c r="F193" s="12" t="e">
        <f>SUMIFS('Pooling Demand- Subsidy &amp; ML'!$BO:$BO,'Pooling Demand- Subsidy &amp; ML'!$B:$B,2016,'Pooling Demand- Subsidy &amp; ML'!$C:$C,$B193,'Pooling Demand- Subsidy &amp; ML'!$D:$D,F$186)+SUMIFS('Pooling Demand- Subsidy &amp; ML'!$BX:$BX,'Pooling Demand- Subsidy &amp; ML'!$B:$B,2016,'Pooling Demand- Subsidy &amp; ML'!$C:$C,$B193,'Pooling Demand- Subsidy &amp; ML'!$D:$D,F$186)</f>
        <v>#N/A</v>
      </c>
      <c r="G193" s="12" t="e">
        <f>SUMIFS('Pooling Demand- Subsidy &amp; ML'!$BO:$BO,'Pooling Demand- Subsidy &amp; ML'!$B:$B,2016,'Pooling Demand- Subsidy &amp; ML'!$C:$C,$B193,'Pooling Demand- Subsidy &amp; ML'!$D:$D,G$186)+SUMIFS('Pooling Demand- Subsidy &amp; ML'!$BX:$BX,'Pooling Demand- Subsidy &amp; ML'!$B:$B,2016,'Pooling Demand- Subsidy &amp; ML'!$C:$C,$B193,'Pooling Demand- Subsidy &amp; ML'!$D:$D,G$186)</f>
        <v>#N/A</v>
      </c>
      <c r="H193" s="12" t="e">
        <f>SUMIFS('Pooling Demand- Subsidy &amp; ML'!$BO:$BO,'Pooling Demand- Subsidy &amp; ML'!$B:$B,2016,'Pooling Demand- Subsidy &amp; ML'!$C:$C,$B193,'Pooling Demand- Subsidy &amp; ML'!$D:$D,H$186)+SUMIFS('Pooling Demand- Subsidy &amp; ML'!$BX:$BX,'Pooling Demand- Subsidy &amp; ML'!$B:$B,2016,'Pooling Demand- Subsidy &amp; ML'!$C:$C,$B193,'Pooling Demand- Subsidy &amp; ML'!$D:$D,H$186)</f>
        <v>#N/A</v>
      </c>
      <c r="I193" s="12" t="e">
        <f>SUMIFS('Pooling Demand- Subsidy &amp; ML'!$BO:$BO,'Pooling Demand- Subsidy &amp; ML'!$B:$B,2016,'Pooling Demand- Subsidy &amp; ML'!$C:$C,$B193,'Pooling Demand- Subsidy &amp; ML'!$D:$D,I$186)+SUMIFS('Pooling Demand- Subsidy &amp; ML'!$BX:$BX,'Pooling Demand- Subsidy &amp; ML'!$B:$B,2016,'Pooling Demand- Subsidy &amp; ML'!$C:$C,$B193,'Pooling Demand- Subsidy &amp; ML'!$D:$D,I$186)</f>
        <v>#N/A</v>
      </c>
      <c r="J193" s="115" t="e">
        <f>SUMIFS('Pooling Demand- Subsidy &amp; ML'!$BO:$BO,'Pooling Demand- Subsidy &amp; ML'!$B:$B,2016,'Pooling Demand- Subsidy &amp; ML'!$C:$C,$B193,'Pooling Demand- Subsidy &amp; ML'!$D:$D,J$186)+SUMIFS('Pooling Demand- Subsidy &amp; ML'!$BX:$BX,'Pooling Demand- Subsidy &amp; ML'!$B:$B,2016,'Pooling Demand- Subsidy &amp; ML'!$C:$C,$B193,'Pooling Demand- Subsidy &amp; ML'!$D:$D,J$186)</f>
        <v>#N/A</v>
      </c>
      <c r="K193" s="91" t="e">
        <f t="shared" si="110"/>
        <v>#N/A</v>
      </c>
      <c r="M193" s="109" t="s">
        <v>14</v>
      </c>
      <c r="N193" s="114" t="e">
        <f>SUMIFS('Pooling Demand- Subsidy &amp; ML'!$BO:$BO,'Pooling Demand- Subsidy &amp; ML'!$B:$B,2020,'Pooling Demand- Subsidy &amp; ML'!$C:$C,$B193,'Pooling Demand- Subsidy &amp; ML'!$D:$D,N$186)+SUMIFS('Pooling Demand- Subsidy &amp; ML'!$BX:$BX,'Pooling Demand- Subsidy &amp; ML'!$B:$B,2020,'Pooling Demand- Subsidy &amp; ML'!$C:$C,$B193,'Pooling Demand- Subsidy &amp; ML'!$D:$D,N$186)</f>
        <v>#N/A</v>
      </c>
      <c r="O193" s="12" t="e">
        <f>SUMIFS('Pooling Demand- Subsidy &amp; ML'!$BO:$BO,'Pooling Demand- Subsidy &amp; ML'!$B:$B,2020,'Pooling Demand- Subsidy &amp; ML'!$C:$C,$B193,'Pooling Demand- Subsidy &amp; ML'!$D:$D,O$186)+SUMIFS('Pooling Demand- Subsidy &amp; ML'!$BX:$BX,'Pooling Demand- Subsidy &amp; ML'!$B:$B,2020,'Pooling Demand- Subsidy &amp; ML'!$C:$C,$B193,'Pooling Demand- Subsidy &amp; ML'!$D:$D,O$186)</f>
        <v>#N/A</v>
      </c>
      <c r="P193" s="12" t="e">
        <f>SUMIFS('Pooling Demand- Subsidy &amp; ML'!$BO:$BO,'Pooling Demand- Subsidy &amp; ML'!$B:$B,2020,'Pooling Demand- Subsidy &amp; ML'!$C:$C,$B193,'Pooling Demand- Subsidy &amp; ML'!$D:$D,P$186)+SUMIFS('Pooling Demand- Subsidy &amp; ML'!$BX:$BX,'Pooling Demand- Subsidy &amp; ML'!$B:$B,2020,'Pooling Demand- Subsidy &amp; ML'!$C:$C,$B193,'Pooling Demand- Subsidy &amp; ML'!$D:$D,P$186)</f>
        <v>#N/A</v>
      </c>
      <c r="Q193" s="12" t="e">
        <f>SUMIFS('Pooling Demand- Subsidy &amp; ML'!$BO:$BO,'Pooling Demand- Subsidy &amp; ML'!$B:$B,2020,'Pooling Demand- Subsidy &amp; ML'!$C:$C,$B193,'Pooling Demand- Subsidy &amp; ML'!$D:$D,Q$186)+SUMIFS('Pooling Demand- Subsidy &amp; ML'!$BX:$BX,'Pooling Demand- Subsidy &amp; ML'!$B:$B,2020,'Pooling Demand- Subsidy &amp; ML'!$C:$C,$B193,'Pooling Demand- Subsidy &amp; ML'!$D:$D,Q$186)</f>
        <v>#N/A</v>
      </c>
      <c r="R193" s="12" t="e">
        <f>SUMIFS('Pooling Demand- Subsidy &amp; ML'!$BO:$BO,'Pooling Demand- Subsidy &amp; ML'!$B:$B,2020,'Pooling Demand- Subsidy &amp; ML'!$C:$C,$B193,'Pooling Demand- Subsidy &amp; ML'!$D:$D,R$186)+SUMIFS('Pooling Demand- Subsidy &amp; ML'!$BX:$BX,'Pooling Demand- Subsidy &amp; ML'!$B:$B,2020,'Pooling Demand- Subsidy &amp; ML'!$C:$C,$B193,'Pooling Demand- Subsidy &amp; ML'!$D:$D,R$186)</f>
        <v>#N/A</v>
      </c>
      <c r="S193" s="12" t="e">
        <f>SUMIFS('Pooling Demand- Subsidy &amp; ML'!$BO:$BO,'Pooling Demand- Subsidy &amp; ML'!$B:$B,2020,'Pooling Demand- Subsidy &amp; ML'!$C:$C,$B193,'Pooling Demand- Subsidy &amp; ML'!$D:$D,S$186)+SUMIFS('Pooling Demand- Subsidy &amp; ML'!$BX:$BX,'Pooling Demand- Subsidy &amp; ML'!$B:$B,2020,'Pooling Demand- Subsidy &amp; ML'!$C:$C,$B193,'Pooling Demand- Subsidy &amp; ML'!$D:$D,S$186)</f>
        <v>#N/A</v>
      </c>
      <c r="T193" s="115" t="e">
        <f>SUMIFS('Pooling Demand- Subsidy &amp; ML'!$BO:$BO,'Pooling Demand- Subsidy &amp; ML'!$B:$B,2020,'Pooling Demand- Subsidy &amp; ML'!$C:$C,$B193,'Pooling Demand- Subsidy &amp; ML'!$D:$D,T$186)+SUMIFS('Pooling Demand- Subsidy &amp; ML'!$BX:$BX,'Pooling Demand- Subsidy &amp; ML'!$B:$B,2020,'Pooling Demand- Subsidy &amp; ML'!$C:$C,$B193,'Pooling Demand- Subsidy &amp; ML'!$D:$D,T$186)</f>
        <v>#N/A</v>
      </c>
      <c r="U193" s="91" t="e">
        <f t="shared" si="111"/>
        <v>#N/A</v>
      </c>
      <c r="W193" s="109" t="s">
        <v>14</v>
      </c>
      <c r="X193" s="114" t="e">
        <f>SUMIFS('Pooling Demand- Subsidy &amp; ML'!$BO:$BO,'Pooling Demand- Subsidy &amp; ML'!$B:$B,2025,'Pooling Demand- Subsidy &amp; ML'!$C:$C,$B193,'Pooling Demand- Subsidy &amp; ML'!$D:$D,X$186)+SUMIFS('Pooling Demand- Subsidy &amp; ML'!$BX:$BX,'Pooling Demand- Subsidy &amp; ML'!$B:$B,2025,'Pooling Demand- Subsidy &amp; ML'!$C:$C,$B193,'Pooling Demand- Subsidy &amp; ML'!$D:$D,X$186)</f>
        <v>#N/A</v>
      </c>
      <c r="Y193" s="12" t="e">
        <f>SUMIFS('Pooling Demand- Subsidy &amp; ML'!$BO:$BO,'Pooling Demand- Subsidy &amp; ML'!$B:$B,2025,'Pooling Demand- Subsidy &amp; ML'!$C:$C,$B193,'Pooling Demand- Subsidy &amp; ML'!$D:$D,Y$186)+SUMIFS('Pooling Demand- Subsidy &amp; ML'!$BX:$BX,'Pooling Demand- Subsidy &amp; ML'!$B:$B,2025,'Pooling Demand- Subsidy &amp; ML'!$C:$C,$B193,'Pooling Demand- Subsidy &amp; ML'!$D:$D,Y$186)</f>
        <v>#N/A</v>
      </c>
      <c r="Z193" s="12" t="e">
        <f>SUMIFS('Pooling Demand- Subsidy &amp; ML'!$BO:$BO,'Pooling Demand- Subsidy &amp; ML'!$B:$B,2025,'Pooling Demand- Subsidy &amp; ML'!$C:$C,$B193,'Pooling Demand- Subsidy &amp; ML'!$D:$D,Z$186)+SUMIFS('Pooling Demand- Subsidy &amp; ML'!$BX:$BX,'Pooling Demand- Subsidy &amp; ML'!$B:$B,2025,'Pooling Demand- Subsidy &amp; ML'!$C:$C,$B193,'Pooling Demand- Subsidy &amp; ML'!$D:$D,Z$186)</f>
        <v>#N/A</v>
      </c>
      <c r="AA193" s="12" t="e">
        <f>SUMIFS('Pooling Demand- Subsidy &amp; ML'!$BO:$BO,'Pooling Demand- Subsidy &amp; ML'!$B:$B,2025,'Pooling Demand- Subsidy &amp; ML'!$C:$C,$B193,'Pooling Demand- Subsidy &amp; ML'!$D:$D,AA$186)+SUMIFS('Pooling Demand- Subsidy &amp; ML'!$BX:$BX,'Pooling Demand- Subsidy &amp; ML'!$B:$B,2025,'Pooling Demand- Subsidy &amp; ML'!$C:$C,$B193,'Pooling Demand- Subsidy &amp; ML'!$D:$D,AA$186)</f>
        <v>#N/A</v>
      </c>
      <c r="AB193" s="12" t="e">
        <f>SUMIFS('Pooling Demand- Subsidy &amp; ML'!$BO:$BO,'Pooling Demand- Subsidy &amp; ML'!$B:$B,2025,'Pooling Demand- Subsidy &amp; ML'!$C:$C,$B193,'Pooling Demand- Subsidy &amp; ML'!$D:$D,AB$186)+SUMIFS('Pooling Demand- Subsidy &amp; ML'!$BX:$BX,'Pooling Demand- Subsidy &amp; ML'!$B:$B,2025,'Pooling Demand- Subsidy &amp; ML'!$C:$C,$B193,'Pooling Demand- Subsidy &amp; ML'!$D:$D,AB$186)</f>
        <v>#N/A</v>
      </c>
      <c r="AC193" s="12" t="e">
        <f>SUMIFS('Pooling Demand- Subsidy &amp; ML'!$BO:$BO,'Pooling Demand- Subsidy &amp; ML'!$B:$B,2025,'Pooling Demand- Subsidy &amp; ML'!$C:$C,$B193,'Pooling Demand- Subsidy &amp; ML'!$D:$D,AC$186)+SUMIFS('Pooling Demand- Subsidy &amp; ML'!$BX:$BX,'Pooling Demand- Subsidy &amp; ML'!$B:$B,2025,'Pooling Demand- Subsidy &amp; ML'!$C:$C,$B193,'Pooling Demand- Subsidy &amp; ML'!$D:$D,AC$186)</f>
        <v>#N/A</v>
      </c>
      <c r="AD193" s="115" t="e">
        <f>SUMIFS('Pooling Demand- Subsidy &amp; ML'!$BO:$BO,'Pooling Demand- Subsidy &amp; ML'!$B:$B,2025,'Pooling Demand- Subsidy &amp; ML'!$C:$C,$B193,'Pooling Demand- Subsidy &amp; ML'!$D:$D,AD$186)+SUMIFS('Pooling Demand- Subsidy &amp; ML'!$BX:$BX,'Pooling Demand- Subsidy &amp; ML'!$B:$B,2025,'Pooling Demand- Subsidy &amp; ML'!$C:$C,$B193,'Pooling Demand- Subsidy &amp; ML'!$D:$D,AD$186)</f>
        <v>#N/A</v>
      </c>
      <c r="AE193" s="91" t="e">
        <f t="shared" si="112"/>
        <v>#N/A</v>
      </c>
      <c r="AG193" s="109" t="s">
        <v>14</v>
      </c>
      <c r="AH193" s="114">
        <f>SUMIFS('Pooling Demand- Subsidy &amp; ML'!$BO:$BO,'Pooling Demand- Subsidy &amp; ML'!$B:$B,2035,'Pooling Demand- Subsidy &amp; ML'!$C:$C,$B193,'Pooling Demand- Subsidy &amp; ML'!$D:$D,AH$186)+SUMIFS('Pooling Demand- Subsidy &amp; ML'!$BX:$BX,'Pooling Demand- Subsidy &amp; ML'!$B:$B,2035,'Pooling Demand- Subsidy &amp; ML'!$C:$C,$B193,'Pooling Demand- Subsidy &amp; ML'!$D:$D,AH$186)</f>
        <v>1.8627689940439812E-2</v>
      </c>
      <c r="AI193" s="12">
        <f>SUMIFS('Pooling Demand- Subsidy &amp; ML'!$BO:$BO,'Pooling Demand- Subsidy &amp; ML'!$B:$B,2035,'Pooling Demand- Subsidy &amp; ML'!$C:$C,$B193,'Pooling Demand- Subsidy &amp; ML'!$D:$D,AI$186)+SUMIFS('Pooling Demand- Subsidy &amp; ML'!$BX:$BX,'Pooling Demand- Subsidy &amp; ML'!$B:$B,2035,'Pooling Demand- Subsidy &amp; ML'!$C:$C,$B193,'Pooling Demand- Subsidy &amp; ML'!$D:$D,AI$186)</f>
        <v>0.92307714104759242</v>
      </c>
      <c r="AJ193" s="12">
        <f>SUMIFS('Pooling Demand- Subsidy &amp; ML'!$BO:$BO,'Pooling Demand- Subsidy &amp; ML'!$B:$B,2035,'Pooling Demand- Subsidy &amp; ML'!$C:$C,$B193,'Pooling Demand- Subsidy &amp; ML'!$D:$D,AJ$186)+SUMIFS('Pooling Demand- Subsidy &amp; ML'!$BX:$BX,'Pooling Demand- Subsidy &amp; ML'!$B:$B,2035,'Pooling Demand- Subsidy &amp; ML'!$C:$C,$B193,'Pooling Demand- Subsidy &amp; ML'!$D:$D,AJ$186)</f>
        <v>3.9869859740931986E-3</v>
      </c>
      <c r="AK193" s="12">
        <f>SUMIFS('Pooling Demand- Subsidy &amp; ML'!$BO:$BO,'Pooling Demand- Subsidy &amp; ML'!$B:$B,2035,'Pooling Demand- Subsidy &amp; ML'!$C:$C,$B193,'Pooling Demand- Subsidy &amp; ML'!$D:$D,AK$186)+SUMIFS('Pooling Demand- Subsidy &amp; ML'!$BX:$BX,'Pooling Demand- Subsidy &amp; ML'!$B:$B,2035,'Pooling Demand- Subsidy &amp; ML'!$C:$C,$B193,'Pooling Demand- Subsidy &amp; ML'!$D:$D,AK$186)</f>
        <v>5.7560041727956056E-2</v>
      </c>
      <c r="AL193" s="12">
        <f>SUMIFS('Pooling Demand- Subsidy &amp; ML'!$BO:$BO,'Pooling Demand- Subsidy &amp; ML'!$B:$B,2035,'Pooling Demand- Subsidy &amp; ML'!$C:$C,$B193,'Pooling Demand- Subsidy &amp; ML'!$D:$D,AL$186)+SUMIFS('Pooling Demand- Subsidy &amp; ML'!$BX:$BX,'Pooling Demand- Subsidy &amp; ML'!$B:$B,2035,'Pooling Demand- Subsidy &amp; ML'!$C:$C,$B193,'Pooling Demand- Subsidy &amp; ML'!$D:$D,AL$186)</f>
        <v>4.3848523074959642</v>
      </c>
      <c r="AM193" s="12">
        <f>SUMIFS('Pooling Demand- Subsidy &amp; ML'!$BO:$BO,'Pooling Demand- Subsidy &amp; ML'!$B:$B,2035,'Pooling Demand- Subsidy &amp; ML'!$C:$C,$B193,'Pooling Demand- Subsidy &amp; ML'!$D:$D,AM$186)+SUMIFS('Pooling Demand- Subsidy &amp; ML'!$BX:$BX,'Pooling Demand- Subsidy &amp; ML'!$B:$B,2035,'Pooling Demand- Subsidy &amp; ML'!$C:$C,$B193,'Pooling Demand- Subsidy &amp; ML'!$D:$D,AM$186)</f>
        <v>36.956532024081447</v>
      </c>
      <c r="AN193" s="115">
        <f>SUMIFS('Pooling Demand- Subsidy &amp; ML'!$BO:$BO,'Pooling Demand- Subsidy &amp; ML'!$B:$B,2035,'Pooling Demand- Subsidy &amp; ML'!$C:$C,$B193,'Pooling Demand- Subsidy &amp; ML'!$D:$D,AN$186)+SUMIFS('Pooling Demand- Subsidy &amp; ML'!$BX:$BX,'Pooling Demand- Subsidy &amp; ML'!$B:$B,2035,'Pooling Demand- Subsidy &amp; ML'!$C:$C,$B193,'Pooling Demand- Subsidy &amp; ML'!$D:$D,AN$186)</f>
        <v>7.3255296058876134E-3</v>
      </c>
      <c r="AO193" s="91">
        <f t="shared" si="113"/>
        <v>42.35196171987338</v>
      </c>
      <c r="AQ193" s="109" t="s">
        <v>14</v>
      </c>
      <c r="AR193" s="114" t="e">
        <f>SUMIFS('Pooling Demand- Subsidy &amp; ML'!$BO:$BO,'Pooling Demand- Subsidy &amp; ML'!$B:$B,2050,'Pooling Demand- Subsidy &amp; ML'!$C:$C,$B193,'Pooling Demand- Subsidy &amp; ML'!$D:$D,AR$186)+SUMIFS('Pooling Demand- Subsidy &amp; ML'!$BX:$BX,'Pooling Demand- Subsidy &amp; ML'!$B:$B,2050,'Pooling Demand- Subsidy &amp; ML'!$C:$C,$B193,'Pooling Demand- Subsidy &amp; ML'!$D:$D,AR$186)</f>
        <v>#N/A</v>
      </c>
      <c r="AS193" s="12" t="e">
        <f>SUMIFS('Pooling Demand- Subsidy &amp; ML'!$BO:$BO,'Pooling Demand- Subsidy &amp; ML'!$B:$B,2050,'Pooling Demand- Subsidy &amp; ML'!$C:$C,$B193,'Pooling Demand- Subsidy &amp; ML'!$D:$D,AS$186)+SUMIFS('Pooling Demand- Subsidy &amp; ML'!$BX:$BX,'Pooling Demand- Subsidy &amp; ML'!$B:$B,2050,'Pooling Demand- Subsidy &amp; ML'!$C:$C,$B193,'Pooling Demand- Subsidy &amp; ML'!$D:$D,AS$186)</f>
        <v>#N/A</v>
      </c>
      <c r="AT193" s="12" t="e">
        <f>SUMIFS('Pooling Demand- Subsidy &amp; ML'!$BO:$BO,'Pooling Demand- Subsidy &amp; ML'!$B:$B,2050,'Pooling Demand- Subsidy &amp; ML'!$C:$C,$B193,'Pooling Demand- Subsidy &amp; ML'!$D:$D,AT$186)+SUMIFS('Pooling Demand- Subsidy &amp; ML'!$BX:$BX,'Pooling Demand- Subsidy &amp; ML'!$B:$B,2050,'Pooling Demand- Subsidy &amp; ML'!$C:$C,$B193,'Pooling Demand- Subsidy &amp; ML'!$D:$D,AT$186)</f>
        <v>#N/A</v>
      </c>
      <c r="AU193" s="12" t="e">
        <f>SUMIFS('Pooling Demand- Subsidy &amp; ML'!$BO:$BO,'Pooling Demand- Subsidy &amp; ML'!$B:$B,2050,'Pooling Demand- Subsidy &amp; ML'!$C:$C,$B193,'Pooling Demand- Subsidy &amp; ML'!$D:$D,AU$186)+SUMIFS('Pooling Demand- Subsidy &amp; ML'!$BX:$BX,'Pooling Demand- Subsidy &amp; ML'!$B:$B,2050,'Pooling Demand- Subsidy &amp; ML'!$C:$C,$B193,'Pooling Demand- Subsidy &amp; ML'!$D:$D,AU$186)</f>
        <v>#N/A</v>
      </c>
      <c r="AV193" s="12" t="e">
        <f>SUMIFS('Pooling Demand- Subsidy &amp; ML'!$BO:$BO,'Pooling Demand- Subsidy &amp; ML'!$B:$B,2050,'Pooling Demand- Subsidy &amp; ML'!$C:$C,$B193,'Pooling Demand- Subsidy &amp; ML'!$D:$D,AV$186)+SUMIFS('Pooling Demand- Subsidy &amp; ML'!$BX:$BX,'Pooling Demand- Subsidy &amp; ML'!$B:$B,2050,'Pooling Demand- Subsidy &amp; ML'!$C:$C,$B193,'Pooling Demand- Subsidy &amp; ML'!$D:$D,AV$186)</f>
        <v>#N/A</v>
      </c>
      <c r="AW193" s="12" t="e">
        <f>SUMIFS('Pooling Demand- Subsidy &amp; ML'!$BO:$BO,'Pooling Demand- Subsidy &amp; ML'!$B:$B,2050,'Pooling Demand- Subsidy &amp; ML'!$C:$C,$B193,'Pooling Demand- Subsidy &amp; ML'!$D:$D,AW$186)+SUMIFS('Pooling Demand- Subsidy &amp; ML'!$BX:$BX,'Pooling Demand- Subsidy &amp; ML'!$B:$B,2050,'Pooling Demand- Subsidy &amp; ML'!$C:$C,$B193,'Pooling Demand- Subsidy &amp; ML'!$D:$D,AW$186)</f>
        <v>#N/A</v>
      </c>
      <c r="AX193" s="115" t="e">
        <f>SUMIFS('Pooling Demand- Subsidy &amp; ML'!$BO:$BO,'Pooling Demand- Subsidy &amp; ML'!$B:$B,2050,'Pooling Demand- Subsidy &amp; ML'!$C:$C,$B193,'Pooling Demand- Subsidy &amp; ML'!$D:$D,AX$186)+SUMIFS('Pooling Demand- Subsidy &amp; ML'!$BX:$BX,'Pooling Demand- Subsidy &amp; ML'!$B:$B,2050,'Pooling Demand- Subsidy &amp; ML'!$C:$C,$B193,'Pooling Demand- Subsidy &amp; ML'!$D:$D,AX$186)</f>
        <v>#N/A</v>
      </c>
      <c r="AY193" s="91" t="e">
        <f t="shared" si="114"/>
        <v>#N/A</v>
      </c>
    </row>
    <row r="194" spans="2:51" x14ac:dyDescent="0.25">
      <c r="B194" s="18">
        <v>6</v>
      </c>
      <c r="C194" s="109" t="s">
        <v>15</v>
      </c>
      <c r="D194" s="116" t="e">
        <f>SUMIFS('Pooling Demand- Subsidy &amp; ML'!$BO:$BO,'Pooling Demand- Subsidy &amp; ML'!$B:$B,2016,'Pooling Demand- Subsidy &amp; ML'!$C:$C,$B194,'Pooling Demand- Subsidy &amp; ML'!$D:$D,D$186)+SUMIFS('Pooling Demand- Subsidy &amp; ML'!$BX:$BX,'Pooling Demand- Subsidy &amp; ML'!$B:$B,2016,'Pooling Demand- Subsidy &amp; ML'!$C:$C,$B194,'Pooling Demand- Subsidy &amp; ML'!$D:$D,D$186)</f>
        <v>#N/A</v>
      </c>
      <c r="E194" s="117" t="e">
        <f>SUMIFS('Pooling Demand- Subsidy &amp; ML'!$BO:$BO,'Pooling Demand- Subsidy &amp; ML'!$B:$B,2016,'Pooling Demand- Subsidy &amp; ML'!$C:$C,$B194,'Pooling Demand- Subsidy &amp; ML'!$D:$D,E$186)+SUMIFS('Pooling Demand- Subsidy &amp; ML'!$BX:$BX,'Pooling Demand- Subsidy &amp; ML'!$B:$B,2016,'Pooling Demand- Subsidy &amp; ML'!$C:$C,$B194,'Pooling Demand- Subsidy &amp; ML'!$D:$D,E$186)</f>
        <v>#N/A</v>
      </c>
      <c r="F194" s="117" t="e">
        <f>SUMIFS('Pooling Demand- Subsidy &amp; ML'!$BO:$BO,'Pooling Demand- Subsidy &amp; ML'!$B:$B,2016,'Pooling Demand- Subsidy &amp; ML'!$C:$C,$B194,'Pooling Demand- Subsidy &amp; ML'!$D:$D,F$186)+SUMIFS('Pooling Demand- Subsidy &amp; ML'!$BX:$BX,'Pooling Demand- Subsidy &amp; ML'!$B:$B,2016,'Pooling Demand- Subsidy &amp; ML'!$C:$C,$B194,'Pooling Demand- Subsidy &amp; ML'!$D:$D,F$186)</f>
        <v>#N/A</v>
      </c>
      <c r="G194" s="117" t="e">
        <f>SUMIFS('Pooling Demand- Subsidy &amp; ML'!$BO:$BO,'Pooling Demand- Subsidy &amp; ML'!$B:$B,2016,'Pooling Demand- Subsidy &amp; ML'!$C:$C,$B194,'Pooling Demand- Subsidy &amp; ML'!$D:$D,G$186)+SUMIFS('Pooling Demand- Subsidy &amp; ML'!$BX:$BX,'Pooling Demand- Subsidy &amp; ML'!$B:$B,2016,'Pooling Demand- Subsidy &amp; ML'!$C:$C,$B194,'Pooling Demand- Subsidy &amp; ML'!$D:$D,G$186)</f>
        <v>#N/A</v>
      </c>
      <c r="H194" s="117" t="e">
        <f>SUMIFS('Pooling Demand- Subsidy &amp; ML'!$BO:$BO,'Pooling Demand- Subsidy &amp; ML'!$B:$B,2016,'Pooling Demand- Subsidy &amp; ML'!$C:$C,$B194,'Pooling Demand- Subsidy &amp; ML'!$D:$D,H$186)+SUMIFS('Pooling Demand- Subsidy &amp; ML'!$BX:$BX,'Pooling Demand- Subsidy &amp; ML'!$B:$B,2016,'Pooling Demand- Subsidy &amp; ML'!$C:$C,$B194,'Pooling Demand- Subsidy &amp; ML'!$D:$D,H$186)</f>
        <v>#N/A</v>
      </c>
      <c r="I194" s="117" t="e">
        <f>SUMIFS('Pooling Demand- Subsidy &amp; ML'!$BO:$BO,'Pooling Demand- Subsidy &amp; ML'!$B:$B,2016,'Pooling Demand- Subsidy &amp; ML'!$C:$C,$B194,'Pooling Demand- Subsidy &amp; ML'!$D:$D,I$186)+SUMIFS('Pooling Demand- Subsidy &amp; ML'!$BX:$BX,'Pooling Demand- Subsidy &amp; ML'!$B:$B,2016,'Pooling Demand- Subsidy &amp; ML'!$C:$C,$B194,'Pooling Demand- Subsidy &amp; ML'!$D:$D,I$186)</f>
        <v>#N/A</v>
      </c>
      <c r="J194" s="118" t="e">
        <f>SUMIFS('Pooling Demand- Subsidy &amp; ML'!$BO:$BO,'Pooling Demand- Subsidy &amp; ML'!$B:$B,2016,'Pooling Demand- Subsidy &amp; ML'!$C:$C,$B194,'Pooling Demand- Subsidy &amp; ML'!$D:$D,J$186)+SUMIFS('Pooling Demand- Subsidy &amp; ML'!$BX:$BX,'Pooling Demand- Subsidy &amp; ML'!$B:$B,2016,'Pooling Demand- Subsidy &amp; ML'!$C:$C,$B194,'Pooling Demand- Subsidy &amp; ML'!$D:$D,J$186)</f>
        <v>#N/A</v>
      </c>
      <c r="K194" s="91" t="e">
        <f t="shared" si="110"/>
        <v>#N/A</v>
      </c>
      <c r="M194" s="109" t="s">
        <v>15</v>
      </c>
      <c r="N194" s="116" t="e">
        <f>SUMIFS('Pooling Demand- Subsidy &amp; ML'!$BO:$BO,'Pooling Demand- Subsidy &amp; ML'!$B:$B,2020,'Pooling Demand- Subsidy &amp; ML'!$C:$C,$B194,'Pooling Demand- Subsidy &amp; ML'!$D:$D,N$186)+SUMIFS('Pooling Demand- Subsidy &amp; ML'!$BX:$BX,'Pooling Demand- Subsidy &amp; ML'!$B:$B,2020,'Pooling Demand- Subsidy &amp; ML'!$C:$C,$B194,'Pooling Demand- Subsidy &amp; ML'!$D:$D,N$186)</f>
        <v>#N/A</v>
      </c>
      <c r="O194" s="117" t="e">
        <f>SUMIFS('Pooling Demand- Subsidy &amp; ML'!$BO:$BO,'Pooling Demand- Subsidy &amp; ML'!$B:$B,2020,'Pooling Demand- Subsidy &amp; ML'!$C:$C,$B194,'Pooling Demand- Subsidy &amp; ML'!$D:$D,O$186)+SUMIFS('Pooling Demand- Subsidy &amp; ML'!$BX:$BX,'Pooling Demand- Subsidy &amp; ML'!$B:$B,2020,'Pooling Demand- Subsidy &amp; ML'!$C:$C,$B194,'Pooling Demand- Subsidy &amp; ML'!$D:$D,O$186)</f>
        <v>#N/A</v>
      </c>
      <c r="P194" s="117" t="e">
        <f>SUMIFS('Pooling Demand- Subsidy &amp; ML'!$BO:$BO,'Pooling Demand- Subsidy &amp; ML'!$B:$B,2020,'Pooling Demand- Subsidy &amp; ML'!$C:$C,$B194,'Pooling Demand- Subsidy &amp; ML'!$D:$D,P$186)+SUMIFS('Pooling Demand- Subsidy &amp; ML'!$BX:$BX,'Pooling Demand- Subsidy &amp; ML'!$B:$B,2020,'Pooling Demand- Subsidy &amp; ML'!$C:$C,$B194,'Pooling Demand- Subsidy &amp; ML'!$D:$D,P$186)</f>
        <v>#N/A</v>
      </c>
      <c r="Q194" s="117" t="e">
        <f>SUMIFS('Pooling Demand- Subsidy &amp; ML'!$BO:$BO,'Pooling Demand- Subsidy &amp; ML'!$B:$B,2020,'Pooling Demand- Subsidy &amp; ML'!$C:$C,$B194,'Pooling Demand- Subsidy &amp; ML'!$D:$D,Q$186)+SUMIFS('Pooling Demand- Subsidy &amp; ML'!$BX:$BX,'Pooling Demand- Subsidy &amp; ML'!$B:$B,2020,'Pooling Demand- Subsidy &amp; ML'!$C:$C,$B194,'Pooling Demand- Subsidy &amp; ML'!$D:$D,Q$186)</f>
        <v>#N/A</v>
      </c>
      <c r="R194" s="117" t="e">
        <f>SUMIFS('Pooling Demand- Subsidy &amp; ML'!$BO:$BO,'Pooling Demand- Subsidy &amp; ML'!$B:$B,2020,'Pooling Demand- Subsidy &amp; ML'!$C:$C,$B194,'Pooling Demand- Subsidy &amp; ML'!$D:$D,R$186)+SUMIFS('Pooling Demand- Subsidy &amp; ML'!$BX:$BX,'Pooling Demand- Subsidy &amp; ML'!$B:$B,2020,'Pooling Demand- Subsidy &amp; ML'!$C:$C,$B194,'Pooling Demand- Subsidy &amp; ML'!$D:$D,R$186)</f>
        <v>#N/A</v>
      </c>
      <c r="S194" s="117" t="e">
        <f>SUMIFS('Pooling Demand- Subsidy &amp; ML'!$BO:$BO,'Pooling Demand- Subsidy &amp; ML'!$B:$B,2020,'Pooling Demand- Subsidy &amp; ML'!$C:$C,$B194,'Pooling Demand- Subsidy &amp; ML'!$D:$D,S$186)+SUMIFS('Pooling Demand- Subsidy &amp; ML'!$BX:$BX,'Pooling Demand- Subsidy &amp; ML'!$B:$B,2020,'Pooling Demand- Subsidy &amp; ML'!$C:$C,$B194,'Pooling Demand- Subsidy &amp; ML'!$D:$D,S$186)</f>
        <v>#N/A</v>
      </c>
      <c r="T194" s="118" t="e">
        <f>SUMIFS('Pooling Demand- Subsidy &amp; ML'!$BO:$BO,'Pooling Demand- Subsidy &amp; ML'!$B:$B,2020,'Pooling Demand- Subsidy &amp; ML'!$C:$C,$B194,'Pooling Demand- Subsidy &amp; ML'!$D:$D,T$186)+SUMIFS('Pooling Demand- Subsidy &amp; ML'!$BX:$BX,'Pooling Demand- Subsidy &amp; ML'!$B:$B,2020,'Pooling Demand- Subsidy &amp; ML'!$C:$C,$B194,'Pooling Demand- Subsidy &amp; ML'!$D:$D,T$186)</f>
        <v>#N/A</v>
      </c>
      <c r="U194" s="91" t="e">
        <f t="shared" si="111"/>
        <v>#N/A</v>
      </c>
      <c r="W194" s="109" t="s">
        <v>15</v>
      </c>
      <c r="X194" s="116" t="e">
        <f>SUMIFS('Pooling Demand- Subsidy &amp; ML'!$BO:$BO,'Pooling Demand- Subsidy &amp; ML'!$B:$B,2025,'Pooling Demand- Subsidy &amp; ML'!$C:$C,$B194,'Pooling Demand- Subsidy &amp; ML'!$D:$D,X$186)+SUMIFS('Pooling Demand- Subsidy &amp; ML'!$BX:$BX,'Pooling Demand- Subsidy &amp; ML'!$B:$B,2025,'Pooling Demand- Subsidy &amp; ML'!$C:$C,$B194,'Pooling Demand- Subsidy &amp; ML'!$D:$D,X$186)</f>
        <v>#N/A</v>
      </c>
      <c r="Y194" s="117" t="e">
        <f>SUMIFS('Pooling Demand- Subsidy &amp; ML'!$BO:$BO,'Pooling Demand- Subsidy &amp; ML'!$B:$B,2025,'Pooling Demand- Subsidy &amp; ML'!$C:$C,$B194,'Pooling Demand- Subsidy &amp; ML'!$D:$D,Y$186)+SUMIFS('Pooling Demand- Subsidy &amp; ML'!$BX:$BX,'Pooling Demand- Subsidy &amp; ML'!$B:$B,2025,'Pooling Demand- Subsidy &amp; ML'!$C:$C,$B194,'Pooling Demand- Subsidy &amp; ML'!$D:$D,Y$186)</f>
        <v>#N/A</v>
      </c>
      <c r="Z194" s="117" t="e">
        <f>SUMIFS('Pooling Demand- Subsidy &amp; ML'!$BO:$BO,'Pooling Demand- Subsidy &amp; ML'!$B:$B,2025,'Pooling Demand- Subsidy &amp; ML'!$C:$C,$B194,'Pooling Demand- Subsidy &amp; ML'!$D:$D,Z$186)+SUMIFS('Pooling Demand- Subsidy &amp; ML'!$BX:$BX,'Pooling Demand- Subsidy &amp; ML'!$B:$B,2025,'Pooling Demand- Subsidy &amp; ML'!$C:$C,$B194,'Pooling Demand- Subsidy &amp; ML'!$D:$D,Z$186)</f>
        <v>#N/A</v>
      </c>
      <c r="AA194" s="117" t="e">
        <f>SUMIFS('Pooling Demand- Subsidy &amp; ML'!$BO:$BO,'Pooling Demand- Subsidy &amp; ML'!$B:$B,2025,'Pooling Demand- Subsidy &amp; ML'!$C:$C,$B194,'Pooling Demand- Subsidy &amp; ML'!$D:$D,AA$186)+SUMIFS('Pooling Demand- Subsidy &amp; ML'!$BX:$BX,'Pooling Demand- Subsidy &amp; ML'!$B:$B,2025,'Pooling Demand- Subsidy &amp; ML'!$C:$C,$B194,'Pooling Demand- Subsidy &amp; ML'!$D:$D,AA$186)</f>
        <v>#N/A</v>
      </c>
      <c r="AB194" s="117" t="e">
        <f>SUMIFS('Pooling Demand- Subsidy &amp; ML'!$BO:$BO,'Pooling Demand- Subsidy &amp; ML'!$B:$B,2025,'Pooling Demand- Subsidy &amp; ML'!$C:$C,$B194,'Pooling Demand- Subsidy &amp; ML'!$D:$D,AB$186)+SUMIFS('Pooling Demand- Subsidy &amp; ML'!$BX:$BX,'Pooling Demand- Subsidy &amp; ML'!$B:$B,2025,'Pooling Demand- Subsidy &amp; ML'!$C:$C,$B194,'Pooling Demand- Subsidy &amp; ML'!$D:$D,AB$186)</f>
        <v>#N/A</v>
      </c>
      <c r="AC194" s="117" t="e">
        <f>SUMIFS('Pooling Demand- Subsidy &amp; ML'!$BO:$BO,'Pooling Demand- Subsidy &amp; ML'!$B:$B,2025,'Pooling Demand- Subsidy &amp; ML'!$C:$C,$B194,'Pooling Demand- Subsidy &amp; ML'!$D:$D,AC$186)+SUMIFS('Pooling Demand- Subsidy &amp; ML'!$BX:$BX,'Pooling Demand- Subsidy &amp; ML'!$B:$B,2025,'Pooling Demand- Subsidy &amp; ML'!$C:$C,$B194,'Pooling Demand- Subsidy &amp; ML'!$D:$D,AC$186)</f>
        <v>#N/A</v>
      </c>
      <c r="AD194" s="118" t="e">
        <f>SUMIFS('Pooling Demand- Subsidy &amp; ML'!$BO:$BO,'Pooling Demand- Subsidy &amp; ML'!$B:$B,2025,'Pooling Demand- Subsidy &amp; ML'!$C:$C,$B194,'Pooling Demand- Subsidy &amp; ML'!$D:$D,AD$186)+SUMIFS('Pooling Demand- Subsidy &amp; ML'!$BX:$BX,'Pooling Demand- Subsidy &amp; ML'!$B:$B,2025,'Pooling Demand- Subsidy &amp; ML'!$C:$C,$B194,'Pooling Demand- Subsidy &amp; ML'!$D:$D,AD$186)</f>
        <v>#N/A</v>
      </c>
      <c r="AE194" s="91" t="e">
        <f t="shared" si="112"/>
        <v>#N/A</v>
      </c>
      <c r="AG194" s="109" t="s">
        <v>15</v>
      </c>
      <c r="AH194" s="116">
        <f>SUMIFS('Pooling Demand- Subsidy &amp; ML'!$BO:$BO,'Pooling Demand- Subsidy &amp; ML'!$B:$B,2035,'Pooling Demand- Subsidy &amp; ML'!$C:$C,$B194,'Pooling Demand- Subsidy &amp; ML'!$D:$D,AH$186)+SUMIFS('Pooling Demand- Subsidy &amp; ML'!$BX:$BX,'Pooling Demand- Subsidy &amp; ML'!$B:$B,2035,'Pooling Demand- Subsidy &amp; ML'!$C:$C,$B194,'Pooling Demand- Subsidy &amp; ML'!$D:$D,AH$186)</f>
        <v>3.5258489275486874E-3</v>
      </c>
      <c r="AI194" s="117">
        <f>SUMIFS('Pooling Demand- Subsidy &amp; ML'!$BO:$BO,'Pooling Demand- Subsidy &amp; ML'!$B:$B,2035,'Pooling Demand- Subsidy &amp; ML'!$C:$C,$B194,'Pooling Demand- Subsidy &amp; ML'!$D:$D,AI$186)+SUMIFS('Pooling Demand- Subsidy &amp; ML'!$BX:$BX,'Pooling Demand- Subsidy &amp; ML'!$B:$B,2035,'Pooling Demand- Subsidy &amp; ML'!$C:$C,$B194,'Pooling Demand- Subsidy &amp; ML'!$D:$D,AI$186)</f>
        <v>6.546385575296034E-3</v>
      </c>
      <c r="AJ194" s="117">
        <f>SUMIFS('Pooling Demand- Subsidy &amp; ML'!$BO:$BO,'Pooling Demand- Subsidy &amp; ML'!$B:$B,2035,'Pooling Demand- Subsidy &amp; ML'!$C:$C,$B194,'Pooling Demand- Subsidy &amp; ML'!$D:$D,AJ$186)+SUMIFS('Pooling Demand- Subsidy &amp; ML'!$BX:$BX,'Pooling Demand- Subsidy &amp; ML'!$B:$B,2035,'Pooling Demand- Subsidy &amp; ML'!$C:$C,$B194,'Pooling Demand- Subsidy &amp; ML'!$D:$D,AJ$186)</f>
        <v>2.9097665993230064E-3</v>
      </c>
      <c r="AK194" s="117">
        <f>SUMIFS('Pooling Demand- Subsidy &amp; ML'!$BO:$BO,'Pooling Demand- Subsidy &amp; ML'!$B:$B,2035,'Pooling Demand- Subsidy &amp; ML'!$C:$C,$B194,'Pooling Demand- Subsidy &amp; ML'!$D:$D,AK$186)+SUMIFS('Pooling Demand- Subsidy &amp; ML'!$BX:$BX,'Pooling Demand- Subsidy &amp; ML'!$B:$B,2035,'Pooling Demand- Subsidy &amp; ML'!$C:$C,$B194,'Pooling Demand- Subsidy &amp; ML'!$D:$D,AK$186)</f>
        <v>0.13002325423461455</v>
      </c>
      <c r="AL194" s="117">
        <f>SUMIFS('Pooling Demand- Subsidy &amp; ML'!$BO:$BO,'Pooling Demand- Subsidy &amp; ML'!$B:$B,2035,'Pooling Demand- Subsidy &amp; ML'!$C:$C,$B194,'Pooling Demand- Subsidy &amp; ML'!$D:$D,AL$186)+SUMIFS('Pooling Demand- Subsidy &amp; ML'!$BX:$BX,'Pooling Demand- Subsidy &amp; ML'!$B:$B,2035,'Pooling Demand- Subsidy &amp; ML'!$C:$C,$B194,'Pooling Demand- Subsidy &amp; ML'!$D:$D,AL$186)</f>
        <v>1.4689018313254548E-3</v>
      </c>
      <c r="AM194" s="117">
        <f>SUMIFS('Pooling Demand- Subsidy &amp; ML'!$BO:$BO,'Pooling Demand- Subsidy &amp; ML'!$B:$B,2035,'Pooling Demand- Subsidy &amp; ML'!$C:$C,$B194,'Pooling Demand- Subsidy &amp; ML'!$D:$D,AM$186)+SUMIFS('Pooling Demand- Subsidy &amp; ML'!$BX:$BX,'Pooling Demand- Subsidy &amp; ML'!$B:$B,2035,'Pooling Demand- Subsidy &amp; ML'!$C:$C,$B194,'Pooling Demand- Subsidy &amp; ML'!$D:$D,AM$186)</f>
        <v>1.2734575964515363E-2</v>
      </c>
      <c r="AN194" s="118">
        <f>SUMIFS('Pooling Demand- Subsidy &amp; ML'!$BO:$BO,'Pooling Demand- Subsidy &amp; ML'!$B:$B,2035,'Pooling Demand- Subsidy &amp; ML'!$C:$C,$B194,'Pooling Demand- Subsidy &amp; ML'!$D:$D,AN$186)+SUMIFS('Pooling Demand- Subsidy &amp; ML'!$BX:$BX,'Pooling Demand- Subsidy &amp; ML'!$B:$B,2035,'Pooling Demand- Subsidy &amp; ML'!$C:$C,$B194,'Pooling Demand- Subsidy &amp; ML'!$D:$D,AN$186)</f>
        <v>3.4192097688324656</v>
      </c>
      <c r="AO194" s="91">
        <f t="shared" si="113"/>
        <v>3.5764185019650889</v>
      </c>
      <c r="AQ194" s="109" t="s">
        <v>15</v>
      </c>
      <c r="AR194" s="116" t="e">
        <f>SUMIFS('Pooling Demand- Subsidy &amp; ML'!$BO:$BO,'Pooling Demand- Subsidy &amp; ML'!$B:$B,2050,'Pooling Demand- Subsidy &amp; ML'!$C:$C,$B194,'Pooling Demand- Subsidy &amp; ML'!$D:$D,AR$186)+SUMIFS('Pooling Demand- Subsidy &amp; ML'!$BX:$BX,'Pooling Demand- Subsidy &amp; ML'!$B:$B,2050,'Pooling Demand- Subsidy &amp; ML'!$C:$C,$B194,'Pooling Demand- Subsidy &amp; ML'!$D:$D,AR$186)</f>
        <v>#N/A</v>
      </c>
      <c r="AS194" s="117" t="e">
        <f>SUMIFS('Pooling Demand- Subsidy &amp; ML'!$BO:$BO,'Pooling Demand- Subsidy &amp; ML'!$B:$B,2050,'Pooling Demand- Subsidy &amp; ML'!$C:$C,$B194,'Pooling Demand- Subsidy &amp; ML'!$D:$D,AS$186)+SUMIFS('Pooling Demand- Subsidy &amp; ML'!$BX:$BX,'Pooling Demand- Subsidy &amp; ML'!$B:$B,2050,'Pooling Demand- Subsidy &amp; ML'!$C:$C,$B194,'Pooling Demand- Subsidy &amp; ML'!$D:$D,AS$186)</f>
        <v>#N/A</v>
      </c>
      <c r="AT194" s="117" t="e">
        <f>SUMIFS('Pooling Demand- Subsidy &amp; ML'!$BO:$BO,'Pooling Demand- Subsidy &amp; ML'!$B:$B,2050,'Pooling Demand- Subsidy &amp; ML'!$C:$C,$B194,'Pooling Demand- Subsidy &amp; ML'!$D:$D,AT$186)+SUMIFS('Pooling Demand- Subsidy &amp; ML'!$BX:$BX,'Pooling Demand- Subsidy &amp; ML'!$B:$B,2050,'Pooling Demand- Subsidy &amp; ML'!$C:$C,$B194,'Pooling Demand- Subsidy &amp; ML'!$D:$D,AT$186)</f>
        <v>#N/A</v>
      </c>
      <c r="AU194" s="117" t="e">
        <f>SUMIFS('Pooling Demand- Subsidy &amp; ML'!$BO:$BO,'Pooling Demand- Subsidy &amp; ML'!$B:$B,2050,'Pooling Demand- Subsidy &amp; ML'!$C:$C,$B194,'Pooling Demand- Subsidy &amp; ML'!$D:$D,AU$186)+SUMIFS('Pooling Demand- Subsidy &amp; ML'!$BX:$BX,'Pooling Demand- Subsidy &amp; ML'!$B:$B,2050,'Pooling Demand- Subsidy &amp; ML'!$C:$C,$B194,'Pooling Demand- Subsidy &amp; ML'!$D:$D,AU$186)</f>
        <v>#N/A</v>
      </c>
      <c r="AV194" s="117" t="e">
        <f>SUMIFS('Pooling Demand- Subsidy &amp; ML'!$BO:$BO,'Pooling Demand- Subsidy &amp; ML'!$B:$B,2050,'Pooling Demand- Subsidy &amp; ML'!$C:$C,$B194,'Pooling Demand- Subsidy &amp; ML'!$D:$D,AV$186)+SUMIFS('Pooling Demand- Subsidy &amp; ML'!$BX:$BX,'Pooling Demand- Subsidy &amp; ML'!$B:$B,2050,'Pooling Demand- Subsidy &amp; ML'!$C:$C,$B194,'Pooling Demand- Subsidy &amp; ML'!$D:$D,AV$186)</f>
        <v>#N/A</v>
      </c>
      <c r="AW194" s="117" t="e">
        <f>SUMIFS('Pooling Demand- Subsidy &amp; ML'!$BO:$BO,'Pooling Demand- Subsidy &amp; ML'!$B:$B,2050,'Pooling Demand- Subsidy &amp; ML'!$C:$C,$B194,'Pooling Demand- Subsidy &amp; ML'!$D:$D,AW$186)+SUMIFS('Pooling Demand- Subsidy &amp; ML'!$BX:$BX,'Pooling Demand- Subsidy &amp; ML'!$B:$B,2050,'Pooling Demand- Subsidy &amp; ML'!$C:$C,$B194,'Pooling Demand- Subsidy &amp; ML'!$D:$D,AW$186)</f>
        <v>#N/A</v>
      </c>
      <c r="AX194" s="118" t="e">
        <f>SUMIFS('Pooling Demand- Subsidy &amp; ML'!$BO:$BO,'Pooling Demand- Subsidy &amp; ML'!$B:$B,2050,'Pooling Demand- Subsidy &amp; ML'!$C:$C,$B194,'Pooling Demand- Subsidy &amp; ML'!$D:$D,AX$186)+SUMIFS('Pooling Demand- Subsidy &amp; ML'!$BX:$BX,'Pooling Demand- Subsidy &amp; ML'!$B:$B,2050,'Pooling Demand- Subsidy &amp; ML'!$C:$C,$B194,'Pooling Demand- Subsidy &amp; ML'!$D:$D,AX$186)</f>
        <v>#N/A</v>
      </c>
      <c r="AY194" s="91" t="e">
        <f t="shared" si="114"/>
        <v>#N/A</v>
      </c>
    </row>
    <row r="195" spans="2:51" x14ac:dyDescent="0.25">
      <c r="B195" s="18"/>
      <c r="C195" s="120" t="s">
        <v>81</v>
      </c>
      <c r="D195" s="110" t="e">
        <f>SUM(D188:D194)</f>
        <v>#N/A</v>
      </c>
      <c r="E195" s="110" t="e">
        <f t="shared" ref="E195:J195" si="115">SUM(E188:E194)</f>
        <v>#N/A</v>
      </c>
      <c r="F195" s="110" t="e">
        <f t="shared" si="115"/>
        <v>#N/A</v>
      </c>
      <c r="G195" s="110" t="e">
        <f t="shared" si="115"/>
        <v>#N/A</v>
      </c>
      <c r="H195" s="110" t="e">
        <f t="shared" si="115"/>
        <v>#N/A</v>
      </c>
      <c r="I195" s="110" t="e">
        <f t="shared" si="115"/>
        <v>#N/A</v>
      </c>
      <c r="J195" s="110" t="e">
        <f t="shared" si="115"/>
        <v>#N/A</v>
      </c>
      <c r="K195" s="121" t="e">
        <f>SUM(K188:K194)</f>
        <v>#N/A</v>
      </c>
      <c r="M195" s="120" t="s">
        <v>81</v>
      </c>
      <c r="N195" s="110" t="e">
        <f>SUM(N188:N194)</f>
        <v>#N/A</v>
      </c>
      <c r="O195" s="110" t="e">
        <f t="shared" ref="O195:T195" si="116">SUM(O188:O194)</f>
        <v>#N/A</v>
      </c>
      <c r="P195" s="110" t="e">
        <f t="shared" si="116"/>
        <v>#N/A</v>
      </c>
      <c r="Q195" s="110" t="e">
        <f t="shared" si="116"/>
        <v>#N/A</v>
      </c>
      <c r="R195" s="110" t="e">
        <f t="shared" si="116"/>
        <v>#N/A</v>
      </c>
      <c r="S195" s="110" t="e">
        <f t="shared" si="116"/>
        <v>#N/A</v>
      </c>
      <c r="T195" s="110" t="e">
        <f t="shared" si="116"/>
        <v>#N/A</v>
      </c>
      <c r="U195" s="121" t="e">
        <f>SUM(U188:U194)</f>
        <v>#N/A</v>
      </c>
      <c r="W195" s="120" t="s">
        <v>81</v>
      </c>
      <c r="X195" s="110" t="e">
        <f>SUM(X188:X194)</f>
        <v>#N/A</v>
      </c>
      <c r="Y195" s="110" t="e">
        <f t="shared" ref="Y195:AD195" si="117">SUM(Y188:Y194)</f>
        <v>#N/A</v>
      </c>
      <c r="Z195" s="110" t="e">
        <f t="shared" si="117"/>
        <v>#N/A</v>
      </c>
      <c r="AA195" s="110" t="e">
        <f t="shared" si="117"/>
        <v>#N/A</v>
      </c>
      <c r="AB195" s="110" t="e">
        <f t="shared" si="117"/>
        <v>#N/A</v>
      </c>
      <c r="AC195" s="110" t="e">
        <f t="shared" si="117"/>
        <v>#N/A</v>
      </c>
      <c r="AD195" s="110" t="e">
        <f t="shared" si="117"/>
        <v>#N/A</v>
      </c>
      <c r="AE195" s="121" t="e">
        <f>SUM(AE188:AE194)</f>
        <v>#N/A</v>
      </c>
      <c r="AG195" s="120" t="s">
        <v>81</v>
      </c>
      <c r="AH195" s="110">
        <f>SUM(AH188:AH194)</f>
        <v>50.937292288177929</v>
      </c>
      <c r="AI195" s="110">
        <f t="shared" ref="AI195:AN195" si="118">SUM(AI188:AI194)</f>
        <v>84.268045444584288</v>
      </c>
      <c r="AJ195" s="110">
        <f t="shared" si="118"/>
        <v>38.492969546214127</v>
      </c>
      <c r="AK195" s="110">
        <f t="shared" si="118"/>
        <v>47.669072792096458</v>
      </c>
      <c r="AL195" s="110">
        <f t="shared" si="118"/>
        <v>38.136424132042769</v>
      </c>
      <c r="AM195" s="110">
        <f t="shared" si="118"/>
        <v>42.45085577203497</v>
      </c>
      <c r="AN195" s="110">
        <f t="shared" si="118"/>
        <v>3.5286002841916875</v>
      </c>
      <c r="AO195" s="121">
        <f>SUM(AO188:AO194)</f>
        <v>305.48326025934222</v>
      </c>
      <c r="AQ195" s="120" t="s">
        <v>81</v>
      </c>
      <c r="AR195" s="110" t="e">
        <f>SUM(AR188:AR194)</f>
        <v>#N/A</v>
      </c>
      <c r="AS195" s="110" t="e">
        <f t="shared" ref="AS195:AX195" si="119">SUM(AS188:AS194)</f>
        <v>#N/A</v>
      </c>
      <c r="AT195" s="110" t="e">
        <f t="shared" si="119"/>
        <v>#N/A</v>
      </c>
      <c r="AU195" s="110" t="e">
        <f t="shared" si="119"/>
        <v>#N/A</v>
      </c>
      <c r="AV195" s="110" t="e">
        <f t="shared" si="119"/>
        <v>#N/A</v>
      </c>
      <c r="AW195" s="110" t="e">
        <f t="shared" si="119"/>
        <v>#N/A</v>
      </c>
      <c r="AX195" s="110" t="e">
        <f t="shared" si="119"/>
        <v>#N/A</v>
      </c>
      <c r="AY195" s="121" t="e">
        <f>SUM(AY188:AY194)</f>
        <v>#N/A</v>
      </c>
    </row>
  </sheetData>
  <mergeCells count="156">
    <mergeCell ref="AR185:AX185"/>
    <mergeCell ref="AR153:AX153"/>
    <mergeCell ref="AQ167:AY167"/>
    <mergeCell ref="AQ168:AY168"/>
    <mergeCell ref="AR169:AX169"/>
    <mergeCell ref="AQ183:AY183"/>
    <mergeCell ref="AQ184:AY184"/>
    <mergeCell ref="AQ119:AY119"/>
    <mergeCell ref="AR121:AX121"/>
    <mergeCell ref="AQ135:AY135"/>
    <mergeCell ref="AR137:AX137"/>
    <mergeCell ref="AQ151:AY151"/>
    <mergeCell ref="AQ152:AY152"/>
    <mergeCell ref="AR73:AX73"/>
    <mergeCell ref="AQ87:AY87"/>
    <mergeCell ref="AQ88:AY88"/>
    <mergeCell ref="AR89:AX89"/>
    <mergeCell ref="AQ103:AY103"/>
    <mergeCell ref="AR105:AX105"/>
    <mergeCell ref="AR41:AX41"/>
    <mergeCell ref="AQ55:AY55"/>
    <mergeCell ref="AQ56:AY56"/>
    <mergeCell ref="AR57:AX57"/>
    <mergeCell ref="AQ71:AY71"/>
    <mergeCell ref="AQ72:AY72"/>
    <mergeCell ref="AH169:AN169"/>
    <mergeCell ref="AG183:AO183"/>
    <mergeCell ref="AG184:AO184"/>
    <mergeCell ref="AH185:AN185"/>
    <mergeCell ref="AQ5:AY5"/>
    <mergeCell ref="AQ7:AY7"/>
    <mergeCell ref="AR9:AX9"/>
    <mergeCell ref="AQ23:AY23"/>
    <mergeCell ref="AR25:AX25"/>
    <mergeCell ref="AQ39:AY39"/>
    <mergeCell ref="AH137:AN137"/>
    <mergeCell ref="AG151:AO151"/>
    <mergeCell ref="AG152:AO152"/>
    <mergeCell ref="AH153:AN153"/>
    <mergeCell ref="AG167:AO167"/>
    <mergeCell ref="AG168:AO168"/>
    <mergeCell ref="AH89:AN89"/>
    <mergeCell ref="AG103:AO103"/>
    <mergeCell ref="AH105:AN105"/>
    <mergeCell ref="AG119:AO119"/>
    <mergeCell ref="AH121:AN121"/>
    <mergeCell ref="AG135:AO135"/>
    <mergeCell ref="AH57:AN57"/>
    <mergeCell ref="AG71:AO71"/>
    <mergeCell ref="AG72:AO72"/>
    <mergeCell ref="AH73:AN73"/>
    <mergeCell ref="AG87:AO87"/>
    <mergeCell ref="AG88:AO88"/>
    <mergeCell ref="X185:AD185"/>
    <mergeCell ref="AG5:AO5"/>
    <mergeCell ref="AG7:AO7"/>
    <mergeCell ref="AH9:AN9"/>
    <mergeCell ref="AG23:AO23"/>
    <mergeCell ref="AH25:AN25"/>
    <mergeCell ref="AG39:AO39"/>
    <mergeCell ref="AH41:AN41"/>
    <mergeCell ref="AG55:AO55"/>
    <mergeCell ref="AG56:AO56"/>
    <mergeCell ref="X153:AD153"/>
    <mergeCell ref="W167:AE167"/>
    <mergeCell ref="W168:AE168"/>
    <mergeCell ref="X169:AD169"/>
    <mergeCell ref="W183:AE183"/>
    <mergeCell ref="W184:AE184"/>
    <mergeCell ref="W119:AE119"/>
    <mergeCell ref="X121:AD121"/>
    <mergeCell ref="W135:AE135"/>
    <mergeCell ref="X137:AD137"/>
    <mergeCell ref="W151:AE151"/>
    <mergeCell ref="W152:AE152"/>
    <mergeCell ref="X73:AD73"/>
    <mergeCell ref="W87:AE87"/>
    <mergeCell ref="W88:AE88"/>
    <mergeCell ref="X89:AD89"/>
    <mergeCell ref="W103:AE103"/>
    <mergeCell ref="X105:AD105"/>
    <mergeCell ref="X41:AD41"/>
    <mergeCell ref="W55:AE55"/>
    <mergeCell ref="W56:AE56"/>
    <mergeCell ref="X57:AD57"/>
    <mergeCell ref="W71:AE71"/>
    <mergeCell ref="W72:AE72"/>
    <mergeCell ref="N169:T169"/>
    <mergeCell ref="M183:U183"/>
    <mergeCell ref="M184:U184"/>
    <mergeCell ref="N185:T185"/>
    <mergeCell ref="W5:AE5"/>
    <mergeCell ref="W7:AE7"/>
    <mergeCell ref="X9:AD9"/>
    <mergeCell ref="W23:AE23"/>
    <mergeCell ref="X25:AD25"/>
    <mergeCell ref="W39:AE39"/>
    <mergeCell ref="N137:T137"/>
    <mergeCell ref="M151:U151"/>
    <mergeCell ref="M152:U152"/>
    <mergeCell ref="N153:T153"/>
    <mergeCell ref="M167:U167"/>
    <mergeCell ref="M168:U168"/>
    <mergeCell ref="N89:T89"/>
    <mergeCell ref="M103:U103"/>
    <mergeCell ref="N105:T105"/>
    <mergeCell ref="M119:U119"/>
    <mergeCell ref="N121:T121"/>
    <mergeCell ref="M135:U135"/>
    <mergeCell ref="N57:T57"/>
    <mergeCell ref="M71:U71"/>
    <mergeCell ref="M72:U72"/>
    <mergeCell ref="N73:T73"/>
    <mergeCell ref="M87:U87"/>
    <mergeCell ref="M88:U88"/>
    <mergeCell ref="D185:J185"/>
    <mergeCell ref="M5:U5"/>
    <mergeCell ref="M7:U7"/>
    <mergeCell ref="N9:T9"/>
    <mergeCell ref="M23:U23"/>
    <mergeCell ref="N25:T25"/>
    <mergeCell ref="M39:U39"/>
    <mergeCell ref="N41:T41"/>
    <mergeCell ref="M55:U55"/>
    <mergeCell ref="M56:U56"/>
    <mergeCell ref="D153:J153"/>
    <mergeCell ref="C167:K167"/>
    <mergeCell ref="C168:K168"/>
    <mergeCell ref="D169:J169"/>
    <mergeCell ref="C183:K183"/>
    <mergeCell ref="C184:K184"/>
    <mergeCell ref="C119:K119"/>
    <mergeCell ref="D121:J121"/>
    <mergeCell ref="C135:K135"/>
    <mergeCell ref="D137:J137"/>
    <mergeCell ref="C3:J3"/>
    <mergeCell ref="C5:K5"/>
    <mergeCell ref="C7:K7"/>
    <mergeCell ref="D9:J9"/>
    <mergeCell ref="C23:K23"/>
    <mergeCell ref="D25:J25"/>
    <mergeCell ref="C39:K39"/>
    <mergeCell ref="C151:K151"/>
    <mergeCell ref="C152:K152"/>
    <mergeCell ref="D73:J73"/>
    <mergeCell ref="C87:K87"/>
    <mergeCell ref="C88:K88"/>
    <mergeCell ref="D89:J89"/>
    <mergeCell ref="C103:K103"/>
    <mergeCell ref="D105:J105"/>
    <mergeCell ref="D41:J41"/>
    <mergeCell ref="C55:K55"/>
    <mergeCell ref="C56:K56"/>
    <mergeCell ref="D57:J57"/>
    <mergeCell ref="C71:K71"/>
    <mergeCell ref="C72:K7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B2:CG257"/>
  <sheetViews>
    <sheetView zoomScaleNormal="100" workbookViewId="0">
      <selection activeCell="AA12" sqref="AA12"/>
    </sheetView>
  </sheetViews>
  <sheetFormatPr defaultColWidth="9.140625" defaultRowHeight="12.75" x14ac:dyDescent="0.2"/>
  <cols>
    <col min="1" max="4" width="9.140625" style="1"/>
    <col min="5" max="6" width="20.7109375" style="1" customWidth="1"/>
    <col min="7" max="85" width="16.7109375" style="1" customWidth="1"/>
    <col min="86" max="16384" width="9.140625" style="1"/>
  </cols>
  <sheetData>
    <row r="2" spans="2:85" customFormat="1" ht="18.75" x14ac:dyDescent="0.3">
      <c r="B2" s="41" t="s">
        <v>247</v>
      </c>
      <c r="J2" s="21"/>
      <c r="K2" s="21"/>
      <c r="L2" s="21"/>
      <c r="R2" s="21"/>
      <c r="S2" s="21"/>
      <c r="W2" s="21"/>
      <c r="Y2" s="21"/>
      <c r="Z2" s="21"/>
      <c r="AA2" s="21"/>
      <c r="AB2" s="21"/>
      <c r="AC2" s="21"/>
      <c r="AD2" s="21"/>
      <c r="AH2" s="21"/>
      <c r="AI2" s="21"/>
      <c r="AJ2" s="21"/>
      <c r="AK2" s="21"/>
      <c r="AR2" s="21"/>
      <c r="AS2" s="21"/>
      <c r="AT2" s="21"/>
      <c r="BA2" s="21"/>
      <c r="BB2" s="21"/>
      <c r="BC2" s="21"/>
      <c r="BJ2" s="21"/>
      <c r="BK2" s="21"/>
      <c r="BL2" s="21"/>
      <c r="BS2" s="21"/>
      <c r="BT2" s="21"/>
      <c r="BU2" s="21"/>
    </row>
    <row r="3" spans="2:85" s="199" customFormat="1" ht="12.75" customHeight="1" x14ac:dyDescent="0.3">
      <c r="B3" s="198"/>
    </row>
    <row r="4" spans="2:85" s="199" customFormat="1" ht="231" customHeight="1" x14ac:dyDescent="0.25">
      <c r="B4" s="260" t="s">
        <v>257</v>
      </c>
      <c r="C4" s="274"/>
      <c r="D4" s="274"/>
      <c r="E4" s="274"/>
      <c r="F4" s="274"/>
      <c r="G4" s="274"/>
      <c r="H4" s="274"/>
      <c r="I4" s="274"/>
      <c r="J4" s="274"/>
      <c r="K4" s="274"/>
      <c r="L4" s="274"/>
      <c r="M4" s="274"/>
      <c r="N4" s="274"/>
    </row>
    <row r="5" spans="2:85" s="199" customFormat="1" ht="12.75" customHeight="1" x14ac:dyDescent="0.3">
      <c r="B5" s="198"/>
    </row>
    <row r="7" spans="2:85" x14ac:dyDescent="0.2">
      <c r="B7" s="1" t="s">
        <v>66</v>
      </c>
      <c r="G7" s="107" t="s">
        <v>70</v>
      </c>
      <c r="H7" s="107" t="s">
        <v>70</v>
      </c>
      <c r="I7" s="107" t="s">
        <v>70</v>
      </c>
      <c r="J7" s="107" t="s">
        <v>70</v>
      </c>
      <c r="K7" s="107" t="s">
        <v>70</v>
      </c>
      <c r="L7" s="107" t="s">
        <v>70</v>
      </c>
      <c r="M7" s="107" t="s">
        <v>70</v>
      </c>
      <c r="N7" s="107" t="s">
        <v>70</v>
      </c>
      <c r="O7" s="107" t="s">
        <v>70</v>
      </c>
    </row>
    <row r="8" spans="2:85" x14ac:dyDescent="0.2">
      <c r="B8" s="1" t="s">
        <v>67</v>
      </c>
      <c r="G8" s="107" t="s">
        <v>72</v>
      </c>
      <c r="H8" s="107" t="s">
        <v>72</v>
      </c>
      <c r="I8" s="107" t="s">
        <v>72</v>
      </c>
      <c r="J8" s="107" t="s">
        <v>72</v>
      </c>
      <c r="K8" s="107" t="s">
        <v>72</v>
      </c>
      <c r="L8" s="107" t="s">
        <v>72</v>
      </c>
      <c r="M8" s="107" t="s">
        <v>71</v>
      </c>
      <c r="N8" s="107" t="s">
        <v>71</v>
      </c>
      <c r="O8" s="107" t="s">
        <v>71</v>
      </c>
    </row>
    <row r="9" spans="2:85" x14ac:dyDescent="0.2">
      <c r="B9" s="1" t="s">
        <v>96</v>
      </c>
      <c r="G9" s="107">
        <v>0</v>
      </c>
      <c r="H9" s="107">
        <v>1</v>
      </c>
      <c r="I9" s="107">
        <v>2</v>
      </c>
      <c r="J9" s="107">
        <v>0</v>
      </c>
      <c r="K9" s="107">
        <v>1</v>
      </c>
      <c r="L9" s="107">
        <v>2</v>
      </c>
      <c r="M9" s="107">
        <v>0</v>
      </c>
      <c r="N9" s="107">
        <v>1</v>
      </c>
      <c r="O9" s="107">
        <v>2</v>
      </c>
      <c r="AE9" s="132">
        <v>0</v>
      </c>
      <c r="AF9" s="1">
        <v>1</v>
      </c>
      <c r="AG9" s="1">
        <v>2</v>
      </c>
      <c r="AL9" s="132">
        <v>0</v>
      </c>
      <c r="AM9" s="1">
        <v>1</v>
      </c>
      <c r="AN9" s="1">
        <v>2</v>
      </c>
    </row>
    <row r="10" spans="2:85" x14ac:dyDescent="0.2">
      <c r="B10" s="1" t="s">
        <v>65</v>
      </c>
      <c r="G10" s="107" t="s">
        <v>75</v>
      </c>
      <c r="H10" s="107" t="s">
        <v>75</v>
      </c>
      <c r="I10" s="107" t="s">
        <v>75</v>
      </c>
      <c r="J10" s="107" t="s">
        <v>78</v>
      </c>
      <c r="K10" s="107" t="s">
        <v>78</v>
      </c>
      <c r="L10" s="107" t="s">
        <v>78</v>
      </c>
      <c r="M10" s="107"/>
      <c r="N10" s="107"/>
      <c r="O10" s="107"/>
      <c r="P10" s="1" t="s">
        <v>75</v>
      </c>
      <c r="Q10" s="1" t="s">
        <v>75</v>
      </c>
      <c r="R10" s="1" t="s">
        <v>78</v>
      </c>
      <c r="S10" s="1" t="s">
        <v>78</v>
      </c>
      <c r="T10" s="1" t="s">
        <v>77</v>
      </c>
      <c r="U10" s="1" t="s">
        <v>77</v>
      </c>
      <c r="V10" s="1" t="s">
        <v>75</v>
      </c>
      <c r="W10" s="1" t="s">
        <v>78</v>
      </c>
      <c r="X10" s="1" t="s">
        <v>77</v>
      </c>
    </row>
    <row r="11" spans="2:85" ht="39.950000000000003" customHeight="1" x14ac:dyDescent="0.2">
      <c r="G11" s="275" t="s">
        <v>147</v>
      </c>
      <c r="H11" s="275"/>
      <c r="I11" s="275"/>
      <c r="J11" s="275"/>
      <c r="K11" s="275"/>
      <c r="L11" s="275"/>
      <c r="M11" s="275"/>
      <c r="N11" s="275"/>
      <c r="O11" s="275"/>
      <c r="P11" s="275" t="s">
        <v>148</v>
      </c>
      <c r="Q11" s="275"/>
      <c r="R11" s="275"/>
      <c r="S11" s="275"/>
      <c r="T11" s="275"/>
      <c r="U11" s="275"/>
      <c r="V11" s="275" t="s">
        <v>149</v>
      </c>
      <c r="W11" s="275"/>
      <c r="X11" s="275"/>
      <c r="Y11" s="173"/>
      <c r="Z11" s="173"/>
      <c r="AA11" s="173"/>
      <c r="AB11" s="173"/>
      <c r="AC11" s="173"/>
      <c r="AD11" s="173"/>
      <c r="AE11" s="277" t="s">
        <v>232</v>
      </c>
      <c r="AF11" s="277"/>
      <c r="AG11" s="277"/>
      <c r="AH11" s="277"/>
      <c r="AI11" s="277"/>
      <c r="AJ11" s="277"/>
      <c r="AK11" s="277"/>
      <c r="AL11" s="277"/>
      <c r="AM11" s="277"/>
      <c r="AN11" s="277"/>
      <c r="AO11" s="277" t="s">
        <v>171</v>
      </c>
      <c r="AP11" s="277"/>
      <c r="AQ11" s="277"/>
      <c r="AR11" s="277"/>
      <c r="AS11" s="277"/>
      <c r="AT11" s="277"/>
      <c r="AU11" s="277"/>
      <c r="AV11" s="277"/>
      <c r="AW11" s="277"/>
      <c r="AX11" s="277" t="s">
        <v>140</v>
      </c>
      <c r="AY11" s="277"/>
      <c r="AZ11" s="277"/>
      <c r="BA11" s="277"/>
      <c r="BB11" s="277"/>
      <c r="BC11" s="277"/>
      <c r="BD11" s="277"/>
      <c r="BE11" s="277"/>
      <c r="BF11" s="277"/>
      <c r="BG11" s="277" t="s">
        <v>132</v>
      </c>
      <c r="BH11" s="277"/>
      <c r="BI11" s="277"/>
      <c r="BJ11" s="277"/>
      <c r="BK11" s="277"/>
      <c r="BL11" s="277"/>
      <c r="BM11" s="277"/>
      <c r="BN11" s="277"/>
      <c r="BO11" s="277"/>
      <c r="BP11" s="277" t="s">
        <v>139</v>
      </c>
      <c r="BQ11" s="277"/>
      <c r="BR11" s="277"/>
      <c r="BS11" s="277"/>
      <c r="BT11" s="277"/>
      <c r="BU11" s="277"/>
      <c r="BV11" s="277"/>
      <c r="BW11" s="277"/>
      <c r="BX11" s="277"/>
      <c r="BY11" s="276" t="s">
        <v>193</v>
      </c>
      <c r="BZ11" s="276"/>
      <c r="CA11" s="276"/>
      <c r="CB11" s="276"/>
      <c r="CC11" s="276"/>
      <c r="CD11" s="276"/>
      <c r="CE11" s="276"/>
      <c r="CF11" s="276"/>
      <c r="CG11" s="276"/>
    </row>
    <row r="12" spans="2:85" s="2" customFormat="1" ht="63.75" x14ac:dyDescent="0.2">
      <c r="B12" s="25" t="s">
        <v>27</v>
      </c>
      <c r="C12" s="25" t="s">
        <v>104</v>
      </c>
      <c r="D12" s="25" t="s">
        <v>60</v>
      </c>
      <c r="E12" s="25" t="s">
        <v>105</v>
      </c>
      <c r="F12" s="25" t="s">
        <v>106</v>
      </c>
      <c r="G12" s="135" t="s">
        <v>107</v>
      </c>
      <c r="H12" s="135" t="s">
        <v>108</v>
      </c>
      <c r="I12" s="135" t="s">
        <v>109</v>
      </c>
      <c r="J12" s="135" t="s">
        <v>155</v>
      </c>
      <c r="K12" s="135" t="s">
        <v>156</v>
      </c>
      <c r="L12" s="135" t="s">
        <v>157</v>
      </c>
      <c r="M12" s="135" t="s">
        <v>152</v>
      </c>
      <c r="N12" s="135" t="s">
        <v>153</v>
      </c>
      <c r="O12" s="135" t="s">
        <v>154</v>
      </c>
      <c r="P12" s="135" t="s">
        <v>258</v>
      </c>
      <c r="Q12" s="135" t="s">
        <v>259</v>
      </c>
      <c r="R12" s="135" t="s">
        <v>260</v>
      </c>
      <c r="S12" s="135" t="s">
        <v>261</v>
      </c>
      <c r="T12" s="135" t="s">
        <v>262</v>
      </c>
      <c r="U12" s="135" t="s">
        <v>263</v>
      </c>
      <c r="V12" s="135" t="s">
        <v>110</v>
      </c>
      <c r="W12" s="135" t="s">
        <v>158</v>
      </c>
      <c r="X12" s="135" t="s">
        <v>111</v>
      </c>
      <c r="Y12" s="135" t="s">
        <v>227</v>
      </c>
      <c r="Z12" s="135" t="s">
        <v>238</v>
      </c>
      <c r="AA12" s="135" t="s">
        <v>228</v>
      </c>
      <c r="AB12" s="135" t="s">
        <v>229</v>
      </c>
      <c r="AC12" s="135" t="s">
        <v>230</v>
      </c>
      <c r="AD12" s="135" t="s">
        <v>231</v>
      </c>
      <c r="AE12" s="135" t="s">
        <v>112</v>
      </c>
      <c r="AF12" s="135" t="s">
        <v>113</v>
      </c>
      <c r="AG12" s="135" t="s">
        <v>114</v>
      </c>
      <c r="AH12" s="135" t="s">
        <v>239</v>
      </c>
      <c r="AI12" s="135" t="s">
        <v>233</v>
      </c>
      <c r="AJ12" s="135" t="s">
        <v>234</v>
      </c>
      <c r="AK12" s="135" t="s">
        <v>235</v>
      </c>
      <c r="AL12" s="135" t="s">
        <v>115</v>
      </c>
      <c r="AM12" s="135" t="s">
        <v>116</v>
      </c>
      <c r="AN12" s="135" t="s">
        <v>117</v>
      </c>
      <c r="AO12" s="135" t="s">
        <v>120</v>
      </c>
      <c r="AP12" s="135" t="s">
        <v>121</v>
      </c>
      <c r="AQ12" s="135" t="s">
        <v>122</v>
      </c>
      <c r="AR12" s="135" t="s">
        <v>159</v>
      </c>
      <c r="AS12" s="135" t="s">
        <v>160</v>
      </c>
      <c r="AT12" s="135" t="s">
        <v>161</v>
      </c>
      <c r="AU12" s="135" t="s">
        <v>123</v>
      </c>
      <c r="AV12" s="135" t="s">
        <v>124</v>
      </c>
      <c r="AW12" s="135" t="s">
        <v>125</v>
      </c>
      <c r="AX12" s="135" t="s">
        <v>119</v>
      </c>
      <c r="AY12" s="135" t="s">
        <v>126</v>
      </c>
      <c r="AZ12" s="135" t="s">
        <v>127</v>
      </c>
      <c r="BA12" s="135" t="s">
        <v>168</v>
      </c>
      <c r="BB12" s="135" t="s">
        <v>169</v>
      </c>
      <c r="BC12" s="135" t="s">
        <v>170</v>
      </c>
      <c r="BD12" s="135" t="s">
        <v>128</v>
      </c>
      <c r="BE12" s="135" t="s">
        <v>129</v>
      </c>
      <c r="BF12" s="135" t="s">
        <v>130</v>
      </c>
      <c r="BG12" s="135" t="s">
        <v>133</v>
      </c>
      <c r="BH12" s="135" t="s">
        <v>134</v>
      </c>
      <c r="BI12" s="135" t="s">
        <v>135</v>
      </c>
      <c r="BJ12" s="135" t="s">
        <v>162</v>
      </c>
      <c r="BK12" s="135" t="s">
        <v>163</v>
      </c>
      <c r="BL12" s="135" t="s">
        <v>164</v>
      </c>
      <c r="BM12" s="135" t="s">
        <v>136</v>
      </c>
      <c r="BN12" s="135" t="s">
        <v>137</v>
      </c>
      <c r="BO12" s="135" t="s">
        <v>138</v>
      </c>
      <c r="BP12" s="135" t="s">
        <v>141</v>
      </c>
      <c r="BQ12" s="135" t="s">
        <v>142</v>
      </c>
      <c r="BR12" s="135" t="s">
        <v>143</v>
      </c>
      <c r="BS12" s="135" t="s">
        <v>165</v>
      </c>
      <c r="BT12" s="135" t="s">
        <v>166</v>
      </c>
      <c r="BU12" s="135" t="s">
        <v>167</v>
      </c>
      <c r="BV12" s="135" t="s">
        <v>144</v>
      </c>
      <c r="BW12" s="135" t="s">
        <v>145</v>
      </c>
      <c r="BX12" s="135" t="s">
        <v>146</v>
      </c>
      <c r="BY12" s="135" t="s">
        <v>184</v>
      </c>
      <c r="BZ12" s="135" t="s">
        <v>185</v>
      </c>
      <c r="CA12" s="135" t="s">
        <v>186</v>
      </c>
      <c r="CB12" s="135" t="s">
        <v>187</v>
      </c>
      <c r="CC12" s="135" t="s">
        <v>188</v>
      </c>
      <c r="CD12" s="135" t="s">
        <v>189</v>
      </c>
      <c r="CE12" s="135" t="s">
        <v>190</v>
      </c>
      <c r="CF12" s="135" t="s">
        <v>191</v>
      </c>
      <c r="CG12" s="135" t="s">
        <v>192</v>
      </c>
    </row>
    <row r="13" spans="2:85" x14ac:dyDescent="0.2">
      <c r="B13" s="103">
        <v>2016</v>
      </c>
      <c r="C13" s="103">
        <v>0</v>
      </c>
      <c r="D13" s="103">
        <v>0</v>
      </c>
      <c r="E13" s="4" t="s">
        <v>2</v>
      </c>
      <c r="F13" s="4" t="s">
        <v>2</v>
      </c>
      <c r="G13" s="133">
        <f>SUMIFS('Model Trip Data'!$H:$H,'Model Trip Data'!$A:$A,$B13,'Model Trip Data'!$B:$B,$C13,'Model Trip Data'!$C:$C,$D13,'Model Trip Data'!$E:$E,G$7,'Model Trip Data'!$F:$F,G$8,'Model Trip Data'!$D:$D,G$10,'Model Trip Data'!$G:$G,G$9)</f>
        <v>0</v>
      </c>
      <c r="H13" s="133">
        <f>SUMIFS('Model Trip Data'!$H:$H,'Model Trip Data'!$A:$A,$B13,'Model Trip Data'!$B:$B,$C13,'Model Trip Data'!$C:$C,$D13,'Model Trip Data'!$E:$E,H$7,'Model Trip Data'!$F:$F,H$8,'Model Trip Data'!$D:$D,H$10,'Model Trip Data'!$G:$G,H$9)</f>
        <v>0</v>
      </c>
      <c r="I13" s="133">
        <f>SUMIFS('Model Trip Data'!$H:$H,'Model Trip Data'!$A:$A,$B13,'Model Trip Data'!$B:$B,$C13,'Model Trip Data'!$C:$C,$D13,'Model Trip Data'!$E:$E,I$7,'Model Trip Data'!$F:$F,I$8,'Model Trip Data'!$D:$D,I$10,'Model Trip Data'!$G:$G,I$9)</f>
        <v>0</v>
      </c>
      <c r="J13" s="133">
        <f>SUMIFS('Model Trip Data'!$H:$H,'Model Trip Data'!$A:$A,$B13,'Model Trip Data'!$B:$B,$C13,'Model Trip Data'!$C:$C,$D13,'Model Trip Data'!$E:$E,J$7,'Model Trip Data'!$F:$F,J$8,'Model Trip Data'!$D:$D,J$10,'Model Trip Data'!$G:$G,J$9)</f>
        <v>0</v>
      </c>
      <c r="K13" s="133">
        <f>SUMIFS('Model Trip Data'!$H:$H,'Model Trip Data'!$A:$A,$B13,'Model Trip Data'!$B:$B,$C13,'Model Trip Data'!$C:$C,$D13,'Model Trip Data'!$E:$E,K$7,'Model Trip Data'!$F:$F,K$8,'Model Trip Data'!$D:$D,K$10,'Model Trip Data'!$G:$G,K$9)</f>
        <v>0</v>
      </c>
      <c r="L13" s="133">
        <f>SUMIFS('Model Trip Data'!$H:$H,'Model Trip Data'!$A:$A,$B13,'Model Trip Data'!$B:$B,$C13,'Model Trip Data'!$C:$C,$D13,'Model Trip Data'!$E:$E,L$7,'Model Trip Data'!$F:$F,L$8,'Model Trip Data'!$D:$D,L$10,'Model Trip Data'!$G:$G,L$9)</f>
        <v>0</v>
      </c>
      <c r="M13" s="133">
        <f>SUMIFS('Model Trip Data'!$H:$H,'Model Trip Data'!$A:$A,$B13,'Model Trip Data'!$B:$B,$C13,'Model Trip Data'!$C:$C,$D13,'Model Trip Data'!$E:$E,M$7,'Model Trip Data'!$F:$F,M$8,'Model Trip Data'!$G:$G,M$9)</f>
        <v>0</v>
      </c>
      <c r="N13" s="133">
        <f>SUMIFS('Model Trip Data'!$H:$H,'Model Trip Data'!$A:$A,$B13,'Model Trip Data'!$B:$B,$C13,'Model Trip Data'!$C:$C,$D13,'Model Trip Data'!$E:$E,N$7,'Model Trip Data'!$F:$F,N$8,'Model Trip Data'!$G:$G,N$9)</f>
        <v>0</v>
      </c>
      <c r="O13" s="133">
        <f>SUMIFS('Model Trip Data'!$H:$H,'Model Trip Data'!$A:$A,$B13,'Model Trip Data'!$B:$B,$C13,'Model Trip Data'!$C:$C,$D13,'Model Trip Data'!$E:$E,O$7,'Model Trip Data'!$F:$F,O$8,'Model Trip Data'!$G:$G,O$9)</f>
        <v>0</v>
      </c>
      <c r="P13" s="134" t="e">
        <f>VLOOKUP($B13&amp;"_"&amp;$C13&amp;"_"&amp;$D13&amp;"_"&amp;P$10,'Model Skims Data'!$A:$H,6,FALSE)</f>
        <v>#N/A</v>
      </c>
      <c r="Q13" s="134" t="e">
        <f>VLOOKUP($B13&amp;"_"&amp;$C13&amp;"_"&amp;$D13&amp;"_"&amp;Q$10,'Model Skims Data'!$A:$H,7,FALSE)</f>
        <v>#N/A</v>
      </c>
      <c r="R13" s="134" t="e">
        <f>VLOOKUP($B13&amp;"_"&amp;$C13&amp;"_"&amp;$D13&amp;"_"&amp;R$10,'Model Skims Data'!$A:$H,6,FALSE)</f>
        <v>#N/A</v>
      </c>
      <c r="S13" s="134" t="e">
        <f>VLOOKUP($B13&amp;"_"&amp;$C13&amp;"_"&amp;$D13&amp;"_"&amp;S$10,'Model Skims Data'!$A:$H,7,FALSE)</f>
        <v>#N/A</v>
      </c>
      <c r="T13" s="134" t="e">
        <f>VLOOKUP($B13&amp;"_"&amp;$C13&amp;"_"&amp;$D13&amp;"_"&amp;T$10,'Model Skims Data'!$A:$H,6,FALSE)</f>
        <v>#N/A</v>
      </c>
      <c r="U13" s="134" t="e">
        <f>VLOOKUP($B13&amp;"_"&amp;$C13&amp;"_"&amp;$D13&amp;"_"&amp;U$10,'Model Skims Data'!$A:$H,7,FALSE)</f>
        <v>#N/A</v>
      </c>
      <c r="V13" s="134" t="e">
        <f>VLOOKUP($B13&amp;"_"&amp;$C13&amp;"_"&amp;$D13&amp;"_"&amp;V$10,'Model Skims Data'!$A:$H,8,FALSE)</f>
        <v>#N/A</v>
      </c>
      <c r="W13" s="134" t="e">
        <f>VLOOKUP($B13&amp;"_"&amp;$C13&amp;"_"&amp;$D13&amp;"_"&amp;W$10,'Model Skims Data'!$A:$H,8,FALSE)</f>
        <v>#N/A</v>
      </c>
      <c r="X13" s="134" t="e">
        <f>VLOOKUP($B13&amp;"_"&amp;$C13&amp;"_"&amp;$D13&amp;"_"&amp;X$10,'Model Skims Data'!$A:$H,8,FALSE)</f>
        <v>#N/A</v>
      </c>
      <c r="Y13" s="134">
        <f>HLOOKUP('Pooling Demand- Subsidy &amp; ML'!$B13,'Main Sheet'!$B$9:$F$44,21,FALSE)</f>
        <v>16.3</v>
      </c>
      <c r="Z13" s="134">
        <f>HLOOKUP('Pooling Demand- Subsidy &amp; ML'!$B13,'Main Sheet'!$B$9:$F$44,23,FALSE)</f>
        <v>0</v>
      </c>
      <c r="AA13" s="179">
        <f>HLOOKUP('Pooling Demand- Subsidy &amp; ML'!$B13,'Main Sheet'!$B$9:$F$44,28,FALSE)</f>
        <v>-1.9513339196716502E-3</v>
      </c>
      <c r="AB13" s="180">
        <f>HLOOKUP('Pooling Demand- Subsidy &amp; ML'!$B13,'Main Sheet'!$B$9:$F$44,30,FALSE)</f>
        <v>-2.6</v>
      </c>
      <c r="AC13" s="180">
        <f>HLOOKUP('Pooling Demand- Subsidy &amp; ML'!$B13,'Main Sheet'!$B$9:$F$44,31,FALSE)</f>
        <v>-5.9</v>
      </c>
      <c r="AD13" s="180">
        <f>HLOOKUP('Pooling Demand- Subsidy &amp; ML'!$B13,'Main Sheet'!$B$9:$F$44,32,FALSE)</f>
        <v>-7.9</v>
      </c>
      <c r="AE13" s="108" t="e">
        <f>1/(1+EXP($AA13*$V13*($Y13-$Z13)-AB13))</f>
        <v>#N/A</v>
      </c>
      <c r="AF13" s="108" t="e">
        <f>1/(1+EXP($AA13*$V13*($Y13-$Z13)-AC13))</f>
        <v>#N/A</v>
      </c>
      <c r="AG13" s="108" t="e">
        <f>1/(1+EXP($AA13*$V13*($Y13-$Z13)-AD13))</f>
        <v>#N/A</v>
      </c>
      <c r="AH13" s="134">
        <f>HLOOKUP('Pooling Demand- Subsidy &amp; ML'!$B13,'Main Sheet'!$B$9:$F$44,24,FALSE)</f>
        <v>54</v>
      </c>
      <c r="AI13" s="180">
        <f>HLOOKUP('Pooling Demand- Subsidy &amp; ML'!$B13,'Main Sheet'!$B$9:$F$44,34,FALSE)</f>
        <v>-2.9</v>
      </c>
      <c r="AJ13" s="180">
        <f>HLOOKUP('Pooling Demand- Subsidy &amp; ML'!$B13,'Main Sheet'!$B$9:$F$44,35,FALSE)</f>
        <v>-6.3</v>
      </c>
      <c r="AK13" s="180">
        <f>HLOOKUP('Pooling Demand- Subsidy &amp; ML'!$B13,'Main Sheet'!$B$9:$F$44,36,FALSE)</f>
        <v>-8.4</v>
      </c>
      <c r="AL13" s="108" t="e">
        <f>1/(1+EXP($AA13*$X13*($Y13-$AH13)-AI13))</f>
        <v>#N/A</v>
      </c>
      <c r="AM13" s="108" t="e">
        <f>1/(1+EXP($AA13*$X13*($Y13-$AH13)-AJ13))</f>
        <v>#N/A</v>
      </c>
      <c r="AN13" s="108" t="e">
        <f>1/(1+EXP($AA13*$X13*($Y13-$AH13)-AK13))</f>
        <v>#N/A</v>
      </c>
      <c r="AO13" s="128" t="e">
        <f>HLOOKUP($B13,'Main Sheet'!$B$9:$F$44,26,FALSE)*$P13/(1-AE13)</f>
        <v>#N/A</v>
      </c>
      <c r="AP13" s="128" t="e">
        <f>HLOOKUP($B13,'Main Sheet'!$B$9:$F$44,26,FALSE)*$P13/(1-AF13)</f>
        <v>#N/A</v>
      </c>
      <c r="AQ13" s="128" t="e">
        <f>HLOOKUP($B13,'Main Sheet'!$B$9:$F$44,26,FALSE)*$P13/(1-AG13)</f>
        <v>#N/A</v>
      </c>
      <c r="AR13" s="128" t="e">
        <f>HLOOKUP($B13,'Main Sheet'!$B$9:$F$44,26,FALSE)*$R13/(1-AE13)</f>
        <v>#N/A</v>
      </c>
      <c r="AS13" s="128" t="e">
        <f>HLOOKUP($B13,'Main Sheet'!$B$9:$F$44,26,FALSE)*$R13/(1-AF13)</f>
        <v>#N/A</v>
      </c>
      <c r="AT13" s="128" t="e">
        <f>HLOOKUP($B13,'Main Sheet'!$B$9:$F$44,26,FALSE)*$R13/(1-AG13)</f>
        <v>#N/A</v>
      </c>
      <c r="AU13" s="128" t="e">
        <f>HLOOKUP($B13,'Main Sheet'!$B$9:$F$44,26,FALSE)*$T13/(1-AL13)</f>
        <v>#N/A</v>
      </c>
      <c r="AV13" s="128" t="e">
        <f>HLOOKUP($B13,'Main Sheet'!$B$9:$F$44,26,FALSE)*$T13/(1-AM13)</f>
        <v>#N/A</v>
      </c>
      <c r="AW13" s="128" t="e">
        <f>HLOOKUP($B13,'Main Sheet'!$B$9:$F$44,26,FALSE)*$T13/(1-AN13)</f>
        <v>#N/A</v>
      </c>
      <c r="AX13" s="50" t="e">
        <f>AO13*($Q13-$P13)/$P13</f>
        <v>#N/A</v>
      </c>
      <c r="AY13" s="50" t="e">
        <f>AP13*($Q13-$P13)/$P13</f>
        <v>#N/A</v>
      </c>
      <c r="AZ13" s="50" t="e">
        <f>AQ13*($Q13-$P13)/$P13</f>
        <v>#N/A</v>
      </c>
      <c r="BA13" s="50" t="e">
        <f>AR13*($S13-$R13)/$R13</f>
        <v>#N/A</v>
      </c>
      <c r="BB13" s="50" t="e">
        <f>AS13*($S13-$R13)/$R13</f>
        <v>#N/A</v>
      </c>
      <c r="BC13" s="50" t="e">
        <f t="shared" ref="BC13" si="0">AT13*($S13-$R13)/$R13</f>
        <v>#N/A</v>
      </c>
      <c r="BD13" s="50" t="e">
        <f>AU13*($U13-$T13)/$T13</f>
        <v>#N/A</v>
      </c>
      <c r="BE13" s="50" t="e">
        <f>AV13*($U13-$T13)/$T13</f>
        <v>#N/A</v>
      </c>
      <c r="BF13" s="50" t="e">
        <f>AW13*($U13-$T13)/$T13</f>
        <v>#N/A</v>
      </c>
      <c r="BG13" s="131" t="e">
        <f>G13*AE13</f>
        <v>#N/A</v>
      </c>
      <c r="BH13" s="131" t="e">
        <f>H13*AF13</f>
        <v>#N/A</v>
      </c>
      <c r="BI13" s="131" t="e">
        <f>I13*AG13</f>
        <v>#N/A</v>
      </c>
      <c r="BJ13" s="131" t="e">
        <f>J13*AE13</f>
        <v>#N/A</v>
      </c>
      <c r="BK13" s="131" t="e">
        <f>K13*AF13</f>
        <v>#N/A</v>
      </c>
      <c r="BL13" s="131" t="e">
        <f>L13*AG13</f>
        <v>#N/A</v>
      </c>
      <c r="BM13" s="131" t="e">
        <f>M13*AL13</f>
        <v>#N/A</v>
      </c>
      <c r="BN13" s="131" t="e">
        <f>N13*AM13</f>
        <v>#N/A</v>
      </c>
      <c r="BO13" s="131" t="e">
        <f>O13*AN13</f>
        <v>#N/A</v>
      </c>
      <c r="BP13" s="129" t="e">
        <f>BG13*AX13</f>
        <v>#N/A</v>
      </c>
      <c r="BQ13" s="129" t="e">
        <f>BH13*AY13</f>
        <v>#N/A</v>
      </c>
      <c r="BR13" s="129" t="e">
        <f>BI13*AZ13</f>
        <v>#N/A</v>
      </c>
      <c r="BS13" s="129" t="e">
        <f>BJ13*BA13</f>
        <v>#N/A</v>
      </c>
      <c r="BT13" s="129" t="e">
        <f t="shared" ref="BT13:BU13" si="1">BK13*BB13</f>
        <v>#N/A</v>
      </c>
      <c r="BU13" s="129" t="e">
        <f t="shared" si="1"/>
        <v>#N/A</v>
      </c>
      <c r="BV13" s="129" t="e">
        <f>BM13*BD13</f>
        <v>#N/A</v>
      </c>
      <c r="BW13" s="129" t="e">
        <f>BN13*BE13</f>
        <v>#N/A</v>
      </c>
      <c r="BX13" s="129" t="e">
        <f>BO13*BF13</f>
        <v>#N/A</v>
      </c>
      <c r="BY13" s="131" t="e">
        <f>(BG13+BP13)*$V13</f>
        <v>#N/A</v>
      </c>
      <c r="BZ13" s="131" t="e">
        <f>(BH13+BQ13)*$V13</f>
        <v>#N/A</v>
      </c>
      <c r="CA13" s="131" t="e">
        <f>(BI13+BR13)*$V13</f>
        <v>#N/A</v>
      </c>
      <c r="CB13" s="131" t="e">
        <f>(BJ13+BS13)*$W13</f>
        <v>#N/A</v>
      </c>
      <c r="CC13" s="131" t="e">
        <f t="shared" ref="CC13:CD13" si="2">(BK13+BT13)*$W13</f>
        <v>#N/A</v>
      </c>
      <c r="CD13" s="131" t="e">
        <f t="shared" si="2"/>
        <v>#N/A</v>
      </c>
      <c r="CE13" s="131" t="e">
        <f>(BM13+BV13)*$X13</f>
        <v>#N/A</v>
      </c>
      <c r="CF13" s="131" t="e">
        <f>(BN13+BW13)*$X13</f>
        <v>#N/A</v>
      </c>
      <c r="CG13" s="131" t="e">
        <f>(BO13+BX13)*$X13</f>
        <v>#N/A</v>
      </c>
    </row>
    <row r="14" spans="2:85" x14ac:dyDescent="0.2">
      <c r="B14" s="103">
        <v>2016</v>
      </c>
      <c r="C14" s="103">
        <v>1</v>
      </c>
      <c r="D14" s="103">
        <v>0</v>
      </c>
      <c r="E14" s="4" t="s">
        <v>3</v>
      </c>
      <c r="F14" s="4" t="s">
        <v>2</v>
      </c>
      <c r="G14" s="133">
        <f>SUMIFS('Model Trip Data'!$H:$H,'Model Trip Data'!$A:$A,$B14,'Model Trip Data'!$B:$B,$C14,'Model Trip Data'!$C:$C,$D14,'Model Trip Data'!$E:$E,G$7,'Model Trip Data'!$F:$F,G$8,'Model Trip Data'!$D:$D,G$10,'Model Trip Data'!$G:$G,G$9)</f>
        <v>0</v>
      </c>
      <c r="H14" s="133">
        <f>SUMIFS('Model Trip Data'!$H:$H,'Model Trip Data'!$A:$A,$B14,'Model Trip Data'!$B:$B,$C14,'Model Trip Data'!$C:$C,$D14,'Model Trip Data'!$E:$E,H$7,'Model Trip Data'!$F:$F,H$8,'Model Trip Data'!$D:$D,H$10,'Model Trip Data'!$G:$G,H$9)</f>
        <v>0</v>
      </c>
      <c r="I14" s="133">
        <f>SUMIFS('Model Trip Data'!$H:$H,'Model Trip Data'!$A:$A,$B14,'Model Trip Data'!$B:$B,$C14,'Model Trip Data'!$C:$C,$D14,'Model Trip Data'!$E:$E,I$7,'Model Trip Data'!$F:$F,I$8,'Model Trip Data'!$D:$D,I$10,'Model Trip Data'!$G:$G,I$9)</f>
        <v>0</v>
      </c>
      <c r="J14" s="133">
        <f>SUMIFS('Model Trip Data'!$H:$H,'Model Trip Data'!$A:$A,$B14,'Model Trip Data'!$B:$B,$C14,'Model Trip Data'!$C:$C,$D14,'Model Trip Data'!$E:$E,J$7,'Model Trip Data'!$F:$F,J$8,'Model Trip Data'!$D:$D,J$10,'Model Trip Data'!$G:$G,J$9)</f>
        <v>0</v>
      </c>
      <c r="K14" s="133">
        <f>SUMIFS('Model Trip Data'!$H:$H,'Model Trip Data'!$A:$A,$B14,'Model Trip Data'!$B:$B,$C14,'Model Trip Data'!$C:$C,$D14,'Model Trip Data'!$E:$E,K$7,'Model Trip Data'!$F:$F,K$8,'Model Trip Data'!$D:$D,K$10,'Model Trip Data'!$G:$G,K$9)</f>
        <v>0</v>
      </c>
      <c r="L14" s="133">
        <f>SUMIFS('Model Trip Data'!$H:$H,'Model Trip Data'!$A:$A,$B14,'Model Trip Data'!$B:$B,$C14,'Model Trip Data'!$C:$C,$D14,'Model Trip Data'!$E:$E,L$7,'Model Trip Data'!$F:$F,L$8,'Model Trip Data'!$D:$D,L$10,'Model Trip Data'!$G:$G,L$9)</f>
        <v>0</v>
      </c>
      <c r="M14" s="133">
        <f>SUMIFS('Model Trip Data'!$H:$H,'Model Trip Data'!$A:$A,$B14,'Model Trip Data'!$B:$B,$C14,'Model Trip Data'!$C:$C,$D14,'Model Trip Data'!$E:$E,M$7,'Model Trip Data'!$F:$F,M$8,'Model Trip Data'!$G:$G,M$9)</f>
        <v>0</v>
      </c>
      <c r="N14" s="133">
        <f>SUMIFS('Model Trip Data'!$H:$H,'Model Trip Data'!$A:$A,$B14,'Model Trip Data'!$B:$B,$C14,'Model Trip Data'!$C:$C,$D14,'Model Trip Data'!$E:$E,N$7,'Model Trip Data'!$F:$F,N$8,'Model Trip Data'!$G:$G,N$9)</f>
        <v>0</v>
      </c>
      <c r="O14" s="133">
        <f>SUMIFS('Model Trip Data'!$H:$H,'Model Trip Data'!$A:$A,$B14,'Model Trip Data'!$B:$B,$C14,'Model Trip Data'!$C:$C,$D14,'Model Trip Data'!$E:$E,O$7,'Model Trip Data'!$F:$F,O$8,'Model Trip Data'!$G:$G,O$9)</f>
        <v>0</v>
      </c>
      <c r="P14" s="134" t="e">
        <f>VLOOKUP($B14&amp;"_"&amp;$C14&amp;"_"&amp;$D14&amp;"_"&amp;P$10,'Model Skims Data'!$A:$H,6,FALSE)</f>
        <v>#N/A</v>
      </c>
      <c r="Q14" s="134" t="e">
        <f>VLOOKUP($B14&amp;"_"&amp;$C14&amp;"_"&amp;$D14&amp;"_"&amp;Q$10,'Model Skims Data'!$A:$H,7,FALSE)</f>
        <v>#N/A</v>
      </c>
      <c r="R14" s="134" t="e">
        <f>VLOOKUP($B14&amp;"_"&amp;$C14&amp;"_"&amp;$D14&amp;"_"&amp;R$10,'Model Skims Data'!$A:$H,6,FALSE)</f>
        <v>#N/A</v>
      </c>
      <c r="S14" s="134" t="e">
        <f>VLOOKUP($B14&amp;"_"&amp;$C14&amp;"_"&amp;$D14&amp;"_"&amp;S$10,'Model Skims Data'!$A:$H,7,FALSE)</f>
        <v>#N/A</v>
      </c>
      <c r="T14" s="134" t="e">
        <f>VLOOKUP($B14&amp;"_"&amp;$C14&amp;"_"&amp;$D14&amp;"_"&amp;T$10,'Model Skims Data'!$A:$H,6,FALSE)</f>
        <v>#N/A</v>
      </c>
      <c r="U14" s="134" t="e">
        <f>VLOOKUP($B14&amp;"_"&amp;$C14&amp;"_"&amp;$D14&amp;"_"&amp;U$10,'Model Skims Data'!$A:$H,7,FALSE)</f>
        <v>#N/A</v>
      </c>
      <c r="V14" s="134" t="e">
        <f>VLOOKUP($B14&amp;"_"&amp;$C14&amp;"_"&amp;$D14&amp;"_"&amp;V$10,'Model Skims Data'!$A:$H,8,FALSE)</f>
        <v>#N/A</v>
      </c>
      <c r="W14" s="134" t="e">
        <f>VLOOKUP($B14&amp;"_"&amp;$C14&amp;"_"&amp;$D14&amp;"_"&amp;W$10,'Model Skims Data'!$A:$H,8,FALSE)</f>
        <v>#N/A</v>
      </c>
      <c r="X14" s="134" t="e">
        <f>VLOOKUP($B14&amp;"_"&amp;$C14&amp;"_"&amp;$D14&amp;"_"&amp;X$10,'Model Skims Data'!$A:$H,8,FALSE)</f>
        <v>#N/A</v>
      </c>
      <c r="Y14" s="134">
        <f>HLOOKUP('Pooling Demand- Subsidy &amp; ML'!$B14,'Main Sheet'!$B$9:$F$44,21,FALSE)</f>
        <v>16.3</v>
      </c>
      <c r="Z14" s="134">
        <f>HLOOKUP('Pooling Demand- Subsidy &amp; ML'!$B14,'Main Sheet'!$B$9:$F$44,23,FALSE)</f>
        <v>0</v>
      </c>
      <c r="AA14" s="179">
        <f>HLOOKUP('Pooling Demand- Subsidy &amp; ML'!$B14,'Main Sheet'!$B$9:$F$44,28,FALSE)</f>
        <v>-1.9513339196716502E-3</v>
      </c>
      <c r="AB14" s="180">
        <f>HLOOKUP('Pooling Demand- Subsidy &amp; ML'!$B14,'Main Sheet'!$B$9:$F$44,30,FALSE)</f>
        <v>-2.6</v>
      </c>
      <c r="AC14" s="180">
        <f>HLOOKUP('Pooling Demand- Subsidy &amp; ML'!$B14,'Main Sheet'!$B$9:$F$44,31,FALSE)</f>
        <v>-5.9</v>
      </c>
      <c r="AD14" s="180">
        <f>HLOOKUP('Pooling Demand- Subsidy &amp; ML'!$B14,'Main Sheet'!$B$9:$F$44,32,FALSE)</f>
        <v>-7.9</v>
      </c>
      <c r="AE14" s="108" t="e">
        <f t="shared" ref="AE14:AE77" si="3">1/(1+EXP($AA14*$V14*($Y14-$Z14)-AB14))</f>
        <v>#N/A</v>
      </c>
      <c r="AF14" s="108" t="e">
        <f t="shared" ref="AF14:AF77" si="4">1/(1+EXP($AA14*$V14*($Y14-$Z14)-AC14))</f>
        <v>#N/A</v>
      </c>
      <c r="AG14" s="108" t="e">
        <f t="shared" ref="AG14:AG77" si="5">1/(1+EXP($AA14*$V14*($Y14-$Z14)-AD14))</f>
        <v>#N/A</v>
      </c>
      <c r="AH14" s="134">
        <f>HLOOKUP('Pooling Demand- Subsidy &amp; ML'!$B14,'Main Sheet'!$B$9:$F$44,24,FALSE)</f>
        <v>54</v>
      </c>
      <c r="AI14" s="180">
        <f>HLOOKUP('Pooling Demand- Subsidy &amp; ML'!$B14,'Main Sheet'!$B$9:$F$44,34,FALSE)</f>
        <v>-2.9</v>
      </c>
      <c r="AJ14" s="180">
        <f>HLOOKUP('Pooling Demand- Subsidy &amp; ML'!$B14,'Main Sheet'!$B$9:$F$44,35,FALSE)</f>
        <v>-6.3</v>
      </c>
      <c r="AK14" s="180">
        <f>HLOOKUP('Pooling Demand- Subsidy &amp; ML'!$B14,'Main Sheet'!$B$9:$F$44,36,FALSE)</f>
        <v>-8.4</v>
      </c>
      <c r="AL14" s="108" t="e">
        <f t="shared" ref="AL14:AL77" si="6">1/(1+EXP($AA14*$X14*($Y14-$AH14)-AI14))</f>
        <v>#N/A</v>
      </c>
      <c r="AM14" s="108" t="e">
        <f t="shared" ref="AM14:AM77" si="7">1/(1+EXP($AA14*$X14*($Y14-$AH14)-AJ14))</f>
        <v>#N/A</v>
      </c>
      <c r="AN14" s="108" t="e">
        <f t="shared" ref="AN14:AN77" si="8">1/(1+EXP($AA14*$X14*($Y14-$AH14)-AK14))</f>
        <v>#N/A</v>
      </c>
      <c r="AO14" s="128" t="e">
        <f>HLOOKUP($B14,'Main Sheet'!$B$9:$F$44,26,FALSE)*$P14/(1-AE14)</f>
        <v>#N/A</v>
      </c>
      <c r="AP14" s="128" t="e">
        <f>HLOOKUP($B14,'Main Sheet'!$B$9:$F$44,26,FALSE)*$P14/(1-AF14)</f>
        <v>#N/A</v>
      </c>
      <c r="AQ14" s="128" t="e">
        <f>HLOOKUP($B14,'Main Sheet'!$B$9:$F$44,26,FALSE)*$P14/(1-AG14)</f>
        <v>#N/A</v>
      </c>
      <c r="AR14" s="128" t="e">
        <f>HLOOKUP($B14,'Main Sheet'!$B$9:$F$44,26,FALSE)*$R14/(1-AE14)</f>
        <v>#N/A</v>
      </c>
      <c r="AS14" s="128" t="e">
        <f>HLOOKUP($B14,'Main Sheet'!$B$9:$F$44,26,FALSE)*$R14/(1-AF14)</f>
        <v>#N/A</v>
      </c>
      <c r="AT14" s="128" t="e">
        <f>HLOOKUP($B14,'Main Sheet'!$B$9:$F$44,26,FALSE)*$R14/(1-AG14)</f>
        <v>#N/A</v>
      </c>
      <c r="AU14" s="128" t="e">
        <f>HLOOKUP($B14,'Main Sheet'!$B$9:$F$44,26,FALSE)*$T14/(1-AL14)</f>
        <v>#N/A</v>
      </c>
      <c r="AV14" s="128" t="e">
        <f>HLOOKUP($B14,'Main Sheet'!$B$9:$F$44,26,FALSE)*$T14/(1-AM14)</f>
        <v>#N/A</v>
      </c>
      <c r="AW14" s="128" t="e">
        <f>HLOOKUP($B14,'Main Sheet'!$B$9:$F$44,26,FALSE)*$T14/(1-AN14)</f>
        <v>#N/A</v>
      </c>
      <c r="AX14" s="50" t="e">
        <f t="shared" ref="AX14:AX61" si="9">AO14*($Q14-$P14)/$P14</f>
        <v>#N/A</v>
      </c>
      <c r="AY14" s="50" t="e">
        <f t="shared" ref="AY14:AY61" si="10">AP14*($Q14-$P14)/$P14</f>
        <v>#N/A</v>
      </c>
      <c r="AZ14" s="50" t="e">
        <f t="shared" ref="AZ14:AZ61" si="11">AQ14*($Q14-$P14)/$P14</f>
        <v>#N/A</v>
      </c>
      <c r="BA14" s="50" t="e">
        <f t="shared" ref="BA14:BA61" si="12">AR14*($S14-$R14)/$R14</f>
        <v>#N/A</v>
      </c>
      <c r="BB14" s="50" t="e">
        <f t="shared" ref="BB14:BB61" si="13">AS14*($S14-$R14)/$R14</f>
        <v>#N/A</v>
      </c>
      <c r="BC14" s="50" t="e">
        <f t="shared" ref="BC14:BC61" si="14">AT14*($S14-$R14)/$R14</f>
        <v>#N/A</v>
      </c>
      <c r="BD14" s="50" t="e">
        <f t="shared" ref="BD14:BD61" si="15">AU14*($U14-$T14)/$T14</f>
        <v>#N/A</v>
      </c>
      <c r="BE14" s="50" t="e">
        <f t="shared" ref="BE14:BE61" si="16">AV14*($U14-$T14)/$T14</f>
        <v>#N/A</v>
      </c>
      <c r="BF14" s="50" t="e">
        <f t="shared" ref="BF14:BF61" si="17">AW14*($U14-$T14)/$T14</f>
        <v>#N/A</v>
      </c>
      <c r="BG14" s="131" t="e">
        <f t="shared" ref="BG14:BG61" si="18">G14*AE14</f>
        <v>#N/A</v>
      </c>
      <c r="BH14" s="131" t="e">
        <f t="shared" ref="BH14:BH61" si="19">H14*AF14</f>
        <v>#N/A</v>
      </c>
      <c r="BI14" s="131" t="e">
        <f t="shared" ref="BI14:BI61" si="20">I14*AG14</f>
        <v>#N/A</v>
      </c>
      <c r="BJ14" s="131" t="e">
        <f t="shared" ref="BJ14:BJ61" si="21">J14*AE14</f>
        <v>#N/A</v>
      </c>
      <c r="BK14" s="131" t="e">
        <f t="shared" ref="BK14:BK61" si="22">K14*AF14</f>
        <v>#N/A</v>
      </c>
      <c r="BL14" s="131" t="e">
        <f t="shared" ref="BL14:BL61" si="23">L14*AG14</f>
        <v>#N/A</v>
      </c>
      <c r="BM14" s="131" t="e">
        <f t="shared" ref="BM14:BM61" si="24">M14*AL14</f>
        <v>#N/A</v>
      </c>
      <c r="BN14" s="131" t="e">
        <f t="shared" ref="BN14:BN61" si="25">N14*AM14</f>
        <v>#N/A</v>
      </c>
      <c r="BO14" s="131" t="e">
        <f t="shared" ref="BO14:BO61" si="26">O14*AN14</f>
        <v>#N/A</v>
      </c>
      <c r="BP14" s="129" t="e">
        <f t="shared" ref="BP14:BP61" si="27">BG14*AX14</f>
        <v>#N/A</v>
      </c>
      <c r="BQ14" s="129" t="e">
        <f t="shared" ref="BQ14:BQ61" si="28">BH14*AY14</f>
        <v>#N/A</v>
      </c>
      <c r="BR14" s="129" t="e">
        <f t="shared" ref="BR14:BR61" si="29">BI14*AZ14</f>
        <v>#N/A</v>
      </c>
      <c r="BS14" s="129" t="e">
        <f t="shared" ref="BS14:BS61" si="30">BJ14*BA14</f>
        <v>#N/A</v>
      </c>
      <c r="BT14" s="129" t="e">
        <f t="shared" ref="BT14:BT61" si="31">BK14*BB14</f>
        <v>#N/A</v>
      </c>
      <c r="BU14" s="129" t="e">
        <f t="shared" ref="BU14:BU61" si="32">BL14*BC14</f>
        <v>#N/A</v>
      </c>
      <c r="BV14" s="129" t="e">
        <f t="shared" ref="BV14:BV61" si="33">BM14*BD14</f>
        <v>#N/A</v>
      </c>
      <c r="BW14" s="129" t="e">
        <f t="shared" ref="BW14:BW61" si="34">BN14*BE14</f>
        <v>#N/A</v>
      </c>
      <c r="BX14" s="129" t="e">
        <f t="shared" ref="BX14:BX61" si="35">BO14*BF14</f>
        <v>#N/A</v>
      </c>
      <c r="BY14" s="131" t="e">
        <f t="shared" ref="BY14:BY61" si="36">(BG14+BP14)*$V14</f>
        <v>#N/A</v>
      </c>
      <c r="BZ14" s="131" t="e">
        <f t="shared" ref="BZ14:BZ61" si="37">(BH14+BQ14)*$V14</f>
        <v>#N/A</v>
      </c>
      <c r="CA14" s="131" t="e">
        <f t="shared" ref="CA14:CA61" si="38">(BI14+BR14)*$V14</f>
        <v>#N/A</v>
      </c>
      <c r="CB14" s="131" t="e">
        <f t="shared" ref="CB14:CB61" si="39">(BJ14+BS14)*$W14</f>
        <v>#N/A</v>
      </c>
      <c r="CC14" s="131" t="e">
        <f t="shared" ref="CC14:CC61" si="40">(BK14+BT14)*$W14</f>
        <v>#N/A</v>
      </c>
      <c r="CD14" s="131" t="e">
        <f t="shared" ref="CD14:CD61" si="41">(BL14+BU14)*$W14</f>
        <v>#N/A</v>
      </c>
      <c r="CE14" s="131" t="e">
        <f t="shared" ref="CE14:CE61" si="42">(BM14+BV14)*$X14</f>
        <v>#N/A</v>
      </c>
      <c r="CF14" s="131" t="e">
        <f t="shared" ref="CF14:CF61" si="43">(BN14+BW14)*$X14</f>
        <v>#N/A</v>
      </c>
      <c r="CG14" s="131" t="e">
        <f t="shared" ref="CG14:CG61" si="44">(BO14+BX14)*$X14</f>
        <v>#N/A</v>
      </c>
    </row>
    <row r="15" spans="2:85" x14ac:dyDescent="0.2">
      <c r="B15" s="103">
        <v>2016</v>
      </c>
      <c r="C15" s="103">
        <v>2</v>
      </c>
      <c r="D15" s="103">
        <v>0</v>
      </c>
      <c r="E15" s="4" t="s">
        <v>4</v>
      </c>
      <c r="F15" s="4" t="s">
        <v>2</v>
      </c>
      <c r="G15" s="133">
        <f>SUMIFS('Model Trip Data'!$H:$H,'Model Trip Data'!$A:$A,$B15,'Model Trip Data'!$B:$B,$C15,'Model Trip Data'!$C:$C,$D15,'Model Trip Data'!$E:$E,G$7,'Model Trip Data'!$F:$F,G$8,'Model Trip Data'!$D:$D,G$10,'Model Trip Data'!$G:$G,G$9)</f>
        <v>0</v>
      </c>
      <c r="H15" s="133">
        <f>SUMIFS('Model Trip Data'!$H:$H,'Model Trip Data'!$A:$A,$B15,'Model Trip Data'!$B:$B,$C15,'Model Trip Data'!$C:$C,$D15,'Model Trip Data'!$E:$E,H$7,'Model Trip Data'!$F:$F,H$8,'Model Trip Data'!$D:$D,H$10,'Model Trip Data'!$G:$G,H$9)</f>
        <v>0</v>
      </c>
      <c r="I15" s="133">
        <f>SUMIFS('Model Trip Data'!$H:$H,'Model Trip Data'!$A:$A,$B15,'Model Trip Data'!$B:$B,$C15,'Model Trip Data'!$C:$C,$D15,'Model Trip Data'!$E:$E,I$7,'Model Trip Data'!$F:$F,I$8,'Model Trip Data'!$D:$D,I$10,'Model Trip Data'!$G:$G,I$9)</f>
        <v>0</v>
      </c>
      <c r="J15" s="133">
        <f>SUMIFS('Model Trip Data'!$H:$H,'Model Trip Data'!$A:$A,$B15,'Model Trip Data'!$B:$B,$C15,'Model Trip Data'!$C:$C,$D15,'Model Trip Data'!$E:$E,J$7,'Model Trip Data'!$F:$F,J$8,'Model Trip Data'!$D:$D,J$10,'Model Trip Data'!$G:$G,J$9)</f>
        <v>0</v>
      </c>
      <c r="K15" s="133">
        <f>SUMIFS('Model Trip Data'!$H:$H,'Model Trip Data'!$A:$A,$B15,'Model Trip Data'!$B:$B,$C15,'Model Trip Data'!$C:$C,$D15,'Model Trip Data'!$E:$E,K$7,'Model Trip Data'!$F:$F,K$8,'Model Trip Data'!$D:$D,K$10,'Model Trip Data'!$G:$G,K$9)</f>
        <v>0</v>
      </c>
      <c r="L15" s="133">
        <f>SUMIFS('Model Trip Data'!$H:$H,'Model Trip Data'!$A:$A,$B15,'Model Trip Data'!$B:$B,$C15,'Model Trip Data'!$C:$C,$D15,'Model Trip Data'!$E:$E,L$7,'Model Trip Data'!$F:$F,L$8,'Model Trip Data'!$D:$D,L$10,'Model Trip Data'!$G:$G,L$9)</f>
        <v>0</v>
      </c>
      <c r="M15" s="133">
        <f>SUMIFS('Model Trip Data'!$H:$H,'Model Trip Data'!$A:$A,$B15,'Model Trip Data'!$B:$B,$C15,'Model Trip Data'!$C:$C,$D15,'Model Trip Data'!$E:$E,M$7,'Model Trip Data'!$F:$F,M$8,'Model Trip Data'!$G:$G,M$9)</f>
        <v>0</v>
      </c>
      <c r="N15" s="133">
        <f>SUMIFS('Model Trip Data'!$H:$H,'Model Trip Data'!$A:$A,$B15,'Model Trip Data'!$B:$B,$C15,'Model Trip Data'!$C:$C,$D15,'Model Trip Data'!$E:$E,N$7,'Model Trip Data'!$F:$F,N$8,'Model Trip Data'!$G:$G,N$9)</f>
        <v>0</v>
      </c>
      <c r="O15" s="133">
        <f>SUMIFS('Model Trip Data'!$H:$H,'Model Trip Data'!$A:$A,$B15,'Model Trip Data'!$B:$B,$C15,'Model Trip Data'!$C:$C,$D15,'Model Trip Data'!$E:$E,O$7,'Model Trip Data'!$F:$F,O$8,'Model Trip Data'!$G:$G,O$9)</f>
        <v>0</v>
      </c>
      <c r="P15" s="134" t="e">
        <f>VLOOKUP($B15&amp;"_"&amp;$C15&amp;"_"&amp;$D15&amp;"_"&amp;P$10,'Model Skims Data'!$A:$H,6,FALSE)</f>
        <v>#N/A</v>
      </c>
      <c r="Q15" s="134" t="e">
        <f>VLOOKUP($B15&amp;"_"&amp;$C15&amp;"_"&amp;$D15&amp;"_"&amp;Q$10,'Model Skims Data'!$A:$H,7,FALSE)</f>
        <v>#N/A</v>
      </c>
      <c r="R15" s="134" t="e">
        <f>VLOOKUP($B15&amp;"_"&amp;$C15&amp;"_"&amp;$D15&amp;"_"&amp;R$10,'Model Skims Data'!$A:$H,6,FALSE)</f>
        <v>#N/A</v>
      </c>
      <c r="S15" s="134" t="e">
        <f>VLOOKUP($B15&amp;"_"&amp;$C15&amp;"_"&amp;$D15&amp;"_"&amp;S$10,'Model Skims Data'!$A:$H,7,FALSE)</f>
        <v>#N/A</v>
      </c>
      <c r="T15" s="134" t="e">
        <f>VLOOKUP($B15&amp;"_"&amp;$C15&amp;"_"&amp;$D15&amp;"_"&amp;T$10,'Model Skims Data'!$A:$H,6,FALSE)</f>
        <v>#N/A</v>
      </c>
      <c r="U15" s="134" t="e">
        <f>VLOOKUP($B15&amp;"_"&amp;$C15&amp;"_"&amp;$D15&amp;"_"&amp;U$10,'Model Skims Data'!$A:$H,7,FALSE)</f>
        <v>#N/A</v>
      </c>
      <c r="V15" s="134" t="e">
        <f>VLOOKUP($B15&amp;"_"&amp;$C15&amp;"_"&amp;$D15&amp;"_"&amp;V$10,'Model Skims Data'!$A:$H,8,FALSE)</f>
        <v>#N/A</v>
      </c>
      <c r="W15" s="134" t="e">
        <f>VLOOKUP($B15&amp;"_"&amp;$C15&amp;"_"&amp;$D15&amp;"_"&amp;W$10,'Model Skims Data'!$A:$H,8,FALSE)</f>
        <v>#N/A</v>
      </c>
      <c r="X15" s="134" t="e">
        <f>VLOOKUP($B15&amp;"_"&amp;$C15&amp;"_"&amp;$D15&amp;"_"&amp;X$10,'Model Skims Data'!$A:$H,8,FALSE)</f>
        <v>#N/A</v>
      </c>
      <c r="Y15" s="134">
        <f>HLOOKUP('Pooling Demand- Subsidy &amp; ML'!$B15,'Main Sheet'!$B$9:$F$44,21,FALSE)</f>
        <v>16.3</v>
      </c>
      <c r="Z15" s="134">
        <f>HLOOKUP('Pooling Demand- Subsidy &amp; ML'!$B15,'Main Sheet'!$B$9:$F$44,23,FALSE)</f>
        <v>0</v>
      </c>
      <c r="AA15" s="179">
        <f>HLOOKUP('Pooling Demand- Subsidy &amp; ML'!$B15,'Main Sheet'!$B$9:$F$44,28,FALSE)</f>
        <v>-1.9513339196716502E-3</v>
      </c>
      <c r="AB15" s="180">
        <f>HLOOKUP('Pooling Demand- Subsidy &amp; ML'!$B15,'Main Sheet'!$B$9:$F$44,30,FALSE)</f>
        <v>-2.6</v>
      </c>
      <c r="AC15" s="180">
        <f>HLOOKUP('Pooling Demand- Subsidy &amp; ML'!$B15,'Main Sheet'!$B$9:$F$44,31,FALSE)</f>
        <v>-5.9</v>
      </c>
      <c r="AD15" s="180">
        <f>HLOOKUP('Pooling Demand- Subsidy &amp; ML'!$B15,'Main Sheet'!$B$9:$F$44,32,FALSE)</f>
        <v>-7.9</v>
      </c>
      <c r="AE15" s="108" t="e">
        <f t="shared" si="3"/>
        <v>#N/A</v>
      </c>
      <c r="AF15" s="108" t="e">
        <f t="shared" si="4"/>
        <v>#N/A</v>
      </c>
      <c r="AG15" s="108" t="e">
        <f t="shared" si="5"/>
        <v>#N/A</v>
      </c>
      <c r="AH15" s="134">
        <f>HLOOKUP('Pooling Demand- Subsidy &amp; ML'!$B15,'Main Sheet'!$B$9:$F$44,24,FALSE)</f>
        <v>54</v>
      </c>
      <c r="AI15" s="180">
        <f>HLOOKUP('Pooling Demand- Subsidy &amp; ML'!$B15,'Main Sheet'!$B$9:$F$44,34,FALSE)</f>
        <v>-2.9</v>
      </c>
      <c r="AJ15" s="180">
        <f>HLOOKUP('Pooling Demand- Subsidy &amp; ML'!$B15,'Main Sheet'!$B$9:$F$44,35,FALSE)</f>
        <v>-6.3</v>
      </c>
      <c r="AK15" s="180">
        <f>HLOOKUP('Pooling Demand- Subsidy &amp; ML'!$B15,'Main Sheet'!$B$9:$F$44,36,FALSE)</f>
        <v>-8.4</v>
      </c>
      <c r="AL15" s="108" t="e">
        <f t="shared" si="6"/>
        <v>#N/A</v>
      </c>
      <c r="AM15" s="108" t="e">
        <f t="shared" si="7"/>
        <v>#N/A</v>
      </c>
      <c r="AN15" s="108" t="e">
        <f t="shared" si="8"/>
        <v>#N/A</v>
      </c>
      <c r="AO15" s="128" t="e">
        <f>HLOOKUP($B15,'Main Sheet'!$B$9:$F$44,26,FALSE)*$P15/(1-AE15)</f>
        <v>#N/A</v>
      </c>
      <c r="AP15" s="128" t="e">
        <f>HLOOKUP($B15,'Main Sheet'!$B$9:$F$44,26,FALSE)*$P15/(1-AF15)</f>
        <v>#N/A</v>
      </c>
      <c r="AQ15" s="128" t="e">
        <f>HLOOKUP($B15,'Main Sheet'!$B$9:$F$44,26,FALSE)*$P15/(1-AG15)</f>
        <v>#N/A</v>
      </c>
      <c r="AR15" s="128" t="e">
        <f>HLOOKUP($B15,'Main Sheet'!$B$9:$F$44,26,FALSE)*$R15/(1-AE15)</f>
        <v>#N/A</v>
      </c>
      <c r="AS15" s="128" t="e">
        <f>HLOOKUP($B15,'Main Sheet'!$B$9:$F$44,26,FALSE)*$R15/(1-AF15)</f>
        <v>#N/A</v>
      </c>
      <c r="AT15" s="128" t="e">
        <f>HLOOKUP($B15,'Main Sheet'!$B$9:$F$44,26,FALSE)*$R15/(1-AG15)</f>
        <v>#N/A</v>
      </c>
      <c r="AU15" s="128" t="e">
        <f>HLOOKUP($B15,'Main Sheet'!$B$9:$F$44,26,FALSE)*$T15/(1-AL15)</f>
        <v>#N/A</v>
      </c>
      <c r="AV15" s="128" t="e">
        <f>HLOOKUP($B15,'Main Sheet'!$B$9:$F$44,26,FALSE)*$T15/(1-AM15)</f>
        <v>#N/A</v>
      </c>
      <c r="AW15" s="128" t="e">
        <f>HLOOKUP($B15,'Main Sheet'!$B$9:$F$44,26,FALSE)*$T15/(1-AN15)</f>
        <v>#N/A</v>
      </c>
      <c r="AX15" s="50" t="e">
        <f t="shared" si="9"/>
        <v>#N/A</v>
      </c>
      <c r="AY15" s="50" t="e">
        <f t="shared" si="10"/>
        <v>#N/A</v>
      </c>
      <c r="AZ15" s="50" t="e">
        <f t="shared" si="11"/>
        <v>#N/A</v>
      </c>
      <c r="BA15" s="50" t="e">
        <f t="shared" si="12"/>
        <v>#N/A</v>
      </c>
      <c r="BB15" s="50" t="e">
        <f t="shared" si="13"/>
        <v>#N/A</v>
      </c>
      <c r="BC15" s="50" t="e">
        <f t="shared" si="14"/>
        <v>#N/A</v>
      </c>
      <c r="BD15" s="50" t="e">
        <f t="shared" si="15"/>
        <v>#N/A</v>
      </c>
      <c r="BE15" s="50" t="e">
        <f t="shared" si="16"/>
        <v>#N/A</v>
      </c>
      <c r="BF15" s="50" t="e">
        <f t="shared" si="17"/>
        <v>#N/A</v>
      </c>
      <c r="BG15" s="131" t="e">
        <f t="shared" si="18"/>
        <v>#N/A</v>
      </c>
      <c r="BH15" s="131" t="e">
        <f t="shared" si="19"/>
        <v>#N/A</v>
      </c>
      <c r="BI15" s="131" t="e">
        <f t="shared" si="20"/>
        <v>#N/A</v>
      </c>
      <c r="BJ15" s="131" t="e">
        <f t="shared" si="21"/>
        <v>#N/A</v>
      </c>
      <c r="BK15" s="131" t="e">
        <f t="shared" si="22"/>
        <v>#N/A</v>
      </c>
      <c r="BL15" s="131" t="e">
        <f t="shared" si="23"/>
        <v>#N/A</v>
      </c>
      <c r="BM15" s="131" t="e">
        <f t="shared" si="24"/>
        <v>#N/A</v>
      </c>
      <c r="BN15" s="131" t="e">
        <f t="shared" si="25"/>
        <v>#N/A</v>
      </c>
      <c r="BO15" s="131" t="e">
        <f t="shared" si="26"/>
        <v>#N/A</v>
      </c>
      <c r="BP15" s="129" t="e">
        <f t="shared" si="27"/>
        <v>#N/A</v>
      </c>
      <c r="BQ15" s="129" t="e">
        <f t="shared" si="28"/>
        <v>#N/A</v>
      </c>
      <c r="BR15" s="129" t="e">
        <f t="shared" si="29"/>
        <v>#N/A</v>
      </c>
      <c r="BS15" s="129" t="e">
        <f t="shared" si="30"/>
        <v>#N/A</v>
      </c>
      <c r="BT15" s="129" t="e">
        <f t="shared" si="31"/>
        <v>#N/A</v>
      </c>
      <c r="BU15" s="129" t="e">
        <f t="shared" si="32"/>
        <v>#N/A</v>
      </c>
      <c r="BV15" s="129" t="e">
        <f t="shared" si="33"/>
        <v>#N/A</v>
      </c>
      <c r="BW15" s="129" t="e">
        <f t="shared" si="34"/>
        <v>#N/A</v>
      </c>
      <c r="BX15" s="129" t="e">
        <f t="shared" si="35"/>
        <v>#N/A</v>
      </c>
      <c r="BY15" s="131" t="e">
        <f t="shared" si="36"/>
        <v>#N/A</v>
      </c>
      <c r="BZ15" s="131" t="e">
        <f t="shared" si="37"/>
        <v>#N/A</v>
      </c>
      <c r="CA15" s="131" t="e">
        <f t="shared" si="38"/>
        <v>#N/A</v>
      </c>
      <c r="CB15" s="131" t="e">
        <f t="shared" si="39"/>
        <v>#N/A</v>
      </c>
      <c r="CC15" s="131" t="e">
        <f t="shared" si="40"/>
        <v>#N/A</v>
      </c>
      <c r="CD15" s="131" t="e">
        <f t="shared" si="41"/>
        <v>#N/A</v>
      </c>
      <c r="CE15" s="131" t="e">
        <f t="shared" si="42"/>
        <v>#N/A</v>
      </c>
      <c r="CF15" s="131" t="e">
        <f t="shared" si="43"/>
        <v>#N/A</v>
      </c>
      <c r="CG15" s="131" t="e">
        <f t="shared" si="44"/>
        <v>#N/A</v>
      </c>
    </row>
    <row r="16" spans="2:85" x14ac:dyDescent="0.2">
      <c r="B16" s="103">
        <v>2016</v>
      </c>
      <c r="C16" s="103">
        <v>3</v>
      </c>
      <c r="D16" s="103">
        <v>0</v>
      </c>
      <c r="E16" s="4" t="s">
        <v>5</v>
      </c>
      <c r="F16" s="4" t="s">
        <v>2</v>
      </c>
      <c r="G16" s="133">
        <f>SUMIFS('Model Trip Data'!$H:$H,'Model Trip Data'!$A:$A,$B16,'Model Trip Data'!$B:$B,$C16,'Model Trip Data'!$C:$C,$D16,'Model Trip Data'!$E:$E,G$7,'Model Trip Data'!$F:$F,G$8,'Model Trip Data'!$D:$D,G$10,'Model Trip Data'!$G:$G,G$9)</f>
        <v>0</v>
      </c>
      <c r="H16" s="133">
        <f>SUMIFS('Model Trip Data'!$H:$H,'Model Trip Data'!$A:$A,$B16,'Model Trip Data'!$B:$B,$C16,'Model Trip Data'!$C:$C,$D16,'Model Trip Data'!$E:$E,H$7,'Model Trip Data'!$F:$F,H$8,'Model Trip Data'!$D:$D,H$10,'Model Trip Data'!$G:$G,H$9)</f>
        <v>0</v>
      </c>
      <c r="I16" s="133">
        <f>SUMIFS('Model Trip Data'!$H:$H,'Model Trip Data'!$A:$A,$B16,'Model Trip Data'!$B:$B,$C16,'Model Trip Data'!$C:$C,$D16,'Model Trip Data'!$E:$E,I$7,'Model Trip Data'!$F:$F,I$8,'Model Trip Data'!$D:$D,I$10,'Model Trip Data'!$G:$G,I$9)</f>
        <v>0</v>
      </c>
      <c r="J16" s="133">
        <f>SUMIFS('Model Trip Data'!$H:$H,'Model Trip Data'!$A:$A,$B16,'Model Trip Data'!$B:$B,$C16,'Model Trip Data'!$C:$C,$D16,'Model Trip Data'!$E:$E,J$7,'Model Trip Data'!$F:$F,J$8,'Model Trip Data'!$D:$D,J$10,'Model Trip Data'!$G:$G,J$9)</f>
        <v>0</v>
      </c>
      <c r="K16" s="133">
        <f>SUMIFS('Model Trip Data'!$H:$H,'Model Trip Data'!$A:$A,$B16,'Model Trip Data'!$B:$B,$C16,'Model Trip Data'!$C:$C,$D16,'Model Trip Data'!$E:$E,K$7,'Model Trip Data'!$F:$F,K$8,'Model Trip Data'!$D:$D,K$10,'Model Trip Data'!$G:$G,K$9)</f>
        <v>0</v>
      </c>
      <c r="L16" s="133">
        <f>SUMIFS('Model Trip Data'!$H:$H,'Model Trip Data'!$A:$A,$B16,'Model Trip Data'!$B:$B,$C16,'Model Trip Data'!$C:$C,$D16,'Model Trip Data'!$E:$E,L$7,'Model Trip Data'!$F:$F,L$8,'Model Trip Data'!$D:$D,L$10,'Model Trip Data'!$G:$G,L$9)</f>
        <v>0</v>
      </c>
      <c r="M16" s="133">
        <f>SUMIFS('Model Trip Data'!$H:$H,'Model Trip Data'!$A:$A,$B16,'Model Trip Data'!$B:$B,$C16,'Model Trip Data'!$C:$C,$D16,'Model Trip Data'!$E:$E,M$7,'Model Trip Data'!$F:$F,M$8,'Model Trip Data'!$G:$G,M$9)</f>
        <v>0</v>
      </c>
      <c r="N16" s="133">
        <f>SUMIFS('Model Trip Data'!$H:$H,'Model Trip Data'!$A:$A,$B16,'Model Trip Data'!$B:$B,$C16,'Model Trip Data'!$C:$C,$D16,'Model Trip Data'!$E:$E,N$7,'Model Trip Data'!$F:$F,N$8,'Model Trip Data'!$G:$G,N$9)</f>
        <v>0</v>
      </c>
      <c r="O16" s="133">
        <f>SUMIFS('Model Trip Data'!$H:$H,'Model Trip Data'!$A:$A,$B16,'Model Trip Data'!$B:$B,$C16,'Model Trip Data'!$C:$C,$D16,'Model Trip Data'!$E:$E,O$7,'Model Trip Data'!$F:$F,O$8,'Model Trip Data'!$G:$G,O$9)</f>
        <v>0</v>
      </c>
      <c r="P16" s="134" t="e">
        <f>VLOOKUP($B16&amp;"_"&amp;$C16&amp;"_"&amp;$D16&amp;"_"&amp;P$10,'Model Skims Data'!$A:$H,6,FALSE)</f>
        <v>#N/A</v>
      </c>
      <c r="Q16" s="134" t="e">
        <f>VLOOKUP($B16&amp;"_"&amp;$C16&amp;"_"&amp;$D16&amp;"_"&amp;Q$10,'Model Skims Data'!$A:$H,7,FALSE)</f>
        <v>#N/A</v>
      </c>
      <c r="R16" s="134" t="e">
        <f>VLOOKUP($B16&amp;"_"&amp;$C16&amp;"_"&amp;$D16&amp;"_"&amp;R$10,'Model Skims Data'!$A:$H,6,FALSE)</f>
        <v>#N/A</v>
      </c>
      <c r="S16" s="134" t="e">
        <f>VLOOKUP($B16&amp;"_"&amp;$C16&amp;"_"&amp;$D16&amp;"_"&amp;S$10,'Model Skims Data'!$A:$H,7,FALSE)</f>
        <v>#N/A</v>
      </c>
      <c r="T16" s="134" t="e">
        <f>VLOOKUP($B16&amp;"_"&amp;$C16&amp;"_"&amp;$D16&amp;"_"&amp;T$10,'Model Skims Data'!$A:$H,6,FALSE)</f>
        <v>#N/A</v>
      </c>
      <c r="U16" s="134" t="e">
        <f>VLOOKUP($B16&amp;"_"&amp;$C16&amp;"_"&amp;$D16&amp;"_"&amp;U$10,'Model Skims Data'!$A:$H,7,FALSE)</f>
        <v>#N/A</v>
      </c>
      <c r="V16" s="134" t="e">
        <f>VLOOKUP($B16&amp;"_"&amp;$C16&amp;"_"&amp;$D16&amp;"_"&amp;V$10,'Model Skims Data'!$A:$H,8,FALSE)</f>
        <v>#N/A</v>
      </c>
      <c r="W16" s="134" t="e">
        <f>VLOOKUP($B16&amp;"_"&amp;$C16&amp;"_"&amp;$D16&amp;"_"&amp;W$10,'Model Skims Data'!$A:$H,8,FALSE)</f>
        <v>#N/A</v>
      </c>
      <c r="X16" s="134" t="e">
        <f>VLOOKUP($B16&amp;"_"&amp;$C16&amp;"_"&amp;$D16&amp;"_"&amp;X$10,'Model Skims Data'!$A:$H,8,FALSE)</f>
        <v>#N/A</v>
      </c>
      <c r="Y16" s="134">
        <f>HLOOKUP('Pooling Demand- Subsidy &amp; ML'!$B16,'Main Sheet'!$B$9:$F$44,21,FALSE)</f>
        <v>16.3</v>
      </c>
      <c r="Z16" s="134">
        <f>HLOOKUP('Pooling Demand- Subsidy &amp; ML'!$B16,'Main Sheet'!$B$9:$F$44,23,FALSE)</f>
        <v>0</v>
      </c>
      <c r="AA16" s="179">
        <f>HLOOKUP('Pooling Demand- Subsidy &amp; ML'!$B16,'Main Sheet'!$B$9:$F$44,28,FALSE)</f>
        <v>-1.9513339196716502E-3</v>
      </c>
      <c r="AB16" s="180">
        <f>HLOOKUP('Pooling Demand- Subsidy &amp; ML'!$B16,'Main Sheet'!$B$9:$F$44,30,FALSE)</f>
        <v>-2.6</v>
      </c>
      <c r="AC16" s="180">
        <f>HLOOKUP('Pooling Demand- Subsidy &amp; ML'!$B16,'Main Sheet'!$B$9:$F$44,31,FALSE)</f>
        <v>-5.9</v>
      </c>
      <c r="AD16" s="180">
        <f>HLOOKUP('Pooling Demand- Subsidy &amp; ML'!$B16,'Main Sheet'!$B$9:$F$44,32,FALSE)</f>
        <v>-7.9</v>
      </c>
      <c r="AE16" s="108" t="e">
        <f t="shared" si="3"/>
        <v>#N/A</v>
      </c>
      <c r="AF16" s="108" t="e">
        <f t="shared" si="4"/>
        <v>#N/A</v>
      </c>
      <c r="AG16" s="108" t="e">
        <f t="shared" si="5"/>
        <v>#N/A</v>
      </c>
      <c r="AH16" s="134">
        <f>HLOOKUP('Pooling Demand- Subsidy &amp; ML'!$B16,'Main Sheet'!$B$9:$F$44,24,FALSE)</f>
        <v>54</v>
      </c>
      <c r="AI16" s="180">
        <f>HLOOKUP('Pooling Demand- Subsidy &amp; ML'!$B16,'Main Sheet'!$B$9:$F$44,34,FALSE)</f>
        <v>-2.9</v>
      </c>
      <c r="AJ16" s="180">
        <f>HLOOKUP('Pooling Demand- Subsidy &amp; ML'!$B16,'Main Sheet'!$B$9:$F$44,35,FALSE)</f>
        <v>-6.3</v>
      </c>
      <c r="AK16" s="180">
        <f>HLOOKUP('Pooling Demand- Subsidy &amp; ML'!$B16,'Main Sheet'!$B$9:$F$44,36,FALSE)</f>
        <v>-8.4</v>
      </c>
      <c r="AL16" s="108" t="e">
        <f t="shared" si="6"/>
        <v>#N/A</v>
      </c>
      <c r="AM16" s="108" t="e">
        <f t="shared" si="7"/>
        <v>#N/A</v>
      </c>
      <c r="AN16" s="108" t="e">
        <f t="shared" si="8"/>
        <v>#N/A</v>
      </c>
      <c r="AO16" s="128" t="e">
        <f>HLOOKUP($B16,'Main Sheet'!$B$9:$F$44,26,FALSE)*$P16/(1-AE16)</f>
        <v>#N/A</v>
      </c>
      <c r="AP16" s="128" t="e">
        <f>HLOOKUP($B16,'Main Sheet'!$B$9:$F$44,26,FALSE)*$P16/(1-AF16)</f>
        <v>#N/A</v>
      </c>
      <c r="AQ16" s="128" t="e">
        <f>HLOOKUP($B16,'Main Sheet'!$B$9:$F$44,26,FALSE)*$P16/(1-AG16)</f>
        <v>#N/A</v>
      </c>
      <c r="AR16" s="128" t="e">
        <f>HLOOKUP($B16,'Main Sheet'!$B$9:$F$44,26,FALSE)*$R16/(1-AE16)</f>
        <v>#N/A</v>
      </c>
      <c r="AS16" s="128" t="e">
        <f>HLOOKUP($B16,'Main Sheet'!$B$9:$F$44,26,FALSE)*$R16/(1-AF16)</f>
        <v>#N/A</v>
      </c>
      <c r="AT16" s="128" t="e">
        <f>HLOOKUP($B16,'Main Sheet'!$B$9:$F$44,26,FALSE)*$R16/(1-AG16)</f>
        <v>#N/A</v>
      </c>
      <c r="AU16" s="128" t="e">
        <f>HLOOKUP($B16,'Main Sheet'!$B$9:$F$44,26,FALSE)*$T16/(1-AL16)</f>
        <v>#N/A</v>
      </c>
      <c r="AV16" s="128" t="e">
        <f>HLOOKUP($B16,'Main Sheet'!$B$9:$F$44,26,FALSE)*$T16/(1-AM16)</f>
        <v>#N/A</v>
      </c>
      <c r="AW16" s="128" t="e">
        <f>HLOOKUP($B16,'Main Sheet'!$B$9:$F$44,26,FALSE)*$T16/(1-AN16)</f>
        <v>#N/A</v>
      </c>
      <c r="AX16" s="50" t="e">
        <f t="shared" si="9"/>
        <v>#N/A</v>
      </c>
      <c r="AY16" s="50" t="e">
        <f t="shared" si="10"/>
        <v>#N/A</v>
      </c>
      <c r="AZ16" s="50" t="e">
        <f t="shared" si="11"/>
        <v>#N/A</v>
      </c>
      <c r="BA16" s="50" t="e">
        <f t="shared" si="12"/>
        <v>#N/A</v>
      </c>
      <c r="BB16" s="50" t="e">
        <f t="shared" si="13"/>
        <v>#N/A</v>
      </c>
      <c r="BC16" s="50" t="e">
        <f t="shared" si="14"/>
        <v>#N/A</v>
      </c>
      <c r="BD16" s="50" t="e">
        <f t="shared" si="15"/>
        <v>#N/A</v>
      </c>
      <c r="BE16" s="50" t="e">
        <f t="shared" si="16"/>
        <v>#N/A</v>
      </c>
      <c r="BF16" s="50" t="e">
        <f t="shared" si="17"/>
        <v>#N/A</v>
      </c>
      <c r="BG16" s="131" t="e">
        <f t="shared" si="18"/>
        <v>#N/A</v>
      </c>
      <c r="BH16" s="131" t="e">
        <f t="shared" si="19"/>
        <v>#N/A</v>
      </c>
      <c r="BI16" s="131" t="e">
        <f t="shared" si="20"/>
        <v>#N/A</v>
      </c>
      <c r="BJ16" s="131" t="e">
        <f t="shared" si="21"/>
        <v>#N/A</v>
      </c>
      <c r="BK16" s="131" t="e">
        <f t="shared" si="22"/>
        <v>#N/A</v>
      </c>
      <c r="BL16" s="131" t="e">
        <f t="shared" si="23"/>
        <v>#N/A</v>
      </c>
      <c r="BM16" s="131" t="e">
        <f t="shared" si="24"/>
        <v>#N/A</v>
      </c>
      <c r="BN16" s="131" t="e">
        <f t="shared" si="25"/>
        <v>#N/A</v>
      </c>
      <c r="BO16" s="131" t="e">
        <f t="shared" si="26"/>
        <v>#N/A</v>
      </c>
      <c r="BP16" s="129" t="e">
        <f t="shared" si="27"/>
        <v>#N/A</v>
      </c>
      <c r="BQ16" s="129" t="e">
        <f t="shared" si="28"/>
        <v>#N/A</v>
      </c>
      <c r="BR16" s="129" t="e">
        <f t="shared" si="29"/>
        <v>#N/A</v>
      </c>
      <c r="BS16" s="129" t="e">
        <f t="shared" si="30"/>
        <v>#N/A</v>
      </c>
      <c r="BT16" s="129" t="e">
        <f t="shared" si="31"/>
        <v>#N/A</v>
      </c>
      <c r="BU16" s="129" t="e">
        <f t="shared" si="32"/>
        <v>#N/A</v>
      </c>
      <c r="BV16" s="129" t="e">
        <f t="shared" si="33"/>
        <v>#N/A</v>
      </c>
      <c r="BW16" s="129" t="e">
        <f t="shared" si="34"/>
        <v>#N/A</v>
      </c>
      <c r="BX16" s="129" t="e">
        <f t="shared" si="35"/>
        <v>#N/A</v>
      </c>
      <c r="BY16" s="131" t="e">
        <f t="shared" si="36"/>
        <v>#N/A</v>
      </c>
      <c r="BZ16" s="131" t="e">
        <f t="shared" si="37"/>
        <v>#N/A</v>
      </c>
      <c r="CA16" s="131" t="e">
        <f t="shared" si="38"/>
        <v>#N/A</v>
      </c>
      <c r="CB16" s="131" t="e">
        <f t="shared" si="39"/>
        <v>#N/A</v>
      </c>
      <c r="CC16" s="131" t="e">
        <f t="shared" si="40"/>
        <v>#N/A</v>
      </c>
      <c r="CD16" s="131" t="e">
        <f t="shared" si="41"/>
        <v>#N/A</v>
      </c>
      <c r="CE16" s="131" t="e">
        <f t="shared" si="42"/>
        <v>#N/A</v>
      </c>
      <c r="CF16" s="131" t="e">
        <f t="shared" si="43"/>
        <v>#N/A</v>
      </c>
      <c r="CG16" s="131" t="e">
        <f t="shared" si="44"/>
        <v>#N/A</v>
      </c>
    </row>
    <row r="17" spans="2:85" x14ac:dyDescent="0.2">
      <c r="B17" s="103">
        <v>2016</v>
      </c>
      <c r="C17" s="103">
        <v>4</v>
      </c>
      <c r="D17" s="103">
        <v>0</v>
      </c>
      <c r="E17" s="4" t="s">
        <v>6</v>
      </c>
      <c r="F17" s="4" t="s">
        <v>2</v>
      </c>
      <c r="G17" s="133">
        <f>SUMIFS('Model Trip Data'!$H:$H,'Model Trip Data'!$A:$A,$B17,'Model Trip Data'!$B:$B,$C17,'Model Trip Data'!$C:$C,$D17,'Model Trip Data'!$E:$E,G$7,'Model Trip Data'!$F:$F,G$8,'Model Trip Data'!$D:$D,G$10,'Model Trip Data'!$G:$G,G$9)</f>
        <v>0</v>
      </c>
      <c r="H17" s="133">
        <f>SUMIFS('Model Trip Data'!$H:$H,'Model Trip Data'!$A:$A,$B17,'Model Trip Data'!$B:$B,$C17,'Model Trip Data'!$C:$C,$D17,'Model Trip Data'!$E:$E,H$7,'Model Trip Data'!$F:$F,H$8,'Model Trip Data'!$D:$D,H$10,'Model Trip Data'!$G:$G,H$9)</f>
        <v>0</v>
      </c>
      <c r="I17" s="133">
        <f>SUMIFS('Model Trip Data'!$H:$H,'Model Trip Data'!$A:$A,$B17,'Model Trip Data'!$B:$B,$C17,'Model Trip Data'!$C:$C,$D17,'Model Trip Data'!$E:$E,I$7,'Model Trip Data'!$F:$F,I$8,'Model Trip Data'!$D:$D,I$10,'Model Trip Data'!$G:$G,I$9)</f>
        <v>0</v>
      </c>
      <c r="J17" s="133">
        <f>SUMIFS('Model Trip Data'!$H:$H,'Model Trip Data'!$A:$A,$B17,'Model Trip Data'!$B:$B,$C17,'Model Trip Data'!$C:$C,$D17,'Model Trip Data'!$E:$E,J$7,'Model Trip Data'!$F:$F,J$8,'Model Trip Data'!$D:$D,J$10,'Model Trip Data'!$G:$G,J$9)</f>
        <v>0</v>
      </c>
      <c r="K17" s="133">
        <f>SUMIFS('Model Trip Data'!$H:$H,'Model Trip Data'!$A:$A,$B17,'Model Trip Data'!$B:$B,$C17,'Model Trip Data'!$C:$C,$D17,'Model Trip Data'!$E:$E,K$7,'Model Trip Data'!$F:$F,K$8,'Model Trip Data'!$D:$D,K$10,'Model Trip Data'!$G:$G,K$9)</f>
        <v>0</v>
      </c>
      <c r="L17" s="133">
        <f>SUMIFS('Model Trip Data'!$H:$H,'Model Trip Data'!$A:$A,$B17,'Model Trip Data'!$B:$B,$C17,'Model Trip Data'!$C:$C,$D17,'Model Trip Data'!$E:$E,L$7,'Model Trip Data'!$F:$F,L$8,'Model Trip Data'!$D:$D,L$10,'Model Trip Data'!$G:$G,L$9)</f>
        <v>0</v>
      </c>
      <c r="M17" s="133">
        <f>SUMIFS('Model Trip Data'!$H:$H,'Model Trip Data'!$A:$A,$B17,'Model Trip Data'!$B:$B,$C17,'Model Trip Data'!$C:$C,$D17,'Model Trip Data'!$E:$E,M$7,'Model Trip Data'!$F:$F,M$8,'Model Trip Data'!$G:$G,M$9)</f>
        <v>0</v>
      </c>
      <c r="N17" s="133">
        <f>SUMIFS('Model Trip Data'!$H:$H,'Model Trip Data'!$A:$A,$B17,'Model Trip Data'!$B:$B,$C17,'Model Trip Data'!$C:$C,$D17,'Model Trip Data'!$E:$E,N$7,'Model Trip Data'!$F:$F,N$8,'Model Trip Data'!$G:$G,N$9)</f>
        <v>0</v>
      </c>
      <c r="O17" s="133">
        <f>SUMIFS('Model Trip Data'!$H:$H,'Model Trip Data'!$A:$A,$B17,'Model Trip Data'!$B:$B,$C17,'Model Trip Data'!$C:$C,$D17,'Model Trip Data'!$E:$E,O$7,'Model Trip Data'!$F:$F,O$8,'Model Trip Data'!$G:$G,O$9)</f>
        <v>0</v>
      </c>
      <c r="P17" s="134" t="e">
        <f>VLOOKUP($B17&amp;"_"&amp;$C17&amp;"_"&amp;$D17&amp;"_"&amp;P$10,'Model Skims Data'!$A:$H,6,FALSE)</f>
        <v>#N/A</v>
      </c>
      <c r="Q17" s="134" t="e">
        <f>VLOOKUP($B17&amp;"_"&amp;$C17&amp;"_"&amp;$D17&amp;"_"&amp;Q$10,'Model Skims Data'!$A:$H,7,FALSE)</f>
        <v>#N/A</v>
      </c>
      <c r="R17" s="134" t="e">
        <f>VLOOKUP($B17&amp;"_"&amp;$C17&amp;"_"&amp;$D17&amp;"_"&amp;R$10,'Model Skims Data'!$A:$H,6,FALSE)</f>
        <v>#N/A</v>
      </c>
      <c r="S17" s="134" t="e">
        <f>VLOOKUP($B17&amp;"_"&amp;$C17&amp;"_"&amp;$D17&amp;"_"&amp;S$10,'Model Skims Data'!$A:$H,7,FALSE)</f>
        <v>#N/A</v>
      </c>
      <c r="T17" s="134" t="e">
        <f>VLOOKUP($B17&amp;"_"&amp;$C17&amp;"_"&amp;$D17&amp;"_"&amp;T$10,'Model Skims Data'!$A:$H,6,FALSE)</f>
        <v>#N/A</v>
      </c>
      <c r="U17" s="134" t="e">
        <f>VLOOKUP($B17&amp;"_"&amp;$C17&amp;"_"&amp;$D17&amp;"_"&amp;U$10,'Model Skims Data'!$A:$H,7,FALSE)</f>
        <v>#N/A</v>
      </c>
      <c r="V17" s="134" t="e">
        <f>VLOOKUP($B17&amp;"_"&amp;$C17&amp;"_"&amp;$D17&amp;"_"&amp;V$10,'Model Skims Data'!$A:$H,8,FALSE)</f>
        <v>#N/A</v>
      </c>
      <c r="W17" s="134" t="e">
        <f>VLOOKUP($B17&amp;"_"&amp;$C17&amp;"_"&amp;$D17&amp;"_"&amp;W$10,'Model Skims Data'!$A:$H,8,FALSE)</f>
        <v>#N/A</v>
      </c>
      <c r="X17" s="134" t="e">
        <f>VLOOKUP($B17&amp;"_"&amp;$C17&amp;"_"&amp;$D17&amp;"_"&amp;X$10,'Model Skims Data'!$A:$H,8,FALSE)</f>
        <v>#N/A</v>
      </c>
      <c r="Y17" s="134">
        <f>HLOOKUP('Pooling Demand- Subsidy &amp; ML'!$B17,'Main Sheet'!$B$9:$F$44,21,FALSE)</f>
        <v>16.3</v>
      </c>
      <c r="Z17" s="134">
        <f>HLOOKUP('Pooling Demand- Subsidy &amp; ML'!$B17,'Main Sheet'!$B$9:$F$44,23,FALSE)</f>
        <v>0</v>
      </c>
      <c r="AA17" s="179">
        <f>HLOOKUP('Pooling Demand- Subsidy &amp; ML'!$B17,'Main Sheet'!$B$9:$F$44,28,FALSE)</f>
        <v>-1.9513339196716502E-3</v>
      </c>
      <c r="AB17" s="180">
        <f>HLOOKUP('Pooling Demand- Subsidy &amp; ML'!$B17,'Main Sheet'!$B$9:$F$44,30,FALSE)</f>
        <v>-2.6</v>
      </c>
      <c r="AC17" s="180">
        <f>HLOOKUP('Pooling Demand- Subsidy &amp; ML'!$B17,'Main Sheet'!$B$9:$F$44,31,FALSE)</f>
        <v>-5.9</v>
      </c>
      <c r="AD17" s="180">
        <f>HLOOKUP('Pooling Demand- Subsidy &amp; ML'!$B17,'Main Sheet'!$B$9:$F$44,32,FALSE)</f>
        <v>-7.9</v>
      </c>
      <c r="AE17" s="108" t="e">
        <f t="shared" si="3"/>
        <v>#N/A</v>
      </c>
      <c r="AF17" s="108" t="e">
        <f t="shared" si="4"/>
        <v>#N/A</v>
      </c>
      <c r="AG17" s="108" t="e">
        <f t="shared" si="5"/>
        <v>#N/A</v>
      </c>
      <c r="AH17" s="134">
        <f>HLOOKUP('Pooling Demand- Subsidy &amp; ML'!$B17,'Main Sheet'!$B$9:$F$44,24,FALSE)</f>
        <v>54</v>
      </c>
      <c r="AI17" s="180">
        <f>HLOOKUP('Pooling Demand- Subsidy &amp; ML'!$B17,'Main Sheet'!$B$9:$F$44,34,FALSE)</f>
        <v>-2.9</v>
      </c>
      <c r="AJ17" s="180">
        <f>HLOOKUP('Pooling Demand- Subsidy &amp; ML'!$B17,'Main Sheet'!$B$9:$F$44,35,FALSE)</f>
        <v>-6.3</v>
      </c>
      <c r="AK17" s="180">
        <f>HLOOKUP('Pooling Demand- Subsidy &amp; ML'!$B17,'Main Sheet'!$B$9:$F$44,36,FALSE)</f>
        <v>-8.4</v>
      </c>
      <c r="AL17" s="108" t="e">
        <f t="shared" si="6"/>
        <v>#N/A</v>
      </c>
      <c r="AM17" s="108" t="e">
        <f t="shared" si="7"/>
        <v>#N/A</v>
      </c>
      <c r="AN17" s="108" t="e">
        <f t="shared" si="8"/>
        <v>#N/A</v>
      </c>
      <c r="AO17" s="128" t="e">
        <f>HLOOKUP($B17,'Main Sheet'!$B$9:$F$44,26,FALSE)*$P17/(1-AE17)</f>
        <v>#N/A</v>
      </c>
      <c r="AP17" s="128" t="e">
        <f>HLOOKUP($B17,'Main Sheet'!$B$9:$F$44,26,FALSE)*$P17/(1-AF17)</f>
        <v>#N/A</v>
      </c>
      <c r="AQ17" s="128" t="e">
        <f>HLOOKUP($B17,'Main Sheet'!$B$9:$F$44,26,FALSE)*$P17/(1-AG17)</f>
        <v>#N/A</v>
      </c>
      <c r="AR17" s="128" t="e">
        <f>HLOOKUP($B17,'Main Sheet'!$B$9:$F$44,26,FALSE)*$R17/(1-AE17)</f>
        <v>#N/A</v>
      </c>
      <c r="AS17" s="128" t="e">
        <f>HLOOKUP($B17,'Main Sheet'!$B$9:$F$44,26,FALSE)*$R17/(1-AF17)</f>
        <v>#N/A</v>
      </c>
      <c r="AT17" s="128" t="e">
        <f>HLOOKUP($B17,'Main Sheet'!$B$9:$F$44,26,FALSE)*$R17/(1-AG17)</f>
        <v>#N/A</v>
      </c>
      <c r="AU17" s="128" t="e">
        <f>HLOOKUP($B17,'Main Sheet'!$B$9:$F$44,26,FALSE)*$T17/(1-AL17)</f>
        <v>#N/A</v>
      </c>
      <c r="AV17" s="128" t="e">
        <f>HLOOKUP($B17,'Main Sheet'!$B$9:$F$44,26,FALSE)*$T17/(1-AM17)</f>
        <v>#N/A</v>
      </c>
      <c r="AW17" s="128" t="e">
        <f>HLOOKUP($B17,'Main Sheet'!$B$9:$F$44,26,FALSE)*$T17/(1-AN17)</f>
        <v>#N/A</v>
      </c>
      <c r="AX17" s="50" t="e">
        <f t="shared" si="9"/>
        <v>#N/A</v>
      </c>
      <c r="AY17" s="50" t="e">
        <f t="shared" si="10"/>
        <v>#N/A</v>
      </c>
      <c r="AZ17" s="50" t="e">
        <f t="shared" si="11"/>
        <v>#N/A</v>
      </c>
      <c r="BA17" s="50" t="e">
        <f t="shared" si="12"/>
        <v>#N/A</v>
      </c>
      <c r="BB17" s="50" t="e">
        <f t="shared" si="13"/>
        <v>#N/A</v>
      </c>
      <c r="BC17" s="50" t="e">
        <f t="shared" si="14"/>
        <v>#N/A</v>
      </c>
      <c r="BD17" s="50" t="e">
        <f t="shared" si="15"/>
        <v>#N/A</v>
      </c>
      <c r="BE17" s="50" t="e">
        <f t="shared" si="16"/>
        <v>#N/A</v>
      </c>
      <c r="BF17" s="50" t="e">
        <f t="shared" si="17"/>
        <v>#N/A</v>
      </c>
      <c r="BG17" s="131" t="e">
        <f t="shared" si="18"/>
        <v>#N/A</v>
      </c>
      <c r="BH17" s="131" t="e">
        <f t="shared" si="19"/>
        <v>#N/A</v>
      </c>
      <c r="BI17" s="131" t="e">
        <f t="shared" si="20"/>
        <v>#N/A</v>
      </c>
      <c r="BJ17" s="131" t="e">
        <f t="shared" si="21"/>
        <v>#N/A</v>
      </c>
      <c r="BK17" s="131" t="e">
        <f t="shared" si="22"/>
        <v>#N/A</v>
      </c>
      <c r="BL17" s="131" t="e">
        <f t="shared" si="23"/>
        <v>#N/A</v>
      </c>
      <c r="BM17" s="131" t="e">
        <f t="shared" si="24"/>
        <v>#N/A</v>
      </c>
      <c r="BN17" s="131" t="e">
        <f t="shared" si="25"/>
        <v>#N/A</v>
      </c>
      <c r="BO17" s="131" t="e">
        <f t="shared" si="26"/>
        <v>#N/A</v>
      </c>
      <c r="BP17" s="129" t="e">
        <f t="shared" si="27"/>
        <v>#N/A</v>
      </c>
      <c r="BQ17" s="129" t="e">
        <f t="shared" si="28"/>
        <v>#N/A</v>
      </c>
      <c r="BR17" s="129" t="e">
        <f t="shared" si="29"/>
        <v>#N/A</v>
      </c>
      <c r="BS17" s="129" t="e">
        <f t="shared" si="30"/>
        <v>#N/A</v>
      </c>
      <c r="BT17" s="129" t="e">
        <f t="shared" si="31"/>
        <v>#N/A</v>
      </c>
      <c r="BU17" s="129" t="e">
        <f t="shared" si="32"/>
        <v>#N/A</v>
      </c>
      <c r="BV17" s="129" t="e">
        <f t="shared" si="33"/>
        <v>#N/A</v>
      </c>
      <c r="BW17" s="129" t="e">
        <f t="shared" si="34"/>
        <v>#N/A</v>
      </c>
      <c r="BX17" s="129" t="e">
        <f t="shared" si="35"/>
        <v>#N/A</v>
      </c>
      <c r="BY17" s="131" t="e">
        <f t="shared" si="36"/>
        <v>#N/A</v>
      </c>
      <c r="BZ17" s="131" t="e">
        <f t="shared" si="37"/>
        <v>#N/A</v>
      </c>
      <c r="CA17" s="131" t="e">
        <f t="shared" si="38"/>
        <v>#N/A</v>
      </c>
      <c r="CB17" s="131" t="e">
        <f t="shared" si="39"/>
        <v>#N/A</v>
      </c>
      <c r="CC17" s="131" t="e">
        <f t="shared" si="40"/>
        <v>#N/A</v>
      </c>
      <c r="CD17" s="131" t="e">
        <f t="shared" si="41"/>
        <v>#N/A</v>
      </c>
      <c r="CE17" s="131" t="e">
        <f t="shared" si="42"/>
        <v>#N/A</v>
      </c>
      <c r="CF17" s="131" t="e">
        <f t="shared" si="43"/>
        <v>#N/A</v>
      </c>
      <c r="CG17" s="131" t="e">
        <f t="shared" si="44"/>
        <v>#N/A</v>
      </c>
    </row>
    <row r="18" spans="2:85" x14ac:dyDescent="0.2">
      <c r="B18" s="103">
        <v>2016</v>
      </c>
      <c r="C18" s="103">
        <v>5</v>
      </c>
      <c r="D18" s="103">
        <v>0</v>
      </c>
      <c r="E18" s="4" t="s">
        <v>7</v>
      </c>
      <c r="F18" s="4" t="s">
        <v>2</v>
      </c>
      <c r="G18" s="133">
        <f>SUMIFS('Model Trip Data'!$H:$H,'Model Trip Data'!$A:$A,$B18,'Model Trip Data'!$B:$B,$C18,'Model Trip Data'!$C:$C,$D18,'Model Trip Data'!$E:$E,G$7,'Model Trip Data'!$F:$F,G$8,'Model Trip Data'!$D:$D,G$10,'Model Trip Data'!$G:$G,G$9)</f>
        <v>0</v>
      </c>
      <c r="H18" s="133">
        <f>SUMIFS('Model Trip Data'!$H:$H,'Model Trip Data'!$A:$A,$B18,'Model Trip Data'!$B:$B,$C18,'Model Trip Data'!$C:$C,$D18,'Model Trip Data'!$E:$E,H$7,'Model Trip Data'!$F:$F,H$8,'Model Trip Data'!$D:$D,H$10,'Model Trip Data'!$G:$G,H$9)</f>
        <v>0</v>
      </c>
      <c r="I18" s="133">
        <f>SUMIFS('Model Trip Data'!$H:$H,'Model Trip Data'!$A:$A,$B18,'Model Trip Data'!$B:$B,$C18,'Model Trip Data'!$C:$C,$D18,'Model Trip Data'!$E:$E,I$7,'Model Trip Data'!$F:$F,I$8,'Model Trip Data'!$D:$D,I$10,'Model Trip Data'!$G:$G,I$9)</f>
        <v>0</v>
      </c>
      <c r="J18" s="133">
        <f>SUMIFS('Model Trip Data'!$H:$H,'Model Trip Data'!$A:$A,$B18,'Model Trip Data'!$B:$B,$C18,'Model Trip Data'!$C:$C,$D18,'Model Trip Data'!$E:$E,J$7,'Model Trip Data'!$F:$F,J$8,'Model Trip Data'!$D:$D,J$10,'Model Trip Data'!$G:$G,J$9)</f>
        <v>0</v>
      </c>
      <c r="K18" s="133">
        <f>SUMIFS('Model Trip Data'!$H:$H,'Model Trip Data'!$A:$A,$B18,'Model Trip Data'!$B:$B,$C18,'Model Trip Data'!$C:$C,$D18,'Model Trip Data'!$E:$E,K$7,'Model Trip Data'!$F:$F,K$8,'Model Trip Data'!$D:$D,K$10,'Model Trip Data'!$G:$G,K$9)</f>
        <v>0</v>
      </c>
      <c r="L18" s="133">
        <f>SUMIFS('Model Trip Data'!$H:$H,'Model Trip Data'!$A:$A,$B18,'Model Trip Data'!$B:$B,$C18,'Model Trip Data'!$C:$C,$D18,'Model Trip Data'!$E:$E,L$7,'Model Trip Data'!$F:$F,L$8,'Model Trip Data'!$D:$D,L$10,'Model Trip Data'!$G:$G,L$9)</f>
        <v>0</v>
      </c>
      <c r="M18" s="133">
        <f>SUMIFS('Model Trip Data'!$H:$H,'Model Trip Data'!$A:$A,$B18,'Model Trip Data'!$B:$B,$C18,'Model Trip Data'!$C:$C,$D18,'Model Trip Data'!$E:$E,M$7,'Model Trip Data'!$F:$F,M$8,'Model Trip Data'!$G:$G,M$9)</f>
        <v>0</v>
      </c>
      <c r="N18" s="133">
        <f>SUMIFS('Model Trip Data'!$H:$H,'Model Trip Data'!$A:$A,$B18,'Model Trip Data'!$B:$B,$C18,'Model Trip Data'!$C:$C,$D18,'Model Trip Data'!$E:$E,N$7,'Model Trip Data'!$F:$F,N$8,'Model Trip Data'!$G:$G,N$9)</f>
        <v>0</v>
      </c>
      <c r="O18" s="133">
        <f>SUMIFS('Model Trip Data'!$H:$H,'Model Trip Data'!$A:$A,$B18,'Model Trip Data'!$B:$B,$C18,'Model Trip Data'!$C:$C,$D18,'Model Trip Data'!$E:$E,O$7,'Model Trip Data'!$F:$F,O$8,'Model Trip Data'!$G:$G,O$9)</f>
        <v>0</v>
      </c>
      <c r="P18" s="134" t="e">
        <f>VLOOKUP($B18&amp;"_"&amp;$C18&amp;"_"&amp;$D18&amp;"_"&amp;P$10,'Model Skims Data'!$A:$H,6,FALSE)</f>
        <v>#N/A</v>
      </c>
      <c r="Q18" s="134" t="e">
        <f>VLOOKUP($B18&amp;"_"&amp;$C18&amp;"_"&amp;$D18&amp;"_"&amp;Q$10,'Model Skims Data'!$A:$H,7,FALSE)</f>
        <v>#N/A</v>
      </c>
      <c r="R18" s="134" t="e">
        <f>VLOOKUP($B18&amp;"_"&amp;$C18&amp;"_"&amp;$D18&amp;"_"&amp;R$10,'Model Skims Data'!$A:$H,6,FALSE)</f>
        <v>#N/A</v>
      </c>
      <c r="S18" s="134" t="e">
        <f>VLOOKUP($B18&amp;"_"&amp;$C18&amp;"_"&amp;$D18&amp;"_"&amp;S$10,'Model Skims Data'!$A:$H,7,FALSE)</f>
        <v>#N/A</v>
      </c>
      <c r="T18" s="134" t="e">
        <f>VLOOKUP($B18&amp;"_"&amp;$C18&amp;"_"&amp;$D18&amp;"_"&amp;T$10,'Model Skims Data'!$A:$H,6,FALSE)</f>
        <v>#N/A</v>
      </c>
      <c r="U18" s="134" t="e">
        <f>VLOOKUP($B18&amp;"_"&amp;$C18&amp;"_"&amp;$D18&amp;"_"&amp;U$10,'Model Skims Data'!$A:$H,7,FALSE)</f>
        <v>#N/A</v>
      </c>
      <c r="V18" s="134" t="e">
        <f>VLOOKUP($B18&amp;"_"&amp;$C18&amp;"_"&amp;$D18&amp;"_"&amp;V$10,'Model Skims Data'!$A:$H,8,FALSE)</f>
        <v>#N/A</v>
      </c>
      <c r="W18" s="134" t="e">
        <f>VLOOKUP($B18&amp;"_"&amp;$C18&amp;"_"&amp;$D18&amp;"_"&amp;W$10,'Model Skims Data'!$A:$H,8,FALSE)</f>
        <v>#N/A</v>
      </c>
      <c r="X18" s="134" t="e">
        <f>VLOOKUP($B18&amp;"_"&amp;$C18&amp;"_"&amp;$D18&amp;"_"&amp;X$10,'Model Skims Data'!$A:$H,8,FALSE)</f>
        <v>#N/A</v>
      </c>
      <c r="Y18" s="134">
        <f>HLOOKUP('Pooling Demand- Subsidy &amp; ML'!$B18,'Main Sheet'!$B$9:$F$44,21,FALSE)</f>
        <v>16.3</v>
      </c>
      <c r="Z18" s="134">
        <f>HLOOKUP('Pooling Demand- Subsidy &amp; ML'!$B18,'Main Sheet'!$B$9:$F$44,23,FALSE)</f>
        <v>0</v>
      </c>
      <c r="AA18" s="179">
        <f>HLOOKUP('Pooling Demand- Subsidy &amp; ML'!$B18,'Main Sheet'!$B$9:$F$44,28,FALSE)</f>
        <v>-1.9513339196716502E-3</v>
      </c>
      <c r="AB18" s="180">
        <f>HLOOKUP('Pooling Demand- Subsidy &amp; ML'!$B18,'Main Sheet'!$B$9:$F$44,30,FALSE)</f>
        <v>-2.6</v>
      </c>
      <c r="AC18" s="180">
        <f>HLOOKUP('Pooling Demand- Subsidy &amp; ML'!$B18,'Main Sheet'!$B$9:$F$44,31,FALSE)</f>
        <v>-5.9</v>
      </c>
      <c r="AD18" s="180">
        <f>HLOOKUP('Pooling Demand- Subsidy &amp; ML'!$B18,'Main Sheet'!$B$9:$F$44,32,FALSE)</f>
        <v>-7.9</v>
      </c>
      <c r="AE18" s="108" t="e">
        <f t="shared" si="3"/>
        <v>#N/A</v>
      </c>
      <c r="AF18" s="108" t="e">
        <f t="shared" si="4"/>
        <v>#N/A</v>
      </c>
      <c r="AG18" s="108" t="e">
        <f t="shared" si="5"/>
        <v>#N/A</v>
      </c>
      <c r="AH18" s="134">
        <f>HLOOKUP('Pooling Demand- Subsidy &amp; ML'!$B18,'Main Sheet'!$B$9:$F$44,24,FALSE)</f>
        <v>54</v>
      </c>
      <c r="AI18" s="180">
        <f>HLOOKUP('Pooling Demand- Subsidy &amp; ML'!$B18,'Main Sheet'!$B$9:$F$44,34,FALSE)</f>
        <v>-2.9</v>
      </c>
      <c r="AJ18" s="180">
        <f>HLOOKUP('Pooling Demand- Subsidy &amp; ML'!$B18,'Main Sheet'!$B$9:$F$44,35,FALSE)</f>
        <v>-6.3</v>
      </c>
      <c r="AK18" s="180">
        <f>HLOOKUP('Pooling Demand- Subsidy &amp; ML'!$B18,'Main Sheet'!$B$9:$F$44,36,FALSE)</f>
        <v>-8.4</v>
      </c>
      <c r="AL18" s="108" t="e">
        <f t="shared" si="6"/>
        <v>#N/A</v>
      </c>
      <c r="AM18" s="108" t="e">
        <f t="shared" si="7"/>
        <v>#N/A</v>
      </c>
      <c r="AN18" s="108" t="e">
        <f t="shared" si="8"/>
        <v>#N/A</v>
      </c>
      <c r="AO18" s="128" t="e">
        <f>HLOOKUP($B18,'Main Sheet'!$B$9:$F$44,26,FALSE)*$P18/(1-AE18)</f>
        <v>#N/A</v>
      </c>
      <c r="AP18" s="128" t="e">
        <f>HLOOKUP($B18,'Main Sheet'!$B$9:$F$44,26,FALSE)*$P18/(1-AF18)</f>
        <v>#N/A</v>
      </c>
      <c r="AQ18" s="128" t="e">
        <f>HLOOKUP($B18,'Main Sheet'!$B$9:$F$44,26,FALSE)*$P18/(1-AG18)</f>
        <v>#N/A</v>
      </c>
      <c r="AR18" s="128" t="e">
        <f>HLOOKUP($B18,'Main Sheet'!$B$9:$F$44,26,FALSE)*$R18/(1-AE18)</f>
        <v>#N/A</v>
      </c>
      <c r="AS18" s="128" t="e">
        <f>HLOOKUP($B18,'Main Sheet'!$B$9:$F$44,26,FALSE)*$R18/(1-AF18)</f>
        <v>#N/A</v>
      </c>
      <c r="AT18" s="128" t="e">
        <f>HLOOKUP($B18,'Main Sheet'!$B$9:$F$44,26,FALSE)*$R18/(1-AG18)</f>
        <v>#N/A</v>
      </c>
      <c r="AU18" s="128" t="e">
        <f>HLOOKUP($B18,'Main Sheet'!$B$9:$F$44,26,FALSE)*$T18/(1-AL18)</f>
        <v>#N/A</v>
      </c>
      <c r="AV18" s="128" t="e">
        <f>HLOOKUP($B18,'Main Sheet'!$B$9:$F$44,26,FALSE)*$T18/(1-AM18)</f>
        <v>#N/A</v>
      </c>
      <c r="AW18" s="128" t="e">
        <f>HLOOKUP($B18,'Main Sheet'!$B$9:$F$44,26,FALSE)*$T18/(1-AN18)</f>
        <v>#N/A</v>
      </c>
      <c r="AX18" s="50" t="e">
        <f t="shared" si="9"/>
        <v>#N/A</v>
      </c>
      <c r="AY18" s="50" t="e">
        <f t="shared" si="10"/>
        <v>#N/A</v>
      </c>
      <c r="AZ18" s="50" t="e">
        <f t="shared" si="11"/>
        <v>#N/A</v>
      </c>
      <c r="BA18" s="50" t="e">
        <f t="shared" si="12"/>
        <v>#N/A</v>
      </c>
      <c r="BB18" s="50" t="e">
        <f t="shared" si="13"/>
        <v>#N/A</v>
      </c>
      <c r="BC18" s="50" t="e">
        <f t="shared" si="14"/>
        <v>#N/A</v>
      </c>
      <c r="BD18" s="50" t="e">
        <f t="shared" si="15"/>
        <v>#N/A</v>
      </c>
      <c r="BE18" s="50" t="e">
        <f t="shared" si="16"/>
        <v>#N/A</v>
      </c>
      <c r="BF18" s="50" t="e">
        <f t="shared" si="17"/>
        <v>#N/A</v>
      </c>
      <c r="BG18" s="131" t="e">
        <f t="shared" si="18"/>
        <v>#N/A</v>
      </c>
      <c r="BH18" s="131" t="e">
        <f t="shared" si="19"/>
        <v>#N/A</v>
      </c>
      <c r="BI18" s="131" t="e">
        <f t="shared" si="20"/>
        <v>#N/A</v>
      </c>
      <c r="BJ18" s="131" t="e">
        <f t="shared" si="21"/>
        <v>#N/A</v>
      </c>
      <c r="BK18" s="131" t="e">
        <f t="shared" si="22"/>
        <v>#N/A</v>
      </c>
      <c r="BL18" s="131" t="e">
        <f t="shared" si="23"/>
        <v>#N/A</v>
      </c>
      <c r="BM18" s="131" t="e">
        <f t="shared" si="24"/>
        <v>#N/A</v>
      </c>
      <c r="BN18" s="131" t="e">
        <f t="shared" si="25"/>
        <v>#N/A</v>
      </c>
      <c r="BO18" s="131" t="e">
        <f t="shared" si="26"/>
        <v>#N/A</v>
      </c>
      <c r="BP18" s="129" t="e">
        <f t="shared" si="27"/>
        <v>#N/A</v>
      </c>
      <c r="BQ18" s="129" t="e">
        <f t="shared" si="28"/>
        <v>#N/A</v>
      </c>
      <c r="BR18" s="129" t="e">
        <f t="shared" si="29"/>
        <v>#N/A</v>
      </c>
      <c r="BS18" s="129" t="e">
        <f t="shared" si="30"/>
        <v>#N/A</v>
      </c>
      <c r="BT18" s="129" t="e">
        <f t="shared" si="31"/>
        <v>#N/A</v>
      </c>
      <c r="BU18" s="129" t="e">
        <f t="shared" si="32"/>
        <v>#N/A</v>
      </c>
      <c r="BV18" s="129" t="e">
        <f t="shared" si="33"/>
        <v>#N/A</v>
      </c>
      <c r="BW18" s="129" t="e">
        <f t="shared" si="34"/>
        <v>#N/A</v>
      </c>
      <c r="BX18" s="129" t="e">
        <f t="shared" si="35"/>
        <v>#N/A</v>
      </c>
      <c r="BY18" s="131" t="e">
        <f t="shared" si="36"/>
        <v>#N/A</v>
      </c>
      <c r="BZ18" s="131" t="e">
        <f t="shared" si="37"/>
        <v>#N/A</v>
      </c>
      <c r="CA18" s="131" t="e">
        <f t="shared" si="38"/>
        <v>#N/A</v>
      </c>
      <c r="CB18" s="131" t="e">
        <f t="shared" si="39"/>
        <v>#N/A</v>
      </c>
      <c r="CC18" s="131" t="e">
        <f t="shared" si="40"/>
        <v>#N/A</v>
      </c>
      <c r="CD18" s="131" t="e">
        <f t="shared" si="41"/>
        <v>#N/A</v>
      </c>
      <c r="CE18" s="131" t="e">
        <f t="shared" si="42"/>
        <v>#N/A</v>
      </c>
      <c r="CF18" s="131" t="e">
        <f t="shared" si="43"/>
        <v>#N/A</v>
      </c>
      <c r="CG18" s="131" t="e">
        <f t="shared" si="44"/>
        <v>#N/A</v>
      </c>
    </row>
    <row r="19" spans="2:85" x14ac:dyDescent="0.2">
      <c r="B19" s="103">
        <v>2016</v>
      </c>
      <c r="C19" s="103">
        <v>6</v>
      </c>
      <c r="D19" s="103">
        <v>0</v>
      </c>
      <c r="E19" s="4" t="s">
        <v>8</v>
      </c>
      <c r="F19" s="4" t="s">
        <v>2</v>
      </c>
      <c r="G19" s="133">
        <f>SUMIFS('Model Trip Data'!$H:$H,'Model Trip Data'!$A:$A,$B19,'Model Trip Data'!$B:$B,$C19,'Model Trip Data'!$C:$C,$D19,'Model Trip Data'!$E:$E,G$7,'Model Trip Data'!$F:$F,G$8,'Model Trip Data'!$D:$D,G$10,'Model Trip Data'!$G:$G,G$9)</f>
        <v>0</v>
      </c>
      <c r="H19" s="133">
        <f>SUMIFS('Model Trip Data'!$H:$H,'Model Trip Data'!$A:$A,$B19,'Model Trip Data'!$B:$B,$C19,'Model Trip Data'!$C:$C,$D19,'Model Trip Data'!$E:$E,H$7,'Model Trip Data'!$F:$F,H$8,'Model Trip Data'!$D:$D,H$10,'Model Trip Data'!$G:$G,H$9)</f>
        <v>0</v>
      </c>
      <c r="I19" s="133">
        <f>SUMIFS('Model Trip Data'!$H:$H,'Model Trip Data'!$A:$A,$B19,'Model Trip Data'!$B:$B,$C19,'Model Trip Data'!$C:$C,$D19,'Model Trip Data'!$E:$E,I$7,'Model Trip Data'!$F:$F,I$8,'Model Trip Data'!$D:$D,I$10,'Model Trip Data'!$G:$G,I$9)</f>
        <v>0</v>
      </c>
      <c r="J19" s="133">
        <f>SUMIFS('Model Trip Data'!$H:$H,'Model Trip Data'!$A:$A,$B19,'Model Trip Data'!$B:$B,$C19,'Model Trip Data'!$C:$C,$D19,'Model Trip Data'!$E:$E,J$7,'Model Trip Data'!$F:$F,J$8,'Model Trip Data'!$D:$D,J$10,'Model Trip Data'!$G:$G,J$9)</f>
        <v>0</v>
      </c>
      <c r="K19" s="133">
        <f>SUMIFS('Model Trip Data'!$H:$H,'Model Trip Data'!$A:$A,$B19,'Model Trip Data'!$B:$B,$C19,'Model Trip Data'!$C:$C,$D19,'Model Trip Data'!$E:$E,K$7,'Model Trip Data'!$F:$F,K$8,'Model Trip Data'!$D:$D,K$10,'Model Trip Data'!$G:$G,K$9)</f>
        <v>0</v>
      </c>
      <c r="L19" s="133">
        <f>SUMIFS('Model Trip Data'!$H:$H,'Model Trip Data'!$A:$A,$B19,'Model Trip Data'!$B:$B,$C19,'Model Trip Data'!$C:$C,$D19,'Model Trip Data'!$E:$E,L$7,'Model Trip Data'!$F:$F,L$8,'Model Trip Data'!$D:$D,L$10,'Model Trip Data'!$G:$G,L$9)</f>
        <v>0</v>
      </c>
      <c r="M19" s="133">
        <f>SUMIFS('Model Trip Data'!$H:$H,'Model Trip Data'!$A:$A,$B19,'Model Trip Data'!$B:$B,$C19,'Model Trip Data'!$C:$C,$D19,'Model Trip Data'!$E:$E,M$7,'Model Trip Data'!$F:$F,M$8,'Model Trip Data'!$G:$G,M$9)</f>
        <v>0</v>
      </c>
      <c r="N19" s="133">
        <f>SUMIFS('Model Trip Data'!$H:$H,'Model Trip Data'!$A:$A,$B19,'Model Trip Data'!$B:$B,$C19,'Model Trip Data'!$C:$C,$D19,'Model Trip Data'!$E:$E,N$7,'Model Trip Data'!$F:$F,N$8,'Model Trip Data'!$G:$G,N$9)</f>
        <v>0</v>
      </c>
      <c r="O19" s="133">
        <f>SUMIFS('Model Trip Data'!$H:$H,'Model Trip Data'!$A:$A,$B19,'Model Trip Data'!$B:$B,$C19,'Model Trip Data'!$C:$C,$D19,'Model Trip Data'!$E:$E,O$7,'Model Trip Data'!$F:$F,O$8,'Model Trip Data'!$G:$G,O$9)</f>
        <v>0</v>
      </c>
      <c r="P19" s="134" t="e">
        <f>VLOOKUP($B19&amp;"_"&amp;$C19&amp;"_"&amp;$D19&amp;"_"&amp;P$10,'Model Skims Data'!$A:$H,6,FALSE)</f>
        <v>#N/A</v>
      </c>
      <c r="Q19" s="134" t="e">
        <f>VLOOKUP($B19&amp;"_"&amp;$C19&amp;"_"&amp;$D19&amp;"_"&amp;Q$10,'Model Skims Data'!$A:$H,7,FALSE)</f>
        <v>#N/A</v>
      </c>
      <c r="R19" s="134" t="e">
        <f>VLOOKUP($B19&amp;"_"&amp;$C19&amp;"_"&amp;$D19&amp;"_"&amp;R$10,'Model Skims Data'!$A:$H,6,FALSE)</f>
        <v>#N/A</v>
      </c>
      <c r="S19" s="134" t="e">
        <f>VLOOKUP($B19&amp;"_"&amp;$C19&amp;"_"&amp;$D19&amp;"_"&amp;S$10,'Model Skims Data'!$A:$H,7,FALSE)</f>
        <v>#N/A</v>
      </c>
      <c r="T19" s="134" t="e">
        <f>VLOOKUP($B19&amp;"_"&amp;$C19&amp;"_"&amp;$D19&amp;"_"&amp;T$10,'Model Skims Data'!$A:$H,6,FALSE)</f>
        <v>#N/A</v>
      </c>
      <c r="U19" s="134" t="e">
        <f>VLOOKUP($B19&amp;"_"&amp;$C19&amp;"_"&amp;$D19&amp;"_"&amp;U$10,'Model Skims Data'!$A:$H,7,FALSE)</f>
        <v>#N/A</v>
      </c>
      <c r="V19" s="134" t="e">
        <f>VLOOKUP($B19&amp;"_"&amp;$C19&amp;"_"&amp;$D19&amp;"_"&amp;V$10,'Model Skims Data'!$A:$H,8,FALSE)</f>
        <v>#N/A</v>
      </c>
      <c r="W19" s="134" t="e">
        <f>VLOOKUP($B19&amp;"_"&amp;$C19&amp;"_"&amp;$D19&amp;"_"&amp;W$10,'Model Skims Data'!$A:$H,8,FALSE)</f>
        <v>#N/A</v>
      </c>
      <c r="X19" s="134" t="e">
        <f>VLOOKUP($B19&amp;"_"&amp;$C19&amp;"_"&amp;$D19&amp;"_"&amp;X$10,'Model Skims Data'!$A:$H,8,FALSE)</f>
        <v>#N/A</v>
      </c>
      <c r="Y19" s="134">
        <f>HLOOKUP('Pooling Demand- Subsidy &amp; ML'!$B19,'Main Sheet'!$B$9:$F$44,21,FALSE)</f>
        <v>16.3</v>
      </c>
      <c r="Z19" s="134">
        <f>HLOOKUP('Pooling Demand- Subsidy &amp; ML'!$B19,'Main Sheet'!$B$9:$F$44,23,FALSE)</f>
        <v>0</v>
      </c>
      <c r="AA19" s="179">
        <f>HLOOKUP('Pooling Demand- Subsidy &amp; ML'!$B19,'Main Sheet'!$B$9:$F$44,28,FALSE)</f>
        <v>-1.9513339196716502E-3</v>
      </c>
      <c r="AB19" s="180">
        <f>HLOOKUP('Pooling Demand- Subsidy &amp; ML'!$B19,'Main Sheet'!$B$9:$F$44,30,FALSE)</f>
        <v>-2.6</v>
      </c>
      <c r="AC19" s="180">
        <f>HLOOKUP('Pooling Demand- Subsidy &amp; ML'!$B19,'Main Sheet'!$B$9:$F$44,31,FALSE)</f>
        <v>-5.9</v>
      </c>
      <c r="AD19" s="180">
        <f>HLOOKUP('Pooling Demand- Subsidy &amp; ML'!$B19,'Main Sheet'!$B$9:$F$44,32,FALSE)</f>
        <v>-7.9</v>
      </c>
      <c r="AE19" s="108" t="e">
        <f t="shared" si="3"/>
        <v>#N/A</v>
      </c>
      <c r="AF19" s="108" t="e">
        <f t="shared" si="4"/>
        <v>#N/A</v>
      </c>
      <c r="AG19" s="108" t="e">
        <f t="shared" si="5"/>
        <v>#N/A</v>
      </c>
      <c r="AH19" s="134">
        <f>HLOOKUP('Pooling Demand- Subsidy &amp; ML'!$B19,'Main Sheet'!$B$9:$F$44,24,FALSE)</f>
        <v>54</v>
      </c>
      <c r="AI19" s="180">
        <f>HLOOKUP('Pooling Demand- Subsidy &amp; ML'!$B19,'Main Sheet'!$B$9:$F$44,34,FALSE)</f>
        <v>-2.9</v>
      </c>
      <c r="AJ19" s="180">
        <f>HLOOKUP('Pooling Demand- Subsidy &amp; ML'!$B19,'Main Sheet'!$B$9:$F$44,35,FALSE)</f>
        <v>-6.3</v>
      </c>
      <c r="AK19" s="180">
        <f>HLOOKUP('Pooling Demand- Subsidy &amp; ML'!$B19,'Main Sheet'!$B$9:$F$44,36,FALSE)</f>
        <v>-8.4</v>
      </c>
      <c r="AL19" s="108" t="e">
        <f t="shared" si="6"/>
        <v>#N/A</v>
      </c>
      <c r="AM19" s="108" t="e">
        <f t="shared" si="7"/>
        <v>#N/A</v>
      </c>
      <c r="AN19" s="108" t="e">
        <f t="shared" si="8"/>
        <v>#N/A</v>
      </c>
      <c r="AO19" s="128" t="e">
        <f>HLOOKUP($B19,'Main Sheet'!$B$9:$F$44,26,FALSE)*$P19/(1-AE19)</f>
        <v>#N/A</v>
      </c>
      <c r="AP19" s="128" t="e">
        <f>HLOOKUP($B19,'Main Sheet'!$B$9:$F$44,26,FALSE)*$P19/(1-AF19)</f>
        <v>#N/A</v>
      </c>
      <c r="AQ19" s="128" t="e">
        <f>HLOOKUP($B19,'Main Sheet'!$B$9:$F$44,26,FALSE)*$P19/(1-AG19)</f>
        <v>#N/A</v>
      </c>
      <c r="AR19" s="128" t="e">
        <f>HLOOKUP($B19,'Main Sheet'!$B$9:$F$44,26,FALSE)*$R19/(1-AE19)</f>
        <v>#N/A</v>
      </c>
      <c r="AS19" s="128" t="e">
        <f>HLOOKUP($B19,'Main Sheet'!$B$9:$F$44,26,FALSE)*$R19/(1-AF19)</f>
        <v>#N/A</v>
      </c>
      <c r="AT19" s="128" t="e">
        <f>HLOOKUP($B19,'Main Sheet'!$B$9:$F$44,26,FALSE)*$R19/(1-AG19)</f>
        <v>#N/A</v>
      </c>
      <c r="AU19" s="128" t="e">
        <f>HLOOKUP($B19,'Main Sheet'!$B$9:$F$44,26,FALSE)*$T19/(1-AL19)</f>
        <v>#N/A</v>
      </c>
      <c r="AV19" s="128" t="e">
        <f>HLOOKUP($B19,'Main Sheet'!$B$9:$F$44,26,FALSE)*$T19/(1-AM19)</f>
        <v>#N/A</v>
      </c>
      <c r="AW19" s="128" t="e">
        <f>HLOOKUP($B19,'Main Sheet'!$B$9:$F$44,26,FALSE)*$T19/(1-AN19)</f>
        <v>#N/A</v>
      </c>
      <c r="AX19" s="50" t="e">
        <f t="shared" si="9"/>
        <v>#N/A</v>
      </c>
      <c r="AY19" s="50" t="e">
        <f t="shared" si="10"/>
        <v>#N/A</v>
      </c>
      <c r="AZ19" s="50" t="e">
        <f t="shared" si="11"/>
        <v>#N/A</v>
      </c>
      <c r="BA19" s="50" t="e">
        <f t="shared" si="12"/>
        <v>#N/A</v>
      </c>
      <c r="BB19" s="50" t="e">
        <f t="shared" si="13"/>
        <v>#N/A</v>
      </c>
      <c r="BC19" s="50" t="e">
        <f t="shared" si="14"/>
        <v>#N/A</v>
      </c>
      <c r="BD19" s="50" t="e">
        <f t="shared" si="15"/>
        <v>#N/A</v>
      </c>
      <c r="BE19" s="50" t="e">
        <f t="shared" si="16"/>
        <v>#N/A</v>
      </c>
      <c r="BF19" s="50" t="e">
        <f t="shared" si="17"/>
        <v>#N/A</v>
      </c>
      <c r="BG19" s="131" t="e">
        <f t="shared" si="18"/>
        <v>#N/A</v>
      </c>
      <c r="BH19" s="131" t="e">
        <f t="shared" si="19"/>
        <v>#N/A</v>
      </c>
      <c r="BI19" s="131" t="e">
        <f t="shared" si="20"/>
        <v>#N/A</v>
      </c>
      <c r="BJ19" s="131" t="e">
        <f t="shared" si="21"/>
        <v>#N/A</v>
      </c>
      <c r="BK19" s="131" t="e">
        <f t="shared" si="22"/>
        <v>#N/A</v>
      </c>
      <c r="BL19" s="131" t="e">
        <f t="shared" si="23"/>
        <v>#N/A</v>
      </c>
      <c r="BM19" s="131" t="e">
        <f t="shared" si="24"/>
        <v>#N/A</v>
      </c>
      <c r="BN19" s="131" t="e">
        <f t="shared" si="25"/>
        <v>#N/A</v>
      </c>
      <c r="BO19" s="131" t="e">
        <f t="shared" si="26"/>
        <v>#N/A</v>
      </c>
      <c r="BP19" s="129" t="e">
        <f t="shared" si="27"/>
        <v>#N/A</v>
      </c>
      <c r="BQ19" s="129" t="e">
        <f t="shared" si="28"/>
        <v>#N/A</v>
      </c>
      <c r="BR19" s="129" t="e">
        <f t="shared" si="29"/>
        <v>#N/A</v>
      </c>
      <c r="BS19" s="129" t="e">
        <f t="shared" si="30"/>
        <v>#N/A</v>
      </c>
      <c r="BT19" s="129" t="e">
        <f t="shared" si="31"/>
        <v>#N/A</v>
      </c>
      <c r="BU19" s="129" t="e">
        <f t="shared" si="32"/>
        <v>#N/A</v>
      </c>
      <c r="BV19" s="129" t="e">
        <f t="shared" si="33"/>
        <v>#N/A</v>
      </c>
      <c r="BW19" s="129" t="e">
        <f t="shared" si="34"/>
        <v>#N/A</v>
      </c>
      <c r="BX19" s="129" t="e">
        <f t="shared" si="35"/>
        <v>#N/A</v>
      </c>
      <c r="BY19" s="131" t="e">
        <f t="shared" si="36"/>
        <v>#N/A</v>
      </c>
      <c r="BZ19" s="131" t="e">
        <f t="shared" si="37"/>
        <v>#N/A</v>
      </c>
      <c r="CA19" s="131" t="e">
        <f t="shared" si="38"/>
        <v>#N/A</v>
      </c>
      <c r="CB19" s="131" t="e">
        <f t="shared" si="39"/>
        <v>#N/A</v>
      </c>
      <c r="CC19" s="131" t="e">
        <f t="shared" si="40"/>
        <v>#N/A</v>
      </c>
      <c r="CD19" s="131" t="e">
        <f t="shared" si="41"/>
        <v>#N/A</v>
      </c>
      <c r="CE19" s="131" t="e">
        <f t="shared" si="42"/>
        <v>#N/A</v>
      </c>
      <c r="CF19" s="131" t="e">
        <f t="shared" si="43"/>
        <v>#N/A</v>
      </c>
      <c r="CG19" s="131" t="e">
        <f t="shared" si="44"/>
        <v>#N/A</v>
      </c>
    </row>
    <row r="20" spans="2:85" x14ac:dyDescent="0.2">
      <c r="B20" s="103">
        <v>2016</v>
      </c>
      <c r="C20" s="103">
        <v>0</v>
      </c>
      <c r="D20" s="103">
        <v>1</v>
      </c>
      <c r="E20" s="4" t="s">
        <v>2</v>
      </c>
      <c r="F20" s="4" t="s">
        <v>3</v>
      </c>
      <c r="G20" s="133">
        <f>SUMIFS('Model Trip Data'!$H:$H,'Model Trip Data'!$A:$A,$B20,'Model Trip Data'!$B:$B,$C20,'Model Trip Data'!$C:$C,$D20,'Model Trip Data'!$E:$E,G$7,'Model Trip Data'!$F:$F,G$8,'Model Trip Data'!$D:$D,G$10,'Model Trip Data'!$G:$G,G$9)</f>
        <v>0</v>
      </c>
      <c r="H20" s="133">
        <f>SUMIFS('Model Trip Data'!$H:$H,'Model Trip Data'!$A:$A,$B20,'Model Trip Data'!$B:$B,$C20,'Model Trip Data'!$C:$C,$D20,'Model Trip Data'!$E:$E,H$7,'Model Trip Data'!$F:$F,H$8,'Model Trip Data'!$D:$D,H$10,'Model Trip Data'!$G:$G,H$9)</f>
        <v>0</v>
      </c>
      <c r="I20" s="133">
        <f>SUMIFS('Model Trip Data'!$H:$H,'Model Trip Data'!$A:$A,$B20,'Model Trip Data'!$B:$B,$C20,'Model Trip Data'!$C:$C,$D20,'Model Trip Data'!$E:$E,I$7,'Model Trip Data'!$F:$F,I$8,'Model Trip Data'!$D:$D,I$10,'Model Trip Data'!$G:$G,I$9)</f>
        <v>0</v>
      </c>
      <c r="J20" s="133">
        <f>SUMIFS('Model Trip Data'!$H:$H,'Model Trip Data'!$A:$A,$B20,'Model Trip Data'!$B:$B,$C20,'Model Trip Data'!$C:$C,$D20,'Model Trip Data'!$E:$E,J$7,'Model Trip Data'!$F:$F,J$8,'Model Trip Data'!$D:$D,J$10,'Model Trip Data'!$G:$G,J$9)</f>
        <v>0</v>
      </c>
      <c r="K20" s="133">
        <f>SUMIFS('Model Trip Data'!$H:$H,'Model Trip Data'!$A:$A,$B20,'Model Trip Data'!$B:$B,$C20,'Model Trip Data'!$C:$C,$D20,'Model Trip Data'!$E:$E,K$7,'Model Trip Data'!$F:$F,K$8,'Model Trip Data'!$D:$D,K$10,'Model Trip Data'!$G:$G,K$9)</f>
        <v>0</v>
      </c>
      <c r="L20" s="133">
        <f>SUMIFS('Model Trip Data'!$H:$H,'Model Trip Data'!$A:$A,$B20,'Model Trip Data'!$B:$B,$C20,'Model Trip Data'!$C:$C,$D20,'Model Trip Data'!$E:$E,L$7,'Model Trip Data'!$F:$F,L$8,'Model Trip Data'!$D:$D,L$10,'Model Trip Data'!$G:$G,L$9)</f>
        <v>0</v>
      </c>
      <c r="M20" s="133">
        <f>SUMIFS('Model Trip Data'!$H:$H,'Model Trip Data'!$A:$A,$B20,'Model Trip Data'!$B:$B,$C20,'Model Trip Data'!$C:$C,$D20,'Model Trip Data'!$E:$E,M$7,'Model Trip Data'!$F:$F,M$8,'Model Trip Data'!$G:$G,M$9)</f>
        <v>0</v>
      </c>
      <c r="N20" s="133">
        <f>SUMIFS('Model Trip Data'!$H:$H,'Model Trip Data'!$A:$A,$B20,'Model Trip Data'!$B:$B,$C20,'Model Trip Data'!$C:$C,$D20,'Model Trip Data'!$E:$E,N$7,'Model Trip Data'!$F:$F,N$8,'Model Trip Data'!$G:$G,N$9)</f>
        <v>0</v>
      </c>
      <c r="O20" s="133">
        <f>SUMIFS('Model Trip Data'!$H:$H,'Model Trip Data'!$A:$A,$B20,'Model Trip Data'!$B:$B,$C20,'Model Trip Data'!$C:$C,$D20,'Model Trip Data'!$E:$E,O$7,'Model Trip Data'!$F:$F,O$8,'Model Trip Data'!$G:$G,O$9)</f>
        <v>0</v>
      </c>
      <c r="P20" s="134" t="e">
        <f>VLOOKUP($B20&amp;"_"&amp;$C20&amp;"_"&amp;$D20&amp;"_"&amp;P$10,'Model Skims Data'!$A:$H,6,FALSE)</f>
        <v>#N/A</v>
      </c>
      <c r="Q20" s="134" t="e">
        <f>VLOOKUP($B20&amp;"_"&amp;$C20&amp;"_"&amp;$D20&amp;"_"&amp;Q$10,'Model Skims Data'!$A:$H,7,FALSE)</f>
        <v>#N/A</v>
      </c>
      <c r="R20" s="134" t="e">
        <f>VLOOKUP($B20&amp;"_"&amp;$C20&amp;"_"&amp;$D20&amp;"_"&amp;R$10,'Model Skims Data'!$A:$H,6,FALSE)</f>
        <v>#N/A</v>
      </c>
      <c r="S20" s="134" t="e">
        <f>VLOOKUP($B20&amp;"_"&amp;$C20&amp;"_"&amp;$D20&amp;"_"&amp;S$10,'Model Skims Data'!$A:$H,7,FALSE)</f>
        <v>#N/A</v>
      </c>
      <c r="T20" s="134" t="e">
        <f>VLOOKUP($B20&amp;"_"&amp;$C20&amp;"_"&amp;$D20&amp;"_"&amp;T$10,'Model Skims Data'!$A:$H,6,FALSE)</f>
        <v>#N/A</v>
      </c>
      <c r="U20" s="134" t="e">
        <f>VLOOKUP($B20&amp;"_"&amp;$C20&amp;"_"&amp;$D20&amp;"_"&amp;U$10,'Model Skims Data'!$A:$H,7,FALSE)</f>
        <v>#N/A</v>
      </c>
      <c r="V20" s="134" t="e">
        <f>VLOOKUP($B20&amp;"_"&amp;$C20&amp;"_"&amp;$D20&amp;"_"&amp;V$10,'Model Skims Data'!$A:$H,8,FALSE)</f>
        <v>#N/A</v>
      </c>
      <c r="W20" s="134" t="e">
        <f>VLOOKUP($B20&amp;"_"&amp;$C20&amp;"_"&amp;$D20&amp;"_"&amp;W$10,'Model Skims Data'!$A:$H,8,FALSE)</f>
        <v>#N/A</v>
      </c>
      <c r="X20" s="134" t="e">
        <f>VLOOKUP($B20&amp;"_"&amp;$C20&amp;"_"&amp;$D20&amp;"_"&amp;X$10,'Model Skims Data'!$A:$H,8,FALSE)</f>
        <v>#N/A</v>
      </c>
      <c r="Y20" s="134">
        <f>HLOOKUP('Pooling Demand- Subsidy &amp; ML'!$B20,'Main Sheet'!$B$9:$F$44,21,FALSE)</f>
        <v>16.3</v>
      </c>
      <c r="Z20" s="134">
        <f>HLOOKUP('Pooling Demand- Subsidy &amp; ML'!$B20,'Main Sheet'!$B$9:$F$44,23,FALSE)</f>
        <v>0</v>
      </c>
      <c r="AA20" s="179">
        <f>HLOOKUP('Pooling Demand- Subsidy &amp; ML'!$B20,'Main Sheet'!$B$9:$F$44,28,FALSE)</f>
        <v>-1.9513339196716502E-3</v>
      </c>
      <c r="AB20" s="180">
        <f>HLOOKUP('Pooling Demand- Subsidy &amp; ML'!$B20,'Main Sheet'!$B$9:$F$44,30,FALSE)</f>
        <v>-2.6</v>
      </c>
      <c r="AC20" s="180">
        <f>HLOOKUP('Pooling Demand- Subsidy &amp; ML'!$B20,'Main Sheet'!$B$9:$F$44,31,FALSE)</f>
        <v>-5.9</v>
      </c>
      <c r="AD20" s="180">
        <f>HLOOKUP('Pooling Demand- Subsidy &amp; ML'!$B20,'Main Sheet'!$B$9:$F$44,32,FALSE)</f>
        <v>-7.9</v>
      </c>
      <c r="AE20" s="108" t="e">
        <f t="shared" si="3"/>
        <v>#N/A</v>
      </c>
      <c r="AF20" s="108" t="e">
        <f t="shared" si="4"/>
        <v>#N/A</v>
      </c>
      <c r="AG20" s="108" t="e">
        <f t="shared" si="5"/>
        <v>#N/A</v>
      </c>
      <c r="AH20" s="134">
        <f>HLOOKUP('Pooling Demand- Subsidy &amp; ML'!$B20,'Main Sheet'!$B$9:$F$44,24,FALSE)</f>
        <v>54</v>
      </c>
      <c r="AI20" s="180">
        <f>HLOOKUP('Pooling Demand- Subsidy &amp; ML'!$B20,'Main Sheet'!$B$9:$F$44,34,FALSE)</f>
        <v>-2.9</v>
      </c>
      <c r="AJ20" s="180">
        <f>HLOOKUP('Pooling Demand- Subsidy &amp; ML'!$B20,'Main Sheet'!$B$9:$F$44,35,FALSE)</f>
        <v>-6.3</v>
      </c>
      <c r="AK20" s="180">
        <f>HLOOKUP('Pooling Demand- Subsidy &amp; ML'!$B20,'Main Sheet'!$B$9:$F$44,36,FALSE)</f>
        <v>-8.4</v>
      </c>
      <c r="AL20" s="108" t="e">
        <f t="shared" si="6"/>
        <v>#N/A</v>
      </c>
      <c r="AM20" s="108" t="e">
        <f t="shared" si="7"/>
        <v>#N/A</v>
      </c>
      <c r="AN20" s="108" t="e">
        <f t="shared" si="8"/>
        <v>#N/A</v>
      </c>
      <c r="AO20" s="128" t="e">
        <f>HLOOKUP($B20,'Main Sheet'!$B$9:$F$44,26,FALSE)*$P20/(1-AE20)</f>
        <v>#N/A</v>
      </c>
      <c r="AP20" s="128" t="e">
        <f>HLOOKUP($B20,'Main Sheet'!$B$9:$F$44,26,FALSE)*$P20/(1-AF20)</f>
        <v>#N/A</v>
      </c>
      <c r="AQ20" s="128" t="e">
        <f>HLOOKUP($B20,'Main Sheet'!$B$9:$F$44,26,FALSE)*$P20/(1-AG20)</f>
        <v>#N/A</v>
      </c>
      <c r="AR20" s="128" t="e">
        <f>HLOOKUP($B20,'Main Sheet'!$B$9:$F$44,26,FALSE)*$R20/(1-AE20)</f>
        <v>#N/A</v>
      </c>
      <c r="AS20" s="128" t="e">
        <f>HLOOKUP($B20,'Main Sheet'!$B$9:$F$44,26,FALSE)*$R20/(1-AF20)</f>
        <v>#N/A</v>
      </c>
      <c r="AT20" s="128" t="e">
        <f>HLOOKUP($B20,'Main Sheet'!$B$9:$F$44,26,FALSE)*$R20/(1-AG20)</f>
        <v>#N/A</v>
      </c>
      <c r="AU20" s="128" t="e">
        <f>HLOOKUP($B20,'Main Sheet'!$B$9:$F$44,26,FALSE)*$T20/(1-AL20)</f>
        <v>#N/A</v>
      </c>
      <c r="AV20" s="128" t="e">
        <f>HLOOKUP($B20,'Main Sheet'!$B$9:$F$44,26,FALSE)*$T20/(1-AM20)</f>
        <v>#N/A</v>
      </c>
      <c r="AW20" s="128" t="e">
        <f>HLOOKUP($B20,'Main Sheet'!$B$9:$F$44,26,FALSE)*$T20/(1-AN20)</f>
        <v>#N/A</v>
      </c>
      <c r="AX20" s="50" t="e">
        <f t="shared" si="9"/>
        <v>#N/A</v>
      </c>
      <c r="AY20" s="50" t="e">
        <f t="shared" si="10"/>
        <v>#N/A</v>
      </c>
      <c r="AZ20" s="50" t="e">
        <f t="shared" si="11"/>
        <v>#N/A</v>
      </c>
      <c r="BA20" s="50" t="e">
        <f t="shared" si="12"/>
        <v>#N/A</v>
      </c>
      <c r="BB20" s="50" t="e">
        <f t="shared" si="13"/>
        <v>#N/A</v>
      </c>
      <c r="BC20" s="50" t="e">
        <f t="shared" si="14"/>
        <v>#N/A</v>
      </c>
      <c r="BD20" s="50" t="e">
        <f t="shared" si="15"/>
        <v>#N/A</v>
      </c>
      <c r="BE20" s="50" t="e">
        <f t="shared" si="16"/>
        <v>#N/A</v>
      </c>
      <c r="BF20" s="50" t="e">
        <f t="shared" si="17"/>
        <v>#N/A</v>
      </c>
      <c r="BG20" s="131" t="e">
        <f t="shared" si="18"/>
        <v>#N/A</v>
      </c>
      <c r="BH20" s="131" t="e">
        <f t="shared" si="19"/>
        <v>#N/A</v>
      </c>
      <c r="BI20" s="131" t="e">
        <f t="shared" si="20"/>
        <v>#N/A</v>
      </c>
      <c r="BJ20" s="131" t="e">
        <f t="shared" si="21"/>
        <v>#N/A</v>
      </c>
      <c r="BK20" s="131" t="e">
        <f t="shared" si="22"/>
        <v>#N/A</v>
      </c>
      <c r="BL20" s="131" t="e">
        <f t="shared" si="23"/>
        <v>#N/A</v>
      </c>
      <c r="BM20" s="131" t="e">
        <f t="shared" si="24"/>
        <v>#N/A</v>
      </c>
      <c r="BN20" s="131" t="e">
        <f t="shared" si="25"/>
        <v>#N/A</v>
      </c>
      <c r="BO20" s="131" t="e">
        <f t="shared" si="26"/>
        <v>#N/A</v>
      </c>
      <c r="BP20" s="129" t="e">
        <f t="shared" si="27"/>
        <v>#N/A</v>
      </c>
      <c r="BQ20" s="129" t="e">
        <f t="shared" si="28"/>
        <v>#N/A</v>
      </c>
      <c r="BR20" s="129" t="e">
        <f t="shared" si="29"/>
        <v>#N/A</v>
      </c>
      <c r="BS20" s="129" t="e">
        <f t="shared" si="30"/>
        <v>#N/A</v>
      </c>
      <c r="BT20" s="129" t="e">
        <f t="shared" si="31"/>
        <v>#N/A</v>
      </c>
      <c r="BU20" s="129" t="e">
        <f t="shared" si="32"/>
        <v>#N/A</v>
      </c>
      <c r="BV20" s="129" t="e">
        <f t="shared" si="33"/>
        <v>#N/A</v>
      </c>
      <c r="BW20" s="129" t="e">
        <f t="shared" si="34"/>
        <v>#N/A</v>
      </c>
      <c r="BX20" s="129" t="e">
        <f t="shared" si="35"/>
        <v>#N/A</v>
      </c>
      <c r="BY20" s="131" t="e">
        <f t="shared" si="36"/>
        <v>#N/A</v>
      </c>
      <c r="BZ20" s="131" t="e">
        <f t="shared" si="37"/>
        <v>#N/A</v>
      </c>
      <c r="CA20" s="131" t="e">
        <f t="shared" si="38"/>
        <v>#N/A</v>
      </c>
      <c r="CB20" s="131" t="e">
        <f t="shared" si="39"/>
        <v>#N/A</v>
      </c>
      <c r="CC20" s="131" t="e">
        <f t="shared" si="40"/>
        <v>#N/A</v>
      </c>
      <c r="CD20" s="131" t="e">
        <f t="shared" si="41"/>
        <v>#N/A</v>
      </c>
      <c r="CE20" s="131" t="e">
        <f t="shared" si="42"/>
        <v>#N/A</v>
      </c>
      <c r="CF20" s="131" t="e">
        <f t="shared" si="43"/>
        <v>#N/A</v>
      </c>
      <c r="CG20" s="131" t="e">
        <f t="shared" si="44"/>
        <v>#N/A</v>
      </c>
    </row>
    <row r="21" spans="2:85" x14ac:dyDescent="0.2">
      <c r="B21" s="103">
        <v>2016</v>
      </c>
      <c r="C21" s="103">
        <v>1</v>
      </c>
      <c r="D21" s="103">
        <v>1</v>
      </c>
      <c r="E21" s="4" t="s">
        <v>3</v>
      </c>
      <c r="F21" s="4" t="s">
        <v>3</v>
      </c>
      <c r="G21" s="133">
        <f>SUMIFS('Model Trip Data'!$H:$H,'Model Trip Data'!$A:$A,$B21,'Model Trip Data'!$B:$B,$C21,'Model Trip Data'!$C:$C,$D21,'Model Trip Data'!$E:$E,G$7,'Model Trip Data'!$F:$F,G$8,'Model Trip Data'!$D:$D,G$10,'Model Trip Data'!$G:$G,G$9)</f>
        <v>0</v>
      </c>
      <c r="H21" s="133">
        <f>SUMIFS('Model Trip Data'!$H:$H,'Model Trip Data'!$A:$A,$B21,'Model Trip Data'!$B:$B,$C21,'Model Trip Data'!$C:$C,$D21,'Model Trip Data'!$E:$E,H$7,'Model Trip Data'!$F:$F,H$8,'Model Trip Data'!$D:$D,H$10,'Model Trip Data'!$G:$G,H$9)</f>
        <v>0</v>
      </c>
      <c r="I21" s="133">
        <f>SUMIFS('Model Trip Data'!$H:$H,'Model Trip Data'!$A:$A,$B21,'Model Trip Data'!$B:$B,$C21,'Model Trip Data'!$C:$C,$D21,'Model Trip Data'!$E:$E,I$7,'Model Trip Data'!$F:$F,I$8,'Model Trip Data'!$D:$D,I$10,'Model Trip Data'!$G:$G,I$9)</f>
        <v>0</v>
      </c>
      <c r="J21" s="133">
        <f>SUMIFS('Model Trip Data'!$H:$H,'Model Trip Data'!$A:$A,$B21,'Model Trip Data'!$B:$B,$C21,'Model Trip Data'!$C:$C,$D21,'Model Trip Data'!$E:$E,J$7,'Model Trip Data'!$F:$F,J$8,'Model Trip Data'!$D:$D,J$10,'Model Trip Data'!$G:$G,J$9)</f>
        <v>0</v>
      </c>
      <c r="K21" s="133">
        <f>SUMIFS('Model Trip Data'!$H:$H,'Model Trip Data'!$A:$A,$B21,'Model Trip Data'!$B:$B,$C21,'Model Trip Data'!$C:$C,$D21,'Model Trip Data'!$E:$E,K$7,'Model Trip Data'!$F:$F,K$8,'Model Trip Data'!$D:$D,K$10,'Model Trip Data'!$G:$G,K$9)</f>
        <v>0</v>
      </c>
      <c r="L21" s="133">
        <f>SUMIFS('Model Trip Data'!$H:$H,'Model Trip Data'!$A:$A,$B21,'Model Trip Data'!$B:$B,$C21,'Model Trip Data'!$C:$C,$D21,'Model Trip Data'!$E:$E,L$7,'Model Trip Data'!$F:$F,L$8,'Model Trip Data'!$D:$D,L$10,'Model Trip Data'!$G:$G,L$9)</f>
        <v>0</v>
      </c>
      <c r="M21" s="133">
        <f>SUMIFS('Model Trip Data'!$H:$H,'Model Trip Data'!$A:$A,$B21,'Model Trip Data'!$B:$B,$C21,'Model Trip Data'!$C:$C,$D21,'Model Trip Data'!$E:$E,M$7,'Model Trip Data'!$F:$F,M$8,'Model Trip Data'!$G:$G,M$9)</f>
        <v>0</v>
      </c>
      <c r="N21" s="133">
        <f>SUMIFS('Model Trip Data'!$H:$H,'Model Trip Data'!$A:$A,$B21,'Model Trip Data'!$B:$B,$C21,'Model Trip Data'!$C:$C,$D21,'Model Trip Data'!$E:$E,N$7,'Model Trip Data'!$F:$F,N$8,'Model Trip Data'!$G:$G,N$9)</f>
        <v>0</v>
      </c>
      <c r="O21" s="133">
        <f>SUMIFS('Model Trip Data'!$H:$H,'Model Trip Data'!$A:$A,$B21,'Model Trip Data'!$B:$B,$C21,'Model Trip Data'!$C:$C,$D21,'Model Trip Data'!$E:$E,O$7,'Model Trip Data'!$F:$F,O$8,'Model Trip Data'!$G:$G,O$9)</f>
        <v>0</v>
      </c>
      <c r="P21" s="134" t="e">
        <f>VLOOKUP($B21&amp;"_"&amp;$C21&amp;"_"&amp;$D21&amp;"_"&amp;P$10,'Model Skims Data'!$A:$H,6,FALSE)</f>
        <v>#N/A</v>
      </c>
      <c r="Q21" s="134" t="e">
        <f>VLOOKUP($B21&amp;"_"&amp;$C21&amp;"_"&amp;$D21&amp;"_"&amp;Q$10,'Model Skims Data'!$A:$H,7,FALSE)</f>
        <v>#N/A</v>
      </c>
      <c r="R21" s="134" t="e">
        <f>VLOOKUP($B21&amp;"_"&amp;$C21&amp;"_"&amp;$D21&amp;"_"&amp;R$10,'Model Skims Data'!$A:$H,6,FALSE)</f>
        <v>#N/A</v>
      </c>
      <c r="S21" s="134" t="e">
        <f>VLOOKUP($B21&amp;"_"&amp;$C21&amp;"_"&amp;$D21&amp;"_"&amp;S$10,'Model Skims Data'!$A:$H,7,FALSE)</f>
        <v>#N/A</v>
      </c>
      <c r="T21" s="134" t="e">
        <f>VLOOKUP($B21&amp;"_"&amp;$C21&amp;"_"&amp;$D21&amp;"_"&amp;T$10,'Model Skims Data'!$A:$H,6,FALSE)</f>
        <v>#N/A</v>
      </c>
      <c r="U21" s="134" t="e">
        <f>VLOOKUP($B21&amp;"_"&amp;$C21&amp;"_"&amp;$D21&amp;"_"&amp;U$10,'Model Skims Data'!$A:$H,7,FALSE)</f>
        <v>#N/A</v>
      </c>
      <c r="V21" s="134" t="e">
        <f>VLOOKUP($B21&amp;"_"&amp;$C21&amp;"_"&amp;$D21&amp;"_"&amp;V$10,'Model Skims Data'!$A:$H,8,FALSE)</f>
        <v>#N/A</v>
      </c>
      <c r="W21" s="134" t="e">
        <f>VLOOKUP($B21&amp;"_"&amp;$C21&amp;"_"&amp;$D21&amp;"_"&amp;W$10,'Model Skims Data'!$A:$H,8,FALSE)</f>
        <v>#N/A</v>
      </c>
      <c r="X21" s="134" t="e">
        <f>VLOOKUP($B21&amp;"_"&amp;$C21&amp;"_"&amp;$D21&amp;"_"&amp;X$10,'Model Skims Data'!$A:$H,8,FALSE)</f>
        <v>#N/A</v>
      </c>
      <c r="Y21" s="134">
        <f>HLOOKUP('Pooling Demand- Subsidy &amp; ML'!$B21,'Main Sheet'!$B$9:$F$44,21,FALSE)</f>
        <v>16.3</v>
      </c>
      <c r="Z21" s="134">
        <f>HLOOKUP('Pooling Demand- Subsidy &amp; ML'!$B21,'Main Sheet'!$B$9:$F$44,23,FALSE)</f>
        <v>0</v>
      </c>
      <c r="AA21" s="179">
        <f>HLOOKUP('Pooling Demand- Subsidy &amp; ML'!$B21,'Main Sheet'!$B$9:$F$44,28,FALSE)</f>
        <v>-1.9513339196716502E-3</v>
      </c>
      <c r="AB21" s="180">
        <f>HLOOKUP('Pooling Demand- Subsidy &amp; ML'!$B21,'Main Sheet'!$B$9:$F$44,30,FALSE)</f>
        <v>-2.6</v>
      </c>
      <c r="AC21" s="180">
        <f>HLOOKUP('Pooling Demand- Subsidy &amp; ML'!$B21,'Main Sheet'!$B$9:$F$44,31,FALSE)</f>
        <v>-5.9</v>
      </c>
      <c r="AD21" s="180">
        <f>HLOOKUP('Pooling Demand- Subsidy &amp; ML'!$B21,'Main Sheet'!$B$9:$F$44,32,FALSE)</f>
        <v>-7.9</v>
      </c>
      <c r="AE21" s="108" t="e">
        <f t="shared" si="3"/>
        <v>#N/A</v>
      </c>
      <c r="AF21" s="108" t="e">
        <f t="shared" si="4"/>
        <v>#N/A</v>
      </c>
      <c r="AG21" s="108" t="e">
        <f t="shared" si="5"/>
        <v>#N/A</v>
      </c>
      <c r="AH21" s="134">
        <f>HLOOKUP('Pooling Demand- Subsidy &amp; ML'!$B21,'Main Sheet'!$B$9:$F$44,24,FALSE)</f>
        <v>54</v>
      </c>
      <c r="AI21" s="180">
        <f>HLOOKUP('Pooling Demand- Subsidy &amp; ML'!$B21,'Main Sheet'!$B$9:$F$44,34,FALSE)</f>
        <v>-2.9</v>
      </c>
      <c r="AJ21" s="180">
        <f>HLOOKUP('Pooling Demand- Subsidy &amp; ML'!$B21,'Main Sheet'!$B$9:$F$44,35,FALSE)</f>
        <v>-6.3</v>
      </c>
      <c r="AK21" s="180">
        <f>HLOOKUP('Pooling Demand- Subsidy &amp; ML'!$B21,'Main Sheet'!$B$9:$F$44,36,FALSE)</f>
        <v>-8.4</v>
      </c>
      <c r="AL21" s="108" t="e">
        <f t="shared" si="6"/>
        <v>#N/A</v>
      </c>
      <c r="AM21" s="108" t="e">
        <f t="shared" si="7"/>
        <v>#N/A</v>
      </c>
      <c r="AN21" s="108" t="e">
        <f t="shared" si="8"/>
        <v>#N/A</v>
      </c>
      <c r="AO21" s="128" t="e">
        <f>HLOOKUP($B21,'Main Sheet'!$B$9:$F$44,26,FALSE)*$P21/(1-AE21)</f>
        <v>#N/A</v>
      </c>
      <c r="AP21" s="128" t="e">
        <f>HLOOKUP($B21,'Main Sheet'!$B$9:$F$44,26,FALSE)*$P21/(1-AF21)</f>
        <v>#N/A</v>
      </c>
      <c r="AQ21" s="128" t="e">
        <f>HLOOKUP($B21,'Main Sheet'!$B$9:$F$44,26,FALSE)*$P21/(1-AG21)</f>
        <v>#N/A</v>
      </c>
      <c r="AR21" s="128" t="e">
        <f>HLOOKUP($B21,'Main Sheet'!$B$9:$F$44,26,FALSE)*$R21/(1-AE21)</f>
        <v>#N/A</v>
      </c>
      <c r="AS21" s="128" t="e">
        <f>HLOOKUP($B21,'Main Sheet'!$B$9:$F$44,26,FALSE)*$R21/(1-AF21)</f>
        <v>#N/A</v>
      </c>
      <c r="AT21" s="128" t="e">
        <f>HLOOKUP($B21,'Main Sheet'!$B$9:$F$44,26,FALSE)*$R21/(1-AG21)</f>
        <v>#N/A</v>
      </c>
      <c r="AU21" s="128" t="e">
        <f>HLOOKUP($B21,'Main Sheet'!$B$9:$F$44,26,FALSE)*$T21/(1-AL21)</f>
        <v>#N/A</v>
      </c>
      <c r="AV21" s="128" t="e">
        <f>HLOOKUP($B21,'Main Sheet'!$B$9:$F$44,26,FALSE)*$T21/(1-AM21)</f>
        <v>#N/A</v>
      </c>
      <c r="AW21" s="128" t="e">
        <f>HLOOKUP($B21,'Main Sheet'!$B$9:$F$44,26,FALSE)*$T21/(1-AN21)</f>
        <v>#N/A</v>
      </c>
      <c r="AX21" s="50" t="e">
        <f t="shared" si="9"/>
        <v>#N/A</v>
      </c>
      <c r="AY21" s="50" t="e">
        <f t="shared" si="10"/>
        <v>#N/A</v>
      </c>
      <c r="AZ21" s="50" t="e">
        <f t="shared" si="11"/>
        <v>#N/A</v>
      </c>
      <c r="BA21" s="50" t="e">
        <f t="shared" si="12"/>
        <v>#N/A</v>
      </c>
      <c r="BB21" s="50" t="e">
        <f t="shared" si="13"/>
        <v>#N/A</v>
      </c>
      <c r="BC21" s="50" t="e">
        <f t="shared" si="14"/>
        <v>#N/A</v>
      </c>
      <c r="BD21" s="50" t="e">
        <f t="shared" si="15"/>
        <v>#N/A</v>
      </c>
      <c r="BE21" s="50" t="e">
        <f t="shared" si="16"/>
        <v>#N/A</v>
      </c>
      <c r="BF21" s="50" t="e">
        <f t="shared" si="17"/>
        <v>#N/A</v>
      </c>
      <c r="BG21" s="131" t="e">
        <f t="shared" si="18"/>
        <v>#N/A</v>
      </c>
      <c r="BH21" s="131" t="e">
        <f t="shared" si="19"/>
        <v>#N/A</v>
      </c>
      <c r="BI21" s="131" t="e">
        <f t="shared" si="20"/>
        <v>#N/A</v>
      </c>
      <c r="BJ21" s="131" t="e">
        <f t="shared" si="21"/>
        <v>#N/A</v>
      </c>
      <c r="BK21" s="131" t="e">
        <f t="shared" si="22"/>
        <v>#N/A</v>
      </c>
      <c r="BL21" s="131" t="e">
        <f t="shared" si="23"/>
        <v>#N/A</v>
      </c>
      <c r="BM21" s="131" t="e">
        <f t="shared" si="24"/>
        <v>#N/A</v>
      </c>
      <c r="BN21" s="131" t="e">
        <f t="shared" si="25"/>
        <v>#N/A</v>
      </c>
      <c r="BO21" s="131" t="e">
        <f t="shared" si="26"/>
        <v>#N/A</v>
      </c>
      <c r="BP21" s="129" t="e">
        <f t="shared" si="27"/>
        <v>#N/A</v>
      </c>
      <c r="BQ21" s="129" t="e">
        <f t="shared" si="28"/>
        <v>#N/A</v>
      </c>
      <c r="BR21" s="129" t="e">
        <f t="shared" si="29"/>
        <v>#N/A</v>
      </c>
      <c r="BS21" s="129" t="e">
        <f t="shared" si="30"/>
        <v>#N/A</v>
      </c>
      <c r="BT21" s="129" t="e">
        <f t="shared" si="31"/>
        <v>#N/A</v>
      </c>
      <c r="BU21" s="129" t="e">
        <f t="shared" si="32"/>
        <v>#N/A</v>
      </c>
      <c r="BV21" s="129" t="e">
        <f t="shared" si="33"/>
        <v>#N/A</v>
      </c>
      <c r="BW21" s="129" t="e">
        <f t="shared" si="34"/>
        <v>#N/A</v>
      </c>
      <c r="BX21" s="129" t="e">
        <f t="shared" si="35"/>
        <v>#N/A</v>
      </c>
      <c r="BY21" s="131" t="e">
        <f t="shared" si="36"/>
        <v>#N/A</v>
      </c>
      <c r="BZ21" s="131" t="e">
        <f t="shared" si="37"/>
        <v>#N/A</v>
      </c>
      <c r="CA21" s="131" t="e">
        <f t="shared" si="38"/>
        <v>#N/A</v>
      </c>
      <c r="CB21" s="131" t="e">
        <f t="shared" si="39"/>
        <v>#N/A</v>
      </c>
      <c r="CC21" s="131" t="e">
        <f t="shared" si="40"/>
        <v>#N/A</v>
      </c>
      <c r="CD21" s="131" t="e">
        <f t="shared" si="41"/>
        <v>#N/A</v>
      </c>
      <c r="CE21" s="131" t="e">
        <f t="shared" si="42"/>
        <v>#N/A</v>
      </c>
      <c r="CF21" s="131" t="e">
        <f t="shared" si="43"/>
        <v>#N/A</v>
      </c>
      <c r="CG21" s="131" t="e">
        <f t="shared" si="44"/>
        <v>#N/A</v>
      </c>
    </row>
    <row r="22" spans="2:85" x14ac:dyDescent="0.2">
      <c r="B22" s="103">
        <v>2016</v>
      </c>
      <c r="C22" s="103">
        <v>2</v>
      </c>
      <c r="D22" s="103">
        <v>1</v>
      </c>
      <c r="E22" s="4" t="s">
        <v>4</v>
      </c>
      <c r="F22" s="4" t="s">
        <v>3</v>
      </c>
      <c r="G22" s="133">
        <f>SUMIFS('Model Trip Data'!$H:$H,'Model Trip Data'!$A:$A,$B22,'Model Trip Data'!$B:$B,$C22,'Model Trip Data'!$C:$C,$D22,'Model Trip Data'!$E:$E,G$7,'Model Trip Data'!$F:$F,G$8,'Model Trip Data'!$D:$D,G$10,'Model Trip Data'!$G:$G,G$9)</f>
        <v>0</v>
      </c>
      <c r="H22" s="133">
        <f>SUMIFS('Model Trip Data'!$H:$H,'Model Trip Data'!$A:$A,$B22,'Model Trip Data'!$B:$B,$C22,'Model Trip Data'!$C:$C,$D22,'Model Trip Data'!$E:$E,H$7,'Model Trip Data'!$F:$F,H$8,'Model Trip Data'!$D:$D,H$10,'Model Trip Data'!$G:$G,H$9)</f>
        <v>0</v>
      </c>
      <c r="I22" s="133">
        <f>SUMIFS('Model Trip Data'!$H:$H,'Model Trip Data'!$A:$A,$B22,'Model Trip Data'!$B:$B,$C22,'Model Trip Data'!$C:$C,$D22,'Model Trip Data'!$E:$E,I$7,'Model Trip Data'!$F:$F,I$8,'Model Trip Data'!$D:$D,I$10,'Model Trip Data'!$G:$G,I$9)</f>
        <v>0</v>
      </c>
      <c r="J22" s="133">
        <f>SUMIFS('Model Trip Data'!$H:$H,'Model Trip Data'!$A:$A,$B22,'Model Trip Data'!$B:$B,$C22,'Model Trip Data'!$C:$C,$D22,'Model Trip Data'!$E:$E,J$7,'Model Trip Data'!$F:$F,J$8,'Model Trip Data'!$D:$D,J$10,'Model Trip Data'!$G:$G,J$9)</f>
        <v>0</v>
      </c>
      <c r="K22" s="133">
        <f>SUMIFS('Model Trip Data'!$H:$H,'Model Trip Data'!$A:$A,$B22,'Model Trip Data'!$B:$B,$C22,'Model Trip Data'!$C:$C,$D22,'Model Trip Data'!$E:$E,K$7,'Model Trip Data'!$F:$F,K$8,'Model Trip Data'!$D:$D,K$10,'Model Trip Data'!$G:$G,K$9)</f>
        <v>0</v>
      </c>
      <c r="L22" s="133">
        <f>SUMIFS('Model Trip Data'!$H:$H,'Model Trip Data'!$A:$A,$B22,'Model Trip Data'!$B:$B,$C22,'Model Trip Data'!$C:$C,$D22,'Model Trip Data'!$E:$E,L$7,'Model Trip Data'!$F:$F,L$8,'Model Trip Data'!$D:$D,L$10,'Model Trip Data'!$G:$G,L$9)</f>
        <v>0</v>
      </c>
      <c r="M22" s="133">
        <f>SUMIFS('Model Trip Data'!$H:$H,'Model Trip Data'!$A:$A,$B22,'Model Trip Data'!$B:$B,$C22,'Model Trip Data'!$C:$C,$D22,'Model Trip Data'!$E:$E,M$7,'Model Trip Data'!$F:$F,M$8,'Model Trip Data'!$G:$G,M$9)</f>
        <v>0</v>
      </c>
      <c r="N22" s="133">
        <f>SUMIFS('Model Trip Data'!$H:$H,'Model Trip Data'!$A:$A,$B22,'Model Trip Data'!$B:$B,$C22,'Model Trip Data'!$C:$C,$D22,'Model Trip Data'!$E:$E,N$7,'Model Trip Data'!$F:$F,N$8,'Model Trip Data'!$G:$G,N$9)</f>
        <v>0</v>
      </c>
      <c r="O22" s="133">
        <f>SUMIFS('Model Trip Data'!$H:$H,'Model Trip Data'!$A:$A,$B22,'Model Trip Data'!$B:$B,$C22,'Model Trip Data'!$C:$C,$D22,'Model Trip Data'!$E:$E,O$7,'Model Trip Data'!$F:$F,O$8,'Model Trip Data'!$G:$G,O$9)</f>
        <v>0</v>
      </c>
      <c r="P22" s="134" t="e">
        <f>VLOOKUP($B22&amp;"_"&amp;$C22&amp;"_"&amp;$D22&amp;"_"&amp;P$10,'Model Skims Data'!$A:$H,6,FALSE)</f>
        <v>#N/A</v>
      </c>
      <c r="Q22" s="134" t="e">
        <f>VLOOKUP($B22&amp;"_"&amp;$C22&amp;"_"&amp;$D22&amp;"_"&amp;Q$10,'Model Skims Data'!$A:$H,7,FALSE)</f>
        <v>#N/A</v>
      </c>
      <c r="R22" s="134" t="e">
        <f>VLOOKUP($B22&amp;"_"&amp;$C22&amp;"_"&amp;$D22&amp;"_"&amp;R$10,'Model Skims Data'!$A:$H,6,FALSE)</f>
        <v>#N/A</v>
      </c>
      <c r="S22" s="134" t="e">
        <f>VLOOKUP($B22&amp;"_"&amp;$C22&amp;"_"&amp;$D22&amp;"_"&amp;S$10,'Model Skims Data'!$A:$H,7,FALSE)</f>
        <v>#N/A</v>
      </c>
      <c r="T22" s="134" t="e">
        <f>VLOOKUP($B22&amp;"_"&amp;$C22&amp;"_"&amp;$D22&amp;"_"&amp;T$10,'Model Skims Data'!$A:$H,6,FALSE)</f>
        <v>#N/A</v>
      </c>
      <c r="U22" s="134" t="e">
        <f>VLOOKUP($B22&amp;"_"&amp;$C22&amp;"_"&amp;$D22&amp;"_"&amp;U$10,'Model Skims Data'!$A:$H,7,FALSE)</f>
        <v>#N/A</v>
      </c>
      <c r="V22" s="134" t="e">
        <f>VLOOKUP($B22&amp;"_"&amp;$C22&amp;"_"&amp;$D22&amp;"_"&amp;V$10,'Model Skims Data'!$A:$H,8,FALSE)</f>
        <v>#N/A</v>
      </c>
      <c r="W22" s="134" t="e">
        <f>VLOOKUP($B22&amp;"_"&amp;$C22&amp;"_"&amp;$D22&amp;"_"&amp;W$10,'Model Skims Data'!$A:$H,8,FALSE)</f>
        <v>#N/A</v>
      </c>
      <c r="X22" s="134" t="e">
        <f>VLOOKUP($B22&amp;"_"&amp;$C22&amp;"_"&amp;$D22&amp;"_"&amp;X$10,'Model Skims Data'!$A:$H,8,FALSE)</f>
        <v>#N/A</v>
      </c>
      <c r="Y22" s="134">
        <f>HLOOKUP('Pooling Demand- Subsidy &amp; ML'!$B22,'Main Sheet'!$B$9:$F$44,21,FALSE)</f>
        <v>16.3</v>
      </c>
      <c r="Z22" s="134">
        <f>HLOOKUP('Pooling Demand- Subsidy &amp; ML'!$B22,'Main Sheet'!$B$9:$F$44,23,FALSE)</f>
        <v>0</v>
      </c>
      <c r="AA22" s="179">
        <f>HLOOKUP('Pooling Demand- Subsidy &amp; ML'!$B22,'Main Sheet'!$B$9:$F$44,28,FALSE)</f>
        <v>-1.9513339196716502E-3</v>
      </c>
      <c r="AB22" s="180">
        <f>HLOOKUP('Pooling Demand- Subsidy &amp; ML'!$B22,'Main Sheet'!$B$9:$F$44,30,FALSE)</f>
        <v>-2.6</v>
      </c>
      <c r="AC22" s="180">
        <f>HLOOKUP('Pooling Demand- Subsidy &amp; ML'!$B22,'Main Sheet'!$B$9:$F$44,31,FALSE)</f>
        <v>-5.9</v>
      </c>
      <c r="AD22" s="180">
        <f>HLOOKUP('Pooling Demand- Subsidy &amp; ML'!$B22,'Main Sheet'!$B$9:$F$44,32,FALSE)</f>
        <v>-7.9</v>
      </c>
      <c r="AE22" s="108" t="e">
        <f t="shared" si="3"/>
        <v>#N/A</v>
      </c>
      <c r="AF22" s="108" t="e">
        <f t="shared" si="4"/>
        <v>#N/A</v>
      </c>
      <c r="AG22" s="108" t="e">
        <f t="shared" si="5"/>
        <v>#N/A</v>
      </c>
      <c r="AH22" s="134">
        <f>HLOOKUP('Pooling Demand- Subsidy &amp; ML'!$B22,'Main Sheet'!$B$9:$F$44,24,FALSE)</f>
        <v>54</v>
      </c>
      <c r="AI22" s="180">
        <f>HLOOKUP('Pooling Demand- Subsidy &amp; ML'!$B22,'Main Sheet'!$B$9:$F$44,34,FALSE)</f>
        <v>-2.9</v>
      </c>
      <c r="AJ22" s="180">
        <f>HLOOKUP('Pooling Demand- Subsidy &amp; ML'!$B22,'Main Sheet'!$B$9:$F$44,35,FALSE)</f>
        <v>-6.3</v>
      </c>
      <c r="AK22" s="180">
        <f>HLOOKUP('Pooling Demand- Subsidy &amp; ML'!$B22,'Main Sheet'!$B$9:$F$44,36,FALSE)</f>
        <v>-8.4</v>
      </c>
      <c r="AL22" s="108" t="e">
        <f t="shared" si="6"/>
        <v>#N/A</v>
      </c>
      <c r="AM22" s="108" t="e">
        <f t="shared" si="7"/>
        <v>#N/A</v>
      </c>
      <c r="AN22" s="108" t="e">
        <f t="shared" si="8"/>
        <v>#N/A</v>
      </c>
      <c r="AO22" s="128" t="e">
        <f>HLOOKUP($B22,'Main Sheet'!$B$9:$F$44,26,FALSE)*$P22/(1-AE22)</f>
        <v>#N/A</v>
      </c>
      <c r="AP22" s="128" t="e">
        <f>HLOOKUP($B22,'Main Sheet'!$B$9:$F$44,26,FALSE)*$P22/(1-AF22)</f>
        <v>#N/A</v>
      </c>
      <c r="AQ22" s="128" t="e">
        <f>HLOOKUP($B22,'Main Sheet'!$B$9:$F$44,26,FALSE)*$P22/(1-AG22)</f>
        <v>#N/A</v>
      </c>
      <c r="AR22" s="128" t="e">
        <f>HLOOKUP($B22,'Main Sheet'!$B$9:$F$44,26,FALSE)*$R22/(1-AE22)</f>
        <v>#N/A</v>
      </c>
      <c r="AS22" s="128" t="e">
        <f>HLOOKUP($B22,'Main Sheet'!$B$9:$F$44,26,FALSE)*$R22/(1-AF22)</f>
        <v>#N/A</v>
      </c>
      <c r="AT22" s="128" t="e">
        <f>HLOOKUP($B22,'Main Sheet'!$B$9:$F$44,26,FALSE)*$R22/(1-AG22)</f>
        <v>#N/A</v>
      </c>
      <c r="AU22" s="128" t="e">
        <f>HLOOKUP($B22,'Main Sheet'!$B$9:$F$44,26,FALSE)*$T22/(1-AL22)</f>
        <v>#N/A</v>
      </c>
      <c r="AV22" s="128" t="e">
        <f>HLOOKUP($B22,'Main Sheet'!$B$9:$F$44,26,FALSE)*$T22/(1-AM22)</f>
        <v>#N/A</v>
      </c>
      <c r="AW22" s="128" t="e">
        <f>HLOOKUP($B22,'Main Sheet'!$B$9:$F$44,26,FALSE)*$T22/(1-AN22)</f>
        <v>#N/A</v>
      </c>
      <c r="AX22" s="50" t="e">
        <f t="shared" si="9"/>
        <v>#N/A</v>
      </c>
      <c r="AY22" s="50" t="e">
        <f t="shared" si="10"/>
        <v>#N/A</v>
      </c>
      <c r="AZ22" s="50" t="e">
        <f t="shared" si="11"/>
        <v>#N/A</v>
      </c>
      <c r="BA22" s="50" t="e">
        <f t="shared" si="12"/>
        <v>#N/A</v>
      </c>
      <c r="BB22" s="50" t="e">
        <f t="shared" si="13"/>
        <v>#N/A</v>
      </c>
      <c r="BC22" s="50" t="e">
        <f t="shared" si="14"/>
        <v>#N/A</v>
      </c>
      <c r="BD22" s="50" t="e">
        <f t="shared" si="15"/>
        <v>#N/A</v>
      </c>
      <c r="BE22" s="50" t="e">
        <f t="shared" si="16"/>
        <v>#N/A</v>
      </c>
      <c r="BF22" s="50" t="e">
        <f t="shared" si="17"/>
        <v>#N/A</v>
      </c>
      <c r="BG22" s="131" t="e">
        <f t="shared" si="18"/>
        <v>#N/A</v>
      </c>
      <c r="BH22" s="131" t="e">
        <f t="shared" si="19"/>
        <v>#N/A</v>
      </c>
      <c r="BI22" s="131" t="e">
        <f t="shared" si="20"/>
        <v>#N/A</v>
      </c>
      <c r="BJ22" s="131" t="e">
        <f t="shared" si="21"/>
        <v>#N/A</v>
      </c>
      <c r="BK22" s="131" t="e">
        <f t="shared" si="22"/>
        <v>#N/A</v>
      </c>
      <c r="BL22" s="131" t="e">
        <f t="shared" si="23"/>
        <v>#N/A</v>
      </c>
      <c r="BM22" s="131" t="e">
        <f t="shared" si="24"/>
        <v>#N/A</v>
      </c>
      <c r="BN22" s="131" t="e">
        <f t="shared" si="25"/>
        <v>#N/A</v>
      </c>
      <c r="BO22" s="131" t="e">
        <f t="shared" si="26"/>
        <v>#N/A</v>
      </c>
      <c r="BP22" s="129" t="e">
        <f t="shared" si="27"/>
        <v>#N/A</v>
      </c>
      <c r="BQ22" s="129" t="e">
        <f t="shared" si="28"/>
        <v>#N/A</v>
      </c>
      <c r="BR22" s="129" t="e">
        <f t="shared" si="29"/>
        <v>#N/A</v>
      </c>
      <c r="BS22" s="129" t="e">
        <f t="shared" si="30"/>
        <v>#N/A</v>
      </c>
      <c r="BT22" s="129" t="e">
        <f t="shared" si="31"/>
        <v>#N/A</v>
      </c>
      <c r="BU22" s="129" t="e">
        <f t="shared" si="32"/>
        <v>#N/A</v>
      </c>
      <c r="BV22" s="129" t="e">
        <f t="shared" si="33"/>
        <v>#N/A</v>
      </c>
      <c r="BW22" s="129" t="e">
        <f t="shared" si="34"/>
        <v>#N/A</v>
      </c>
      <c r="BX22" s="129" t="e">
        <f t="shared" si="35"/>
        <v>#N/A</v>
      </c>
      <c r="BY22" s="131" t="e">
        <f t="shared" si="36"/>
        <v>#N/A</v>
      </c>
      <c r="BZ22" s="131" t="e">
        <f t="shared" si="37"/>
        <v>#N/A</v>
      </c>
      <c r="CA22" s="131" t="e">
        <f t="shared" si="38"/>
        <v>#N/A</v>
      </c>
      <c r="CB22" s="131" t="e">
        <f t="shared" si="39"/>
        <v>#N/A</v>
      </c>
      <c r="CC22" s="131" t="e">
        <f t="shared" si="40"/>
        <v>#N/A</v>
      </c>
      <c r="CD22" s="131" t="e">
        <f t="shared" si="41"/>
        <v>#N/A</v>
      </c>
      <c r="CE22" s="131" t="e">
        <f t="shared" si="42"/>
        <v>#N/A</v>
      </c>
      <c r="CF22" s="131" t="e">
        <f t="shared" si="43"/>
        <v>#N/A</v>
      </c>
      <c r="CG22" s="131" t="e">
        <f t="shared" si="44"/>
        <v>#N/A</v>
      </c>
    </row>
    <row r="23" spans="2:85" x14ac:dyDescent="0.2">
      <c r="B23" s="103">
        <v>2016</v>
      </c>
      <c r="C23" s="103">
        <v>3</v>
      </c>
      <c r="D23" s="103">
        <v>1</v>
      </c>
      <c r="E23" s="4" t="s">
        <v>5</v>
      </c>
      <c r="F23" s="4" t="s">
        <v>3</v>
      </c>
      <c r="G23" s="133">
        <f>SUMIFS('Model Trip Data'!$H:$H,'Model Trip Data'!$A:$A,$B23,'Model Trip Data'!$B:$B,$C23,'Model Trip Data'!$C:$C,$D23,'Model Trip Data'!$E:$E,G$7,'Model Trip Data'!$F:$F,G$8,'Model Trip Data'!$D:$D,G$10,'Model Trip Data'!$G:$G,G$9)</f>
        <v>0</v>
      </c>
      <c r="H23" s="133">
        <f>SUMIFS('Model Trip Data'!$H:$H,'Model Trip Data'!$A:$A,$B23,'Model Trip Data'!$B:$B,$C23,'Model Trip Data'!$C:$C,$D23,'Model Trip Data'!$E:$E,H$7,'Model Trip Data'!$F:$F,H$8,'Model Trip Data'!$D:$D,H$10,'Model Trip Data'!$G:$G,H$9)</f>
        <v>0</v>
      </c>
      <c r="I23" s="133">
        <f>SUMIFS('Model Trip Data'!$H:$H,'Model Trip Data'!$A:$A,$B23,'Model Trip Data'!$B:$B,$C23,'Model Trip Data'!$C:$C,$D23,'Model Trip Data'!$E:$E,I$7,'Model Trip Data'!$F:$F,I$8,'Model Trip Data'!$D:$D,I$10,'Model Trip Data'!$G:$G,I$9)</f>
        <v>0</v>
      </c>
      <c r="J23" s="133">
        <f>SUMIFS('Model Trip Data'!$H:$H,'Model Trip Data'!$A:$A,$B23,'Model Trip Data'!$B:$B,$C23,'Model Trip Data'!$C:$C,$D23,'Model Trip Data'!$E:$E,J$7,'Model Trip Data'!$F:$F,J$8,'Model Trip Data'!$D:$D,J$10,'Model Trip Data'!$G:$G,J$9)</f>
        <v>0</v>
      </c>
      <c r="K23" s="133">
        <f>SUMIFS('Model Trip Data'!$H:$H,'Model Trip Data'!$A:$A,$B23,'Model Trip Data'!$B:$B,$C23,'Model Trip Data'!$C:$C,$D23,'Model Trip Data'!$E:$E,K$7,'Model Trip Data'!$F:$F,K$8,'Model Trip Data'!$D:$D,K$10,'Model Trip Data'!$G:$G,K$9)</f>
        <v>0</v>
      </c>
      <c r="L23" s="133">
        <f>SUMIFS('Model Trip Data'!$H:$H,'Model Trip Data'!$A:$A,$B23,'Model Trip Data'!$B:$B,$C23,'Model Trip Data'!$C:$C,$D23,'Model Trip Data'!$E:$E,L$7,'Model Trip Data'!$F:$F,L$8,'Model Trip Data'!$D:$D,L$10,'Model Trip Data'!$G:$G,L$9)</f>
        <v>0</v>
      </c>
      <c r="M23" s="133">
        <f>SUMIFS('Model Trip Data'!$H:$H,'Model Trip Data'!$A:$A,$B23,'Model Trip Data'!$B:$B,$C23,'Model Trip Data'!$C:$C,$D23,'Model Trip Data'!$E:$E,M$7,'Model Trip Data'!$F:$F,M$8,'Model Trip Data'!$G:$G,M$9)</f>
        <v>0</v>
      </c>
      <c r="N23" s="133">
        <f>SUMIFS('Model Trip Data'!$H:$H,'Model Trip Data'!$A:$A,$B23,'Model Trip Data'!$B:$B,$C23,'Model Trip Data'!$C:$C,$D23,'Model Trip Data'!$E:$E,N$7,'Model Trip Data'!$F:$F,N$8,'Model Trip Data'!$G:$G,N$9)</f>
        <v>0</v>
      </c>
      <c r="O23" s="133">
        <f>SUMIFS('Model Trip Data'!$H:$H,'Model Trip Data'!$A:$A,$B23,'Model Trip Data'!$B:$B,$C23,'Model Trip Data'!$C:$C,$D23,'Model Trip Data'!$E:$E,O$7,'Model Trip Data'!$F:$F,O$8,'Model Trip Data'!$G:$G,O$9)</f>
        <v>0</v>
      </c>
      <c r="P23" s="134" t="e">
        <f>VLOOKUP($B23&amp;"_"&amp;$C23&amp;"_"&amp;$D23&amp;"_"&amp;P$10,'Model Skims Data'!$A:$H,6,FALSE)</f>
        <v>#N/A</v>
      </c>
      <c r="Q23" s="134" t="e">
        <f>VLOOKUP($B23&amp;"_"&amp;$C23&amp;"_"&amp;$D23&amp;"_"&amp;Q$10,'Model Skims Data'!$A:$H,7,FALSE)</f>
        <v>#N/A</v>
      </c>
      <c r="R23" s="134" t="e">
        <f>VLOOKUP($B23&amp;"_"&amp;$C23&amp;"_"&amp;$D23&amp;"_"&amp;R$10,'Model Skims Data'!$A:$H,6,FALSE)</f>
        <v>#N/A</v>
      </c>
      <c r="S23" s="134" t="e">
        <f>VLOOKUP($B23&amp;"_"&amp;$C23&amp;"_"&amp;$D23&amp;"_"&amp;S$10,'Model Skims Data'!$A:$H,7,FALSE)</f>
        <v>#N/A</v>
      </c>
      <c r="T23" s="134" t="e">
        <f>VLOOKUP($B23&amp;"_"&amp;$C23&amp;"_"&amp;$D23&amp;"_"&amp;T$10,'Model Skims Data'!$A:$H,6,FALSE)</f>
        <v>#N/A</v>
      </c>
      <c r="U23" s="134" t="e">
        <f>VLOOKUP($B23&amp;"_"&amp;$C23&amp;"_"&amp;$D23&amp;"_"&amp;U$10,'Model Skims Data'!$A:$H,7,FALSE)</f>
        <v>#N/A</v>
      </c>
      <c r="V23" s="134" t="e">
        <f>VLOOKUP($B23&amp;"_"&amp;$C23&amp;"_"&amp;$D23&amp;"_"&amp;V$10,'Model Skims Data'!$A:$H,8,FALSE)</f>
        <v>#N/A</v>
      </c>
      <c r="W23" s="134" t="e">
        <f>VLOOKUP($B23&amp;"_"&amp;$C23&amp;"_"&amp;$D23&amp;"_"&amp;W$10,'Model Skims Data'!$A:$H,8,FALSE)</f>
        <v>#N/A</v>
      </c>
      <c r="X23" s="134" t="e">
        <f>VLOOKUP($B23&amp;"_"&amp;$C23&amp;"_"&amp;$D23&amp;"_"&amp;X$10,'Model Skims Data'!$A:$H,8,FALSE)</f>
        <v>#N/A</v>
      </c>
      <c r="Y23" s="134">
        <f>HLOOKUP('Pooling Demand- Subsidy &amp; ML'!$B23,'Main Sheet'!$B$9:$F$44,21,FALSE)</f>
        <v>16.3</v>
      </c>
      <c r="Z23" s="134">
        <f>HLOOKUP('Pooling Demand- Subsidy &amp; ML'!$B23,'Main Sheet'!$B$9:$F$44,23,FALSE)</f>
        <v>0</v>
      </c>
      <c r="AA23" s="179">
        <f>HLOOKUP('Pooling Demand- Subsidy &amp; ML'!$B23,'Main Sheet'!$B$9:$F$44,28,FALSE)</f>
        <v>-1.9513339196716502E-3</v>
      </c>
      <c r="AB23" s="180">
        <f>HLOOKUP('Pooling Demand- Subsidy &amp; ML'!$B23,'Main Sheet'!$B$9:$F$44,30,FALSE)</f>
        <v>-2.6</v>
      </c>
      <c r="AC23" s="180">
        <f>HLOOKUP('Pooling Demand- Subsidy &amp; ML'!$B23,'Main Sheet'!$B$9:$F$44,31,FALSE)</f>
        <v>-5.9</v>
      </c>
      <c r="AD23" s="180">
        <f>HLOOKUP('Pooling Demand- Subsidy &amp; ML'!$B23,'Main Sheet'!$B$9:$F$44,32,FALSE)</f>
        <v>-7.9</v>
      </c>
      <c r="AE23" s="108" t="e">
        <f t="shared" si="3"/>
        <v>#N/A</v>
      </c>
      <c r="AF23" s="108" t="e">
        <f t="shared" si="4"/>
        <v>#N/A</v>
      </c>
      <c r="AG23" s="108" t="e">
        <f t="shared" si="5"/>
        <v>#N/A</v>
      </c>
      <c r="AH23" s="134">
        <f>HLOOKUP('Pooling Demand- Subsidy &amp; ML'!$B23,'Main Sheet'!$B$9:$F$44,24,FALSE)</f>
        <v>54</v>
      </c>
      <c r="AI23" s="180">
        <f>HLOOKUP('Pooling Demand- Subsidy &amp; ML'!$B23,'Main Sheet'!$B$9:$F$44,34,FALSE)</f>
        <v>-2.9</v>
      </c>
      <c r="AJ23" s="180">
        <f>HLOOKUP('Pooling Demand- Subsidy &amp; ML'!$B23,'Main Sheet'!$B$9:$F$44,35,FALSE)</f>
        <v>-6.3</v>
      </c>
      <c r="AK23" s="180">
        <f>HLOOKUP('Pooling Demand- Subsidy &amp; ML'!$B23,'Main Sheet'!$B$9:$F$44,36,FALSE)</f>
        <v>-8.4</v>
      </c>
      <c r="AL23" s="108" t="e">
        <f t="shared" si="6"/>
        <v>#N/A</v>
      </c>
      <c r="AM23" s="108" t="e">
        <f t="shared" si="7"/>
        <v>#N/A</v>
      </c>
      <c r="AN23" s="108" t="e">
        <f t="shared" si="8"/>
        <v>#N/A</v>
      </c>
      <c r="AO23" s="128" t="e">
        <f>HLOOKUP($B23,'Main Sheet'!$B$9:$F$44,26,FALSE)*$P23/(1-AE23)</f>
        <v>#N/A</v>
      </c>
      <c r="AP23" s="128" t="e">
        <f>HLOOKUP($B23,'Main Sheet'!$B$9:$F$44,26,FALSE)*$P23/(1-AF23)</f>
        <v>#N/A</v>
      </c>
      <c r="AQ23" s="128" t="e">
        <f>HLOOKUP($B23,'Main Sheet'!$B$9:$F$44,26,FALSE)*$P23/(1-AG23)</f>
        <v>#N/A</v>
      </c>
      <c r="AR23" s="128" t="e">
        <f>HLOOKUP($B23,'Main Sheet'!$B$9:$F$44,26,FALSE)*$R23/(1-AE23)</f>
        <v>#N/A</v>
      </c>
      <c r="AS23" s="128" t="e">
        <f>HLOOKUP($B23,'Main Sheet'!$B$9:$F$44,26,FALSE)*$R23/(1-AF23)</f>
        <v>#N/A</v>
      </c>
      <c r="AT23" s="128" t="e">
        <f>HLOOKUP($B23,'Main Sheet'!$B$9:$F$44,26,FALSE)*$R23/(1-AG23)</f>
        <v>#N/A</v>
      </c>
      <c r="AU23" s="128" t="e">
        <f>HLOOKUP($B23,'Main Sheet'!$B$9:$F$44,26,FALSE)*$T23/(1-AL23)</f>
        <v>#N/A</v>
      </c>
      <c r="AV23" s="128" t="e">
        <f>HLOOKUP($B23,'Main Sheet'!$B$9:$F$44,26,FALSE)*$T23/(1-AM23)</f>
        <v>#N/A</v>
      </c>
      <c r="AW23" s="128" t="e">
        <f>HLOOKUP($B23,'Main Sheet'!$B$9:$F$44,26,FALSE)*$T23/(1-AN23)</f>
        <v>#N/A</v>
      </c>
      <c r="AX23" s="50" t="e">
        <f t="shared" si="9"/>
        <v>#N/A</v>
      </c>
      <c r="AY23" s="50" t="e">
        <f t="shared" si="10"/>
        <v>#N/A</v>
      </c>
      <c r="AZ23" s="50" t="e">
        <f t="shared" si="11"/>
        <v>#N/A</v>
      </c>
      <c r="BA23" s="50" t="e">
        <f t="shared" si="12"/>
        <v>#N/A</v>
      </c>
      <c r="BB23" s="50" t="e">
        <f t="shared" si="13"/>
        <v>#N/A</v>
      </c>
      <c r="BC23" s="50" t="e">
        <f t="shared" si="14"/>
        <v>#N/A</v>
      </c>
      <c r="BD23" s="50" t="e">
        <f t="shared" si="15"/>
        <v>#N/A</v>
      </c>
      <c r="BE23" s="50" t="e">
        <f t="shared" si="16"/>
        <v>#N/A</v>
      </c>
      <c r="BF23" s="50" t="e">
        <f t="shared" si="17"/>
        <v>#N/A</v>
      </c>
      <c r="BG23" s="131" t="e">
        <f t="shared" si="18"/>
        <v>#N/A</v>
      </c>
      <c r="BH23" s="131" t="e">
        <f t="shared" si="19"/>
        <v>#N/A</v>
      </c>
      <c r="BI23" s="131" t="e">
        <f t="shared" si="20"/>
        <v>#N/A</v>
      </c>
      <c r="BJ23" s="131" t="e">
        <f t="shared" si="21"/>
        <v>#N/A</v>
      </c>
      <c r="BK23" s="131" t="e">
        <f t="shared" si="22"/>
        <v>#N/A</v>
      </c>
      <c r="BL23" s="131" t="e">
        <f t="shared" si="23"/>
        <v>#N/A</v>
      </c>
      <c r="BM23" s="131" t="e">
        <f t="shared" si="24"/>
        <v>#N/A</v>
      </c>
      <c r="BN23" s="131" t="e">
        <f t="shared" si="25"/>
        <v>#N/A</v>
      </c>
      <c r="BO23" s="131" t="e">
        <f t="shared" si="26"/>
        <v>#N/A</v>
      </c>
      <c r="BP23" s="129" t="e">
        <f t="shared" si="27"/>
        <v>#N/A</v>
      </c>
      <c r="BQ23" s="129" t="e">
        <f t="shared" si="28"/>
        <v>#N/A</v>
      </c>
      <c r="BR23" s="129" t="e">
        <f t="shared" si="29"/>
        <v>#N/A</v>
      </c>
      <c r="BS23" s="129" t="e">
        <f t="shared" si="30"/>
        <v>#N/A</v>
      </c>
      <c r="BT23" s="129" t="e">
        <f t="shared" si="31"/>
        <v>#N/A</v>
      </c>
      <c r="BU23" s="129" t="e">
        <f t="shared" si="32"/>
        <v>#N/A</v>
      </c>
      <c r="BV23" s="129" t="e">
        <f t="shared" si="33"/>
        <v>#N/A</v>
      </c>
      <c r="BW23" s="129" t="e">
        <f t="shared" si="34"/>
        <v>#N/A</v>
      </c>
      <c r="BX23" s="129" t="e">
        <f t="shared" si="35"/>
        <v>#N/A</v>
      </c>
      <c r="BY23" s="131" t="e">
        <f t="shared" si="36"/>
        <v>#N/A</v>
      </c>
      <c r="BZ23" s="131" t="e">
        <f t="shared" si="37"/>
        <v>#N/A</v>
      </c>
      <c r="CA23" s="131" t="e">
        <f t="shared" si="38"/>
        <v>#N/A</v>
      </c>
      <c r="CB23" s="131" t="e">
        <f t="shared" si="39"/>
        <v>#N/A</v>
      </c>
      <c r="CC23" s="131" t="e">
        <f t="shared" si="40"/>
        <v>#N/A</v>
      </c>
      <c r="CD23" s="131" t="e">
        <f t="shared" si="41"/>
        <v>#N/A</v>
      </c>
      <c r="CE23" s="131" t="e">
        <f t="shared" si="42"/>
        <v>#N/A</v>
      </c>
      <c r="CF23" s="131" t="e">
        <f t="shared" si="43"/>
        <v>#N/A</v>
      </c>
      <c r="CG23" s="131" t="e">
        <f t="shared" si="44"/>
        <v>#N/A</v>
      </c>
    </row>
    <row r="24" spans="2:85" x14ac:dyDescent="0.2">
      <c r="B24" s="103">
        <v>2016</v>
      </c>
      <c r="C24" s="103">
        <v>4</v>
      </c>
      <c r="D24" s="103">
        <v>1</v>
      </c>
      <c r="E24" s="4" t="s">
        <v>6</v>
      </c>
      <c r="F24" s="4" t="s">
        <v>3</v>
      </c>
      <c r="G24" s="133">
        <f>SUMIFS('Model Trip Data'!$H:$H,'Model Trip Data'!$A:$A,$B24,'Model Trip Data'!$B:$B,$C24,'Model Trip Data'!$C:$C,$D24,'Model Trip Data'!$E:$E,G$7,'Model Trip Data'!$F:$F,G$8,'Model Trip Data'!$D:$D,G$10,'Model Trip Data'!$G:$G,G$9)</f>
        <v>0</v>
      </c>
      <c r="H24" s="133">
        <f>SUMIFS('Model Trip Data'!$H:$H,'Model Trip Data'!$A:$A,$B24,'Model Trip Data'!$B:$B,$C24,'Model Trip Data'!$C:$C,$D24,'Model Trip Data'!$E:$E,H$7,'Model Trip Data'!$F:$F,H$8,'Model Trip Data'!$D:$D,H$10,'Model Trip Data'!$G:$G,H$9)</f>
        <v>0</v>
      </c>
      <c r="I24" s="133">
        <f>SUMIFS('Model Trip Data'!$H:$H,'Model Trip Data'!$A:$A,$B24,'Model Trip Data'!$B:$B,$C24,'Model Trip Data'!$C:$C,$D24,'Model Trip Data'!$E:$E,I$7,'Model Trip Data'!$F:$F,I$8,'Model Trip Data'!$D:$D,I$10,'Model Trip Data'!$G:$G,I$9)</f>
        <v>0</v>
      </c>
      <c r="J24" s="133">
        <f>SUMIFS('Model Trip Data'!$H:$H,'Model Trip Data'!$A:$A,$B24,'Model Trip Data'!$B:$B,$C24,'Model Trip Data'!$C:$C,$D24,'Model Trip Data'!$E:$E,J$7,'Model Trip Data'!$F:$F,J$8,'Model Trip Data'!$D:$D,J$10,'Model Trip Data'!$G:$G,J$9)</f>
        <v>0</v>
      </c>
      <c r="K24" s="133">
        <f>SUMIFS('Model Trip Data'!$H:$H,'Model Trip Data'!$A:$A,$B24,'Model Trip Data'!$B:$B,$C24,'Model Trip Data'!$C:$C,$D24,'Model Trip Data'!$E:$E,K$7,'Model Trip Data'!$F:$F,K$8,'Model Trip Data'!$D:$D,K$10,'Model Trip Data'!$G:$G,K$9)</f>
        <v>0</v>
      </c>
      <c r="L24" s="133">
        <f>SUMIFS('Model Trip Data'!$H:$H,'Model Trip Data'!$A:$A,$B24,'Model Trip Data'!$B:$B,$C24,'Model Trip Data'!$C:$C,$D24,'Model Trip Data'!$E:$E,L$7,'Model Trip Data'!$F:$F,L$8,'Model Trip Data'!$D:$D,L$10,'Model Trip Data'!$G:$G,L$9)</f>
        <v>0</v>
      </c>
      <c r="M24" s="133">
        <f>SUMIFS('Model Trip Data'!$H:$H,'Model Trip Data'!$A:$A,$B24,'Model Trip Data'!$B:$B,$C24,'Model Trip Data'!$C:$C,$D24,'Model Trip Data'!$E:$E,M$7,'Model Trip Data'!$F:$F,M$8,'Model Trip Data'!$G:$G,M$9)</f>
        <v>0</v>
      </c>
      <c r="N24" s="133">
        <f>SUMIFS('Model Trip Data'!$H:$H,'Model Trip Data'!$A:$A,$B24,'Model Trip Data'!$B:$B,$C24,'Model Trip Data'!$C:$C,$D24,'Model Trip Data'!$E:$E,N$7,'Model Trip Data'!$F:$F,N$8,'Model Trip Data'!$G:$G,N$9)</f>
        <v>0</v>
      </c>
      <c r="O24" s="133">
        <f>SUMIFS('Model Trip Data'!$H:$H,'Model Trip Data'!$A:$A,$B24,'Model Trip Data'!$B:$B,$C24,'Model Trip Data'!$C:$C,$D24,'Model Trip Data'!$E:$E,O$7,'Model Trip Data'!$F:$F,O$8,'Model Trip Data'!$G:$G,O$9)</f>
        <v>0</v>
      </c>
      <c r="P24" s="134" t="e">
        <f>VLOOKUP($B24&amp;"_"&amp;$C24&amp;"_"&amp;$D24&amp;"_"&amp;P$10,'Model Skims Data'!$A:$H,6,FALSE)</f>
        <v>#N/A</v>
      </c>
      <c r="Q24" s="134" t="e">
        <f>VLOOKUP($B24&amp;"_"&amp;$C24&amp;"_"&amp;$D24&amp;"_"&amp;Q$10,'Model Skims Data'!$A:$H,7,FALSE)</f>
        <v>#N/A</v>
      </c>
      <c r="R24" s="134" t="e">
        <f>VLOOKUP($B24&amp;"_"&amp;$C24&amp;"_"&amp;$D24&amp;"_"&amp;R$10,'Model Skims Data'!$A:$H,6,FALSE)</f>
        <v>#N/A</v>
      </c>
      <c r="S24" s="134" t="e">
        <f>VLOOKUP($B24&amp;"_"&amp;$C24&amp;"_"&amp;$D24&amp;"_"&amp;S$10,'Model Skims Data'!$A:$H,7,FALSE)</f>
        <v>#N/A</v>
      </c>
      <c r="T24" s="134" t="e">
        <f>VLOOKUP($B24&amp;"_"&amp;$C24&amp;"_"&amp;$D24&amp;"_"&amp;T$10,'Model Skims Data'!$A:$H,6,FALSE)</f>
        <v>#N/A</v>
      </c>
      <c r="U24" s="134" t="e">
        <f>VLOOKUP($B24&amp;"_"&amp;$C24&amp;"_"&amp;$D24&amp;"_"&amp;U$10,'Model Skims Data'!$A:$H,7,FALSE)</f>
        <v>#N/A</v>
      </c>
      <c r="V24" s="134" t="e">
        <f>VLOOKUP($B24&amp;"_"&amp;$C24&amp;"_"&amp;$D24&amp;"_"&amp;V$10,'Model Skims Data'!$A:$H,8,FALSE)</f>
        <v>#N/A</v>
      </c>
      <c r="W24" s="134" t="e">
        <f>VLOOKUP($B24&amp;"_"&amp;$C24&amp;"_"&amp;$D24&amp;"_"&amp;W$10,'Model Skims Data'!$A:$H,8,FALSE)</f>
        <v>#N/A</v>
      </c>
      <c r="X24" s="134" t="e">
        <f>VLOOKUP($B24&amp;"_"&amp;$C24&amp;"_"&amp;$D24&amp;"_"&amp;X$10,'Model Skims Data'!$A:$H,8,FALSE)</f>
        <v>#N/A</v>
      </c>
      <c r="Y24" s="134">
        <f>HLOOKUP('Pooling Demand- Subsidy &amp; ML'!$B24,'Main Sheet'!$B$9:$F$44,21,FALSE)</f>
        <v>16.3</v>
      </c>
      <c r="Z24" s="134">
        <f>HLOOKUP('Pooling Demand- Subsidy &amp; ML'!$B24,'Main Sheet'!$B$9:$F$44,23,FALSE)</f>
        <v>0</v>
      </c>
      <c r="AA24" s="179">
        <f>HLOOKUP('Pooling Demand- Subsidy &amp; ML'!$B24,'Main Sheet'!$B$9:$F$44,28,FALSE)</f>
        <v>-1.9513339196716502E-3</v>
      </c>
      <c r="AB24" s="180">
        <f>HLOOKUP('Pooling Demand- Subsidy &amp; ML'!$B24,'Main Sheet'!$B$9:$F$44,30,FALSE)</f>
        <v>-2.6</v>
      </c>
      <c r="AC24" s="180">
        <f>HLOOKUP('Pooling Demand- Subsidy &amp; ML'!$B24,'Main Sheet'!$B$9:$F$44,31,FALSE)</f>
        <v>-5.9</v>
      </c>
      <c r="AD24" s="180">
        <f>HLOOKUP('Pooling Demand- Subsidy &amp; ML'!$B24,'Main Sheet'!$B$9:$F$44,32,FALSE)</f>
        <v>-7.9</v>
      </c>
      <c r="AE24" s="108" t="e">
        <f t="shared" si="3"/>
        <v>#N/A</v>
      </c>
      <c r="AF24" s="108" t="e">
        <f t="shared" si="4"/>
        <v>#N/A</v>
      </c>
      <c r="AG24" s="108" t="e">
        <f t="shared" si="5"/>
        <v>#N/A</v>
      </c>
      <c r="AH24" s="134">
        <f>HLOOKUP('Pooling Demand- Subsidy &amp; ML'!$B24,'Main Sheet'!$B$9:$F$44,24,FALSE)</f>
        <v>54</v>
      </c>
      <c r="AI24" s="180">
        <f>HLOOKUP('Pooling Demand- Subsidy &amp; ML'!$B24,'Main Sheet'!$B$9:$F$44,34,FALSE)</f>
        <v>-2.9</v>
      </c>
      <c r="AJ24" s="180">
        <f>HLOOKUP('Pooling Demand- Subsidy &amp; ML'!$B24,'Main Sheet'!$B$9:$F$44,35,FALSE)</f>
        <v>-6.3</v>
      </c>
      <c r="AK24" s="180">
        <f>HLOOKUP('Pooling Demand- Subsidy &amp; ML'!$B24,'Main Sheet'!$B$9:$F$44,36,FALSE)</f>
        <v>-8.4</v>
      </c>
      <c r="AL24" s="108" t="e">
        <f t="shared" si="6"/>
        <v>#N/A</v>
      </c>
      <c r="AM24" s="108" t="e">
        <f t="shared" si="7"/>
        <v>#N/A</v>
      </c>
      <c r="AN24" s="108" t="e">
        <f t="shared" si="8"/>
        <v>#N/A</v>
      </c>
      <c r="AO24" s="128" t="e">
        <f>HLOOKUP($B24,'Main Sheet'!$B$9:$F$44,26,FALSE)*$P24/(1-AE24)</f>
        <v>#N/A</v>
      </c>
      <c r="AP24" s="128" t="e">
        <f>HLOOKUP($B24,'Main Sheet'!$B$9:$F$44,26,FALSE)*$P24/(1-AF24)</f>
        <v>#N/A</v>
      </c>
      <c r="AQ24" s="128" t="e">
        <f>HLOOKUP($B24,'Main Sheet'!$B$9:$F$44,26,FALSE)*$P24/(1-AG24)</f>
        <v>#N/A</v>
      </c>
      <c r="AR24" s="128" t="e">
        <f>HLOOKUP($B24,'Main Sheet'!$B$9:$F$44,26,FALSE)*$R24/(1-AE24)</f>
        <v>#N/A</v>
      </c>
      <c r="AS24" s="128" t="e">
        <f>HLOOKUP($B24,'Main Sheet'!$B$9:$F$44,26,FALSE)*$R24/(1-AF24)</f>
        <v>#N/A</v>
      </c>
      <c r="AT24" s="128" t="e">
        <f>HLOOKUP($B24,'Main Sheet'!$B$9:$F$44,26,FALSE)*$R24/(1-AG24)</f>
        <v>#N/A</v>
      </c>
      <c r="AU24" s="128" t="e">
        <f>HLOOKUP($B24,'Main Sheet'!$B$9:$F$44,26,FALSE)*$T24/(1-AL24)</f>
        <v>#N/A</v>
      </c>
      <c r="AV24" s="128" t="e">
        <f>HLOOKUP($B24,'Main Sheet'!$B$9:$F$44,26,FALSE)*$T24/(1-AM24)</f>
        <v>#N/A</v>
      </c>
      <c r="AW24" s="128" t="e">
        <f>HLOOKUP($B24,'Main Sheet'!$B$9:$F$44,26,FALSE)*$T24/(1-AN24)</f>
        <v>#N/A</v>
      </c>
      <c r="AX24" s="50" t="e">
        <f t="shared" si="9"/>
        <v>#N/A</v>
      </c>
      <c r="AY24" s="50" t="e">
        <f t="shared" si="10"/>
        <v>#N/A</v>
      </c>
      <c r="AZ24" s="50" t="e">
        <f t="shared" si="11"/>
        <v>#N/A</v>
      </c>
      <c r="BA24" s="50" t="e">
        <f t="shared" si="12"/>
        <v>#N/A</v>
      </c>
      <c r="BB24" s="50" t="e">
        <f t="shared" si="13"/>
        <v>#N/A</v>
      </c>
      <c r="BC24" s="50" t="e">
        <f t="shared" si="14"/>
        <v>#N/A</v>
      </c>
      <c r="BD24" s="50" t="e">
        <f t="shared" si="15"/>
        <v>#N/A</v>
      </c>
      <c r="BE24" s="50" t="e">
        <f t="shared" si="16"/>
        <v>#N/A</v>
      </c>
      <c r="BF24" s="50" t="e">
        <f t="shared" si="17"/>
        <v>#N/A</v>
      </c>
      <c r="BG24" s="131" t="e">
        <f t="shared" si="18"/>
        <v>#N/A</v>
      </c>
      <c r="BH24" s="131" t="e">
        <f t="shared" si="19"/>
        <v>#N/A</v>
      </c>
      <c r="BI24" s="131" t="e">
        <f t="shared" si="20"/>
        <v>#N/A</v>
      </c>
      <c r="BJ24" s="131" t="e">
        <f t="shared" si="21"/>
        <v>#N/A</v>
      </c>
      <c r="BK24" s="131" t="e">
        <f t="shared" si="22"/>
        <v>#N/A</v>
      </c>
      <c r="BL24" s="131" t="e">
        <f t="shared" si="23"/>
        <v>#N/A</v>
      </c>
      <c r="BM24" s="131" t="e">
        <f t="shared" si="24"/>
        <v>#N/A</v>
      </c>
      <c r="BN24" s="131" t="e">
        <f t="shared" si="25"/>
        <v>#N/A</v>
      </c>
      <c r="BO24" s="131" t="e">
        <f t="shared" si="26"/>
        <v>#N/A</v>
      </c>
      <c r="BP24" s="129" t="e">
        <f t="shared" si="27"/>
        <v>#N/A</v>
      </c>
      <c r="BQ24" s="129" t="e">
        <f t="shared" si="28"/>
        <v>#N/A</v>
      </c>
      <c r="BR24" s="129" t="e">
        <f t="shared" si="29"/>
        <v>#N/A</v>
      </c>
      <c r="BS24" s="129" t="e">
        <f t="shared" si="30"/>
        <v>#N/A</v>
      </c>
      <c r="BT24" s="129" t="e">
        <f t="shared" si="31"/>
        <v>#N/A</v>
      </c>
      <c r="BU24" s="129" t="e">
        <f t="shared" si="32"/>
        <v>#N/A</v>
      </c>
      <c r="BV24" s="129" t="e">
        <f t="shared" si="33"/>
        <v>#N/A</v>
      </c>
      <c r="BW24" s="129" t="e">
        <f t="shared" si="34"/>
        <v>#N/A</v>
      </c>
      <c r="BX24" s="129" t="e">
        <f t="shared" si="35"/>
        <v>#N/A</v>
      </c>
      <c r="BY24" s="131" t="e">
        <f t="shared" si="36"/>
        <v>#N/A</v>
      </c>
      <c r="BZ24" s="131" t="e">
        <f t="shared" si="37"/>
        <v>#N/A</v>
      </c>
      <c r="CA24" s="131" t="e">
        <f t="shared" si="38"/>
        <v>#N/A</v>
      </c>
      <c r="CB24" s="131" t="e">
        <f t="shared" si="39"/>
        <v>#N/A</v>
      </c>
      <c r="CC24" s="131" t="e">
        <f t="shared" si="40"/>
        <v>#N/A</v>
      </c>
      <c r="CD24" s="131" t="e">
        <f t="shared" si="41"/>
        <v>#N/A</v>
      </c>
      <c r="CE24" s="131" t="e">
        <f t="shared" si="42"/>
        <v>#N/A</v>
      </c>
      <c r="CF24" s="131" t="e">
        <f t="shared" si="43"/>
        <v>#N/A</v>
      </c>
      <c r="CG24" s="131" t="e">
        <f t="shared" si="44"/>
        <v>#N/A</v>
      </c>
    </row>
    <row r="25" spans="2:85" x14ac:dyDescent="0.2">
      <c r="B25" s="103">
        <v>2016</v>
      </c>
      <c r="C25" s="103">
        <v>5</v>
      </c>
      <c r="D25" s="103">
        <v>1</v>
      </c>
      <c r="E25" s="4" t="s">
        <v>7</v>
      </c>
      <c r="F25" s="4" t="s">
        <v>3</v>
      </c>
      <c r="G25" s="133">
        <f>SUMIFS('Model Trip Data'!$H:$H,'Model Trip Data'!$A:$A,$B25,'Model Trip Data'!$B:$B,$C25,'Model Trip Data'!$C:$C,$D25,'Model Trip Data'!$E:$E,G$7,'Model Trip Data'!$F:$F,G$8,'Model Trip Data'!$D:$D,G$10,'Model Trip Data'!$G:$G,G$9)</f>
        <v>0</v>
      </c>
      <c r="H25" s="133">
        <f>SUMIFS('Model Trip Data'!$H:$H,'Model Trip Data'!$A:$A,$B25,'Model Trip Data'!$B:$B,$C25,'Model Trip Data'!$C:$C,$D25,'Model Trip Data'!$E:$E,H$7,'Model Trip Data'!$F:$F,H$8,'Model Trip Data'!$D:$D,H$10,'Model Trip Data'!$G:$G,H$9)</f>
        <v>0</v>
      </c>
      <c r="I25" s="133">
        <f>SUMIFS('Model Trip Data'!$H:$H,'Model Trip Data'!$A:$A,$B25,'Model Trip Data'!$B:$B,$C25,'Model Trip Data'!$C:$C,$D25,'Model Trip Data'!$E:$E,I$7,'Model Trip Data'!$F:$F,I$8,'Model Trip Data'!$D:$D,I$10,'Model Trip Data'!$G:$G,I$9)</f>
        <v>0</v>
      </c>
      <c r="J25" s="133">
        <f>SUMIFS('Model Trip Data'!$H:$H,'Model Trip Data'!$A:$A,$B25,'Model Trip Data'!$B:$B,$C25,'Model Trip Data'!$C:$C,$D25,'Model Trip Data'!$E:$E,J$7,'Model Trip Data'!$F:$F,J$8,'Model Trip Data'!$D:$D,J$10,'Model Trip Data'!$G:$G,J$9)</f>
        <v>0</v>
      </c>
      <c r="K25" s="133">
        <f>SUMIFS('Model Trip Data'!$H:$H,'Model Trip Data'!$A:$A,$B25,'Model Trip Data'!$B:$B,$C25,'Model Trip Data'!$C:$C,$D25,'Model Trip Data'!$E:$E,K$7,'Model Trip Data'!$F:$F,K$8,'Model Trip Data'!$D:$D,K$10,'Model Trip Data'!$G:$G,K$9)</f>
        <v>0</v>
      </c>
      <c r="L25" s="133">
        <f>SUMIFS('Model Trip Data'!$H:$H,'Model Trip Data'!$A:$A,$B25,'Model Trip Data'!$B:$B,$C25,'Model Trip Data'!$C:$C,$D25,'Model Trip Data'!$E:$E,L$7,'Model Trip Data'!$F:$F,L$8,'Model Trip Data'!$D:$D,L$10,'Model Trip Data'!$G:$G,L$9)</f>
        <v>0</v>
      </c>
      <c r="M25" s="133">
        <f>SUMIFS('Model Trip Data'!$H:$H,'Model Trip Data'!$A:$A,$B25,'Model Trip Data'!$B:$B,$C25,'Model Trip Data'!$C:$C,$D25,'Model Trip Data'!$E:$E,M$7,'Model Trip Data'!$F:$F,M$8,'Model Trip Data'!$G:$G,M$9)</f>
        <v>0</v>
      </c>
      <c r="N25" s="133">
        <f>SUMIFS('Model Trip Data'!$H:$H,'Model Trip Data'!$A:$A,$B25,'Model Trip Data'!$B:$B,$C25,'Model Trip Data'!$C:$C,$D25,'Model Trip Data'!$E:$E,N$7,'Model Trip Data'!$F:$F,N$8,'Model Trip Data'!$G:$G,N$9)</f>
        <v>0</v>
      </c>
      <c r="O25" s="133">
        <f>SUMIFS('Model Trip Data'!$H:$H,'Model Trip Data'!$A:$A,$B25,'Model Trip Data'!$B:$B,$C25,'Model Trip Data'!$C:$C,$D25,'Model Trip Data'!$E:$E,O$7,'Model Trip Data'!$F:$F,O$8,'Model Trip Data'!$G:$G,O$9)</f>
        <v>0</v>
      </c>
      <c r="P25" s="134" t="e">
        <f>VLOOKUP($B25&amp;"_"&amp;$C25&amp;"_"&amp;$D25&amp;"_"&amp;P$10,'Model Skims Data'!$A:$H,6,FALSE)</f>
        <v>#N/A</v>
      </c>
      <c r="Q25" s="134" t="e">
        <f>VLOOKUP($B25&amp;"_"&amp;$C25&amp;"_"&amp;$D25&amp;"_"&amp;Q$10,'Model Skims Data'!$A:$H,7,FALSE)</f>
        <v>#N/A</v>
      </c>
      <c r="R25" s="134" t="e">
        <f>VLOOKUP($B25&amp;"_"&amp;$C25&amp;"_"&amp;$D25&amp;"_"&amp;R$10,'Model Skims Data'!$A:$H,6,FALSE)</f>
        <v>#N/A</v>
      </c>
      <c r="S25" s="134" t="e">
        <f>VLOOKUP($B25&amp;"_"&amp;$C25&amp;"_"&amp;$D25&amp;"_"&amp;S$10,'Model Skims Data'!$A:$H,7,FALSE)</f>
        <v>#N/A</v>
      </c>
      <c r="T25" s="134" t="e">
        <f>VLOOKUP($B25&amp;"_"&amp;$C25&amp;"_"&amp;$D25&amp;"_"&amp;T$10,'Model Skims Data'!$A:$H,6,FALSE)</f>
        <v>#N/A</v>
      </c>
      <c r="U25" s="134" t="e">
        <f>VLOOKUP($B25&amp;"_"&amp;$C25&amp;"_"&amp;$D25&amp;"_"&amp;U$10,'Model Skims Data'!$A:$H,7,FALSE)</f>
        <v>#N/A</v>
      </c>
      <c r="V25" s="134" t="e">
        <f>VLOOKUP($B25&amp;"_"&amp;$C25&amp;"_"&amp;$D25&amp;"_"&amp;V$10,'Model Skims Data'!$A:$H,8,FALSE)</f>
        <v>#N/A</v>
      </c>
      <c r="W25" s="134" t="e">
        <f>VLOOKUP($B25&amp;"_"&amp;$C25&amp;"_"&amp;$D25&amp;"_"&amp;W$10,'Model Skims Data'!$A:$H,8,FALSE)</f>
        <v>#N/A</v>
      </c>
      <c r="X25" s="134" t="e">
        <f>VLOOKUP($B25&amp;"_"&amp;$C25&amp;"_"&amp;$D25&amp;"_"&amp;X$10,'Model Skims Data'!$A:$H,8,FALSE)</f>
        <v>#N/A</v>
      </c>
      <c r="Y25" s="134">
        <f>HLOOKUP('Pooling Demand- Subsidy &amp; ML'!$B25,'Main Sheet'!$B$9:$F$44,21,FALSE)</f>
        <v>16.3</v>
      </c>
      <c r="Z25" s="134">
        <f>HLOOKUP('Pooling Demand- Subsidy &amp; ML'!$B25,'Main Sheet'!$B$9:$F$44,23,FALSE)</f>
        <v>0</v>
      </c>
      <c r="AA25" s="179">
        <f>HLOOKUP('Pooling Demand- Subsidy &amp; ML'!$B25,'Main Sheet'!$B$9:$F$44,28,FALSE)</f>
        <v>-1.9513339196716502E-3</v>
      </c>
      <c r="AB25" s="180">
        <f>HLOOKUP('Pooling Demand- Subsidy &amp; ML'!$B25,'Main Sheet'!$B$9:$F$44,30,FALSE)</f>
        <v>-2.6</v>
      </c>
      <c r="AC25" s="180">
        <f>HLOOKUP('Pooling Demand- Subsidy &amp; ML'!$B25,'Main Sheet'!$B$9:$F$44,31,FALSE)</f>
        <v>-5.9</v>
      </c>
      <c r="AD25" s="180">
        <f>HLOOKUP('Pooling Demand- Subsidy &amp; ML'!$B25,'Main Sheet'!$B$9:$F$44,32,FALSE)</f>
        <v>-7.9</v>
      </c>
      <c r="AE25" s="108" t="e">
        <f t="shared" si="3"/>
        <v>#N/A</v>
      </c>
      <c r="AF25" s="108" t="e">
        <f t="shared" si="4"/>
        <v>#N/A</v>
      </c>
      <c r="AG25" s="108" t="e">
        <f t="shared" si="5"/>
        <v>#N/A</v>
      </c>
      <c r="AH25" s="134">
        <f>HLOOKUP('Pooling Demand- Subsidy &amp; ML'!$B25,'Main Sheet'!$B$9:$F$44,24,FALSE)</f>
        <v>54</v>
      </c>
      <c r="AI25" s="180">
        <f>HLOOKUP('Pooling Demand- Subsidy &amp; ML'!$B25,'Main Sheet'!$B$9:$F$44,34,FALSE)</f>
        <v>-2.9</v>
      </c>
      <c r="AJ25" s="180">
        <f>HLOOKUP('Pooling Demand- Subsidy &amp; ML'!$B25,'Main Sheet'!$B$9:$F$44,35,FALSE)</f>
        <v>-6.3</v>
      </c>
      <c r="AK25" s="180">
        <f>HLOOKUP('Pooling Demand- Subsidy &amp; ML'!$B25,'Main Sheet'!$B$9:$F$44,36,FALSE)</f>
        <v>-8.4</v>
      </c>
      <c r="AL25" s="108" t="e">
        <f t="shared" si="6"/>
        <v>#N/A</v>
      </c>
      <c r="AM25" s="108" t="e">
        <f t="shared" si="7"/>
        <v>#N/A</v>
      </c>
      <c r="AN25" s="108" t="e">
        <f t="shared" si="8"/>
        <v>#N/A</v>
      </c>
      <c r="AO25" s="128" t="e">
        <f>HLOOKUP($B25,'Main Sheet'!$B$9:$F$44,26,FALSE)*$P25/(1-AE25)</f>
        <v>#N/A</v>
      </c>
      <c r="AP25" s="128" t="e">
        <f>HLOOKUP($B25,'Main Sheet'!$B$9:$F$44,26,FALSE)*$P25/(1-AF25)</f>
        <v>#N/A</v>
      </c>
      <c r="AQ25" s="128" t="e">
        <f>HLOOKUP($B25,'Main Sheet'!$B$9:$F$44,26,FALSE)*$P25/(1-AG25)</f>
        <v>#N/A</v>
      </c>
      <c r="AR25" s="128" t="e">
        <f>HLOOKUP($B25,'Main Sheet'!$B$9:$F$44,26,FALSE)*$R25/(1-AE25)</f>
        <v>#N/A</v>
      </c>
      <c r="AS25" s="128" t="e">
        <f>HLOOKUP($B25,'Main Sheet'!$B$9:$F$44,26,FALSE)*$R25/(1-AF25)</f>
        <v>#N/A</v>
      </c>
      <c r="AT25" s="128" t="e">
        <f>HLOOKUP($B25,'Main Sheet'!$B$9:$F$44,26,FALSE)*$R25/(1-AG25)</f>
        <v>#N/A</v>
      </c>
      <c r="AU25" s="128" t="e">
        <f>HLOOKUP($B25,'Main Sheet'!$B$9:$F$44,26,FALSE)*$T25/(1-AL25)</f>
        <v>#N/A</v>
      </c>
      <c r="AV25" s="128" t="e">
        <f>HLOOKUP($B25,'Main Sheet'!$B$9:$F$44,26,FALSE)*$T25/(1-AM25)</f>
        <v>#N/A</v>
      </c>
      <c r="AW25" s="128" t="e">
        <f>HLOOKUP($B25,'Main Sheet'!$B$9:$F$44,26,FALSE)*$T25/(1-AN25)</f>
        <v>#N/A</v>
      </c>
      <c r="AX25" s="50" t="e">
        <f t="shared" si="9"/>
        <v>#N/A</v>
      </c>
      <c r="AY25" s="50" t="e">
        <f t="shared" si="10"/>
        <v>#N/A</v>
      </c>
      <c r="AZ25" s="50" t="e">
        <f t="shared" si="11"/>
        <v>#N/A</v>
      </c>
      <c r="BA25" s="50" t="e">
        <f t="shared" si="12"/>
        <v>#N/A</v>
      </c>
      <c r="BB25" s="50" t="e">
        <f t="shared" si="13"/>
        <v>#N/A</v>
      </c>
      <c r="BC25" s="50" t="e">
        <f t="shared" si="14"/>
        <v>#N/A</v>
      </c>
      <c r="BD25" s="50" t="e">
        <f t="shared" si="15"/>
        <v>#N/A</v>
      </c>
      <c r="BE25" s="50" t="e">
        <f t="shared" si="16"/>
        <v>#N/A</v>
      </c>
      <c r="BF25" s="50" t="e">
        <f t="shared" si="17"/>
        <v>#N/A</v>
      </c>
      <c r="BG25" s="131" t="e">
        <f t="shared" si="18"/>
        <v>#N/A</v>
      </c>
      <c r="BH25" s="131" t="e">
        <f t="shared" si="19"/>
        <v>#N/A</v>
      </c>
      <c r="BI25" s="131" t="e">
        <f t="shared" si="20"/>
        <v>#N/A</v>
      </c>
      <c r="BJ25" s="131" t="e">
        <f t="shared" si="21"/>
        <v>#N/A</v>
      </c>
      <c r="BK25" s="131" t="e">
        <f t="shared" si="22"/>
        <v>#N/A</v>
      </c>
      <c r="BL25" s="131" t="e">
        <f t="shared" si="23"/>
        <v>#N/A</v>
      </c>
      <c r="BM25" s="131" t="e">
        <f t="shared" si="24"/>
        <v>#N/A</v>
      </c>
      <c r="BN25" s="131" t="e">
        <f t="shared" si="25"/>
        <v>#N/A</v>
      </c>
      <c r="BO25" s="131" t="e">
        <f t="shared" si="26"/>
        <v>#N/A</v>
      </c>
      <c r="BP25" s="129" t="e">
        <f t="shared" si="27"/>
        <v>#N/A</v>
      </c>
      <c r="BQ25" s="129" t="e">
        <f t="shared" si="28"/>
        <v>#N/A</v>
      </c>
      <c r="BR25" s="129" t="e">
        <f t="shared" si="29"/>
        <v>#N/A</v>
      </c>
      <c r="BS25" s="129" t="e">
        <f t="shared" si="30"/>
        <v>#N/A</v>
      </c>
      <c r="BT25" s="129" t="e">
        <f t="shared" si="31"/>
        <v>#N/A</v>
      </c>
      <c r="BU25" s="129" t="e">
        <f t="shared" si="32"/>
        <v>#N/A</v>
      </c>
      <c r="BV25" s="129" t="e">
        <f t="shared" si="33"/>
        <v>#N/A</v>
      </c>
      <c r="BW25" s="129" t="e">
        <f t="shared" si="34"/>
        <v>#N/A</v>
      </c>
      <c r="BX25" s="129" t="e">
        <f t="shared" si="35"/>
        <v>#N/A</v>
      </c>
      <c r="BY25" s="131" t="e">
        <f t="shared" si="36"/>
        <v>#N/A</v>
      </c>
      <c r="BZ25" s="131" t="e">
        <f t="shared" si="37"/>
        <v>#N/A</v>
      </c>
      <c r="CA25" s="131" t="e">
        <f t="shared" si="38"/>
        <v>#N/A</v>
      </c>
      <c r="CB25" s="131" t="e">
        <f t="shared" si="39"/>
        <v>#N/A</v>
      </c>
      <c r="CC25" s="131" t="e">
        <f t="shared" si="40"/>
        <v>#N/A</v>
      </c>
      <c r="CD25" s="131" t="e">
        <f t="shared" si="41"/>
        <v>#N/A</v>
      </c>
      <c r="CE25" s="131" t="e">
        <f t="shared" si="42"/>
        <v>#N/A</v>
      </c>
      <c r="CF25" s="131" t="e">
        <f t="shared" si="43"/>
        <v>#N/A</v>
      </c>
      <c r="CG25" s="131" t="e">
        <f t="shared" si="44"/>
        <v>#N/A</v>
      </c>
    </row>
    <row r="26" spans="2:85" x14ac:dyDescent="0.2">
      <c r="B26" s="103">
        <v>2016</v>
      </c>
      <c r="C26" s="103">
        <v>6</v>
      </c>
      <c r="D26" s="103">
        <v>1</v>
      </c>
      <c r="E26" s="4" t="s">
        <v>8</v>
      </c>
      <c r="F26" s="4" t="s">
        <v>3</v>
      </c>
      <c r="G26" s="133">
        <f>SUMIFS('Model Trip Data'!$H:$H,'Model Trip Data'!$A:$A,$B26,'Model Trip Data'!$B:$B,$C26,'Model Trip Data'!$C:$C,$D26,'Model Trip Data'!$E:$E,G$7,'Model Trip Data'!$F:$F,G$8,'Model Trip Data'!$D:$D,G$10,'Model Trip Data'!$G:$G,G$9)</f>
        <v>0</v>
      </c>
      <c r="H26" s="133">
        <f>SUMIFS('Model Trip Data'!$H:$H,'Model Trip Data'!$A:$A,$B26,'Model Trip Data'!$B:$B,$C26,'Model Trip Data'!$C:$C,$D26,'Model Trip Data'!$E:$E,H$7,'Model Trip Data'!$F:$F,H$8,'Model Trip Data'!$D:$D,H$10,'Model Trip Data'!$G:$G,H$9)</f>
        <v>0</v>
      </c>
      <c r="I26" s="133">
        <f>SUMIFS('Model Trip Data'!$H:$H,'Model Trip Data'!$A:$A,$B26,'Model Trip Data'!$B:$B,$C26,'Model Trip Data'!$C:$C,$D26,'Model Trip Data'!$E:$E,I$7,'Model Trip Data'!$F:$F,I$8,'Model Trip Data'!$D:$D,I$10,'Model Trip Data'!$G:$G,I$9)</f>
        <v>0</v>
      </c>
      <c r="J26" s="133">
        <f>SUMIFS('Model Trip Data'!$H:$H,'Model Trip Data'!$A:$A,$B26,'Model Trip Data'!$B:$B,$C26,'Model Trip Data'!$C:$C,$D26,'Model Trip Data'!$E:$E,J$7,'Model Trip Data'!$F:$F,J$8,'Model Trip Data'!$D:$D,J$10,'Model Trip Data'!$G:$G,J$9)</f>
        <v>0</v>
      </c>
      <c r="K26" s="133">
        <f>SUMIFS('Model Trip Data'!$H:$H,'Model Trip Data'!$A:$A,$B26,'Model Trip Data'!$B:$B,$C26,'Model Trip Data'!$C:$C,$D26,'Model Trip Data'!$E:$E,K$7,'Model Trip Data'!$F:$F,K$8,'Model Trip Data'!$D:$D,K$10,'Model Trip Data'!$G:$G,K$9)</f>
        <v>0</v>
      </c>
      <c r="L26" s="133">
        <f>SUMIFS('Model Trip Data'!$H:$H,'Model Trip Data'!$A:$A,$B26,'Model Trip Data'!$B:$B,$C26,'Model Trip Data'!$C:$C,$D26,'Model Trip Data'!$E:$E,L$7,'Model Trip Data'!$F:$F,L$8,'Model Trip Data'!$D:$D,L$10,'Model Trip Data'!$G:$G,L$9)</f>
        <v>0</v>
      </c>
      <c r="M26" s="133">
        <f>SUMIFS('Model Trip Data'!$H:$H,'Model Trip Data'!$A:$A,$B26,'Model Trip Data'!$B:$B,$C26,'Model Trip Data'!$C:$C,$D26,'Model Trip Data'!$E:$E,M$7,'Model Trip Data'!$F:$F,M$8,'Model Trip Data'!$G:$G,M$9)</f>
        <v>0</v>
      </c>
      <c r="N26" s="133">
        <f>SUMIFS('Model Trip Data'!$H:$H,'Model Trip Data'!$A:$A,$B26,'Model Trip Data'!$B:$B,$C26,'Model Trip Data'!$C:$C,$D26,'Model Trip Data'!$E:$E,N$7,'Model Trip Data'!$F:$F,N$8,'Model Trip Data'!$G:$G,N$9)</f>
        <v>0</v>
      </c>
      <c r="O26" s="133">
        <f>SUMIFS('Model Trip Data'!$H:$H,'Model Trip Data'!$A:$A,$B26,'Model Trip Data'!$B:$B,$C26,'Model Trip Data'!$C:$C,$D26,'Model Trip Data'!$E:$E,O$7,'Model Trip Data'!$F:$F,O$8,'Model Trip Data'!$G:$G,O$9)</f>
        <v>0</v>
      </c>
      <c r="P26" s="134" t="e">
        <f>VLOOKUP($B26&amp;"_"&amp;$C26&amp;"_"&amp;$D26&amp;"_"&amp;P$10,'Model Skims Data'!$A:$H,6,FALSE)</f>
        <v>#N/A</v>
      </c>
      <c r="Q26" s="134" t="e">
        <f>VLOOKUP($B26&amp;"_"&amp;$C26&amp;"_"&amp;$D26&amp;"_"&amp;Q$10,'Model Skims Data'!$A:$H,7,FALSE)</f>
        <v>#N/A</v>
      </c>
      <c r="R26" s="134" t="e">
        <f>VLOOKUP($B26&amp;"_"&amp;$C26&amp;"_"&amp;$D26&amp;"_"&amp;R$10,'Model Skims Data'!$A:$H,6,FALSE)</f>
        <v>#N/A</v>
      </c>
      <c r="S26" s="134" t="e">
        <f>VLOOKUP($B26&amp;"_"&amp;$C26&amp;"_"&amp;$D26&amp;"_"&amp;S$10,'Model Skims Data'!$A:$H,7,FALSE)</f>
        <v>#N/A</v>
      </c>
      <c r="T26" s="134" t="e">
        <f>VLOOKUP($B26&amp;"_"&amp;$C26&amp;"_"&amp;$D26&amp;"_"&amp;T$10,'Model Skims Data'!$A:$H,6,FALSE)</f>
        <v>#N/A</v>
      </c>
      <c r="U26" s="134" t="e">
        <f>VLOOKUP($B26&amp;"_"&amp;$C26&amp;"_"&amp;$D26&amp;"_"&amp;U$10,'Model Skims Data'!$A:$H,7,FALSE)</f>
        <v>#N/A</v>
      </c>
      <c r="V26" s="134" t="e">
        <f>VLOOKUP($B26&amp;"_"&amp;$C26&amp;"_"&amp;$D26&amp;"_"&amp;V$10,'Model Skims Data'!$A:$H,8,FALSE)</f>
        <v>#N/A</v>
      </c>
      <c r="W26" s="134" t="e">
        <f>VLOOKUP($B26&amp;"_"&amp;$C26&amp;"_"&amp;$D26&amp;"_"&amp;W$10,'Model Skims Data'!$A:$H,8,FALSE)</f>
        <v>#N/A</v>
      </c>
      <c r="X26" s="134" t="e">
        <f>VLOOKUP($B26&amp;"_"&amp;$C26&amp;"_"&amp;$D26&amp;"_"&amp;X$10,'Model Skims Data'!$A:$H,8,FALSE)</f>
        <v>#N/A</v>
      </c>
      <c r="Y26" s="134">
        <f>HLOOKUP('Pooling Demand- Subsidy &amp; ML'!$B26,'Main Sheet'!$B$9:$F$44,21,FALSE)</f>
        <v>16.3</v>
      </c>
      <c r="Z26" s="134">
        <f>HLOOKUP('Pooling Demand- Subsidy &amp; ML'!$B26,'Main Sheet'!$B$9:$F$44,23,FALSE)</f>
        <v>0</v>
      </c>
      <c r="AA26" s="179">
        <f>HLOOKUP('Pooling Demand- Subsidy &amp; ML'!$B26,'Main Sheet'!$B$9:$F$44,28,FALSE)</f>
        <v>-1.9513339196716502E-3</v>
      </c>
      <c r="AB26" s="180">
        <f>HLOOKUP('Pooling Demand- Subsidy &amp; ML'!$B26,'Main Sheet'!$B$9:$F$44,30,FALSE)</f>
        <v>-2.6</v>
      </c>
      <c r="AC26" s="180">
        <f>HLOOKUP('Pooling Demand- Subsidy &amp; ML'!$B26,'Main Sheet'!$B$9:$F$44,31,FALSE)</f>
        <v>-5.9</v>
      </c>
      <c r="AD26" s="180">
        <f>HLOOKUP('Pooling Demand- Subsidy &amp; ML'!$B26,'Main Sheet'!$B$9:$F$44,32,FALSE)</f>
        <v>-7.9</v>
      </c>
      <c r="AE26" s="108" t="e">
        <f t="shared" si="3"/>
        <v>#N/A</v>
      </c>
      <c r="AF26" s="108" t="e">
        <f t="shared" si="4"/>
        <v>#N/A</v>
      </c>
      <c r="AG26" s="108" t="e">
        <f t="shared" si="5"/>
        <v>#N/A</v>
      </c>
      <c r="AH26" s="134">
        <f>HLOOKUP('Pooling Demand- Subsidy &amp; ML'!$B26,'Main Sheet'!$B$9:$F$44,24,FALSE)</f>
        <v>54</v>
      </c>
      <c r="AI26" s="180">
        <f>HLOOKUP('Pooling Demand- Subsidy &amp; ML'!$B26,'Main Sheet'!$B$9:$F$44,34,FALSE)</f>
        <v>-2.9</v>
      </c>
      <c r="AJ26" s="180">
        <f>HLOOKUP('Pooling Demand- Subsidy &amp; ML'!$B26,'Main Sheet'!$B$9:$F$44,35,FALSE)</f>
        <v>-6.3</v>
      </c>
      <c r="AK26" s="180">
        <f>HLOOKUP('Pooling Demand- Subsidy &amp; ML'!$B26,'Main Sheet'!$B$9:$F$44,36,FALSE)</f>
        <v>-8.4</v>
      </c>
      <c r="AL26" s="108" t="e">
        <f t="shared" si="6"/>
        <v>#N/A</v>
      </c>
      <c r="AM26" s="108" t="e">
        <f t="shared" si="7"/>
        <v>#N/A</v>
      </c>
      <c r="AN26" s="108" t="e">
        <f t="shared" si="8"/>
        <v>#N/A</v>
      </c>
      <c r="AO26" s="128" t="e">
        <f>HLOOKUP($B26,'Main Sheet'!$B$9:$F$44,26,FALSE)*$P26/(1-AE26)</f>
        <v>#N/A</v>
      </c>
      <c r="AP26" s="128" t="e">
        <f>HLOOKUP($B26,'Main Sheet'!$B$9:$F$44,26,FALSE)*$P26/(1-AF26)</f>
        <v>#N/A</v>
      </c>
      <c r="AQ26" s="128" t="e">
        <f>HLOOKUP($B26,'Main Sheet'!$B$9:$F$44,26,FALSE)*$P26/(1-AG26)</f>
        <v>#N/A</v>
      </c>
      <c r="AR26" s="128" t="e">
        <f>HLOOKUP($B26,'Main Sheet'!$B$9:$F$44,26,FALSE)*$R26/(1-AE26)</f>
        <v>#N/A</v>
      </c>
      <c r="AS26" s="128" t="e">
        <f>HLOOKUP($B26,'Main Sheet'!$B$9:$F$44,26,FALSE)*$R26/(1-AF26)</f>
        <v>#N/A</v>
      </c>
      <c r="AT26" s="128" t="e">
        <f>HLOOKUP($B26,'Main Sheet'!$B$9:$F$44,26,FALSE)*$R26/(1-AG26)</f>
        <v>#N/A</v>
      </c>
      <c r="AU26" s="128" t="e">
        <f>HLOOKUP($B26,'Main Sheet'!$B$9:$F$44,26,FALSE)*$T26/(1-AL26)</f>
        <v>#N/A</v>
      </c>
      <c r="AV26" s="128" t="e">
        <f>HLOOKUP($B26,'Main Sheet'!$B$9:$F$44,26,FALSE)*$T26/(1-AM26)</f>
        <v>#N/A</v>
      </c>
      <c r="AW26" s="128" t="e">
        <f>HLOOKUP($B26,'Main Sheet'!$B$9:$F$44,26,FALSE)*$T26/(1-AN26)</f>
        <v>#N/A</v>
      </c>
      <c r="AX26" s="50" t="e">
        <f t="shared" si="9"/>
        <v>#N/A</v>
      </c>
      <c r="AY26" s="50" t="e">
        <f t="shared" si="10"/>
        <v>#N/A</v>
      </c>
      <c r="AZ26" s="50" t="e">
        <f t="shared" si="11"/>
        <v>#N/A</v>
      </c>
      <c r="BA26" s="50" t="e">
        <f t="shared" si="12"/>
        <v>#N/A</v>
      </c>
      <c r="BB26" s="50" t="e">
        <f t="shared" si="13"/>
        <v>#N/A</v>
      </c>
      <c r="BC26" s="50" t="e">
        <f t="shared" si="14"/>
        <v>#N/A</v>
      </c>
      <c r="BD26" s="50" t="e">
        <f t="shared" si="15"/>
        <v>#N/A</v>
      </c>
      <c r="BE26" s="50" t="e">
        <f t="shared" si="16"/>
        <v>#N/A</v>
      </c>
      <c r="BF26" s="50" t="e">
        <f t="shared" si="17"/>
        <v>#N/A</v>
      </c>
      <c r="BG26" s="131" t="e">
        <f t="shared" si="18"/>
        <v>#N/A</v>
      </c>
      <c r="BH26" s="131" t="e">
        <f t="shared" si="19"/>
        <v>#N/A</v>
      </c>
      <c r="BI26" s="131" t="e">
        <f t="shared" si="20"/>
        <v>#N/A</v>
      </c>
      <c r="BJ26" s="131" t="e">
        <f t="shared" si="21"/>
        <v>#N/A</v>
      </c>
      <c r="BK26" s="131" t="e">
        <f t="shared" si="22"/>
        <v>#N/A</v>
      </c>
      <c r="BL26" s="131" t="e">
        <f t="shared" si="23"/>
        <v>#N/A</v>
      </c>
      <c r="BM26" s="131" t="e">
        <f t="shared" si="24"/>
        <v>#N/A</v>
      </c>
      <c r="BN26" s="131" t="e">
        <f t="shared" si="25"/>
        <v>#N/A</v>
      </c>
      <c r="BO26" s="131" t="e">
        <f t="shared" si="26"/>
        <v>#N/A</v>
      </c>
      <c r="BP26" s="129" t="e">
        <f t="shared" si="27"/>
        <v>#N/A</v>
      </c>
      <c r="BQ26" s="129" t="e">
        <f t="shared" si="28"/>
        <v>#N/A</v>
      </c>
      <c r="BR26" s="129" t="e">
        <f t="shared" si="29"/>
        <v>#N/A</v>
      </c>
      <c r="BS26" s="129" t="e">
        <f t="shared" si="30"/>
        <v>#N/A</v>
      </c>
      <c r="BT26" s="129" t="e">
        <f t="shared" si="31"/>
        <v>#N/A</v>
      </c>
      <c r="BU26" s="129" t="e">
        <f t="shared" si="32"/>
        <v>#N/A</v>
      </c>
      <c r="BV26" s="129" t="e">
        <f t="shared" si="33"/>
        <v>#N/A</v>
      </c>
      <c r="BW26" s="129" t="e">
        <f t="shared" si="34"/>
        <v>#N/A</v>
      </c>
      <c r="BX26" s="129" t="e">
        <f t="shared" si="35"/>
        <v>#N/A</v>
      </c>
      <c r="BY26" s="131" t="e">
        <f t="shared" si="36"/>
        <v>#N/A</v>
      </c>
      <c r="BZ26" s="131" t="e">
        <f t="shared" si="37"/>
        <v>#N/A</v>
      </c>
      <c r="CA26" s="131" t="e">
        <f t="shared" si="38"/>
        <v>#N/A</v>
      </c>
      <c r="CB26" s="131" t="e">
        <f t="shared" si="39"/>
        <v>#N/A</v>
      </c>
      <c r="CC26" s="131" t="e">
        <f t="shared" si="40"/>
        <v>#N/A</v>
      </c>
      <c r="CD26" s="131" t="e">
        <f t="shared" si="41"/>
        <v>#N/A</v>
      </c>
      <c r="CE26" s="131" t="e">
        <f t="shared" si="42"/>
        <v>#N/A</v>
      </c>
      <c r="CF26" s="131" t="e">
        <f t="shared" si="43"/>
        <v>#N/A</v>
      </c>
      <c r="CG26" s="131" t="e">
        <f t="shared" si="44"/>
        <v>#N/A</v>
      </c>
    </row>
    <row r="27" spans="2:85" x14ac:dyDescent="0.2">
      <c r="B27" s="103">
        <v>2016</v>
      </c>
      <c r="C27" s="103">
        <v>0</v>
      </c>
      <c r="D27" s="103">
        <v>2</v>
      </c>
      <c r="E27" s="4" t="s">
        <v>2</v>
      </c>
      <c r="F27" s="4" t="s">
        <v>4</v>
      </c>
      <c r="G27" s="133">
        <f>SUMIFS('Model Trip Data'!$H:$H,'Model Trip Data'!$A:$A,$B27,'Model Trip Data'!$B:$B,$C27,'Model Trip Data'!$C:$C,$D27,'Model Trip Data'!$E:$E,G$7,'Model Trip Data'!$F:$F,G$8,'Model Trip Data'!$D:$D,G$10,'Model Trip Data'!$G:$G,G$9)</f>
        <v>0</v>
      </c>
      <c r="H27" s="133">
        <f>SUMIFS('Model Trip Data'!$H:$H,'Model Trip Data'!$A:$A,$B27,'Model Trip Data'!$B:$B,$C27,'Model Trip Data'!$C:$C,$D27,'Model Trip Data'!$E:$E,H$7,'Model Trip Data'!$F:$F,H$8,'Model Trip Data'!$D:$D,H$10,'Model Trip Data'!$G:$G,H$9)</f>
        <v>0</v>
      </c>
      <c r="I27" s="133">
        <f>SUMIFS('Model Trip Data'!$H:$H,'Model Trip Data'!$A:$A,$B27,'Model Trip Data'!$B:$B,$C27,'Model Trip Data'!$C:$C,$D27,'Model Trip Data'!$E:$E,I$7,'Model Trip Data'!$F:$F,I$8,'Model Trip Data'!$D:$D,I$10,'Model Trip Data'!$G:$G,I$9)</f>
        <v>0</v>
      </c>
      <c r="J27" s="133">
        <f>SUMIFS('Model Trip Data'!$H:$H,'Model Trip Data'!$A:$A,$B27,'Model Trip Data'!$B:$B,$C27,'Model Trip Data'!$C:$C,$D27,'Model Trip Data'!$E:$E,J$7,'Model Trip Data'!$F:$F,J$8,'Model Trip Data'!$D:$D,J$10,'Model Trip Data'!$G:$G,J$9)</f>
        <v>0</v>
      </c>
      <c r="K27" s="133">
        <f>SUMIFS('Model Trip Data'!$H:$H,'Model Trip Data'!$A:$A,$B27,'Model Trip Data'!$B:$B,$C27,'Model Trip Data'!$C:$C,$D27,'Model Trip Data'!$E:$E,K$7,'Model Trip Data'!$F:$F,K$8,'Model Trip Data'!$D:$D,K$10,'Model Trip Data'!$G:$G,K$9)</f>
        <v>0</v>
      </c>
      <c r="L27" s="133">
        <f>SUMIFS('Model Trip Data'!$H:$H,'Model Trip Data'!$A:$A,$B27,'Model Trip Data'!$B:$B,$C27,'Model Trip Data'!$C:$C,$D27,'Model Trip Data'!$E:$E,L$7,'Model Trip Data'!$F:$F,L$8,'Model Trip Data'!$D:$D,L$10,'Model Trip Data'!$G:$G,L$9)</f>
        <v>0</v>
      </c>
      <c r="M27" s="133">
        <f>SUMIFS('Model Trip Data'!$H:$H,'Model Trip Data'!$A:$A,$B27,'Model Trip Data'!$B:$B,$C27,'Model Trip Data'!$C:$C,$D27,'Model Trip Data'!$E:$E,M$7,'Model Trip Data'!$F:$F,M$8,'Model Trip Data'!$G:$G,M$9)</f>
        <v>0</v>
      </c>
      <c r="N27" s="133">
        <f>SUMIFS('Model Trip Data'!$H:$H,'Model Trip Data'!$A:$A,$B27,'Model Trip Data'!$B:$B,$C27,'Model Trip Data'!$C:$C,$D27,'Model Trip Data'!$E:$E,N$7,'Model Trip Data'!$F:$F,N$8,'Model Trip Data'!$G:$G,N$9)</f>
        <v>0</v>
      </c>
      <c r="O27" s="133">
        <f>SUMIFS('Model Trip Data'!$H:$H,'Model Trip Data'!$A:$A,$B27,'Model Trip Data'!$B:$B,$C27,'Model Trip Data'!$C:$C,$D27,'Model Trip Data'!$E:$E,O$7,'Model Trip Data'!$F:$F,O$8,'Model Trip Data'!$G:$G,O$9)</f>
        <v>0</v>
      </c>
      <c r="P27" s="134" t="e">
        <f>VLOOKUP($B27&amp;"_"&amp;$C27&amp;"_"&amp;$D27&amp;"_"&amp;P$10,'Model Skims Data'!$A:$H,6,FALSE)</f>
        <v>#N/A</v>
      </c>
      <c r="Q27" s="134" t="e">
        <f>VLOOKUP($B27&amp;"_"&amp;$C27&amp;"_"&amp;$D27&amp;"_"&amp;Q$10,'Model Skims Data'!$A:$H,7,FALSE)</f>
        <v>#N/A</v>
      </c>
      <c r="R27" s="134" t="e">
        <f>VLOOKUP($B27&amp;"_"&amp;$C27&amp;"_"&amp;$D27&amp;"_"&amp;R$10,'Model Skims Data'!$A:$H,6,FALSE)</f>
        <v>#N/A</v>
      </c>
      <c r="S27" s="134" t="e">
        <f>VLOOKUP($B27&amp;"_"&amp;$C27&amp;"_"&amp;$D27&amp;"_"&amp;S$10,'Model Skims Data'!$A:$H,7,FALSE)</f>
        <v>#N/A</v>
      </c>
      <c r="T27" s="134" t="e">
        <f>VLOOKUP($B27&amp;"_"&amp;$C27&amp;"_"&amp;$D27&amp;"_"&amp;T$10,'Model Skims Data'!$A:$H,6,FALSE)</f>
        <v>#N/A</v>
      </c>
      <c r="U27" s="134" t="e">
        <f>VLOOKUP($B27&amp;"_"&amp;$C27&amp;"_"&amp;$D27&amp;"_"&amp;U$10,'Model Skims Data'!$A:$H,7,FALSE)</f>
        <v>#N/A</v>
      </c>
      <c r="V27" s="134" t="e">
        <f>VLOOKUP($B27&amp;"_"&amp;$C27&amp;"_"&amp;$D27&amp;"_"&amp;V$10,'Model Skims Data'!$A:$H,8,FALSE)</f>
        <v>#N/A</v>
      </c>
      <c r="W27" s="134" t="e">
        <f>VLOOKUP($B27&amp;"_"&amp;$C27&amp;"_"&amp;$D27&amp;"_"&amp;W$10,'Model Skims Data'!$A:$H,8,FALSE)</f>
        <v>#N/A</v>
      </c>
      <c r="X27" s="134" t="e">
        <f>VLOOKUP($B27&amp;"_"&amp;$C27&amp;"_"&amp;$D27&amp;"_"&amp;X$10,'Model Skims Data'!$A:$H,8,FALSE)</f>
        <v>#N/A</v>
      </c>
      <c r="Y27" s="134">
        <f>HLOOKUP('Pooling Demand- Subsidy &amp; ML'!$B27,'Main Sheet'!$B$9:$F$44,21,FALSE)</f>
        <v>16.3</v>
      </c>
      <c r="Z27" s="134">
        <f>HLOOKUP('Pooling Demand- Subsidy &amp; ML'!$B27,'Main Sheet'!$B$9:$F$44,23,FALSE)</f>
        <v>0</v>
      </c>
      <c r="AA27" s="179">
        <f>HLOOKUP('Pooling Demand- Subsidy &amp; ML'!$B27,'Main Sheet'!$B$9:$F$44,28,FALSE)</f>
        <v>-1.9513339196716502E-3</v>
      </c>
      <c r="AB27" s="180">
        <f>HLOOKUP('Pooling Demand- Subsidy &amp; ML'!$B27,'Main Sheet'!$B$9:$F$44,30,FALSE)</f>
        <v>-2.6</v>
      </c>
      <c r="AC27" s="180">
        <f>HLOOKUP('Pooling Demand- Subsidy &amp; ML'!$B27,'Main Sheet'!$B$9:$F$44,31,FALSE)</f>
        <v>-5.9</v>
      </c>
      <c r="AD27" s="180">
        <f>HLOOKUP('Pooling Demand- Subsidy &amp; ML'!$B27,'Main Sheet'!$B$9:$F$44,32,FALSE)</f>
        <v>-7.9</v>
      </c>
      <c r="AE27" s="108" t="e">
        <f t="shared" si="3"/>
        <v>#N/A</v>
      </c>
      <c r="AF27" s="108" t="e">
        <f t="shared" si="4"/>
        <v>#N/A</v>
      </c>
      <c r="AG27" s="108" t="e">
        <f t="shared" si="5"/>
        <v>#N/A</v>
      </c>
      <c r="AH27" s="134">
        <f>HLOOKUP('Pooling Demand- Subsidy &amp; ML'!$B27,'Main Sheet'!$B$9:$F$44,24,FALSE)</f>
        <v>54</v>
      </c>
      <c r="AI27" s="180">
        <f>HLOOKUP('Pooling Demand- Subsidy &amp; ML'!$B27,'Main Sheet'!$B$9:$F$44,34,FALSE)</f>
        <v>-2.9</v>
      </c>
      <c r="AJ27" s="180">
        <f>HLOOKUP('Pooling Demand- Subsidy &amp; ML'!$B27,'Main Sheet'!$B$9:$F$44,35,FALSE)</f>
        <v>-6.3</v>
      </c>
      <c r="AK27" s="180">
        <f>HLOOKUP('Pooling Demand- Subsidy &amp; ML'!$B27,'Main Sheet'!$B$9:$F$44,36,FALSE)</f>
        <v>-8.4</v>
      </c>
      <c r="AL27" s="108" t="e">
        <f t="shared" si="6"/>
        <v>#N/A</v>
      </c>
      <c r="AM27" s="108" t="e">
        <f t="shared" si="7"/>
        <v>#N/A</v>
      </c>
      <c r="AN27" s="108" t="e">
        <f t="shared" si="8"/>
        <v>#N/A</v>
      </c>
      <c r="AO27" s="128" t="e">
        <f>HLOOKUP($B27,'Main Sheet'!$B$9:$F$44,26,FALSE)*$P27/(1-AE27)</f>
        <v>#N/A</v>
      </c>
      <c r="AP27" s="128" t="e">
        <f>HLOOKUP($B27,'Main Sheet'!$B$9:$F$44,26,FALSE)*$P27/(1-AF27)</f>
        <v>#N/A</v>
      </c>
      <c r="AQ27" s="128" t="e">
        <f>HLOOKUP($B27,'Main Sheet'!$B$9:$F$44,26,FALSE)*$P27/(1-AG27)</f>
        <v>#N/A</v>
      </c>
      <c r="AR27" s="128" t="e">
        <f>HLOOKUP($B27,'Main Sheet'!$B$9:$F$44,26,FALSE)*$R27/(1-AE27)</f>
        <v>#N/A</v>
      </c>
      <c r="AS27" s="128" t="e">
        <f>HLOOKUP($B27,'Main Sheet'!$B$9:$F$44,26,FALSE)*$R27/(1-AF27)</f>
        <v>#N/A</v>
      </c>
      <c r="AT27" s="128" t="e">
        <f>HLOOKUP($B27,'Main Sheet'!$B$9:$F$44,26,FALSE)*$R27/(1-AG27)</f>
        <v>#N/A</v>
      </c>
      <c r="AU27" s="128" t="e">
        <f>HLOOKUP($B27,'Main Sheet'!$B$9:$F$44,26,FALSE)*$T27/(1-AL27)</f>
        <v>#N/A</v>
      </c>
      <c r="AV27" s="128" t="e">
        <f>HLOOKUP($B27,'Main Sheet'!$B$9:$F$44,26,FALSE)*$T27/(1-AM27)</f>
        <v>#N/A</v>
      </c>
      <c r="AW27" s="128" t="e">
        <f>HLOOKUP($B27,'Main Sheet'!$B$9:$F$44,26,FALSE)*$T27/(1-AN27)</f>
        <v>#N/A</v>
      </c>
      <c r="AX27" s="50" t="e">
        <f t="shared" si="9"/>
        <v>#N/A</v>
      </c>
      <c r="AY27" s="50" t="e">
        <f t="shared" si="10"/>
        <v>#N/A</v>
      </c>
      <c r="AZ27" s="50" t="e">
        <f t="shared" si="11"/>
        <v>#N/A</v>
      </c>
      <c r="BA27" s="50" t="e">
        <f t="shared" si="12"/>
        <v>#N/A</v>
      </c>
      <c r="BB27" s="50" t="e">
        <f t="shared" si="13"/>
        <v>#N/A</v>
      </c>
      <c r="BC27" s="50" t="e">
        <f t="shared" si="14"/>
        <v>#N/A</v>
      </c>
      <c r="BD27" s="50" t="e">
        <f t="shared" si="15"/>
        <v>#N/A</v>
      </c>
      <c r="BE27" s="50" t="e">
        <f t="shared" si="16"/>
        <v>#N/A</v>
      </c>
      <c r="BF27" s="50" t="e">
        <f t="shared" si="17"/>
        <v>#N/A</v>
      </c>
      <c r="BG27" s="131" t="e">
        <f t="shared" si="18"/>
        <v>#N/A</v>
      </c>
      <c r="BH27" s="131" t="e">
        <f t="shared" si="19"/>
        <v>#N/A</v>
      </c>
      <c r="BI27" s="131" t="e">
        <f t="shared" si="20"/>
        <v>#N/A</v>
      </c>
      <c r="BJ27" s="131" t="e">
        <f t="shared" si="21"/>
        <v>#N/A</v>
      </c>
      <c r="BK27" s="131" t="e">
        <f t="shared" si="22"/>
        <v>#N/A</v>
      </c>
      <c r="BL27" s="131" t="e">
        <f t="shared" si="23"/>
        <v>#N/A</v>
      </c>
      <c r="BM27" s="131" t="e">
        <f t="shared" si="24"/>
        <v>#N/A</v>
      </c>
      <c r="BN27" s="131" t="e">
        <f t="shared" si="25"/>
        <v>#N/A</v>
      </c>
      <c r="BO27" s="131" t="e">
        <f t="shared" si="26"/>
        <v>#N/A</v>
      </c>
      <c r="BP27" s="129" t="e">
        <f t="shared" si="27"/>
        <v>#N/A</v>
      </c>
      <c r="BQ27" s="129" t="e">
        <f t="shared" si="28"/>
        <v>#N/A</v>
      </c>
      <c r="BR27" s="129" t="e">
        <f t="shared" si="29"/>
        <v>#N/A</v>
      </c>
      <c r="BS27" s="129" t="e">
        <f t="shared" si="30"/>
        <v>#N/A</v>
      </c>
      <c r="BT27" s="129" t="e">
        <f t="shared" si="31"/>
        <v>#N/A</v>
      </c>
      <c r="BU27" s="129" t="e">
        <f t="shared" si="32"/>
        <v>#N/A</v>
      </c>
      <c r="BV27" s="129" t="e">
        <f t="shared" si="33"/>
        <v>#N/A</v>
      </c>
      <c r="BW27" s="129" t="e">
        <f t="shared" si="34"/>
        <v>#N/A</v>
      </c>
      <c r="BX27" s="129" t="e">
        <f t="shared" si="35"/>
        <v>#N/A</v>
      </c>
      <c r="BY27" s="131" t="e">
        <f t="shared" si="36"/>
        <v>#N/A</v>
      </c>
      <c r="BZ27" s="131" t="e">
        <f t="shared" si="37"/>
        <v>#N/A</v>
      </c>
      <c r="CA27" s="131" t="e">
        <f t="shared" si="38"/>
        <v>#N/A</v>
      </c>
      <c r="CB27" s="131" t="e">
        <f t="shared" si="39"/>
        <v>#N/A</v>
      </c>
      <c r="CC27" s="131" t="e">
        <f t="shared" si="40"/>
        <v>#N/A</v>
      </c>
      <c r="CD27" s="131" t="e">
        <f t="shared" si="41"/>
        <v>#N/A</v>
      </c>
      <c r="CE27" s="131" t="e">
        <f t="shared" si="42"/>
        <v>#N/A</v>
      </c>
      <c r="CF27" s="131" t="e">
        <f t="shared" si="43"/>
        <v>#N/A</v>
      </c>
      <c r="CG27" s="131" t="e">
        <f t="shared" si="44"/>
        <v>#N/A</v>
      </c>
    </row>
    <row r="28" spans="2:85" x14ac:dyDescent="0.2">
      <c r="B28" s="103">
        <v>2016</v>
      </c>
      <c r="C28" s="103">
        <v>1</v>
      </c>
      <c r="D28" s="103">
        <v>2</v>
      </c>
      <c r="E28" s="4" t="s">
        <v>3</v>
      </c>
      <c r="F28" s="4" t="s">
        <v>4</v>
      </c>
      <c r="G28" s="133">
        <f>SUMIFS('Model Trip Data'!$H:$H,'Model Trip Data'!$A:$A,$B28,'Model Trip Data'!$B:$B,$C28,'Model Trip Data'!$C:$C,$D28,'Model Trip Data'!$E:$E,G$7,'Model Trip Data'!$F:$F,G$8,'Model Trip Data'!$D:$D,G$10,'Model Trip Data'!$G:$G,G$9)</f>
        <v>0</v>
      </c>
      <c r="H28" s="133">
        <f>SUMIFS('Model Trip Data'!$H:$H,'Model Trip Data'!$A:$A,$B28,'Model Trip Data'!$B:$B,$C28,'Model Trip Data'!$C:$C,$D28,'Model Trip Data'!$E:$E,H$7,'Model Trip Data'!$F:$F,H$8,'Model Trip Data'!$D:$D,H$10,'Model Trip Data'!$G:$G,H$9)</f>
        <v>0</v>
      </c>
      <c r="I28" s="133">
        <f>SUMIFS('Model Trip Data'!$H:$H,'Model Trip Data'!$A:$A,$B28,'Model Trip Data'!$B:$B,$C28,'Model Trip Data'!$C:$C,$D28,'Model Trip Data'!$E:$E,I$7,'Model Trip Data'!$F:$F,I$8,'Model Trip Data'!$D:$D,I$10,'Model Trip Data'!$G:$G,I$9)</f>
        <v>0</v>
      </c>
      <c r="J28" s="133">
        <f>SUMIFS('Model Trip Data'!$H:$H,'Model Trip Data'!$A:$A,$B28,'Model Trip Data'!$B:$B,$C28,'Model Trip Data'!$C:$C,$D28,'Model Trip Data'!$E:$E,J$7,'Model Trip Data'!$F:$F,J$8,'Model Trip Data'!$D:$D,J$10,'Model Trip Data'!$G:$G,J$9)</f>
        <v>0</v>
      </c>
      <c r="K28" s="133">
        <f>SUMIFS('Model Trip Data'!$H:$H,'Model Trip Data'!$A:$A,$B28,'Model Trip Data'!$B:$B,$C28,'Model Trip Data'!$C:$C,$D28,'Model Trip Data'!$E:$E,K$7,'Model Trip Data'!$F:$F,K$8,'Model Trip Data'!$D:$D,K$10,'Model Trip Data'!$G:$G,K$9)</f>
        <v>0</v>
      </c>
      <c r="L28" s="133">
        <f>SUMIFS('Model Trip Data'!$H:$H,'Model Trip Data'!$A:$A,$B28,'Model Trip Data'!$B:$B,$C28,'Model Trip Data'!$C:$C,$D28,'Model Trip Data'!$E:$E,L$7,'Model Trip Data'!$F:$F,L$8,'Model Trip Data'!$D:$D,L$10,'Model Trip Data'!$G:$G,L$9)</f>
        <v>0</v>
      </c>
      <c r="M28" s="133">
        <f>SUMIFS('Model Trip Data'!$H:$H,'Model Trip Data'!$A:$A,$B28,'Model Trip Data'!$B:$B,$C28,'Model Trip Data'!$C:$C,$D28,'Model Trip Data'!$E:$E,M$7,'Model Trip Data'!$F:$F,M$8,'Model Trip Data'!$G:$G,M$9)</f>
        <v>0</v>
      </c>
      <c r="N28" s="133">
        <f>SUMIFS('Model Trip Data'!$H:$H,'Model Trip Data'!$A:$A,$B28,'Model Trip Data'!$B:$B,$C28,'Model Trip Data'!$C:$C,$D28,'Model Trip Data'!$E:$E,N$7,'Model Trip Data'!$F:$F,N$8,'Model Trip Data'!$G:$G,N$9)</f>
        <v>0</v>
      </c>
      <c r="O28" s="133">
        <f>SUMIFS('Model Trip Data'!$H:$H,'Model Trip Data'!$A:$A,$B28,'Model Trip Data'!$B:$B,$C28,'Model Trip Data'!$C:$C,$D28,'Model Trip Data'!$E:$E,O$7,'Model Trip Data'!$F:$F,O$8,'Model Trip Data'!$G:$G,O$9)</f>
        <v>0</v>
      </c>
      <c r="P28" s="134" t="e">
        <f>VLOOKUP($B28&amp;"_"&amp;$C28&amp;"_"&amp;$D28&amp;"_"&amp;P$10,'Model Skims Data'!$A:$H,6,FALSE)</f>
        <v>#N/A</v>
      </c>
      <c r="Q28" s="134" t="e">
        <f>VLOOKUP($B28&amp;"_"&amp;$C28&amp;"_"&amp;$D28&amp;"_"&amp;Q$10,'Model Skims Data'!$A:$H,7,FALSE)</f>
        <v>#N/A</v>
      </c>
      <c r="R28" s="134" t="e">
        <f>VLOOKUP($B28&amp;"_"&amp;$C28&amp;"_"&amp;$D28&amp;"_"&amp;R$10,'Model Skims Data'!$A:$H,6,FALSE)</f>
        <v>#N/A</v>
      </c>
      <c r="S28" s="134" t="e">
        <f>VLOOKUP($B28&amp;"_"&amp;$C28&amp;"_"&amp;$D28&amp;"_"&amp;S$10,'Model Skims Data'!$A:$H,7,FALSE)</f>
        <v>#N/A</v>
      </c>
      <c r="T28" s="134" t="e">
        <f>VLOOKUP($B28&amp;"_"&amp;$C28&amp;"_"&amp;$D28&amp;"_"&amp;T$10,'Model Skims Data'!$A:$H,6,FALSE)</f>
        <v>#N/A</v>
      </c>
      <c r="U28" s="134" t="e">
        <f>VLOOKUP($B28&amp;"_"&amp;$C28&amp;"_"&amp;$D28&amp;"_"&amp;U$10,'Model Skims Data'!$A:$H,7,FALSE)</f>
        <v>#N/A</v>
      </c>
      <c r="V28" s="134" t="e">
        <f>VLOOKUP($B28&amp;"_"&amp;$C28&amp;"_"&amp;$D28&amp;"_"&amp;V$10,'Model Skims Data'!$A:$H,8,FALSE)</f>
        <v>#N/A</v>
      </c>
      <c r="W28" s="134" t="e">
        <f>VLOOKUP($B28&amp;"_"&amp;$C28&amp;"_"&amp;$D28&amp;"_"&amp;W$10,'Model Skims Data'!$A:$H,8,FALSE)</f>
        <v>#N/A</v>
      </c>
      <c r="X28" s="134" t="e">
        <f>VLOOKUP($B28&amp;"_"&amp;$C28&amp;"_"&amp;$D28&amp;"_"&amp;X$10,'Model Skims Data'!$A:$H,8,FALSE)</f>
        <v>#N/A</v>
      </c>
      <c r="Y28" s="134">
        <f>HLOOKUP('Pooling Demand- Subsidy &amp; ML'!$B28,'Main Sheet'!$B$9:$F$44,21,FALSE)</f>
        <v>16.3</v>
      </c>
      <c r="Z28" s="134">
        <f>HLOOKUP('Pooling Demand- Subsidy &amp; ML'!$B28,'Main Sheet'!$B$9:$F$44,23,FALSE)</f>
        <v>0</v>
      </c>
      <c r="AA28" s="179">
        <f>HLOOKUP('Pooling Demand- Subsidy &amp; ML'!$B28,'Main Sheet'!$B$9:$F$44,28,FALSE)</f>
        <v>-1.9513339196716502E-3</v>
      </c>
      <c r="AB28" s="180">
        <f>HLOOKUP('Pooling Demand- Subsidy &amp; ML'!$B28,'Main Sheet'!$B$9:$F$44,30,FALSE)</f>
        <v>-2.6</v>
      </c>
      <c r="AC28" s="180">
        <f>HLOOKUP('Pooling Demand- Subsidy &amp; ML'!$B28,'Main Sheet'!$B$9:$F$44,31,FALSE)</f>
        <v>-5.9</v>
      </c>
      <c r="AD28" s="180">
        <f>HLOOKUP('Pooling Demand- Subsidy &amp; ML'!$B28,'Main Sheet'!$B$9:$F$44,32,FALSE)</f>
        <v>-7.9</v>
      </c>
      <c r="AE28" s="108" t="e">
        <f t="shared" si="3"/>
        <v>#N/A</v>
      </c>
      <c r="AF28" s="108" t="e">
        <f t="shared" si="4"/>
        <v>#N/A</v>
      </c>
      <c r="AG28" s="108" t="e">
        <f t="shared" si="5"/>
        <v>#N/A</v>
      </c>
      <c r="AH28" s="134">
        <f>HLOOKUP('Pooling Demand- Subsidy &amp; ML'!$B28,'Main Sheet'!$B$9:$F$44,24,FALSE)</f>
        <v>54</v>
      </c>
      <c r="AI28" s="180">
        <f>HLOOKUP('Pooling Demand- Subsidy &amp; ML'!$B28,'Main Sheet'!$B$9:$F$44,34,FALSE)</f>
        <v>-2.9</v>
      </c>
      <c r="AJ28" s="180">
        <f>HLOOKUP('Pooling Demand- Subsidy &amp; ML'!$B28,'Main Sheet'!$B$9:$F$44,35,FALSE)</f>
        <v>-6.3</v>
      </c>
      <c r="AK28" s="180">
        <f>HLOOKUP('Pooling Demand- Subsidy &amp; ML'!$B28,'Main Sheet'!$B$9:$F$44,36,FALSE)</f>
        <v>-8.4</v>
      </c>
      <c r="AL28" s="108" t="e">
        <f t="shared" si="6"/>
        <v>#N/A</v>
      </c>
      <c r="AM28" s="108" t="e">
        <f t="shared" si="7"/>
        <v>#N/A</v>
      </c>
      <c r="AN28" s="108" t="e">
        <f t="shared" si="8"/>
        <v>#N/A</v>
      </c>
      <c r="AO28" s="128" t="e">
        <f>HLOOKUP($B28,'Main Sheet'!$B$9:$F$44,26,FALSE)*$P28/(1-AE28)</f>
        <v>#N/A</v>
      </c>
      <c r="AP28" s="128" t="e">
        <f>HLOOKUP($B28,'Main Sheet'!$B$9:$F$44,26,FALSE)*$P28/(1-AF28)</f>
        <v>#N/A</v>
      </c>
      <c r="AQ28" s="128" t="e">
        <f>HLOOKUP($B28,'Main Sheet'!$B$9:$F$44,26,FALSE)*$P28/(1-AG28)</f>
        <v>#N/A</v>
      </c>
      <c r="AR28" s="128" t="e">
        <f>HLOOKUP($B28,'Main Sheet'!$B$9:$F$44,26,FALSE)*$R28/(1-AE28)</f>
        <v>#N/A</v>
      </c>
      <c r="AS28" s="128" t="e">
        <f>HLOOKUP($B28,'Main Sheet'!$B$9:$F$44,26,FALSE)*$R28/(1-AF28)</f>
        <v>#N/A</v>
      </c>
      <c r="AT28" s="128" t="e">
        <f>HLOOKUP($B28,'Main Sheet'!$B$9:$F$44,26,FALSE)*$R28/(1-AG28)</f>
        <v>#N/A</v>
      </c>
      <c r="AU28" s="128" t="e">
        <f>HLOOKUP($B28,'Main Sheet'!$B$9:$F$44,26,FALSE)*$T28/(1-AL28)</f>
        <v>#N/A</v>
      </c>
      <c r="AV28" s="128" t="e">
        <f>HLOOKUP($B28,'Main Sheet'!$B$9:$F$44,26,FALSE)*$T28/(1-AM28)</f>
        <v>#N/A</v>
      </c>
      <c r="AW28" s="128" t="e">
        <f>HLOOKUP($B28,'Main Sheet'!$B$9:$F$44,26,FALSE)*$T28/(1-AN28)</f>
        <v>#N/A</v>
      </c>
      <c r="AX28" s="50" t="e">
        <f t="shared" si="9"/>
        <v>#N/A</v>
      </c>
      <c r="AY28" s="50" t="e">
        <f t="shared" si="10"/>
        <v>#N/A</v>
      </c>
      <c r="AZ28" s="50" t="e">
        <f t="shared" si="11"/>
        <v>#N/A</v>
      </c>
      <c r="BA28" s="50" t="e">
        <f t="shared" si="12"/>
        <v>#N/A</v>
      </c>
      <c r="BB28" s="50" t="e">
        <f t="shared" si="13"/>
        <v>#N/A</v>
      </c>
      <c r="BC28" s="50" t="e">
        <f t="shared" si="14"/>
        <v>#N/A</v>
      </c>
      <c r="BD28" s="50" t="e">
        <f t="shared" si="15"/>
        <v>#N/A</v>
      </c>
      <c r="BE28" s="50" t="e">
        <f t="shared" si="16"/>
        <v>#N/A</v>
      </c>
      <c r="BF28" s="50" t="e">
        <f t="shared" si="17"/>
        <v>#N/A</v>
      </c>
      <c r="BG28" s="131" t="e">
        <f t="shared" si="18"/>
        <v>#N/A</v>
      </c>
      <c r="BH28" s="131" t="e">
        <f t="shared" si="19"/>
        <v>#N/A</v>
      </c>
      <c r="BI28" s="131" t="e">
        <f t="shared" si="20"/>
        <v>#N/A</v>
      </c>
      <c r="BJ28" s="131" t="e">
        <f t="shared" si="21"/>
        <v>#N/A</v>
      </c>
      <c r="BK28" s="131" t="e">
        <f t="shared" si="22"/>
        <v>#N/A</v>
      </c>
      <c r="BL28" s="131" t="e">
        <f t="shared" si="23"/>
        <v>#N/A</v>
      </c>
      <c r="BM28" s="131" t="e">
        <f t="shared" si="24"/>
        <v>#N/A</v>
      </c>
      <c r="BN28" s="131" t="e">
        <f t="shared" si="25"/>
        <v>#N/A</v>
      </c>
      <c r="BO28" s="131" t="e">
        <f t="shared" si="26"/>
        <v>#N/A</v>
      </c>
      <c r="BP28" s="129" t="e">
        <f t="shared" si="27"/>
        <v>#N/A</v>
      </c>
      <c r="BQ28" s="129" t="e">
        <f t="shared" si="28"/>
        <v>#N/A</v>
      </c>
      <c r="BR28" s="129" t="e">
        <f t="shared" si="29"/>
        <v>#N/A</v>
      </c>
      <c r="BS28" s="129" t="e">
        <f t="shared" si="30"/>
        <v>#N/A</v>
      </c>
      <c r="BT28" s="129" t="e">
        <f t="shared" si="31"/>
        <v>#N/A</v>
      </c>
      <c r="BU28" s="129" t="e">
        <f t="shared" si="32"/>
        <v>#N/A</v>
      </c>
      <c r="BV28" s="129" t="e">
        <f t="shared" si="33"/>
        <v>#N/A</v>
      </c>
      <c r="BW28" s="129" t="e">
        <f t="shared" si="34"/>
        <v>#N/A</v>
      </c>
      <c r="BX28" s="129" t="e">
        <f t="shared" si="35"/>
        <v>#N/A</v>
      </c>
      <c r="BY28" s="131" t="e">
        <f t="shared" si="36"/>
        <v>#N/A</v>
      </c>
      <c r="BZ28" s="131" t="e">
        <f t="shared" si="37"/>
        <v>#N/A</v>
      </c>
      <c r="CA28" s="131" t="e">
        <f t="shared" si="38"/>
        <v>#N/A</v>
      </c>
      <c r="CB28" s="131" t="e">
        <f t="shared" si="39"/>
        <v>#N/A</v>
      </c>
      <c r="CC28" s="131" t="e">
        <f t="shared" si="40"/>
        <v>#N/A</v>
      </c>
      <c r="CD28" s="131" t="e">
        <f t="shared" si="41"/>
        <v>#N/A</v>
      </c>
      <c r="CE28" s="131" t="e">
        <f t="shared" si="42"/>
        <v>#N/A</v>
      </c>
      <c r="CF28" s="131" t="e">
        <f t="shared" si="43"/>
        <v>#N/A</v>
      </c>
      <c r="CG28" s="131" t="e">
        <f t="shared" si="44"/>
        <v>#N/A</v>
      </c>
    </row>
    <row r="29" spans="2:85" x14ac:dyDescent="0.2">
      <c r="B29" s="103">
        <v>2016</v>
      </c>
      <c r="C29" s="103">
        <v>2</v>
      </c>
      <c r="D29" s="103">
        <v>2</v>
      </c>
      <c r="E29" s="4" t="s">
        <v>4</v>
      </c>
      <c r="F29" s="4" t="s">
        <v>4</v>
      </c>
      <c r="G29" s="133">
        <f>SUMIFS('Model Trip Data'!$H:$H,'Model Trip Data'!$A:$A,$B29,'Model Trip Data'!$B:$B,$C29,'Model Trip Data'!$C:$C,$D29,'Model Trip Data'!$E:$E,G$7,'Model Trip Data'!$F:$F,G$8,'Model Trip Data'!$D:$D,G$10,'Model Trip Data'!$G:$G,G$9)</f>
        <v>0</v>
      </c>
      <c r="H29" s="133">
        <f>SUMIFS('Model Trip Data'!$H:$H,'Model Trip Data'!$A:$A,$B29,'Model Trip Data'!$B:$B,$C29,'Model Trip Data'!$C:$C,$D29,'Model Trip Data'!$E:$E,H$7,'Model Trip Data'!$F:$F,H$8,'Model Trip Data'!$D:$D,H$10,'Model Trip Data'!$G:$G,H$9)</f>
        <v>0</v>
      </c>
      <c r="I29" s="133">
        <f>SUMIFS('Model Trip Data'!$H:$H,'Model Trip Data'!$A:$A,$B29,'Model Trip Data'!$B:$B,$C29,'Model Trip Data'!$C:$C,$D29,'Model Trip Data'!$E:$E,I$7,'Model Trip Data'!$F:$F,I$8,'Model Trip Data'!$D:$D,I$10,'Model Trip Data'!$G:$G,I$9)</f>
        <v>0</v>
      </c>
      <c r="J29" s="133">
        <f>SUMIFS('Model Trip Data'!$H:$H,'Model Trip Data'!$A:$A,$B29,'Model Trip Data'!$B:$B,$C29,'Model Trip Data'!$C:$C,$D29,'Model Trip Data'!$E:$E,J$7,'Model Trip Data'!$F:$F,J$8,'Model Trip Data'!$D:$D,J$10,'Model Trip Data'!$G:$G,J$9)</f>
        <v>0</v>
      </c>
      <c r="K29" s="133">
        <f>SUMIFS('Model Trip Data'!$H:$H,'Model Trip Data'!$A:$A,$B29,'Model Trip Data'!$B:$B,$C29,'Model Trip Data'!$C:$C,$D29,'Model Trip Data'!$E:$E,K$7,'Model Trip Data'!$F:$F,K$8,'Model Trip Data'!$D:$D,K$10,'Model Trip Data'!$G:$G,K$9)</f>
        <v>0</v>
      </c>
      <c r="L29" s="133">
        <f>SUMIFS('Model Trip Data'!$H:$H,'Model Trip Data'!$A:$A,$B29,'Model Trip Data'!$B:$B,$C29,'Model Trip Data'!$C:$C,$D29,'Model Trip Data'!$E:$E,L$7,'Model Trip Data'!$F:$F,L$8,'Model Trip Data'!$D:$D,L$10,'Model Trip Data'!$G:$G,L$9)</f>
        <v>0</v>
      </c>
      <c r="M29" s="133">
        <f>SUMIFS('Model Trip Data'!$H:$H,'Model Trip Data'!$A:$A,$B29,'Model Trip Data'!$B:$B,$C29,'Model Trip Data'!$C:$C,$D29,'Model Trip Data'!$E:$E,M$7,'Model Trip Data'!$F:$F,M$8,'Model Trip Data'!$G:$G,M$9)</f>
        <v>0</v>
      </c>
      <c r="N29" s="133">
        <f>SUMIFS('Model Trip Data'!$H:$H,'Model Trip Data'!$A:$A,$B29,'Model Trip Data'!$B:$B,$C29,'Model Trip Data'!$C:$C,$D29,'Model Trip Data'!$E:$E,N$7,'Model Trip Data'!$F:$F,N$8,'Model Trip Data'!$G:$G,N$9)</f>
        <v>0</v>
      </c>
      <c r="O29" s="133">
        <f>SUMIFS('Model Trip Data'!$H:$H,'Model Trip Data'!$A:$A,$B29,'Model Trip Data'!$B:$B,$C29,'Model Trip Data'!$C:$C,$D29,'Model Trip Data'!$E:$E,O$7,'Model Trip Data'!$F:$F,O$8,'Model Trip Data'!$G:$G,O$9)</f>
        <v>0</v>
      </c>
      <c r="P29" s="134" t="e">
        <f>VLOOKUP($B29&amp;"_"&amp;$C29&amp;"_"&amp;$D29&amp;"_"&amp;P$10,'Model Skims Data'!$A:$H,6,FALSE)</f>
        <v>#N/A</v>
      </c>
      <c r="Q29" s="134" t="e">
        <f>VLOOKUP($B29&amp;"_"&amp;$C29&amp;"_"&amp;$D29&amp;"_"&amp;Q$10,'Model Skims Data'!$A:$H,7,FALSE)</f>
        <v>#N/A</v>
      </c>
      <c r="R29" s="134" t="e">
        <f>VLOOKUP($B29&amp;"_"&amp;$C29&amp;"_"&amp;$D29&amp;"_"&amp;R$10,'Model Skims Data'!$A:$H,6,FALSE)</f>
        <v>#N/A</v>
      </c>
      <c r="S29" s="134" t="e">
        <f>VLOOKUP($B29&amp;"_"&amp;$C29&amp;"_"&amp;$D29&amp;"_"&amp;S$10,'Model Skims Data'!$A:$H,7,FALSE)</f>
        <v>#N/A</v>
      </c>
      <c r="T29" s="134" t="e">
        <f>VLOOKUP($B29&amp;"_"&amp;$C29&amp;"_"&amp;$D29&amp;"_"&amp;T$10,'Model Skims Data'!$A:$H,6,FALSE)</f>
        <v>#N/A</v>
      </c>
      <c r="U29" s="134" t="e">
        <f>VLOOKUP($B29&amp;"_"&amp;$C29&amp;"_"&amp;$D29&amp;"_"&amp;U$10,'Model Skims Data'!$A:$H,7,FALSE)</f>
        <v>#N/A</v>
      </c>
      <c r="V29" s="134" t="e">
        <f>VLOOKUP($B29&amp;"_"&amp;$C29&amp;"_"&amp;$D29&amp;"_"&amp;V$10,'Model Skims Data'!$A:$H,8,FALSE)</f>
        <v>#N/A</v>
      </c>
      <c r="W29" s="134" t="e">
        <f>VLOOKUP($B29&amp;"_"&amp;$C29&amp;"_"&amp;$D29&amp;"_"&amp;W$10,'Model Skims Data'!$A:$H,8,FALSE)</f>
        <v>#N/A</v>
      </c>
      <c r="X29" s="134" t="e">
        <f>VLOOKUP($B29&amp;"_"&amp;$C29&amp;"_"&amp;$D29&amp;"_"&amp;X$10,'Model Skims Data'!$A:$H,8,FALSE)</f>
        <v>#N/A</v>
      </c>
      <c r="Y29" s="134">
        <f>HLOOKUP('Pooling Demand- Subsidy &amp; ML'!$B29,'Main Sheet'!$B$9:$F$44,21,FALSE)</f>
        <v>16.3</v>
      </c>
      <c r="Z29" s="134">
        <f>HLOOKUP('Pooling Demand- Subsidy &amp; ML'!$B29,'Main Sheet'!$B$9:$F$44,23,FALSE)</f>
        <v>0</v>
      </c>
      <c r="AA29" s="179">
        <f>HLOOKUP('Pooling Demand- Subsidy &amp; ML'!$B29,'Main Sheet'!$B$9:$F$44,28,FALSE)</f>
        <v>-1.9513339196716502E-3</v>
      </c>
      <c r="AB29" s="180">
        <f>HLOOKUP('Pooling Demand- Subsidy &amp; ML'!$B29,'Main Sheet'!$B$9:$F$44,30,FALSE)</f>
        <v>-2.6</v>
      </c>
      <c r="AC29" s="180">
        <f>HLOOKUP('Pooling Demand- Subsidy &amp; ML'!$B29,'Main Sheet'!$B$9:$F$44,31,FALSE)</f>
        <v>-5.9</v>
      </c>
      <c r="AD29" s="180">
        <f>HLOOKUP('Pooling Demand- Subsidy &amp; ML'!$B29,'Main Sheet'!$B$9:$F$44,32,FALSE)</f>
        <v>-7.9</v>
      </c>
      <c r="AE29" s="108" t="e">
        <f t="shared" si="3"/>
        <v>#N/A</v>
      </c>
      <c r="AF29" s="108" t="e">
        <f t="shared" si="4"/>
        <v>#N/A</v>
      </c>
      <c r="AG29" s="108" t="e">
        <f t="shared" si="5"/>
        <v>#N/A</v>
      </c>
      <c r="AH29" s="134">
        <f>HLOOKUP('Pooling Demand- Subsidy &amp; ML'!$B29,'Main Sheet'!$B$9:$F$44,24,FALSE)</f>
        <v>54</v>
      </c>
      <c r="AI29" s="180">
        <f>HLOOKUP('Pooling Demand- Subsidy &amp; ML'!$B29,'Main Sheet'!$B$9:$F$44,34,FALSE)</f>
        <v>-2.9</v>
      </c>
      <c r="AJ29" s="180">
        <f>HLOOKUP('Pooling Demand- Subsidy &amp; ML'!$B29,'Main Sheet'!$B$9:$F$44,35,FALSE)</f>
        <v>-6.3</v>
      </c>
      <c r="AK29" s="180">
        <f>HLOOKUP('Pooling Demand- Subsidy &amp; ML'!$B29,'Main Sheet'!$B$9:$F$44,36,FALSE)</f>
        <v>-8.4</v>
      </c>
      <c r="AL29" s="108" t="e">
        <f t="shared" si="6"/>
        <v>#N/A</v>
      </c>
      <c r="AM29" s="108" t="e">
        <f t="shared" si="7"/>
        <v>#N/A</v>
      </c>
      <c r="AN29" s="108" t="e">
        <f t="shared" si="8"/>
        <v>#N/A</v>
      </c>
      <c r="AO29" s="128" t="e">
        <f>HLOOKUP($B29,'Main Sheet'!$B$9:$F$44,26,FALSE)*$P29/(1-AE29)</f>
        <v>#N/A</v>
      </c>
      <c r="AP29" s="128" t="e">
        <f>HLOOKUP($B29,'Main Sheet'!$B$9:$F$44,26,FALSE)*$P29/(1-AF29)</f>
        <v>#N/A</v>
      </c>
      <c r="AQ29" s="128" t="e">
        <f>HLOOKUP($B29,'Main Sheet'!$B$9:$F$44,26,FALSE)*$P29/(1-AG29)</f>
        <v>#N/A</v>
      </c>
      <c r="AR29" s="128" t="e">
        <f>HLOOKUP($B29,'Main Sheet'!$B$9:$F$44,26,FALSE)*$R29/(1-AE29)</f>
        <v>#N/A</v>
      </c>
      <c r="AS29" s="128" t="e">
        <f>HLOOKUP($B29,'Main Sheet'!$B$9:$F$44,26,FALSE)*$R29/(1-AF29)</f>
        <v>#N/A</v>
      </c>
      <c r="AT29" s="128" t="e">
        <f>HLOOKUP($B29,'Main Sheet'!$B$9:$F$44,26,FALSE)*$R29/(1-AG29)</f>
        <v>#N/A</v>
      </c>
      <c r="AU29" s="128" t="e">
        <f>HLOOKUP($B29,'Main Sheet'!$B$9:$F$44,26,FALSE)*$T29/(1-AL29)</f>
        <v>#N/A</v>
      </c>
      <c r="AV29" s="128" t="e">
        <f>HLOOKUP($B29,'Main Sheet'!$B$9:$F$44,26,FALSE)*$T29/(1-AM29)</f>
        <v>#N/A</v>
      </c>
      <c r="AW29" s="128" t="e">
        <f>HLOOKUP($B29,'Main Sheet'!$B$9:$F$44,26,FALSE)*$T29/(1-AN29)</f>
        <v>#N/A</v>
      </c>
      <c r="AX29" s="50" t="e">
        <f t="shared" si="9"/>
        <v>#N/A</v>
      </c>
      <c r="AY29" s="50" t="e">
        <f t="shared" si="10"/>
        <v>#N/A</v>
      </c>
      <c r="AZ29" s="50" t="e">
        <f t="shared" si="11"/>
        <v>#N/A</v>
      </c>
      <c r="BA29" s="50" t="e">
        <f t="shared" si="12"/>
        <v>#N/A</v>
      </c>
      <c r="BB29" s="50" t="e">
        <f t="shared" si="13"/>
        <v>#N/A</v>
      </c>
      <c r="BC29" s="50" t="e">
        <f t="shared" si="14"/>
        <v>#N/A</v>
      </c>
      <c r="BD29" s="50" t="e">
        <f t="shared" si="15"/>
        <v>#N/A</v>
      </c>
      <c r="BE29" s="50" t="e">
        <f t="shared" si="16"/>
        <v>#N/A</v>
      </c>
      <c r="BF29" s="50" t="e">
        <f t="shared" si="17"/>
        <v>#N/A</v>
      </c>
      <c r="BG29" s="131" t="e">
        <f t="shared" si="18"/>
        <v>#N/A</v>
      </c>
      <c r="BH29" s="131" t="e">
        <f t="shared" si="19"/>
        <v>#N/A</v>
      </c>
      <c r="BI29" s="131" t="e">
        <f t="shared" si="20"/>
        <v>#N/A</v>
      </c>
      <c r="BJ29" s="131" t="e">
        <f t="shared" si="21"/>
        <v>#N/A</v>
      </c>
      <c r="BK29" s="131" t="e">
        <f t="shared" si="22"/>
        <v>#N/A</v>
      </c>
      <c r="BL29" s="131" t="e">
        <f t="shared" si="23"/>
        <v>#N/A</v>
      </c>
      <c r="BM29" s="131" t="e">
        <f t="shared" si="24"/>
        <v>#N/A</v>
      </c>
      <c r="BN29" s="131" t="e">
        <f t="shared" si="25"/>
        <v>#N/A</v>
      </c>
      <c r="BO29" s="131" t="e">
        <f t="shared" si="26"/>
        <v>#N/A</v>
      </c>
      <c r="BP29" s="129" t="e">
        <f t="shared" si="27"/>
        <v>#N/A</v>
      </c>
      <c r="BQ29" s="129" t="e">
        <f t="shared" si="28"/>
        <v>#N/A</v>
      </c>
      <c r="BR29" s="129" t="e">
        <f t="shared" si="29"/>
        <v>#N/A</v>
      </c>
      <c r="BS29" s="129" t="e">
        <f t="shared" si="30"/>
        <v>#N/A</v>
      </c>
      <c r="BT29" s="129" t="e">
        <f t="shared" si="31"/>
        <v>#N/A</v>
      </c>
      <c r="BU29" s="129" t="e">
        <f t="shared" si="32"/>
        <v>#N/A</v>
      </c>
      <c r="BV29" s="129" t="e">
        <f t="shared" si="33"/>
        <v>#N/A</v>
      </c>
      <c r="BW29" s="129" t="e">
        <f t="shared" si="34"/>
        <v>#N/A</v>
      </c>
      <c r="BX29" s="129" t="e">
        <f t="shared" si="35"/>
        <v>#N/A</v>
      </c>
      <c r="BY29" s="131" t="e">
        <f t="shared" si="36"/>
        <v>#N/A</v>
      </c>
      <c r="BZ29" s="131" t="e">
        <f t="shared" si="37"/>
        <v>#N/A</v>
      </c>
      <c r="CA29" s="131" t="e">
        <f t="shared" si="38"/>
        <v>#N/A</v>
      </c>
      <c r="CB29" s="131" t="e">
        <f t="shared" si="39"/>
        <v>#N/A</v>
      </c>
      <c r="CC29" s="131" t="e">
        <f t="shared" si="40"/>
        <v>#N/A</v>
      </c>
      <c r="CD29" s="131" t="e">
        <f t="shared" si="41"/>
        <v>#N/A</v>
      </c>
      <c r="CE29" s="131" t="e">
        <f t="shared" si="42"/>
        <v>#N/A</v>
      </c>
      <c r="CF29" s="131" t="e">
        <f t="shared" si="43"/>
        <v>#N/A</v>
      </c>
      <c r="CG29" s="131" t="e">
        <f t="shared" si="44"/>
        <v>#N/A</v>
      </c>
    </row>
    <row r="30" spans="2:85" x14ac:dyDescent="0.2">
      <c r="B30" s="103">
        <v>2016</v>
      </c>
      <c r="C30" s="103">
        <v>3</v>
      </c>
      <c r="D30" s="103">
        <v>2</v>
      </c>
      <c r="E30" s="4" t="s">
        <v>5</v>
      </c>
      <c r="F30" s="4" t="s">
        <v>4</v>
      </c>
      <c r="G30" s="133">
        <f>SUMIFS('Model Trip Data'!$H:$H,'Model Trip Data'!$A:$A,$B30,'Model Trip Data'!$B:$B,$C30,'Model Trip Data'!$C:$C,$D30,'Model Trip Data'!$E:$E,G$7,'Model Trip Data'!$F:$F,G$8,'Model Trip Data'!$D:$D,G$10,'Model Trip Data'!$G:$G,G$9)</f>
        <v>0</v>
      </c>
      <c r="H30" s="133">
        <f>SUMIFS('Model Trip Data'!$H:$H,'Model Trip Data'!$A:$A,$B30,'Model Trip Data'!$B:$B,$C30,'Model Trip Data'!$C:$C,$D30,'Model Trip Data'!$E:$E,H$7,'Model Trip Data'!$F:$F,H$8,'Model Trip Data'!$D:$D,H$10,'Model Trip Data'!$G:$G,H$9)</f>
        <v>0</v>
      </c>
      <c r="I30" s="133">
        <f>SUMIFS('Model Trip Data'!$H:$H,'Model Trip Data'!$A:$A,$B30,'Model Trip Data'!$B:$B,$C30,'Model Trip Data'!$C:$C,$D30,'Model Trip Data'!$E:$E,I$7,'Model Trip Data'!$F:$F,I$8,'Model Trip Data'!$D:$D,I$10,'Model Trip Data'!$G:$G,I$9)</f>
        <v>0</v>
      </c>
      <c r="J30" s="133">
        <f>SUMIFS('Model Trip Data'!$H:$H,'Model Trip Data'!$A:$A,$B30,'Model Trip Data'!$B:$B,$C30,'Model Trip Data'!$C:$C,$D30,'Model Trip Data'!$E:$E,J$7,'Model Trip Data'!$F:$F,J$8,'Model Trip Data'!$D:$D,J$10,'Model Trip Data'!$G:$G,J$9)</f>
        <v>0</v>
      </c>
      <c r="K30" s="133">
        <f>SUMIFS('Model Trip Data'!$H:$H,'Model Trip Data'!$A:$A,$B30,'Model Trip Data'!$B:$B,$C30,'Model Trip Data'!$C:$C,$D30,'Model Trip Data'!$E:$E,K$7,'Model Trip Data'!$F:$F,K$8,'Model Trip Data'!$D:$D,K$10,'Model Trip Data'!$G:$G,K$9)</f>
        <v>0</v>
      </c>
      <c r="L30" s="133">
        <f>SUMIFS('Model Trip Data'!$H:$H,'Model Trip Data'!$A:$A,$B30,'Model Trip Data'!$B:$B,$C30,'Model Trip Data'!$C:$C,$D30,'Model Trip Data'!$E:$E,L$7,'Model Trip Data'!$F:$F,L$8,'Model Trip Data'!$D:$D,L$10,'Model Trip Data'!$G:$G,L$9)</f>
        <v>0</v>
      </c>
      <c r="M30" s="133">
        <f>SUMIFS('Model Trip Data'!$H:$H,'Model Trip Data'!$A:$A,$B30,'Model Trip Data'!$B:$B,$C30,'Model Trip Data'!$C:$C,$D30,'Model Trip Data'!$E:$E,M$7,'Model Trip Data'!$F:$F,M$8,'Model Trip Data'!$G:$G,M$9)</f>
        <v>0</v>
      </c>
      <c r="N30" s="133">
        <f>SUMIFS('Model Trip Data'!$H:$H,'Model Trip Data'!$A:$A,$B30,'Model Trip Data'!$B:$B,$C30,'Model Trip Data'!$C:$C,$D30,'Model Trip Data'!$E:$E,N$7,'Model Trip Data'!$F:$F,N$8,'Model Trip Data'!$G:$G,N$9)</f>
        <v>0</v>
      </c>
      <c r="O30" s="133">
        <f>SUMIFS('Model Trip Data'!$H:$H,'Model Trip Data'!$A:$A,$B30,'Model Trip Data'!$B:$B,$C30,'Model Trip Data'!$C:$C,$D30,'Model Trip Data'!$E:$E,O$7,'Model Trip Data'!$F:$F,O$8,'Model Trip Data'!$G:$G,O$9)</f>
        <v>0</v>
      </c>
      <c r="P30" s="134" t="e">
        <f>VLOOKUP($B30&amp;"_"&amp;$C30&amp;"_"&amp;$D30&amp;"_"&amp;P$10,'Model Skims Data'!$A:$H,6,FALSE)</f>
        <v>#N/A</v>
      </c>
      <c r="Q30" s="134" t="e">
        <f>VLOOKUP($B30&amp;"_"&amp;$C30&amp;"_"&amp;$D30&amp;"_"&amp;Q$10,'Model Skims Data'!$A:$H,7,FALSE)</f>
        <v>#N/A</v>
      </c>
      <c r="R30" s="134" t="e">
        <f>VLOOKUP($B30&amp;"_"&amp;$C30&amp;"_"&amp;$D30&amp;"_"&amp;R$10,'Model Skims Data'!$A:$H,6,FALSE)</f>
        <v>#N/A</v>
      </c>
      <c r="S30" s="134" t="e">
        <f>VLOOKUP($B30&amp;"_"&amp;$C30&amp;"_"&amp;$D30&amp;"_"&amp;S$10,'Model Skims Data'!$A:$H,7,FALSE)</f>
        <v>#N/A</v>
      </c>
      <c r="T30" s="134" t="e">
        <f>VLOOKUP($B30&amp;"_"&amp;$C30&amp;"_"&amp;$D30&amp;"_"&amp;T$10,'Model Skims Data'!$A:$H,6,FALSE)</f>
        <v>#N/A</v>
      </c>
      <c r="U30" s="134" t="e">
        <f>VLOOKUP($B30&amp;"_"&amp;$C30&amp;"_"&amp;$D30&amp;"_"&amp;U$10,'Model Skims Data'!$A:$H,7,FALSE)</f>
        <v>#N/A</v>
      </c>
      <c r="V30" s="134" t="e">
        <f>VLOOKUP($B30&amp;"_"&amp;$C30&amp;"_"&amp;$D30&amp;"_"&amp;V$10,'Model Skims Data'!$A:$H,8,FALSE)</f>
        <v>#N/A</v>
      </c>
      <c r="W30" s="134" t="e">
        <f>VLOOKUP($B30&amp;"_"&amp;$C30&amp;"_"&amp;$D30&amp;"_"&amp;W$10,'Model Skims Data'!$A:$H,8,FALSE)</f>
        <v>#N/A</v>
      </c>
      <c r="X30" s="134" t="e">
        <f>VLOOKUP($B30&amp;"_"&amp;$C30&amp;"_"&amp;$D30&amp;"_"&amp;X$10,'Model Skims Data'!$A:$H,8,FALSE)</f>
        <v>#N/A</v>
      </c>
      <c r="Y30" s="134">
        <f>HLOOKUP('Pooling Demand- Subsidy &amp; ML'!$B30,'Main Sheet'!$B$9:$F$44,21,FALSE)</f>
        <v>16.3</v>
      </c>
      <c r="Z30" s="134">
        <f>HLOOKUP('Pooling Demand- Subsidy &amp; ML'!$B30,'Main Sheet'!$B$9:$F$44,23,FALSE)</f>
        <v>0</v>
      </c>
      <c r="AA30" s="179">
        <f>HLOOKUP('Pooling Demand- Subsidy &amp; ML'!$B30,'Main Sheet'!$B$9:$F$44,28,FALSE)</f>
        <v>-1.9513339196716502E-3</v>
      </c>
      <c r="AB30" s="180">
        <f>HLOOKUP('Pooling Demand- Subsidy &amp; ML'!$B30,'Main Sheet'!$B$9:$F$44,30,FALSE)</f>
        <v>-2.6</v>
      </c>
      <c r="AC30" s="180">
        <f>HLOOKUP('Pooling Demand- Subsidy &amp; ML'!$B30,'Main Sheet'!$B$9:$F$44,31,FALSE)</f>
        <v>-5.9</v>
      </c>
      <c r="AD30" s="180">
        <f>HLOOKUP('Pooling Demand- Subsidy &amp; ML'!$B30,'Main Sheet'!$B$9:$F$44,32,FALSE)</f>
        <v>-7.9</v>
      </c>
      <c r="AE30" s="108" t="e">
        <f t="shared" si="3"/>
        <v>#N/A</v>
      </c>
      <c r="AF30" s="108" t="e">
        <f t="shared" si="4"/>
        <v>#N/A</v>
      </c>
      <c r="AG30" s="108" t="e">
        <f t="shared" si="5"/>
        <v>#N/A</v>
      </c>
      <c r="AH30" s="134">
        <f>HLOOKUP('Pooling Demand- Subsidy &amp; ML'!$B30,'Main Sheet'!$B$9:$F$44,24,FALSE)</f>
        <v>54</v>
      </c>
      <c r="AI30" s="180">
        <f>HLOOKUP('Pooling Demand- Subsidy &amp; ML'!$B30,'Main Sheet'!$B$9:$F$44,34,FALSE)</f>
        <v>-2.9</v>
      </c>
      <c r="AJ30" s="180">
        <f>HLOOKUP('Pooling Demand- Subsidy &amp; ML'!$B30,'Main Sheet'!$B$9:$F$44,35,FALSE)</f>
        <v>-6.3</v>
      </c>
      <c r="AK30" s="180">
        <f>HLOOKUP('Pooling Demand- Subsidy &amp; ML'!$B30,'Main Sheet'!$B$9:$F$44,36,FALSE)</f>
        <v>-8.4</v>
      </c>
      <c r="AL30" s="108" t="e">
        <f t="shared" si="6"/>
        <v>#N/A</v>
      </c>
      <c r="AM30" s="108" t="e">
        <f t="shared" si="7"/>
        <v>#N/A</v>
      </c>
      <c r="AN30" s="108" t="e">
        <f t="shared" si="8"/>
        <v>#N/A</v>
      </c>
      <c r="AO30" s="128" t="e">
        <f>HLOOKUP($B30,'Main Sheet'!$B$9:$F$44,26,FALSE)*$P30/(1-AE30)</f>
        <v>#N/A</v>
      </c>
      <c r="AP30" s="128" t="e">
        <f>HLOOKUP($B30,'Main Sheet'!$B$9:$F$44,26,FALSE)*$P30/(1-AF30)</f>
        <v>#N/A</v>
      </c>
      <c r="AQ30" s="128" t="e">
        <f>HLOOKUP($B30,'Main Sheet'!$B$9:$F$44,26,FALSE)*$P30/(1-AG30)</f>
        <v>#N/A</v>
      </c>
      <c r="AR30" s="128" t="e">
        <f>HLOOKUP($B30,'Main Sheet'!$B$9:$F$44,26,FALSE)*$R30/(1-AE30)</f>
        <v>#N/A</v>
      </c>
      <c r="AS30" s="128" t="e">
        <f>HLOOKUP($B30,'Main Sheet'!$B$9:$F$44,26,FALSE)*$R30/(1-AF30)</f>
        <v>#N/A</v>
      </c>
      <c r="AT30" s="128" t="e">
        <f>HLOOKUP($B30,'Main Sheet'!$B$9:$F$44,26,FALSE)*$R30/(1-AG30)</f>
        <v>#N/A</v>
      </c>
      <c r="AU30" s="128" t="e">
        <f>HLOOKUP($B30,'Main Sheet'!$B$9:$F$44,26,FALSE)*$T30/(1-AL30)</f>
        <v>#N/A</v>
      </c>
      <c r="AV30" s="128" t="e">
        <f>HLOOKUP($B30,'Main Sheet'!$B$9:$F$44,26,FALSE)*$T30/(1-AM30)</f>
        <v>#N/A</v>
      </c>
      <c r="AW30" s="128" t="e">
        <f>HLOOKUP($B30,'Main Sheet'!$B$9:$F$44,26,FALSE)*$T30/(1-AN30)</f>
        <v>#N/A</v>
      </c>
      <c r="AX30" s="50" t="e">
        <f t="shared" si="9"/>
        <v>#N/A</v>
      </c>
      <c r="AY30" s="50" t="e">
        <f t="shared" si="10"/>
        <v>#N/A</v>
      </c>
      <c r="AZ30" s="50" t="e">
        <f t="shared" si="11"/>
        <v>#N/A</v>
      </c>
      <c r="BA30" s="50" t="e">
        <f t="shared" si="12"/>
        <v>#N/A</v>
      </c>
      <c r="BB30" s="50" t="e">
        <f t="shared" si="13"/>
        <v>#N/A</v>
      </c>
      <c r="BC30" s="50" t="e">
        <f t="shared" si="14"/>
        <v>#N/A</v>
      </c>
      <c r="BD30" s="50" t="e">
        <f t="shared" si="15"/>
        <v>#N/A</v>
      </c>
      <c r="BE30" s="50" t="e">
        <f t="shared" si="16"/>
        <v>#N/A</v>
      </c>
      <c r="BF30" s="50" t="e">
        <f t="shared" si="17"/>
        <v>#N/A</v>
      </c>
      <c r="BG30" s="131" t="e">
        <f t="shared" si="18"/>
        <v>#N/A</v>
      </c>
      <c r="BH30" s="131" t="e">
        <f t="shared" si="19"/>
        <v>#N/A</v>
      </c>
      <c r="BI30" s="131" t="e">
        <f t="shared" si="20"/>
        <v>#N/A</v>
      </c>
      <c r="BJ30" s="131" t="e">
        <f t="shared" si="21"/>
        <v>#N/A</v>
      </c>
      <c r="BK30" s="131" t="e">
        <f t="shared" si="22"/>
        <v>#N/A</v>
      </c>
      <c r="BL30" s="131" t="e">
        <f t="shared" si="23"/>
        <v>#N/A</v>
      </c>
      <c r="BM30" s="131" t="e">
        <f t="shared" si="24"/>
        <v>#N/A</v>
      </c>
      <c r="BN30" s="131" t="e">
        <f t="shared" si="25"/>
        <v>#N/A</v>
      </c>
      <c r="BO30" s="131" t="e">
        <f t="shared" si="26"/>
        <v>#N/A</v>
      </c>
      <c r="BP30" s="129" t="e">
        <f t="shared" si="27"/>
        <v>#N/A</v>
      </c>
      <c r="BQ30" s="129" t="e">
        <f t="shared" si="28"/>
        <v>#N/A</v>
      </c>
      <c r="BR30" s="129" t="e">
        <f t="shared" si="29"/>
        <v>#N/A</v>
      </c>
      <c r="BS30" s="129" t="e">
        <f t="shared" si="30"/>
        <v>#N/A</v>
      </c>
      <c r="BT30" s="129" t="e">
        <f t="shared" si="31"/>
        <v>#N/A</v>
      </c>
      <c r="BU30" s="129" t="e">
        <f t="shared" si="32"/>
        <v>#N/A</v>
      </c>
      <c r="BV30" s="129" t="e">
        <f t="shared" si="33"/>
        <v>#N/A</v>
      </c>
      <c r="BW30" s="129" t="e">
        <f t="shared" si="34"/>
        <v>#N/A</v>
      </c>
      <c r="BX30" s="129" t="e">
        <f t="shared" si="35"/>
        <v>#N/A</v>
      </c>
      <c r="BY30" s="131" t="e">
        <f t="shared" si="36"/>
        <v>#N/A</v>
      </c>
      <c r="BZ30" s="131" t="e">
        <f t="shared" si="37"/>
        <v>#N/A</v>
      </c>
      <c r="CA30" s="131" t="e">
        <f t="shared" si="38"/>
        <v>#N/A</v>
      </c>
      <c r="CB30" s="131" t="e">
        <f t="shared" si="39"/>
        <v>#N/A</v>
      </c>
      <c r="CC30" s="131" t="e">
        <f t="shared" si="40"/>
        <v>#N/A</v>
      </c>
      <c r="CD30" s="131" t="e">
        <f t="shared" si="41"/>
        <v>#N/A</v>
      </c>
      <c r="CE30" s="131" t="e">
        <f t="shared" si="42"/>
        <v>#N/A</v>
      </c>
      <c r="CF30" s="131" t="e">
        <f t="shared" si="43"/>
        <v>#N/A</v>
      </c>
      <c r="CG30" s="131" t="e">
        <f t="shared" si="44"/>
        <v>#N/A</v>
      </c>
    </row>
    <row r="31" spans="2:85" x14ac:dyDescent="0.2">
      <c r="B31" s="103">
        <v>2016</v>
      </c>
      <c r="C31" s="103">
        <v>4</v>
      </c>
      <c r="D31" s="103">
        <v>2</v>
      </c>
      <c r="E31" s="4" t="s">
        <v>6</v>
      </c>
      <c r="F31" s="4" t="s">
        <v>4</v>
      </c>
      <c r="G31" s="133">
        <f>SUMIFS('Model Trip Data'!$H:$H,'Model Trip Data'!$A:$A,$B31,'Model Trip Data'!$B:$B,$C31,'Model Trip Data'!$C:$C,$D31,'Model Trip Data'!$E:$E,G$7,'Model Trip Data'!$F:$F,G$8,'Model Trip Data'!$D:$D,G$10,'Model Trip Data'!$G:$G,G$9)</f>
        <v>0</v>
      </c>
      <c r="H31" s="133">
        <f>SUMIFS('Model Trip Data'!$H:$H,'Model Trip Data'!$A:$A,$B31,'Model Trip Data'!$B:$B,$C31,'Model Trip Data'!$C:$C,$D31,'Model Trip Data'!$E:$E,H$7,'Model Trip Data'!$F:$F,H$8,'Model Trip Data'!$D:$D,H$10,'Model Trip Data'!$G:$G,H$9)</f>
        <v>0</v>
      </c>
      <c r="I31" s="133">
        <f>SUMIFS('Model Trip Data'!$H:$H,'Model Trip Data'!$A:$A,$B31,'Model Trip Data'!$B:$B,$C31,'Model Trip Data'!$C:$C,$D31,'Model Trip Data'!$E:$E,I$7,'Model Trip Data'!$F:$F,I$8,'Model Trip Data'!$D:$D,I$10,'Model Trip Data'!$G:$G,I$9)</f>
        <v>0</v>
      </c>
      <c r="J31" s="133">
        <f>SUMIFS('Model Trip Data'!$H:$H,'Model Trip Data'!$A:$A,$B31,'Model Trip Data'!$B:$B,$C31,'Model Trip Data'!$C:$C,$D31,'Model Trip Data'!$E:$E,J$7,'Model Trip Data'!$F:$F,J$8,'Model Trip Data'!$D:$D,J$10,'Model Trip Data'!$G:$G,J$9)</f>
        <v>0</v>
      </c>
      <c r="K31" s="133">
        <f>SUMIFS('Model Trip Data'!$H:$H,'Model Trip Data'!$A:$A,$B31,'Model Trip Data'!$B:$B,$C31,'Model Trip Data'!$C:$C,$D31,'Model Trip Data'!$E:$E,K$7,'Model Trip Data'!$F:$F,K$8,'Model Trip Data'!$D:$D,K$10,'Model Trip Data'!$G:$G,K$9)</f>
        <v>0</v>
      </c>
      <c r="L31" s="133">
        <f>SUMIFS('Model Trip Data'!$H:$H,'Model Trip Data'!$A:$A,$B31,'Model Trip Data'!$B:$B,$C31,'Model Trip Data'!$C:$C,$D31,'Model Trip Data'!$E:$E,L$7,'Model Trip Data'!$F:$F,L$8,'Model Trip Data'!$D:$D,L$10,'Model Trip Data'!$G:$G,L$9)</f>
        <v>0</v>
      </c>
      <c r="M31" s="133">
        <f>SUMIFS('Model Trip Data'!$H:$H,'Model Trip Data'!$A:$A,$B31,'Model Trip Data'!$B:$B,$C31,'Model Trip Data'!$C:$C,$D31,'Model Trip Data'!$E:$E,M$7,'Model Trip Data'!$F:$F,M$8,'Model Trip Data'!$G:$G,M$9)</f>
        <v>0</v>
      </c>
      <c r="N31" s="133">
        <f>SUMIFS('Model Trip Data'!$H:$H,'Model Trip Data'!$A:$A,$B31,'Model Trip Data'!$B:$B,$C31,'Model Trip Data'!$C:$C,$D31,'Model Trip Data'!$E:$E,N$7,'Model Trip Data'!$F:$F,N$8,'Model Trip Data'!$G:$G,N$9)</f>
        <v>0</v>
      </c>
      <c r="O31" s="133">
        <f>SUMIFS('Model Trip Data'!$H:$H,'Model Trip Data'!$A:$A,$B31,'Model Trip Data'!$B:$B,$C31,'Model Trip Data'!$C:$C,$D31,'Model Trip Data'!$E:$E,O$7,'Model Trip Data'!$F:$F,O$8,'Model Trip Data'!$G:$G,O$9)</f>
        <v>0</v>
      </c>
      <c r="P31" s="134" t="e">
        <f>VLOOKUP($B31&amp;"_"&amp;$C31&amp;"_"&amp;$D31&amp;"_"&amp;P$10,'Model Skims Data'!$A:$H,6,FALSE)</f>
        <v>#N/A</v>
      </c>
      <c r="Q31" s="134" t="e">
        <f>VLOOKUP($B31&amp;"_"&amp;$C31&amp;"_"&amp;$D31&amp;"_"&amp;Q$10,'Model Skims Data'!$A:$H,7,FALSE)</f>
        <v>#N/A</v>
      </c>
      <c r="R31" s="134" t="e">
        <f>VLOOKUP($B31&amp;"_"&amp;$C31&amp;"_"&amp;$D31&amp;"_"&amp;R$10,'Model Skims Data'!$A:$H,6,FALSE)</f>
        <v>#N/A</v>
      </c>
      <c r="S31" s="134" t="e">
        <f>VLOOKUP($B31&amp;"_"&amp;$C31&amp;"_"&amp;$D31&amp;"_"&amp;S$10,'Model Skims Data'!$A:$H,7,FALSE)</f>
        <v>#N/A</v>
      </c>
      <c r="T31" s="134" t="e">
        <f>VLOOKUP($B31&amp;"_"&amp;$C31&amp;"_"&amp;$D31&amp;"_"&amp;T$10,'Model Skims Data'!$A:$H,6,FALSE)</f>
        <v>#N/A</v>
      </c>
      <c r="U31" s="134" t="e">
        <f>VLOOKUP($B31&amp;"_"&amp;$C31&amp;"_"&amp;$D31&amp;"_"&amp;U$10,'Model Skims Data'!$A:$H,7,FALSE)</f>
        <v>#N/A</v>
      </c>
      <c r="V31" s="134" t="e">
        <f>VLOOKUP($B31&amp;"_"&amp;$C31&amp;"_"&amp;$D31&amp;"_"&amp;V$10,'Model Skims Data'!$A:$H,8,FALSE)</f>
        <v>#N/A</v>
      </c>
      <c r="W31" s="134" t="e">
        <f>VLOOKUP($B31&amp;"_"&amp;$C31&amp;"_"&amp;$D31&amp;"_"&amp;W$10,'Model Skims Data'!$A:$H,8,FALSE)</f>
        <v>#N/A</v>
      </c>
      <c r="X31" s="134" t="e">
        <f>VLOOKUP($B31&amp;"_"&amp;$C31&amp;"_"&amp;$D31&amp;"_"&amp;X$10,'Model Skims Data'!$A:$H,8,FALSE)</f>
        <v>#N/A</v>
      </c>
      <c r="Y31" s="134">
        <f>HLOOKUP('Pooling Demand- Subsidy &amp; ML'!$B31,'Main Sheet'!$B$9:$F$44,21,FALSE)</f>
        <v>16.3</v>
      </c>
      <c r="Z31" s="134">
        <f>HLOOKUP('Pooling Demand- Subsidy &amp; ML'!$B31,'Main Sheet'!$B$9:$F$44,23,FALSE)</f>
        <v>0</v>
      </c>
      <c r="AA31" s="179">
        <f>HLOOKUP('Pooling Demand- Subsidy &amp; ML'!$B31,'Main Sheet'!$B$9:$F$44,28,FALSE)</f>
        <v>-1.9513339196716502E-3</v>
      </c>
      <c r="AB31" s="180">
        <f>HLOOKUP('Pooling Demand- Subsidy &amp; ML'!$B31,'Main Sheet'!$B$9:$F$44,30,FALSE)</f>
        <v>-2.6</v>
      </c>
      <c r="AC31" s="180">
        <f>HLOOKUP('Pooling Demand- Subsidy &amp; ML'!$B31,'Main Sheet'!$B$9:$F$44,31,FALSE)</f>
        <v>-5.9</v>
      </c>
      <c r="AD31" s="180">
        <f>HLOOKUP('Pooling Demand- Subsidy &amp; ML'!$B31,'Main Sheet'!$B$9:$F$44,32,FALSE)</f>
        <v>-7.9</v>
      </c>
      <c r="AE31" s="108" t="e">
        <f t="shared" si="3"/>
        <v>#N/A</v>
      </c>
      <c r="AF31" s="108" t="e">
        <f t="shared" si="4"/>
        <v>#N/A</v>
      </c>
      <c r="AG31" s="108" t="e">
        <f t="shared" si="5"/>
        <v>#N/A</v>
      </c>
      <c r="AH31" s="134">
        <f>HLOOKUP('Pooling Demand- Subsidy &amp; ML'!$B31,'Main Sheet'!$B$9:$F$44,24,FALSE)</f>
        <v>54</v>
      </c>
      <c r="AI31" s="180">
        <f>HLOOKUP('Pooling Demand- Subsidy &amp; ML'!$B31,'Main Sheet'!$B$9:$F$44,34,FALSE)</f>
        <v>-2.9</v>
      </c>
      <c r="AJ31" s="180">
        <f>HLOOKUP('Pooling Demand- Subsidy &amp; ML'!$B31,'Main Sheet'!$B$9:$F$44,35,FALSE)</f>
        <v>-6.3</v>
      </c>
      <c r="AK31" s="180">
        <f>HLOOKUP('Pooling Demand- Subsidy &amp; ML'!$B31,'Main Sheet'!$B$9:$F$44,36,FALSE)</f>
        <v>-8.4</v>
      </c>
      <c r="AL31" s="108" t="e">
        <f t="shared" si="6"/>
        <v>#N/A</v>
      </c>
      <c r="AM31" s="108" t="e">
        <f t="shared" si="7"/>
        <v>#N/A</v>
      </c>
      <c r="AN31" s="108" t="e">
        <f t="shared" si="8"/>
        <v>#N/A</v>
      </c>
      <c r="AO31" s="128" t="e">
        <f>HLOOKUP($B31,'Main Sheet'!$B$9:$F$44,26,FALSE)*$P31/(1-AE31)</f>
        <v>#N/A</v>
      </c>
      <c r="AP31" s="128" t="e">
        <f>HLOOKUP($B31,'Main Sheet'!$B$9:$F$44,26,FALSE)*$P31/(1-AF31)</f>
        <v>#N/A</v>
      </c>
      <c r="AQ31" s="128" t="e">
        <f>HLOOKUP($B31,'Main Sheet'!$B$9:$F$44,26,FALSE)*$P31/(1-AG31)</f>
        <v>#N/A</v>
      </c>
      <c r="AR31" s="128" t="e">
        <f>HLOOKUP($B31,'Main Sheet'!$B$9:$F$44,26,FALSE)*$R31/(1-AE31)</f>
        <v>#N/A</v>
      </c>
      <c r="AS31" s="128" t="e">
        <f>HLOOKUP($B31,'Main Sheet'!$B$9:$F$44,26,FALSE)*$R31/(1-AF31)</f>
        <v>#N/A</v>
      </c>
      <c r="AT31" s="128" t="e">
        <f>HLOOKUP($B31,'Main Sheet'!$B$9:$F$44,26,FALSE)*$R31/(1-AG31)</f>
        <v>#N/A</v>
      </c>
      <c r="AU31" s="128" t="e">
        <f>HLOOKUP($B31,'Main Sheet'!$B$9:$F$44,26,FALSE)*$T31/(1-AL31)</f>
        <v>#N/A</v>
      </c>
      <c r="AV31" s="128" t="e">
        <f>HLOOKUP($B31,'Main Sheet'!$B$9:$F$44,26,FALSE)*$T31/(1-AM31)</f>
        <v>#N/A</v>
      </c>
      <c r="AW31" s="128" t="e">
        <f>HLOOKUP($B31,'Main Sheet'!$B$9:$F$44,26,FALSE)*$T31/(1-AN31)</f>
        <v>#N/A</v>
      </c>
      <c r="AX31" s="50" t="e">
        <f t="shared" si="9"/>
        <v>#N/A</v>
      </c>
      <c r="AY31" s="50" t="e">
        <f t="shared" si="10"/>
        <v>#N/A</v>
      </c>
      <c r="AZ31" s="50" t="e">
        <f t="shared" si="11"/>
        <v>#N/A</v>
      </c>
      <c r="BA31" s="50" t="e">
        <f t="shared" si="12"/>
        <v>#N/A</v>
      </c>
      <c r="BB31" s="50" t="e">
        <f t="shared" si="13"/>
        <v>#N/A</v>
      </c>
      <c r="BC31" s="50" t="e">
        <f t="shared" si="14"/>
        <v>#N/A</v>
      </c>
      <c r="BD31" s="50" t="e">
        <f t="shared" si="15"/>
        <v>#N/A</v>
      </c>
      <c r="BE31" s="50" t="e">
        <f t="shared" si="16"/>
        <v>#N/A</v>
      </c>
      <c r="BF31" s="50" t="e">
        <f t="shared" si="17"/>
        <v>#N/A</v>
      </c>
      <c r="BG31" s="131" t="e">
        <f t="shared" si="18"/>
        <v>#N/A</v>
      </c>
      <c r="BH31" s="131" t="e">
        <f t="shared" si="19"/>
        <v>#N/A</v>
      </c>
      <c r="BI31" s="131" t="e">
        <f t="shared" si="20"/>
        <v>#N/A</v>
      </c>
      <c r="BJ31" s="131" t="e">
        <f t="shared" si="21"/>
        <v>#N/A</v>
      </c>
      <c r="BK31" s="131" t="e">
        <f t="shared" si="22"/>
        <v>#N/A</v>
      </c>
      <c r="BL31" s="131" t="e">
        <f t="shared" si="23"/>
        <v>#N/A</v>
      </c>
      <c r="BM31" s="131" t="e">
        <f t="shared" si="24"/>
        <v>#N/A</v>
      </c>
      <c r="BN31" s="131" t="e">
        <f t="shared" si="25"/>
        <v>#N/A</v>
      </c>
      <c r="BO31" s="131" t="e">
        <f t="shared" si="26"/>
        <v>#N/A</v>
      </c>
      <c r="BP31" s="129" t="e">
        <f t="shared" si="27"/>
        <v>#N/A</v>
      </c>
      <c r="BQ31" s="129" t="e">
        <f t="shared" si="28"/>
        <v>#N/A</v>
      </c>
      <c r="BR31" s="129" t="e">
        <f t="shared" si="29"/>
        <v>#N/A</v>
      </c>
      <c r="BS31" s="129" t="e">
        <f t="shared" si="30"/>
        <v>#N/A</v>
      </c>
      <c r="BT31" s="129" t="e">
        <f t="shared" si="31"/>
        <v>#N/A</v>
      </c>
      <c r="BU31" s="129" t="e">
        <f t="shared" si="32"/>
        <v>#N/A</v>
      </c>
      <c r="BV31" s="129" t="e">
        <f t="shared" si="33"/>
        <v>#N/A</v>
      </c>
      <c r="BW31" s="129" t="e">
        <f t="shared" si="34"/>
        <v>#N/A</v>
      </c>
      <c r="BX31" s="129" t="e">
        <f t="shared" si="35"/>
        <v>#N/A</v>
      </c>
      <c r="BY31" s="131" t="e">
        <f t="shared" si="36"/>
        <v>#N/A</v>
      </c>
      <c r="BZ31" s="131" t="e">
        <f t="shared" si="37"/>
        <v>#N/A</v>
      </c>
      <c r="CA31" s="131" t="e">
        <f t="shared" si="38"/>
        <v>#N/A</v>
      </c>
      <c r="CB31" s="131" t="e">
        <f t="shared" si="39"/>
        <v>#N/A</v>
      </c>
      <c r="CC31" s="131" t="e">
        <f t="shared" si="40"/>
        <v>#N/A</v>
      </c>
      <c r="CD31" s="131" t="e">
        <f t="shared" si="41"/>
        <v>#N/A</v>
      </c>
      <c r="CE31" s="131" t="e">
        <f t="shared" si="42"/>
        <v>#N/A</v>
      </c>
      <c r="CF31" s="131" t="e">
        <f t="shared" si="43"/>
        <v>#N/A</v>
      </c>
      <c r="CG31" s="131" t="e">
        <f t="shared" si="44"/>
        <v>#N/A</v>
      </c>
    </row>
    <row r="32" spans="2:85" x14ac:dyDescent="0.2">
      <c r="B32" s="103">
        <v>2016</v>
      </c>
      <c r="C32" s="103">
        <v>5</v>
      </c>
      <c r="D32" s="103">
        <v>2</v>
      </c>
      <c r="E32" s="4" t="s">
        <v>7</v>
      </c>
      <c r="F32" s="4" t="s">
        <v>4</v>
      </c>
      <c r="G32" s="133">
        <f>SUMIFS('Model Trip Data'!$H:$H,'Model Trip Data'!$A:$A,$B32,'Model Trip Data'!$B:$B,$C32,'Model Trip Data'!$C:$C,$D32,'Model Trip Data'!$E:$E,G$7,'Model Trip Data'!$F:$F,G$8,'Model Trip Data'!$D:$D,G$10,'Model Trip Data'!$G:$G,G$9)</f>
        <v>0</v>
      </c>
      <c r="H32" s="133">
        <f>SUMIFS('Model Trip Data'!$H:$H,'Model Trip Data'!$A:$A,$B32,'Model Trip Data'!$B:$B,$C32,'Model Trip Data'!$C:$C,$D32,'Model Trip Data'!$E:$E,H$7,'Model Trip Data'!$F:$F,H$8,'Model Trip Data'!$D:$D,H$10,'Model Trip Data'!$G:$G,H$9)</f>
        <v>0</v>
      </c>
      <c r="I32" s="133">
        <f>SUMIFS('Model Trip Data'!$H:$H,'Model Trip Data'!$A:$A,$B32,'Model Trip Data'!$B:$B,$C32,'Model Trip Data'!$C:$C,$D32,'Model Trip Data'!$E:$E,I$7,'Model Trip Data'!$F:$F,I$8,'Model Trip Data'!$D:$D,I$10,'Model Trip Data'!$G:$G,I$9)</f>
        <v>0</v>
      </c>
      <c r="J32" s="133">
        <f>SUMIFS('Model Trip Data'!$H:$H,'Model Trip Data'!$A:$A,$B32,'Model Trip Data'!$B:$B,$C32,'Model Trip Data'!$C:$C,$D32,'Model Trip Data'!$E:$E,J$7,'Model Trip Data'!$F:$F,J$8,'Model Trip Data'!$D:$D,J$10,'Model Trip Data'!$G:$G,J$9)</f>
        <v>0</v>
      </c>
      <c r="K32" s="133">
        <f>SUMIFS('Model Trip Data'!$H:$H,'Model Trip Data'!$A:$A,$B32,'Model Trip Data'!$B:$B,$C32,'Model Trip Data'!$C:$C,$D32,'Model Trip Data'!$E:$E,K$7,'Model Trip Data'!$F:$F,K$8,'Model Trip Data'!$D:$D,K$10,'Model Trip Data'!$G:$G,K$9)</f>
        <v>0</v>
      </c>
      <c r="L32" s="133">
        <f>SUMIFS('Model Trip Data'!$H:$H,'Model Trip Data'!$A:$A,$B32,'Model Trip Data'!$B:$B,$C32,'Model Trip Data'!$C:$C,$D32,'Model Trip Data'!$E:$E,L$7,'Model Trip Data'!$F:$F,L$8,'Model Trip Data'!$D:$D,L$10,'Model Trip Data'!$G:$G,L$9)</f>
        <v>0</v>
      </c>
      <c r="M32" s="133">
        <f>SUMIFS('Model Trip Data'!$H:$H,'Model Trip Data'!$A:$A,$B32,'Model Trip Data'!$B:$B,$C32,'Model Trip Data'!$C:$C,$D32,'Model Trip Data'!$E:$E,M$7,'Model Trip Data'!$F:$F,M$8,'Model Trip Data'!$G:$G,M$9)</f>
        <v>0</v>
      </c>
      <c r="N32" s="133">
        <f>SUMIFS('Model Trip Data'!$H:$H,'Model Trip Data'!$A:$A,$B32,'Model Trip Data'!$B:$B,$C32,'Model Trip Data'!$C:$C,$D32,'Model Trip Data'!$E:$E,N$7,'Model Trip Data'!$F:$F,N$8,'Model Trip Data'!$G:$G,N$9)</f>
        <v>0</v>
      </c>
      <c r="O32" s="133">
        <f>SUMIFS('Model Trip Data'!$H:$H,'Model Trip Data'!$A:$A,$B32,'Model Trip Data'!$B:$B,$C32,'Model Trip Data'!$C:$C,$D32,'Model Trip Data'!$E:$E,O$7,'Model Trip Data'!$F:$F,O$8,'Model Trip Data'!$G:$G,O$9)</f>
        <v>0</v>
      </c>
      <c r="P32" s="134" t="e">
        <f>VLOOKUP($B32&amp;"_"&amp;$C32&amp;"_"&amp;$D32&amp;"_"&amp;P$10,'Model Skims Data'!$A:$H,6,FALSE)</f>
        <v>#N/A</v>
      </c>
      <c r="Q32" s="134" t="e">
        <f>VLOOKUP($B32&amp;"_"&amp;$C32&amp;"_"&amp;$D32&amp;"_"&amp;Q$10,'Model Skims Data'!$A:$H,7,FALSE)</f>
        <v>#N/A</v>
      </c>
      <c r="R32" s="134" t="e">
        <f>VLOOKUP($B32&amp;"_"&amp;$C32&amp;"_"&amp;$D32&amp;"_"&amp;R$10,'Model Skims Data'!$A:$H,6,FALSE)</f>
        <v>#N/A</v>
      </c>
      <c r="S32" s="134" t="e">
        <f>VLOOKUP($B32&amp;"_"&amp;$C32&amp;"_"&amp;$D32&amp;"_"&amp;S$10,'Model Skims Data'!$A:$H,7,FALSE)</f>
        <v>#N/A</v>
      </c>
      <c r="T32" s="134" t="e">
        <f>VLOOKUP($B32&amp;"_"&amp;$C32&amp;"_"&amp;$D32&amp;"_"&amp;T$10,'Model Skims Data'!$A:$H,6,FALSE)</f>
        <v>#N/A</v>
      </c>
      <c r="U32" s="134" t="e">
        <f>VLOOKUP($B32&amp;"_"&amp;$C32&amp;"_"&amp;$D32&amp;"_"&amp;U$10,'Model Skims Data'!$A:$H,7,FALSE)</f>
        <v>#N/A</v>
      </c>
      <c r="V32" s="134" t="e">
        <f>VLOOKUP($B32&amp;"_"&amp;$C32&amp;"_"&amp;$D32&amp;"_"&amp;V$10,'Model Skims Data'!$A:$H,8,FALSE)</f>
        <v>#N/A</v>
      </c>
      <c r="W32" s="134" t="e">
        <f>VLOOKUP($B32&amp;"_"&amp;$C32&amp;"_"&amp;$D32&amp;"_"&amp;W$10,'Model Skims Data'!$A:$H,8,FALSE)</f>
        <v>#N/A</v>
      </c>
      <c r="X32" s="134" t="e">
        <f>VLOOKUP($B32&amp;"_"&amp;$C32&amp;"_"&amp;$D32&amp;"_"&amp;X$10,'Model Skims Data'!$A:$H,8,FALSE)</f>
        <v>#N/A</v>
      </c>
      <c r="Y32" s="134">
        <f>HLOOKUP('Pooling Demand- Subsidy &amp; ML'!$B32,'Main Sheet'!$B$9:$F$44,21,FALSE)</f>
        <v>16.3</v>
      </c>
      <c r="Z32" s="134">
        <f>HLOOKUP('Pooling Demand- Subsidy &amp; ML'!$B32,'Main Sheet'!$B$9:$F$44,23,FALSE)</f>
        <v>0</v>
      </c>
      <c r="AA32" s="179">
        <f>HLOOKUP('Pooling Demand- Subsidy &amp; ML'!$B32,'Main Sheet'!$B$9:$F$44,28,FALSE)</f>
        <v>-1.9513339196716502E-3</v>
      </c>
      <c r="AB32" s="180">
        <f>HLOOKUP('Pooling Demand- Subsidy &amp; ML'!$B32,'Main Sheet'!$B$9:$F$44,30,FALSE)</f>
        <v>-2.6</v>
      </c>
      <c r="AC32" s="180">
        <f>HLOOKUP('Pooling Demand- Subsidy &amp; ML'!$B32,'Main Sheet'!$B$9:$F$44,31,FALSE)</f>
        <v>-5.9</v>
      </c>
      <c r="AD32" s="180">
        <f>HLOOKUP('Pooling Demand- Subsidy &amp; ML'!$B32,'Main Sheet'!$B$9:$F$44,32,FALSE)</f>
        <v>-7.9</v>
      </c>
      <c r="AE32" s="108" t="e">
        <f t="shared" si="3"/>
        <v>#N/A</v>
      </c>
      <c r="AF32" s="108" t="e">
        <f t="shared" si="4"/>
        <v>#N/A</v>
      </c>
      <c r="AG32" s="108" t="e">
        <f t="shared" si="5"/>
        <v>#N/A</v>
      </c>
      <c r="AH32" s="134">
        <f>HLOOKUP('Pooling Demand- Subsidy &amp; ML'!$B32,'Main Sheet'!$B$9:$F$44,24,FALSE)</f>
        <v>54</v>
      </c>
      <c r="AI32" s="180">
        <f>HLOOKUP('Pooling Demand- Subsidy &amp; ML'!$B32,'Main Sheet'!$B$9:$F$44,34,FALSE)</f>
        <v>-2.9</v>
      </c>
      <c r="AJ32" s="180">
        <f>HLOOKUP('Pooling Demand- Subsidy &amp; ML'!$B32,'Main Sheet'!$B$9:$F$44,35,FALSE)</f>
        <v>-6.3</v>
      </c>
      <c r="AK32" s="180">
        <f>HLOOKUP('Pooling Demand- Subsidy &amp; ML'!$B32,'Main Sheet'!$B$9:$F$44,36,FALSE)</f>
        <v>-8.4</v>
      </c>
      <c r="AL32" s="108" t="e">
        <f t="shared" si="6"/>
        <v>#N/A</v>
      </c>
      <c r="AM32" s="108" t="e">
        <f t="shared" si="7"/>
        <v>#N/A</v>
      </c>
      <c r="AN32" s="108" t="e">
        <f t="shared" si="8"/>
        <v>#N/A</v>
      </c>
      <c r="AO32" s="128" t="e">
        <f>HLOOKUP($B32,'Main Sheet'!$B$9:$F$44,26,FALSE)*$P32/(1-AE32)</f>
        <v>#N/A</v>
      </c>
      <c r="AP32" s="128" t="e">
        <f>HLOOKUP($B32,'Main Sheet'!$B$9:$F$44,26,FALSE)*$P32/(1-AF32)</f>
        <v>#N/A</v>
      </c>
      <c r="AQ32" s="128" t="e">
        <f>HLOOKUP($B32,'Main Sheet'!$B$9:$F$44,26,FALSE)*$P32/(1-AG32)</f>
        <v>#N/A</v>
      </c>
      <c r="AR32" s="128" t="e">
        <f>HLOOKUP($B32,'Main Sheet'!$B$9:$F$44,26,FALSE)*$R32/(1-AE32)</f>
        <v>#N/A</v>
      </c>
      <c r="AS32" s="128" t="e">
        <f>HLOOKUP($B32,'Main Sheet'!$B$9:$F$44,26,FALSE)*$R32/(1-AF32)</f>
        <v>#N/A</v>
      </c>
      <c r="AT32" s="128" t="e">
        <f>HLOOKUP($B32,'Main Sheet'!$B$9:$F$44,26,FALSE)*$R32/(1-AG32)</f>
        <v>#N/A</v>
      </c>
      <c r="AU32" s="128" t="e">
        <f>HLOOKUP($B32,'Main Sheet'!$B$9:$F$44,26,FALSE)*$T32/(1-AL32)</f>
        <v>#N/A</v>
      </c>
      <c r="AV32" s="128" t="e">
        <f>HLOOKUP($B32,'Main Sheet'!$B$9:$F$44,26,FALSE)*$T32/(1-AM32)</f>
        <v>#N/A</v>
      </c>
      <c r="AW32" s="128" t="e">
        <f>HLOOKUP($B32,'Main Sheet'!$B$9:$F$44,26,FALSE)*$T32/(1-AN32)</f>
        <v>#N/A</v>
      </c>
      <c r="AX32" s="50" t="e">
        <f t="shared" si="9"/>
        <v>#N/A</v>
      </c>
      <c r="AY32" s="50" t="e">
        <f t="shared" si="10"/>
        <v>#N/A</v>
      </c>
      <c r="AZ32" s="50" t="e">
        <f t="shared" si="11"/>
        <v>#N/A</v>
      </c>
      <c r="BA32" s="50" t="e">
        <f t="shared" si="12"/>
        <v>#N/A</v>
      </c>
      <c r="BB32" s="50" t="e">
        <f t="shared" si="13"/>
        <v>#N/A</v>
      </c>
      <c r="BC32" s="50" t="e">
        <f t="shared" si="14"/>
        <v>#N/A</v>
      </c>
      <c r="BD32" s="50" t="e">
        <f t="shared" si="15"/>
        <v>#N/A</v>
      </c>
      <c r="BE32" s="50" t="e">
        <f t="shared" si="16"/>
        <v>#N/A</v>
      </c>
      <c r="BF32" s="50" t="e">
        <f t="shared" si="17"/>
        <v>#N/A</v>
      </c>
      <c r="BG32" s="131" t="e">
        <f t="shared" si="18"/>
        <v>#N/A</v>
      </c>
      <c r="BH32" s="131" t="e">
        <f t="shared" si="19"/>
        <v>#N/A</v>
      </c>
      <c r="BI32" s="131" t="e">
        <f t="shared" si="20"/>
        <v>#N/A</v>
      </c>
      <c r="BJ32" s="131" t="e">
        <f t="shared" si="21"/>
        <v>#N/A</v>
      </c>
      <c r="BK32" s="131" t="e">
        <f t="shared" si="22"/>
        <v>#N/A</v>
      </c>
      <c r="BL32" s="131" t="e">
        <f t="shared" si="23"/>
        <v>#N/A</v>
      </c>
      <c r="BM32" s="131" t="e">
        <f t="shared" si="24"/>
        <v>#N/A</v>
      </c>
      <c r="BN32" s="131" t="e">
        <f t="shared" si="25"/>
        <v>#N/A</v>
      </c>
      <c r="BO32" s="131" t="e">
        <f t="shared" si="26"/>
        <v>#N/A</v>
      </c>
      <c r="BP32" s="129" t="e">
        <f t="shared" si="27"/>
        <v>#N/A</v>
      </c>
      <c r="BQ32" s="129" t="e">
        <f t="shared" si="28"/>
        <v>#N/A</v>
      </c>
      <c r="BR32" s="129" t="e">
        <f t="shared" si="29"/>
        <v>#N/A</v>
      </c>
      <c r="BS32" s="129" t="e">
        <f t="shared" si="30"/>
        <v>#N/A</v>
      </c>
      <c r="BT32" s="129" t="e">
        <f t="shared" si="31"/>
        <v>#N/A</v>
      </c>
      <c r="BU32" s="129" t="e">
        <f t="shared" si="32"/>
        <v>#N/A</v>
      </c>
      <c r="BV32" s="129" t="e">
        <f t="shared" si="33"/>
        <v>#N/A</v>
      </c>
      <c r="BW32" s="129" t="e">
        <f t="shared" si="34"/>
        <v>#N/A</v>
      </c>
      <c r="BX32" s="129" t="e">
        <f t="shared" si="35"/>
        <v>#N/A</v>
      </c>
      <c r="BY32" s="131" t="e">
        <f t="shared" si="36"/>
        <v>#N/A</v>
      </c>
      <c r="BZ32" s="131" t="e">
        <f t="shared" si="37"/>
        <v>#N/A</v>
      </c>
      <c r="CA32" s="131" t="e">
        <f t="shared" si="38"/>
        <v>#N/A</v>
      </c>
      <c r="CB32" s="131" t="e">
        <f t="shared" si="39"/>
        <v>#N/A</v>
      </c>
      <c r="CC32" s="131" t="e">
        <f t="shared" si="40"/>
        <v>#N/A</v>
      </c>
      <c r="CD32" s="131" t="e">
        <f t="shared" si="41"/>
        <v>#N/A</v>
      </c>
      <c r="CE32" s="131" t="e">
        <f t="shared" si="42"/>
        <v>#N/A</v>
      </c>
      <c r="CF32" s="131" t="e">
        <f t="shared" si="43"/>
        <v>#N/A</v>
      </c>
      <c r="CG32" s="131" t="e">
        <f t="shared" si="44"/>
        <v>#N/A</v>
      </c>
    </row>
    <row r="33" spans="2:85" x14ac:dyDescent="0.2">
      <c r="B33" s="103">
        <v>2016</v>
      </c>
      <c r="C33" s="103">
        <v>6</v>
      </c>
      <c r="D33" s="103">
        <v>2</v>
      </c>
      <c r="E33" s="4" t="s">
        <v>8</v>
      </c>
      <c r="F33" s="4" t="s">
        <v>4</v>
      </c>
      <c r="G33" s="133">
        <f>SUMIFS('Model Trip Data'!$H:$H,'Model Trip Data'!$A:$A,$B33,'Model Trip Data'!$B:$B,$C33,'Model Trip Data'!$C:$C,$D33,'Model Trip Data'!$E:$E,G$7,'Model Trip Data'!$F:$F,G$8,'Model Trip Data'!$D:$D,G$10,'Model Trip Data'!$G:$G,G$9)</f>
        <v>0</v>
      </c>
      <c r="H33" s="133">
        <f>SUMIFS('Model Trip Data'!$H:$H,'Model Trip Data'!$A:$A,$B33,'Model Trip Data'!$B:$B,$C33,'Model Trip Data'!$C:$C,$D33,'Model Trip Data'!$E:$E,H$7,'Model Trip Data'!$F:$F,H$8,'Model Trip Data'!$D:$D,H$10,'Model Trip Data'!$G:$G,H$9)</f>
        <v>0</v>
      </c>
      <c r="I33" s="133">
        <f>SUMIFS('Model Trip Data'!$H:$H,'Model Trip Data'!$A:$A,$B33,'Model Trip Data'!$B:$B,$C33,'Model Trip Data'!$C:$C,$D33,'Model Trip Data'!$E:$E,I$7,'Model Trip Data'!$F:$F,I$8,'Model Trip Data'!$D:$D,I$10,'Model Trip Data'!$G:$G,I$9)</f>
        <v>0</v>
      </c>
      <c r="J33" s="133">
        <f>SUMIFS('Model Trip Data'!$H:$H,'Model Trip Data'!$A:$A,$B33,'Model Trip Data'!$B:$B,$C33,'Model Trip Data'!$C:$C,$D33,'Model Trip Data'!$E:$E,J$7,'Model Trip Data'!$F:$F,J$8,'Model Trip Data'!$D:$D,J$10,'Model Trip Data'!$G:$G,J$9)</f>
        <v>0</v>
      </c>
      <c r="K33" s="133">
        <f>SUMIFS('Model Trip Data'!$H:$H,'Model Trip Data'!$A:$A,$B33,'Model Trip Data'!$B:$B,$C33,'Model Trip Data'!$C:$C,$D33,'Model Trip Data'!$E:$E,K$7,'Model Trip Data'!$F:$F,K$8,'Model Trip Data'!$D:$D,K$10,'Model Trip Data'!$G:$G,K$9)</f>
        <v>0</v>
      </c>
      <c r="L33" s="133">
        <f>SUMIFS('Model Trip Data'!$H:$H,'Model Trip Data'!$A:$A,$B33,'Model Trip Data'!$B:$B,$C33,'Model Trip Data'!$C:$C,$D33,'Model Trip Data'!$E:$E,L$7,'Model Trip Data'!$F:$F,L$8,'Model Trip Data'!$D:$D,L$10,'Model Trip Data'!$G:$G,L$9)</f>
        <v>0</v>
      </c>
      <c r="M33" s="133">
        <f>SUMIFS('Model Trip Data'!$H:$H,'Model Trip Data'!$A:$A,$B33,'Model Trip Data'!$B:$B,$C33,'Model Trip Data'!$C:$C,$D33,'Model Trip Data'!$E:$E,M$7,'Model Trip Data'!$F:$F,M$8,'Model Trip Data'!$G:$G,M$9)</f>
        <v>0</v>
      </c>
      <c r="N33" s="133">
        <f>SUMIFS('Model Trip Data'!$H:$H,'Model Trip Data'!$A:$A,$B33,'Model Trip Data'!$B:$B,$C33,'Model Trip Data'!$C:$C,$D33,'Model Trip Data'!$E:$E,N$7,'Model Trip Data'!$F:$F,N$8,'Model Trip Data'!$G:$G,N$9)</f>
        <v>0</v>
      </c>
      <c r="O33" s="133">
        <f>SUMIFS('Model Trip Data'!$H:$H,'Model Trip Data'!$A:$A,$B33,'Model Trip Data'!$B:$B,$C33,'Model Trip Data'!$C:$C,$D33,'Model Trip Data'!$E:$E,O$7,'Model Trip Data'!$F:$F,O$8,'Model Trip Data'!$G:$G,O$9)</f>
        <v>0</v>
      </c>
      <c r="P33" s="134" t="e">
        <f>VLOOKUP($B33&amp;"_"&amp;$C33&amp;"_"&amp;$D33&amp;"_"&amp;P$10,'Model Skims Data'!$A:$H,6,FALSE)</f>
        <v>#N/A</v>
      </c>
      <c r="Q33" s="134" t="e">
        <f>VLOOKUP($B33&amp;"_"&amp;$C33&amp;"_"&amp;$D33&amp;"_"&amp;Q$10,'Model Skims Data'!$A:$H,7,FALSE)</f>
        <v>#N/A</v>
      </c>
      <c r="R33" s="134" t="e">
        <f>VLOOKUP($B33&amp;"_"&amp;$C33&amp;"_"&amp;$D33&amp;"_"&amp;R$10,'Model Skims Data'!$A:$H,6,FALSE)</f>
        <v>#N/A</v>
      </c>
      <c r="S33" s="134" t="e">
        <f>VLOOKUP($B33&amp;"_"&amp;$C33&amp;"_"&amp;$D33&amp;"_"&amp;S$10,'Model Skims Data'!$A:$H,7,FALSE)</f>
        <v>#N/A</v>
      </c>
      <c r="T33" s="134" t="e">
        <f>VLOOKUP($B33&amp;"_"&amp;$C33&amp;"_"&amp;$D33&amp;"_"&amp;T$10,'Model Skims Data'!$A:$H,6,FALSE)</f>
        <v>#N/A</v>
      </c>
      <c r="U33" s="134" t="e">
        <f>VLOOKUP($B33&amp;"_"&amp;$C33&amp;"_"&amp;$D33&amp;"_"&amp;U$10,'Model Skims Data'!$A:$H,7,FALSE)</f>
        <v>#N/A</v>
      </c>
      <c r="V33" s="134" t="e">
        <f>VLOOKUP($B33&amp;"_"&amp;$C33&amp;"_"&amp;$D33&amp;"_"&amp;V$10,'Model Skims Data'!$A:$H,8,FALSE)</f>
        <v>#N/A</v>
      </c>
      <c r="W33" s="134" t="e">
        <f>VLOOKUP($B33&amp;"_"&amp;$C33&amp;"_"&amp;$D33&amp;"_"&amp;W$10,'Model Skims Data'!$A:$H,8,FALSE)</f>
        <v>#N/A</v>
      </c>
      <c r="X33" s="134" t="e">
        <f>VLOOKUP($B33&amp;"_"&amp;$C33&amp;"_"&amp;$D33&amp;"_"&amp;X$10,'Model Skims Data'!$A:$H,8,FALSE)</f>
        <v>#N/A</v>
      </c>
      <c r="Y33" s="134">
        <f>HLOOKUP('Pooling Demand- Subsidy &amp; ML'!$B33,'Main Sheet'!$B$9:$F$44,21,FALSE)</f>
        <v>16.3</v>
      </c>
      <c r="Z33" s="134">
        <f>HLOOKUP('Pooling Demand- Subsidy &amp; ML'!$B33,'Main Sheet'!$B$9:$F$44,23,FALSE)</f>
        <v>0</v>
      </c>
      <c r="AA33" s="179">
        <f>HLOOKUP('Pooling Demand- Subsidy &amp; ML'!$B33,'Main Sheet'!$B$9:$F$44,28,FALSE)</f>
        <v>-1.9513339196716502E-3</v>
      </c>
      <c r="AB33" s="180">
        <f>HLOOKUP('Pooling Demand- Subsidy &amp; ML'!$B33,'Main Sheet'!$B$9:$F$44,30,FALSE)</f>
        <v>-2.6</v>
      </c>
      <c r="AC33" s="180">
        <f>HLOOKUP('Pooling Demand- Subsidy &amp; ML'!$B33,'Main Sheet'!$B$9:$F$44,31,FALSE)</f>
        <v>-5.9</v>
      </c>
      <c r="AD33" s="180">
        <f>HLOOKUP('Pooling Demand- Subsidy &amp; ML'!$B33,'Main Sheet'!$B$9:$F$44,32,FALSE)</f>
        <v>-7.9</v>
      </c>
      <c r="AE33" s="108" t="e">
        <f t="shared" si="3"/>
        <v>#N/A</v>
      </c>
      <c r="AF33" s="108" t="e">
        <f t="shared" si="4"/>
        <v>#N/A</v>
      </c>
      <c r="AG33" s="108" t="e">
        <f t="shared" si="5"/>
        <v>#N/A</v>
      </c>
      <c r="AH33" s="134">
        <f>HLOOKUP('Pooling Demand- Subsidy &amp; ML'!$B33,'Main Sheet'!$B$9:$F$44,24,FALSE)</f>
        <v>54</v>
      </c>
      <c r="AI33" s="180">
        <f>HLOOKUP('Pooling Demand- Subsidy &amp; ML'!$B33,'Main Sheet'!$B$9:$F$44,34,FALSE)</f>
        <v>-2.9</v>
      </c>
      <c r="AJ33" s="180">
        <f>HLOOKUP('Pooling Demand- Subsidy &amp; ML'!$B33,'Main Sheet'!$B$9:$F$44,35,FALSE)</f>
        <v>-6.3</v>
      </c>
      <c r="AK33" s="180">
        <f>HLOOKUP('Pooling Demand- Subsidy &amp; ML'!$B33,'Main Sheet'!$B$9:$F$44,36,FALSE)</f>
        <v>-8.4</v>
      </c>
      <c r="AL33" s="108" t="e">
        <f t="shared" si="6"/>
        <v>#N/A</v>
      </c>
      <c r="AM33" s="108" t="e">
        <f t="shared" si="7"/>
        <v>#N/A</v>
      </c>
      <c r="AN33" s="108" t="e">
        <f t="shared" si="8"/>
        <v>#N/A</v>
      </c>
      <c r="AO33" s="128" t="e">
        <f>HLOOKUP($B33,'Main Sheet'!$B$9:$F$44,26,FALSE)*$P33/(1-AE33)</f>
        <v>#N/A</v>
      </c>
      <c r="AP33" s="128" t="e">
        <f>HLOOKUP($B33,'Main Sheet'!$B$9:$F$44,26,FALSE)*$P33/(1-AF33)</f>
        <v>#N/A</v>
      </c>
      <c r="AQ33" s="128" t="e">
        <f>HLOOKUP($B33,'Main Sheet'!$B$9:$F$44,26,FALSE)*$P33/(1-AG33)</f>
        <v>#N/A</v>
      </c>
      <c r="AR33" s="128" t="e">
        <f>HLOOKUP($B33,'Main Sheet'!$B$9:$F$44,26,FALSE)*$R33/(1-AE33)</f>
        <v>#N/A</v>
      </c>
      <c r="AS33" s="128" t="e">
        <f>HLOOKUP($B33,'Main Sheet'!$B$9:$F$44,26,FALSE)*$R33/(1-AF33)</f>
        <v>#N/A</v>
      </c>
      <c r="AT33" s="128" t="e">
        <f>HLOOKUP($B33,'Main Sheet'!$B$9:$F$44,26,FALSE)*$R33/(1-AG33)</f>
        <v>#N/A</v>
      </c>
      <c r="AU33" s="128" t="e">
        <f>HLOOKUP($B33,'Main Sheet'!$B$9:$F$44,26,FALSE)*$T33/(1-AL33)</f>
        <v>#N/A</v>
      </c>
      <c r="AV33" s="128" t="e">
        <f>HLOOKUP($B33,'Main Sheet'!$B$9:$F$44,26,FALSE)*$T33/(1-AM33)</f>
        <v>#N/A</v>
      </c>
      <c r="AW33" s="128" t="e">
        <f>HLOOKUP($B33,'Main Sheet'!$B$9:$F$44,26,FALSE)*$T33/(1-AN33)</f>
        <v>#N/A</v>
      </c>
      <c r="AX33" s="50" t="e">
        <f t="shared" si="9"/>
        <v>#N/A</v>
      </c>
      <c r="AY33" s="50" t="e">
        <f t="shared" si="10"/>
        <v>#N/A</v>
      </c>
      <c r="AZ33" s="50" t="e">
        <f t="shared" si="11"/>
        <v>#N/A</v>
      </c>
      <c r="BA33" s="50" t="e">
        <f t="shared" si="12"/>
        <v>#N/A</v>
      </c>
      <c r="BB33" s="50" t="e">
        <f t="shared" si="13"/>
        <v>#N/A</v>
      </c>
      <c r="BC33" s="50" t="e">
        <f t="shared" si="14"/>
        <v>#N/A</v>
      </c>
      <c r="BD33" s="50" t="e">
        <f t="shared" si="15"/>
        <v>#N/A</v>
      </c>
      <c r="BE33" s="50" t="e">
        <f t="shared" si="16"/>
        <v>#N/A</v>
      </c>
      <c r="BF33" s="50" t="e">
        <f t="shared" si="17"/>
        <v>#N/A</v>
      </c>
      <c r="BG33" s="131" t="e">
        <f t="shared" si="18"/>
        <v>#N/A</v>
      </c>
      <c r="BH33" s="131" t="e">
        <f t="shared" si="19"/>
        <v>#N/A</v>
      </c>
      <c r="BI33" s="131" t="e">
        <f t="shared" si="20"/>
        <v>#N/A</v>
      </c>
      <c r="BJ33" s="131" t="e">
        <f t="shared" si="21"/>
        <v>#N/A</v>
      </c>
      <c r="BK33" s="131" t="e">
        <f t="shared" si="22"/>
        <v>#N/A</v>
      </c>
      <c r="BL33" s="131" t="e">
        <f t="shared" si="23"/>
        <v>#N/A</v>
      </c>
      <c r="BM33" s="131" t="e">
        <f t="shared" si="24"/>
        <v>#N/A</v>
      </c>
      <c r="BN33" s="131" t="e">
        <f t="shared" si="25"/>
        <v>#N/A</v>
      </c>
      <c r="BO33" s="131" t="e">
        <f t="shared" si="26"/>
        <v>#N/A</v>
      </c>
      <c r="BP33" s="129" t="e">
        <f t="shared" si="27"/>
        <v>#N/A</v>
      </c>
      <c r="BQ33" s="129" t="e">
        <f t="shared" si="28"/>
        <v>#N/A</v>
      </c>
      <c r="BR33" s="129" t="e">
        <f t="shared" si="29"/>
        <v>#N/A</v>
      </c>
      <c r="BS33" s="129" t="e">
        <f t="shared" si="30"/>
        <v>#N/A</v>
      </c>
      <c r="BT33" s="129" t="e">
        <f t="shared" si="31"/>
        <v>#N/A</v>
      </c>
      <c r="BU33" s="129" t="e">
        <f t="shared" si="32"/>
        <v>#N/A</v>
      </c>
      <c r="BV33" s="129" t="e">
        <f t="shared" si="33"/>
        <v>#N/A</v>
      </c>
      <c r="BW33" s="129" t="e">
        <f t="shared" si="34"/>
        <v>#N/A</v>
      </c>
      <c r="BX33" s="129" t="e">
        <f t="shared" si="35"/>
        <v>#N/A</v>
      </c>
      <c r="BY33" s="131" t="e">
        <f t="shared" si="36"/>
        <v>#N/A</v>
      </c>
      <c r="BZ33" s="131" t="e">
        <f t="shared" si="37"/>
        <v>#N/A</v>
      </c>
      <c r="CA33" s="131" t="e">
        <f t="shared" si="38"/>
        <v>#N/A</v>
      </c>
      <c r="CB33" s="131" t="e">
        <f t="shared" si="39"/>
        <v>#N/A</v>
      </c>
      <c r="CC33" s="131" t="e">
        <f t="shared" si="40"/>
        <v>#N/A</v>
      </c>
      <c r="CD33" s="131" t="e">
        <f t="shared" si="41"/>
        <v>#N/A</v>
      </c>
      <c r="CE33" s="131" t="e">
        <f t="shared" si="42"/>
        <v>#N/A</v>
      </c>
      <c r="CF33" s="131" t="e">
        <f t="shared" si="43"/>
        <v>#N/A</v>
      </c>
      <c r="CG33" s="131" t="e">
        <f t="shared" si="44"/>
        <v>#N/A</v>
      </c>
    </row>
    <row r="34" spans="2:85" x14ac:dyDescent="0.2">
      <c r="B34" s="103">
        <v>2016</v>
      </c>
      <c r="C34" s="103">
        <v>0</v>
      </c>
      <c r="D34" s="103">
        <v>3</v>
      </c>
      <c r="E34" s="4" t="s">
        <v>2</v>
      </c>
      <c r="F34" s="4" t="s">
        <v>5</v>
      </c>
      <c r="G34" s="133">
        <f>SUMIFS('Model Trip Data'!$H:$H,'Model Trip Data'!$A:$A,$B34,'Model Trip Data'!$B:$B,$C34,'Model Trip Data'!$C:$C,$D34,'Model Trip Data'!$E:$E,G$7,'Model Trip Data'!$F:$F,G$8,'Model Trip Data'!$D:$D,G$10,'Model Trip Data'!$G:$G,G$9)</f>
        <v>0</v>
      </c>
      <c r="H34" s="133">
        <f>SUMIFS('Model Trip Data'!$H:$H,'Model Trip Data'!$A:$A,$B34,'Model Trip Data'!$B:$B,$C34,'Model Trip Data'!$C:$C,$D34,'Model Trip Data'!$E:$E,H$7,'Model Trip Data'!$F:$F,H$8,'Model Trip Data'!$D:$D,H$10,'Model Trip Data'!$G:$G,H$9)</f>
        <v>0</v>
      </c>
      <c r="I34" s="133">
        <f>SUMIFS('Model Trip Data'!$H:$H,'Model Trip Data'!$A:$A,$B34,'Model Trip Data'!$B:$B,$C34,'Model Trip Data'!$C:$C,$D34,'Model Trip Data'!$E:$E,I$7,'Model Trip Data'!$F:$F,I$8,'Model Trip Data'!$D:$D,I$10,'Model Trip Data'!$G:$G,I$9)</f>
        <v>0</v>
      </c>
      <c r="J34" s="133">
        <f>SUMIFS('Model Trip Data'!$H:$H,'Model Trip Data'!$A:$A,$B34,'Model Trip Data'!$B:$B,$C34,'Model Trip Data'!$C:$C,$D34,'Model Trip Data'!$E:$E,J$7,'Model Trip Data'!$F:$F,J$8,'Model Trip Data'!$D:$D,J$10,'Model Trip Data'!$G:$G,J$9)</f>
        <v>0</v>
      </c>
      <c r="K34" s="133">
        <f>SUMIFS('Model Trip Data'!$H:$H,'Model Trip Data'!$A:$A,$B34,'Model Trip Data'!$B:$B,$C34,'Model Trip Data'!$C:$C,$D34,'Model Trip Data'!$E:$E,K$7,'Model Trip Data'!$F:$F,K$8,'Model Trip Data'!$D:$D,K$10,'Model Trip Data'!$G:$G,K$9)</f>
        <v>0</v>
      </c>
      <c r="L34" s="133">
        <f>SUMIFS('Model Trip Data'!$H:$H,'Model Trip Data'!$A:$A,$B34,'Model Trip Data'!$B:$B,$C34,'Model Trip Data'!$C:$C,$D34,'Model Trip Data'!$E:$E,L$7,'Model Trip Data'!$F:$F,L$8,'Model Trip Data'!$D:$D,L$10,'Model Trip Data'!$G:$G,L$9)</f>
        <v>0</v>
      </c>
      <c r="M34" s="133">
        <f>SUMIFS('Model Trip Data'!$H:$H,'Model Trip Data'!$A:$A,$B34,'Model Trip Data'!$B:$B,$C34,'Model Trip Data'!$C:$C,$D34,'Model Trip Data'!$E:$E,M$7,'Model Trip Data'!$F:$F,M$8,'Model Trip Data'!$G:$G,M$9)</f>
        <v>0</v>
      </c>
      <c r="N34" s="133">
        <f>SUMIFS('Model Trip Data'!$H:$H,'Model Trip Data'!$A:$A,$B34,'Model Trip Data'!$B:$B,$C34,'Model Trip Data'!$C:$C,$D34,'Model Trip Data'!$E:$E,N$7,'Model Trip Data'!$F:$F,N$8,'Model Trip Data'!$G:$G,N$9)</f>
        <v>0</v>
      </c>
      <c r="O34" s="133">
        <f>SUMIFS('Model Trip Data'!$H:$H,'Model Trip Data'!$A:$A,$B34,'Model Trip Data'!$B:$B,$C34,'Model Trip Data'!$C:$C,$D34,'Model Trip Data'!$E:$E,O$7,'Model Trip Data'!$F:$F,O$8,'Model Trip Data'!$G:$G,O$9)</f>
        <v>0</v>
      </c>
      <c r="P34" s="134" t="e">
        <f>VLOOKUP($B34&amp;"_"&amp;$C34&amp;"_"&amp;$D34&amp;"_"&amp;P$10,'Model Skims Data'!$A:$H,6,FALSE)</f>
        <v>#N/A</v>
      </c>
      <c r="Q34" s="134" t="e">
        <f>VLOOKUP($B34&amp;"_"&amp;$C34&amp;"_"&amp;$D34&amp;"_"&amp;Q$10,'Model Skims Data'!$A:$H,7,FALSE)</f>
        <v>#N/A</v>
      </c>
      <c r="R34" s="134" t="e">
        <f>VLOOKUP($B34&amp;"_"&amp;$C34&amp;"_"&amp;$D34&amp;"_"&amp;R$10,'Model Skims Data'!$A:$H,6,FALSE)</f>
        <v>#N/A</v>
      </c>
      <c r="S34" s="134" t="e">
        <f>VLOOKUP($B34&amp;"_"&amp;$C34&amp;"_"&amp;$D34&amp;"_"&amp;S$10,'Model Skims Data'!$A:$H,7,FALSE)</f>
        <v>#N/A</v>
      </c>
      <c r="T34" s="134" t="e">
        <f>VLOOKUP($B34&amp;"_"&amp;$C34&amp;"_"&amp;$D34&amp;"_"&amp;T$10,'Model Skims Data'!$A:$H,6,FALSE)</f>
        <v>#N/A</v>
      </c>
      <c r="U34" s="134" t="e">
        <f>VLOOKUP($B34&amp;"_"&amp;$C34&amp;"_"&amp;$D34&amp;"_"&amp;U$10,'Model Skims Data'!$A:$H,7,FALSE)</f>
        <v>#N/A</v>
      </c>
      <c r="V34" s="134" t="e">
        <f>VLOOKUP($B34&amp;"_"&amp;$C34&amp;"_"&amp;$D34&amp;"_"&amp;V$10,'Model Skims Data'!$A:$H,8,FALSE)</f>
        <v>#N/A</v>
      </c>
      <c r="W34" s="134" t="e">
        <f>VLOOKUP($B34&amp;"_"&amp;$C34&amp;"_"&amp;$D34&amp;"_"&amp;W$10,'Model Skims Data'!$A:$H,8,FALSE)</f>
        <v>#N/A</v>
      </c>
      <c r="X34" s="134" t="e">
        <f>VLOOKUP($B34&amp;"_"&amp;$C34&amp;"_"&amp;$D34&amp;"_"&amp;X$10,'Model Skims Data'!$A:$H,8,FALSE)</f>
        <v>#N/A</v>
      </c>
      <c r="Y34" s="134">
        <f>HLOOKUP('Pooling Demand- Subsidy &amp; ML'!$B34,'Main Sheet'!$B$9:$F$44,21,FALSE)</f>
        <v>16.3</v>
      </c>
      <c r="Z34" s="134">
        <f>HLOOKUP('Pooling Demand- Subsidy &amp; ML'!$B34,'Main Sheet'!$B$9:$F$44,23,FALSE)</f>
        <v>0</v>
      </c>
      <c r="AA34" s="179">
        <f>HLOOKUP('Pooling Demand- Subsidy &amp; ML'!$B34,'Main Sheet'!$B$9:$F$44,28,FALSE)</f>
        <v>-1.9513339196716502E-3</v>
      </c>
      <c r="AB34" s="180">
        <f>HLOOKUP('Pooling Demand- Subsidy &amp; ML'!$B34,'Main Sheet'!$B$9:$F$44,30,FALSE)</f>
        <v>-2.6</v>
      </c>
      <c r="AC34" s="180">
        <f>HLOOKUP('Pooling Demand- Subsidy &amp; ML'!$B34,'Main Sheet'!$B$9:$F$44,31,FALSE)</f>
        <v>-5.9</v>
      </c>
      <c r="AD34" s="180">
        <f>HLOOKUP('Pooling Demand- Subsidy &amp; ML'!$B34,'Main Sheet'!$B$9:$F$44,32,FALSE)</f>
        <v>-7.9</v>
      </c>
      <c r="AE34" s="108" t="e">
        <f t="shared" si="3"/>
        <v>#N/A</v>
      </c>
      <c r="AF34" s="108" t="e">
        <f t="shared" si="4"/>
        <v>#N/A</v>
      </c>
      <c r="AG34" s="108" t="e">
        <f t="shared" si="5"/>
        <v>#N/A</v>
      </c>
      <c r="AH34" s="134">
        <f>HLOOKUP('Pooling Demand- Subsidy &amp; ML'!$B34,'Main Sheet'!$B$9:$F$44,24,FALSE)</f>
        <v>54</v>
      </c>
      <c r="AI34" s="180">
        <f>HLOOKUP('Pooling Demand- Subsidy &amp; ML'!$B34,'Main Sheet'!$B$9:$F$44,34,FALSE)</f>
        <v>-2.9</v>
      </c>
      <c r="AJ34" s="180">
        <f>HLOOKUP('Pooling Demand- Subsidy &amp; ML'!$B34,'Main Sheet'!$B$9:$F$44,35,FALSE)</f>
        <v>-6.3</v>
      </c>
      <c r="AK34" s="180">
        <f>HLOOKUP('Pooling Demand- Subsidy &amp; ML'!$B34,'Main Sheet'!$B$9:$F$44,36,FALSE)</f>
        <v>-8.4</v>
      </c>
      <c r="AL34" s="108" t="e">
        <f t="shared" si="6"/>
        <v>#N/A</v>
      </c>
      <c r="AM34" s="108" t="e">
        <f t="shared" si="7"/>
        <v>#N/A</v>
      </c>
      <c r="AN34" s="108" t="e">
        <f t="shared" si="8"/>
        <v>#N/A</v>
      </c>
      <c r="AO34" s="128" t="e">
        <f>HLOOKUP($B34,'Main Sheet'!$B$9:$F$44,26,FALSE)*$P34/(1-AE34)</f>
        <v>#N/A</v>
      </c>
      <c r="AP34" s="128" t="e">
        <f>HLOOKUP($B34,'Main Sheet'!$B$9:$F$44,26,FALSE)*$P34/(1-AF34)</f>
        <v>#N/A</v>
      </c>
      <c r="AQ34" s="128" t="e">
        <f>HLOOKUP($B34,'Main Sheet'!$B$9:$F$44,26,FALSE)*$P34/(1-AG34)</f>
        <v>#N/A</v>
      </c>
      <c r="AR34" s="128" t="e">
        <f>HLOOKUP($B34,'Main Sheet'!$B$9:$F$44,26,FALSE)*$R34/(1-AE34)</f>
        <v>#N/A</v>
      </c>
      <c r="AS34" s="128" t="e">
        <f>HLOOKUP($B34,'Main Sheet'!$B$9:$F$44,26,FALSE)*$R34/(1-AF34)</f>
        <v>#N/A</v>
      </c>
      <c r="AT34" s="128" t="e">
        <f>HLOOKUP($B34,'Main Sheet'!$B$9:$F$44,26,FALSE)*$R34/(1-AG34)</f>
        <v>#N/A</v>
      </c>
      <c r="AU34" s="128" t="e">
        <f>HLOOKUP($B34,'Main Sheet'!$B$9:$F$44,26,FALSE)*$T34/(1-AL34)</f>
        <v>#N/A</v>
      </c>
      <c r="AV34" s="128" t="e">
        <f>HLOOKUP($B34,'Main Sheet'!$B$9:$F$44,26,FALSE)*$T34/(1-AM34)</f>
        <v>#N/A</v>
      </c>
      <c r="AW34" s="128" t="e">
        <f>HLOOKUP($B34,'Main Sheet'!$B$9:$F$44,26,FALSE)*$T34/(1-AN34)</f>
        <v>#N/A</v>
      </c>
      <c r="AX34" s="50" t="e">
        <f t="shared" si="9"/>
        <v>#N/A</v>
      </c>
      <c r="AY34" s="50" t="e">
        <f t="shared" si="10"/>
        <v>#N/A</v>
      </c>
      <c r="AZ34" s="50" t="e">
        <f t="shared" si="11"/>
        <v>#N/A</v>
      </c>
      <c r="BA34" s="50" t="e">
        <f t="shared" si="12"/>
        <v>#N/A</v>
      </c>
      <c r="BB34" s="50" t="e">
        <f t="shared" si="13"/>
        <v>#N/A</v>
      </c>
      <c r="BC34" s="50" t="e">
        <f t="shared" si="14"/>
        <v>#N/A</v>
      </c>
      <c r="BD34" s="50" t="e">
        <f t="shared" si="15"/>
        <v>#N/A</v>
      </c>
      <c r="BE34" s="50" t="e">
        <f t="shared" si="16"/>
        <v>#N/A</v>
      </c>
      <c r="BF34" s="50" t="e">
        <f t="shared" si="17"/>
        <v>#N/A</v>
      </c>
      <c r="BG34" s="131" t="e">
        <f t="shared" si="18"/>
        <v>#N/A</v>
      </c>
      <c r="BH34" s="131" t="e">
        <f t="shared" si="19"/>
        <v>#N/A</v>
      </c>
      <c r="BI34" s="131" t="e">
        <f t="shared" si="20"/>
        <v>#N/A</v>
      </c>
      <c r="BJ34" s="131" t="e">
        <f t="shared" si="21"/>
        <v>#N/A</v>
      </c>
      <c r="BK34" s="131" t="e">
        <f t="shared" si="22"/>
        <v>#N/A</v>
      </c>
      <c r="BL34" s="131" t="e">
        <f t="shared" si="23"/>
        <v>#N/A</v>
      </c>
      <c r="BM34" s="131" t="e">
        <f t="shared" si="24"/>
        <v>#N/A</v>
      </c>
      <c r="BN34" s="131" t="e">
        <f t="shared" si="25"/>
        <v>#N/A</v>
      </c>
      <c r="BO34" s="131" t="e">
        <f t="shared" si="26"/>
        <v>#N/A</v>
      </c>
      <c r="BP34" s="129" t="e">
        <f t="shared" si="27"/>
        <v>#N/A</v>
      </c>
      <c r="BQ34" s="129" t="e">
        <f t="shared" si="28"/>
        <v>#N/A</v>
      </c>
      <c r="BR34" s="129" t="e">
        <f t="shared" si="29"/>
        <v>#N/A</v>
      </c>
      <c r="BS34" s="129" t="e">
        <f t="shared" si="30"/>
        <v>#N/A</v>
      </c>
      <c r="BT34" s="129" t="e">
        <f t="shared" si="31"/>
        <v>#N/A</v>
      </c>
      <c r="BU34" s="129" t="e">
        <f t="shared" si="32"/>
        <v>#N/A</v>
      </c>
      <c r="BV34" s="129" t="e">
        <f t="shared" si="33"/>
        <v>#N/A</v>
      </c>
      <c r="BW34" s="129" t="e">
        <f t="shared" si="34"/>
        <v>#N/A</v>
      </c>
      <c r="BX34" s="129" t="e">
        <f t="shared" si="35"/>
        <v>#N/A</v>
      </c>
      <c r="BY34" s="131" t="e">
        <f t="shared" si="36"/>
        <v>#N/A</v>
      </c>
      <c r="BZ34" s="131" t="e">
        <f t="shared" si="37"/>
        <v>#N/A</v>
      </c>
      <c r="CA34" s="131" t="e">
        <f t="shared" si="38"/>
        <v>#N/A</v>
      </c>
      <c r="CB34" s="131" t="e">
        <f t="shared" si="39"/>
        <v>#N/A</v>
      </c>
      <c r="CC34" s="131" t="e">
        <f t="shared" si="40"/>
        <v>#N/A</v>
      </c>
      <c r="CD34" s="131" t="e">
        <f t="shared" si="41"/>
        <v>#N/A</v>
      </c>
      <c r="CE34" s="131" t="e">
        <f t="shared" si="42"/>
        <v>#N/A</v>
      </c>
      <c r="CF34" s="131" t="e">
        <f t="shared" si="43"/>
        <v>#N/A</v>
      </c>
      <c r="CG34" s="131" t="e">
        <f t="shared" si="44"/>
        <v>#N/A</v>
      </c>
    </row>
    <row r="35" spans="2:85" x14ac:dyDescent="0.2">
      <c r="B35" s="103">
        <v>2016</v>
      </c>
      <c r="C35" s="103">
        <v>1</v>
      </c>
      <c r="D35" s="103">
        <v>3</v>
      </c>
      <c r="E35" s="4" t="s">
        <v>3</v>
      </c>
      <c r="F35" s="4" t="s">
        <v>5</v>
      </c>
      <c r="G35" s="133">
        <f>SUMIFS('Model Trip Data'!$H:$H,'Model Trip Data'!$A:$A,$B35,'Model Trip Data'!$B:$B,$C35,'Model Trip Data'!$C:$C,$D35,'Model Trip Data'!$E:$E,G$7,'Model Trip Data'!$F:$F,G$8,'Model Trip Data'!$D:$D,G$10,'Model Trip Data'!$G:$G,G$9)</f>
        <v>0</v>
      </c>
      <c r="H35" s="133">
        <f>SUMIFS('Model Trip Data'!$H:$H,'Model Trip Data'!$A:$A,$B35,'Model Trip Data'!$B:$B,$C35,'Model Trip Data'!$C:$C,$D35,'Model Trip Data'!$E:$E,H$7,'Model Trip Data'!$F:$F,H$8,'Model Trip Data'!$D:$D,H$10,'Model Trip Data'!$G:$G,H$9)</f>
        <v>0</v>
      </c>
      <c r="I35" s="133">
        <f>SUMIFS('Model Trip Data'!$H:$H,'Model Trip Data'!$A:$A,$B35,'Model Trip Data'!$B:$B,$C35,'Model Trip Data'!$C:$C,$D35,'Model Trip Data'!$E:$E,I$7,'Model Trip Data'!$F:$F,I$8,'Model Trip Data'!$D:$D,I$10,'Model Trip Data'!$G:$G,I$9)</f>
        <v>0</v>
      </c>
      <c r="J35" s="133">
        <f>SUMIFS('Model Trip Data'!$H:$H,'Model Trip Data'!$A:$A,$B35,'Model Trip Data'!$B:$B,$C35,'Model Trip Data'!$C:$C,$D35,'Model Trip Data'!$E:$E,J$7,'Model Trip Data'!$F:$F,J$8,'Model Trip Data'!$D:$D,J$10,'Model Trip Data'!$G:$G,J$9)</f>
        <v>0</v>
      </c>
      <c r="K35" s="133">
        <f>SUMIFS('Model Trip Data'!$H:$H,'Model Trip Data'!$A:$A,$B35,'Model Trip Data'!$B:$B,$C35,'Model Trip Data'!$C:$C,$D35,'Model Trip Data'!$E:$E,K$7,'Model Trip Data'!$F:$F,K$8,'Model Trip Data'!$D:$D,K$10,'Model Trip Data'!$G:$G,K$9)</f>
        <v>0</v>
      </c>
      <c r="L35" s="133">
        <f>SUMIFS('Model Trip Data'!$H:$H,'Model Trip Data'!$A:$A,$B35,'Model Trip Data'!$B:$B,$C35,'Model Trip Data'!$C:$C,$D35,'Model Trip Data'!$E:$E,L$7,'Model Trip Data'!$F:$F,L$8,'Model Trip Data'!$D:$D,L$10,'Model Trip Data'!$G:$G,L$9)</f>
        <v>0</v>
      </c>
      <c r="M35" s="133">
        <f>SUMIFS('Model Trip Data'!$H:$H,'Model Trip Data'!$A:$A,$B35,'Model Trip Data'!$B:$B,$C35,'Model Trip Data'!$C:$C,$D35,'Model Trip Data'!$E:$E,M$7,'Model Trip Data'!$F:$F,M$8,'Model Trip Data'!$G:$G,M$9)</f>
        <v>0</v>
      </c>
      <c r="N35" s="133">
        <f>SUMIFS('Model Trip Data'!$H:$H,'Model Trip Data'!$A:$A,$B35,'Model Trip Data'!$B:$B,$C35,'Model Trip Data'!$C:$C,$D35,'Model Trip Data'!$E:$E,N$7,'Model Trip Data'!$F:$F,N$8,'Model Trip Data'!$G:$G,N$9)</f>
        <v>0</v>
      </c>
      <c r="O35" s="133">
        <f>SUMIFS('Model Trip Data'!$H:$H,'Model Trip Data'!$A:$A,$B35,'Model Trip Data'!$B:$B,$C35,'Model Trip Data'!$C:$C,$D35,'Model Trip Data'!$E:$E,O$7,'Model Trip Data'!$F:$F,O$8,'Model Trip Data'!$G:$G,O$9)</f>
        <v>0</v>
      </c>
      <c r="P35" s="134" t="e">
        <f>VLOOKUP($B35&amp;"_"&amp;$C35&amp;"_"&amp;$D35&amp;"_"&amp;P$10,'Model Skims Data'!$A:$H,6,FALSE)</f>
        <v>#N/A</v>
      </c>
      <c r="Q35" s="134" t="e">
        <f>VLOOKUP($B35&amp;"_"&amp;$C35&amp;"_"&amp;$D35&amp;"_"&amp;Q$10,'Model Skims Data'!$A:$H,7,FALSE)</f>
        <v>#N/A</v>
      </c>
      <c r="R35" s="134" t="e">
        <f>VLOOKUP($B35&amp;"_"&amp;$C35&amp;"_"&amp;$D35&amp;"_"&amp;R$10,'Model Skims Data'!$A:$H,6,FALSE)</f>
        <v>#N/A</v>
      </c>
      <c r="S35" s="134" t="e">
        <f>VLOOKUP($B35&amp;"_"&amp;$C35&amp;"_"&amp;$D35&amp;"_"&amp;S$10,'Model Skims Data'!$A:$H,7,FALSE)</f>
        <v>#N/A</v>
      </c>
      <c r="T35" s="134" t="e">
        <f>VLOOKUP($B35&amp;"_"&amp;$C35&amp;"_"&amp;$D35&amp;"_"&amp;T$10,'Model Skims Data'!$A:$H,6,FALSE)</f>
        <v>#N/A</v>
      </c>
      <c r="U35" s="134" t="e">
        <f>VLOOKUP($B35&amp;"_"&amp;$C35&amp;"_"&amp;$D35&amp;"_"&amp;U$10,'Model Skims Data'!$A:$H,7,FALSE)</f>
        <v>#N/A</v>
      </c>
      <c r="V35" s="134" t="e">
        <f>VLOOKUP($B35&amp;"_"&amp;$C35&amp;"_"&amp;$D35&amp;"_"&amp;V$10,'Model Skims Data'!$A:$H,8,FALSE)</f>
        <v>#N/A</v>
      </c>
      <c r="W35" s="134" t="e">
        <f>VLOOKUP($B35&amp;"_"&amp;$C35&amp;"_"&amp;$D35&amp;"_"&amp;W$10,'Model Skims Data'!$A:$H,8,FALSE)</f>
        <v>#N/A</v>
      </c>
      <c r="X35" s="134" t="e">
        <f>VLOOKUP($B35&amp;"_"&amp;$C35&amp;"_"&amp;$D35&amp;"_"&amp;X$10,'Model Skims Data'!$A:$H,8,FALSE)</f>
        <v>#N/A</v>
      </c>
      <c r="Y35" s="134">
        <f>HLOOKUP('Pooling Demand- Subsidy &amp; ML'!$B35,'Main Sheet'!$B$9:$F$44,21,FALSE)</f>
        <v>16.3</v>
      </c>
      <c r="Z35" s="134">
        <f>HLOOKUP('Pooling Demand- Subsidy &amp; ML'!$B35,'Main Sheet'!$B$9:$F$44,23,FALSE)</f>
        <v>0</v>
      </c>
      <c r="AA35" s="179">
        <f>HLOOKUP('Pooling Demand- Subsidy &amp; ML'!$B35,'Main Sheet'!$B$9:$F$44,28,FALSE)</f>
        <v>-1.9513339196716502E-3</v>
      </c>
      <c r="AB35" s="180">
        <f>HLOOKUP('Pooling Demand- Subsidy &amp; ML'!$B35,'Main Sheet'!$B$9:$F$44,30,FALSE)</f>
        <v>-2.6</v>
      </c>
      <c r="AC35" s="180">
        <f>HLOOKUP('Pooling Demand- Subsidy &amp; ML'!$B35,'Main Sheet'!$B$9:$F$44,31,FALSE)</f>
        <v>-5.9</v>
      </c>
      <c r="AD35" s="180">
        <f>HLOOKUP('Pooling Demand- Subsidy &amp; ML'!$B35,'Main Sheet'!$B$9:$F$44,32,FALSE)</f>
        <v>-7.9</v>
      </c>
      <c r="AE35" s="108" t="e">
        <f t="shared" si="3"/>
        <v>#N/A</v>
      </c>
      <c r="AF35" s="108" t="e">
        <f t="shared" si="4"/>
        <v>#N/A</v>
      </c>
      <c r="AG35" s="108" t="e">
        <f t="shared" si="5"/>
        <v>#N/A</v>
      </c>
      <c r="AH35" s="134">
        <f>HLOOKUP('Pooling Demand- Subsidy &amp; ML'!$B35,'Main Sheet'!$B$9:$F$44,24,FALSE)</f>
        <v>54</v>
      </c>
      <c r="AI35" s="180">
        <f>HLOOKUP('Pooling Demand- Subsidy &amp; ML'!$B35,'Main Sheet'!$B$9:$F$44,34,FALSE)</f>
        <v>-2.9</v>
      </c>
      <c r="AJ35" s="180">
        <f>HLOOKUP('Pooling Demand- Subsidy &amp; ML'!$B35,'Main Sheet'!$B$9:$F$44,35,FALSE)</f>
        <v>-6.3</v>
      </c>
      <c r="AK35" s="180">
        <f>HLOOKUP('Pooling Demand- Subsidy &amp; ML'!$B35,'Main Sheet'!$B$9:$F$44,36,FALSE)</f>
        <v>-8.4</v>
      </c>
      <c r="AL35" s="108" t="e">
        <f t="shared" si="6"/>
        <v>#N/A</v>
      </c>
      <c r="AM35" s="108" t="e">
        <f t="shared" si="7"/>
        <v>#N/A</v>
      </c>
      <c r="AN35" s="108" t="e">
        <f t="shared" si="8"/>
        <v>#N/A</v>
      </c>
      <c r="AO35" s="128" t="e">
        <f>HLOOKUP($B35,'Main Sheet'!$B$9:$F$44,26,FALSE)*$P35/(1-AE35)</f>
        <v>#N/A</v>
      </c>
      <c r="AP35" s="128" t="e">
        <f>HLOOKUP($B35,'Main Sheet'!$B$9:$F$44,26,FALSE)*$P35/(1-AF35)</f>
        <v>#N/A</v>
      </c>
      <c r="AQ35" s="128" t="e">
        <f>HLOOKUP($B35,'Main Sheet'!$B$9:$F$44,26,FALSE)*$P35/(1-AG35)</f>
        <v>#N/A</v>
      </c>
      <c r="AR35" s="128" t="e">
        <f>HLOOKUP($B35,'Main Sheet'!$B$9:$F$44,26,FALSE)*$R35/(1-AE35)</f>
        <v>#N/A</v>
      </c>
      <c r="AS35" s="128" t="e">
        <f>HLOOKUP($B35,'Main Sheet'!$B$9:$F$44,26,FALSE)*$R35/(1-AF35)</f>
        <v>#N/A</v>
      </c>
      <c r="AT35" s="128" t="e">
        <f>HLOOKUP($B35,'Main Sheet'!$B$9:$F$44,26,FALSE)*$R35/(1-AG35)</f>
        <v>#N/A</v>
      </c>
      <c r="AU35" s="128" t="e">
        <f>HLOOKUP($B35,'Main Sheet'!$B$9:$F$44,26,FALSE)*$T35/(1-AL35)</f>
        <v>#N/A</v>
      </c>
      <c r="AV35" s="128" t="e">
        <f>HLOOKUP($B35,'Main Sheet'!$B$9:$F$44,26,FALSE)*$T35/(1-AM35)</f>
        <v>#N/A</v>
      </c>
      <c r="AW35" s="128" t="e">
        <f>HLOOKUP($B35,'Main Sheet'!$B$9:$F$44,26,FALSE)*$T35/(1-AN35)</f>
        <v>#N/A</v>
      </c>
      <c r="AX35" s="50" t="e">
        <f t="shared" si="9"/>
        <v>#N/A</v>
      </c>
      <c r="AY35" s="50" t="e">
        <f t="shared" si="10"/>
        <v>#N/A</v>
      </c>
      <c r="AZ35" s="50" t="e">
        <f t="shared" si="11"/>
        <v>#N/A</v>
      </c>
      <c r="BA35" s="50" t="e">
        <f t="shared" si="12"/>
        <v>#N/A</v>
      </c>
      <c r="BB35" s="50" t="e">
        <f t="shared" si="13"/>
        <v>#N/A</v>
      </c>
      <c r="BC35" s="50" t="e">
        <f t="shared" si="14"/>
        <v>#N/A</v>
      </c>
      <c r="BD35" s="50" t="e">
        <f t="shared" si="15"/>
        <v>#N/A</v>
      </c>
      <c r="BE35" s="50" t="e">
        <f t="shared" si="16"/>
        <v>#N/A</v>
      </c>
      <c r="BF35" s="50" t="e">
        <f t="shared" si="17"/>
        <v>#N/A</v>
      </c>
      <c r="BG35" s="131" t="e">
        <f t="shared" si="18"/>
        <v>#N/A</v>
      </c>
      <c r="BH35" s="131" t="e">
        <f t="shared" si="19"/>
        <v>#N/A</v>
      </c>
      <c r="BI35" s="131" t="e">
        <f t="shared" si="20"/>
        <v>#N/A</v>
      </c>
      <c r="BJ35" s="131" t="e">
        <f t="shared" si="21"/>
        <v>#N/A</v>
      </c>
      <c r="BK35" s="131" t="e">
        <f t="shared" si="22"/>
        <v>#N/A</v>
      </c>
      <c r="BL35" s="131" t="e">
        <f t="shared" si="23"/>
        <v>#N/A</v>
      </c>
      <c r="BM35" s="131" t="e">
        <f t="shared" si="24"/>
        <v>#N/A</v>
      </c>
      <c r="BN35" s="131" t="e">
        <f t="shared" si="25"/>
        <v>#N/A</v>
      </c>
      <c r="BO35" s="131" t="e">
        <f t="shared" si="26"/>
        <v>#N/A</v>
      </c>
      <c r="BP35" s="129" t="e">
        <f t="shared" si="27"/>
        <v>#N/A</v>
      </c>
      <c r="BQ35" s="129" t="e">
        <f t="shared" si="28"/>
        <v>#N/A</v>
      </c>
      <c r="BR35" s="129" t="e">
        <f t="shared" si="29"/>
        <v>#N/A</v>
      </c>
      <c r="BS35" s="129" t="e">
        <f t="shared" si="30"/>
        <v>#N/A</v>
      </c>
      <c r="BT35" s="129" t="e">
        <f t="shared" si="31"/>
        <v>#N/A</v>
      </c>
      <c r="BU35" s="129" t="e">
        <f t="shared" si="32"/>
        <v>#N/A</v>
      </c>
      <c r="BV35" s="129" t="e">
        <f t="shared" si="33"/>
        <v>#N/A</v>
      </c>
      <c r="BW35" s="129" t="e">
        <f t="shared" si="34"/>
        <v>#N/A</v>
      </c>
      <c r="BX35" s="129" t="e">
        <f t="shared" si="35"/>
        <v>#N/A</v>
      </c>
      <c r="BY35" s="131" t="e">
        <f t="shared" si="36"/>
        <v>#N/A</v>
      </c>
      <c r="BZ35" s="131" t="e">
        <f t="shared" si="37"/>
        <v>#N/A</v>
      </c>
      <c r="CA35" s="131" t="e">
        <f t="shared" si="38"/>
        <v>#N/A</v>
      </c>
      <c r="CB35" s="131" t="e">
        <f t="shared" si="39"/>
        <v>#N/A</v>
      </c>
      <c r="CC35" s="131" t="e">
        <f t="shared" si="40"/>
        <v>#N/A</v>
      </c>
      <c r="CD35" s="131" t="e">
        <f t="shared" si="41"/>
        <v>#N/A</v>
      </c>
      <c r="CE35" s="131" t="e">
        <f t="shared" si="42"/>
        <v>#N/A</v>
      </c>
      <c r="CF35" s="131" t="e">
        <f t="shared" si="43"/>
        <v>#N/A</v>
      </c>
      <c r="CG35" s="131" t="e">
        <f t="shared" si="44"/>
        <v>#N/A</v>
      </c>
    </row>
    <row r="36" spans="2:85" x14ac:dyDescent="0.2">
      <c r="B36" s="103">
        <v>2016</v>
      </c>
      <c r="C36" s="103">
        <v>2</v>
      </c>
      <c r="D36" s="103">
        <v>3</v>
      </c>
      <c r="E36" s="4" t="s">
        <v>4</v>
      </c>
      <c r="F36" s="4" t="s">
        <v>5</v>
      </c>
      <c r="G36" s="133">
        <f>SUMIFS('Model Trip Data'!$H:$H,'Model Trip Data'!$A:$A,$B36,'Model Trip Data'!$B:$B,$C36,'Model Trip Data'!$C:$C,$D36,'Model Trip Data'!$E:$E,G$7,'Model Trip Data'!$F:$F,G$8,'Model Trip Data'!$D:$D,G$10,'Model Trip Data'!$G:$G,G$9)</f>
        <v>0</v>
      </c>
      <c r="H36" s="133">
        <f>SUMIFS('Model Trip Data'!$H:$H,'Model Trip Data'!$A:$A,$B36,'Model Trip Data'!$B:$B,$C36,'Model Trip Data'!$C:$C,$D36,'Model Trip Data'!$E:$E,H$7,'Model Trip Data'!$F:$F,H$8,'Model Trip Data'!$D:$D,H$10,'Model Trip Data'!$G:$G,H$9)</f>
        <v>0</v>
      </c>
      <c r="I36" s="133">
        <f>SUMIFS('Model Trip Data'!$H:$H,'Model Trip Data'!$A:$A,$B36,'Model Trip Data'!$B:$B,$C36,'Model Trip Data'!$C:$C,$D36,'Model Trip Data'!$E:$E,I$7,'Model Trip Data'!$F:$F,I$8,'Model Trip Data'!$D:$D,I$10,'Model Trip Data'!$G:$G,I$9)</f>
        <v>0</v>
      </c>
      <c r="J36" s="133">
        <f>SUMIFS('Model Trip Data'!$H:$H,'Model Trip Data'!$A:$A,$B36,'Model Trip Data'!$B:$B,$C36,'Model Trip Data'!$C:$C,$D36,'Model Trip Data'!$E:$E,J$7,'Model Trip Data'!$F:$F,J$8,'Model Trip Data'!$D:$D,J$10,'Model Trip Data'!$G:$G,J$9)</f>
        <v>0</v>
      </c>
      <c r="K36" s="133">
        <f>SUMIFS('Model Trip Data'!$H:$H,'Model Trip Data'!$A:$A,$B36,'Model Trip Data'!$B:$B,$C36,'Model Trip Data'!$C:$C,$D36,'Model Trip Data'!$E:$E,K$7,'Model Trip Data'!$F:$F,K$8,'Model Trip Data'!$D:$D,K$10,'Model Trip Data'!$G:$G,K$9)</f>
        <v>0</v>
      </c>
      <c r="L36" s="133">
        <f>SUMIFS('Model Trip Data'!$H:$H,'Model Trip Data'!$A:$A,$B36,'Model Trip Data'!$B:$B,$C36,'Model Trip Data'!$C:$C,$D36,'Model Trip Data'!$E:$E,L$7,'Model Trip Data'!$F:$F,L$8,'Model Trip Data'!$D:$D,L$10,'Model Trip Data'!$G:$G,L$9)</f>
        <v>0</v>
      </c>
      <c r="M36" s="133">
        <f>SUMIFS('Model Trip Data'!$H:$H,'Model Trip Data'!$A:$A,$B36,'Model Trip Data'!$B:$B,$C36,'Model Trip Data'!$C:$C,$D36,'Model Trip Data'!$E:$E,M$7,'Model Trip Data'!$F:$F,M$8,'Model Trip Data'!$G:$G,M$9)</f>
        <v>0</v>
      </c>
      <c r="N36" s="133">
        <f>SUMIFS('Model Trip Data'!$H:$H,'Model Trip Data'!$A:$A,$B36,'Model Trip Data'!$B:$B,$C36,'Model Trip Data'!$C:$C,$D36,'Model Trip Data'!$E:$E,N$7,'Model Trip Data'!$F:$F,N$8,'Model Trip Data'!$G:$G,N$9)</f>
        <v>0</v>
      </c>
      <c r="O36" s="133">
        <f>SUMIFS('Model Trip Data'!$H:$H,'Model Trip Data'!$A:$A,$B36,'Model Trip Data'!$B:$B,$C36,'Model Trip Data'!$C:$C,$D36,'Model Trip Data'!$E:$E,O$7,'Model Trip Data'!$F:$F,O$8,'Model Trip Data'!$G:$G,O$9)</f>
        <v>0</v>
      </c>
      <c r="P36" s="134" t="e">
        <f>VLOOKUP($B36&amp;"_"&amp;$C36&amp;"_"&amp;$D36&amp;"_"&amp;P$10,'Model Skims Data'!$A:$H,6,FALSE)</f>
        <v>#N/A</v>
      </c>
      <c r="Q36" s="134" t="e">
        <f>VLOOKUP($B36&amp;"_"&amp;$C36&amp;"_"&amp;$D36&amp;"_"&amp;Q$10,'Model Skims Data'!$A:$H,7,FALSE)</f>
        <v>#N/A</v>
      </c>
      <c r="R36" s="134" t="e">
        <f>VLOOKUP($B36&amp;"_"&amp;$C36&amp;"_"&amp;$D36&amp;"_"&amp;R$10,'Model Skims Data'!$A:$H,6,FALSE)</f>
        <v>#N/A</v>
      </c>
      <c r="S36" s="134" t="e">
        <f>VLOOKUP($B36&amp;"_"&amp;$C36&amp;"_"&amp;$D36&amp;"_"&amp;S$10,'Model Skims Data'!$A:$H,7,FALSE)</f>
        <v>#N/A</v>
      </c>
      <c r="T36" s="134" t="e">
        <f>VLOOKUP($B36&amp;"_"&amp;$C36&amp;"_"&amp;$D36&amp;"_"&amp;T$10,'Model Skims Data'!$A:$H,6,FALSE)</f>
        <v>#N/A</v>
      </c>
      <c r="U36" s="134" t="e">
        <f>VLOOKUP($B36&amp;"_"&amp;$C36&amp;"_"&amp;$D36&amp;"_"&amp;U$10,'Model Skims Data'!$A:$H,7,FALSE)</f>
        <v>#N/A</v>
      </c>
      <c r="V36" s="134" t="e">
        <f>VLOOKUP($B36&amp;"_"&amp;$C36&amp;"_"&amp;$D36&amp;"_"&amp;V$10,'Model Skims Data'!$A:$H,8,FALSE)</f>
        <v>#N/A</v>
      </c>
      <c r="W36" s="134" t="e">
        <f>VLOOKUP($B36&amp;"_"&amp;$C36&amp;"_"&amp;$D36&amp;"_"&amp;W$10,'Model Skims Data'!$A:$H,8,FALSE)</f>
        <v>#N/A</v>
      </c>
      <c r="X36" s="134" t="e">
        <f>VLOOKUP($B36&amp;"_"&amp;$C36&amp;"_"&amp;$D36&amp;"_"&amp;X$10,'Model Skims Data'!$A:$H,8,FALSE)</f>
        <v>#N/A</v>
      </c>
      <c r="Y36" s="134">
        <f>HLOOKUP('Pooling Demand- Subsidy &amp; ML'!$B36,'Main Sheet'!$B$9:$F$44,21,FALSE)</f>
        <v>16.3</v>
      </c>
      <c r="Z36" s="134">
        <f>HLOOKUP('Pooling Demand- Subsidy &amp; ML'!$B36,'Main Sheet'!$B$9:$F$44,23,FALSE)</f>
        <v>0</v>
      </c>
      <c r="AA36" s="179">
        <f>HLOOKUP('Pooling Demand- Subsidy &amp; ML'!$B36,'Main Sheet'!$B$9:$F$44,28,FALSE)</f>
        <v>-1.9513339196716502E-3</v>
      </c>
      <c r="AB36" s="180">
        <f>HLOOKUP('Pooling Demand- Subsidy &amp; ML'!$B36,'Main Sheet'!$B$9:$F$44,30,FALSE)</f>
        <v>-2.6</v>
      </c>
      <c r="AC36" s="180">
        <f>HLOOKUP('Pooling Demand- Subsidy &amp; ML'!$B36,'Main Sheet'!$B$9:$F$44,31,FALSE)</f>
        <v>-5.9</v>
      </c>
      <c r="AD36" s="180">
        <f>HLOOKUP('Pooling Demand- Subsidy &amp; ML'!$B36,'Main Sheet'!$B$9:$F$44,32,FALSE)</f>
        <v>-7.9</v>
      </c>
      <c r="AE36" s="108" t="e">
        <f t="shared" si="3"/>
        <v>#N/A</v>
      </c>
      <c r="AF36" s="108" t="e">
        <f t="shared" si="4"/>
        <v>#N/A</v>
      </c>
      <c r="AG36" s="108" t="e">
        <f t="shared" si="5"/>
        <v>#N/A</v>
      </c>
      <c r="AH36" s="134">
        <f>HLOOKUP('Pooling Demand- Subsidy &amp; ML'!$B36,'Main Sheet'!$B$9:$F$44,24,FALSE)</f>
        <v>54</v>
      </c>
      <c r="AI36" s="180">
        <f>HLOOKUP('Pooling Demand- Subsidy &amp; ML'!$B36,'Main Sheet'!$B$9:$F$44,34,FALSE)</f>
        <v>-2.9</v>
      </c>
      <c r="AJ36" s="180">
        <f>HLOOKUP('Pooling Demand- Subsidy &amp; ML'!$B36,'Main Sheet'!$B$9:$F$44,35,FALSE)</f>
        <v>-6.3</v>
      </c>
      <c r="AK36" s="180">
        <f>HLOOKUP('Pooling Demand- Subsidy &amp; ML'!$B36,'Main Sheet'!$B$9:$F$44,36,FALSE)</f>
        <v>-8.4</v>
      </c>
      <c r="AL36" s="108" t="e">
        <f t="shared" si="6"/>
        <v>#N/A</v>
      </c>
      <c r="AM36" s="108" t="e">
        <f t="shared" si="7"/>
        <v>#N/A</v>
      </c>
      <c r="AN36" s="108" t="e">
        <f t="shared" si="8"/>
        <v>#N/A</v>
      </c>
      <c r="AO36" s="128" t="e">
        <f>HLOOKUP($B36,'Main Sheet'!$B$9:$F$44,26,FALSE)*$P36/(1-AE36)</f>
        <v>#N/A</v>
      </c>
      <c r="AP36" s="128" t="e">
        <f>HLOOKUP($B36,'Main Sheet'!$B$9:$F$44,26,FALSE)*$P36/(1-AF36)</f>
        <v>#N/A</v>
      </c>
      <c r="AQ36" s="128" t="e">
        <f>HLOOKUP($B36,'Main Sheet'!$B$9:$F$44,26,FALSE)*$P36/(1-AG36)</f>
        <v>#N/A</v>
      </c>
      <c r="AR36" s="128" t="e">
        <f>HLOOKUP($B36,'Main Sheet'!$B$9:$F$44,26,FALSE)*$R36/(1-AE36)</f>
        <v>#N/A</v>
      </c>
      <c r="AS36" s="128" t="e">
        <f>HLOOKUP($B36,'Main Sheet'!$B$9:$F$44,26,FALSE)*$R36/(1-AF36)</f>
        <v>#N/A</v>
      </c>
      <c r="AT36" s="128" t="e">
        <f>HLOOKUP($B36,'Main Sheet'!$B$9:$F$44,26,FALSE)*$R36/(1-AG36)</f>
        <v>#N/A</v>
      </c>
      <c r="AU36" s="128" t="e">
        <f>HLOOKUP($B36,'Main Sheet'!$B$9:$F$44,26,FALSE)*$T36/(1-AL36)</f>
        <v>#N/A</v>
      </c>
      <c r="AV36" s="128" t="e">
        <f>HLOOKUP($B36,'Main Sheet'!$B$9:$F$44,26,FALSE)*$T36/(1-AM36)</f>
        <v>#N/A</v>
      </c>
      <c r="AW36" s="128" t="e">
        <f>HLOOKUP($B36,'Main Sheet'!$B$9:$F$44,26,FALSE)*$T36/(1-AN36)</f>
        <v>#N/A</v>
      </c>
      <c r="AX36" s="50" t="e">
        <f t="shared" si="9"/>
        <v>#N/A</v>
      </c>
      <c r="AY36" s="50" t="e">
        <f t="shared" si="10"/>
        <v>#N/A</v>
      </c>
      <c r="AZ36" s="50" t="e">
        <f t="shared" si="11"/>
        <v>#N/A</v>
      </c>
      <c r="BA36" s="50" t="e">
        <f t="shared" si="12"/>
        <v>#N/A</v>
      </c>
      <c r="BB36" s="50" t="e">
        <f t="shared" si="13"/>
        <v>#N/A</v>
      </c>
      <c r="BC36" s="50" t="e">
        <f t="shared" si="14"/>
        <v>#N/A</v>
      </c>
      <c r="BD36" s="50" t="e">
        <f t="shared" si="15"/>
        <v>#N/A</v>
      </c>
      <c r="BE36" s="50" t="e">
        <f t="shared" si="16"/>
        <v>#N/A</v>
      </c>
      <c r="BF36" s="50" t="e">
        <f t="shared" si="17"/>
        <v>#N/A</v>
      </c>
      <c r="BG36" s="131" t="e">
        <f t="shared" si="18"/>
        <v>#N/A</v>
      </c>
      <c r="BH36" s="131" t="e">
        <f t="shared" si="19"/>
        <v>#N/A</v>
      </c>
      <c r="BI36" s="131" t="e">
        <f t="shared" si="20"/>
        <v>#N/A</v>
      </c>
      <c r="BJ36" s="131" t="e">
        <f t="shared" si="21"/>
        <v>#N/A</v>
      </c>
      <c r="BK36" s="131" t="e">
        <f t="shared" si="22"/>
        <v>#N/A</v>
      </c>
      <c r="BL36" s="131" t="e">
        <f t="shared" si="23"/>
        <v>#N/A</v>
      </c>
      <c r="BM36" s="131" t="e">
        <f t="shared" si="24"/>
        <v>#N/A</v>
      </c>
      <c r="BN36" s="131" t="e">
        <f t="shared" si="25"/>
        <v>#N/A</v>
      </c>
      <c r="BO36" s="131" t="e">
        <f t="shared" si="26"/>
        <v>#N/A</v>
      </c>
      <c r="BP36" s="129" t="e">
        <f t="shared" si="27"/>
        <v>#N/A</v>
      </c>
      <c r="BQ36" s="129" t="e">
        <f t="shared" si="28"/>
        <v>#N/A</v>
      </c>
      <c r="BR36" s="129" t="e">
        <f t="shared" si="29"/>
        <v>#N/A</v>
      </c>
      <c r="BS36" s="129" t="e">
        <f t="shared" si="30"/>
        <v>#N/A</v>
      </c>
      <c r="BT36" s="129" t="e">
        <f t="shared" si="31"/>
        <v>#N/A</v>
      </c>
      <c r="BU36" s="129" t="e">
        <f t="shared" si="32"/>
        <v>#N/A</v>
      </c>
      <c r="BV36" s="129" t="e">
        <f t="shared" si="33"/>
        <v>#N/A</v>
      </c>
      <c r="BW36" s="129" t="e">
        <f t="shared" si="34"/>
        <v>#N/A</v>
      </c>
      <c r="BX36" s="129" t="e">
        <f t="shared" si="35"/>
        <v>#N/A</v>
      </c>
      <c r="BY36" s="131" t="e">
        <f t="shared" si="36"/>
        <v>#N/A</v>
      </c>
      <c r="BZ36" s="131" t="e">
        <f t="shared" si="37"/>
        <v>#N/A</v>
      </c>
      <c r="CA36" s="131" t="e">
        <f t="shared" si="38"/>
        <v>#N/A</v>
      </c>
      <c r="CB36" s="131" t="e">
        <f t="shared" si="39"/>
        <v>#N/A</v>
      </c>
      <c r="CC36" s="131" t="e">
        <f t="shared" si="40"/>
        <v>#N/A</v>
      </c>
      <c r="CD36" s="131" t="e">
        <f t="shared" si="41"/>
        <v>#N/A</v>
      </c>
      <c r="CE36" s="131" t="e">
        <f t="shared" si="42"/>
        <v>#N/A</v>
      </c>
      <c r="CF36" s="131" t="e">
        <f t="shared" si="43"/>
        <v>#N/A</v>
      </c>
      <c r="CG36" s="131" t="e">
        <f t="shared" si="44"/>
        <v>#N/A</v>
      </c>
    </row>
    <row r="37" spans="2:85" x14ac:dyDescent="0.2">
      <c r="B37" s="103">
        <v>2016</v>
      </c>
      <c r="C37" s="103">
        <v>3</v>
      </c>
      <c r="D37" s="103">
        <v>3</v>
      </c>
      <c r="E37" s="4" t="s">
        <v>5</v>
      </c>
      <c r="F37" s="4" t="s">
        <v>5</v>
      </c>
      <c r="G37" s="133">
        <f>SUMIFS('Model Trip Data'!$H:$H,'Model Trip Data'!$A:$A,$B37,'Model Trip Data'!$B:$B,$C37,'Model Trip Data'!$C:$C,$D37,'Model Trip Data'!$E:$E,G$7,'Model Trip Data'!$F:$F,G$8,'Model Trip Data'!$D:$D,G$10,'Model Trip Data'!$G:$G,G$9)</f>
        <v>0</v>
      </c>
      <c r="H37" s="133">
        <f>SUMIFS('Model Trip Data'!$H:$H,'Model Trip Data'!$A:$A,$B37,'Model Trip Data'!$B:$B,$C37,'Model Trip Data'!$C:$C,$D37,'Model Trip Data'!$E:$E,H$7,'Model Trip Data'!$F:$F,H$8,'Model Trip Data'!$D:$D,H$10,'Model Trip Data'!$G:$G,H$9)</f>
        <v>0</v>
      </c>
      <c r="I37" s="133">
        <f>SUMIFS('Model Trip Data'!$H:$H,'Model Trip Data'!$A:$A,$B37,'Model Trip Data'!$B:$B,$C37,'Model Trip Data'!$C:$C,$D37,'Model Trip Data'!$E:$E,I$7,'Model Trip Data'!$F:$F,I$8,'Model Trip Data'!$D:$D,I$10,'Model Trip Data'!$G:$G,I$9)</f>
        <v>0</v>
      </c>
      <c r="J37" s="133">
        <f>SUMIFS('Model Trip Data'!$H:$H,'Model Trip Data'!$A:$A,$B37,'Model Trip Data'!$B:$B,$C37,'Model Trip Data'!$C:$C,$D37,'Model Trip Data'!$E:$E,J$7,'Model Trip Data'!$F:$F,J$8,'Model Trip Data'!$D:$D,J$10,'Model Trip Data'!$G:$G,J$9)</f>
        <v>0</v>
      </c>
      <c r="K37" s="133">
        <f>SUMIFS('Model Trip Data'!$H:$H,'Model Trip Data'!$A:$A,$B37,'Model Trip Data'!$B:$B,$C37,'Model Trip Data'!$C:$C,$D37,'Model Trip Data'!$E:$E,K$7,'Model Trip Data'!$F:$F,K$8,'Model Trip Data'!$D:$D,K$10,'Model Trip Data'!$G:$G,K$9)</f>
        <v>0</v>
      </c>
      <c r="L37" s="133">
        <f>SUMIFS('Model Trip Data'!$H:$H,'Model Trip Data'!$A:$A,$B37,'Model Trip Data'!$B:$B,$C37,'Model Trip Data'!$C:$C,$D37,'Model Trip Data'!$E:$E,L$7,'Model Trip Data'!$F:$F,L$8,'Model Trip Data'!$D:$D,L$10,'Model Trip Data'!$G:$G,L$9)</f>
        <v>0</v>
      </c>
      <c r="M37" s="133">
        <f>SUMIFS('Model Trip Data'!$H:$H,'Model Trip Data'!$A:$A,$B37,'Model Trip Data'!$B:$B,$C37,'Model Trip Data'!$C:$C,$D37,'Model Trip Data'!$E:$E,M$7,'Model Trip Data'!$F:$F,M$8,'Model Trip Data'!$G:$G,M$9)</f>
        <v>0</v>
      </c>
      <c r="N37" s="133">
        <f>SUMIFS('Model Trip Data'!$H:$H,'Model Trip Data'!$A:$A,$B37,'Model Trip Data'!$B:$B,$C37,'Model Trip Data'!$C:$C,$D37,'Model Trip Data'!$E:$E,N$7,'Model Trip Data'!$F:$F,N$8,'Model Trip Data'!$G:$G,N$9)</f>
        <v>0</v>
      </c>
      <c r="O37" s="133">
        <f>SUMIFS('Model Trip Data'!$H:$H,'Model Trip Data'!$A:$A,$B37,'Model Trip Data'!$B:$B,$C37,'Model Trip Data'!$C:$C,$D37,'Model Trip Data'!$E:$E,O$7,'Model Trip Data'!$F:$F,O$8,'Model Trip Data'!$G:$G,O$9)</f>
        <v>0</v>
      </c>
      <c r="P37" s="134" t="e">
        <f>VLOOKUP($B37&amp;"_"&amp;$C37&amp;"_"&amp;$D37&amp;"_"&amp;P$10,'Model Skims Data'!$A:$H,6,FALSE)</f>
        <v>#N/A</v>
      </c>
      <c r="Q37" s="134" t="e">
        <f>VLOOKUP($B37&amp;"_"&amp;$C37&amp;"_"&amp;$D37&amp;"_"&amp;Q$10,'Model Skims Data'!$A:$H,7,FALSE)</f>
        <v>#N/A</v>
      </c>
      <c r="R37" s="134" t="e">
        <f>VLOOKUP($B37&amp;"_"&amp;$C37&amp;"_"&amp;$D37&amp;"_"&amp;R$10,'Model Skims Data'!$A:$H,6,FALSE)</f>
        <v>#N/A</v>
      </c>
      <c r="S37" s="134" t="e">
        <f>VLOOKUP($B37&amp;"_"&amp;$C37&amp;"_"&amp;$D37&amp;"_"&amp;S$10,'Model Skims Data'!$A:$H,7,FALSE)</f>
        <v>#N/A</v>
      </c>
      <c r="T37" s="134" t="e">
        <f>VLOOKUP($B37&amp;"_"&amp;$C37&amp;"_"&amp;$D37&amp;"_"&amp;T$10,'Model Skims Data'!$A:$H,6,FALSE)</f>
        <v>#N/A</v>
      </c>
      <c r="U37" s="134" t="e">
        <f>VLOOKUP($B37&amp;"_"&amp;$C37&amp;"_"&amp;$D37&amp;"_"&amp;U$10,'Model Skims Data'!$A:$H,7,FALSE)</f>
        <v>#N/A</v>
      </c>
      <c r="V37" s="134" t="e">
        <f>VLOOKUP($B37&amp;"_"&amp;$C37&amp;"_"&amp;$D37&amp;"_"&amp;V$10,'Model Skims Data'!$A:$H,8,FALSE)</f>
        <v>#N/A</v>
      </c>
      <c r="W37" s="134" t="e">
        <f>VLOOKUP($B37&amp;"_"&amp;$C37&amp;"_"&amp;$D37&amp;"_"&amp;W$10,'Model Skims Data'!$A:$H,8,FALSE)</f>
        <v>#N/A</v>
      </c>
      <c r="X37" s="134" t="e">
        <f>VLOOKUP($B37&amp;"_"&amp;$C37&amp;"_"&amp;$D37&amp;"_"&amp;X$10,'Model Skims Data'!$A:$H,8,FALSE)</f>
        <v>#N/A</v>
      </c>
      <c r="Y37" s="134">
        <f>HLOOKUP('Pooling Demand- Subsidy &amp; ML'!$B37,'Main Sheet'!$B$9:$F$44,21,FALSE)</f>
        <v>16.3</v>
      </c>
      <c r="Z37" s="134">
        <f>HLOOKUP('Pooling Demand- Subsidy &amp; ML'!$B37,'Main Sheet'!$B$9:$F$44,23,FALSE)</f>
        <v>0</v>
      </c>
      <c r="AA37" s="179">
        <f>HLOOKUP('Pooling Demand- Subsidy &amp; ML'!$B37,'Main Sheet'!$B$9:$F$44,28,FALSE)</f>
        <v>-1.9513339196716502E-3</v>
      </c>
      <c r="AB37" s="180">
        <f>HLOOKUP('Pooling Demand- Subsidy &amp; ML'!$B37,'Main Sheet'!$B$9:$F$44,30,FALSE)</f>
        <v>-2.6</v>
      </c>
      <c r="AC37" s="180">
        <f>HLOOKUP('Pooling Demand- Subsidy &amp; ML'!$B37,'Main Sheet'!$B$9:$F$44,31,FALSE)</f>
        <v>-5.9</v>
      </c>
      <c r="AD37" s="180">
        <f>HLOOKUP('Pooling Demand- Subsidy &amp; ML'!$B37,'Main Sheet'!$B$9:$F$44,32,FALSE)</f>
        <v>-7.9</v>
      </c>
      <c r="AE37" s="108" t="e">
        <f t="shared" si="3"/>
        <v>#N/A</v>
      </c>
      <c r="AF37" s="108" t="e">
        <f t="shared" si="4"/>
        <v>#N/A</v>
      </c>
      <c r="AG37" s="108" t="e">
        <f t="shared" si="5"/>
        <v>#N/A</v>
      </c>
      <c r="AH37" s="134">
        <f>HLOOKUP('Pooling Demand- Subsidy &amp; ML'!$B37,'Main Sheet'!$B$9:$F$44,24,FALSE)</f>
        <v>54</v>
      </c>
      <c r="AI37" s="180">
        <f>HLOOKUP('Pooling Demand- Subsidy &amp; ML'!$B37,'Main Sheet'!$B$9:$F$44,34,FALSE)</f>
        <v>-2.9</v>
      </c>
      <c r="AJ37" s="180">
        <f>HLOOKUP('Pooling Demand- Subsidy &amp; ML'!$B37,'Main Sheet'!$B$9:$F$44,35,FALSE)</f>
        <v>-6.3</v>
      </c>
      <c r="AK37" s="180">
        <f>HLOOKUP('Pooling Demand- Subsidy &amp; ML'!$B37,'Main Sheet'!$B$9:$F$44,36,FALSE)</f>
        <v>-8.4</v>
      </c>
      <c r="AL37" s="108" t="e">
        <f t="shared" si="6"/>
        <v>#N/A</v>
      </c>
      <c r="AM37" s="108" t="e">
        <f t="shared" si="7"/>
        <v>#N/A</v>
      </c>
      <c r="AN37" s="108" t="e">
        <f t="shared" si="8"/>
        <v>#N/A</v>
      </c>
      <c r="AO37" s="128" t="e">
        <f>HLOOKUP($B37,'Main Sheet'!$B$9:$F$44,26,FALSE)*$P37/(1-AE37)</f>
        <v>#N/A</v>
      </c>
      <c r="AP37" s="128" t="e">
        <f>HLOOKUP($B37,'Main Sheet'!$B$9:$F$44,26,FALSE)*$P37/(1-AF37)</f>
        <v>#N/A</v>
      </c>
      <c r="AQ37" s="128" t="e">
        <f>HLOOKUP($B37,'Main Sheet'!$B$9:$F$44,26,FALSE)*$P37/(1-AG37)</f>
        <v>#N/A</v>
      </c>
      <c r="AR37" s="128" t="e">
        <f>HLOOKUP($B37,'Main Sheet'!$B$9:$F$44,26,FALSE)*$R37/(1-AE37)</f>
        <v>#N/A</v>
      </c>
      <c r="AS37" s="128" t="e">
        <f>HLOOKUP($B37,'Main Sheet'!$B$9:$F$44,26,FALSE)*$R37/(1-AF37)</f>
        <v>#N/A</v>
      </c>
      <c r="AT37" s="128" t="e">
        <f>HLOOKUP($B37,'Main Sheet'!$B$9:$F$44,26,FALSE)*$R37/(1-AG37)</f>
        <v>#N/A</v>
      </c>
      <c r="AU37" s="128" t="e">
        <f>HLOOKUP($B37,'Main Sheet'!$B$9:$F$44,26,FALSE)*$T37/(1-AL37)</f>
        <v>#N/A</v>
      </c>
      <c r="AV37" s="128" t="e">
        <f>HLOOKUP($B37,'Main Sheet'!$B$9:$F$44,26,FALSE)*$T37/(1-AM37)</f>
        <v>#N/A</v>
      </c>
      <c r="AW37" s="128" t="e">
        <f>HLOOKUP($B37,'Main Sheet'!$B$9:$F$44,26,FALSE)*$T37/(1-AN37)</f>
        <v>#N/A</v>
      </c>
      <c r="AX37" s="50" t="e">
        <f t="shared" si="9"/>
        <v>#N/A</v>
      </c>
      <c r="AY37" s="50" t="e">
        <f t="shared" si="10"/>
        <v>#N/A</v>
      </c>
      <c r="AZ37" s="50" t="e">
        <f t="shared" si="11"/>
        <v>#N/A</v>
      </c>
      <c r="BA37" s="50" t="e">
        <f t="shared" si="12"/>
        <v>#N/A</v>
      </c>
      <c r="BB37" s="50" t="e">
        <f t="shared" si="13"/>
        <v>#N/A</v>
      </c>
      <c r="BC37" s="50" t="e">
        <f t="shared" si="14"/>
        <v>#N/A</v>
      </c>
      <c r="BD37" s="50" t="e">
        <f t="shared" si="15"/>
        <v>#N/A</v>
      </c>
      <c r="BE37" s="50" t="e">
        <f t="shared" si="16"/>
        <v>#N/A</v>
      </c>
      <c r="BF37" s="50" t="e">
        <f t="shared" si="17"/>
        <v>#N/A</v>
      </c>
      <c r="BG37" s="131" t="e">
        <f t="shared" si="18"/>
        <v>#N/A</v>
      </c>
      <c r="BH37" s="131" t="e">
        <f t="shared" si="19"/>
        <v>#N/A</v>
      </c>
      <c r="BI37" s="131" t="e">
        <f t="shared" si="20"/>
        <v>#N/A</v>
      </c>
      <c r="BJ37" s="131" t="e">
        <f t="shared" si="21"/>
        <v>#N/A</v>
      </c>
      <c r="BK37" s="131" t="e">
        <f t="shared" si="22"/>
        <v>#N/A</v>
      </c>
      <c r="BL37" s="131" t="e">
        <f t="shared" si="23"/>
        <v>#N/A</v>
      </c>
      <c r="BM37" s="131" t="e">
        <f t="shared" si="24"/>
        <v>#N/A</v>
      </c>
      <c r="BN37" s="131" t="e">
        <f t="shared" si="25"/>
        <v>#N/A</v>
      </c>
      <c r="BO37" s="131" t="e">
        <f t="shared" si="26"/>
        <v>#N/A</v>
      </c>
      <c r="BP37" s="129" t="e">
        <f t="shared" si="27"/>
        <v>#N/A</v>
      </c>
      <c r="BQ37" s="129" t="e">
        <f t="shared" si="28"/>
        <v>#N/A</v>
      </c>
      <c r="BR37" s="129" t="e">
        <f t="shared" si="29"/>
        <v>#N/A</v>
      </c>
      <c r="BS37" s="129" t="e">
        <f t="shared" si="30"/>
        <v>#N/A</v>
      </c>
      <c r="BT37" s="129" t="e">
        <f t="shared" si="31"/>
        <v>#N/A</v>
      </c>
      <c r="BU37" s="129" t="e">
        <f t="shared" si="32"/>
        <v>#N/A</v>
      </c>
      <c r="BV37" s="129" t="e">
        <f t="shared" si="33"/>
        <v>#N/A</v>
      </c>
      <c r="BW37" s="129" t="e">
        <f t="shared" si="34"/>
        <v>#N/A</v>
      </c>
      <c r="BX37" s="129" t="e">
        <f t="shared" si="35"/>
        <v>#N/A</v>
      </c>
      <c r="BY37" s="131" t="e">
        <f t="shared" si="36"/>
        <v>#N/A</v>
      </c>
      <c r="BZ37" s="131" t="e">
        <f t="shared" si="37"/>
        <v>#N/A</v>
      </c>
      <c r="CA37" s="131" t="e">
        <f t="shared" si="38"/>
        <v>#N/A</v>
      </c>
      <c r="CB37" s="131" t="e">
        <f t="shared" si="39"/>
        <v>#N/A</v>
      </c>
      <c r="CC37" s="131" t="e">
        <f t="shared" si="40"/>
        <v>#N/A</v>
      </c>
      <c r="CD37" s="131" t="e">
        <f t="shared" si="41"/>
        <v>#N/A</v>
      </c>
      <c r="CE37" s="131" t="e">
        <f t="shared" si="42"/>
        <v>#N/A</v>
      </c>
      <c r="CF37" s="131" t="e">
        <f t="shared" si="43"/>
        <v>#N/A</v>
      </c>
      <c r="CG37" s="131" t="e">
        <f t="shared" si="44"/>
        <v>#N/A</v>
      </c>
    </row>
    <row r="38" spans="2:85" x14ac:dyDescent="0.2">
      <c r="B38" s="103">
        <v>2016</v>
      </c>
      <c r="C38" s="103">
        <v>4</v>
      </c>
      <c r="D38" s="103">
        <v>3</v>
      </c>
      <c r="E38" s="4" t="s">
        <v>6</v>
      </c>
      <c r="F38" s="4" t="s">
        <v>5</v>
      </c>
      <c r="G38" s="133">
        <f>SUMIFS('Model Trip Data'!$H:$H,'Model Trip Data'!$A:$A,$B38,'Model Trip Data'!$B:$B,$C38,'Model Trip Data'!$C:$C,$D38,'Model Trip Data'!$E:$E,G$7,'Model Trip Data'!$F:$F,G$8,'Model Trip Data'!$D:$D,G$10,'Model Trip Data'!$G:$G,G$9)</f>
        <v>0</v>
      </c>
      <c r="H38" s="133">
        <f>SUMIFS('Model Trip Data'!$H:$H,'Model Trip Data'!$A:$A,$B38,'Model Trip Data'!$B:$B,$C38,'Model Trip Data'!$C:$C,$D38,'Model Trip Data'!$E:$E,H$7,'Model Trip Data'!$F:$F,H$8,'Model Trip Data'!$D:$D,H$10,'Model Trip Data'!$G:$G,H$9)</f>
        <v>0</v>
      </c>
      <c r="I38" s="133">
        <f>SUMIFS('Model Trip Data'!$H:$H,'Model Trip Data'!$A:$A,$B38,'Model Trip Data'!$B:$B,$C38,'Model Trip Data'!$C:$C,$D38,'Model Trip Data'!$E:$E,I$7,'Model Trip Data'!$F:$F,I$8,'Model Trip Data'!$D:$D,I$10,'Model Trip Data'!$G:$G,I$9)</f>
        <v>0</v>
      </c>
      <c r="J38" s="133">
        <f>SUMIFS('Model Trip Data'!$H:$H,'Model Trip Data'!$A:$A,$B38,'Model Trip Data'!$B:$B,$C38,'Model Trip Data'!$C:$C,$D38,'Model Trip Data'!$E:$E,J$7,'Model Trip Data'!$F:$F,J$8,'Model Trip Data'!$D:$D,J$10,'Model Trip Data'!$G:$G,J$9)</f>
        <v>0</v>
      </c>
      <c r="K38" s="133">
        <f>SUMIFS('Model Trip Data'!$H:$H,'Model Trip Data'!$A:$A,$B38,'Model Trip Data'!$B:$B,$C38,'Model Trip Data'!$C:$C,$D38,'Model Trip Data'!$E:$E,K$7,'Model Trip Data'!$F:$F,K$8,'Model Trip Data'!$D:$D,K$10,'Model Trip Data'!$G:$G,K$9)</f>
        <v>0</v>
      </c>
      <c r="L38" s="133">
        <f>SUMIFS('Model Trip Data'!$H:$H,'Model Trip Data'!$A:$A,$B38,'Model Trip Data'!$B:$B,$C38,'Model Trip Data'!$C:$C,$D38,'Model Trip Data'!$E:$E,L$7,'Model Trip Data'!$F:$F,L$8,'Model Trip Data'!$D:$D,L$10,'Model Trip Data'!$G:$G,L$9)</f>
        <v>0</v>
      </c>
      <c r="M38" s="133">
        <f>SUMIFS('Model Trip Data'!$H:$H,'Model Trip Data'!$A:$A,$B38,'Model Trip Data'!$B:$B,$C38,'Model Trip Data'!$C:$C,$D38,'Model Trip Data'!$E:$E,M$7,'Model Trip Data'!$F:$F,M$8,'Model Trip Data'!$G:$G,M$9)</f>
        <v>0</v>
      </c>
      <c r="N38" s="133">
        <f>SUMIFS('Model Trip Data'!$H:$H,'Model Trip Data'!$A:$A,$B38,'Model Trip Data'!$B:$B,$C38,'Model Trip Data'!$C:$C,$D38,'Model Trip Data'!$E:$E,N$7,'Model Trip Data'!$F:$F,N$8,'Model Trip Data'!$G:$G,N$9)</f>
        <v>0</v>
      </c>
      <c r="O38" s="133">
        <f>SUMIFS('Model Trip Data'!$H:$H,'Model Trip Data'!$A:$A,$B38,'Model Trip Data'!$B:$B,$C38,'Model Trip Data'!$C:$C,$D38,'Model Trip Data'!$E:$E,O$7,'Model Trip Data'!$F:$F,O$8,'Model Trip Data'!$G:$G,O$9)</f>
        <v>0</v>
      </c>
      <c r="P38" s="134" t="e">
        <f>VLOOKUP($B38&amp;"_"&amp;$C38&amp;"_"&amp;$D38&amp;"_"&amp;P$10,'Model Skims Data'!$A:$H,6,FALSE)</f>
        <v>#N/A</v>
      </c>
      <c r="Q38" s="134" t="e">
        <f>VLOOKUP($B38&amp;"_"&amp;$C38&amp;"_"&amp;$D38&amp;"_"&amp;Q$10,'Model Skims Data'!$A:$H,7,FALSE)</f>
        <v>#N/A</v>
      </c>
      <c r="R38" s="134" t="e">
        <f>VLOOKUP($B38&amp;"_"&amp;$C38&amp;"_"&amp;$D38&amp;"_"&amp;R$10,'Model Skims Data'!$A:$H,6,FALSE)</f>
        <v>#N/A</v>
      </c>
      <c r="S38" s="134" t="e">
        <f>VLOOKUP($B38&amp;"_"&amp;$C38&amp;"_"&amp;$D38&amp;"_"&amp;S$10,'Model Skims Data'!$A:$H,7,FALSE)</f>
        <v>#N/A</v>
      </c>
      <c r="T38" s="134" t="e">
        <f>VLOOKUP($B38&amp;"_"&amp;$C38&amp;"_"&amp;$D38&amp;"_"&amp;T$10,'Model Skims Data'!$A:$H,6,FALSE)</f>
        <v>#N/A</v>
      </c>
      <c r="U38" s="134" t="e">
        <f>VLOOKUP($B38&amp;"_"&amp;$C38&amp;"_"&amp;$D38&amp;"_"&amp;U$10,'Model Skims Data'!$A:$H,7,FALSE)</f>
        <v>#N/A</v>
      </c>
      <c r="V38" s="134" t="e">
        <f>VLOOKUP($B38&amp;"_"&amp;$C38&amp;"_"&amp;$D38&amp;"_"&amp;V$10,'Model Skims Data'!$A:$H,8,FALSE)</f>
        <v>#N/A</v>
      </c>
      <c r="W38" s="134" t="e">
        <f>VLOOKUP($B38&amp;"_"&amp;$C38&amp;"_"&amp;$D38&amp;"_"&amp;W$10,'Model Skims Data'!$A:$H,8,FALSE)</f>
        <v>#N/A</v>
      </c>
      <c r="X38" s="134" t="e">
        <f>VLOOKUP($B38&amp;"_"&amp;$C38&amp;"_"&amp;$D38&amp;"_"&amp;X$10,'Model Skims Data'!$A:$H,8,FALSE)</f>
        <v>#N/A</v>
      </c>
      <c r="Y38" s="134">
        <f>HLOOKUP('Pooling Demand- Subsidy &amp; ML'!$B38,'Main Sheet'!$B$9:$F$44,21,FALSE)</f>
        <v>16.3</v>
      </c>
      <c r="Z38" s="134">
        <f>HLOOKUP('Pooling Demand- Subsidy &amp; ML'!$B38,'Main Sheet'!$B$9:$F$44,23,FALSE)</f>
        <v>0</v>
      </c>
      <c r="AA38" s="179">
        <f>HLOOKUP('Pooling Demand- Subsidy &amp; ML'!$B38,'Main Sheet'!$B$9:$F$44,28,FALSE)</f>
        <v>-1.9513339196716502E-3</v>
      </c>
      <c r="AB38" s="180">
        <f>HLOOKUP('Pooling Demand- Subsidy &amp; ML'!$B38,'Main Sheet'!$B$9:$F$44,30,FALSE)</f>
        <v>-2.6</v>
      </c>
      <c r="AC38" s="180">
        <f>HLOOKUP('Pooling Demand- Subsidy &amp; ML'!$B38,'Main Sheet'!$B$9:$F$44,31,FALSE)</f>
        <v>-5.9</v>
      </c>
      <c r="AD38" s="180">
        <f>HLOOKUP('Pooling Demand- Subsidy &amp; ML'!$B38,'Main Sheet'!$B$9:$F$44,32,FALSE)</f>
        <v>-7.9</v>
      </c>
      <c r="AE38" s="108" t="e">
        <f t="shared" si="3"/>
        <v>#N/A</v>
      </c>
      <c r="AF38" s="108" t="e">
        <f t="shared" si="4"/>
        <v>#N/A</v>
      </c>
      <c r="AG38" s="108" t="e">
        <f t="shared" si="5"/>
        <v>#N/A</v>
      </c>
      <c r="AH38" s="134">
        <f>HLOOKUP('Pooling Demand- Subsidy &amp; ML'!$B38,'Main Sheet'!$B$9:$F$44,24,FALSE)</f>
        <v>54</v>
      </c>
      <c r="AI38" s="180">
        <f>HLOOKUP('Pooling Demand- Subsidy &amp; ML'!$B38,'Main Sheet'!$B$9:$F$44,34,FALSE)</f>
        <v>-2.9</v>
      </c>
      <c r="AJ38" s="180">
        <f>HLOOKUP('Pooling Demand- Subsidy &amp; ML'!$B38,'Main Sheet'!$B$9:$F$44,35,FALSE)</f>
        <v>-6.3</v>
      </c>
      <c r="AK38" s="180">
        <f>HLOOKUP('Pooling Demand- Subsidy &amp; ML'!$B38,'Main Sheet'!$B$9:$F$44,36,FALSE)</f>
        <v>-8.4</v>
      </c>
      <c r="AL38" s="108" t="e">
        <f t="shared" si="6"/>
        <v>#N/A</v>
      </c>
      <c r="AM38" s="108" t="e">
        <f t="shared" si="7"/>
        <v>#N/A</v>
      </c>
      <c r="AN38" s="108" t="e">
        <f t="shared" si="8"/>
        <v>#N/A</v>
      </c>
      <c r="AO38" s="128" t="e">
        <f>HLOOKUP($B38,'Main Sheet'!$B$9:$F$44,26,FALSE)*$P38/(1-AE38)</f>
        <v>#N/A</v>
      </c>
      <c r="AP38" s="128" t="e">
        <f>HLOOKUP($B38,'Main Sheet'!$B$9:$F$44,26,FALSE)*$P38/(1-AF38)</f>
        <v>#N/A</v>
      </c>
      <c r="AQ38" s="128" t="e">
        <f>HLOOKUP($B38,'Main Sheet'!$B$9:$F$44,26,FALSE)*$P38/(1-AG38)</f>
        <v>#N/A</v>
      </c>
      <c r="AR38" s="128" t="e">
        <f>HLOOKUP($B38,'Main Sheet'!$B$9:$F$44,26,FALSE)*$R38/(1-AE38)</f>
        <v>#N/A</v>
      </c>
      <c r="AS38" s="128" t="e">
        <f>HLOOKUP($B38,'Main Sheet'!$B$9:$F$44,26,FALSE)*$R38/(1-AF38)</f>
        <v>#N/A</v>
      </c>
      <c r="AT38" s="128" t="e">
        <f>HLOOKUP($B38,'Main Sheet'!$B$9:$F$44,26,FALSE)*$R38/(1-AG38)</f>
        <v>#N/A</v>
      </c>
      <c r="AU38" s="128" t="e">
        <f>HLOOKUP($B38,'Main Sheet'!$B$9:$F$44,26,FALSE)*$T38/(1-AL38)</f>
        <v>#N/A</v>
      </c>
      <c r="AV38" s="128" t="e">
        <f>HLOOKUP($B38,'Main Sheet'!$B$9:$F$44,26,FALSE)*$T38/(1-AM38)</f>
        <v>#N/A</v>
      </c>
      <c r="AW38" s="128" t="e">
        <f>HLOOKUP($B38,'Main Sheet'!$B$9:$F$44,26,FALSE)*$T38/(1-AN38)</f>
        <v>#N/A</v>
      </c>
      <c r="AX38" s="50" t="e">
        <f t="shared" si="9"/>
        <v>#N/A</v>
      </c>
      <c r="AY38" s="50" t="e">
        <f t="shared" si="10"/>
        <v>#N/A</v>
      </c>
      <c r="AZ38" s="50" t="e">
        <f t="shared" si="11"/>
        <v>#N/A</v>
      </c>
      <c r="BA38" s="50" t="e">
        <f t="shared" si="12"/>
        <v>#N/A</v>
      </c>
      <c r="BB38" s="50" t="e">
        <f t="shared" si="13"/>
        <v>#N/A</v>
      </c>
      <c r="BC38" s="50" t="e">
        <f t="shared" si="14"/>
        <v>#N/A</v>
      </c>
      <c r="BD38" s="50" t="e">
        <f t="shared" si="15"/>
        <v>#N/A</v>
      </c>
      <c r="BE38" s="50" t="e">
        <f t="shared" si="16"/>
        <v>#N/A</v>
      </c>
      <c r="BF38" s="50" t="e">
        <f t="shared" si="17"/>
        <v>#N/A</v>
      </c>
      <c r="BG38" s="131" t="e">
        <f t="shared" si="18"/>
        <v>#N/A</v>
      </c>
      <c r="BH38" s="131" t="e">
        <f t="shared" si="19"/>
        <v>#N/A</v>
      </c>
      <c r="BI38" s="131" t="e">
        <f t="shared" si="20"/>
        <v>#N/A</v>
      </c>
      <c r="BJ38" s="131" t="e">
        <f t="shared" si="21"/>
        <v>#N/A</v>
      </c>
      <c r="BK38" s="131" t="e">
        <f t="shared" si="22"/>
        <v>#N/A</v>
      </c>
      <c r="BL38" s="131" t="e">
        <f t="shared" si="23"/>
        <v>#N/A</v>
      </c>
      <c r="BM38" s="131" t="e">
        <f t="shared" si="24"/>
        <v>#N/A</v>
      </c>
      <c r="BN38" s="131" t="e">
        <f t="shared" si="25"/>
        <v>#N/A</v>
      </c>
      <c r="BO38" s="131" t="e">
        <f t="shared" si="26"/>
        <v>#N/A</v>
      </c>
      <c r="BP38" s="129" t="e">
        <f t="shared" si="27"/>
        <v>#N/A</v>
      </c>
      <c r="BQ38" s="129" t="e">
        <f t="shared" si="28"/>
        <v>#N/A</v>
      </c>
      <c r="BR38" s="129" t="e">
        <f t="shared" si="29"/>
        <v>#N/A</v>
      </c>
      <c r="BS38" s="129" t="e">
        <f t="shared" si="30"/>
        <v>#N/A</v>
      </c>
      <c r="BT38" s="129" t="e">
        <f t="shared" si="31"/>
        <v>#N/A</v>
      </c>
      <c r="BU38" s="129" t="e">
        <f t="shared" si="32"/>
        <v>#N/A</v>
      </c>
      <c r="BV38" s="129" t="e">
        <f t="shared" si="33"/>
        <v>#N/A</v>
      </c>
      <c r="BW38" s="129" t="e">
        <f t="shared" si="34"/>
        <v>#N/A</v>
      </c>
      <c r="BX38" s="129" t="e">
        <f t="shared" si="35"/>
        <v>#N/A</v>
      </c>
      <c r="BY38" s="131" t="e">
        <f t="shared" si="36"/>
        <v>#N/A</v>
      </c>
      <c r="BZ38" s="131" t="e">
        <f t="shared" si="37"/>
        <v>#N/A</v>
      </c>
      <c r="CA38" s="131" t="e">
        <f t="shared" si="38"/>
        <v>#N/A</v>
      </c>
      <c r="CB38" s="131" t="e">
        <f t="shared" si="39"/>
        <v>#N/A</v>
      </c>
      <c r="CC38" s="131" t="e">
        <f t="shared" si="40"/>
        <v>#N/A</v>
      </c>
      <c r="CD38" s="131" t="e">
        <f t="shared" si="41"/>
        <v>#N/A</v>
      </c>
      <c r="CE38" s="131" t="e">
        <f t="shared" si="42"/>
        <v>#N/A</v>
      </c>
      <c r="CF38" s="131" t="e">
        <f t="shared" si="43"/>
        <v>#N/A</v>
      </c>
      <c r="CG38" s="131" t="e">
        <f t="shared" si="44"/>
        <v>#N/A</v>
      </c>
    </row>
    <row r="39" spans="2:85" x14ac:dyDescent="0.2">
      <c r="B39" s="103">
        <v>2016</v>
      </c>
      <c r="C39" s="103">
        <v>5</v>
      </c>
      <c r="D39" s="103">
        <v>3</v>
      </c>
      <c r="E39" s="4" t="s">
        <v>7</v>
      </c>
      <c r="F39" s="4" t="s">
        <v>5</v>
      </c>
      <c r="G39" s="133">
        <f>SUMIFS('Model Trip Data'!$H:$H,'Model Trip Data'!$A:$A,$B39,'Model Trip Data'!$B:$B,$C39,'Model Trip Data'!$C:$C,$D39,'Model Trip Data'!$E:$E,G$7,'Model Trip Data'!$F:$F,G$8,'Model Trip Data'!$D:$D,G$10,'Model Trip Data'!$G:$G,G$9)</f>
        <v>0</v>
      </c>
      <c r="H39" s="133">
        <f>SUMIFS('Model Trip Data'!$H:$H,'Model Trip Data'!$A:$A,$B39,'Model Trip Data'!$B:$B,$C39,'Model Trip Data'!$C:$C,$D39,'Model Trip Data'!$E:$E,H$7,'Model Trip Data'!$F:$F,H$8,'Model Trip Data'!$D:$D,H$10,'Model Trip Data'!$G:$G,H$9)</f>
        <v>0</v>
      </c>
      <c r="I39" s="133">
        <f>SUMIFS('Model Trip Data'!$H:$H,'Model Trip Data'!$A:$A,$B39,'Model Trip Data'!$B:$B,$C39,'Model Trip Data'!$C:$C,$D39,'Model Trip Data'!$E:$E,I$7,'Model Trip Data'!$F:$F,I$8,'Model Trip Data'!$D:$D,I$10,'Model Trip Data'!$G:$G,I$9)</f>
        <v>0</v>
      </c>
      <c r="J39" s="133">
        <f>SUMIFS('Model Trip Data'!$H:$H,'Model Trip Data'!$A:$A,$B39,'Model Trip Data'!$B:$B,$C39,'Model Trip Data'!$C:$C,$D39,'Model Trip Data'!$E:$E,J$7,'Model Trip Data'!$F:$F,J$8,'Model Trip Data'!$D:$D,J$10,'Model Trip Data'!$G:$G,J$9)</f>
        <v>0</v>
      </c>
      <c r="K39" s="133">
        <f>SUMIFS('Model Trip Data'!$H:$H,'Model Trip Data'!$A:$A,$B39,'Model Trip Data'!$B:$B,$C39,'Model Trip Data'!$C:$C,$D39,'Model Trip Data'!$E:$E,K$7,'Model Trip Data'!$F:$F,K$8,'Model Trip Data'!$D:$D,K$10,'Model Trip Data'!$G:$G,K$9)</f>
        <v>0</v>
      </c>
      <c r="L39" s="133">
        <f>SUMIFS('Model Trip Data'!$H:$H,'Model Trip Data'!$A:$A,$B39,'Model Trip Data'!$B:$B,$C39,'Model Trip Data'!$C:$C,$D39,'Model Trip Data'!$E:$E,L$7,'Model Trip Data'!$F:$F,L$8,'Model Trip Data'!$D:$D,L$10,'Model Trip Data'!$G:$G,L$9)</f>
        <v>0</v>
      </c>
      <c r="M39" s="133">
        <f>SUMIFS('Model Trip Data'!$H:$H,'Model Trip Data'!$A:$A,$B39,'Model Trip Data'!$B:$B,$C39,'Model Trip Data'!$C:$C,$D39,'Model Trip Data'!$E:$E,M$7,'Model Trip Data'!$F:$F,M$8,'Model Trip Data'!$G:$G,M$9)</f>
        <v>0</v>
      </c>
      <c r="N39" s="133">
        <f>SUMIFS('Model Trip Data'!$H:$H,'Model Trip Data'!$A:$A,$B39,'Model Trip Data'!$B:$B,$C39,'Model Trip Data'!$C:$C,$D39,'Model Trip Data'!$E:$E,N$7,'Model Trip Data'!$F:$F,N$8,'Model Trip Data'!$G:$G,N$9)</f>
        <v>0</v>
      </c>
      <c r="O39" s="133">
        <f>SUMIFS('Model Trip Data'!$H:$H,'Model Trip Data'!$A:$A,$B39,'Model Trip Data'!$B:$B,$C39,'Model Trip Data'!$C:$C,$D39,'Model Trip Data'!$E:$E,O$7,'Model Trip Data'!$F:$F,O$8,'Model Trip Data'!$G:$G,O$9)</f>
        <v>0</v>
      </c>
      <c r="P39" s="134" t="e">
        <f>VLOOKUP($B39&amp;"_"&amp;$C39&amp;"_"&amp;$D39&amp;"_"&amp;P$10,'Model Skims Data'!$A:$H,6,FALSE)</f>
        <v>#N/A</v>
      </c>
      <c r="Q39" s="134" t="e">
        <f>VLOOKUP($B39&amp;"_"&amp;$C39&amp;"_"&amp;$D39&amp;"_"&amp;Q$10,'Model Skims Data'!$A:$H,7,FALSE)</f>
        <v>#N/A</v>
      </c>
      <c r="R39" s="134" t="e">
        <f>VLOOKUP($B39&amp;"_"&amp;$C39&amp;"_"&amp;$D39&amp;"_"&amp;R$10,'Model Skims Data'!$A:$H,6,FALSE)</f>
        <v>#N/A</v>
      </c>
      <c r="S39" s="134" t="e">
        <f>VLOOKUP($B39&amp;"_"&amp;$C39&amp;"_"&amp;$D39&amp;"_"&amp;S$10,'Model Skims Data'!$A:$H,7,FALSE)</f>
        <v>#N/A</v>
      </c>
      <c r="T39" s="134" t="e">
        <f>VLOOKUP($B39&amp;"_"&amp;$C39&amp;"_"&amp;$D39&amp;"_"&amp;T$10,'Model Skims Data'!$A:$H,6,FALSE)</f>
        <v>#N/A</v>
      </c>
      <c r="U39" s="134" t="e">
        <f>VLOOKUP($B39&amp;"_"&amp;$C39&amp;"_"&amp;$D39&amp;"_"&amp;U$10,'Model Skims Data'!$A:$H,7,FALSE)</f>
        <v>#N/A</v>
      </c>
      <c r="V39" s="134" t="e">
        <f>VLOOKUP($B39&amp;"_"&amp;$C39&amp;"_"&amp;$D39&amp;"_"&amp;V$10,'Model Skims Data'!$A:$H,8,FALSE)</f>
        <v>#N/A</v>
      </c>
      <c r="W39" s="134" t="e">
        <f>VLOOKUP($B39&amp;"_"&amp;$C39&amp;"_"&amp;$D39&amp;"_"&amp;W$10,'Model Skims Data'!$A:$H,8,FALSE)</f>
        <v>#N/A</v>
      </c>
      <c r="X39" s="134" t="e">
        <f>VLOOKUP($B39&amp;"_"&amp;$C39&amp;"_"&amp;$D39&amp;"_"&amp;X$10,'Model Skims Data'!$A:$H,8,FALSE)</f>
        <v>#N/A</v>
      </c>
      <c r="Y39" s="134">
        <f>HLOOKUP('Pooling Demand- Subsidy &amp; ML'!$B39,'Main Sheet'!$B$9:$F$44,21,FALSE)</f>
        <v>16.3</v>
      </c>
      <c r="Z39" s="134">
        <f>HLOOKUP('Pooling Demand- Subsidy &amp; ML'!$B39,'Main Sheet'!$B$9:$F$44,23,FALSE)</f>
        <v>0</v>
      </c>
      <c r="AA39" s="179">
        <f>HLOOKUP('Pooling Demand- Subsidy &amp; ML'!$B39,'Main Sheet'!$B$9:$F$44,28,FALSE)</f>
        <v>-1.9513339196716502E-3</v>
      </c>
      <c r="AB39" s="180">
        <f>HLOOKUP('Pooling Demand- Subsidy &amp; ML'!$B39,'Main Sheet'!$B$9:$F$44,30,FALSE)</f>
        <v>-2.6</v>
      </c>
      <c r="AC39" s="180">
        <f>HLOOKUP('Pooling Demand- Subsidy &amp; ML'!$B39,'Main Sheet'!$B$9:$F$44,31,FALSE)</f>
        <v>-5.9</v>
      </c>
      <c r="AD39" s="180">
        <f>HLOOKUP('Pooling Demand- Subsidy &amp; ML'!$B39,'Main Sheet'!$B$9:$F$44,32,FALSE)</f>
        <v>-7.9</v>
      </c>
      <c r="AE39" s="108" t="e">
        <f t="shared" si="3"/>
        <v>#N/A</v>
      </c>
      <c r="AF39" s="108" t="e">
        <f t="shared" si="4"/>
        <v>#N/A</v>
      </c>
      <c r="AG39" s="108" t="e">
        <f t="shared" si="5"/>
        <v>#N/A</v>
      </c>
      <c r="AH39" s="134">
        <f>HLOOKUP('Pooling Demand- Subsidy &amp; ML'!$B39,'Main Sheet'!$B$9:$F$44,24,FALSE)</f>
        <v>54</v>
      </c>
      <c r="AI39" s="180">
        <f>HLOOKUP('Pooling Demand- Subsidy &amp; ML'!$B39,'Main Sheet'!$B$9:$F$44,34,FALSE)</f>
        <v>-2.9</v>
      </c>
      <c r="AJ39" s="180">
        <f>HLOOKUP('Pooling Demand- Subsidy &amp; ML'!$B39,'Main Sheet'!$B$9:$F$44,35,FALSE)</f>
        <v>-6.3</v>
      </c>
      <c r="AK39" s="180">
        <f>HLOOKUP('Pooling Demand- Subsidy &amp; ML'!$B39,'Main Sheet'!$B$9:$F$44,36,FALSE)</f>
        <v>-8.4</v>
      </c>
      <c r="AL39" s="108" t="e">
        <f t="shared" si="6"/>
        <v>#N/A</v>
      </c>
      <c r="AM39" s="108" t="e">
        <f t="shared" si="7"/>
        <v>#N/A</v>
      </c>
      <c r="AN39" s="108" t="e">
        <f t="shared" si="8"/>
        <v>#N/A</v>
      </c>
      <c r="AO39" s="128" t="e">
        <f>HLOOKUP($B39,'Main Sheet'!$B$9:$F$44,26,FALSE)*$P39/(1-AE39)</f>
        <v>#N/A</v>
      </c>
      <c r="AP39" s="128" t="e">
        <f>HLOOKUP($B39,'Main Sheet'!$B$9:$F$44,26,FALSE)*$P39/(1-AF39)</f>
        <v>#N/A</v>
      </c>
      <c r="AQ39" s="128" t="e">
        <f>HLOOKUP($B39,'Main Sheet'!$B$9:$F$44,26,FALSE)*$P39/(1-AG39)</f>
        <v>#N/A</v>
      </c>
      <c r="AR39" s="128" t="e">
        <f>HLOOKUP($B39,'Main Sheet'!$B$9:$F$44,26,FALSE)*$R39/(1-AE39)</f>
        <v>#N/A</v>
      </c>
      <c r="AS39" s="128" t="e">
        <f>HLOOKUP($B39,'Main Sheet'!$B$9:$F$44,26,FALSE)*$R39/(1-AF39)</f>
        <v>#N/A</v>
      </c>
      <c r="AT39" s="128" t="e">
        <f>HLOOKUP($B39,'Main Sheet'!$B$9:$F$44,26,FALSE)*$R39/(1-AG39)</f>
        <v>#N/A</v>
      </c>
      <c r="AU39" s="128" t="e">
        <f>HLOOKUP($B39,'Main Sheet'!$B$9:$F$44,26,FALSE)*$T39/(1-AL39)</f>
        <v>#N/A</v>
      </c>
      <c r="AV39" s="128" t="e">
        <f>HLOOKUP($B39,'Main Sheet'!$B$9:$F$44,26,FALSE)*$T39/(1-AM39)</f>
        <v>#N/A</v>
      </c>
      <c r="AW39" s="128" t="e">
        <f>HLOOKUP($B39,'Main Sheet'!$B$9:$F$44,26,FALSE)*$T39/(1-AN39)</f>
        <v>#N/A</v>
      </c>
      <c r="AX39" s="50" t="e">
        <f t="shared" si="9"/>
        <v>#N/A</v>
      </c>
      <c r="AY39" s="50" t="e">
        <f t="shared" si="10"/>
        <v>#N/A</v>
      </c>
      <c r="AZ39" s="50" t="e">
        <f t="shared" si="11"/>
        <v>#N/A</v>
      </c>
      <c r="BA39" s="50" t="e">
        <f t="shared" si="12"/>
        <v>#N/A</v>
      </c>
      <c r="BB39" s="50" t="e">
        <f t="shared" si="13"/>
        <v>#N/A</v>
      </c>
      <c r="BC39" s="50" t="e">
        <f t="shared" si="14"/>
        <v>#N/A</v>
      </c>
      <c r="BD39" s="50" t="e">
        <f t="shared" si="15"/>
        <v>#N/A</v>
      </c>
      <c r="BE39" s="50" t="e">
        <f t="shared" si="16"/>
        <v>#N/A</v>
      </c>
      <c r="BF39" s="50" t="e">
        <f t="shared" si="17"/>
        <v>#N/A</v>
      </c>
      <c r="BG39" s="131" t="e">
        <f t="shared" si="18"/>
        <v>#N/A</v>
      </c>
      <c r="BH39" s="131" t="e">
        <f t="shared" si="19"/>
        <v>#N/A</v>
      </c>
      <c r="BI39" s="131" t="e">
        <f t="shared" si="20"/>
        <v>#N/A</v>
      </c>
      <c r="BJ39" s="131" t="e">
        <f t="shared" si="21"/>
        <v>#N/A</v>
      </c>
      <c r="BK39" s="131" t="e">
        <f t="shared" si="22"/>
        <v>#N/A</v>
      </c>
      <c r="BL39" s="131" t="e">
        <f t="shared" si="23"/>
        <v>#N/A</v>
      </c>
      <c r="BM39" s="131" t="e">
        <f t="shared" si="24"/>
        <v>#N/A</v>
      </c>
      <c r="BN39" s="131" t="e">
        <f t="shared" si="25"/>
        <v>#N/A</v>
      </c>
      <c r="BO39" s="131" t="e">
        <f t="shared" si="26"/>
        <v>#N/A</v>
      </c>
      <c r="BP39" s="129" t="e">
        <f t="shared" si="27"/>
        <v>#N/A</v>
      </c>
      <c r="BQ39" s="129" t="e">
        <f t="shared" si="28"/>
        <v>#N/A</v>
      </c>
      <c r="BR39" s="129" t="e">
        <f t="shared" si="29"/>
        <v>#N/A</v>
      </c>
      <c r="BS39" s="129" t="e">
        <f t="shared" si="30"/>
        <v>#N/A</v>
      </c>
      <c r="BT39" s="129" t="e">
        <f t="shared" si="31"/>
        <v>#N/A</v>
      </c>
      <c r="BU39" s="129" t="e">
        <f t="shared" si="32"/>
        <v>#N/A</v>
      </c>
      <c r="BV39" s="129" t="e">
        <f t="shared" si="33"/>
        <v>#N/A</v>
      </c>
      <c r="BW39" s="129" t="e">
        <f t="shared" si="34"/>
        <v>#N/A</v>
      </c>
      <c r="BX39" s="129" t="e">
        <f t="shared" si="35"/>
        <v>#N/A</v>
      </c>
      <c r="BY39" s="131" t="e">
        <f t="shared" si="36"/>
        <v>#N/A</v>
      </c>
      <c r="BZ39" s="131" t="e">
        <f t="shared" si="37"/>
        <v>#N/A</v>
      </c>
      <c r="CA39" s="131" t="e">
        <f t="shared" si="38"/>
        <v>#N/A</v>
      </c>
      <c r="CB39" s="131" t="e">
        <f t="shared" si="39"/>
        <v>#N/A</v>
      </c>
      <c r="CC39" s="131" t="e">
        <f t="shared" si="40"/>
        <v>#N/A</v>
      </c>
      <c r="CD39" s="131" t="e">
        <f t="shared" si="41"/>
        <v>#N/A</v>
      </c>
      <c r="CE39" s="131" t="e">
        <f t="shared" si="42"/>
        <v>#N/A</v>
      </c>
      <c r="CF39" s="131" t="e">
        <f t="shared" si="43"/>
        <v>#N/A</v>
      </c>
      <c r="CG39" s="131" t="e">
        <f t="shared" si="44"/>
        <v>#N/A</v>
      </c>
    </row>
    <row r="40" spans="2:85" x14ac:dyDescent="0.2">
      <c r="B40" s="103">
        <v>2016</v>
      </c>
      <c r="C40" s="103">
        <v>6</v>
      </c>
      <c r="D40" s="103">
        <v>3</v>
      </c>
      <c r="E40" s="4" t="s">
        <v>8</v>
      </c>
      <c r="F40" s="4" t="s">
        <v>5</v>
      </c>
      <c r="G40" s="133">
        <f>SUMIFS('Model Trip Data'!$H:$H,'Model Trip Data'!$A:$A,$B40,'Model Trip Data'!$B:$B,$C40,'Model Trip Data'!$C:$C,$D40,'Model Trip Data'!$E:$E,G$7,'Model Trip Data'!$F:$F,G$8,'Model Trip Data'!$D:$D,G$10,'Model Trip Data'!$G:$G,G$9)</f>
        <v>0</v>
      </c>
      <c r="H40" s="133">
        <f>SUMIFS('Model Trip Data'!$H:$H,'Model Trip Data'!$A:$A,$B40,'Model Trip Data'!$B:$B,$C40,'Model Trip Data'!$C:$C,$D40,'Model Trip Data'!$E:$E,H$7,'Model Trip Data'!$F:$F,H$8,'Model Trip Data'!$D:$D,H$10,'Model Trip Data'!$G:$G,H$9)</f>
        <v>0</v>
      </c>
      <c r="I40" s="133">
        <f>SUMIFS('Model Trip Data'!$H:$H,'Model Trip Data'!$A:$A,$B40,'Model Trip Data'!$B:$B,$C40,'Model Trip Data'!$C:$C,$D40,'Model Trip Data'!$E:$E,I$7,'Model Trip Data'!$F:$F,I$8,'Model Trip Data'!$D:$D,I$10,'Model Trip Data'!$G:$G,I$9)</f>
        <v>0</v>
      </c>
      <c r="J40" s="133">
        <f>SUMIFS('Model Trip Data'!$H:$H,'Model Trip Data'!$A:$A,$B40,'Model Trip Data'!$B:$B,$C40,'Model Trip Data'!$C:$C,$D40,'Model Trip Data'!$E:$E,J$7,'Model Trip Data'!$F:$F,J$8,'Model Trip Data'!$D:$D,J$10,'Model Trip Data'!$G:$G,J$9)</f>
        <v>0</v>
      </c>
      <c r="K40" s="133">
        <f>SUMIFS('Model Trip Data'!$H:$H,'Model Trip Data'!$A:$A,$B40,'Model Trip Data'!$B:$B,$C40,'Model Trip Data'!$C:$C,$D40,'Model Trip Data'!$E:$E,K$7,'Model Trip Data'!$F:$F,K$8,'Model Trip Data'!$D:$D,K$10,'Model Trip Data'!$G:$G,K$9)</f>
        <v>0</v>
      </c>
      <c r="L40" s="133">
        <f>SUMIFS('Model Trip Data'!$H:$H,'Model Trip Data'!$A:$A,$B40,'Model Trip Data'!$B:$B,$C40,'Model Trip Data'!$C:$C,$D40,'Model Trip Data'!$E:$E,L$7,'Model Trip Data'!$F:$F,L$8,'Model Trip Data'!$D:$D,L$10,'Model Trip Data'!$G:$G,L$9)</f>
        <v>0</v>
      </c>
      <c r="M40" s="133">
        <f>SUMIFS('Model Trip Data'!$H:$H,'Model Trip Data'!$A:$A,$B40,'Model Trip Data'!$B:$B,$C40,'Model Trip Data'!$C:$C,$D40,'Model Trip Data'!$E:$E,M$7,'Model Trip Data'!$F:$F,M$8,'Model Trip Data'!$G:$G,M$9)</f>
        <v>0</v>
      </c>
      <c r="N40" s="133">
        <f>SUMIFS('Model Trip Data'!$H:$H,'Model Trip Data'!$A:$A,$B40,'Model Trip Data'!$B:$B,$C40,'Model Trip Data'!$C:$C,$D40,'Model Trip Data'!$E:$E,N$7,'Model Trip Data'!$F:$F,N$8,'Model Trip Data'!$G:$G,N$9)</f>
        <v>0</v>
      </c>
      <c r="O40" s="133">
        <f>SUMIFS('Model Trip Data'!$H:$H,'Model Trip Data'!$A:$A,$B40,'Model Trip Data'!$B:$B,$C40,'Model Trip Data'!$C:$C,$D40,'Model Trip Data'!$E:$E,O$7,'Model Trip Data'!$F:$F,O$8,'Model Trip Data'!$G:$G,O$9)</f>
        <v>0</v>
      </c>
      <c r="P40" s="134" t="e">
        <f>VLOOKUP($B40&amp;"_"&amp;$C40&amp;"_"&amp;$D40&amp;"_"&amp;P$10,'Model Skims Data'!$A:$H,6,FALSE)</f>
        <v>#N/A</v>
      </c>
      <c r="Q40" s="134" t="e">
        <f>VLOOKUP($B40&amp;"_"&amp;$C40&amp;"_"&amp;$D40&amp;"_"&amp;Q$10,'Model Skims Data'!$A:$H,7,FALSE)</f>
        <v>#N/A</v>
      </c>
      <c r="R40" s="134" t="e">
        <f>VLOOKUP($B40&amp;"_"&amp;$C40&amp;"_"&amp;$D40&amp;"_"&amp;R$10,'Model Skims Data'!$A:$H,6,FALSE)</f>
        <v>#N/A</v>
      </c>
      <c r="S40" s="134" t="e">
        <f>VLOOKUP($B40&amp;"_"&amp;$C40&amp;"_"&amp;$D40&amp;"_"&amp;S$10,'Model Skims Data'!$A:$H,7,FALSE)</f>
        <v>#N/A</v>
      </c>
      <c r="T40" s="134" t="e">
        <f>VLOOKUP($B40&amp;"_"&amp;$C40&amp;"_"&amp;$D40&amp;"_"&amp;T$10,'Model Skims Data'!$A:$H,6,FALSE)</f>
        <v>#N/A</v>
      </c>
      <c r="U40" s="134" t="e">
        <f>VLOOKUP($B40&amp;"_"&amp;$C40&amp;"_"&amp;$D40&amp;"_"&amp;U$10,'Model Skims Data'!$A:$H,7,FALSE)</f>
        <v>#N/A</v>
      </c>
      <c r="V40" s="134" t="e">
        <f>VLOOKUP($B40&amp;"_"&amp;$C40&amp;"_"&amp;$D40&amp;"_"&amp;V$10,'Model Skims Data'!$A:$H,8,FALSE)</f>
        <v>#N/A</v>
      </c>
      <c r="W40" s="134" t="e">
        <f>VLOOKUP($B40&amp;"_"&amp;$C40&amp;"_"&amp;$D40&amp;"_"&amp;W$10,'Model Skims Data'!$A:$H,8,FALSE)</f>
        <v>#N/A</v>
      </c>
      <c r="X40" s="134" t="e">
        <f>VLOOKUP($B40&amp;"_"&amp;$C40&amp;"_"&amp;$D40&amp;"_"&amp;X$10,'Model Skims Data'!$A:$H,8,FALSE)</f>
        <v>#N/A</v>
      </c>
      <c r="Y40" s="134">
        <f>HLOOKUP('Pooling Demand- Subsidy &amp; ML'!$B40,'Main Sheet'!$B$9:$F$44,21,FALSE)</f>
        <v>16.3</v>
      </c>
      <c r="Z40" s="134">
        <f>HLOOKUP('Pooling Demand- Subsidy &amp; ML'!$B40,'Main Sheet'!$B$9:$F$44,23,FALSE)</f>
        <v>0</v>
      </c>
      <c r="AA40" s="179">
        <f>HLOOKUP('Pooling Demand- Subsidy &amp; ML'!$B40,'Main Sheet'!$B$9:$F$44,28,FALSE)</f>
        <v>-1.9513339196716502E-3</v>
      </c>
      <c r="AB40" s="180">
        <f>HLOOKUP('Pooling Demand- Subsidy &amp; ML'!$B40,'Main Sheet'!$B$9:$F$44,30,FALSE)</f>
        <v>-2.6</v>
      </c>
      <c r="AC40" s="180">
        <f>HLOOKUP('Pooling Demand- Subsidy &amp; ML'!$B40,'Main Sheet'!$B$9:$F$44,31,FALSE)</f>
        <v>-5.9</v>
      </c>
      <c r="AD40" s="180">
        <f>HLOOKUP('Pooling Demand- Subsidy &amp; ML'!$B40,'Main Sheet'!$B$9:$F$44,32,FALSE)</f>
        <v>-7.9</v>
      </c>
      <c r="AE40" s="108" t="e">
        <f t="shared" si="3"/>
        <v>#N/A</v>
      </c>
      <c r="AF40" s="108" t="e">
        <f t="shared" si="4"/>
        <v>#N/A</v>
      </c>
      <c r="AG40" s="108" t="e">
        <f t="shared" si="5"/>
        <v>#N/A</v>
      </c>
      <c r="AH40" s="134">
        <f>HLOOKUP('Pooling Demand- Subsidy &amp; ML'!$B40,'Main Sheet'!$B$9:$F$44,24,FALSE)</f>
        <v>54</v>
      </c>
      <c r="AI40" s="180">
        <f>HLOOKUP('Pooling Demand- Subsidy &amp; ML'!$B40,'Main Sheet'!$B$9:$F$44,34,FALSE)</f>
        <v>-2.9</v>
      </c>
      <c r="AJ40" s="180">
        <f>HLOOKUP('Pooling Demand- Subsidy &amp; ML'!$B40,'Main Sheet'!$B$9:$F$44,35,FALSE)</f>
        <v>-6.3</v>
      </c>
      <c r="AK40" s="180">
        <f>HLOOKUP('Pooling Demand- Subsidy &amp; ML'!$B40,'Main Sheet'!$B$9:$F$44,36,FALSE)</f>
        <v>-8.4</v>
      </c>
      <c r="AL40" s="108" t="e">
        <f t="shared" si="6"/>
        <v>#N/A</v>
      </c>
      <c r="AM40" s="108" t="e">
        <f t="shared" si="7"/>
        <v>#N/A</v>
      </c>
      <c r="AN40" s="108" t="e">
        <f t="shared" si="8"/>
        <v>#N/A</v>
      </c>
      <c r="AO40" s="128" t="e">
        <f>HLOOKUP($B40,'Main Sheet'!$B$9:$F$44,26,FALSE)*$P40/(1-AE40)</f>
        <v>#N/A</v>
      </c>
      <c r="AP40" s="128" t="e">
        <f>HLOOKUP($B40,'Main Sheet'!$B$9:$F$44,26,FALSE)*$P40/(1-AF40)</f>
        <v>#N/A</v>
      </c>
      <c r="AQ40" s="128" t="e">
        <f>HLOOKUP($B40,'Main Sheet'!$B$9:$F$44,26,FALSE)*$P40/(1-AG40)</f>
        <v>#N/A</v>
      </c>
      <c r="AR40" s="128" t="e">
        <f>HLOOKUP($B40,'Main Sheet'!$B$9:$F$44,26,FALSE)*$R40/(1-AE40)</f>
        <v>#N/A</v>
      </c>
      <c r="AS40" s="128" t="e">
        <f>HLOOKUP($B40,'Main Sheet'!$B$9:$F$44,26,FALSE)*$R40/(1-AF40)</f>
        <v>#N/A</v>
      </c>
      <c r="AT40" s="128" t="e">
        <f>HLOOKUP($B40,'Main Sheet'!$B$9:$F$44,26,FALSE)*$R40/(1-AG40)</f>
        <v>#N/A</v>
      </c>
      <c r="AU40" s="128" t="e">
        <f>HLOOKUP($B40,'Main Sheet'!$B$9:$F$44,26,FALSE)*$T40/(1-AL40)</f>
        <v>#N/A</v>
      </c>
      <c r="AV40" s="128" t="e">
        <f>HLOOKUP($B40,'Main Sheet'!$B$9:$F$44,26,FALSE)*$T40/(1-AM40)</f>
        <v>#N/A</v>
      </c>
      <c r="AW40" s="128" t="e">
        <f>HLOOKUP($B40,'Main Sheet'!$B$9:$F$44,26,FALSE)*$T40/(1-AN40)</f>
        <v>#N/A</v>
      </c>
      <c r="AX40" s="50" t="e">
        <f t="shared" si="9"/>
        <v>#N/A</v>
      </c>
      <c r="AY40" s="50" t="e">
        <f t="shared" si="10"/>
        <v>#N/A</v>
      </c>
      <c r="AZ40" s="50" t="e">
        <f t="shared" si="11"/>
        <v>#N/A</v>
      </c>
      <c r="BA40" s="50" t="e">
        <f t="shared" si="12"/>
        <v>#N/A</v>
      </c>
      <c r="BB40" s="50" t="e">
        <f t="shared" si="13"/>
        <v>#N/A</v>
      </c>
      <c r="BC40" s="50" t="e">
        <f t="shared" si="14"/>
        <v>#N/A</v>
      </c>
      <c r="BD40" s="50" t="e">
        <f t="shared" si="15"/>
        <v>#N/A</v>
      </c>
      <c r="BE40" s="50" t="e">
        <f t="shared" si="16"/>
        <v>#N/A</v>
      </c>
      <c r="BF40" s="50" t="e">
        <f t="shared" si="17"/>
        <v>#N/A</v>
      </c>
      <c r="BG40" s="131" t="e">
        <f t="shared" si="18"/>
        <v>#N/A</v>
      </c>
      <c r="BH40" s="131" t="e">
        <f t="shared" si="19"/>
        <v>#N/A</v>
      </c>
      <c r="BI40" s="131" t="e">
        <f t="shared" si="20"/>
        <v>#N/A</v>
      </c>
      <c r="BJ40" s="131" t="e">
        <f t="shared" si="21"/>
        <v>#N/A</v>
      </c>
      <c r="BK40" s="131" t="e">
        <f t="shared" si="22"/>
        <v>#N/A</v>
      </c>
      <c r="BL40" s="131" t="e">
        <f t="shared" si="23"/>
        <v>#N/A</v>
      </c>
      <c r="BM40" s="131" t="e">
        <f t="shared" si="24"/>
        <v>#N/A</v>
      </c>
      <c r="BN40" s="131" t="e">
        <f t="shared" si="25"/>
        <v>#N/A</v>
      </c>
      <c r="BO40" s="131" t="e">
        <f t="shared" si="26"/>
        <v>#N/A</v>
      </c>
      <c r="BP40" s="129" t="e">
        <f t="shared" si="27"/>
        <v>#N/A</v>
      </c>
      <c r="BQ40" s="129" t="e">
        <f t="shared" si="28"/>
        <v>#N/A</v>
      </c>
      <c r="BR40" s="129" t="e">
        <f t="shared" si="29"/>
        <v>#N/A</v>
      </c>
      <c r="BS40" s="129" t="e">
        <f t="shared" si="30"/>
        <v>#N/A</v>
      </c>
      <c r="BT40" s="129" t="e">
        <f t="shared" si="31"/>
        <v>#N/A</v>
      </c>
      <c r="BU40" s="129" t="e">
        <f t="shared" si="32"/>
        <v>#N/A</v>
      </c>
      <c r="BV40" s="129" t="e">
        <f t="shared" si="33"/>
        <v>#N/A</v>
      </c>
      <c r="BW40" s="129" t="e">
        <f t="shared" si="34"/>
        <v>#N/A</v>
      </c>
      <c r="BX40" s="129" t="e">
        <f t="shared" si="35"/>
        <v>#N/A</v>
      </c>
      <c r="BY40" s="131" t="e">
        <f t="shared" si="36"/>
        <v>#N/A</v>
      </c>
      <c r="BZ40" s="131" t="e">
        <f t="shared" si="37"/>
        <v>#N/A</v>
      </c>
      <c r="CA40" s="131" t="e">
        <f t="shared" si="38"/>
        <v>#N/A</v>
      </c>
      <c r="CB40" s="131" t="e">
        <f t="shared" si="39"/>
        <v>#N/A</v>
      </c>
      <c r="CC40" s="131" t="e">
        <f t="shared" si="40"/>
        <v>#N/A</v>
      </c>
      <c r="CD40" s="131" t="e">
        <f t="shared" si="41"/>
        <v>#N/A</v>
      </c>
      <c r="CE40" s="131" t="e">
        <f t="shared" si="42"/>
        <v>#N/A</v>
      </c>
      <c r="CF40" s="131" t="e">
        <f t="shared" si="43"/>
        <v>#N/A</v>
      </c>
      <c r="CG40" s="131" t="e">
        <f t="shared" si="44"/>
        <v>#N/A</v>
      </c>
    </row>
    <row r="41" spans="2:85" x14ac:dyDescent="0.2">
      <c r="B41" s="103">
        <v>2016</v>
      </c>
      <c r="C41" s="103">
        <v>0</v>
      </c>
      <c r="D41" s="103">
        <v>4</v>
      </c>
      <c r="E41" s="4" t="s">
        <v>2</v>
      </c>
      <c r="F41" s="4" t="s">
        <v>6</v>
      </c>
      <c r="G41" s="133">
        <f>SUMIFS('Model Trip Data'!$H:$H,'Model Trip Data'!$A:$A,$B41,'Model Trip Data'!$B:$B,$C41,'Model Trip Data'!$C:$C,$D41,'Model Trip Data'!$E:$E,G$7,'Model Trip Data'!$F:$F,G$8,'Model Trip Data'!$D:$D,G$10,'Model Trip Data'!$G:$G,G$9)</f>
        <v>0</v>
      </c>
      <c r="H41" s="133">
        <f>SUMIFS('Model Trip Data'!$H:$H,'Model Trip Data'!$A:$A,$B41,'Model Trip Data'!$B:$B,$C41,'Model Trip Data'!$C:$C,$D41,'Model Trip Data'!$E:$E,H$7,'Model Trip Data'!$F:$F,H$8,'Model Trip Data'!$D:$D,H$10,'Model Trip Data'!$G:$G,H$9)</f>
        <v>0</v>
      </c>
      <c r="I41" s="133">
        <f>SUMIFS('Model Trip Data'!$H:$H,'Model Trip Data'!$A:$A,$B41,'Model Trip Data'!$B:$B,$C41,'Model Trip Data'!$C:$C,$D41,'Model Trip Data'!$E:$E,I$7,'Model Trip Data'!$F:$F,I$8,'Model Trip Data'!$D:$D,I$10,'Model Trip Data'!$G:$G,I$9)</f>
        <v>0</v>
      </c>
      <c r="J41" s="133">
        <f>SUMIFS('Model Trip Data'!$H:$H,'Model Trip Data'!$A:$A,$B41,'Model Trip Data'!$B:$B,$C41,'Model Trip Data'!$C:$C,$D41,'Model Trip Data'!$E:$E,J$7,'Model Trip Data'!$F:$F,J$8,'Model Trip Data'!$D:$D,J$10,'Model Trip Data'!$G:$G,J$9)</f>
        <v>0</v>
      </c>
      <c r="K41" s="133">
        <f>SUMIFS('Model Trip Data'!$H:$H,'Model Trip Data'!$A:$A,$B41,'Model Trip Data'!$B:$B,$C41,'Model Trip Data'!$C:$C,$D41,'Model Trip Data'!$E:$E,K$7,'Model Trip Data'!$F:$F,K$8,'Model Trip Data'!$D:$D,K$10,'Model Trip Data'!$G:$G,K$9)</f>
        <v>0</v>
      </c>
      <c r="L41" s="133">
        <f>SUMIFS('Model Trip Data'!$H:$H,'Model Trip Data'!$A:$A,$B41,'Model Trip Data'!$B:$B,$C41,'Model Trip Data'!$C:$C,$D41,'Model Trip Data'!$E:$E,L$7,'Model Trip Data'!$F:$F,L$8,'Model Trip Data'!$D:$D,L$10,'Model Trip Data'!$G:$G,L$9)</f>
        <v>0</v>
      </c>
      <c r="M41" s="133">
        <f>SUMIFS('Model Trip Data'!$H:$H,'Model Trip Data'!$A:$A,$B41,'Model Trip Data'!$B:$B,$C41,'Model Trip Data'!$C:$C,$D41,'Model Trip Data'!$E:$E,M$7,'Model Trip Data'!$F:$F,M$8,'Model Trip Data'!$G:$G,M$9)</f>
        <v>0</v>
      </c>
      <c r="N41" s="133">
        <f>SUMIFS('Model Trip Data'!$H:$H,'Model Trip Data'!$A:$A,$B41,'Model Trip Data'!$B:$B,$C41,'Model Trip Data'!$C:$C,$D41,'Model Trip Data'!$E:$E,N$7,'Model Trip Data'!$F:$F,N$8,'Model Trip Data'!$G:$G,N$9)</f>
        <v>0</v>
      </c>
      <c r="O41" s="133">
        <f>SUMIFS('Model Trip Data'!$H:$H,'Model Trip Data'!$A:$A,$B41,'Model Trip Data'!$B:$B,$C41,'Model Trip Data'!$C:$C,$D41,'Model Trip Data'!$E:$E,O$7,'Model Trip Data'!$F:$F,O$8,'Model Trip Data'!$G:$G,O$9)</f>
        <v>0</v>
      </c>
      <c r="P41" s="134" t="e">
        <f>VLOOKUP($B41&amp;"_"&amp;$C41&amp;"_"&amp;$D41&amp;"_"&amp;P$10,'Model Skims Data'!$A:$H,6,FALSE)</f>
        <v>#N/A</v>
      </c>
      <c r="Q41" s="134" t="e">
        <f>VLOOKUP($B41&amp;"_"&amp;$C41&amp;"_"&amp;$D41&amp;"_"&amp;Q$10,'Model Skims Data'!$A:$H,7,FALSE)</f>
        <v>#N/A</v>
      </c>
      <c r="R41" s="134" t="e">
        <f>VLOOKUP($B41&amp;"_"&amp;$C41&amp;"_"&amp;$D41&amp;"_"&amp;R$10,'Model Skims Data'!$A:$H,6,FALSE)</f>
        <v>#N/A</v>
      </c>
      <c r="S41" s="134" t="e">
        <f>VLOOKUP($B41&amp;"_"&amp;$C41&amp;"_"&amp;$D41&amp;"_"&amp;S$10,'Model Skims Data'!$A:$H,7,FALSE)</f>
        <v>#N/A</v>
      </c>
      <c r="T41" s="134" t="e">
        <f>VLOOKUP($B41&amp;"_"&amp;$C41&amp;"_"&amp;$D41&amp;"_"&amp;T$10,'Model Skims Data'!$A:$H,6,FALSE)</f>
        <v>#N/A</v>
      </c>
      <c r="U41" s="134" t="e">
        <f>VLOOKUP($B41&amp;"_"&amp;$C41&amp;"_"&amp;$D41&amp;"_"&amp;U$10,'Model Skims Data'!$A:$H,7,FALSE)</f>
        <v>#N/A</v>
      </c>
      <c r="V41" s="134" t="e">
        <f>VLOOKUP($B41&amp;"_"&amp;$C41&amp;"_"&amp;$D41&amp;"_"&amp;V$10,'Model Skims Data'!$A:$H,8,FALSE)</f>
        <v>#N/A</v>
      </c>
      <c r="W41" s="134" t="e">
        <f>VLOOKUP($B41&amp;"_"&amp;$C41&amp;"_"&amp;$D41&amp;"_"&amp;W$10,'Model Skims Data'!$A:$H,8,FALSE)</f>
        <v>#N/A</v>
      </c>
      <c r="X41" s="134" t="e">
        <f>VLOOKUP($B41&amp;"_"&amp;$C41&amp;"_"&amp;$D41&amp;"_"&amp;X$10,'Model Skims Data'!$A:$H,8,FALSE)</f>
        <v>#N/A</v>
      </c>
      <c r="Y41" s="134">
        <f>HLOOKUP('Pooling Demand- Subsidy &amp; ML'!$B41,'Main Sheet'!$B$9:$F$44,21,FALSE)</f>
        <v>16.3</v>
      </c>
      <c r="Z41" s="134">
        <f>HLOOKUP('Pooling Demand- Subsidy &amp; ML'!$B41,'Main Sheet'!$B$9:$F$44,23,FALSE)</f>
        <v>0</v>
      </c>
      <c r="AA41" s="179">
        <f>HLOOKUP('Pooling Demand- Subsidy &amp; ML'!$B41,'Main Sheet'!$B$9:$F$44,28,FALSE)</f>
        <v>-1.9513339196716502E-3</v>
      </c>
      <c r="AB41" s="180">
        <f>HLOOKUP('Pooling Demand- Subsidy &amp; ML'!$B41,'Main Sheet'!$B$9:$F$44,30,FALSE)</f>
        <v>-2.6</v>
      </c>
      <c r="AC41" s="180">
        <f>HLOOKUP('Pooling Demand- Subsidy &amp; ML'!$B41,'Main Sheet'!$B$9:$F$44,31,FALSE)</f>
        <v>-5.9</v>
      </c>
      <c r="AD41" s="180">
        <f>HLOOKUP('Pooling Demand- Subsidy &amp; ML'!$B41,'Main Sheet'!$B$9:$F$44,32,FALSE)</f>
        <v>-7.9</v>
      </c>
      <c r="AE41" s="108" t="e">
        <f t="shared" si="3"/>
        <v>#N/A</v>
      </c>
      <c r="AF41" s="108" t="e">
        <f t="shared" si="4"/>
        <v>#N/A</v>
      </c>
      <c r="AG41" s="108" t="e">
        <f t="shared" si="5"/>
        <v>#N/A</v>
      </c>
      <c r="AH41" s="134">
        <f>HLOOKUP('Pooling Demand- Subsidy &amp; ML'!$B41,'Main Sheet'!$B$9:$F$44,24,FALSE)</f>
        <v>54</v>
      </c>
      <c r="AI41" s="180">
        <f>HLOOKUP('Pooling Demand- Subsidy &amp; ML'!$B41,'Main Sheet'!$B$9:$F$44,34,FALSE)</f>
        <v>-2.9</v>
      </c>
      <c r="AJ41" s="180">
        <f>HLOOKUP('Pooling Demand- Subsidy &amp; ML'!$B41,'Main Sheet'!$B$9:$F$44,35,FALSE)</f>
        <v>-6.3</v>
      </c>
      <c r="AK41" s="180">
        <f>HLOOKUP('Pooling Demand- Subsidy &amp; ML'!$B41,'Main Sheet'!$B$9:$F$44,36,FALSE)</f>
        <v>-8.4</v>
      </c>
      <c r="AL41" s="108" t="e">
        <f t="shared" si="6"/>
        <v>#N/A</v>
      </c>
      <c r="AM41" s="108" t="e">
        <f t="shared" si="7"/>
        <v>#N/A</v>
      </c>
      <c r="AN41" s="108" t="e">
        <f t="shared" si="8"/>
        <v>#N/A</v>
      </c>
      <c r="AO41" s="128" t="e">
        <f>HLOOKUP($B41,'Main Sheet'!$B$9:$F$44,26,FALSE)*$P41/(1-AE41)</f>
        <v>#N/A</v>
      </c>
      <c r="AP41" s="128" t="e">
        <f>HLOOKUP($B41,'Main Sheet'!$B$9:$F$44,26,FALSE)*$P41/(1-AF41)</f>
        <v>#N/A</v>
      </c>
      <c r="AQ41" s="128" t="e">
        <f>HLOOKUP($B41,'Main Sheet'!$B$9:$F$44,26,FALSE)*$P41/(1-AG41)</f>
        <v>#N/A</v>
      </c>
      <c r="AR41" s="128" t="e">
        <f>HLOOKUP($B41,'Main Sheet'!$B$9:$F$44,26,FALSE)*$R41/(1-AE41)</f>
        <v>#N/A</v>
      </c>
      <c r="AS41" s="128" t="e">
        <f>HLOOKUP($B41,'Main Sheet'!$B$9:$F$44,26,FALSE)*$R41/(1-AF41)</f>
        <v>#N/A</v>
      </c>
      <c r="AT41" s="128" t="e">
        <f>HLOOKUP($B41,'Main Sheet'!$B$9:$F$44,26,FALSE)*$R41/(1-AG41)</f>
        <v>#N/A</v>
      </c>
      <c r="AU41" s="128" t="e">
        <f>HLOOKUP($B41,'Main Sheet'!$B$9:$F$44,26,FALSE)*$T41/(1-AL41)</f>
        <v>#N/A</v>
      </c>
      <c r="AV41" s="128" t="e">
        <f>HLOOKUP($B41,'Main Sheet'!$B$9:$F$44,26,FALSE)*$T41/(1-AM41)</f>
        <v>#N/A</v>
      </c>
      <c r="AW41" s="128" t="e">
        <f>HLOOKUP($B41,'Main Sheet'!$B$9:$F$44,26,FALSE)*$T41/(1-AN41)</f>
        <v>#N/A</v>
      </c>
      <c r="AX41" s="50" t="e">
        <f t="shared" si="9"/>
        <v>#N/A</v>
      </c>
      <c r="AY41" s="50" t="e">
        <f t="shared" si="10"/>
        <v>#N/A</v>
      </c>
      <c r="AZ41" s="50" t="e">
        <f t="shared" si="11"/>
        <v>#N/A</v>
      </c>
      <c r="BA41" s="50" t="e">
        <f t="shared" si="12"/>
        <v>#N/A</v>
      </c>
      <c r="BB41" s="50" t="e">
        <f t="shared" si="13"/>
        <v>#N/A</v>
      </c>
      <c r="BC41" s="50" t="e">
        <f t="shared" si="14"/>
        <v>#N/A</v>
      </c>
      <c r="BD41" s="50" t="e">
        <f t="shared" si="15"/>
        <v>#N/A</v>
      </c>
      <c r="BE41" s="50" t="e">
        <f t="shared" si="16"/>
        <v>#N/A</v>
      </c>
      <c r="BF41" s="50" t="e">
        <f t="shared" si="17"/>
        <v>#N/A</v>
      </c>
      <c r="BG41" s="131" t="e">
        <f t="shared" si="18"/>
        <v>#N/A</v>
      </c>
      <c r="BH41" s="131" t="e">
        <f t="shared" si="19"/>
        <v>#N/A</v>
      </c>
      <c r="BI41" s="131" t="e">
        <f t="shared" si="20"/>
        <v>#N/A</v>
      </c>
      <c r="BJ41" s="131" t="e">
        <f t="shared" si="21"/>
        <v>#N/A</v>
      </c>
      <c r="BK41" s="131" t="e">
        <f t="shared" si="22"/>
        <v>#N/A</v>
      </c>
      <c r="BL41" s="131" t="e">
        <f t="shared" si="23"/>
        <v>#N/A</v>
      </c>
      <c r="BM41" s="131" t="e">
        <f t="shared" si="24"/>
        <v>#N/A</v>
      </c>
      <c r="BN41" s="131" t="e">
        <f t="shared" si="25"/>
        <v>#N/A</v>
      </c>
      <c r="BO41" s="131" t="e">
        <f t="shared" si="26"/>
        <v>#N/A</v>
      </c>
      <c r="BP41" s="129" t="e">
        <f t="shared" si="27"/>
        <v>#N/A</v>
      </c>
      <c r="BQ41" s="129" t="e">
        <f t="shared" si="28"/>
        <v>#N/A</v>
      </c>
      <c r="BR41" s="129" t="e">
        <f t="shared" si="29"/>
        <v>#N/A</v>
      </c>
      <c r="BS41" s="129" t="e">
        <f t="shared" si="30"/>
        <v>#N/A</v>
      </c>
      <c r="BT41" s="129" t="e">
        <f t="shared" si="31"/>
        <v>#N/A</v>
      </c>
      <c r="BU41" s="129" t="e">
        <f t="shared" si="32"/>
        <v>#N/A</v>
      </c>
      <c r="BV41" s="129" t="e">
        <f t="shared" si="33"/>
        <v>#N/A</v>
      </c>
      <c r="BW41" s="129" t="e">
        <f t="shared" si="34"/>
        <v>#N/A</v>
      </c>
      <c r="BX41" s="129" t="e">
        <f t="shared" si="35"/>
        <v>#N/A</v>
      </c>
      <c r="BY41" s="131" t="e">
        <f t="shared" si="36"/>
        <v>#N/A</v>
      </c>
      <c r="BZ41" s="131" t="e">
        <f t="shared" si="37"/>
        <v>#N/A</v>
      </c>
      <c r="CA41" s="131" t="e">
        <f t="shared" si="38"/>
        <v>#N/A</v>
      </c>
      <c r="CB41" s="131" t="e">
        <f t="shared" si="39"/>
        <v>#N/A</v>
      </c>
      <c r="CC41" s="131" t="e">
        <f t="shared" si="40"/>
        <v>#N/A</v>
      </c>
      <c r="CD41" s="131" t="e">
        <f t="shared" si="41"/>
        <v>#N/A</v>
      </c>
      <c r="CE41" s="131" t="e">
        <f t="shared" si="42"/>
        <v>#N/A</v>
      </c>
      <c r="CF41" s="131" t="e">
        <f t="shared" si="43"/>
        <v>#N/A</v>
      </c>
      <c r="CG41" s="131" t="e">
        <f t="shared" si="44"/>
        <v>#N/A</v>
      </c>
    </row>
    <row r="42" spans="2:85" x14ac:dyDescent="0.2">
      <c r="B42" s="103">
        <v>2016</v>
      </c>
      <c r="C42" s="103">
        <v>1</v>
      </c>
      <c r="D42" s="103">
        <v>4</v>
      </c>
      <c r="E42" s="4" t="s">
        <v>3</v>
      </c>
      <c r="F42" s="4" t="s">
        <v>6</v>
      </c>
      <c r="G42" s="133">
        <f>SUMIFS('Model Trip Data'!$H:$H,'Model Trip Data'!$A:$A,$B42,'Model Trip Data'!$B:$B,$C42,'Model Trip Data'!$C:$C,$D42,'Model Trip Data'!$E:$E,G$7,'Model Trip Data'!$F:$F,G$8,'Model Trip Data'!$D:$D,G$10,'Model Trip Data'!$G:$G,G$9)</f>
        <v>0</v>
      </c>
      <c r="H42" s="133">
        <f>SUMIFS('Model Trip Data'!$H:$H,'Model Trip Data'!$A:$A,$B42,'Model Trip Data'!$B:$B,$C42,'Model Trip Data'!$C:$C,$D42,'Model Trip Data'!$E:$E,H$7,'Model Trip Data'!$F:$F,H$8,'Model Trip Data'!$D:$D,H$10,'Model Trip Data'!$G:$G,H$9)</f>
        <v>0</v>
      </c>
      <c r="I42" s="133">
        <f>SUMIFS('Model Trip Data'!$H:$H,'Model Trip Data'!$A:$A,$B42,'Model Trip Data'!$B:$B,$C42,'Model Trip Data'!$C:$C,$D42,'Model Trip Data'!$E:$E,I$7,'Model Trip Data'!$F:$F,I$8,'Model Trip Data'!$D:$D,I$10,'Model Trip Data'!$G:$G,I$9)</f>
        <v>0</v>
      </c>
      <c r="J42" s="133">
        <f>SUMIFS('Model Trip Data'!$H:$H,'Model Trip Data'!$A:$A,$B42,'Model Trip Data'!$B:$B,$C42,'Model Trip Data'!$C:$C,$D42,'Model Trip Data'!$E:$E,J$7,'Model Trip Data'!$F:$F,J$8,'Model Trip Data'!$D:$D,J$10,'Model Trip Data'!$G:$G,J$9)</f>
        <v>0</v>
      </c>
      <c r="K42" s="133">
        <f>SUMIFS('Model Trip Data'!$H:$H,'Model Trip Data'!$A:$A,$B42,'Model Trip Data'!$B:$B,$C42,'Model Trip Data'!$C:$C,$D42,'Model Trip Data'!$E:$E,K$7,'Model Trip Data'!$F:$F,K$8,'Model Trip Data'!$D:$D,K$10,'Model Trip Data'!$G:$G,K$9)</f>
        <v>0</v>
      </c>
      <c r="L42" s="133">
        <f>SUMIFS('Model Trip Data'!$H:$H,'Model Trip Data'!$A:$A,$B42,'Model Trip Data'!$B:$B,$C42,'Model Trip Data'!$C:$C,$D42,'Model Trip Data'!$E:$E,L$7,'Model Trip Data'!$F:$F,L$8,'Model Trip Data'!$D:$D,L$10,'Model Trip Data'!$G:$G,L$9)</f>
        <v>0</v>
      </c>
      <c r="M42" s="133">
        <f>SUMIFS('Model Trip Data'!$H:$H,'Model Trip Data'!$A:$A,$B42,'Model Trip Data'!$B:$B,$C42,'Model Trip Data'!$C:$C,$D42,'Model Trip Data'!$E:$E,M$7,'Model Trip Data'!$F:$F,M$8,'Model Trip Data'!$G:$G,M$9)</f>
        <v>0</v>
      </c>
      <c r="N42" s="133">
        <f>SUMIFS('Model Trip Data'!$H:$H,'Model Trip Data'!$A:$A,$B42,'Model Trip Data'!$B:$B,$C42,'Model Trip Data'!$C:$C,$D42,'Model Trip Data'!$E:$E,N$7,'Model Trip Data'!$F:$F,N$8,'Model Trip Data'!$G:$G,N$9)</f>
        <v>0</v>
      </c>
      <c r="O42" s="133">
        <f>SUMIFS('Model Trip Data'!$H:$H,'Model Trip Data'!$A:$A,$B42,'Model Trip Data'!$B:$B,$C42,'Model Trip Data'!$C:$C,$D42,'Model Trip Data'!$E:$E,O$7,'Model Trip Data'!$F:$F,O$8,'Model Trip Data'!$G:$G,O$9)</f>
        <v>0</v>
      </c>
      <c r="P42" s="134" t="e">
        <f>VLOOKUP($B42&amp;"_"&amp;$C42&amp;"_"&amp;$D42&amp;"_"&amp;P$10,'Model Skims Data'!$A:$H,6,FALSE)</f>
        <v>#N/A</v>
      </c>
      <c r="Q42" s="134" t="e">
        <f>VLOOKUP($B42&amp;"_"&amp;$C42&amp;"_"&amp;$D42&amp;"_"&amp;Q$10,'Model Skims Data'!$A:$H,7,FALSE)</f>
        <v>#N/A</v>
      </c>
      <c r="R42" s="134" t="e">
        <f>VLOOKUP($B42&amp;"_"&amp;$C42&amp;"_"&amp;$D42&amp;"_"&amp;R$10,'Model Skims Data'!$A:$H,6,FALSE)</f>
        <v>#N/A</v>
      </c>
      <c r="S42" s="134" t="e">
        <f>VLOOKUP($B42&amp;"_"&amp;$C42&amp;"_"&amp;$D42&amp;"_"&amp;S$10,'Model Skims Data'!$A:$H,7,FALSE)</f>
        <v>#N/A</v>
      </c>
      <c r="T42" s="134" t="e">
        <f>VLOOKUP($B42&amp;"_"&amp;$C42&amp;"_"&amp;$D42&amp;"_"&amp;T$10,'Model Skims Data'!$A:$H,6,FALSE)</f>
        <v>#N/A</v>
      </c>
      <c r="U42" s="134" t="e">
        <f>VLOOKUP($B42&amp;"_"&amp;$C42&amp;"_"&amp;$D42&amp;"_"&amp;U$10,'Model Skims Data'!$A:$H,7,FALSE)</f>
        <v>#N/A</v>
      </c>
      <c r="V42" s="134" t="e">
        <f>VLOOKUP($B42&amp;"_"&amp;$C42&amp;"_"&amp;$D42&amp;"_"&amp;V$10,'Model Skims Data'!$A:$H,8,FALSE)</f>
        <v>#N/A</v>
      </c>
      <c r="W42" s="134" t="e">
        <f>VLOOKUP($B42&amp;"_"&amp;$C42&amp;"_"&amp;$D42&amp;"_"&amp;W$10,'Model Skims Data'!$A:$H,8,FALSE)</f>
        <v>#N/A</v>
      </c>
      <c r="X42" s="134" t="e">
        <f>VLOOKUP($B42&amp;"_"&amp;$C42&amp;"_"&amp;$D42&amp;"_"&amp;X$10,'Model Skims Data'!$A:$H,8,FALSE)</f>
        <v>#N/A</v>
      </c>
      <c r="Y42" s="134">
        <f>HLOOKUP('Pooling Demand- Subsidy &amp; ML'!$B42,'Main Sheet'!$B$9:$F$44,21,FALSE)</f>
        <v>16.3</v>
      </c>
      <c r="Z42" s="134">
        <f>HLOOKUP('Pooling Demand- Subsidy &amp; ML'!$B42,'Main Sheet'!$B$9:$F$44,23,FALSE)</f>
        <v>0</v>
      </c>
      <c r="AA42" s="179">
        <f>HLOOKUP('Pooling Demand- Subsidy &amp; ML'!$B42,'Main Sheet'!$B$9:$F$44,28,FALSE)</f>
        <v>-1.9513339196716502E-3</v>
      </c>
      <c r="AB42" s="180">
        <f>HLOOKUP('Pooling Demand- Subsidy &amp; ML'!$B42,'Main Sheet'!$B$9:$F$44,30,FALSE)</f>
        <v>-2.6</v>
      </c>
      <c r="AC42" s="180">
        <f>HLOOKUP('Pooling Demand- Subsidy &amp; ML'!$B42,'Main Sheet'!$B$9:$F$44,31,FALSE)</f>
        <v>-5.9</v>
      </c>
      <c r="AD42" s="180">
        <f>HLOOKUP('Pooling Demand- Subsidy &amp; ML'!$B42,'Main Sheet'!$B$9:$F$44,32,FALSE)</f>
        <v>-7.9</v>
      </c>
      <c r="AE42" s="108" t="e">
        <f t="shared" si="3"/>
        <v>#N/A</v>
      </c>
      <c r="AF42" s="108" t="e">
        <f t="shared" si="4"/>
        <v>#N/A</v>
      </c>
      <c r="AG42" s="108" t="e">
        <f t="shared" si="5"/>
        <v>#N/A</v>
      </c>
      <c r="AH42" s="134">
        <f>HLOOKUP('Pooling Demand- Subsidy &amp; ML'!$B42,'Main Sheet'!$B$9:$F$44,24,FALSE)</f>
        <v>54</v>
      </c>
      <c r="AI42" s="180">
        <f>HLOOKUP('Pooling Demand- Subsidy &amp; ML'!$B42,'Main Sheet'!$B$9:$F$44,34,FALSE)</f>
        <v>-2.9</v>
      </c>
      <c r="AJ42" s="180">
        <f>HLOOKUP('Pooling Demand- Subsidy &amp; ML'!$B42,'Main Sheet'!$B$9:$F$44,35,FALSE)</f>
        <v>-6.3</v>
      </c>
      <c r="AK42" s="180">
        <f>HLOOKUP('Pooling Demand- Subsidy &amp; ML'!$B42,'Main Sheet'!$B$9:$F$44,36,FALSE)</f>
        <v>-8.4</v>
      </c>
      <c r="AL42" s="108" t="e">
        <f t="shared" si="6"/>
        <v>#N/A</v>
      </c>
      <c r="AM42" s="108" t="e">
        <f t="shared" si="7"/>
        <v>#N/A</v>
      </c>
      <c r="AN42" s="108" t="e">
        <f t="shared" si="8"/>
        <v>#N/A</v>
      </c>
      <c r="AO42" s="128" t="e">
        <f>HLOOKUP($B42,'Main Sheet'!$B$9:$F$44,26,FALSE)*$P42/(1-AE42)</f>
        <v>#N/A</v>
      </c>
      <c r="AP42" s="128" t="e">
        <f>HLOOKUP($B42,'Main Sheet'!$B$9:$F$44,26,FALSE)*$P42/(1-AF42)</f>
        <v>#N/A</v>
      </c>
      <c r="AQ42" s="128" t="e">
        <f>HLOOKUP($B42,'Main Sheet'!$B$9:$F$44,26,FALSE)*$P42/(1-AG42)</f>
        <v>#N/A</v>
      </c>
      <c r="AR42" s="128" t="e">
        <f>HLOOKUP($B42,'Main Sheet'!$B$9:$F$44,26,FALSE)*$R42/(1-AE42)</f>
        <v>#N/A</v>
      </c>
      <c r="AS42" s="128" t="e">
        <f>HLOOKUP($B42,'Main Sheet'!$B$9:$F$44,26,FALSE)*$R42/(1-AF42)</f>
        <v>#N/A</v>
      </c>
      <c r="AT42" s="128" t="e">
        <f>HLOOKUP($B42,'Main Sheet'!$B$9:$F$44,26,FALSE)*$R42/(1-AG42)</f>
        <v>#N/A</v>
      </c>
      <c r="AU42" s="128" t="e">
        <f>HLOOKUP($B42,'Main Sheet'!$B$9:$F$44,26,FALSE)*$T42/(1-AL42)</f>
        <v>#N/A</v>
      </c>
      <c r="AV42" s="128" t="e">
        <f>HLOOKUP($B42,'Main Sheet'!$B$9:$F$44,26,FALSE)*$T42/(1-AM42)</f>
        <v>#N/A</v>
      </c>
      <c r="AW42" s="128" t="e">
        <f>HLOOKUP($B42,'Main Sheet'!$B$9:$F$44,26,FALSE)*$T42/(1-AN42)</f>
        <v>#N/A</v>
      </c>
      <c r="AX42" s="50" t="e">
        <f t="shared" si="9"/>
        <v>#N/A</v>
      </c>
      <c r="AY42" s="50" t="e">
        <f t="shared" si="10"/>
        <v>#N/A</v>
      </c>
      <c r="AZ42" s="50" t="e">
        <f t="shared" si="11"/>
        <v>#N/A</v>
      </c>
      <c r="BA42" s="50" t="e">
        <f t="shared" si="12"/>
        <v>#N/A</v>
      </c>
      <c r="BB42" s="50" t="e">
        <f t="shared" si="13"/>
        <v>#N/A</v>
      </c>
      <c r="BC42" s="50" t="e">
        <f t="shared" si="14"/>
        <v>#N/A</v>
      </c>
      <c r="BD42" s="50" t="e">
        <f t="shared" si="15"/>
        <v>#N/A</v>
      </c>
      <c r="BE42" s="50" t="e">
        <f t="shared" si="16"/>
        <v>#N/A</v>
      </c>
      <c r="BF42" s="50" t="e">
        <f t="shared" si="17"/>
        <v>#N/A</v>
      </c>
      <c r="BG42" s="131" t="e">
        <f t="shared" si="18"/>
        <v>#N/A</v>
      </c>
      <c r="BH42" s="131" t="e">
        <f t="shared" si="19"/>
        <v>#N/A</v>
      </c>
      <c r="BI42" s="131" t="e">
        <f t="shared" si="20"/>
        <v>#N/A</v>
      </c>
      <c r="BJ42" s="131" t="e">
        <f t="shared" si="21"/>
        <v>#N/A</v>
      </c>
      <c r="BK42" s="131" t="e">
        <f t="shared" si="22"/>
        <v>#N/A</v>
      </c>
      <c r="BL42" s="131" t="e">
        <f t="shared" si="23"/>
        <v>#N/A</v>
      </c>
      <c r="BM42" s="131" t="e">
        <f t="shared" si="24"/>
        <v>#N/A</v>
      </c>
      <c r="BN42" s="131" t="e">
        <f t="shared" si="25"/>
        <v>#N/A</v>
      </c>
      <c r="BO42" s="131" t="e">
        <f t="shared" si="26"/>
        <v>#N/A</v>
      </c>
      <c r="BP42" s="129" t="e">
        <f t="shared" si="27"/>
        <v>#N/A</v>
      </c>
      <c r="BQ42" s="129" t="e">
        <f t="shared" si="28"/>
        <v>#N/A</v>
      </c>
      <c r="BR42" s="129" t="e">
        <f t="shared" si="29"/>
        <v>#N/A</v>
      </c>
      <c r="BS42" s="129" t="e">
        <f t="shared" si="30"/>
        <v>#N/A</v>
      </c>
      <c r="BT42" s="129" t="e">
        <f t="shared" si="31"/>
        <v>#N/A</v>
      </c>
      <c r="BU42" s="129" t="e">
        <f t="shared" si="32"/>
        <v>#N/A</v>
      </c>
      <c r="BV42" s="129" t="e">
        <f t="shared" si="33"/>
        <v>#N/A</v>
      </c>
      <c r="BW42" s="129" t="e">
        <f t="shared" si="34"/>
        <v>#N/A</v>
      </c>
      <c r="BX42" s="129" t="e">
        <f t="shared" si="35"/>
        <v>#N/A</v>
      </c>
      <c r="BY42" s="131" t="e">
        <f t="shared" si="36"/>
        <v>#N/A</v>
      </c>
      <c r="BZ42" s="131" t="e">
        <f t="shared" si="37"/>
        <v>#N/A</v>
      </c>
      <c r="CA42" s="131" t="e">
        <f t="shared" si="38"/>
        <v>#N/A</v>
      </c>
      <c r="CB42" s="131" t="e">
        <f t="shared" si="39"/>
        <v>#N/A</v>
      </c>
      <c r="CC42" s="131" t="e">
        <f t="shared" si="40"/>
        <v>#N/A</v>
      </c>
      <c r="CD42" s="131" t="e">
        <f t="shared" si="41"/>
        <v>#N/A</v>
      </c>
      <c r="CE42" s="131" t="e">
        <f t="shared" si="42"/>
        <v>#N/A</v>
      </c>
      <c r="CF42" s="131" t="e">
        <f t="shared" si="43"/>
        <v>#N/A</v>
      </c>
      <c r="CG42" s="131" t="e">
        <f t="shared" si="44"/>
        <v>#N/A</v>
      </c>
    </row>
    <row r="43" spans="2:85" x14ac:dyDescent="0.2">
      <c r="B43" s="103">
        <v>2016</v>
      </c>
      <c r="C43" s="103">
        <v>2</v>
      </c>
      <c r="D43" s="103">
        <v>4</v>
      </c>
      <c r="E43" s="4" t="s">
        <v>4</v>
      </c>
      <c r="F43" s="4" t="s">
        <v>6</v>
      </c>
      <c r="G43" s="133">
        <f>SUMIFS('Model Trip Data'!$H:$H,'Model Trip Data'!$A:$A,$B43,'Model Trip Data'!$B:$B,$C43,'Model Trip Data'!$C:$C,$D43,'Model Trip Data'!$E:$E,G$7,'Model Trip Data'!$F:$F,G$8,'Model Trip Data'!$D:$D,G$10,'Model Trip Data'!$G:$G,G$9)</f>
        <v>0</v>
      </c>
      <c r="H43" s="133">
        <f>SUMIFS('Model Trip Data'!$H:$H,'Model Trip Data'!$A:$A,$B43,'Model Trip Data'!$B:$B,$C43,'Model Trip Data'!$C:$C,$D43,'Model Trip Data'!$E:$E,H$7,'Model Trip Data'!$F:$F,H$8,'Model Trip Data'!$D:$D,H$10,'Model Trip Data'!$G:$G,H$9)</f>
        <v>0</v>
      </c>
      <c r="I43" s="133">
        <f>SUMIFS('Model Trip Data'!$H:$H,'Model Trip Data'!$A:$A,$B43,'Model Trip Data'!$B:$B,$C43,'Model Trip Data'!$C:$C,$D43,'Model Trip Data'!$E:$E,I$7,'Model Trip Data'!$F:$F,I$8,'Model Trip Data'!$D:$D,I$10,'Model Trip Data'!$G:$G,I$9)</f>
        <v>0</v>
      </c>
      <c r="J43" s="133">
        <f>SUMIFS('Model Trip Data'!$H:$H,'Model Trip Data'!$A:$A,$B43,'Model Trip Data'!$B:$B,$C43,'Model Trip Data'!$C:$C,$D43,'Model Trip Data'!$E:$E,J$7,'Model Trip Data'!$F:$F,J$8,'Model Trip Data'!$D:$D,J$10,'Model Trip Data'!$G:$G,J$9)</f>
        <v>0</v>
      </c>
      <c r="K43" s="133">
        <f>SUMIFS('Model Trip Data'!$H:$H,'Model Trip Data'!$A:$A,$B43,'Model Trip Data'!$B:$B,$C43,'Model Trip Data'!$C:$C,$D43,'Model Trip Data'!$E:$E,K$7,'Model Trip Data'!$F:$F,K$8,'Model Trip Data'!$D:$D,K$10,'Model Trip Data'!$G:$G,K$9)</f>
        <v>0</v>
      </c>
      <c r="L43" s="133">
        <f>SUMIFS('Model Trip Data'!$H:$H,'Model Trip Data'!$A:$A,$B43,'Model Trip Data'!$B:$B,$C43,'Model Trip Data'!$C:$C,$D43,'Model Trip Data'!$E:$E,L$7,'Model Trip Data'!$F:$F,L$8,'Model Trip Data'!$D:$D,L$10,'Model Trip Data'!$G:$G,L$9)</f>
        <v>0</v>
      </c>
      <c r="M43" s="133">
        <f>SUMIFS('Model Trip Data'!$H:$H,'Model Trip Data'!$A:$A,$B43,'Model Trip Data'!$B:$B,$C43,'Model Trip Data'!$C:$C,$D43,'Model Trip Data'!$E:$E,M$7,'Model Trip Data'!$F:$F,M$8,'Model Trip Data'!$G:$G,M$9)</f>
        <v>0</v>
      </c>
      <c r="N43" s="133">
        <f>SUMIFS('Model Trip Data'!$H:$H,'Model Trip Data'!$A:$A,$B43,'Model Trip Data'!$B:$B,$C43,'Model Trip Data'!$C:$C,$D43,'Model Trip Data'!$E:$E,N$7,'Model Trip Data'!$F:$F,N$8,'Model Trip Data'!$G:$G,N$9)</f>
        <v>0</v>
      </c>
      <c r="O43" s="133">
        <f>SUMIFS('Model Trip Data'!$H:$H,'Model Trip Data'!$A:$A,$B43,'Model Trip Data'!$B:$B,$C43,'Model Trip Data'!$C:$C,$D43,'Model Trip Data'!$E:$E,O$7,'Model Trip Data'!$F:$F,O$8,'Model Trip Data'!$G:$G,O$9)</f>
        <v>0</v>
      </c>
      <c r="P43" s="134" t="e">
        <f>VLOOKUP($B43&amp;"_"&amp;$C43&amp;"_"&amp;$D43&amp;"_"&amp;P$10,'Model Skims Data'!$A:$H,6,FALSE)</f>
        <v>#N/A</v>
      </c>
      <c r="Q43" s="134" t="e">
        <f>VLOOKUP($B43&amp;"_"&amp;$C43&amp;"_"&amp;$D43&amp;"_"&amp;Q$10,'Model Skims Data'!$A:$H,7,FALSE)</f>
        <v>#N/A</v>
      </c>
      <c r="R43" s="134" t="e">
        <f>VLOOKUP($B43&amp;"_"&amp;$C43&amp;"_"&amp;$D43&amp;"_"&amp;R$10,'Model Skims Data'!$A:$H,6,FALSE)</f>
        <v>#N/A</v>
      </c>
      <c r="S43" s="134" t="e">
        <f>VLOOKUP($B43&amp;"_"&amp;$C43&amp;"_"&amp;$D43&amp;"_"&amp;S$10,'Model Skims Data'!$A:$H,7,FALSE)</f>
        <v>#N/A</v>
      </c>
      <c r="T43" s="134" t="e">
        <f>VLOOKUP($B43&amp;"_"&amp;$C43&amp;"_"&amp;$D43&amp;"_"&amp;T$10,'Model Skims Data'!$A:$H,6,FALSE)</f>
        <v>#N/A</v>
      </c>
      <c r="U43" s="134" t="e">
        <f>VLOOKUP($B43&amp;"_"&amp;$C43&amp;"_"&amp;$D43&amp;"_"&amp;U$10,'Model Skims Data'!$A:$H,7,FALSE)</f>
        <v>#N/A</v>
      </c>
      <c r="V43" s="134" t="e">
        <f>VLOOKUP($B43&amp;"_"&amp;$C43&amp;"_"&amp;$D43&amp;"_"&amp;V$10,'Model Skims Data'!$A:$H,8,FALSE)</f>
        <v>#N/A</v>
      </c>
      <c r="W43" s="134" t="e">
        <f>VLOOKUP($B43&amp;"_"&amp;$C43&amp;"_"&amp;$D43&amp;"_"&amp;W$10,'Model Skims Data'!$A:$H,8,FALSE)</f>
        <v>#N/A</v>
      </c>
      <c r="X43" s="134" t="e">
        <f>VLOOKUP($B43&amp;"_"&amp;$C43&amp;"_"&amp;$D43&amp;"_"&amp;X$10,'Model Skims Data'!$A:$H,8,FALSE)</f>
        <v>#N/A</v>
      </c>
      <c r="Y43" s="134">
        <f>HLOOKUP('Pooling Demand- Subsidy &amp; ML'!$B43,'Main Sheet'!$B$9:$F$44,21,FALSE)</f>
        <v>16.3</v>
      </c>
      <c r="Z43" s="134">
        <f>HLOOKUP('Pooling Demand- Subsidy &amp; ML'!$B43,'Main Sheet'!$B$9:$F$44,23,FALSE)</f>
        <v>0</v>
      </c>
      <c r="AA43" s="179">
        <f>HLOOKUP('Pooling Demand- Subsidy &amp; ML'!$B43,'Main Sheet'!$B$9:$F$44,28,FALSE)</f>
        <v>-1.9513339196716502E-3</v>
      </c>
      <c r="AB43" s="180">
        <f>HLOOKUP('Pooling Demand- Subsidy &amp; ML'!$B43,'Main Sheet'!$B$9:$F$44,30,FALSE)</f>
        <v>-2.6</v>
      </c>
      <c r="AC43" s="180">
        <f>HLOOKUP('Pooling Demand- Subsidy &amp; ML'!$B43,'Main Sheet'!$B$9:$F$44,31,FALSE)</f>
        <v>-5.9</v>
      </c>
      <c r="AD43" s="180">
        <f>HLOOKUP('Pooling Demand- Subsidy &amp; ML'!$B43,'Main Sheet'!$B$9:$F$44,32,FALSE)</f>
        <v>-7.9</v>
      </c>
      <c r="AE43" s="108" t="e">
        <f t="shared" si="3"/>
        <v>#N/A</v>
      </c>
      <c r="AF43" s="108" t="e">
        <f t="shared" si="4"/>
        <v>#N/A</v>
      </c>
      <c r="AG43" s="108" t="e">
        <f t="shared" si="5"/>
        <v>#N/A</v>
      </c>
      <c r="AH43" s="134">
        <f>HLOOKUP('Pooling Demand- Subsidy &amp; ML'!$B43,'Main Sheet'!$B$9:$F$44,24,FALSE)</f>
        <v>54</v>
      </c>
      <c r="AI43" s="180">
        <f>HLOOKUP('Pooling Demand- Subsidy &amp; ML'!$B43,'Main Sheet'!$B$9:$F$44,34,FALSE)</f>
        <v>-2.9</v>
      </c>
      <c r="AJ43" s="180">
        <f>HLOOKUP('Pooling Demand- Subsidy &amp; ML'!$B43,'Main Sheet'!$B$9:$F$44,35,FALSE)</f>
        <v>-6.3</v>
      </c>
      <c r="AK43" s="180">
        <f>HLOOKUP('Pooling Demand- Subsidy &amp; ML'!$B43,'Main Sheet'!$B$9:$F$44,36,FALSE)</f>
        <v>-8.4</v>
      </c>
      <c r="AL43" s="108" t="e">
        <f t="shared" si="6"/>
        <v>#N/A</v>
      </c>
      <c r="AM43" s="108" t="e">
        <f t="shared" si="7"/>
        <v>#N/A</v>
      </c>
      <c r="AN43" s="108" t="e">
        <f t="shared" si="8"/>
        <v>#N/A</v>
      </c>
      <c r="AO43" s="128" t="e">
        <f>HLOOKUP($B43,'Main Sheet'!$B$9:$F$44,26,FALSE)*$P43/(1-AE43)</f>
        <v>#N/A</v>
      </c>
      <c r="AP43" s="128" t="e">
        <f>HLOOKUP($B43,'Main Sheet'!$B$9:$F$44,26,FALSE)*$P43/(1-AF43)</f>
        <v>#N/A</v>
      </c>
      <c r="AQ43" s="128" t="e">
        <f>HLOOKUP($B43,'Main Sheet'!$B$9:$F$44,26,FALSE)*$P43/(1-AG43)</f>
        <v>#N/A</v>
      </c>
      <c r="AR43" s="128" t="e">
        <f>HLOOKUP($B43,'Main Sheet'!$B$9:$F$44,26,FALSE)*$R43/(1-AE43)</f>
        <v>#N/A</v>
      </c>
      <c r="AS43" s="128" t="e">
        <f>HLOOKUP($B43,'Main Sheet'!$B$9:$F$44,26,FALSE)*$R43/(1-AF43)</f>
        <v>#N/A</v>
      </c>
      <c r="AT43" s="128" t="e">
        <f>HLOOKUP($B43,'Main Sheet'!$B$9:$F$44,26,FALSE)*$R43/(1-AG43)</f>
        <v>#N/A</v>
      </c>
      <c r="AU43" s="128" t="e">
        <f>HLOOKUP($B43,'Main Sheet'!$B$9:$F$44,26,FALSE)*$T43/(1-AL43)</f>
        <v>#N/A</v>
      </c>
      <c r="AV43" s="128" t="e">
        <f>HLOOKUP($B43,'Main Sheet'!$B$9:$F$44,26,FALSE)*$T43/(1-AM43)</f>
        <v>#N/A</v>
      </c>
      <c r="AW43" s="128" t="e">
        <f>HLOOKUP($B43,'Main Sheet'!$B$9:$F$44,26,FALSE)*$T43/(1-AN43)</f>
        <v>#N/A</v>
      </c>
      <c r="AX43" s="50" t="e">
        <f t="shared" si="9"/>
        <v>#N/A</v>
      </c>
      <c r="AY43" s="50" t="e">
        <f t="shared" si="10"/>
        <v>#N/A</v>
      </c>
      <c r="AZ43" s="50" t="e">
        <f t="shared" si="11"/>
        <v>#N/A</v>
      </c>
      <c r="BA43" s="50" t="e">
        <f t="shared" si="12"/>
        <v>#N/A</v>
      </c>
      <c r="BB43" s="50" t="e">
        <f t="shared" si="13"/>
        <v>#N/A</v>
      </c>
      <c r="BC43" s="50" t="e">
        <f t="shared" si="14"/>
        <v>#N/A</v>
      </c>
      <c r="BD43" s="50" t="e">
        <f t="shared" si="15"/>
        <v>#N/A</v>
      </c>
      <c r="BE43" s="50" t="e">
        <f t="shared" si="16"/>
        <v>#N/A</v>
      </c>
      <c r="BF43" s="50" t="e">
        <f t="shared" si="17"/>
        <v>#N/A</v>
      </c>
      <c r="BG43" s="131" t="e">
        <f t="shared" si="18"/>
        <v>#N/A</v>
      </c>
      <c r="BH43" s="131" t="e">
        <f t="shared" si="19"/>
        <v>#N/A</v>
      </c>
      <c r="BI43" s="131" t="e">
        <f t="shared" si="20"/>
        <v>#N/A</v>
      </c>
      <c r="BJ43" s="131" t="e">
        <f t="shared" si="21"/>
        <v>#N/A</v>
      </c>
      <c r="BK43" s="131" t="e">
        <f t="shared" si="22"/>
        <v>#N/A</v>
      </c>
      <c r="BL43" s="131" t="e">
        <f t="shared" si="23"/>
        <v>#N/A</v>
      </c>
      <c r="BM43" s="131" t="e">
        <f t="shared" si="24"/>
        <v>#N/A</v>
      </c>
      <c r="BN43" s="131" t="e">
        <f t="shared" si="25"/>
        <v>#N/A</v>
      </c>
      <c r="BO43" s="131" t="e">
        <f t="shared" si="26"/>
        <v>#N/A</v>
      </c>
      <c r="BP43" s="129" t="e">
        <f t="shared" si="27"/>
        <v>#N/A</v>
      </c>
      <c r="BQ43" s="129" t="e">
        <f t="shared" si="28"/>
        <v>#N/A</v>
      </c>
      <c r="BR43" s="129" t="e">
        <f t="shared" si="29"/>
        <v>#N/A</v>
      </c>
      <c r="BS43" s="129" t="e">
        <f t="shared" si="30"/>
        <v>#N/A</v>
      </c>
      <c r="BT43" s="129" t="e">
        <f t="shared" si="31"/>
        <v>#N/A</v>
      </c>
      <c r="BU43" s="129" t="e">
        <f t="shared" si="32"/>
        <v>#N/A</v>
      </c>
      <c r="BV43" s="129" t="e">
        <f t="shared" si="33"/>
        <v>#N/A</v>
      </c>
      <c r="BW43" s="129" t="e">
        <f t="shared" si="34"/>
        <v>#N/A</v>
      </c>
      <c r="BX43" s="129" t="e">
        <f t="shared" si="35"/>
        <v>#N/A</v>
      </c>
      <c r="BY43" s="131" t="e">
        <f t="shared" si="36"/>
        <v>#N/A</v>
      </c>
      <c r="BZ43" s="131" t="e">
        <f t="shared" si="37"/>
        <v>#N/A</v>
      </c>
      <c r="CA43" s="131" t="e">
        <f t="shared" si="38"/>
        <v>#N/A</v>
      </c>
      <c r="CB43" s="131" t="e">
        <f t="shared" si="39"/>
        <v>#N/A</v>
      </c>
      <c r="CC43" s="131" t="e">
        <f t="shared" si="40"/>
        <v>#N/A</v>
      </c>
      <c r="CD43" s="131" t="e">
        <f t="shared" si="41"/>
        <v>#N/A</v>
      </c>
      <c r="CE43" s="131" t="e">
        <f t="shared" si="42"/>
        <v>#N/A</v>
      </c>
      <c r="CF43" s="131" t="e">
        <f t="shared" si="43"/>
        <v>#N/A</v>
      </c>
      <c r="CG43" s="131" t="e">
        <f t="shared" si="44"/>
        <v>#N/A</v>
      </c>
    </row>
    <row r="44" spans="2:85" x14ac:dyDescent="0.2">
      <c r="B44" s="103">
        <v>2016</v>
      </c>
      <c r="C44" s="103">
        <v>3</v>
      </c>
      <c r="D44" s="103">
        <v>4</v>
      </c>
      <c r="E44" s="4" t="s">
        <v>5</v>
      </c>
      <c r="F44" s="4" t="s">
        <v>6</v>
      </c>
      <c r="G44" s="133">
        <f>SUMIFS('Model Trip Data'!$H:$H,'Model Trip Data'!$A:$A,$B44,'Model Trip Data'!$B:$B,$C44,'Model Trip Data'!$C:$C,$D44,'Model Trip Data'!$E:$E,G$7,'Model Trip Data'!$F:$F,G$8,'Model Trip Data'!$D:$D,G$10,'Model Trip Data'!$G:$G,G$9)</f>
        <v>0</v>
      </c>
      <c r="H44" s="133">
        <f>SUMIFS('Model Trip Data'!$H:$H,'Model Trip Data'!$A:$A,$B44,'Model Trip Data'!$B:$B,$C44,'Model Trip Data'!$C:$C,$D44,'Model Trip Data'!$E:$E,H$7,'Model Trip Data'!$F:$F,H$8,'Model Trip Data'!$D:$D,H$10,'Model Trip Data'!$G:$G,H$9)</f>
        <v>0</v>
      </c>
      <c r="I44" s="133">
        <f>SUMIFS('Model Trip Data'!$H:$H,'Model Trip Data'!$A:$A,$B44,'Model Trip Data'!$B:$B,$C44,'Model Trip Data'!$C:$C,$D44,'Model Trip Data'!$E:$E,I$7,'Model Trip Data'!$F:$F,I$8,'Model Trip Data'!$D:$D,I$10,'Model Trip Data'!$G:$G,I$9)</f>
        <v>0</v>
      </c>
      <c r="J44" s="133">
        <f>SUMIFS('Model Trip Data'!$H:$H,'Model Trip Data'!$A:$A,$B44,'Model Trip Data'!$B:$B,$C44,'Model Trip Data'!$C:$C,$D44,'Model Trip Data'!$E:$E,J$7,'Model Trip Data'!$F:$F,J$8,'Model Trip Data'!$D:$D,J$10,'Model Trip Data'!$G:$G,J$9)</f>
        <v>0</v>
      </c>
      <c r="K44" s="133">
        <f>SUMIFS('Model Trip Data'!$H:$H,'Model Trip Data'!$A:$A,$B44,'Model Trip Data'!$B:$B,$C44,'Model Trip Data'!$C:$C,$D44,'Model Trip Data'!$E:$E,K$7,'Model Trip Data'!$F:$F,K$8,'Model Trip Data'!$D:$D,K$10,'Model Trip Data'!$G:$G,K$9)</f>
        <v>0</v>
      </c>
      <c r="L44" s="133">
        <f>SUMIFS('Model Trip Data'!$H:$H,'Model Trip Data'!$A:$A,$B44,'Model Trip Data'!$B:$B,$C44,'Model Trip Data'!$C:$C,$D44,'Model Trip Data'!$E:$E,L$7,'Model Trip Data'!$F:$F,L$8,'Model Trip Data'!$D:$D,L$10,'Model Trip Data'!$G:$G,L$9)</f>
        <v>0</v>
      </c>
      <c r="M44" s="133">
        <f>SUMIFS('Model Trip Data'!$H:$H,'Model Trip Data'!$A:$A,$B44,'Model Trip Data'!$B:$B,$C44,'Model Trip Data'!$C:$C,$D44,'Model Trip Data'!$E:$E,M$7,'Model Trip Data'!$F:$F,M$8,'Model Trip Data'!$G:$G,M$9)</f>
        <v>0</v>
      </c>
      <c r="N44" s="133">
        <f>SUMIFS('Model Trip Data'!$H:$H,'Model Trip Data'!$A:$A,$B44,'Model Trip Data'!$B:$B,$C44,'Model Trip Data'!$C:$C,$D44,'Model Trip Data'!$E:$E,N$7,'Model Trip Data'!$F:$F,N$8,'Model Trip Data'!$G:$G,N$9)</f>
        <v>0</v>
      </c>
      <c r="O44" s="133">
        <f>SUMIFS('Model Trip Data'!$H:$H,'Model Trip Data'!$A:$A,$B44,'Model Trip Data'!$B:$B,$C44,'Model Trip Data'!$C:$C,$D44,'Model Trip Data'!$E:$E,O$7,'Model Trip Data'!$F:$F,O$8,'Model Trip Data'!$G:$G,O$9)</f>
        <v>0</v>
      </c>
      <c r="P44" s="134" t="e">
        <f>VLOOKUP($B44&amp;"_"&amp;$C44&amp;"_"&amp;$D44&amp;"_"&amp;P$10,'Model Skims Data'!$A:$H,6,FALSE)</f>
        <v>#N/A</v>
      </c>
      <c r="Q44" s="134" t="e">
        <f>VLOOKUP($B44&amp;"_"&amp;$C44&amp;"_"&amp;$D44&amp;"_"&amp;Q$10,'Model Skims Data'!$A:$H,7,FALSE)</f>
        <v>#N/A</v>
      </c>
      <c r="R44" s="134" t="e">
        <f>VLOOKUP($B44&amp;"_"&amp;$C44&amp;"_"&amp;$D44&amp;"_"&amp;R$10,'Model Skims Data'!$A:$H,6,FALSE)</f>
        <v>#N/A</v>
      </c>
      <c r="S44" s="134" t="e">
        <f>VLOOKUP($B44&amp;"_"&amp;$C44&amp;"_"&amp;$D44&amp;"_"&amp;S$10,'Model Skims Data'!$A:$H,7,FALSE)</f>
        <v>#N/A</v>
      </c>
      <c r="T44" s="134" t="e">
        <f>VLOOKUP($B44&amp;"_"&amp;$C44&amp;"_"&amp;$D44&amp;"_"&amp;T$10,'Model Skims Data'!$A:$H,6,FALSE)</f>
        <v>#N/A</v>
      </c>
      <c r="U44" s="134" t="e">
        <f>VLOOKUP($B44&amp;"_"&amp;$C44&amp;"_"&amp;$D44&amp;"_"&amp;U$10,'Model Skims Data'!$A:$H,7,FALSE)</f>
        <v>#N/A</v>
      </c>
      <c r="V44" s="134" t="e">
        <f>VLOOKUP($B44&amp;"_"&amp;$C44&amp;"_"&amp;$D44&amp;"_"&amp;V$10,'Model Skims Data'!$A:$H,8,FALSE)</f>
        <v>#N/A</v>
      </c>
      <c r="W44" s="134" t="e">
        <f>VLOOKUP($B44&amp;"_"&amp;$C44&amp;"_"&amp;$D44&amp;"_"&amp;W$10,'Model Skims Data'!$A:$H,8,FALSE)</f>
        <v>#N/A</v>
      </c>
      <c r="X44" s="134" t="e">
        <f>VLOOKUP($B44&amp;"_"&amp;$C44&amp;"_"&amp;$D44&amp;"_"&amp;X$10,'Model Skims Data'!$A:$H,8,FALSE)</f>
        <v>#N/A</v>
      </c>
      <c r="Y44" s="134">
        <f>HLOOKUP('Pooling Demand- Subsidy &amp; ML'!$B44,'Main Sheet'!$B$9:$F$44,21,FALSE)</f>
        <v>16.3</v>
      </c>
      <c r="Z44" s="134">
        <f>HLOOKUP('Pooling Demand- Subsidy &amp; ML'!$B44,'Main Sheet'!$B$9:$F$44,23,FALSE)</f>
        <v>0</v>
      </c>
      <c r="AA44" s="179">
        <f>HLOOKUP('Pooling Demand- Subsidy &amp; ML'!$B44,'Main Sheet'!$B$9:$F$44,28,FALSE)</f>
        <v>-1.9513339196716502E-3</v>
      </c>
      <c r="AB44" s="180">
        <f>HLOOKUP('Pooling Demand- Subsidy &amp; ML'!$B44,'Main Sheet'!$B$9:$F$44,30,FALSE)</f>
        <v>-2.6</v>
      </c>
      <c r="AC44" s="180">
        <f>HLOOKUP('Pooling Demand- Subsidy &amp; ML'!$B44,'Main Sheet'!$B$9:$F$44,31,FALSE)</f>
        <v>-5.9</v>
      </c>
      <c r="AD44" s="180">
        <f>HLOOKUP('Pooling Demand- Subsidy &amp; ML'!$B44,'Main Sheet'!$B$9:$F$44,32,FALSE)</f>
        <v>-7.9</v>
      </c>
      <c r="AE44" s="108" t="e">
        <f t="shared" si="3"/>
        <v>#N/A</v>
      </c>
      <c r="AF44" s="108" t="e">
        <f t="shared" si="4"/>
        <v>#N/A</v>
      </c>
      <c r="AG44" s="108" t="e">
        <f t="shared" si="5"/>
        <v>#N/A</v>
      </c>
      <c r="AH44" s="134">
        <f>HLOOKUP('Pooling Demand- Subsidy &amp; ML'!$B44,'Main Sheet'!$B$9:$F$44,24,FALSE)</f>
        <v>54</v>
      </c>
      <c r="AI44" s="180">
        <f>HLOOKUP('Pooling Demand- Subsidy &amp; ML'!$B44,'Main Sheet'!$B$9:$F$44,34,FALSE)</f>
        <v>-2.9</v>
      </c>
      <c r="AJ44" s="180">
        <f>HLOOKUP('Pooling Demand- Subsidy &amp; ML'!$B44,'Main Sheet'!$B$9:$F$44,35,FALSE)</f>
        <v>-6.3</v>
      </c>
      <c r="AK44" s="180">
        <f>HLOOKUP('Pooling Demand- Subsidy &amp; ML'!$B44,'Main Sheet'!$B$9:$F$44,36,FALSE)</f>
        <v>-8.4</v>
      </c>
      <c r="AL44" s="108" t="e">
        <f t="shared" si="6"/>
        <v>#N/A</v>
      </c>
      <c r="AM44" s="108" t="e">
        <f t="shared" si="7"/>
        <v>#N/A</v>
      </c>
      <c r="AN44" s="108" t="e">
        <f t="shared" si="8"/>
        <v>#N/A</v>
      </c>
      <c r="AO44" s="128" t="e">
        <f>HLOOKUP($B44,'Main Sheet'!$B$9:$F$44,26,FALSE)*$P44/(1-AE44)</f>
        <v>#N/A</v>
      </c>
      <c r="AP44" s="128" t="e">
        <f>HLOOKUP($B44,'Main Sheet'!$B$9:$F$44,26,FALSE)*$P44/(1-AF44)</f>
        <v>#N/A</v>
      </c>
      <c r="AQ44" s="128" t="e">
        <f>HLOOKUP($B44,'Main Sheet'!$B$9:$F$44,26,FALSE)*$P44/(1-AG44)</f>
        <v>#N/A</v>
      </c>
      <c r="AR44" s="128" t="e">
        <f>HLOOKUP($B44,'Main Sheet'!$B$9:$F$44,26,FALSE)*$R44/(1-AE44)</f>
        <v>#N/A</v>
      </c>
      <c r="AS44" s="128" t="e">
        <f>HLOOKUP($B44,'Main Sheet'!$B$9:$F$44,26,FALSE)*$R44/(1-AF44)</f>
        <v>#N/A</v>
      </c>
      <c r="AT44" s="128" t="e">
        <f>HLOOKUP($B44,'Main Sheet'!$B$9:$F$44,26,FALSE)*$R44/(1-AG44)</f>
        <v>#N/A</v>
      </c>
      <c r="AU44" s="128" t="e">
        <f>HLOOKUP($B44,'Main Sheet'!$B$9:$F$44,26,FALSE)*$T44/(1-AL44)</f>
        <v>#N/A</v>
      </c>
      <c r="AV44" s="128" t="e">
        <f>HLOOKUP($B44,'Main Sheet'!$B$9:$F$44,26,FALSE)*$T44/(1-AM44)</f>
        <v>#N/A</v>
      </c>
      <c r="AW44" s="128" t="e">
        <f>HLOOKUP($B44,'Main Sheet'!$B$9:$F$44,26,FALSE)*$T44/(1-AN44)</f>
        <v>#N/A</v>
      </c>
      <c r="AX44" s="50" t="e">
        <f t="shared" si="9"/>
        <v>#N/A</v>
      </c>
      <c r="AY44" s="50" t="e">
        <f t="shared" si="10"/>
        <v>#N/A</v>
      </c>
      <c r="AZ44" s="50" t="e">
        <f t="shared" si="11"/>
        <v>#N/A</v>
      </c>
      <c r="BA44" s="50" t="e">
        <f t="shared" si="12"/>
        <v>#N/A</v>
      </c>
      <c r="BB44" s="50" t="e">
        <f t="shared" si="13"/>
        <v>#N/A</v>
      </c>
      <c r="BC44" s="50" t="e">
        <f t="shared" si="14"/>
        <v>#N/A</v>
      </c>
      <c r="BD44" s="50" t="e">
        <f t="shared" si="15"/>
        <v>#N/A</v>
      </c>
      <c r="BE44" s="50" t="e">
        <f t="shared" si="16"/>
        <v>#N/A</v>
      </c>
      <c r="BF44" s="50" t="e">
        <f t="shared" si="17"/>
        <v>#N/A</v>
      </c>
      <c r="BG44" s="131" t="e">
        <f t="shared" si="18"/>
        <v>#N/A</v>
      </c>
      <c r="BH44" s="131" t="e">
        <f t="shared" si="19"/>
        <v>#N/A</v>
      </c>
      <c r="BI44" s="131" t="e">
        <f t="shared" si="20"/>
        <v>#N/A</v>
      </c>
      <c r="BJ44" s="131" t="e">
        <f t="shared" si="21"/>
        <v>#N/A</v>
      </c>
      <c r="BK44" s="131" t="e">
        <f t="shared" si="22"/>
        <v>#N/A</v>
      </c>
      <c r="BL44" s="131" t="e">
        <f t="shared" si="23"/>
        <v>#N/A</v>
      </c>
      <c r="BM44" s="131" t="e">
        <f t="shared" si="24"/>
        <v>#N/A</v>
      </c>
      <c r="BN44" s="131" t="e">
        <f t="shared" si="25"/>
        <v>#N/A</v>
      </c>
      <c r="BO44" s="131" t="e">
        <f t="shared" si="26"/>
        <v>#N/A</v>
      </c>
      <c r="BP44" s="129" t="e">
        <f t="shared" si="27"/>
        <v>#N/A</v>
      </c>
      <c r="BQ44" s="129" t="e">
        <f t="shared" si="28"/>
        <v>#N/A</v>
      </c>
      <c r="BR44" s="129" t="e">
        <f t="shared" si="29"/>
        <v>#N/A</v>
      </c>
      <c r="BS44" s="129" t="e">
        <f t="shared" si="30"/>
        <v>#N/A</v>
      </c>
      <c r="BT44" s="129" t="e">
        <f t="shared" si="31"/>
        <v>#N/A</v>
      </c>
      <c r="BU44" s="129" t="e">
        <f t="shared" si="32"/>
        <v>#N/A</v>
      </c>
      <c r="BV44" s="129" t="e">
        <f t="shared" si="33"/>
        <v>#N/A</v>
      </c>
      <c r="BW44" s="129" t="e">
        <f t="shared" si="34"/>
        <v>#N/A</v>
      </c>
      <c r="BX44" s="129" t="e">
        <f t="shared" si="35"/>
        <v>#N/A</v>
      </c>
      <c r="BY44" s="131" t="e">
        <f t="shared" si="36"/>
        <v>#N/A</v>
      </c>
      <c r="BZ44" s="131" t="e">
        <f t="shared" si="37"/>
        <v>#N/A</v>
      </c>
      <c r="CA44" s="131" t="e">
        <f t="shared" si="38"/>
        <v>#N/A</v>
      </c>
      <c r="CB44" s="131" t="e">
        <f t="shared" si="39"/>
        <v>#N/A</v>
      </c>
      <c r="CC44" s="131" t="e">
        <f t="shared" si="40"/>
        <v>#N/A</v>
      </c>
      <c r="CD44" s="131" t="e">
        <f t="shared" si="41"/>
        <v>#N/A</v>
      </c>
      <c r="CE44" s="131" t="e">
        <f t="shared" si="42"/>
        <v>#N/A</v>
      </c>
      <c r="CF44" s="131" t="e">
        <f t="shared" si="43"/>
        <v>#N/A</v>
      </c>
      <c r="CG44" s="131" t="e">
        <f t="shared" si="44"/>
        <v>#N/A</v>
      </c>
    </row>
    <row r="45" spans="2:85" x14ac:dyDescent="0.2">
      <c r="B45" s="103">
        <v>2016</v>
      </c>
      <c r="C45" s="103">
        <v>4</v>
      </c>
      <c r="D45" s="103">
        <v>4</v>
      </c>
      <c r="E45" s="4" t="s">
        <v>6</v>
      </c>
      <c r="F45" s="4" t="s">
        <v>6</v>
      </c>
      <c r="G45" s="133">
        <f>SUMIFS('Model Trip Data'!$H:$H,'Model Trip Data'!$A:$A,$B45,'Model Trip Data'!$B:$B,$C45,'Model Trip Data'!$C:$C,$D45,'Model Trip Data'!$E:$E,G$7,'Model Trip Data'!$F:$F,G$8,'Model Trip Data'!$D:$D,G$10,'Model Trip Data'!$G:$G,G$9)</f>
        <v>0</v>
      </c>
      <c r="H45" s="133">
        <f>SUMIFS('Model Trip Data'!$H:$H,'Model Trip Data'!$A:$A,$B45,'Model Trip Data'!$B:$B,$C45,'Model Trip Data'!$C:$C,$D45,'Model Trip Data'!$E:$E,H$7,'Model Trip Data'!$F:$F,H$8,'Model Trip Data'!$D:$D,H$10,'Model Trip Data'!$G:$G,H$9)</f>
        <v>0</v>
      </c>
      <c r="I45" s="133">
        <f>SUMIFS('Model Trip Data'!$H:$H,'Model Trip Data'!$A:$A,$B45,'Model Trip Data'!$B:$B,$C45,'Model Trip Data'!$C:$C,$D45,'Model Trip Data'!$E:$E,I$7,'Model Trip Data'!$F:$F,I$8,'Model Trip Data'!$D:$D,I$10,'Model Trip Data'!$G:$G,I$9)</f>
        <v>0</v>
      </c>
      <c r="J45" s="133">
        <f>SUMIFS('Model Trip Data'!$H:$H,'Model Trip Data'!$A:$A,$B45,'Model Trip Data'!$B:$B,$C45,'Model Trip Data'!$C:$C,$D45,'Model Trip Data'!$E:$E,J$7,'Model Trip Data'!$F:$F,J$8,'Model Trip Data'!$D:$D,J$10,'Model Trip Data'!$G:$G,J$9)</f>
        <v>0</v>
      </c>
      <c r="K45" s="133">
        <f>SUMIFS('Model Trip Data'!$H:$H,'Model Trip Data'!$A:$A,$B45,'Model Trip Data'!$B:$B,$C45,'Model Trip Data'!$C:$C,$D45,'Model Trip Data'!$E:$E,K$7,'Model Trip Data'!$F:$F,K$8,'Model Trip Data'!$D:$D,K$10,'Model Trip Data'!$G:$G,K$9)</f>
        <v>0</v>
      </c>
      <c r="L45" s="133">
        <f>SUMIFS('Model Trip Data'!$H:$H,'Model Trip Data'!$A:$A,$B45,'Model Trip Data'!$B:$B,$C45,'Model Trip Data'!$C:$C,$D45,'Model Trip Data'!$E:$E,L$7,'Model Trip Data'!$F:$F,L$8,'Model Trip Data'!$D:$D,L$10,'Model Trip Data'!$G:$G,L$9)</f>
        <v>0</v>
      </c>
      <c r="M45" s="133">
        <f>SUMIFS('Model Trip Data'!$H:$H,'Model Trip Data'!$A:$A,$B45,'Model Trip Data'!$B:$B,$C45,'Model Trip Data'!$C:$C,$D45,'Model Trip Data'!$E:$E,M$7,'Model Trip Data'!$F:$F,M$8,'Model Trip Data'!$G:$G,M$9)</f>
        <v>0</v>
      </c>
      <c r="N45" s="133">
        <f>SUMIFS('Model Trip Data'!$H:$H,'Model Trip Data'!$A:$A,$B45,'Model Trip Data'!$B:$B,$C45,'Model Trip Data'!$C:$C,$D45,'Model Trip Data'!$E:$E,N$7,'Model Trip Data'!$F:$F,N$8,'Model Trip Data'!$G:$G,N$9)</f>
        <v>0</v>
      </c>
      <c r="O45" s="133">
        <f>SUMIFS('Model Trip Data'!$H:$H,'Model Trip Data'!$A:$A,$B45,'Model Trip Data'!$B:$B,$C45,'Model Trip Data'!$C:$C,$D45,'Model Trip Data'!$E:$E,O$7,'Model Trip Data'!$F:$F,O$8,'Model Trip Data'!$G:$G,O$9)</f>
        <v>0</v>
      </c>
      <c r="P45" s="134" t="e">
        <f>VLOOKUP($B45&amp;"_"&amp;$C45&amp;"_"&amp;$D45&amp;"_"&amp;P$10,'Model Skims Data'!$A:$H,6,FALSE)</f>
        <v>#N/A</v>
      </c>
      <c r="Q45" s="134" t="e">
        <f>VLOOKUP($B45&amp;"_"&amp;$C45&amp;"_"&amp;$D45&amp;"_"&amp;Q$10,'Model Skims Data'!$A:$H,7,FALSE)</f>
        <v>#N/A</v>
      </c>
      <c r="R45" s="134" t="e">
        <f>VLOOKUP($B45&amp;"_"&amp;$C45&amp;"_"&amp;$D45&amp;"_"&amp;R$10,'Model Skims Data'!$A:$H,6,FALSE)</f>
        <v>#N/A</v>
      </c>
      <c r="S45" s="134" t="e">
        <f>VLOOKUP($B45&amp;"_"&amp;$C45&amp;"_"&amp;$D45&amp;"_"&amp;S$10,'Model Skims Data'!$A:$H,7,FALSE)</f>
        <v>#N/A</v>
      </c>
      <c r="T45" s="134" t="e">
        <f>VLOOKUP($B45&amp;"_"&amp;$C45&amp;"_"&amp;$D45&amp;"_"&amp;T$10,'Model Skims Data'!$A:$H,6,FALSE)</f>
        <v>#N/A</v>
      </c>
      <c r="U45" s="134" t="e">
        <f>VLOOKUP($B45&amp;"_"&amp;$C45&amp;"_"&amp;$D45&amp;"_"&amp;U$10,'Model Skims Data'!$A:$H,7,FALSE)</f>
        <v>#N/A</v>
      </c>
      <c r="V45" s="134" t="e">
        <f>VLOOKUP($B45&amp;"_"&amp;$C45&amp;"_"&amp;$D45&amp;"_"&amp;V$10,'Model Skims Data'!$A:$H,8,FALSE)</f>
        <v>#N/A</v>
      </c>
      <c r="W45" s="134" t="e">
        <f>VLOOKUP($B45&amp;"_"&amp;$C45&amp;"_"&amp;$D45&amp;"_"&amp;W$10,'Model Skims Data'!$A:$H,8,FALSE)</f>
        <v>#N/A</v>
      </c>
      <c r="X45" s="134" t="e">
        <f>VLOOKUP($B45&amp;"_"&amp;$C45&amp;"_"&amp;$D45&amp;"_"&amp;X$10,'Model Skims Data'!$A:$H,8,FALSE)</f>
        <v>#N/A</v>
      </c>
      <c r="Y45" s="134">
        <f>HLOOKUP('Pooling Demand- Subsidy &amp; ML'!$B45,'Main Sheet'!$B$9:$F$44,21,FALSE)</f>
        <v>16.3</v>
      </c>
      <c r="Z45" s="134">
        <f>HLOOKUP('Pooling Demand- Subsidy &amp; ML'!$B45,'Main Sheet'!$B$9:$F$44,23,FALSE)</f>
        <v>0</v>
      </c>
      <c r="AA45" s="179">
        <f>HLOOKUP('Pooling Demand- Subsidy &amp; ML'!$B45,'Main Sheet'!$B$9:$F$44,28,FALSE)</f>
        <v>-1.9513339196716502E-3</v>
      </c>
      <c r="AB45" s="180">
        <f>HLOOKUP('Pooling Demand- Subsidy &amp; ML'!$B45,'Main Sheet'!$B$9:$F$44,30,FALSE)</f>
        <v>-2.6</v>
      </c>
      <c r="AC45" s="180">
        <f>HLOOKUP('Pooling Demand- Subsidy &amp; ML'!$B45,'Main Sheet'!$B$9:$F$44,31,FALSE)</f>
        <v>-5.9</v>
      </c>
      <c r="AD45" s="180">
        <f>HLOOKUP('Pooling Demand- Subsidy &amp; ML'!$B45,'Main Sheet'!$B$9:$F$44,32,FALSE)</f>
        <v>-7.9</v>
      </c>
      <c r="AE45" s="108" t="e">
        <f t="shared" si="3"/>
        <v>#N/A</v>
      </c>
      <c r="AF45" s="108" t="e">
        <f t="shared" si="4"/>
        <v>#N/A</v>
      </c>
      <c r="AG45" s="108" t="e">
        <f t="shared" si="5"/>
        <v>#N/A</v>
      </c>
      <c r="AH45" s="134">
        <f>HLOOKUP('Pooling Demand- Subsidy &amp; ML'!$B45,'Main Sheet'!$B$9:$F$44,24,FALSE)</f>
        <v>54</v>
      </c>
      <c r="AI45" s="180">
        <f>HLOOKUP('Pooling Demand- Subsidy &amp; ML'!$B45,'Main Sheet'!$B$9:$F$44,34,FALSE)</f>
        <v>-2.9</v>
      </c>
      <c r="AJ45" s="180">
        <f>HLOOKUP('Pooling Demand- Subsidy &amp; ML'!$B45,'Main Sheet'!$B$9:$F$44,35,FALSE)</f>
        <v>-6.3</v>
      </c>
      <c r="AK45" s="180">
        <f>HLOOKUP('Pooling Demand- Subsidy &amp; ML'!$B45,'Main Sheet'!$B$9:$F$44,36,FALSE)</f>
        <v>-8.4</v>
      </c>
      <c r="AL45" s="108" t="e">
        <f t="shared" si="6"/>
        <v>#N/A</v>
      </c>
      <c r="AM45" s="108" t="e">
        <f t="shared" si="7"/>
        <v>#N/A</v>
      </c>
      <c r="AN45" s="108" t="e">
        <f t="shared" si="8"/>
        <v>#N/A</v>
      </c>
      <c r="AO45" s="128" t="e">
        <f>HLOOKUP($B45,'Main Sheet'!$B$9:$F$44,26,FALSE)*$P45/(1-AE45)</f>
        <v>#N/A</v>
      </c>
      <c r="AP45" s="128" t="e">
        <f>HLOOKUP($B45,'Main Sheet'!$B$9:$F$44,26,FALSE)*$P45/(1-AF45)</f>
        <v>#N/A</v>
      </c>
      <c r="AQ45" s="128" t="e">
        <f>HLOOKUP($B45,'Main Sheet'!$B$9:$F$44,26,FALSE)*$P45/(1-AG45)</f>
        <v>#N/A</v>
      </c>
      <c r="AR45" s="128" t="e">
        <f>HLOOKUP($B45,'Main Sheet'!$B$9:$F$44,26,FALSE)*$R45/(1-AE45)</f>
        <v>#N/A</v>
      </c>
      <c r="AS45" s="128" t="e">
        <f>HLOOKUP($B45,'Main Sheet'!$B$9:$F$44,26,FALSE)*$R45/(1-AF45)</f>
        <v>#N/A</v>
      </c>
      <c r="AT45" s="128" t="e">
        <f>HLOOKUP($B45,'Main Sheet'!$B$9:$F$44,26,FALSE)*$R45/(1-AG45)</f>
        <v>#N/A</v>
      </c>
      <c r="AU45" s="128" t="e">
        <f>HLOOKUP($B45,'Main Sheet'!$B$9:$F$44,26,FALSE)*$T45/(1-AL45)</f>
        <v>#N/A</v>
      </c>
      <c r="AV45" s="128" t="e">
        <f>HLOOKUP($B45,'Main Sheet'!$B$9:$F$44,26,FALSE)*$T45/(1-AM45)</f>
        <v>#N/A</v>
      </c>
      <c r="AW45" s="128" t="e">
        <f>HLOOKUP($B45,'Main Sheet'!$B$9:$F$44,26,FALSE)*$T45/(1-AN45)</f>
        <v>#N/A</v>
      </c>
      <c r="AX45" s="50" t="e">
        <f t="shared" si="9"/>
        <v>#N/A</v>
      </c>
      <c r="AY45" s="50" t="e">
        <f t="shared" si="10"/>
        <v>#N/A</v>
      </c>
      <c r="AZ45" s="50" t="e">
        <f t="shared" si="11"/>
        <v>#N/A</v>
      </c>
      <c r="BA45" s="50" t="e">
        <f t="shared" si="12"/>
        <v>#N/A</v>
      </c>
      <c r="BB45" s="50" t="e">
        <f t="shared" si="13"/>
        <v>#N/A</v>
      </c>
      <c r="BC45" s="50" t="e">
        <f t="shared" si="14"/>
        <v>#N/A</v>
      </c>
      <c r="BD45" s="50" t="e">
        <f t="shared" si="15"/>
        <v>#N/A</v>
      </c>
      <c r="BE45" s="50" t="e">
        <f t="shared" si="16"/>
        <v>#N/A</v>
      </c>
      <c r="BF45" s="50" t="e">
        <f t="shared" si="17"/>
        <v>#N/A</v>
      </c>
      <c r="BG45" s="131" t="e">
        <f t="shared" si="18"/>
        <v>#N/A</v>
      </c>
      <c r="BH45" s="131" t="e">
        <f t="shared" si="19"/>
        <v>#N/A</v>
      </c>
      <c r="BI45" s="131" t="e">
        <f t="shared" si="20"/>
        <v>#N/A</v>
      </c>
      <c r="BJ45" s="131" t="e">
        <f t="shared" si="21"/>
        <v>#N/A</v>
      </c>
      <c r="BK45" s="131" t="e">
        <f t="shared" si="22"/>
        <v>#N/A</v>
      </c>
      <c r="BL45" s="131" t="e">
        <f t="shared" si="23"/>
        <v>#N/A</v>
      </c>
      <c r="BM45" s="131" t="e">
        <f t="shared" si="24"/>
        <v>#N/A</v>
      </c>
      <c r="BN45" s="131" t="e">
        <f t="shared" si="25"/>
        <v>#N/A</v>
      </c>
      <c r="BO45" s="131" t="e">
        <f t="shared" si="26"/>
        <v>#N/A</v>
      </c>
      <c r="BP45" s="129" t="e">
        <f t="shared" si="27"/>
        <v>#N/A</v>
      </c>
      <c r="BQ45" s="129" t="e">
        <f t="shared" si="28"/>
        <v>#N/A</v>
      </c>
      <c r="BR45" s="129" t="e">
        <f t="shared" si="29"/>
        <v>#N/A</v>
      </c>
      <c r="BS45" s="129" t="e">
        <f t="shared" si="30"/>
        <v>#N/A</v>
      </c>
      <c r="BT45" s="129" t="e">
        <f t="shared" si="31"/>
        <v>#N/A</v>
      </c>
      <c r="BU45" s="129" t="e">
        <f t="shared" si="32"/>
        <v>#N/A</v>
      </c>
      <c r="BV45" s="129" t="e">
        <f t="shared" si="33"/>
        <v>#N/A</v>
      </c>
      <c r="BW45" s="129" t="e">
        <f t="shared" si="34"/>
        <v>#N/A</v>
      </c>
      <c r="BX45" s="129" t="e">
        <f t="shared" si="35"/>
        <v>#N/A</v>
      </c>
      <c r="BY45" s="131" t="e">
        <f t="shared" si="36"/>
        <v>#N/A</v>
      </c>
      <c r="BZ45" s="131" t="e">
        <f t="shared" si="37"/>
        <v>#N/A</v>
      </c>
      <c r="CA45" s="131" t="e">
        <f t="shared" si="38"/>
        <v>#N/A</v>
      </c>
      <c r="CB45" s="131" t="e">
        <f t="shared" si="39"/>
        <v>#N/A</v>
      </c>
      <c r="CC45" s="131" t="e">
        <f t="shared" si="40"/>
        <v>#N/A</v>
      </c>
      <c r="CD45" s="131" t="e">
        <f t="shared" si="41"/>
        <v>#N/A</v>
      </c>
      <c r="CE45" s="131" t="e">
        <f t="shared" si="42"/>
        <v>#N/A</v>
      </c>
      <c r="CF45" s="131" t="e">
        <f t="shared" si="43"/>
        <v>#N/A</v>
      </c>
      <c r="CG45" s="131" t="e">
        <f t="shared" si="44"/>
        <v>#N/A</v>
      </c>
    </row>
    <row r="46" spans="2:85" x14ac:dyDescent="0.2">
      <c r="B46" s="103">
        <v>2016</v>
      </c>
      <c r="C46" s="103">
        <v>5</v>
      </c>
      <c r="D46" s="103">
        <v>4</v>
      </c>
      <c r="E46" s="4" t="s">
        <v>7</v>
      </c>
      <c r="F46" s="4" t="s">
        <v>6</v>
      </c>
      <c r="G46" s="133">
        <f>SUMIFS('Model Trip Data'!$H:$H,'Model Trip Data'!$A:$A,$B46,'Model Trip Data'!$B:$B,$C46,'Model Trip Data'!$C:$C,$D46,'Model Trip Data'!$E:$E,G$7,'Model Trip Data'!$F:$F,G$8,'Model Trip Data'!$D:$D,G$10,'Model Trip Data'!$G:$G,G$9)</f>
        <v>0</v>
      </c>
      <c r="H46" s="133">
        <f>SUMIFS('Model Trip Data'!$H:$H,'Model Trip Data'!$A:$A,$B46,'Model Trip Data'!$B:$B,$C46,'Model Trip Data'!$C:$C,$D46,'Model Trip Data'!$E:$E,H$7,'Model Trip Data'!$F:$F,H$8,'Model Trip Data'!$D:$D,H$10,'Model Trip Data'!$G:$G,H$9)</f>
        <v>0</v>
      </c>
      <c r="I46" s="133">
        <f>SUMIFS('Model Trip Data'!$H:$H,'Model Trip Data'!$A:$A,$B46,'Model Trip Data'!$B:$B,$C46,'Model Trip Data'!$C:$C,$D46,'Model Trip Data'!$E:$E,I$7,'Model Trip Data'!$F:$F,I$8,'Model Trip Data'!$D:$D,I$10,'Model Trip Data'!$G:$G,I$9)</f>
        <v>0</v>
      </c>
      <c r="J46" s="133">
        <f>SUMIFS('Model Trip Data'!$H:$H,'Model Trip Data'!$A:$A,$B46,'Model Trip Data'!$B:$B,$C46,'Model Trip Data'!$C:$C,$D46,'Model Trip Data'!$E:$E,J$7,'Model Trip Data'!$F:$F,J$8,'Model Trip Data'!$D:$D,J$10,'Model Trip Data'!$G:$G,J$9)</f>
        <v>0</v>
      </c>
      <c r="K46" s="133">
        <f>SUMIFS('Model Trip Data'!$H:$H,'Model Trip Data'!$A:$A,$B46,'Model Trip Data'!$B:$B,$C46,'Model Trip Data'!$C:$C,$D46,'Model Trip Data'!$E:$E,K$7,'Model Trip Data'!$F:$F,K$8,'Model Trip Data'!$D:$D,K$10,'Model Trip Data'!$G:$G,K$9)</f>
        <v>0</v>
      </c>
      <c r="L46" s="133">
        <f>SUMIFS('Model Trip Data'!$H:$H,'Model Trip Data'!$A:$A,$B46,'Model Trip Data'!$B:$B,$C46,'Model Trip Data'!$C:$C,$D46,'Model Trip Data'!$E:$E,L$7,'Model Trip Data'!$F:$F,L$8,'Model Trip Data'!$D:$D,L$10,'Model Trip Data'!$G:$G,L$9)</f>
        <v>0</v>
      </c>
      <c r="M46" s="133">
        <f>SUMIFS('Model Trip Data'!$H:$H,'Model Trip Data'!$A:$A,$B46,'Model Trip Data'!$B:$B,$C46,'Model Trip Data'!$C:$C,$D46,'Model Trip Data'!$E:$E,M$7,'Model Trip Data'!$F:$F,M$8,'Model Trip Data'!$G:$G,M$9)</f>
        <v>0</v>
      </c>
      <c r="N46" s="133">
        <f>SUMIFS('Model Trip Data'!$H:$H,'Model Trip Data'!$A:$A,$B46,'Model Trip Data'!$B:$B,$C46,'Model Trip Data'!$C:$C,$D46,'Model Trip Data'!$E:$E,N$7,'Model Trip Data'!$F:$F,N$8,'Model Trip Data'!$G:$G,N$9)</f>
        <v>0</v>
      </c>
      <c r="O46" s="133">
        <f>SUMIFS('Model Trip Data'!$H:$H,'Model Trip Data'!$A:$A,$B46,'Model Trip Data'!$B:$B,$C46,'Model Trip Data'!$C:$C,$D46,'Model Trip Data'!$E:$E,O$7,'Model Trip Data'!$F:$F,O$8,'Model Trip Data'!$G:$G,O$9)</f>
        <v>0</v>
      </c>
      <c r="P46" s="134" t="e">
        <f>VLOOKUP($B46&amp;"_"&amp;$C46&amp;"_"&amp;$D46&amp;"_"&amp;P$10,'Model Skims Data'!$A:$H,6,FALSE)</f>
        <v>#N/A</v>
      </c>
      <c r="Q46" s="134" t="e">
        <f>VLOOKUP($B46&amp;"_"&amp;$C46&amp;"_"&amp;$D46&amp;"_"&amp;Q$10,'Model Skims Data'!$A:$H,7,FALSE)</f>
        <v>#N/A</v>
      </c>
      <c r="R46" s="134" t="e">
        <f>VLOOKUP($B46&amp;"_"&amp;$C46&amp;"_"&amp;$D46&amp;"_"&amp;R$10,'Model Skims Data'!$A:$H,6,FALSE)</f>
        <v>#N/A</v>
      </c>
      <c r="S46" s="134" t="e">
        <f>VLOOKUP($B46&amp;"_"&amp;$C46&amp;"_"&amp;$D46&amp;"_"&amp;S$10,'Model Skims Data'!$A:$H,7,FALSE)</f>
        <v>#N/A</v>
      </c>
      <c r="T46" s="134" t="e">
        <f>VLOOKUP($B46&amp;"_"&amp;$C46&amp;"_"&amp;$D46&amp;"_"&amp;T$10,'Model Skims Data'!$A:$H,6,FALSE)</f>
        <v>#N/A</v>
      </c>
      <c r="U46" s="134" t="e">
        <f>VLOOKUP($B46&amp;"_"&amp;$C46&amp;"_"&amp;$D46&amp;"_"&amp;U$10,'Model Skims Data'!$A:$H,7,FALSE)</f>
        <v>#N/A</v>
      </c>
      <c r="V46" s="134" t="e">
        <f>VLOOKUP($B46&amp;"_"&amp;$C46&amp;"_"&amp;$D46&amp;"_"&amp;V$10,'Model Skims Data'!$A:$H,8,FALSE)</f>
        <v>#N/A</v>
      </c>
      <c r="W46" s="134" t="e">
        <f>VLOOKUP($B46&amp;"_"&amp;$C46&amp;"_"&amp;$D46&amp;"_"&amp;W$10,'Model Skims Data'!$A:$H,8,FALSE)</f>
        <v>#N/A</v>
      </c>
      <c r="X46" s="134" t="e">
        <f>VLOOKUP($B46&amp;"_"&amp;$C46&amp;"_"&amp;$D46&amp;"_"&amp;X$10,'Model Skims Data'!$A:$H,8,FALSE)</f>
        <v>#N/A</v>
      </c>
      <c r="Y46" s="134">
        <f>HLOOKUP('Pooling Demand- Subsidy &amp; ML'!$B46,'Main Sheet'!$B$9:$F$44,21,FALSE)</f>
        <v>16.3</v>
      </c>
      <c r="Z46" s="134">
        <f>HLOOKUP('Pooling Demand- Subsidy &amp; ML'!$B46,'Main Sheet'!$B$9:$F$44,23,FALSE)</f>
        <v>0</v>
      </c>
      <c r="AA46" s="179">
        <f>HLOOKUP('Pooling Demand- Subsidy &amp; ML'!$B46,'Main Sheet'!$B$9:$F$44,28,FALSE)</f>
        <v>-1.9513339196716502E-3</v>
      </c>
      <c r="AB46" s="180">
        <f>HLOOKUP('Pooling Demand- Subsidy &amp; ML'!$B46,'Main Sheet'!$B$9:$F$44,30,FALSE)</f>
        <v>-2.6</v>
      </c>
      <c r="AC46" s="180">
        <f>HLOOKUP('Pooling Demand- Subsidy &amp; ML'!$B46,'Main Sheet'!$B$9:$F$44,31,FALSE)</f>
        <v>-5.9</v>
      </c>
      <c r="AD46" s="180">
        <f>HLOOKUP('Pooling Demand- Subsidy &amp; ML'!$B46,'Main Sheet'!$B$9:$F$44,32,FALSE)</f>
        <v>-7.9</v>
      </c>
      <c r="AE46" s="108" t="e">
        <f t="shared" si="3"/>
        <v>#N/A</v>
      </c>
      <c r="AF46" s="108" t="e">
        <f t="shared" si="4"/>
        <v>#N/A</v>
      </c>
      <c r="AG46" s="108" t="e">
        <f t="shared" si="5"/>
        <v>#N/A</v>
      </c>
      <c r="AH46" s="134">
        <f>HLOOKUP('Pooling Demand- Subsidy &amp; ML'!$B46,'Main Sheet'!$B$9:$F$44,24,FALSE)</f>
        <v>54</v>
      </c>
      <c r="AI46" s="180">
        <f>HLOOKUP('Pooling Demand- Subsidy &amp; ML'!$B46,'Main Sheet'!$B$9:$F$44,34,FALSE)</f>
        <v>-2.9</v>
      </c>
      <c r="AJ46" s="180">
        <f>HLOOKUP('Pooling Demand- Subsidy &amp; ML'!$B46,'Main Sheet'!$B$9:$F$44,35,FALSE)</f>
        <v>-6.3</v>
      </c>
      <c r="AK46" s="180">
        <f>HLOOKUP('Pooling Demand- Subsidy &amp; ML'!$B46,'Main Sheet'!$B$9:$F$44,36,FALSE)</f>
        <v>-8.4</v>
      </c>
      <c r="AL46" s="108" t="e">
        <f t="shared" si="6"/>
        <v>#N/A</v>
      </c>
      <c r="AM46" s="108" t="e">
        <f t="shared" si="7"/>
        <v>#N/A</v>
      </c>
      <c r="AN46" s="108" t="e">
        <f t="shared" si="8"/>
        <v>#N/A</v>
      </c>
      <c r="AO46" s="128" t="e">
        <f>HLOOKUP($B46,'Main Sheet'!$B$9:$F$44,26,FALSE)*$P46/(1-AE46)</f>
        <v>#N/A</v>
      </c>
      <c r="AP46" s="128" t="e">
        <f>HLOOKUP($B46,'Main Sheet'!$B$9:$F$44,26,FALSE)*$P46/(1-AF46)</f>
        <v>#N/A</v>
      </c>
      <c r="AQ46" s="128" t="e">
        <f>HLOOKUP($B46,'Main Sheet'!$B$9:$F$44,26,FALSE)*$P46/(1-AG46)</f>
        <v>#N/A</v>
      </c>
      <c r="AR46" s="128" t="e">
        <f>HLOOKUP($B46,'Main Sheet'!$B$9:$F$44,26,FALSE)*$R46/(1-AE46)</f>
        <v>#N/A</v>
      </c>
      <c r="AS46" s="128" t="e">
        <f>HLOOKUP($B46,'Main Sheet'!$B$9:$F$44,26,FALSE)*$R46/(1-AF46)</f>
        <v>#N/A</v>
      </c>
      <c r="AT46" s="128" t="e">
        <f>HLOOKUP($B46,'Main Sheet'!$B$9:$F$44,26,FALSE)*$R46/(1-AG46)</f>
        <v>#N/A</v>
      </c>
      <c r="AU46" s="128" t="e">
        <f>HLOOKUP($B46,'Main Sheet'!$B$9:$F$44,26,FALSE)*$T46/(1-AL46)</f>
        <v>#N/A</v>
      </c>
      <c r="AV46" s="128" t="e">
        <f>HLOOKUP($B46,'Main Sheet'!$B$9:$F$44,26,FALSE)*$T46/(1-AM46)</f>
        <v>#N/A</v>
      </c>
      <c r="AW46" s="128" t="e">
        <f>HLOOKUP($B46,'Main Sheet'!$B$9:$F$44,26,FALSE)*$T46/(1-AN46)</f>
        <v>#N/A</v>
      </c>
      <c r="AX46" s="50" t="e">
        <f t="shared" si="9"/>
        <v>#N/A</v>
      </c>
      <c r="AY46" s="50" t="e">
        <f t="shared" si="10"/>
        <v>#N/A</v>
      </c>
      <c r="AZ46" s="50" t="e">
        <f t="shared" si="11"/>
        <v>#N/A</v>
      </c>
      <c r="BA46" s="50" t="e">
        <f t="shared" si="12"/>
        <v>#N/A</v>
      </c>
      <c r="BB46" s="50" t="e">
        <f t="shared" si="13"/>
        <v>#N/A</v>
      </c>
      <c r="BC46" s="50" t="e">
        <f t="shared" si="14"/>
        <v>#N/A</v>
      </c>
      <c r="BD46" s="50" t="e">
        <f t="shared" si="15"/>
        <v>#N/A</v>
      </c>
      <c r="BE46" s="50" t="e">
        <f t="shared" si="16"/>
        <v>#N/A</v>
      </c>
      <c r="BF46" s="50" t="e">
        <f t="shared" si="17"/>
        <v>#N/A</v>
      </c>
      <c r="BG46" s="131" t="e">
        <f t="shared" si="18"/>
        <v>#N/A</v>
      </c>
      <c r="BH46" s="131" t="e">
        <f t="shared" si="19"/>
        <v>#N/A</v>
      </c>
      <c r="BI46" s="131" t="e">
        <f t="shared" si="20"/>
        <v>#N/A</v>
      </c>
      <c r="BJ46" s="131" t="e">
        <f t="shared" si="21"/>
        <v>#N/A</v>
      </c>
      <c r="BK46" s="131" t="e">
        <f t="shared" si="22"/>
        <v>#N/A</v>
      </c>
      <c r="BL46" s="131" t="e">
        <f t="shared" si="23"/>
        <v>#N/A</v>
      </c>
      <c r="BM46" s="131" t="e">
        <f t="shared" si="24"/>
        <v>#N/A</v>
      </c>
      <c r="BN46" s="131" t="e">
        <f t="shared" si="25"/>
        <v>#N/A</v>
      </c>
      <c r="BO46" s="131" t="e">
        <f t="shared" si="26"/>
        <v>#N/A</v>
      </c>
      <c r="BP46" s="129" t="e">
        <f t="shared" si="27"/>
        <v>#N/A</v>
      </c>
      <c r="BQ46" s="129" t="e">
        <f t="shared" si="28"/>
        <v>#N/A</v>
      </c>
      <c r="BR46" s="129" t="e">
        <f t="shared" si="29"/>
        <v>#N/A</v>
      </c>
      <c r="BS46" s="129" t="e">
        <f t="shared" si="30"/>
        <v>#N/A</v>
      </c>
      <c r="BT46" s="129" t="e">
        <f t="shared" si="31"/>
        <v>#N/A</v>
      </c>
      <c r="BU46" s="129" t="e">
        <f t="shared" si="32"/>
        <v>#N/A</v>
      </c>
      <c r="BV46" s="129" t="e">
        <f t="shared" si="33"/>
        <v>#N/A</v>
      </c>
      <c r="BW46" s="129" t="e">
        <f t="shared" si="34"/>
        <v>#N/A</v>
      </c>
      <c r="BX46" s="129" t="e">
        <f t="shared" si="35"/>
        <v>#N/A</v>
      </c>
      <c r="BY46" s="131" t="e">
        <f t="shared" si="36"/>
        <v>#N/A</v>
      </c>
      <c r="BZ46" s="131" t="e">
        <f t="shared" si="37"/>
        <v>#N/A</v>
      </c>
      <c r="CA46" s="131" t="e">
        <f t="shared" si="38"/>
        <v>#N/A</v>
      </c>
      <c r="CB46" s="131" t="e">
        <f t="shared" si="39"/>
        <v>#N/A</v>
      </c>
      <c r="CC46" s="131" t="e">
        <f t="shared" si="40"/>
        <v>#N/A</v>
      </c>
      <c r="CD46" s="131" t="e">
        <f t="shared" si="41"/>
        <v>#N/A</v>
      </c>
      <c r="CE46" s="131" t="e">
        <f t="shared" si="42"/>
        <v>#N/A</v>
      </c>
      <c r="CF46" s="131" t="e">
        <f t="shared" si="43"/>
        <v>#N/A</v>
      </c>
      <c r="CG46" s="131" t="e">
        <f t="shared" si="44"/>
        <v>#N/A</v>
      </c>
    </row>
    <row r="47" spans="2:85" x14ac:dyDescent="0.2">
      <c r="B47" s="103">
        <v>2016</v>
      </c>
      <c r="C47" s="103">
        <v>6</v>
      </c>
      <c r="D47" s="103">
        <v>4</v>
      </c>
      <c r="E47" s="4" t="s">
        <v>8</v>
      </c>
      <c r="F47" s="4" t="s">
        <v>6</v>
      </c>
      <c r="G47" s="133">
        <f>SUMIFS('Model Trip Data'!$H:$H,'Model Trip Data'!$A:$A,$B47,'Model Trip Data'!$B:$B,$C47,'Model Trip Data'!$C:$C,$D47,'Model Trip Data'!$E:$E,G$7,'Model Trip Data'!$F:$F,G$8,'Model Trip Data'!$D:$D,G$10,'Model Trip Data'!$G:$G,G$9)</f>
        <v>0</v>
      </c>
      <c r="H47" s="133">
        <f>SUMIFS('Model Trip Data'!$H:$H,'Model Trip Data'!$A:$A,$B47,'Model Trip Data'!$B:$B,$C47,'Model Trip Data'!$C:$C,$D47,'Model Trip Data'!$E:$E,H$7,'Model Trip Data'!$F:$F,H$8,'Model Trip Data'!$D:$D,H$10,'Model Trip Data'!$G:$G,H$9)</f>
        <v>0</v>
      </c>
      <c r="I47" s="133">
        <f>SUMIFS('Model Trip Data'!$H:$H,'Model Trip Data'!$A:$A,$B47,'Model Trip Data'!$B:$B,$C47,'Model Trip Data'!$C:$C,$D47,'Model Trip Data'!$E:$E,I$7,'Model Trip Data'!$F:$F,I$8,'Model Trip Data'!$D:$D,I$10,'Model Trip Data'!$G:$G,I$9)</f>
        <v>0</v>
      </c>
      <c r="J47" s="133">
        <f>SUMIFS('Model Trip Data'!$H:$H,'Model Trip Data'!$A:$A,$B47,'Model Trip Data'!$B:$B,$C47,'Model Trip Data'!$C:$C,$D47,'Model Trip Data'!$E:$E,J$7,'Model Trip Data'!$F:$F,J$8,'Model Trip Data'!$D:$D,J$10,'Model Trip Data'!$G:$G,J$9)</f>
        <v>0</v>
      </c>
      <c r="K47" s="133">
        <f>SUMIFS('Model Trip Data'!$H:$H,'Model Trip Data'!$A:$A,$B47,'Model Trip Data'!$B:$B,$C47,'Model Trip Data'!$C:$C,$D47,'Model Trip Data'!$E:$E,K$7,'Model Trip Data'!$F:$F,K$8,'Model Trip Data'!$D:$D,K$10,'Model Trip Data'!$G:$G,K$9)</f>
        <v>0</v>
      </c>
      <c r="L47" s="133">
        <f>SUMIFS('Model Trip Data'!$H:$H,'Model Trip Data'!$A:$A,$B47,'Model Trip Data'!$B:$B,$C47,'Model Trip Data'!$C:$C,$D47,'Model Trip Data'!$E:$E,L$7,'Model Trip Data'!$F:$F,L$8,'Model Trip Data'!$D:$D,L$10,'Model Trip Data'!$G:$G,L$9)</f>
        <v>0</v>
      </c>
      <c r="M47" s="133">
        <f>SUMIFS('Model Trip Data'!$H:$H,'Model Trip Data'!$A:$A,$B47,'Model Trip Data'!$B:$B,$C47,'Model Trip Data'!$C:$C,$D47,'Model Trip Data'!$E:$E,M$7,'Model Trip Data'!$F:$F,M$8,'Model Trip Data'!$G:$G,M$9)</f>
        <v>0</v>
      </c>
      <c r="N47" s="133">
        <f>SUMIFS('Model Trip Data'!$H:$H,'Model Trip Data'!$A:$A,$B47,'Model Trip Data'!$B:$B,$C47,'Model Trip Data'!$C:$C,$D47,'Model Trip Data'!$E:$E,N$7,'Model Trip Data'!$F:$F,N$8,'Model Trip Data'!$G:$G,N$9)</f>
        <v>0</v>
      </c>
      <c r="O47" s="133">
        <f>SUMIFS('Model Trip Data'!$H:$H,'Model Trip Data'!$A:$A,$B47,'Model Trip Data'!$B:$B,$C47,'Model Trip Data'!$C:$C,$D47,'Model Trip Data'!$E:$E,O$7,'Model Trip Data'!$F:$F,O$8,'Model Trip Data'!$G:$G,O$9)</f>
        <v>0</v>
      </c>
      <c r="P47" s="134" t="e">
        <f>VLOOKUP($B47&amp;"_"&amp;$C47&amp;"_"&amp;$D47&amp;"_"&amp;P$10,'Model Skims Data'!$A:$H,6,FALSE)</f>
        <v>#N/A</v>
      </c>
      <c r="Q47" s="134" t="e">
        <f>VLOOKUP($B47&amp;"_"&amp;$C47&amp;"_"&amp;$D47&amp;"_"&amp;Q$10,'Model Skims Data'!$A:$H,7,FALSE)</f>
        <v>#N/A</v>
      </c>
      <c r="R47" s="134" t="e">
        <f>VLOOKUP($B47&amp;"_"&amp;$C47&amp;"_"&amp;$D47&amp;"_"&amp;R$10,'Model Skims Data'!$A:$H,6,FALSE)</f>
        <v>#N/A</v>
      </c>
      <c r="S47" s="134" t="e">
        <f>VLOOKUP($B47&amp;"_"&amp;$C47&amp;"_"&amp;$D47&amp;"_"&amp;S$10,'Model Skims Data'!$A:$H,7,FALSE)</f>
        <v>#N/A</v>
      </c>
      <c r="T47" s="134" t="e">
        <f>VLOOKUP($B47&amp;"_"&amp;$C47&amp;"_"&amp;$D47&amp;"_"&amp;T$10,'Model Skims Data'!$A:$H,6,FALSE)</f>
        <v>#N/A</v>
      </c>
      <c r="U47" s="134" t="e">
        <f>VLOOKUP($B47&amp;"_"&amp;$C47&amp;"_"&amp;$D47&amp;"_"&amp;U$10,'Model Skims Data'!$A:$H,7,FALSE)</f>
        <v>#N/A</v>
      </c>
      <c r="V47" s="134" t="e">
        <f>VLOOKUP($B47&amp;"_"&amp;$C47&amp;"_"&amp;$D47&amp;"_"&amp;V$10,'Model Skims Data'!$A:$H,8,FALSE)</f>
        <v>#N/A</v>
      </c>
      <c r="W47" s="134" t="e">
        <f>VLOOKUP($B47&amp;"_"&amp;$C47&amp;"_"&amp;$D47&amp;"_"&amp;W$10,'Model Skims Data'!$A:$H,8,FALSE)</f>
        <v>#N/A</v>
      </c>
      <c r="X47" s="134" t="e">
        <f>VLOOKUP($B47&amp;"_"&amp;$C47&amp;"_"&amp;$D47&amp;"_"&amp;X$10,'Model Skims Data'!$A:$H,8,FALSE)</f>
        <v>#N/A</v>
      </c>
      <c r="Y47" s="134">
        <f>HLOOKUP('Pooling Demand- Subsidy &amp; ML'!$B47,'Main Sheet'!$B$9:$F$44,21,FALSE)</f>
        <v>16.3</v>
      </c>
      <c r="Z47" s="134">
        <f>HLOOKUP('Pooling Demand- Subsidy &amp; ML'!$B47,'Main Sheet'!$B$9:$F$44,23,FALSE)</f>
        <v>0</v>
      </c>
      <c r="AA47" s="179">
        <f>HLOOKUP('Pooling Demand- Subsidy &amp; ML'!$B47,'Main Sheet'!$B$9:$F$44,28,FALSE)</f>
        <v>-1.9513339196716502E-3</v>
      </c>
      <c r="AB47" s="180">
        <f>HLOOKUP('Pooling Demand- Subsidy &amp; ML'!$B47,'Main Sheet'!$B$9:$F$44,30,FALSE)</f>
        <v>-2.6</v>
      </c>
      <c r="AC47" s="180">
        <f>HLOOKUP('Pooling Demand- Subsidy &amp; ML'!$B47,'Main Sheet'!$B$9:$F$44,31,FALSE)</f>
        <v>-5.9</v>
      </c>
      <c r="AD47" s="180">
        <f>HLOOKUP('Pooling Demand- Subsidy &amp; ML'!$B47,'Main Sheet'!$B$9:$F$44,32,FALSE)</f>
        <v>-7.9</v>
      </c>
      <c r="AE47" s="108" t="e">
        <f t="shared" si="3"/>
        <v>#N/A</v>
      </c>
      <c r="AF47" s="108" t="e">
        <f t="shared" si="4"/>
        <v>#N/A</v>
      </c>
      <c r="AG47" s="108" t="e">
        <f t="shared" si="5"/>
        <v>#N/A</v>
      </c>
      <c r="AH47" s="134">
        <f>HLOOKUP('Pooling Demand- Subsidy &amp; ML'!$B47,'Main Sheet'!$B$9:$F$44,24,FALSE)</f>
        <v>54</v>
      </c>
      <c r="AI47" s="180">
        <f>HLOOKUP('Pooling Demand- Subsidy &amp; ML'!$B47,'Main Sheet'!$B$9:$F$44,34,FALSE)</f>
        <v>-2.9</v>
      </c>
      <c r="AJ47" s="180">
        <f>HLOOKUP('Pooling Demand- Subsidy &amp; ML'!$B47,'Main Sheet'!$B$9:$F$44,35,FALSE)</f>
        <v>-6.3</v>
      </c>
      <c r="AK47" s="180">
        <f>HLOOKUP('Pooling Demand- Subsidy &amp; ML'!$B47,'Main Sheet'!$B$9:$F$44,36,FALSE)</f>
        <v>-8.4</v>
      </c>
      <c r="AL47" s="108" t="e">
        <f t="shared" si="6"/>
        <v>#N/A</v>
      </c>
      <c r="AM47" s="108" t="e">
        <f t="shared" si="7"/>
        <v>#N/A</v>
      </c>
      <c r="AN47" s="108" t="e">
        <f t="shared" si="8"/>
        <v>#N/A</v>
      </c>
      <c r="AO47" s="128" t="e">
        <f>HLOOKUP($B47,'Main Sheet'!$B$9:$F$44,26,FALSE)*$P47/(1-AE47)</f>
        <v>#N/A</v>
      </c>
      <c r="AP47" s="128" t="e">
        <f>HLOOKUP($B47,'Main Sheet'!$B$9:$F$44,26,FALSE)*$P47/(1-AF47)</f>
        <v>#N/A</v>
      </c>
      <c r="AQ47" s="128" t="e">
        <f>HLOOKUP($B47,'Main Sheet'!$B$9:$F$44,26,FALSE)*$P47/(1-AG47)</f>
        <v>#N/A</v>
      </c>
      <c r="AR47" s="128" t="e">
        <f>HLOOKUP($B47,'Main Sheet'!$B$9:$F$44,26,FALSE)*$R47/(1-AE47)</f>
        <v>#N/A</v>
      </c>
      <c r="AS47" s="128" t="e">
        <f>HLOOKUP($B47,'Main Sheet'!$B$9:$F$44,26,FALSE)*$R47/(1-AF47)</f>
        <v>#N/A</v>
      </c>
      <c r="AT47" s="128" t="e">
        <f>HLOOKUP($B47,'Main Sheet'!$B$9:$F$44,26,FALSE)*$R47/(1-AG47)</f>
        <v>#N/A</v>
      </c>
      <c r="AU47" s="128" t="e">
        <f>HLOOKUP($B47,'Main Sheet'!$B$9:$F$44,26,FALSE)*$T47/(1-AL47)</f>
        <v>#N/A</v>
      </c>
      <c r="AV47" s="128" t="e">
        <f>HLOOKUP($B47,'Main Sheet'!$B$9:$F$44,26,FALSE)*$T47/(1-AM47)</f>
        <v>#N/A</v>
      </c>
      <c r="AW47" s="128" t="e">
        <f>HLOOKUP($B47,'Main Sheet'!$B$9:$F$44,26,FALSE)*$T47/(1-AN47)</f>
        <v>#N/A</v>
      </c>
      <c r="AX47" s="50" t="e">
        <f t="shared" si="9"/>
        <v>#N/A</v>
      </c>
      <c r="AY47" s="50" t="e">
        <f t="shared" si="10"/>
        <v>#N/A</v>
      </c>
      <c r="AZ47" s="50" t="e">
        <f t="shared" si="11"/>
        <v>#N/A</v>
      </c>
      <c r="BA47" s="50" t="e">
        <f t="shared" si="12"/>
        <v>#N/A</v>
      </c>
      <c r="BB47" s="50" t="e">
        <f t="shared" si="13"/>
        <v>#N/A</v>
      </c>
      <c r="BC47" s="50" t="e">
        <f t="shared" si="14"/>
        <v>#N/A</v>
      </c>
      <c r="BD47" s="50" t="e">
        <f t="shared" si="15"/>
        <v>#N/A</v>
      </c>
      <c r="BE47" s="50" t="e">
        <f t="shared" si="16"/>
        <v>#N/A</v>
      </c>
      <c r="BF47" s="50" t="e">
        <f t="shared" si="17"/>
        <v>#N/A</v>
      </c>
      <c r="BG47" s="131" t="e">
        <f t="shared" si="18"/>
        <v>#N/A</v>
      </c>
      <c r="BH47" s="131" t="e">
        <f t="shared" si="19"/>
        <v>#N/A</v>
      </c>
      <c r="BI47" s="131" t="e">
        <f t="shared" si="20"/>
        <v>#N/A</v>
      </c>
      <c r="BJ47" s="131" t="e">
        <f t="shared" si="21"/>
        <v>#N/A</v>
      </c>
      <c r="BK47" s="131" t="e">
        <f t="shared" si="22"/>
        <v>#N/A</v>
      </c>
      <c r="BL47" s="131" t="e">
        <f t="shared" si="23"/>
        <v>#N/A</v>
      </c>
      <c r="BM47" s="131" t="e">
        <f t="shared" si="24"/>
        <v>#N/A</v>
      </c>
      <c r="BN47" s="131" t="e">
        <f t="shared" si="25"/>
        <v>#N/A</v>
      </c>
      <c r="BO47" s="131" t="e">
        <f t="shared" si="26"/>
        <v>#N/A</v>
      </c>
      <c r="BP47" s="129" t="e">
        <f t="shared" si="27"/>
        <v>#N/A</v>
      </c>
      <c r="BQ47" s="129" t="e">
        <f t="shared" si="28"/>
        <v>#N/A</v>
      </c>
      <c r="BR47" s="129" t="e">
        <f t="shared" si="29"/>
        <v>#N/A</v>
      </c>
      <c r="BS47" s="129" t="e">
        <f t="shared" si="30"/>
        <v>#N/A</v>
      </c>
      <c r="BT47" s="129" t="e">
        <f t="shared" si="31"/>
        <v>#N/A</v>
      </c>
      <c r="BU47" s="129" t="e">
        <f t="shared" si="32"/>
        <v>#N/A</v>
      </c>
      <c r="BV47" s="129" t="e">
        <f t="shared" si="33"/>
        <v>#N/A</v>
      </c>
      <c r="BW47" s="129" t="e">
        <f t="shared" si="34"/>
        <v>#N/A</v>
      </c>
      <c r="BX47" s="129" t="e">
        <f t="shared" si="35"/>
        <v>#N/A</v>
      </c>
      <c r="BY47" s="131" t="e">
        <f t="shared" si="36"/>
        <v>#N/A</v>
      </c>
      <c r="BZ47" s="131" t="e">
        <f t="shared" si="37"/>
        <v>#N/A</v>
      </c>
      <c r="CA47" s="131" t="e">
        <f t="shared" si="38"/>
        <v>#N/A</v>
      </c>
      <c r="CB47" s="131" t="e">
        <f t="shared" si="39"/>
        <v>#N/A</v>
      </c>
      <c r="CC47" s="131" t="e">
        <f t="shared" si="40"/>
        <v>#N/A</v>
      </c>
      <c r="CD47" s="131" t="e">
        <f t="shared" si="41"/>
        <v>#N/A</v>
      </c>
      <c r="CE47" s="131" t="e">
        <f t="shared" si="42"/>
        <v>#N/A</v>
      </c>
      <c r="CF47" s="131" t="e">
        <f t="shared" si="43"/>
        <v>#N/A</v>
      </c>
      <c r="CG47" s="131" t="e">
        <f t="shared" si="44"/>
        <v>#N/A</v>
      </c>
    </row>
    <row r="48" spans="2:85" x14ac:dyDescent="0.2">
      <c r="B48" s="103">
        <v>2016</v>
      </c>
      <c r="C48" s="103">
        <v>0</v>
      </c>
      <c r="D48" s="103">
        <v>5</v>
      </c>
      <c r="E48" s="4" t="s">
        <v>2</v>
      </c>
      <c r="F48" s="4" t="s">
        <v>7</v>
      </c>
      <c r="G48" s="133">
        <f>SUMIFS('Model Trip Data'!$H:$H,'Model Trip Data'!$A:$A,$B48,'Model Trip Data'!$B:$B,$C48,'Model Trip Data'!$C:$C,$D48,'Model Trip Data'!$E:$E,G$7,'Model Trip Data'!$F:$F,G$8,'Model Trip Data'!$D:$D,G$10,'Model Trip Data'!$G:$G,G$9)</f>
        <v>0</v>
      </c>
      <c r="H48" s="133">
        <f>SUMIFS('Model Trip Data'!$H:$H,'Model Trip Data'!$A:$A,$B48,'Model Trip Data'!$B:$B,$C48,'Model Trip Data'!$C:$C,$D48,'Model Trip Data'!$E:$E,H$7,'Model Trip Data'!$F:$F,H$8,'Model Trip Data'!$D:$D,H$10,'Model Trip Data'!$G:$G,H$9)</f>
        <v>0</v>
      </c>
      <c r="I48" s="133">
        <f>SUMIFS('Model Trip Data'!$H:$H,'Model Trip Data'!$A:$A,$B48,'Model Trip Data'!$B:$B,$C48,'Model Trip Data'!$C:$C,$D48,'Model Trip Data'!$E:$E,I$7,'Model Trip Data'!$F:$F,I$8,'Model Trip Data'!$D:$D,I$10,'Model Trip Data'!$G:$G,I$9)</f>
        <v>0</v>
      </c>
      <c r="J48" s="133">
        <f>SUMIFS('Model Trip Data'!$H:$H,'Model Trip Data'!$A:$A,$B48,'Model Trip Data'!$B:$B,$C48,'Model Trip Data'!$C:$C,$D48,'Model Trip Data'!$E:$E,J$7,'Model Trip Data'!$F:$F,J$8,'Model Trip Data'!$D:$D,J$10,'Model Trip Data'!$G:$G,J$9)</f>
        <v>0</v>
      </c>
      <c r="K48" s="133">
        <f>SUMIFS('Model Trip Data'!$H:$H,'Model Trip Data'!$A:$A,$B48,'Model Trip Data'!$B:$B,$C48,'Model Trip Data'!$C:$C,$D48,'Model Trip Data'!$E:$E,K$7,'Model Trip Data'!$F:$F,K$8,'Model Trip Data'!$D:$D,K$10,'Model Trip Data'!$G:$G,K$9)</f>
        <v>0</v>
      </c>
      <c r="L48" s="133">
        <f>SUMIFS('Model Trip Data'!$H:$H,'Model Trip Data'!$A:$A,$B48,'Model Trip Data'!$B:$B,$C48,'Model Trip Data'!$C:$C,$D48,'Model Trip Data'!$E:$E,L$7,'Model Trip Data'!$F:$F,L$8,'Model Trip Data'!$D:$D,L$10,'Model Trip Data'!$G:$G,L$9)</f>
        <v>0</v>
      </c>
      <c r="M48" s="133">
        <f>SUMIFS('Model Trip Data'!$H:$H,'Model Trip Data'!$A:$A,$B48,'Model Trip Data'!$B:$B,$C48,'Model Trip Data'!$C:$C,$D48,'Model Trip Data'!$E:$E,M$7,'Model Trip Data'!$F:$F,M$8,'Model Trip Data'!$G:$G,M$9)</f>
        <v>0</v>
      </c>
      <c r="N48" s="133">
        <f>SUMIFS('Model Trip Data'!$H:$H,'Model Trip Data'!$A:$A,$B48,'Model Trip Data'!$B:$B,$C48,'Model Trip Data'!$C:$C,$D48,'Model Trip Data'!$E:$E,N$7,'Model Trip Data'!$F:$F,N$8,'Model Trip Data'!$G:$G,N$9)</f>
        <v>0</v>
      </c>
      <c r="O48" s="133">
        <f>SUMIFS('Model Trip Data'!$H:$H,'Model Trip Data'!$A:$A,$B48,'Model Trip Data'!$B:$B,$C48,'Model Trip Data'!$C:$C,$D48,'Model Trip Data'!$E:$E,O$7,'Model Trip Data'!$F:$F,O$8,'Model Trip Data'!$G:$G,O$9)</f>
        <v>0</v>
      </c>
      <c r="P48" s="134" t="e">
        <f>VLOOKUP($B48&amp;"_"&amp;$C48&amp;"_"&amp;$D48&amp;"_"&amp;P$10,'Model Skims Data'!$A:$H,6,FALSE)</f>
        <v>#N/A</v>
      </c>
      <c r="Q48" s="134" t="e">
        <f>VLOOKUP($B48&amp;"_"&amp;$C48&amp;"_"&amp;$D48&amp;"_"&amp;Q$10,'Model Skims Data'!$A:$H,7,FALSE)</f>
        <v>#N/A</v>
      </c>
      <c r="R48" s="134" t="e">
        <f>VLOOKUP($B48&amp;"_"&amp;$C48&amp;"_"&amp;$D48&amp;"_"&amp;R$10,'Model Skims Data'!$A:$H,6,FALSE)</f>
        <v>#N/A</v>
      </c>
      <c r="S48" s="134" t="e">
        <f>VLOOKUP($B48&amp;"_"&amp;$C48&amp;"_"&amp;$D48&amp;"_"&amp;S$10,'Model Skims Data'!$A:$H,7,FALSE)</f>
        <v>#N/A</v>
      </c>
      <c r="T48" s="134" t="e">
        <f>VLOOKUP($B48&amp;"_"&amp;$C48&amp;"_"&amp;$D48&amp;"_"&amp;T$10,'Model Skims Data'!$A:$H,6,FALSE)</f>
        <v>#N/A</v>
      </c>
      <c r="U48" s="134" t="e">
        <f>VLOOKUP($B48&amp;"_"&amp;$C48&amp;"_"&amp;$D48&amp;"_"&amp;U$10,'Model Skims Data'!$A:$H,7,FALSE)</f>
        <v>#N/A</v>
      </c>
      <c r="V48" s="134" t="e">
        <f>VLOOKUP($B48&amp;"_"&amp;$C48&amp;"_"&amp;$D48&amp;"_"&amp;V$10,'Model Skims Data'!$A:$H,8,FALSE)</f>
        <v>#N/A</v>
      </c>
      <c r="W48" s="134" t="e">
        <f>VLOOKUP($B48&amp;"_"&amp;$C48&amp;"_"&amp;$D48&amp;"_"&amp;W$10,'Model Skims Data'!$A:$H,8,FALSE)</f>
        <v>#N/A</v>
      </c>
      <c r="X48" s="134" t="e">
        <f>VLOOKUP($B48&amp;"_"&amp;$C48&amp;"_"&amp;$D48&amp;"_"&amp;X$10,'Model Skims Data'!$A:$H,8,FALSE)</f>
        <v>#N/A</v>
      </c>
      <c r="Y48" s="134">
        <f>HLOOKUP('Pooling Demand- Subsidy &amp; ML'!$B48,'Main Sheet'!$B$9:$F$44,21,FALSE)</f>
        <v>16.3</v>
      </c>
      <c r="Z48" s="134">
        <f>HLOOKUP('Pooling Demand- Subsidy &amp; ML'!$B48,'Main Sheet'!$B$9:$F$44,23,FALSE)</f>
        <v>0</v>
      </c>
      <c r="AA48" s="179">
        <f>HLOOKUP('Pooling Demand- Subsidy &amp; ML'!$B48,'Main Sheet'!$B$9:$F$44,28,FALSE)</f>
        <v>-1.9513339196716502E-3</v>
      </c>
      <c r="AB48" s="180">
        <f>HLOOKUP('Pooling Demand- Subsidy &amp; ML'!$B48,'Main Sheet'!$B$9:$F$44,30,FALSE)</f>
        <v>-2.6</v>
      </c>
      <c r="AC48" s="180">
        <f>HLOOKUP('Pooling Demand- Subsidy &amp; ML'!$B48,'Main Sheet'!$B$9:$F$44,31,FALSE)</f>
        <v>-5.9</v>
      </c>
      <c r="AD48" s="180">
        <f>HLOOKUP('Pooling Demand- Subsidy &amp; ML'!$B48,'Main Sheet'!$B$9:$F$44,32,FALSE)</f>
        <v>-7.9</v>
      </c>
      <c r="AE48" s="108" t="e">
        <f t="shared" si="3"/>
        <v>#N/A</v>
      </c>
      <c r="AF48" s="108" t="e">
        <f t="shared" si="4"/>
        <v>#N/A</v>
      </c>
      <c r="AG48" s="108" t="e">
        <f t="shared" si="5"/>
        <v>#N/A</v>
      </c>
      <c r="AH48" s="134">
        <f>HLOOKUP('Pooling Demand- Subsidy &amp; ML'!$B48,'Main Sheet'!$B$9:$F$44,24,FALSE)</f>
        <v>54</v>
      </c>
      <c r="AI48" s="180">
        <f>HLOOKUP('Pooling Demand- Subsidy &amp; ML'!$B48,'Main Sheet'!$B$9:$F$44,34,FALSE)</f>
        <v>-2.9</v>
      </c>
      <c r="AJ48" s="180">
        <f>HLOOKUP('Pooling Demand- Subsidy &amp; ML'!$B48,'Main Sheet'!$B$9:$F$44,35,FALSE)</f>
        <v>-6.3</v>
      </c>
      <c r="AK48" s="180">
        <f>HLOOKUP('Pooling Demand- Subsidy &amp; ML'!$B48,'Main Sheet'!$B$9:$F$44,36,FALSE)</f>
        <v>-8.4</v>
      </c>
      <c r="AL48" s="108" t="e">
        <f t="shared" si="6"/>
        <v>#N/A</v>
      </c>
      <c r="AM48" s="108" t="e">
        <f t="shared" si="7"/>
        <v>#N/A</v>
      </c>
      <c r="AN48" s="108" t="e">
        <f t="shared" si="8"/>
        <v>#N/A</v>
      </c>
      <c r="AO48" s="128" t="e">
        <f>HLOOKUP($B48,'Main Sheet'!$B$9:$F$44,26,FALSE)*$P48/(1-AE48)</f>
        <v>#N/A</v>
      </c>
      <c r="AP48" s="128" t="e">
        <f>HLOOKUP($B48,'Main Sheet'!$B$9:$F$44,26,FALSE)*$P48/(1-AF48)</f>
        <v>#N/A</v>
      </c>
      <c r="AQ48" s="128" t="e">
        <f>HLOOKUP($B48,'Main Sheet'!$B$9:$F$44,26,FALSE)*$P48/(1-AG48)</f>
        <v>#N/A</v>
      </c>
      <c r="AR48" s="128" t="e">
        <f>HLOOKUP($B48,'Main Sheet'!$B$9:$F$44,26,FALSE)*$R48/(1-AE48)</f>
        <v>#N/A</v>
      </c>
      <c r="AS48" s="128" t="e">
        <f>HLOOKUP($B48,'Main Sheet'!$B$9:$F$44,26,FALSE)*$R48/(1-AF48)</f>
        <v>#N/A</v>
      </c>
      <c r="AT48" s="128" t="e">
        <f>HLOOKUP($B48,'Main Sheet'!$B$9:$F$44,26,FALSE)*$R48/(1-AG48)</f>
        <v>#N/A</v>
      </c>
      <c r="AU48" s="128" t="e">
        <f>HLOOKUP($B48,'Main Sheet'!$B$9:$F$44,26,FALSE)*$T48/(1-AL48)</f>
        <v>#N/A</v>
      </c>
      <c r="AV48" s="128" t="e">
        <f>HLOOKUP($B48,'Main Sheet'!$B$9:$F$44,26,FALSE)*$T48/(1-AM48)</f>
        <v>#N/A</v>
      </c>
      <c r="AW48" s="128" t="e">
        <f>HLOOKUP($B48,'Main Sheet'!$B$9:$F$44,26,FALSE)*$T48/(1-AN48)</f>
        <v>#N/A</v>
      </c>
      <c r="AX48" s="50" t="e">
        <f t="shared" si="9"/>
        <v>#N/A</v>
      </c>
      <c r="AY48" s="50" t="e">
        <f t="shared" si="10"/>
        <v>#N/A</v>
      </c>
      <c r="AZ48" s="50" t="e">
        <f t="shared" si="11"/>
        <v>#N/A</v>
      </c>
      <c r="BA48" s="50" t="e">
        <f t="shared" si="12"/>
        <v>#N/A</v>
      </c>
      <c r="BB48" s="50" t="e">
        <f t="shared" si="13"/>
        <v>#N/A</v>
      </c>
      <c r="BC48" s="50" t="e">
        <f t="shared" si="14"/>
        <v>#N/A</v>
      </c>
      <c r="BD48" s="50" t="e">
        <f t="shared" si="15"/>
        <v>#N/A</v>
      </c>
      <c r="BE48" s="50" t="e">
        <f t="shared" si="16"/>
        <v>#N/A</v>
      </c>
      <c r="BF48" s="50" t="e">
        <f t="shared" si="17"/>
        <v>#N/A</v>
      </c>
      <c r="BG48" s="131" t="e">
        <f t="shared" si="18"/>
        <v>#N/A</v>
      </c>
      <c r="BH48" s="131" t="e">
        <f t="shared" si="19"/>
        <v>#N/A</v>
      </c>
      <c r="BI48" s="131" t="e">
        <f t="shared" si="20"/>
        <v>#N/A</v>
      </c>
      <c r="BJ48" s="131" t="e">
        <f t="shared" si="21"/>
        <v>#N/A</v>
      </c>
      <c r="BK48" s="131" t="e">
        <f t="shared" si="22"/>
        <v>#N/A</v>
      </c>
      <c r="BL48" s="131" t="e">
        <f t="shared" si="23"/>
        <v>#N/A</v>
      </c>
      <c r="BM48" s="131" t="e">
        <f t="shared" si="24"/>
        <v>#N/A</v>
      </c>
      <c r="BN48" s="131" t="e">
        <f t="shared" si="25"/>
        <v>#N/A</v>
      </c>
      <c r="BO48" s="131" t="e">
        <f t="shared" si="26"/>
        <v>#N/A</v>
      </c>
      <c r="BP48" s="129" t="e">
        <f t="shared" si="27"/>
        <v>#N/A</v>
      </c>
      <c r="BQ48" s="129" t="e">
        <f t="shared" si="28"/>
        <v>#N/A</v>
      </c>
      <c r="BR48" s="129" t="e">
        <f t="shared" si="29"/>
        <v>#N/A</v>
      </c>
      <c r="BS48" s="129" t="e">
        <f t="shared" si="30"/>
        <v>#N/A</v>
      </c>
      <c r="BT48" s="129" t="e">
        <f t="shared" si="31"/>
        <v>#N/A</v>
      </c>
      <c r="BU48" s="129" t="e">
        <f t="shared" si="32"/>
        <v>#N/A</v>
      </c>
      <c r="BV48" s="129" t="e">
        <f t="shared" si="33"/>
        <v>#N/A</v>
      </c>
      <c r="BW48" s="129" t="e">
        <f t="shared" si="34"/>
        <v>#N/A</v>
      </c>
      <c r="BX48" s="129" t="e">
        <f t="shared" si="35"/>
        <v>#N/A</v>
      </c>
      <c r="BY48" s="131" t="e">
        <f t="shared" si="36"/>
        <v>#N/A</v>
      </c>
      <c r="BZ48" s="131" t="e">
        <f t="shared" si="37"/>
        <v>#N/A</v>
      </c>
      <c r="CA48" s="131" t="e">
        <f t="shared" si="38"/>
        <v>#N/A</v>
      </c>
      <c r="CB48" s="131" t="e">
        <f t="shared" si="39"/>
        <v>#N/A</v>
      </c>
      <c r="CC48" s="131" t="e">
        <f t="shared" si="40"/>
        <v>#N/A</v>
      </c>
      <c r="CD48" s="131" t="e">
        <f t="shared" si="41"/>
        <v>#N/A</v>
      </c>
      <c r="CE48" s="131" t="e">
        <f t="shared" si="42"/>
        <v>#N/A</v>
      </c>
      <c r="CF48" s="131" t="e">
        <f t="shared" si="43"/>
        <v>#N/A</v>
      </c>
      <c r="CG48" s="131" t="e">
        <f t="shared" si="44"/>
        <v>#N/A</v>
      </c>
    </row>
    <row r="49" spans="2:85" x14ac:dyDescent="0.2">
      <c r="B49" s="103">
        <v>2016</v>
      </c>
      <c r="C49" s="103">
        <v>1</v>
      </c>
      <c r="D49" s="103">
        <v>5</v>
      </c>
      <c r="E49" s="4" t="s">
        <v>3</v>
      </c>
      <c r="F49" s="4" t="s">
        <v>7</v>
      </c>
      <c r="G49" s="133">
        <f>SUMIFS('Model Trip Data'!$H:$H,'Model Trip Data'!$A:$A,$B49,'Model Trip Data'!$B:$B,$C49,'Model Trip Data'!$C:$C,$D49,'Model Trip Data'!$E:$E,G$7,'Model Trip Data'!$F:$F,G$8,'Model Trip Data'!$D:$D,G$10,'Model Trip Data'!$G:$G,G$9)</f>
        <v>0</v>
      </c>
      <c r="H49" s="133">
        <f>SUMIFS('Model Trip Data'!$H:$H,'Model Trip Data'!$A:$A,$B49,'Model Trip Data'!$B:$B,$C49,'Model Trip Data'!$C:$C,$D49,'Model Trip Data'!$E:$E,H$7,'Model Trip Data'!$F:$F,H$8,'Model Trip Data'!$D:$D,H$10,'Model Trip Data'!$G:$G,H$9)</f>
        <v>0</v>
      </c>
      <c r="I49" s="133">
        <f>SUMIFS('Model Trip Data'!$H:$H,'Model Trip Data'!$A:$A,$B49,'Model Trip Data'!$B:$B,$C49,'Model Trip Data'!$C:$C,$D49,'Model Trip Data'!$E:$E,I$7,'Model Trip Data'!$F:$F,I$8,'Model Trip Data'!$D:$D,I$10,'Model Trip Data'!$G:$G,I$9)</f>
        <v>0</v>
      </c>
      <c r="J49" s="133">
        <f>SUMIFS('Model Trip Data'!$H:$H,'Model Trip Data'!$A:$A,$B49,'Model Trip Data'!$B:$B,$C49,'Model Trip Data'!$C:$C,$D49,'Model Trip Data'!$E:$E,J$7,'Model Trip Data'!$F:$F,J$8,'Model Trip Data'!$D:$D,J$10,'Model Trip Data'!$G:$G,J$9)</f>
        <v>0</v>
      </c>
      <c r="K49" s="133">
        <f>SUMIFS('Model Trip Data'!$H:$H,'Model Trip Data'!$A:$A,$B49,'Model Trip Data'!$B:$B,$C49,'Model Trip Data'!$C:$C,$D49,'Model Trip Data'!$E:$E,K$7,'Model Trip Data'!$F:$F,K$8,'Model Trip Data'!$D:$D,K$10,'Model Trip Data'!$G:$G,K$9)</f>
        <v>0</v>
      </c>
      <c r="L49" s="133">
        <f>SUMIFS('Model Trip Data'!$H:$H,'Model Trip Data'!$A:$A,$B49,'Model Trip Data'!$B:$B,$C49,'Model Trip Data'!$C:$C,$D49,'Model Trip Data'!$E:$E,L$7,'Model Trip Data'!$F:$F,L$8,'Model Trip Data'!$D:$D,L$10,'Model Trip Data'!$G:$G,L$9)</f>
        <v>0</v>
      </c>
      <c r="M49" s="133">
        <f>SUMIFS('Model Trip Data'!$H:$H,'Model Trip Data'!$A:$A,$B49,'Model Trip Data'!$B:$B,$C49,'Model Trip Data'!$C:$C,$D49,'Model Trip Data'!$E:$E,M$7,'Model Trip Data'!$F:$F,M$8,'Model Trip Data'!$G:$G,M$9)</f>
        <v>0</v>
      </c>
      <c r="N49" s="133">
        <f>SUMIFS('Model Trip Data'!$H:$H,'Model Trip Data'!$A:$A,$B49,'Model Trip Data'!$B:$B,$C49,'Model Trip Data'!$C:$C,$D49,'Model Trip Data'!$E:$E,N$7,'Model Trip Data'!$F:$F,N$8,'Model Trip Data'!$G:$G,N$9)</f>
        <v>0</v>
      </c>
      <c r="O49" s="133">
        <f>SUMIFS('Model Trip Data'!$H:$H,'Model Trip Data'!$A:$A,$B49,'Model Trip Data'!$B:$B,$C49,'Model Trip Data'!$C:$C,$D49,'Model Trip Data'!$E:$E,O$7,'Model Trip Data'!$F:$F,O$8,'Model Trip Data'!$G:$G,O$9)</f>
        <v>0</v>
      </c>
      <c r="P49" s="134" t="e">
        <f>VLOOKUP($B49&amp;"_"&amp;$C49&amp;"_"&amp;$D49&amp;"_"&amp;P$10,'Model Skims Data'!$A:$H,6,FALSE)</f>
        <v>#N/A</v>
      </c>
      <c r="Q49" s="134" t="e">
        <f>VLOOKUP($B49&amp;"_"&amp;$C49&amp;"_"&amp;$D49&amp;"_"&amp;Q$10,'Model Skims Data'!$A:$H,7,FALSE)</f>
        <v>#N/A</v>
      </c>
      <c r="R49" s="134" t="e">
        <f>VLOOKUP($B49&amp;"_"&amp;$C49&amp;"_"&amp;$D49&amp;"_"&amp;R$10,'Model Skims Data'!$A:$H,6,FALSE)</f>
        <v>#N/A</v>
      </c>
      <c r="S49" s="134" t="e">
        <f>VLOOKUP($B49&amp;"_"&amp;$C49&amp;"_"&amp;$D49&amp;"_"&amp;S$10,'Model Skims Data'!$A:$H,7,FALSE)</f>
        <v>#N/A</v>
      </c>
      <c r="T49" s="134" t="e">
        <f>VLOOKUP($B49&amp;"_"&amp;$C49&amp;"_"&amp;$D49&amp;"_"&amp;T$10,'Model Skims Data'!$A:$H,6,FALSE)</f>
        <v>#N/A</v>
      </c>
      <c r="U49" s="134" t="e">
        <f>VLOOKUP($B49&amp;"_"&amp;$C49&amp;"_"&amp;$D49&amp;"_"&amp;U$10,'Model Skims Data'!$A:$H,7,FALSE)</f>
        <v>#N/A</v>
      </c>
      <c r="V49" s="134" t="e">
        <f>VLOOKUP($B49&amp;"_"&amp;$C49&amp;"_"&amp;$D49&amp;"_"&amp;V$10,'Model Skims Data'!$A:$H,8,FALSE)</f>
        <v>#N/A</v>
      </c>
      <c r="W49" s="134" t="e">
        <f>VLOOKUP($B49&amp;"_"&amp;$C49&amp;"_"&amp;$D49&amp;"_"&amp;W$10,'Model Skims Data'!$A:$H,8,FALSE)</f>
        <v>#N/A</v>
      </c>
      <c r="X49" s="134" t="e">
        <f>VLOOKUP($B49&amp;"_"&amp;$C49&amp;"_"&amp;$D49&amp;"_"&amp;X$10,'Model Skims Data'!$A:$H,8,FALSE)</f>
        <v>#N/A</v>
      </c>
      <c r="Y49" s="134">
        <f>HLOOKUP('Pooling Demand- Subsidy &amp; ML'!$B49,'Main Sheet'!$B$9:$F$44,21,FALSE)</f>
        <v>16.3</v>
      </c>
      <c r="Z49" s="134">
        <f>HLOOKUP('Pooling Demand- Subsidy &amp; ML'!$B49,'Main Sheet'!$B$9:$F$44,23,FALSE)</f>
        <v>0</v>
      </c>
      <c r="AA49" s="179">
        <f>HLOOKUP('Pooling Demand- Subsidy &amp; ML'!$B49,'Main Sheet'!$B$9:$F$44,28,FALSE)</f>
        <v>-1.9513339196716502E-3</v>
      </c>
      <c r="AB49" s="180">
        <f>HLOOKUP('Pooling Demand- Subsidy &amp; ML'!$B49,'Main Sheet'!$B$9:$F$44,30,FALSE)</f>
        <v>-2.6</v>
      </c>
      <c r="AC49" s="180">
        <f>HLOOKUP('Pooling Demand- Subsidy &amp; ML'!$B49,'Main Sheet'!$B$9:$F$44,31,FALSE)</f>
        <v>-5.9</v>
      </c>
      <c r="AD49" s="180">
        <f>HLOOKUP('Pooling Demand- Subsidy &amp; ML'!$B49,'Main Sheet'!$B$9:$F$44,32,FALSE)</f>
        <v>-7.9</v>
      </c>
      <c r="AE49" s="108" t="e">
        <f t="shared" si="3"/>
        <v>#N/A</v>
      </c>
      <c r="AF49" s="108" t="e">
        <f t="shared" si="4"/>
        <v>#N/A</v>
      </c>
      <c r="AG49" s="108" t="e">
        <f t="shared" si="5"/>
        <v>#N/A</v>
      </c>
      <c r="AH49" s="134">
        <f>HLOOKUP('Pooling Demand- Subsidy &amp; ML'!$B49,'Main Sheet'!$B$9:$F$44,24,FALSE)</f>
        <v>54</v>
      </c>
      <c r="AI49" s="180">
        <f>HLOOKUP('Pooling Demand- Subsidy &amp; ML'!$B49,'Main Sheet'!$B$9:$F$44,34,FALSE)</f>
        <v>-2.9</v>
      </c>
      <c r="AJ49" s="180">
        <f>HLOOKUP('Pooling Demand- Subsidy &amp; ML'!$B49,'Main Sheet'!$B$9:$F$44,35,FALSE)</f>
        <v>-6.3</v>
      </c>
      <c r="AK49" s="180">
        <f>HLOOKUP('Pooling Demand- Subsidy &amp; ML'!$B49,'Main Sheet'!$B$9:$F$44,36,FALSE)</f>
        <v>-8.4</v>
      </c>
      <c r="AL49" s="108" t="e">
        <f t="shared" si="6"/>
        <v>#N/A</v>
      </c>
      <c r="AM49" s="108" t="e">
        <f t="shared" si="7"/>
        <v>#N/A</v>
      </c>
      <c r="AN49" s="108" t="e">
        <f t="shared" si="8"/>
        <v>#N/A</v>
      </c>
      <c r="AO49" s="128" t="e">
        <f>HLOOKUP($B49,'Main Sheet'!$B$9:$F$44,26,FALSE)*$P49/(1-AE49)</f>
        <v>#N/A</v>
      </c>
      <c r="AP49" s="128" t="e">
        <f>HLOOKUP($B49,'Main Sheet'!$B$9:$F$44,26,FALSE)*$P49/(1-AF49)</f>
        <v>#N/A</v>
      </c>
      <c r="AQ49" s="128" t="e">
        <f>HLOOKUP($B49,'Main Sheet'!$B$9:$F$44,26,FALSE)*$P49/(1-AG49)</f>
        <v>#N/A</v>
      </c>
      <c r="AR49" s="128" t="e">
        <f>HLOOKUP($B49,'Main Sheet'!$B$9:$F$44,26,FALSE)*$R49/(1-AE49)</f>
        <v>#N/A</v>
      </c>
      <c r="AS49" s="128" t="e">
        <f>HLOOKUP($B49,'Main Sheet'!$B$9:$F$44,26,FALSE)*$R49/(1-AF49)</f>
        <v>#N/A</v>
      </c>
      <c r="AT49" s="128" t="e">
        <f>HLOOKUP($B49,'Main Sheet'!$B$9:$F$44,26,FALSE)*$R49/(1-AG49)</f>
        <v>#N/A</v>
      </c>
      <c r="AU49" s="128" t="e">
        <f>HLOOKUP($B49,'Main Sheet'!$B$9:$F$44,26,FALSE)*$T49/(1-AL49)</f>
        <v>#N/A</v>
      </c>
      <c r="AV49" s="128" t="e">
        <f>HLOOKUP($B49,'Main Sheet'!$B$9:$F$44,26,FALSE)*$T49/(1-AM49)</f>
        <v>#N/A</v>
      </c>
      <c r="AW49" s="128" t="e">
        <f>HLOOKUP($B49,'Main Sheet'!$B$9:$F$44,26,FALSE)*$T49/(1-AN49)</f>
        <v>#N/A</v>
      </c>
      <c r="AX49" s="50" t="e">
        <f t="shared" si="9"/>
        <v>#N/A</v>
      </c>
      <c r="AY49" s="50" t="e">
        <f t="shared" si="10"/>
        <v>#N/A</v>
      </c>
      <c r="AZ49" s="50" t="e">
        <f t="shared" si="11"/>
        <v>#N/A</v>
      </c>
      <c r="BA49" s="50" t="e">
        <f t="shared" si="12"/>
        <v>#N/A</v>
      </c>
      <c r="BB49" s="50" t="e">
        <f t="shared" si="13"/>
        <v>#N/A</v>
      </c>
      <c r="BC49" s="50" t="e">
        <f t="shared" si="14"/>
        <v>#N/A</v>
      </c>
      <c r="BD49" s="50" t="e">
        <f t="shared" si="15"/>
        <v>#N/A</v>
      </c>
      <c r="BE49" s="50" t="e">
        <f t="shared" si="16"/>
        <v>#N/A</v>
      </c>
      <c r="BF49" s="50" t="e">
        <f t="shared" si="17"/>
        <v>#N/A</v>
      </c>
      <c r="BG49" s="131" t="e">
        <f t="shared" si="18"/>
        <v>#N/A</v>
      </c>
      <c r="BH49" s="131" t="e">
        <f t="shared" si="19"/>
        <v>#N/A</v>
      </c>
      <c r="BI49" s="131" t="e">
        <f t="shared" si="20"/>
        <v>#N/A</v>
      </c>
      <c r="BJ49" s="131" t="e">
        <f t="shared" si="21"/>
        <v>#N/A</v>
      </c>
      <c r="BK49" s="131" t="e">
        <f t="shared" si="22"/>
        <v>#N/A</v>
      </c>
      <c r="BL49" s="131" t="e">
        <f t="shared" si="23"/>
        <v>#N/A</v>
      </c>
      <c r="BM49" s="131" t="e">
        <f t="shared" si="24"/>
        <v>#N/A</v>
      </c>
      <c r="BN49" s="131" t="e">
        <f t="shared" si="25"/>
        <v>#N/A</v>
      </c>
      <c r="BO49" s="131" t="e">
        <f t="shared" si="26"/>
        <v>#N/A</v>
      </c>
      <c r="BP49" s="129" t="e">
        <f t="shared" si="27"/>
        <v>#N/A</v>
      </c>
      <c r="BQ49" s="129" t="e">
        <f t="shared" si="28"/>
        <v>#N/A</v>
      </c>
      <c r="BR49" s="129" t="e">
        <f t="shared" si="29"/>
        <v>#N/A</v>
      </c>
      <c r="BS49" s="129" t="e">
        <f t="shared" si="30"/>
        <v>#N/A</v>
      </c>
      <c r="BT49" s="129" t="e">
        <f t="shared" si="31"/>
        <v>#N/A</v>
      </c>
      <c r="BU49" s="129" t="e">
        <f t="shared" si="32"/>
        <v>#N/A</v>
      </c>
      <c r="BV49" s="129" t="e">
        <f t="shared" si="33"/>
        <v>#N/A</v>
      </c>
      <c r="BW49" s="129" t="e">
        <f t="shared" si="34"/>
        <v>#N/A</v>
      </c>
      <c r="BX49" s="129" t="e">
        <f t="shared" si="35"/>
        <v>#N/A</v>
      </c>
      <c r="BY49" s="131" t="e">
        <f t="shared" si="36"/>
        <v>#N/A</v>
      </c>
      <c r="BZ49" s="131" t="e">
        <f t="shared" si="37"/>
        <v>#N/A</v>
      </c>
      <c r="CA49" s="131" t="e">
        <f t="shared" si="38"/>
        <v>#N/A</v>
      </c>
      <c r="CB49" s="131" t="e">
        <f t="shared" si="39"/>
        <v>#N/A</v>
      </c>
      <c r="CC49" s="131" t="e">
        <f t="shared" si="40"/>
        <v>#N/A</v>
      </c>
      <c r="CD49" s="131" t="e">
        <f t="shared" si="41"/>
        <v>#N/A</v>
      </c>
      <c r="CE49" s="131" t="e">
        <f t="shared" si="42"/>
        <v>#N/A</v>
      </c>
      <c r="CF49" s="131" t="e">
        <f t="shared" si="43"/>
        <v>#N/A</v>
      </c>
      <c r="CG49" s="131" t="e">
        <f t="shared" si="44"/>
        <v>#N/A</v>
      </c>
    </row>
    <row r="50" spans="2:85" x14ac:dyDescent="0.2">
      <c r="B50" s="103">
        <v>2016</v>
      </c>
      <c r="C50" s="103">
        <v>2</v>
      </c>
      <c r="D50" s="103">
        <v>5</v>
      </c>
      <c r="E50" s="4" t="s">
        <v>4</v>
      </c>
      <c r="F50" s="4" t="s">
        <v>7</v>
      </c>
      <c r="G50" s="133">
        <f>SUMIFS('Model Trip Data'!$H:$H,'Model Trip Data'!$A:$A,$B50,'Model Trip Data'!$B:$B,$C50,'Model Trip Data'!$C:$C,$D50,'Model Trip Data'!$E:$E,G$7,'Model Trip Data'!$F:$F,G$8,'Model Trip Data'!$D:$D,G$10,'Model Trip Data'!$G:$G,G$9)</f>
        <v>0</v>
      </c>
      <c r="H50" s="133">
        <f>SUMIFS('Model Trip Data'!$H:$H,'Model Trip Data'!$A:$A,$B50,'Model Trip Data'!$B:$B,$C50,'Model Trip Data'!$C:$C,$D50,'Model Trip Data'!$E:$E,H$7,'Model Trip Data'!$F:$F,H$8,'Model Trip Data'!$D:$D,H$10,'Model Trip Data'!$G:$G,H$9)</f>
        <v>0</v>
      </c>
      <c r="I50" s="133">
        <f>SUMIFS('Model Trip Data'!$H:$H,'Model Trip Data'!$A:$A,$B50,'Model Trip Data'!$B:$B,$C50,'Model Trip Data'!$C:$C,$D50,'Model Trip Data'!$E:$E,I$7,'Model Trip Data'!$F:$F,I$8,'Model Trip Data'!$D:$D,I$10,'Model Trip Data'!$G:$G,I$9)</f>
        <v>0</v>
      </c>
      <c r="J50" s="133">
        <f>SUMIFS('Model Trip Data'!$H:$H,'Model Trip Data'!$A:$A,$B50,'Model Trip Data'!$B:$B,$C50,'Model Trip Data'!$C:$C,$D50,'Model Trip Data'!$E:$E,J$7,'Model Trip Data'!$F:$F,J$8,'Model Trip Data'!$D:$D,J$10,'Model Trip Data'!$G:$G,J$9)</f>
        <v>0</v>
      </c>
      <c r="K50" s="133">
        <f>SUMIFS('Model Trip Data'!$H:$H,'Model Trip Data'!$A:$A,$B50,'Model Trip Data'!$B:$B,$C50,'Model Trip Data'!$C:$C,$D50,'Model Trip Data'!$E:$E,K$7,'Model Trip Data'!$F:$F,K$8,'Model Trip Data'!$D:$D,K$10,'Model Trip Data'!$G:$G,K$9)</f>
        <v>0</v>
      </c>
      <c r="L50" s="133">
        <f>SUMIFS('Model Trip Data'!$H:$H,'Model Trip Data'!$A:$A,$B50,'Model Trip Data'!$B:$B,$C50,'Model Trip Data'!$C:$C,$D50,'Model Trip Data'!$E:$E,L$7,'Model Trip Data'!$F:$F,L$8,'Model Trip Data'!$D:$D,L$10,'Model Trip Data'!$G:$G,L$9)</f>
        <v>0</v>
      </c>
      <c r="M50" s="133">
        <f>SUMIFS('Model Trip Data'!$H:$H,'Model Trip Data'!$A:$A,$B50,'Model Trip Data'!$B:$B,$C50,'Model Trip Data'!$C:$C,$D50,'Model Trip Data'!$E:$E,M$7,'Model Trip Data'!$F:$F,M$8,'Model Trip Data'!$G:$G,M$9)</f>
        <v>0</v>
      </c>
      <c r="N50" s="133">
        <f>SUMIFS('Model Trip Data'!$H:$H,'Model Trip Data'!$A:$A,$B50,'Model Trip Data'!$B:$B,$C50,'Model Trip Data'!$C:$C,$D50,'Model Trip Data'!$E:$E,N$7,'Model Trip Data'!$F:$F,N$8,'Model Trip Data'!$G:$G,N$9)</f>
        <v>0</v>
      </c>
      <c r="O50" s="133">
        <f>SUMIFS('Model Trip Data'!$H:$H,'Model Trip Data'!$A:$A,$B50,'Model Trip Data'!$B:$B,$C50,'Model Trip Data'!$C:$C,$D50,'Model Trip Data'!$E:$E,O$7,'Model Trip Data'!$F:$F,O$8,'Model Trip Data'!$G:$G,O$9)</f>
        <v>0</v>
      </c>
      <c r="P50" s="134" t="e">
        <f>VLOOKUP($B50&amp;"_"&amp;$C50&amp;"_"&amp;$D50&amp;"_"&amp;P$10,'Model Skims Data'!$A:$H,6,FALSE)</f>
        <v>#N/A</v>
      </c>
      <c r="Q50" s="134" t="e">
        <f>VLOOKUP($B50&amp;"_"&amp;$C50&amp;"_"&amp;$D50&amp;"_"&amp;Q$10,'Model Skims Data'!$A:$H,7,FALSE)</f>
        <v>#N/A</v>
      </c>
      <c r="R50" s="134" t="e">
        <f>VLOOKUP($B50&amp;"_"&amp;$C50&amp;"_"&amp;$D50&amp;"_"&amp;R$10,'Model Skims Data'!$A:$H,6,FALSE)</f>
        <v>#N/A</v>
      </c>
      <c r="S50" s="134" t="e">
        <f>VLOOKUP($B50&amp;"_"&amp;$C50&amp;"_"&amp;$D50&amp;"_"&amp;S$10,'Model Skims Data'!$A:$H,7,FALSE)</f>
        <v>#N/A</v>
      </c>
      <c r="T50" s="134" t="e">
        <f>VLOOKUP($B50&amp;"_"&amp;$C50&amp;"_"&amp;$D50&amp;"_"&amp;T$10,'Model Skims Data'!$A:$H,6,FALSE)</f>
        <v>#N/A</v>
      </c>
      <c r="U50" s="134" t="e">
        <f>VLOOKUP($B50&amp;"_"&amp;$C50&amp;"_"&amp;$D50&amp;"_"&amp;U$10,'Model Skims Data'!$A:$H,7,FALSE)</f>
        <v>#N/A</v>
      </c>
      <c r="V50" s="134" t="e">
        <f>VLOOKUP($B50&amp;"_"&amp;$C50&amp;"_"&amp;$D50&amp;"_"&amp;V$10,'Model Skims Data'!$A:$H,8,FALSE)</f>
        <v>#N/A</v>
      </c>
      <c r="W50" s="134" t="e">
        <f>VLOOKUP($B50&amp;"_"&amp;$C50&amp;"_"&amp;$D50&amp;"_"&amp;W$10,'Model Skims Data'!$A:$H,8,FALSE)</f>
        <v>#N/A</v>
      </c>
      <c r="X50" s="134" t="e">
        <f>VLOOKUP($B50&amp;"_"&amp;$C50&amp;"_"&amp;$D50&amp;"_"&amp;X$10,'Model Skims Data'!$A:$H,8,FALSE)</f>
        <v>#N/A</v>
      </c>
      <c r="Y50" s="134">
        <f>HLOOKUP('Pooling Demand- Subsidy &amp; ML'!$B50,'Main Sheet'!$B$9:$F$44,21,FALSE)</f>
        <v>16.3</v>
      </c>
      <c r="Z50" s="134">
        <f>HLOOKUP('Pooling Demand- Subsidy &amp; ML'!$B50,'Main Sheet'!$B$9:$F$44,23,FALSE)</f>
        <v>0</v>
      </c>
      <c r="AA50" s="179">
        <f>HLOOKUP('Pooling Demand- Subsidy &amp; ML'!$B50,'Main Sheet'!$B$9:$F$44,28,FALSE)</f>
        <v>-1.9513339196716502E-3</v>
      </c>
      <c r="AB50" s="180">
        <f>HLOOKUP('Pooling Demand- Subsidy &amp; ML'!$B50,'Main Sheet'!$B$9:$F$44,30,FALSE)</f>
        <v>-2.6</v>
      </c>
      <c r="AC50" s="180">
        <f>HLOOKUP('Pooling Demand- Subsidy &amp; ML'!$B50,'Main Sheet'!$B$9:$F$44,31,FALSE)</f>
        <v>-5.9</v>
      </c>
      <c r="AD50" s="180">
        <f>HLOOKUP('Pooling Demand- Subsidy &amp; ML'!$B50,'Main Sheet'!$B$9:$F$44,32,FALSE)</f>
        <v>-7.9</v>
      </c>
      <c r="AE50" s="108" t="e">
        <f t="shared" si="3"/>
        <v>#N/A</v>
      </c>
      <c r="AF50" s="108" t="e">
        <f t="shared" si="4"/>
        <v>#N/A</v>
      </c>
      <c r="AG50" s="108" t="e">
        <f t="shared" si="5"/>
        <v>#N/A</v>
      </c>
      <c r="AH50" s="134">
        <f>HLOOKUP('Pooling Demand- Subsidy &amp; ML'!$B50,'Main Sheet'!$B$9:$F$44,24,FALSE)</f>
        <v>54</v>
      </c>
      <c r="AI50" s="180">
        <f>HLOOKUP('Pooling Demand- Subsidy &amp; ML'!$B50,'Main Sheet'!$B$9:$F$44,34,FALSE)</f>
        <v>-2.9</v>
      </c>
      <c r="AJ50" s="180">
        <f>HLOOKUP('Pooling Demand- Subsidy &amp; ML'!$B50,'Main Sheet'!$B$9:$F$44,35,FALSE)</f>
        <v>-6.3</v>
      </c>
      <c r="AK50" s="180">
        <f>HLOOKUP('Pooling Demand- Subsidy &amp; ML'!$B50,'Main Sheet'!$B$9:$F$44,36,FALSE)</f>
        <v>-8.4</v>
      </c>
      <c r="AL50" s="108" t="e">
        <f t="shared" si="6"/>
        <v>#N/A</v>
      </c>
      <c r="AM50" s="108" t="e">
        <f t="shared" si="7"/>
        <v>#N/A</v>
      </c>
      <c r="AN50" s="108" t="e">
        <f t="shared" si="8"/>
        <v>#N/A</v>
      </c>
      <c r="AO50" s="128" t="e">
        <f>HLOOKUP($B50,'Main Sheet'!$B$9:$F$44,26,FALSE)*$P50/(1-AE50)</f>
        <v>#N/A</v>
      </c>
      <c r="AP50" s="128" t="e">
        <f>HLOOKUP($B50,'Main Sheet'!$B$9:$F$44,26,FALSE)*$P50/(1-AF50)</f>
        <v>#N/A</v>
      </c>
      <c r="AQ50" s="128" t="e">
        <f>HLOOKUP($B50,'Main Sheet'!$B$9:$F$44,26,FALSE)*$P50/(1-AG50)</f>
        <v>#N/A</v>
      </c>
      <c r="AR50" s="128" t="e">
        <f>HLOOKUP($B50,'Main Sheet'!$B$9:$F$44,26,FALSE)*$R50/(1-AE50)</f>
        <v>#N/A</v>
      </c>
      <c r="AS50" s="128" t="e">
        <f>HLOOKUP($B50,'Main Sheet'!$B$9:$F$44,26,FALSE)*$R50/(1-AF50)</f>
        <v>#N/A</v>
      </c>
      <c r="AT50" s="128" t="e">
        <f>HLOOKUP($B50,'Main Sheet'!$B$9:$F$44,26,FALSE)*$R50/(1-AG50)</f>
        <v>#N/A</v>
      </c>
      <c r="AU50" s="128" t="e">
        <f>HLOOKUP($B50,'Main Sheet'!$B$9:$F$44,26,FALSE)*$T50/(1-AL50)</f>
        <v>#N/A</v>
      </c>
      <c r="AV50" s="128" t="e">
        <f>HLOOKUP($B50,'Main Sheet'!$B$9:$F$44,26,FALSE)*$T50/(1-AM50)</f>
        <v>#N/A</v>
      </c>
      <c r="AW50" s="128" t="e">
        <f>HLOOKUP($B50,'Main Sheet'!$B$9:$F$44,26,FALSE)*$T50/(1-AN50)</f>
        <v>#N/A</v>
      </c>
      <c r="AX50" s="50" t="e">
        <f t="shared" si="9"/>
        <v>#N/A</v>
      </c>
      <c r="AY50" s="50" t="e">
        <f t="shared" si="10"/>
        <v>#N/A</v>
      </c>
      <c r="AZ50" s="50" t="e">
        <f t="shared" si="11"/>
        <v>#N/A</v>
      </c>
      <c r="BA50" s="50" t="e">
        <f t="shared" si="12"/>
        <v>#N/A</v>
      </c>
      <c r="BB50" s="50" t="e">
        <f t="shared" si="13"/>
        <v>#N/A</v>
      </c>
      <c r="BC50" s="50" t="e">
        <f t="shared" si="14"/>
        <v>#N/A</v>
      </c>
      <c r="BD50" s="50" t="e">
        <f t="shared" si="15"/>
        <v>#N/A</v>
      </c>
      <c r="BE50" s="50" t="e">
        <f t="shared" si="16"/>
        <v>#N/A</v>
      </c>
      <c r="BF50" s="50" t="e">
        <f t="shared" si="17"/>
        <v>#N/A</v>
      </c>
      <c r="BG50" s="131" t="e">
        <f t="shared" si="18"/>
        <v>#N/A</v>
      </c>
      <c r="BH50" s="131" t="e">
        <f t="shared" si="19"/>
        <v>#N/A</v>
      </c>
      <c r="BI50" s="131" t="e">
        <f t="shared" si="20"/>
        <v>#N/A</v>
      </c>
      <c r="BJ50" s="131" t="e">
        <f t="shared" si="21"/>
        <v>#N/A</v>
      </c>
      <c r="BK50" s="131" t="e">
        <f t="shared" si="22"/>
        <v>#N/A</v>
      </c>
      <c r="BL50" s="131" t="e">
        <f t="shared" si="23"/>
        <v>#N/A</v>
      </c>
      <c r="BM50" s="131" t="e">
        <f t="shared" si="24"/>
        <v>#N/A</v>
      </c>
      <c r="BN50" s="131" t="e">
        <f t="shared" si="25"/>
        <v>#N/A</v>
      </c>
      <c r="BO50" s="131" t="e">
        <f t="shared" si="26"/>
        <v>#N/A</v>
      </c>
      <c r="BP50" s="129" t="e">
        <f t="shared" si="27"/>
        <v>#N/A</v>
      </c>
      <c r="BQ50" s="129" t="e">
        <f t="shared" si="28"/>
        <v>#N/A</v>
      </c>
      <c r="BR50" s="129" t="e">
        <f t="shared" si="29"/>
        <v>#N/A</v>
      </c>
      <c r="BS50" s="129" t="e">
        <f t="shared" si="30"/>
        <v>#N/A</v>
      </c>
      <c r="BT50" s="129" t="e">
        <f t="shared" si="31"/>
        <v>#N/A</v>
      </c>
      <c r="BU50" s="129" t="e">
        <f t="shared" si="32"/>
        <v>#N/A</v>
      </c>
      <c r="BV50" s="129" t="e">
        <f t="shared" si="33"/>
        <v>#N/A</v>
      </c>
      <c r="BW50" s="129" t="e">
        <f t="shared" si="34"/>
        <v>#N/A</v>
      </c>
      <c r="BX50" s="129" t="e">
        <f t="shared" si="35"/>
        <v>#N/A</v>
      </c>
      <c r="BY50" s="131" t="e">
        <f t="shared" si="36"/>
        <v>#N/A</v>
      </c>
      <c r="BZ50" s="131" t="e">
        <f t="shared" si="37"/>
        <v>#N/A</v>
      </c>
      <c r="CA50" s="131" t="e">
        <f t="shared" si="38"/>
        <v>#N/A</v>
      </c>
      <c r="CB50" s="131" t="e">
        <f t="shared" si="39"/>
        <v>#N/A</v>
      </c>
      <c r="CC50" s="131" t="e">
        <f t="shared" si="40"/>
        <v>#N/A</v>
      </c>
      <c r="CD50" s="131" t="e">
        <f t="shared" si="41"/>
        <v>#N/A</v>
      </c>
      <c r="CE50" s="131" t="e">
        <f t="shared" si="42"/>
        <v>#N/A</v>
      </c>
      <c r="CF50" s="131" t="e">
        <f t="shared" si="43"/>
        <v>#N/A</v>
      </c>
      <c r="CG50" s="131" t="e">
        <f t="shared" si="44"/>
        <v>#N/A</v>
      </c>
    </row>
    <row r="51" spans="2:85" x14ac:dyDescent="0.2">
      <c r="B51" s="103">
        <v>2016</v>
      </c>
      <c r="C51" s="103">
        <v>3</v>
      </c>
      <c r="D51" s="103">
        <v>5</v>
      </c>
      <c r="E51" s="4" t="s">
        <v>5</v>
      </c>
      <c r="F51" s="4" t="s">
        <v>7</v>
      </c>
      <c r="G51" s="133">
        <f>SUMIFS('Model Trip Data'!$H:$H,'Model Trip Data'!$A:$A,$B51,'Model Trip Data'!$B:$B,$C51,'Model Trip Data'!$C:$C,$D51,'Model Trip Data'!$E:$E,G$7,'Model Trip Data'!$F:$F,G$8,'Model Trip Data'!$D:$D,G$10,'Model Trip Data'!$G:$G,G$9)</f>
        <v>0</v>
      </c>
      <c r="H51" s="133">
        <f>SUMIFS('Model Trip Data'!$H:$H,'Model Trip Data'!$A:$A,$B51,'Model Trip Data'!$B:$B,$C51,'Model Trip Data'!$C:$C,$D51,'Model Trip Data'!$E:$E,H$7,'Model Trip Data'!$F:$F,H$8,'Model Trip Data'!$D:$D,H$10,'Model Trip Data'!$G:$G,H$9)</f>
        <v>0</v>
      </c>
      <c r="I51" s="133">
        <f>SUMIFS('Model Trip Data'!$H:$H,'Model Trip Data'!$A:$A,$B51,'Model Trip Data'!$B:$B,$C51,'Model Trip Data'!$C:$C,$D51,'Model Trip Data'!$E:$E,I$7,'Model Trip Data'!$F:$F,I$8,'Model Trip Data'!$D:$D,I$10,'Model Trip Data'!$G:$G,I$9)</f>
        <v>0</v>
      </c>
      <c r="J51" s="133">
        <f>SUMIFS('Model Trip Data'!$H:$H,'Model Trip Data'!$A:$A,$B51,'Model Trip Data'!$B:$B,$C51,'Model Trip Data'!$C:$C,$D51,'Model Trip Data'!$E:$E,J$7,'Model Trip Data'!$F:$F,J$8,'Model Trip Data'!$D:$D,J$10,'Model Trip Data'!$G:$G,J$9)</f>
        <v>0</v>
      </c>
      <c r="K51" s="133">
        <f>SUMIFS('Model Trip Data'!$H:$H,'Model Trip Data'!$A:$A,$B51,'Model Trip Data'!$B:$B,$C51,'Model Trip Data'!$C:$C,$D51,'Model Trip Data'!$E:$E,K$7,'Model Trip Data'!$F:$F,K$8,'Model Trip Data'!$D:$D,K$10,'Model Trip Data'!$G:$G,K$9)</f>
        <v>0</v>
      </c>
      <c r="L51" s="133">
        <f>SUMIFS('Model Trip Data'!$H:$H,'Model Trip Data'!$A:$A,$B51,'Model Trip Data'!$B:$B,$C51,'Model Trip Data'!$C:$C,$D51,'Model Trip Data'!$E:$E,L$7,'Model Trip Data'!$F:$F,L$8,'Model Trip Data'!$D:$D,L$10,'Model Trip Data'!$G:$G,L$9)</f>
        <v>0</v>
      </c>
      <c r="M51" s="133">
        <f>SUMIFS('Model Trip Data'!$H:$H,'Model Trip Data'!$A:$A,$B51,'Model Trip Data'!$B:$B,$C51,'Model Trip Data'!$C:$C,$D51,'Model Trip Data'!$E:$E,M$7,'Model Trip Data'!$F:$F,M$8,'Model Trip Data'!$G:$G,M$9)</f>
        <v>0</v>
      </c>
      <c r="N51" s="133">
        <f>SUMIFS('Model Trip Data'!$H:$H,'Model Trip Data'!$A:$A,$B51,'Model Trip Data'!$B:$B,$C51,'Model Trip Data'!$C:$C,$D51,'Model Trip Data'!$E:$E,N$7,'Model Trip Data'!$F:$F,N$8,'Model Trip Data'!$G:$G,N$9)</f>
        <v>0</v>
      </c>
      <c r="O51" s="133">
        <f>SUMIFS('Model Trip Data'!$H:$H,'Model Trip Data'!$A:$A,$B51,'Model Trip Data'!$B:$B,$C51,'Model Trip Data'!$C:$C,$D51,'Model Trip Data'!$E:$E,O$7,'Model Trip Data'!$F:$F,O$8,'Model Trip Data'!$G:$G,O$9)</f>
        <v>0</v>
      </c>
      <c r="P51" s="134" t="e">
        <f>VLOOKUP($B51&amp;"_"&amp;$C51&amp;"_"&amp;$D51&amp;"_"&amp;P$10,'Model Skims Data'!$A:$H,6,FALSE)</f>
        <v>#N/A</v>
      </c>
      <c r="Q51" s="134" t="e">
        <f>VLOOKUP($B51&amp;"_"&amp;$C51&amp;"_"&amp;$D51&amp;"_"&amp;Q$10,'Model Skims Data'!$A:$H,7,FALSE)</f>
        <v>#N/A</v>
      </c>
      <c r="R51" s="134" t="e">
        <f>VLOOKUP($B51&amp;"_"&amp;$C51&amp;"_"&amp;$D51&amp;"_"&amp;R$10,'Model Skims Data'!$A:$H,6,FALSE)</f>
        <v>#N/A</v>
      </c>
      <c r="S51" s="134" t="e">
        <f>VLOOKUP($B51&amp;"_"&amp;$C51&amp;"_"&amp;$D51&amp;"_"&amp;S$10,'Model Skims Data'!$A:$H,7,FALSE)</f>
        <v>#N/A</v>
      </c>
      <c r="T51" s="134" t="e">
        <f>VLOOKUP($B51&amp;"_"&amp;$C51&amp;"_"&amp;$D51&amp;"_"&amp;T$10,'Model Skims Data'!$A:$H,6,FALSE)</f>
        <v>#N/A</v>
      </c>
      <c r="U51" s="134" t="e">
        <f>VLOOKUP($B51&amp;"_"&amp;$C51&amp;"_"&amp;$D51&amp;"_"&amp;U$10,'Model Skims Data'!$A:$H,7,FALSE)</f>
        <v>#N/A</v>
      </c>
      <c r="V51" s="134" t="e">
        <f>VLOOKUP($B51&amp;"_"&amp;$C51&amp;"_"&amp;$D51&amp;"_"&amp;V$10,'Model Skims Data'!$A:$H,8,FALSE)</f>
        <v>#N/A</v>
      </c>
      <c r="W51" s="134" t="e">
        <f>VLOOKUP($B51&amp;"_"&amp;$C51&amp;"_"&amp;$D51&amp;"_"&amp;W$10,'Model Skims Data'!$A:$H,8,FALSE)</f>
        <v>#N/A</v>
      </c>
      <c r="X51" s="134" t="e">
        <f>VLOOKUP($B51&amp;"_"&amp;$C51&amp;"_"&amp;$D51&amp;"_"&amp;X$10,'Model Skims Data'!$A:$H,8,FALSE)</f>
        <v>#N/A</v>
      </c>
      <c r="Y51" s="134">
        <f>HLOOKUP('Pooling Demand- Subsidy &amp; ML'!$B51,'Main Sheet'!$B$9:$F$44,21,FALSE)</f>
        <v>16.3</v>
      </c>
      <c r="Z51" s="134">
        <f>HLOOKUP('Pooling Demand- Subsidy &amp; ML'!$B51,'Main Sheet'!$B$9:$F$44,23,FALSE)</f>
        <v>0</v>
      </c>
      <c r="AA51" s="179">
        <f>HLOOKUP('Pooling Demand- Subsidy &amp; ML'!$B51,'Main Sheet'!$B$9:$F$44,28,FALSE)</f>
        <v>-1.9513339196716502E-3</v>
      </c>
      <c r="AB51" s="180">
        <f>HLOOKUP('Pooling Demand- Subsidy &amp; ML'!$B51,'Main Sheet'!$B$9:$F$44,30,FALSE)</f>
        <v>-2.6</v>
      </c>
      <c r="AC51" s="180">
        <f>HLOOKUP('Pooling Demand- Subsidy &amp; ML'!$B51,'Main Sheet'!$B$9:$F$44,31,FALSE)</f>
        <v>-5.9</v>
      </c>
      <c r="AD51" s="180">
        <f>HLOOKUP('Pooling Demand- Subsidy &amp; ML'!$B51,'Main Sheet'!$B$9:$F$44,32,FALSE)</f>
        <v>-7.9</v>
      </c>
      <c r="AE51" s="108" t="e">
        <f t="shared" si="3"/>
        <v>#N/A</v>
      </c>
      <c r="AF51" s="108" t="e">
        <f t="shared" si="4"/>
        <v>#N/A</v>
      </c>
      <c r="AG51" s="108" t="e">
        <f t="shared" si="5"/>
        <v>#N/A</v>
      </c>
      <c r="AH51" s="134">
        <f>HLOOKUP('Pooling Demand- Subsidy &amp; ML'!$B51,'Main Sheet'!$B$9:$F$44,24,FALSE)</f>
        <v>54</v>
      </c>
      <c r="AI51" s="180">
        <f>HLOOKUP('Pooling Demand- Subsidy &amp; ML'!$B51,'Main Sheet'!$B$9:$F$44,34,FALSE)</f>
        <v>-2.9</v>
      </c>
      <c r="AJ51" s="180">
        <f>HLOOKUP('Pooling Demand- Subsidy &amp; ML'!$B51,'Main Sheet'!$B$9:$F$44,35,FALSE)</f>
        <v>-6.3</v>
      </c>
      <c r="AK51" s="180">
        <f>HLOOKUP('Pooling Demand- Subsidy &amp; ML'!$B51,'Main Sheet'!$B$9:$F$44,36,FALSE)</f>
        <v>-8.4</v>
      </c>
      <c r="AL51" s="108" t="e">
        <f t="shared" si="6"/>
        <v>#N/A</v>
      </c>
      <c r="AM51" s="108" t="e">
        <f t="shared" si="7"/>
        <v>#N/A</v>
      </c>
      <c r="AN51" s="108" t="e">
        <f t="shared" si="8"/>
        <v>#N/A</v>
      </c>
      <c r="AO51" s="128" t="e">
        <f>HLOOKUP($B51,'Main Sheet'!$B$9:$F$44,26,FALSE)*$P51/(1-AE51)</f>
        <v>#N/A</v>
      </c>
      <c r="AP51" s="128" t="e">
        <f>HLOOKUP($B51,'Main Sheet'!$B$9:$F$44,26,FALSE)*$P51/(1-AF51)</f>
        <v>#N/A</v>
      </c>
      <c r="AQ51" s="128" t="e">
        <f>HLOOKUP($B51,'Main Sheet'!$B$9:$F$44,26,FALSE)*$P51/(1-AG51)</f>
        <v>#N/A</v>
      </c>
      <c r="AR51" s="128" t="e">
        <f>HLOOKUP($B51,'Main Sheet'!$B$9:$F$44,26,FALSE)*$R51/(1-AE51)</f>
        <v>#N/A</v>
      </c>
      <c r="AS51" s="128" t="e">
        <f>HLOOKUP($B51,'Main Sheet'!$B$9:$F$44,26,FALSE)*$R51/(1-AF51)</f>
        <v>#N/A</v>
      </c>
      <c r="AT51" s="128" t="e">
        <f>HLOOKUP($B51,'Main Sheet'!$B$9:$F$44,26,FALSE)*$R51/(1-AG51)</f>
        <v>#N/A</v>
      </c>
      <c r="AU51" s="128" t="e">
        <f>HLOOKUP($B51,'Main Sheet'!$B$9:$F$44,26,FALSE)*$T51/(1-AL51)</f>
        <v>#N/A</v>
      </c>
      <c r="AV51" s="128" t="e">
        <f>HLOOKUP($B51,'Main Sheet'!$B$9:$F$44,26,FALSE)*$T51/(1-AM51)</f>
        <v>#N/A</v>
      </c>
      <c r="AW51" s="128" t="e">
        <f>HLOOKUP($B51,'Main Sheet'!$B$9:$F$44,26,FALSE)*$T51/(1-AN51)</f>
        <v>#N/A</v>
      </c>
      <c r="AX51" s="50" t="e">
        <f t="shared" si="9"/>
        <v>#N/A</v>
      </c>
      <c r="AY51" s="50" t="e">
        <f t="shared" si="10"/>
        <v>#N/A</v>
      </c>
      <c r="AZ51" s="50" t="e">
        <f t="shared" si="11"/>
        <v>#N/A</v>
      </c>
      <c r="BA51" s="50" t="e">
        <f t="shared" si="12"/>
        <v>#N/A</v>
      </c>
      <c r="BB51" s="50" t="e">
        <f t="shared" si="13"/>
        <v>#N/A</v>
      </c>
      <c r="BC51" s="50" t="e">
        <f t="shared" si="14"/>
        <v>#N/A</v>
      </c>
      <c r="BD51" s="50" t="e">
        <f t="shared" si="15"/>
        <v>#N/A</v>
      </c>
      <c r="BE51" s="50" t="e">
        <f t="shared" si="16"/>
        <v>#N/A</v>
      </c>
      <c r="BF51" s="50" t="e">
        <f t="shared" si="17"/>
        <v>#N/A</v>
      </c>
      <c r="BG51" s="131" t="e">
        <f t="shared" si="18"/>
        <v>#N/A</v>
      </c>
      <c r="BH51" s="131" t="e">
        <f t="shared" si="19"/>
        <v>#N/A</v>
      </c>
      <c r="BI51" s="131" t="e">
        <f t="shared" si="20"/>
        <v>#N/A</v>
      </c>
      <c r="BJ51" s="131" t="e">
        <f t="shared" si="21"/>
        <v>#N/A</v>
      </c>
      <c r="BK51" s="131" t="e">
        <f t="shared" si="22"/>
        <v>#N/A</v>
      </c>
      <c r="BL51" s="131" t="e">
        <f t="shared" si="23"/>
        <v>#N/A</v>
      </c>
      <c r="BM51" s="131" t="e">
        <f t="shared" si="24"/>
        <v>#N/A</v>
      </c>
      <c r="BN51" s="131" t="e">
        <f t="shared" si="25"/>
        <v>#N/A</v>
      </c>
      <c r="BO51" s="131" t="e">
        <f t="shared" si="26"/>
        <v>#N/A</v>
      </c>
      <c r="BP51" s="129" t="e">
        <f t="shared" si="27"/>
        <v>#N/A</v>
      </c>
      <c r="BQ51" s="129" t="e">
        <f t="shared" si="28"/>
        <v>#N/A</v>
      </c>
      <c r="BR51" s="129" t="e">
        <f t="shared" si="29"/>
        <v>#N/A</v>
      </c>
      <c r="BS51" s="129" t="e">
        <f t="shared" si="30"/>
        <v>#N/A</v>
      </c>
      <c r="BT51" s="129" t="e">
        <f t="shared" si="31"/>
        <v>#N/A</v>
      </c>
      <c r="BU51" s="129" t="e">
        <f t="shared" si="32"/>
        <v>#N/A</v>
      </c>
      <c r="BV51" s="129" t="e">
        <f t="shared" si="33"/>
        <v>#N/A</v>
      </c>
      <c r="BW51" s="129" t="e">
        <f t="shared" si="34"/>
        <v>#N/A</v>
      </c>
      <c r="BX51" s="129" t="e">
        <f t="shared" si="35"/>
        <v>#N/A</v>
      </c>
      <c r="BY51" s="131" t="e">
        <f t="shared" si="36"/>
        <v>#N/A</v>
      </c>
      <c r="BZ51" s="131" t="e">
        <f t="shared" si="37"/>
        <v>#N/A</v>
      </c>
      <c r="CA51" s="131" t="e">
        <f t="shared" si="38"/>
        <v>#N/A</v>
      </c>
      <c r="CB51" s="131" t="e">
        <f t="shared" si="39"/>
        <v>#N/A</v>
      </c>
      <c r="CC51" s="131" t="e">
        <f t="shared" si="40"/>
        <v>#N/A</v>
      </c>
      <c r="CD51" s="131" t="e">
        <f t="shared" si="41"/>
        <v>#N/A</v>
      </c>
      <c r="CE51" s="131" t="e">
        <f t="shared" si="42"/>
        <v>#N/A</v>
      </c>
      <c r="CF51" s="131" t="e">
        <f t="shared" si="43"/>
        <v>#N/A</v>
      </c>
      <c r="CG51" s="131" t="e">
        <f t="shared" si="44"/>
        <v>#N/A</v>
      </c>
    </row>
    <row r="52" spans="2:85" x14ac:dyDescent="0.2">
      <c r="B52" s="103">
        <v>2016</v>
      </c>
      <c r="C52" s="103">
        <v>4</v>
      </c>
      <c r="D52" s="103">
        <v>5</v>
      </c>
      <c r="E52" s="4" t="s">
        <v>6</v>
      </c>
      <c r="F52" s="4" t="s">
        <v>7</v>
      </c>
      <c r="G52" s="133">
        <f>SUMIFS('Model Trip Data'!$H:$H,'Model Trip Data'!$A:$A,$B52,'Model Trip Data'!$B:$B,$C52,'Model Trip Data'!$C:$C,$D52,'Model Trip Data'!$E:$E,G$7,'Model Trip Data'!$F:$F,G$8,'Model Trip Data'!$D:$D,G$10,'Model Trip Data'!$G:$G,G$9)</f>
        <v>0</v>
      </c>
      <c r="H52" s="133">
        <f>SUMIFS('Model Trip Data'!$H:$H,'Model Trip Data'!$A:$A,$B52,'Model Trip Data'!$B:$B,$C52,'Model Trip Data'!$C:$C,$D52,'Model Trip Data'!$E:$E,H$7,'Model Trip Data'!$F:$F,H$8,'Model Trip Data'!$D:$D,H$10,'Model Trip Data'!$G:$G,H$9)</f>
        <v>0</v>
      </c>
      <c r="I52" s="133">
        <f>SUMIFS('Model Trip Data'!$H:$H,'Model Trip Data'!$A:$A,$B52,'Model Trip Data'!$B:$B,$C52,'Model Trip Data'!$C:$C,$D52,'Model Trip Data'!$E:$E,I$7,'Model Trip Data'!$F:$F,I$8,'Model Trip Data'!$D:$D,I$10,'Model Trip Data'!$G:$G,I$9)</f>
        <v>0</v>
      </c>
      <c r="J52" s="133">
        <f>SUMIFS('Model Trip Data'!$H:$H,'Model Trip Data'!$A:$A,$B52,'Model Trip Data'!$B:$B,$C52,'Model Trip Data'!$C:$C,$D52,'Model Trip Data'!$E:$E,J$7,'Model Trip Data'!$F:$F,J$8,'Model Trip Data'!$D:$D,J$10,'Model Trip Data'!$G:$G,J$9)</f>
        <v>0</v>
      </c>
      <c r="K52" s="133">
        <f>SUMIFS('Model Trip Data'!$H:$H,'Model Trip Data'!$A:$A,$B52,'Model Trip Data'!$B:$B,$C52,'Model Trip Data'!$C:$C,$D52,'Model Trip Data'!$E:$E,K$7,'Model Trip Data'!$F:$F,K$8,'Model Trip Data'!$D:$D,K$10,'Model Trip Data'!$G:$G,K$9)</f>
        <v>0</v>
      </c>
      <c r="L52" s="133">
        <f>SUMIFS('Model Trip Data'!$H:$H,'Model Trip Data'!$A:$A,$B52,'Model Trip Data'!$B:$B,$C52,'Model Trip Data'!$C:$C,$D52,'Model Trip Data'!$E:$E,L$7,'Model Trip Data'!$F:$F,L$8,'Model Trip Data'!$D:$D,L$10,'Model Trip Data'!$G:$G,L$9)</f>
        <v>0</v>
      </c>
      <c r="M52" s="133">
        <f>SUMIFS('Model Trip Data'!$H:$H,'Model Trip Data'!$A:$A,$B52,'Model Trip Data'!$B:$B,$C52,'Model Trip Data'!$C:$C,$D52,'Model Trip Data'!$E:$E,M$7,'Model Trip Data'!$F:$F,M$8,'Model Trip Data'!$G:$G,M$9)</f>
        <v>0</v>
      </c>
      <c r="N52" s="133">
        <f>SUMIFS('Model Trip Data'!$H:$H,'Model Trip Data'!$A:$A,$B52,'Model Trip Data'!$B:$B,$C52,'Model Trip Data'!$C:$C,$D52,'Model Trip Data'!$E:$E,N$7,'Model Trip Data'!$F:$F,N$8,'Model Trip Data'!$G:$G,N$9)</f>
        <v>0</v>
      </c>
      <c r="O52" s="133">
        <f>SUMIFS('Model Trip Data'!$H:$H,'Model Trip Data'!$A:$A,$B52,'Model Trip Data'!$B:$B,$C52,'Model Trip Data'!$C:$C,$D52,'Model Trip Data'!$E:$E,O$7,'Model Trip Data'!$F:$F,O$8,'Model Trip Data'!$G:$G,O$9)</f>
        <v>0</v>
      </c>
      <c r="P52" s="134" t="e">
        <f>VLOOKUP($B52&amp;"_"&amp;$C52&amp;"_"&amp;$D52&amp;"_"&amp;P$10,'Model Skims Data'!$A:$H,6,FALSE)</f>
        <v>#N/A</v>
      </c>
      <c r="Q52" s="134" t="e">
        <f>VLOOKUP($B52&amp;"_"&amp;$C52&amp;"_"&amp;$D52&amp;"_"&amp;Q$10,'Model Skims Data'!$A:$H,7,FALSE)</f>
        <v>#N/A</v>
      </c>
      <c r="R52" s="134" t="e">
        <f>VLOOKUP($B52&amp;"_"&amp;$C52&amp;"_"&amp;$D52&amp;"_"&amp;R$10,'Model Skims Data'!$A:$H,6,FALSE)</f>
        <v>#N/A</v>
      </c>
      <c r="S52" s="134" t="e">
        <f>VLOOKUP($B52&amp;"_"&amp;$C52&amp;"_"&amp;$D52&amp;"_"&amp;S$10,'Model Skims Data'!$A:$H,7,FALSE)</f>
        <v>#N/A</v>
      </c>
      <c r="T52" s="134" t="e">
        <f>VLOOKUP($B52&amp;"_"&amp;$C52&amp;"_"&amp;$D52&amp;"_"&amp;T$10,'Model Skims Data'!$A:$H,6,FALSE)</f>
        <v>#N/A</v>
      </c>
      <c r="U52" s="134" t="e">
        <f>VLOOKUP($B52&amp;"_"&amp;$C52&amp;"_"&amp;$D52&amp;"_"&amp;U$10,'Model Skims Data'!$A:$H,7,FALSE)</f>
        <v>#N/A</v>
      </c>
      <c r="V52" s="134" t="e">
        <f>VLOOKUP($B52&amp;"_"&amp;$C52&amp;"_"&amp;$D52&amp;"_"&amp;V$10,'Model Skims Data'!$A:$H,8,FALSE)</f>
        <v>#N/A</v>
      </c>
      <c r="W52" s="134" t="e">
        <f>VLOOKUP($B52&amp;"_"&amp;$C52&amp;"_"&amp;$D52&amp;"_"&amp;W$10,'Model Skims Data'!$A:$H,8,FALSE)</f>
        <v>#N/A</v>
      </c>
      <c r="X52" s="134" t="e">
        <f>VLOOKUP($B52&amp;"_"&amp;$C52&amp;"_"&amp;$D52&amp;"_"&amp;X$10,'Model Skims Data'!$A:$H,8,FALSE)</f>
        <v>#N/A</v>
      </c>
      <c r="Y52" s="134">
        <f>HLOOKUP('Pooling Demand- Subsidy &amp; ML'!$B52,'Main Sheet'!$B$9:$F$44,21,FALSE)</f>
        <v>16.3</v>
      </c>
      <c r="Z52" s="134">
        <f>HLOOKUP('Pooling Demand- Subsidy &amp; ML'!$B52,'Main Sheet'!$B$9:$F$44,23,FALSE)</f>
        <v>0</v>
      </c>
      <c r="AA52" s="179">
        <f>HLOOKUP('Pooling Demand- Subsidy &amp; ML'!$B52,'Main Sheet'!$B$9:$F$44,28,FALSE)</f>
        <v>-1.9513339196716502E-3</v>
      </c>
      <c r="AB52" s="180">
        <f>HLOOKUP('Pooling Demand- Subsidy &amp; ML'!$B52,'Main Sheet'!$B$9:$F$44,30,FALSE)</f>
        <v>-2.6</v>
      </c>
      <c r="AC52" s="180">
        <f>HLOOKUP('Pooling Demand- Subsidy &amp; ML'!$B52,'Main Sheet'!$B$9:$F$44,31,FALSE)</f>
        <v>-5.9</v>
      </c>
      <c r="AD52" s="180">
        <f>HLOOKUP('Pooling Demand- Subsidy &amp; ML'!$B52,'Main Sheet'!$B$9:$F$44,32,FALSE)</f>
        <v>-7.9</v>
      </c>
      <c r="AE52" s="108" t="e">
        <f t="shared" si="3"/>
        <v>#N/A</v>
      </c>
      <c r="AF52" s="108" t="e">
        <f t="shared" si="4"/>
        <v>#N/A</v>
      </c>
      <c r="AG52" s="108" t="e">
        <f t="shared" si="5"/>
        <v>#N/A</v>
      </c>
      <c r="AH52" s="134">
        <f>HLOOKUP('Pooling Demand- Subsidy &amp; ML'!$B52,'Main Sheet'!$B$9:$F$44,24,FALSE)</f>
        <v>54</v>
      </c>
      <c r="AI52" s="180">
        <f>HLOOKUP('Pooling Demand- Subsidy &amp; ML'!$B52,'Main Sheet'!$B$9:$F$44,34,FALSE)</f>
        <v>-2.9</v>
      </c>
      <c r="AJ52" s="180">
        <f>HLOOKUP('Pooling Demand- Subsidy &amp; ML'!$B52,'Main Sheet'!$B$9:$F$44,35,FALSE)</f>
        <v>-6.3</v>
      </c>
      <c r="AK52" s="180">
        <f>HLOOKUP('Pooling Demand- Subsidy &amp; ML'!$B52,'Main Sheet'!$B$9:$F$44,36,FALSE)</f>
        <v>-8.4</v>
      </c>
      <c r="AL52" s="108" t="e">
        <f t="shared" si="6"/>
        <v>#N/A</v>
      </c>
      <c r="AM52" s="108" t="e">
        <f t="shared" si="7"/>
        <v>#N/A</v>
      </c>
      <c r="AN52" s="108" t="e">
        <f t="shared" si="8"/>
        <v>#N/A</v>
      </c>
      <c r="AO52" s="128" t="e">
        <f>HLOOKUP($B52,'Main Sheet'!$B$9:$F$44,26,FALSE)*$P52/(1-AE52)</f>
        <v>#N/A</v>
      </c>
      <c r="AP52" s="128" t="e">
        <f>HLOOKUP($B52,'Main Sheet'!$B$9:$F$44,26,FALSE)*$P52/(1-AF52)</f>
        <v>#N/A</v>
      </c>
      <c r="AQ52" s="128" t="e">
        <f>HLOOKUP($B52,'Main Sheet'!$B$9:$F$44,26,FALSE)*$P52/(1-AG52)</f>
        <v>#N/A</v>
      </c>
      <c r="AR52" s="128" t="e">
        <f>HLOOKUP($B52,'Main Sheet'!$B$9:$F$44,26,FALSE)*$R52/(1-AE52)</f>
        <v>#N/A</v>
      </c>
      <c r="AS52" s="128" t="e">
        <f>HLOOKUP($B52,'Main Sheet'!$B$9:$F$44,26,FALSE)*$R52/(1-AF52)</f>
        <v>#N/A</v>
      </c>
      <c r="AT52" s="128" t="e">
        <f>HLOOKUP($B52,'Main Sheet'!$B$9:$F$44,26,FALSE)*$R52/(1-AG52)</f>
        <v>#N/A</v>
      </c>
      <c r="AU52" s="128" t="e">
        <f>HLOOKUP($B52,'Main Sheet'!$B$9:$F$44,26,FALSE)*$T52/(1-AL52)</f>
        <v>#N/A</v>
      </c>
      <c r="AV52" s="128" t="e">
        <f>HLOOKUP($B52,'Main Sheet'!$B$9:$F$44,26,FALSE)*$T52/(1-AM52)</f>
        <v>#N/A</v>
      </c>
      <c r="AW52" s="128" t="e">
        <f>HLOOKUP($B52,'Main Sheet'!$B$9:$F$44,26,FALSE)*$T52/(1-AN52)</f>
        <v>#N/A</v>
      </c>
      <c r="AX52" s="50" t="e">
        <f t="shared" si="9"/>
        <v>#N/A</v>
      </c>
      <c r="AY52" s="50" t="e">
        <f t="shared" si="10"/>
        <v>#N/A</v>
      </c>
      <c r="AZ52" s="50" t="e">
        <f t="shared" si="11"/>
        <v>#N/A</v>
      </c>
      <c r="BA52" s="50" t="e">
        <f t="shared" si="12"/>
        <v>#N/A</v>
      </c>
      <c r="BB52" s="50" t="e">
        <f t="shared" si="13"/>
        <v>#N/A</v>
      </c>
      <c r="BC52" s="50" t="e">
        <f t="shared" si="14"/>
        <v>#N/A</v>
      </c>
      <c r="BD52" s="50" t="e">
        <f t="shared" si="15"/>
        <v>#N/A</v>
      </c>
      <c r="BE52" s="50" t="e">
        <f t="shared" si="16"/>
        <v>#N/A</v>
      </c>
      <c r="BF52" s="50" t="e">
        <f t="shared" si="17"/>
        <v>#N/A</v>
      </c>
      <c r="BG52" s="131" t="e">
        <f t="shared" si="18"/>
        <v>#N/A</v>
      </c>
      <c r="BH52" s="131" t="e">
        <f t="shared" si="19"/>
        <v>#N/A</v>
      </c>
      <c r="BI52" s="131" t="e">
        <f t="shared" si="20"/>
        <v>#N/A</v>
      </c>
      <c r="BJ52" s="131" t="e">
        <f t="shared" si="21"/>
        <v>#N/A</v>
      </c>
      <c r="BK52" s="131" t="e">
        <f t="shared" si="22"/>
        <v>#N/A</v>
      </c>
      <c r="BL52" s="131" t="e">
        <f t="shared" si="23"/>
        <v>#N/A</v>
      </c>
      <c r="BM52" s="131" t="e">
        <f t="shared" si="24"/>
        <v>#N/A</v>
      </c>
      <c r="BN52" s="131" t="e">
        <f t="shared" si="25"/>
        <v>#N/A</v>
      </c>
      <c r="BO52" s="131" t="e">
        <f t="shared" si="26"/>
        <v>#N/A</v>
      </c>
      <c r="BP52" s="129" t="e">
        <f t="shared" si="27"/>
        <v>#N/A</v>
      </c>
      <c r="BQ52" s="129" t="e">
        <f t="shared" si="28"/>
        <v>#N/A</v>
      </c>
      <c r="BR52" s="129" t="e">
        <f t="shared" si="29"/>
        <v>#N/A</v>
      </c>
      <c r="BS52" s="129" t="e">
        <f t="shared" si="30"/>
        <v>#N/A</v>
      </c>
      <c r="BT52" s="129" t="e">
        <f t="shared" si="31"/>
        <v>#N/A</v>
      </c>
      <c r="BU52" s="129" t="e">
        <f t="shared" si="32"/>
        <v>#N/A</v>
      </c>
      <c r="BV52" s="129" t="e">
        <f t="shared" si="33"/>
        <v>#N/A</v>
      </c>
      <c r="BW52" s="129" t="e">
        <f t="shared" si="34"/>
        <v>#N/A</v>
      </c>
      <c r="BX52" s="129" t="e">
        <f t="shared" si="35"/>
        <v>#N/A</v>
      </c>
      <c r="BY52" s="131" t="e">
        <f t="shared" si="36"/>
        <v>#N/A</v>
      </c>
      <c r="BZ52" s="131" t="e">
        <f t="shared" si="37"/>
        <v>#N/A</v>
      </c>
      <c r="CA52" s="131" t="e">
        <f t="shared" si="38"/>
        <v>#N/A</v>
      </c>
      <c r="CB52" s="131" t="e">
        <f t="shared" si="39"/>
        <v>#N/A</v>
      </c>
      <c r="CC52" s="131" t="e">
        <f t="shared" si="40"/>
        <v>#N/A</v>
      </c>
      <c r="CD52" s="131" t="e">
        <f t="shared" si="41"/>
        <v>#N/A</v>
      </c>
      <c r="CE52" s="131" t="e">
        <f t="shared" si="42"/>
        <v>#N/A</v>
      </c>
      <c r="CF52" s="131" t="e">
        <f t="shared" si="43"/>
        <v>#N/A</v>
      </c>
      <c r="CG52" s="131" t="e">
        <f t="shared" si="44"/>
        <v>#N/A</v>
      </c>
    </row>
    <row r="53" spans="2:85" x14ac:dyDescent="0.2">
      <c r="B53" s="103">
        <v>2016</v>
      </c>
      <c r="C53" s="103">
        <v>5</v>
      </c>
      <c r="D53" s="103">
        <v>5</v>
      </c>
      <c r="E53" s="4" t="s">
        <v>7</v>
      </c>
      <c r="F53" s="4" t="s">
        <v>7</v>
      </c>
      <c r="G53" s="133">
        <f>SUMIFS('Model Trip Data'!$H:$H,'Model Trip Data'!$A:$A,$B53,'Model Trip Data'!$B:$B,$C53,'Model Trip Data'!$C:$C,$D53,'Model Trip Data'!$E:$E,G$7,'Model Trip Data'!$F:$F,G$8,'Model Trip Data'!$D:$D,G$10,'Model Trip Data'!$G:$G,G$9)</f>
        <v>0</v>
      </c>
      <c r="H53" s="133">
        <f>SUMIFS('Model Trip Data'!$H:$H,'Model Trip Data'!$A:$A,$B53,'Model Trip Data'!$B:$B,$C53,'Model Trip Data'!$C:$C,$D53,'Model Trip Data'!$E:$E,H$7,'Model Trip Data'!$F:$F,H$8,'Model Trip Data'!$D:$D,H$10,'Model Trip Data'!$G:$G,H$9)</f>
        <v>0</v>
      </c>
      <c r="I53" s="133">
        <f>SUMIFS('Model Trip Data'!$H:$H,'Model Trip Data'!$A:$A,$B53,'Model Trip Data'!$B:$B,$C53,'Model Trip Data'!$C:$C,$D53,'Model Trip Data'!$E:$E,I$7,'Model Trip Data'!$F:$F,I$8,'Model Trip Data'!$D:$D,I$10,'Model Trip Data'!$G:$G,I$9)</f>
        <v>0</v>
      </c>
      <c r="J53" s="133">
        <f>SUMIFS('Model Trip Data'!$H:$H,'Model Trip Data'!$A:$A,$B53,'Model Trip Data'!$B:$B,$C53,'Model Trip Data'!$C:$C,$D53,'Model Trip Data'!$E:$E,J$7,'Model Trip Data'!$F:$F,J$8,'Model Trip Data'!$D:$D,J$10,'Model Trip Data'!$G:$G,J$9)</f>
        <v>0</v>
      </c>
      <c r="K53" s="133">
        <f>SUMIFS('Model Trip Data'!$H:$H,'Model Trip Data'!$A:$A,$B53,'Model Trip Data'!$B:$B,$C53,'Model Trip Data'!$C:$C,$D53,'Model Trip Data'!$E:$E,K$7,'Model Trip Data'!$F:$F,K$8,'Model Trip Data'!$D:$D,K$10,'Model Trip Data'!$G:$G,K$9)</f>
        <v>0</v>
      </c>
      <c r="L53" s="133">
        <f>SUMIFS('Model Trip Data'!$H:$H,'Model Trip Data'!$A:$A,$B53,'Model Trip Data'!$B:$B,$C53,'Model Trip Data'!$C:$C,$D53,'Model Trip Data'!$E:$E,L$7,'Model Trip Data'!$F:$F,L$8,'Model Trip Data'!$D:$D,L$10,'Model Trip Data'!$G:$G,L$9)</f>
        <v>0</v>
      </c>
      <c r="M53" s="133">
        <f>SUMIFS('Model Trip Data'!$H:$H,'Model Trip Data'!$A:$A,$B53,'Model Trip Data'!$B:$B,$C53,'Model Trip Data'!$C:$C,$D53,'Model Trip Data'!$E:$E,M$7,'Model Trip Data'!$F:$F,M$8,'Model Trip Data'!$G:$G,M$9)</f>
        <v>0</v>
      </c>
      <c r="N53" s="133">
        <f>SUMIFS('Model Trip Data'!$H:$H,'Model Trip Data'!$A:$A,$B53,'Model Trip Data'!$B:$B,$C53,'Model Trip Data'!$C:$C,$D53,'Model Trip Data'!$E:$E,N$7,'Model Trip Data'!$F:$F,N$8,'Model Trip Data'!$G:$G,N$9)</f>
        <v>0</v>
      </c>
      <c r="O53" s="133">
        <f>SUMIFS('Model Trip Data'!$H:$H,'Model Trip Data'!$A:$A,$B53,'Model Trip Data'!$B:$B,$C53,'Model Trip Data'!$C:$C,$D53,'Model Trip Data'!$E:$E,O$7,'Model Trip Data'!$F:$F,O$8,'Model Trip Data'!$G:$G,O$9)</f>
        <v>0</v>
      </c>
      <c r="P53" s="134" t="e">
        <f>VLOOKUP($B53&amp;"_"&amp;$C53&amp;"_"&amp;$D53&amp;"_"&amp;P$10,'Model Skims Data'!$A:$H,6,FALSE)</f>
        <v>#N/A</v>
      </c>
      <c r="Q53" s="134" t="e">
        <f>VLOOKUP($B53&amp;"_"&amp;$C53&amp;"_"&amp;$D53&amp;"_"&amp;Q$10,'Model Skims Data'!$A:$H,7,FALSE)</f>
        <v>#N/A</v>
      </c>
      <c r="R53" s="134" t="e">
        <f>VLOOKUP($B53&amp;"_"&amp;$C53&amp;"_"&amp;$D53&amp;"_"&amp;R$10,'Model Skims Data'!$A:$H,6,FALSE)</f>
        <v>#N/A</v>
      </c>
      <c r="S53" s="134" t="e">
        <f>VLOOKUP($B53&amp;"_"&amp;$C53&amp;"_"&amp;$D53&amp;"_"&amp;S$10,'Model Skims Data'!$A:$H,7,FALSE)</f>
        <v>#N/A</v>
      </c>
      <c r="T53" s="134" t="e">
        <f>VLOOKUP($B53&amp;"_"&amp;$C53&amp;"_"&amp;$D53&amp;"_"&amp;T$10,'Model Skims Data'!$A:$H,6,FALSE)</f>
        <v>#N/A</v>
      </c>
      <c r="U53" s="134" t="e">
        <f>VLOOKUP($B53&amp;"_"&amp;$C53&amp;"_"&amp;$D53&amp;"_"&amp;U$10,'Model Skims Data'!$A:$H,7,FALSE)</f>
        <v>#N/A</v>
      </c>
      <c r="V53" s="134" t="e">
        <f>VLOOKUP($B53&amp;"_"&amp;$C53&amp;"_"&amp;$D53&amp;"_"&amp;V$10,'Model Skims Data'!$A:$H,8,FALSE)</f>
        <v>#N/A</v>
      </c>
      <c r="W53" s="134" t="e">
        <f>VLOOKUP($B53&amp;"_"&amp;$C53&amp;"_"&amp;$D53&amp;"_"&amp;W$10,'Model Skims Data'!$A:$H,8,FALSE)</f>
        <v>#N/A</v>
      </c>
      <c r="X53" s="134" t="e">
        <f>VLOOKUP($B53&amp;"_"&amp;$C53&amp;"_"&amp;$D53&amp;"_"&amp;X$10,'Model Skims Data'!$A:$H,8,FALSE)</f>
        <v>#N/A</v>
      </c>
      <c r="Y53" s="134">
        <f>HLOOKUP('Pooling Demand- Subsidy &amp; ML'!$B53,'Main Sheet'!$B$9:$F$44,21,FALSE)</f>
        <v>16.3</v>
      </c>
      <c r="Z53" s="134">
        <f>HLOOKUP('Pooling Demand- Subsidy &amp; ML'!$B53,'Main Sheet'!$B$9:$F$44,23,FALSE)</f>
        <v>0</v>
      </c>
      <c r="AA53" s="179">
        <f>HLOOKUP('Pooling Demand- Subsidy &amp; ML'!$B53,'Main Sheet'!$B$9:$F$44,28,FALSE)</f>
        <v>-1.9513339196716502E-3</v>
      </c>
      <c r="AB53" s="180">
        <f>HLOOKUP('Pooling Demand- Subsidy &amp; ML'!$B53,'Main Sheet'!$B$9:$F$44,30,FALSE)</f>
        <v>-2.6</v>
      </c>
      <c r="AC53" s="180">
        <f>HLOOKUP('Pooling Demand- Subsidy &amp; ML'!$B53,'Main Sheet'!$B$9:$F$44,31,FALSE)</f>
        <v>-5.9</v>
      </c>
      <c r="AD53" s="180">
        <f>HLOOKUP('Pooling Demand- Subsidy &amp; ML'!$B53,'Main Sheet'!$B$9:$F$44,32,FALSE)</f>
        <v>-7.9</v>
      </c>
      <c r="AE53" s="108" t="e">
        <f t="shared" si="3"/>
        <v>#N/A</v>
      </c>
      <c r="AF53" s="108" t="e">
        <f t="shared" si="4"/>
        <v>#N/A</v>
      </c>
      <c r="AG53" s="108" t="e">
        <f t="shared" si="5"/>
        <v>#N/A</v>
      </c>
      <c r="AH53" s="134">
        <f>HLOOKUP('Pooling Demand- Subsidy &amp; ML'!$B53,'Main Sheet'!$B$9:$F$44,24,FALSE)</f>
        <v>54</v>
      </c>
      <c r="AI53" s="180">
        <f>HLOOKUP('Pooling Demand- Subsidy &amp; ML'!$B53,'Main Sheet'!$B$9:$F$44,34,FALSE)</f>
        <v>-2.9</v>
      </c>
      <c r="AJ53" s="180">
        <f>HLOOKUP('Pooling Demand- Subsidy &amp; ML'!$B53,'Main Sheet'!$B$9:$F$44,35,FALSE)</f>
        <v>-6.3</v>
      </c>
      <c r="AK53" s="180">
        <f>HLOOKUP('Pooling Demand- Subsidy &amp; ML'!$B53,'Main Sheet'!$B$9:$F$44,36,FALSE)</f>
        <v>-8.4</v>
      </c>
      <c r="AL53" s="108" t="e">
        <f t="shared" si="6"/>
        <v>#N/A</v>
      </c>
      <c r="AM53" s="108" t="e">
        <f t="shared" si="7"/>
        <v>#N/A</v>
      </c>
      <c r="AN53" s="108" t="e">
        <f t="shared" si="8"/>
        <v>#N/A</v>
      </c>
      <c r="AO53" s="128" t="e">
        <f>HLOOKUP($B53,'Main Sheet'!$B$9:$F$44,26,FALSE)*$P53/(1-AE53)</f>
        <v>#N/A</v>
      </c>
      <c r="AP53" s="128" t="e">
        <f>HLOOKUP($B53,'Main Sheet'!$B$9:$F$44,26,FALSE)*$P53/(1-AF53)</f>
        <v>#N/A</v>
      </c>
      <c r="AQ53" s="128" t="e">
        <f>HLOOKUP($B53,'Main Sheet'!$B$9:$F$44,26,FALSE)*$P53/(1-AG53)</f>
        <v>#N/A</v>
      </c>
      <c r="AR53" s="128" t="e">
        <f>HLOOKUP($B53,'Main Sheet'!$B$9:$F$44,26,FALSE)*$R53/(1-AE53)</f>
        <v>#N/A</v>
      </c>
      <c r="AS53" s="128" t="e">
        <f>HLOOKUP($B53,'Main Sheet'!$B$9:$F$44,26,FALSE)*$R53/(1-AF53)</f>
        <v>#N/A</v>
      </c>
      <c r="AT53" s="128" t="e">
        <f>HLOOKUP($B53,'Main Sheet'!$B$9:$F$44,26,FALSE)*$R53/(1-AG53)</f>
        <v>#N/A</v>
      </c>
      <c r="AU53" s="128" t="e">
        <f>HLOOKUP($B53,'Main Sheet'!$B$9:$F$44,26,FALSE)*$T53/(1-AL53)</f>
        <v>#N/A</v>
      </c>
      <c r="AV53" s="128" t="e">
        <f>HLOOKUP($B53,'Main Sheet'!$B$9:$F$44,26,FALSE)*$T53/(1-AM53)</f>
        <v>#N/A</v>
      </c>
      <c r="AW53" s="128" t="e">
        <f>HLOOKUP($B53,'Main Sheet'!$B$9:$F$44,26,FALSE)*$T53/(1-AN53)</f>
        <v>#N/A</v>
      </c>
      <c r="AX53" s="50" t="e">
        <f t="shared" si="9"/>
        <v>#N/A</v>
      </c>
      <c r="AY53" s="50" t="e">
        <f t="shared" si="10"/>
        <v>#N/A</v>
      </c>
      <c r="AZ53" s="50" t="e">
        <f t="shared" si="11"/>
        <v>#N/A</v>
      </c>
      <c r="BA53" s="50" t="e">
        <f t="shared" si="12"/>
        <v>#N/A</v>
      </c>
      <c r="BB53" s="50" t="e">
        <f t="shared" si="13"/>
        <v>#N/A</v>
      </c>
      <c r="BC53" s="50" t="e">
        <f t="shared" si="14"/>
        <v>#N/A</v>
      </c>
      <c r="BD53" s="50" t="e">
        <f t="shared" si="15"/>
        <v>#N/A</v>
      </c>
      <c r="BE53" s="50" t="e">
        <f t="shared" si="16"/>
        <v>#N/A</v>
      </c>
      <c r="BF53" s="50" t="e">
        <f t="shared" si="17"/>
        <v>#N/A</v>
      </c>
      <c r="BG53" s="131" t="e">
        <f t="shared" si="18"/>
        <v>#N/A</v>
      </c>
      <c r="BH53" s="131" t="e">
        <f t="shared" si="19"/>
        <v>#N/A</v>
      </c>
      <c r="BI53" s="131" t="e">
        <f t="shared" si="20"/>
        <v>#N/A</v>
      </c>
      <c r="BJ53" s="131" t="e">
        <f t="shared" si="21"/>
        <v>#N/A</v>
      </c>
      <c r="BK53" s="131" t="e">
        <f t="shared" si="22"/>
        <v>#N/A</v>
      </c>
      <c r="BL53" s="131" t="e">
        <f t="shared" si="23"/>
        <v>#N/A</v>
      </c>
      <c r="BM53" s="131" t="e">
        <f t="shared" si="24"/>
        <v>#N/A</v>
      </c>
      <c r="BN53" s="131" t="e">
        <f t="shared" si="25"/>
        <v>#N/A</v>
      </c>
      <c r="BO53" s="131" t="e">
        <f t="shared" si="26"/>
        <v>#N/A</v>
      </c>
      <c r="BP53" s="129" t="e">
        <f t="shared" si="27"/>
        <v>#N/A</v>
      </c>
      <c r="BQ53" s="129" t="e">
        <f t="shared" si="28"/>
        <v>#N/A</v>
      </c>
      <c r="BR53" s="129" t="e">
        <f t="shared" si="29"/>
        <v>#N/A</v>
      </c>
      <c r="BS53" s="129" t="e">
        <f t="shared" si="30"/>
        <v>#N/A</v>
      </c>
      <c r="BT53" s="129" t="e">
        <f t="shared" si="31"/>
        <v>#N/A</v>
      </c>
      <c r="BU53" s="129" t="e">
        <f t="shared" si="32"/>
        <v>#N/A</v>
      </c>
      <c r="BV53" s="129" t="e">
        <f t="shared" si="33"/>
        <v>#N/A</v>
      </c>
      <c r="BW53" s="129" t="e">
        <f t="shared" si="34"/>
        <v>#N/A</v>
      </c>
      <c r="BX53" s="129" t="e">
        <f t="shared" si="35"/>
        <v>#N/A</v>
      </c>
      <c r="BY53" s="131" t="e">
        <f t="shared" si="36"/>
        <v>#N/A</v>
      </c>
      <c r="BZ53" s="131" t="e">
        <f t="shared" si="37"/>
        <v>#N/A</v>
      </c>
      <c r="CA53" s="131" t="e">
        <f t="shared" si="38"/>
        <v>#N/A</v>
      </c>
      <c r="CB53" s="131" t="e">
        <f t="shared" si="39"/>
        <v>#N/A</v>
      </c>
      <c r="CC53" s="131" t="e">
        <f t="shared" si="40"/>
        <v>#N/A</v>
      </c>
      <c r="CD53" s="131" t="e">
        <f t="shared" si="41"/>
        <v>#N/A</v>
      </c>
      <c r="CE53" s="131" t="e">
        <f t="shared" si="42"/>
        <v>#N/A</v>
      </c>
      <c r="CF53" s="131" t="e">
        <f t="shared" si="43"/>
        <v>#N/A</v>
      </c>
      <c r="CG53" s="131" t="e">
        <f t="shared" si="44"/>
        <v>#N/A</v>
      </c>
    </row>
    <row r="54" spans="2:85" x14ac:dyDescent="0.2">
      <c r="B54" s="103">
        <v>2016</v>
      </c>
      <c r="C54" s="103">
        <v>6</v>
      </c>
      <c r="D54" s="103">
        <v>5</v>
      </c>
      <c r="E54" s="4" t="s">
        <v>8</v>
      </c>
      <c r="F54" s="4" t="s">
        <v>7</v>
      </c>
      <c r="G54" s="133">
        <f>SUMIFS('Model Trip Data'!$H:$H,'Model Trip Data'!$A:$A,$B54,'Model Trip Data'!$B:$B,$C54,'Model Trip Data'!$C:$C,$D54,'Model Trip Data'!$E:$E,G$7,'Model Trip Data'!$F:$F,G$8,'Model Trip Data'!$D:$D,G$10,'Model Trip Data'!$G:$G,G$9)</f>
        <v>0</v>
      </c>
      <c r="H54" s="133">
        <f>SUMIFS('Model Trip Data'!$H:$H,'Model Trip Data'!$A:$A,$B54,'Model Trip Data'!$B:$B,$C54,'Model Trip Data'!$C:$C,$D54,'Model Trip Data'!$E:$E,H$7,'Model Trip Data'!$F:$F,H$8,'Model Trip Data'!$D:$D,H$10,'Model Trip Data'!$G:$G,H$9)</f>
        <v>0</v>
      </c>
      <c r="I54" s="133">
        <f>SUMIFS('Model Trip Data'!$H:$H,'Model Trip Data'!$A:$A,$B54,'Model Trip Data'!$B:$B,$C54,'Model Trip Data'!$C:$C,$D54,'Model Trip Data'!$E:$E,I$7,'Model Trip Data'!$F:$F,I$8,'Model Trip Data'!$D:$D,I$10,'Model Trip Data'!$G:$G,I$9)</f>
        <v>0</v>
      </c>
      <c r="J54" s="133">
        <f>SUMIFS('Model Trip Data'!$H:$H,'Model Trip Data'!$A:$A,$B54,'Model Trip Data'!$B:$B,$C54,'Model Trip Data'!$C:$C,$D54,'Model Trip Data'!$E:$E,J$7,'Model Trip Data'!$F:$F,J$8,'Model Trip Data'!$D:$D,J$10,'Model Trip Data'!$G:$G,J$9)</f>
        <v>0</v>
      </c>
      <c r="K54" s="133">
        <f>SUMIFS('Model Trip Data'!$H:$H,'Model Trip Data'!$A:$A,$B54,'Model Trip Data'!$B:$B,$C54,'Model Trip Data'!$C:$C,$D54,'Model Trip Data'!$E:$E,K$7,'Model Trip Data'!$F:$F,K$8,'Model Trip Data'!$D:$D,K$10,'Model Trip Data'!$G:$G,K$9)</f>
        <v>0</v>
      </c>
      <c r="L54" s="133">
        <f>SUMIFS('Model Trip Data'!$H:$H,'Model Trip Data'!$A:$A,$B54,'Model Trip Data'!$B:$B,$C54,'Model Trip Data'!$C:$C,$D54,'Model Trip Data'!$E:$E,L$7,'Model Trip Data'!$F:$F,L$8,'Model Trip Data'!$D:$D,L$10,'Model Trip Data'!$G:$G,L$9)</f>
        <v>0</v>
      </c>
      <c r="M54" s="133">
        <f>SUMIFS('Model Trip Data'!$H:$H,'Model Trip Data'!$A:$A,$B54,'Model Trip Data'!$B:$B,$C54,'Model Trip Data'!$C:$C,$D54,'Model Trip Data'!$E:$E,M$7,'Model Trip Data'!$F:$F,M$8,'Model Trip Data'!$G:$G,M$9)</f>
        <v>0</v>
      </c>
      <c r="N54" s="133">
        <f>SUMIFS('Model Trip Data'!$H:$H,'Model Trip Data'!$A:$A,$B54,'Model Trip Data'!$B:$B,$C54,'Model Trip Data'!$C:$C,$D54,'Model Trip Data'!$E:$E,N$7,'Model Trip Data'!$F:$F,N$8,'Model Trip Data'!$G:$G,N$9)</f>
        <v>0</v>
      </c>
      <c r="O54" s="133">
        <f>SUMIFS('Model Trip Data'!$H:$H,'Model Trip Data'!$A:$A,$B54,'Model Trip Data'!$B:$B,$C54,'Model Trip Data'!$C:$C,$D54,'Model Trip Data'!$E:$E,O$7,'Model Trip Data'!$F:$F,O$8,'Model Trip Data'!$G:$G,O$9)</f>
        <v>0</v>
      </c>
      <c r="P54" s="134" t="e">
        <f>VLOOKUP($B54&amp;"_"&amp;$C54&amp;"_"&amp;$D54&amp;"_"&amp;P$10,'Model Skims Data'!$A:$H,6,FALSE)</f>
        <v>#N/A</v>
      </c>
      <c r="Q54" s="134" t="e">
        <f>VLOOKUP($B54&amp;"_"&amp;$C54&amp;"_"&amp;$D54&amp;"_"&amp;Q$10,'Model Skims Data'!$A:$H,7,FALSE)</f>
        <v>#N/A</v>
      </c>
      <c r="R54" s="134" t="e">
        <f>VLOOKUP($B54&amp;"_"&amp;$C54&amp;"_"&amp;$D54&amp;"_"&amp;R$10,'Model Skims Data'!$A:$H,6,FALSE)</f>
        <v>#N/A</v>
      </c>
      <c r="S54" s="134" t="e">
        <f>VLOOKUP($B54&amp;"_"&amp;$C54&amp;"_"&amp;$D54&amp;"_"&amp;S$10,'Model Skims Data'!$A:$H,7,FALSE)</f>
        <v>#N/A</v>
      </c>
      <c r="T54" s="134" t="e">
        <f>VLOOKUP($B54&amp;"_"&amp;$C54&amp;"_"&amp;$D54&amp;"_"&amp;T$10,'Model Skims Data'!$A:$H,6,FALSE)</f>
        <v>#N/A</v>
      </c>
      <c r="U54" s="134" t="e">
        <f>VLOOKUP($B54&amp;"_"&amp;$C54&amp;"_"&amp;$D54&amp;"_"&amp;U$10,'Model Skims Data'!$A:$H,7,FALSE)</f>
        <v>#N/A</v>
      </c>
      <c r="V54" s="134" t="e">
        <f>VLOOKUP($B54&amp;"_"&amp;$C54&amp;"_"&amp;$D54&amp;"_"&amp;V$10,'Model Skims Data'!$A:$H,8,FALSE)</f>
        <v>#N/A</v>
      </c>
      <c r="W54" s="134" t="e">
        <f>VLOOKUP($B54&amp;"_"&amp;$C54&amp;"_"&amp;$D54&amp;"_"&amp;W$10,'Model Skims Data'!$A:$H,8,FALSE)</f>
        <v>#N/A</v>
      </c>
      <c r="X54" s="134" t="e">
        <f>VLOOKUP($B54&amp;"_"&amp;$C54&amp;"_"&amp;$D54&amp;"_"&amp;X$10,'Model Skims Data'!$A:$H,8,FALSE)</f>
        <v>#N/A</v>
      </c>
      <c r="Y54" s="134">
        <f>HLOOKUP('Pooling Demand- Subsidy &amp; ML'!$B54,'Main Sheet'!$B$9:$F$44,21,FALSE)</f>
        <v>16.3</v>
      </c>
      <c r="Z54" s="134">
        <f>HLOOKUP('Pooling Demand- Subsidy &amp; ML'!$B54,'Main Sheet'!$B$9:$F$44,23,FALSE)</f>
        <v>0</v>
      </c>
      <c r="AA54" s="179">
        <f>HLOOKUP('Pooling Demand- Subsidy &amp; ML'!$B54,'Main Sheet'!$B$9:$F$44,28,FALSE)</f>
        <v>-1.9513339196716502E-3</v>
      </c>
      <c r="AB54" s="180">
        <f>HLOOKUP('Pooling Demand- Subsidy &amp; ML'!$B54,'Main Sheet'!$B$9:$F$44,30,FALSE)</f>
        <v>-2.6</v>
      </c>
      <c r="AC54" s="180">
        <f>HLOOKUP('Pooling Demand- Subsidy &amp; ML'!$B54,'Main Sheet'!$B$9:$F$44,31,FALSE)</f>
        <v>-5.9</v>
      </c>
      <c r="AD54" s="180">
        <f>HLOOKUP('Pooling Demand- Subsidy &amp; ML'!$B54,'Main Sheet'!$B$9:$F$44,32,FALSE)</f>
        <v>-7.9</v>
      </c>
      <c r="AE54" s="108" t="e">
        <f t="shared" si="3"/>
        <v>#N/A</v>
      </c>
      <c r="AF54" s="108" t="e">
        <f t="shared" si="4"/>
        <v>#N/A</v>
      </c>
      <c r="AG54" s="108" t="e">
        <f t="shared" si="5"/>
        <v>#N/A</v>
      </c>
      <c r="AH54" s="134">
        <f>HLOOKUP('Pooling Demand- Subsidy &amp; ML'!$B54,'Main Sheet'!$B$9:$F$44,24,FALSE)</f>
        <v>54</v>
      </c>
      <c r="AI54" s="180">
        <f>HLOOKUP('Pooling Demand- Subsidy &amp; ML'!$B54,'Main Sheet'!$B$9:$F$44,34,FALSE)</f>
        <v>-2.9</v>
      </c>
      <c r="AJ54" s="180">
        <f>HLOOKUP('Pooling Demand- Subsidy &amp; ML'!$B54,'Main Sheet'!$B$9:$F$44,35,FALSE)</f>
        <v>-6.3</v>
      </c>
      <c r="AK54" s="180">
        <f>HLOOKUP('Pooling Demand- Subsidy &amp; ML'!$B54,'Main Sheet'!$B$9:$F$44,36,FALSE)</f>
        <v>-8.4</v>
      </c>
      <c r="AL54" s="108" t="e">
        <f t="shared" si="6"/>
        <v>#N/A</v>
      </c>
      <c r="AM54" s="108" t="e">
        <f t="shared" si="7"/>
        <v>#N/A</v>
      </c>
      <c r="AN54" s="108" t="e">
        <f t="shared" si="8"/>
        <v>#N/A</v>
      </c>
      <c r="AO54" s="128" t="e">
        <f>HLOOKUP($B54,'Main Sheet'!$B$9:$F$44,26,FALSE)*$P54/(1-AE54)</f>
        <v>#N/A</v>
      </c>
      <c r="AP54" s="128" t="e">
        <f>HLOOKUP($B54,'Main Sheet'!$B$9:$F$44,26,FALSE)*$P54/(1-AF54)</f>
        <v>#N/A</v>
      </c>
      <c r="AQ54" s="128" t="e">
        <f>HLOOKUP($B54,'Main Sheet'!$B$9:$F$44,26,FALSE)*$P54/(1-AG54)</f>
        <v>#N/A</v>
      </c>
      <c r="AR54" s="128" t="e">
        <f>HLOOKUP($B54,'Main Sheet'!$B$9:$F$44,26,FALSE)*$R54/(1-AE54)</f>
        <v>#N/A</v>
      </c>
      <c r="AS54" s="128" t="e">
        <f>HLOOKUP($B54,'Main Sheet'!$B$9:$F$44,26,FALSE)*$R54/(1-AF54)</f>
        <v>#N/A</v>
      </c>
      <c r="AT54" s="128" t="e">
        <f>HLOOKUP($B54,'Main Sheet'!$B$9:$F$44,26,FALSE)*$R54/(1-AG54)</f>
        <v>#N/A</v>
      </c>
      <c r="AU54" s="128" t="e">
        <f>HLOOKUP($B54,'Main Sheet'!$B$9:$F$44,26,FALSE)*$T54/(1-AL54)</f>
        <v>#N/A</v>
      </c>
      <c r="AV54" s="128" t="e">
        <f>HLOOKUP($B54,'Main Sheet'!$B$9:$F$44,26,FALSE)*$T54/(1-AM54)</f>
        <v>#N/A</v>
      </c>
      <c r="AW54" s="128" t="e">
        <f>HLOOKUP($B54,'Main Sheet'!$B$9:$F$44,26,FALSE)*$T54/(1-AN54)</f>
        <v>#N/A</v>
      </c>
      <c r="AX54" s="50" t="e">
        <f t="shared" si="9"/>
        <v>#N/A</v>
      </c>
      <c r="AY54" s="50" t="e">
        <f t="shared" si="10"/>
        <v>#N/A</v>
      </c>
      <c r="AZ54" s="50" t="e">
        <f t="shared" si="11"/>
        <v>#N/A</v>
      </c>
      <c r="BA54" s="50" t="e">
        <f t="shared" si="12"/>
        <v>#N/A</v>
      </c>
      <c r="BB54" s="50" t="e">
        <f t="shared" si="13"/>
        <v>#N/A</v>
      </c>
      <c r="BC54" s="50" t="e">
        <f t="shared" si="14"/>
        <v>#N/A</v>
      </c>
      <c r="BD54" s="50" t="e">
        <f t="shared" si="15"/>
        <v>#N/A</v>
      </c>
      <c r="BE54" s="50" t="e">
        <f t="shared" si="16"/>
        <v>#N/A</v>
      </c>
      <c r="BF54" s="50" t="e">
        <f t="shared" si="17"/>
        <v>#N/A</v>
      </c>
      <c r="BG54" s="131" t="e">
        <f t="shared" si="18"/>
        <v>#N/A</v>
      </c>
      <c r="BH54" s="131" t="e">
        <f t="shared" si="19"/>
        <v>#N/A</v>
      </c>
      <c r="BI54" s="131" t="e">
        <f t="shared" si="20"/>
        <v>#N/A</v>
      </c>
      <c r="BJ54" s="131" t="e">
        <f t="shared" si="21"/>
        <v>#N/A</v>
      </c>
      <c r="BK54" s="131" t="e">
        <f t="shared" si="22"/>
        <v>#N/A</v>
      </c>
      <c r="BL54" s="131" t="e">
        <f t="shared" si="23"/>
        <v>#N/A</v>
      </c>
      <c r="BM54" s="131" t="e">
        <f t="shared" si="24"/>
        <v>#N/A</v>
      </c>
      <c r="BN54" s="131" t="e">
        <f t="shared" si="25"/>
        <v>#N/A</v>
      </c>
      <c r="BO54" s="131" t="e">
        <f t="shared" si="26"/>
        <v>#N/A</v>
      </c>
      <c r="BP54" s="129" t="e">
        <f t="shared" si="27"/>
        <v>#N/A</v>
      </c>
      <c r="BQ54" s="129" t="e">
        <f t="shared" si="28"/>
        <v>#N/A</v>
      </c>
      <c r="BR54" s="129" t="e">
        <f t="shared" si="29"/>
        <v>#N/A</v>
      </c>
      <c r="BS54" s="129" t="e">
        <f t="shared" si="30"/>
        <v>#N/A</v>
      </c>
      <c r="BT54" s="129" t="e">
        <f t="shared" si="31"/>
        <v>#N/A</v>
      </c>
      <c r="BU54" s="129" t="e">
        <f t="shared" si="32"/>
        <v>#N/A</v>
      </c>
      <c r="BV54" s="129" t="e">
        <f t="shared" si="33"/>
        <v>#N/A</v>
      </c>
      <c r="BW54" s="129" t="e">
        <f t="shared" si="34"/>
        <v>#N/A</v>
      </c>
      <c r="BX54" s="129" t="e">
        <f t="shared" si="35"/>
        <v>#N/A</v>
      </c>
      <c r="BY54" s="131" t="e">
        <f t="shared" si="36"/>
        <v>#N/A</v>
      </c>
      <c r="BZ54" s="131" t="e">
        <f t="shared" si="37"/>
        <v>#N/A</v>
      </c>
      <c r="CA54" s="131" t="e">
        <f t="shared" si="38"/>
        <v>#N/A</v>
      </c>
      <c r="CB54" s="131" t="e">
        <f t="shared" si="39"/>
        <v>#N/A</v>
      </c>
      <c r="CC54" s="131" t="e">
        <f t="shared" si="40"/>
        <v>#N/A</v>
      </c>
      <c r="CD54" s="131" t="e">
        <f t="shared" si="41"/>
        <v>#N/A</v>
      </c>
      <c r="CE54" s="131" t="e">
        <f t="shared" si="42"/>
        <v>#N/A</v>
      </c>
      <c r="CF54" s="131" t="e">
        <f t="shared" si="43"/>
        <v>#N/A</v>
      </c>
      <c r="CG54" s="131" t="e">
        <f t="shared" si="44"/>
        <v>#N/A</v>
      </c>
    </row>
    <row r="55" spans="2:85" x14ac:dyDescent="0.2">
      <c r="B55" s="103">
        <v>2016</v>
      </c>
      <c r="C55" s="103">
        <v>0</v>
      </c>
      <c r="D55" s="103">
        <v>6</v>
      </c>
      <c r="E55" s="4" t="s">
        <v>2</v>
      </c>
      <c r="F55" s="4" t="s">
        <v>8</v>
      </c>
      <c r="G55" s="133">
        <f>SUMIFS('Model Trip Data'!$H:$H,'Model Trip Data'!$A:$A,$B55,'Model Trip Data'!$B:$B,$C55,'Model Trip Data'!$C:$C,$D55,'Model Trip Data'!$E:$E,G$7,'Model Trip Data'!$F:$F,G$8,'Model Trip Data'!$D:$D,G$10,'Model Trip Data'!$G:$G,G$9)</f>
        <v>0</v>
      </c>
      <c r="H55" s="133">
        <f>SUMIFS('Model Trip Data'!$H:$H,'Model Trip Data'!$A:$A,$B55,'Model Trip Data'!$B:$B,$C55,'Model Trip Data'!$C:$C,$D55,'Model Trip Data'!$E:$E,H$7,'Model Trip Data'!$F:$F,H$8,'Model Trip Data'!$D:$D,H$10,'Model Trip Data'!$G:$G,H$9)</f>
        <v>0</v>
      </c>
      <c r="I55" s="133">
        <f>SUMIFS('Model Trip Data'!$H:$H,'Model Trip Data'!$A:$A,$B55,'Model Trip Data'!$B:$B,$C55,'Model Trip Data'!$C:$C,$D55,'Model Trip Data'!$E:$E,I$7,'Model Trip Data'!$F:$F,I$8,'Model Trip Data'!$D:$D,I$10,'Model Trip Data'!$G:$G,I$9)</f>
        <v>0</v>
      </c>
      <c r="J55" s="133">
        <f>SUMIFS('Model Trip Data'!$H:$H,'Model Trip Data'!$A:$A,$B55,'Model Trip Data'!$B:$B,$C55,'Model Trip Data'!$C:$C,$D55,'Model Trip Data'!$E:$E,J$7,'Model Trip Data'!$F:$F,J$8,'Model Trip Data'!$D:$D,J$10,'Model Trip Data'!$G:$G,J$9)</f>
        <v>0</v>
      </c>
      <c r="K55" s="133">
        <f>SUMIFS('Model Trip Data'!$H:$H,'Model Trip Data'!$A:$A,$B55,'Model Trip Data'!$B:$B,$C55,'Model Trip Data'!$C:$C,$D55,'Model Trip Data'!$E:$E,K$7,'Model Trip Data'!$F:$F,K$8,'Model Trip Data'!$D:$D,K$10,'Model Trip Data'!$G:$G,K$9)</f>
        <v>0</v>
      </c>
      <c r="L55" s="133">
        <f>SUMIFS('Model Trip Data'!$H:$H,'Model Trip Data'!$A:$A,$B55,'Model Trip Data'!$B:$B,$C55,'Model Trip Data'!$C:$C,$D55,'Model Trip Data'!$E:$E,L$7,'Model Trip Data'!$F:$F,L$8,'Model Trip Data'!$D:$D,L$10,'Model Trip Data'!$G:$G,L$9)</f>
        <v>0</v>
      </c>
      <c r="M55" s="133">
        <f>SUMIFS('Model Trip Data'!$H:$H,'Model Trip Data'!$A:$A,$B55,'Model Trip Data'!$B:$B,$C55,'Model Trip Data'!$C:$C,$D55,'Model Trip Data'!$E:$E,M$7,'Model Trip Data'!$F:$F,M$8,'Model Trip Data'!$G:$G,M$9)</f>
        <v>0</v>
      </c>
      <c r="N55" s="133">
        <f>SUMIFS('Model Trip Data'!$H:$H,'Model Trip Data'!$A:$A,$B55,'Model Trip Data'!$B:$B,$C55,'Model Trip Data'!$C:$C,$D55,'Model Trip Data'!$E:$E,N$7,'Model Trip Data'!$F:$F,N$8,'Model Trip Data'!$G:$G,N$9)</f>
        <v>0</v>
      </c>
      <c r="O55" s="133">
        <f>SUMIFS('Model Trip Data'!$H:$H,'Model Trip Data'!$A:$A,$B55,'Model Trip Data'!$B:$B,$C55,'Model Trip Data'!$C:$C,$D55,'Model Trip Data'!$E:$E,O$7,'Model Trip Data'!$F:$F,O$8,'Model Trip Data'!$G:$G,O$9)</f>
        <v>0</v>
      </c>
      <c r="P55" s="134" t="e">
        <f>VLOOKUP($B55&amp;"_"&amp;$C55&amp;"_"&amp;$D55&amp;"_"&amp;P$10,'Model Skims Data'!$A:$H,6,FALSE)</f>
        <v>#N/A</v>
      </c>
      <c r="Q55" s="134" t="e">
        <f>VLOOKUP($B55&amp;"_"&amp;$C55&amp;"_"&amp;$D55&amp;"_"&amp;Q$10,'Model Skims Data'!$A:$H,7,FALSE)</f>
        <v>#N/A</v>
      </c>
      <c r="R55" s="134" t="e">
        <f>VLOOKUP($B55&amp;"_"&amp;$C55&amp;"_"&amp;$D55&amp;"_"&amp;R$10,'Model Skims Data'!$A:$H,6,FALSE)</f>
        <v>#N/A</v>
      </c>
      <c r="S55" s="134" t="e">
        <f>VLOOKUP($B55&amp;"_"&amp;$C55&amp;"_"&amp;$D55&amp;"_"&amp;S$10,'Model Skims Data'!$A:$H,7,FALSE)</f>
        <v>#N/A</v>
      </c>
      <c r="T55" s="134" t="e">
        <f>VLOOKUP($B55&amp;"_"&amp;$C55&amp;"_"&amp;$D55&amp;"_"&amp;T$10,'Model Skims Data'!$A:$H,6,FALSE)</f>
        <v>#N/A</v>
      </c>
      <c r="U55" s="134" t="e">
        <f>VLOOKUP($B55&amp;"_"&amp;$C55&amp;"_"&amp;$D55&amp;"_"&amp;U$10,'Model Skims Data'!$A:$H,7,FALSE)</f>
        <v>#N/A</v>
      </c>
      <c r="V55" s="134" t="e">
        <f>VLOOKUP($B55&amp;"_"&amp;$C55&amp;"_"&amp;$D55&amp;"_"&amp;V$10,'Model Skims Data'!$A:$H,8,FALSE)</f>
        <v>#N/A</v>
      </c>
      <c r="W55" s="134" t="e">
        <f>VLOOKUP($B55&amp;"_"&amp;$C55&amp;"_"&amp;$D55&amp;"_"&amp;W$10,'Model Skims Data'!$A:$H,8,FALSE)</f>
        <v>#N/A</v>
      </c>
      <c r="X55" s="134" t="e">
        <f>VLOOKUP($B55&amp;"_"&amp;$C55&amp;"_"&amp;$D55&amp;"_"&amp;X$10,'Model Skims Data'!$A:$H,8,FALSE)</f>
        <v>#N/A</v>
      </c>
      <c r="Y55" s="134">
        <f>HLOOKUP('Pooling Demand- Subsidy &amp; ML'!$B55,'Main Sheet'!$B$9:$F$44,21,FALSE)</f>
        <v>16.3</v>
      </c>
      <c r="Z55" s="134">
        <f>HLOOKUP('Pooling Demand- Subsidy &amp; ML'!$B55,'Main Sheet'!$B$9:$F$44,23,FALSE)</f>
        <v>0</v>
      </c>
      <c r="AA55" s="179">
        <f>HLOOKUP('Pooling Demand- Subsidy &amp; ML'!$B55,'Main Sheet'!$B$9:$F$44,28,FALSE)</f>
        <v>-1.9513339196716502E-3</v>
      </c>
      <c r="AB55" s="180">
        <f>HLOOKUP('Pooling Demand- Subsidy &amp; ML'!$B55,'Main Sheet'!$B$9:$F$44,30,FALSE)</f>
        <v>-2.6</v>
      </c>
      <c r="AC55" s="180">
        <f>HLOOKUP('Pooling Demand- Subsidy &amp; ML'!$B55,'Main Sheet'!$B$9:$F$44,31,FALSE)</f>
        <v>-5.9</v>
      </c>
      <c r="AD55" s="180">
        <f>HLOOKUP('Pooling Demand- Subsidy &amp; ML'!$B55,'Main Sheet'!$B$9:$F$44,32,FALSE)</f>
        <v>-7.9</v>
      </c>
      <c r="AE55" s="108" t="e">
        <f t="shared" si="3"/>
        <v>#N/A</v>
      </c>
      <c r="AF55" s="108" t="e">
        <f t="shared" si="4"/>
        <v>#N/A</v>
      </c>
      <c r="AG55" s="108" t="e">
        <f t="shared" si="5"/>
        <v>#N/A</v>
      </c>
      <c r="AH55" s="134">
        <f>HLOOKUP('Pooling Demand- Subsidy &amp; ML'!$B55,'Main Sheet'!$B$9:$F$44,24,FALSE)</f>
        <v>54</v>
      </c>
      <c r="AI55" s="180">
        <f>HLOOKUP('Pooling Demand- Subsidy &amp; ML'!$B55,'Main Sheet'!$B$9:$F$44,34,FALSE)</f>
        <v>-2.9</v>
      </c>
      <c r="AJ55" s="180">
        <f>HLOOKUP('Pooling Demand- Subsidy &amp; ML'!$B55,'Main Sheet'!$B$9:$F$44,35,FALSE)</f>
        <v>-6.3</v>
      </c>
      <c r="AK55" s="180">
        <f>HLOOKUP('Pooling Demand- Subsidy &amp; ML'!$B55,'Main Sheet'!$B$9:$F$44,36,FALSE)</f>
        <v>-8.4</v>
      </c>
      <c r="AL55" s="108" t="e">
        <f t="shared" si="6"/>
        <v>#N/A</v>
      </c>
      <c r="AM55" s="108" t="e">
        <f t="shared" si="7"/>
        <v>#N/A</v>
      </c>
      <c r="AN55" s="108" t="e">
        <f t="shared" si="8"/>
        <v>#N/A</v>
      </c>
      <c r="AO55" s="128" t="e">
        <f>HLOOKUP($B55,'Main Sheet'!$B$9:$F$44,26,FALSE)*$P55/(1-AE55)</f>
        <v>#N/A</v>
      </c>
      <c r="AP55" s="128" t="e">
        <f>HLOOKUP($B55,'Main Sheet'!$B$9:$F$44,26,FALSE)*$P55/(1-AF55)</f>
        <v>#N/A</v>
      </c>
      <c r="AQ55" s="128" t="e">
        <f>HLOOKUP($B55,'Main Sheet'!$B$9:$F$44,26,FALSE)*$P55/(1-AG55)</f>
        <v>#N/A</v>
      </c>
      <c r="AR55" s="128" t="e">
        <f>HLOOKUP($B55,'Main Sheet'!$B$9:$F$44,26,FALSE)*$R55/(1-AE55)</f>
        <v>#N/A</v>
      </c>
      <c r="AS55" s="128" t="e">
        <f>HLOOKUP($B55,'Main Sheet'!$B$9:$F$44,26,FALSE)*$R55/(1-AF55)</f>
        <v>#N/A</v>
      </c>
      <c r="AT55" s="128" t="e">
        <f>HLOOKUP($B55,'Main Sheet'!$B$9:$F$44,26,FALSE)*$R55/(1-AG55)</f>
        <v>#N/A</v>
      </c>
      <c r="AU55" s="128" t="e">
        <f>HLOOKUP($B55,'Main Sheet'!$B$9:$F$44,26,FALSE)*$T55/(1-AL55)</f>
        <v>#N/A</v>
      </c>
      <c r="AV55" s="128" t="e">
        <f>HLOOKUP($B55,'Main Sheet'!$B$9:$F$44,26,FALSE)*$T55/(1-AM55)</f>
        <v>#N/A</v>
      </c>
      <c r="AW55" s="128" t="e">
        <f>HLOOKUP($B55,'Main Sheet'!$B$9:$F$44,26,FALSE)*$T55/(1-AN55)</f>
        <v>#N/A</v>
      </c>
      <c r="AX55" s="50" t="e">
        <f t="shared" si="9"/>
        <v>#N/A</v>
      </c>
      <c r="AY55" s="50" t="e">
        <f t="shared" si="10"/>
        <v>#N/A</v>
      </c>
      <c r="AZ55" s="50" t="e">
        <f t="shared" si="11"/>
        <v>#N/A</v>
      </c>
      <c r="BA55" s="50" t="e">
        <f t="shared" si="12"/>
        <v>#N/A</v>
      </c>
      <c r="BB55" s="50" t="e">
        <f t="shared" si="13"/>
        <v>#N/A</v>
      </c>
      <c r="BC55" s="50" t="e">
        <f t="shared" si="14"/>
        <v>#N/A</v>
      </c>
      <c r="BD55" s="50" t="e">
        <f t="shared" si="15"/>
        <v>#N/A</v>
      </c>
      <c r="BE55" s="50" t="e">
        <f t="shared" si="16"/>
        <v>#N/A</v>
      </c>
      <c r="BF55" s="50" t="e">
        <f t="shared" si="17"/>
        <v>#N/A</v>
      </c>
      <c r="BG55" s="131" t="e">
        <f t="shared" si="18"/>
        <v>#N/A</v>
      </c>
      <c r="BH55" s="131" t="e">
        <f t="shared" si="19"/>
        <v>#N/A</v>
      </c>
      <c r="BI55" s="131" t="e">
        <f t="shared" si="20"/>
        <v>#N/A</v>
      </c>
      <c r="BJ55" s="131" t="e">
        <f t="shared" si="21"/>
        <v>#N/A</v>
      </c>
      <c r="BK55" s="131" t="e">
        <f t="shared" si="22"/>
        <v>#N/A</v>
      </c>
      <c r="BL55" s="131" t="e">
        <f t="shared" si="23"/>
        <v>#N/A</v>
      </c>
      <c r="BM55" s="131" t="e">
        <f t="shared" si="24"/>
        <v>#N/A</v>
      </c>
      <c r="BN55" s="131" t="e">
        <f t="shared" si="25"/>
        <v>#N/A</v>
      </c>
      <c r="BO55" s="131" t="e">
        <f t="shared" si="26"/>
        <v>#N/A</v>
      </c>
      <c r="BP55" s="129" t="e">
        <f t="shared" si="27"/>
        <v>#N/A</v>
      </c>
      <c r="BQ55" s="129" t="e">
        <f t="shared" si="28"/>
        <v>#N/A</v>
      </c>
      <c r="BR55" s="129" t="e">
        <f t="shared" si="29"/>
        <v>#N/A</v>
      </c>
      <c r="BS55" s="129" t="e">
        <f t="shared" si="30"/>
        <v>#N/A</v>
      </c>
      <c r="BT55" s="129" t="e">
        <f t="shared" si="31"/>
        <v>#N/A</v>
      </c>
      <c r="BU55" s="129" t="e">
        <f t="shared" si="32"/>
        <v>#N/A</v>
      </c>
      <c r="BV55" s="129" t="e">
        <f t="shared" si="33"/>
        <v>#N/A</v>
      </c>
      <c r="BW55" s="129" t="e">
        <f t="shared" si="34"/>
        <v>#N/A</v>
      </c>
      <c r="BX55" s="129" t="e">
        <f t="shared" si="35"/>
        <v>#N/A</v>
      </c>
      <c r="BY55" s="131" t="e">
        <f t="shared" si="36"/>
        <v>#N/A</v>
      </c>
      <c r="BZ55" s="131" t="e">
        <f t="shared" si="37"/>
        <v>#N/A</v>
      </c>
      <c r="CA55" s="131" t="e">
        <f t="shared" si="38"/>
        <v>#N/A</v>
      </c>
      <c r="CB55" s="131" t="e">
        <f t="shared" si="39"/>
        <v>#N/A</v>
      </c>
      <c r="CC55" s="131" t="e">
        <f t="shared" si="40"/>
        <v>#N/A</v>
      </c>
      <c r="CD55" s="131" t="e">
        <f t="shared" si="41"/>
        <v>#N/A</v>
      </c>
      <c r="CE55" s="131" t="e">
        <f t="shared" si="42"/>
        <v>#N/A</v>
      </c>
      <c r="CF55" s="131" t="e">
        <f t="shared" si="43"/>
        <v>#N/A</v>
      </c>
      <c r="CG55" s="131" t="e">
        <f t="shared" si="44"/>
        <v>#N/A</v>
      </c>
    </row>
    <row r="56" spans="2:85" x14ac:dyDescent="0.2">
      <c r="B56" s="103">
        <v>2016</v>
      </c>
      <c r="C56" s="103">
        <v>1</v>
      </c>
      <c r="D56" s="103">
        <v>6</v>
      </c>
      <c r="E56" s="4" t="s">
        <v>3</v>
      </c>
      <c r="F56" s="4" t="s">
        <v>8</v>
      </c>
      <c r="G56" s="133">
        <f>SUMIFS('Model Trip Data'!$H:$H,'Model Trip Data'!$A:$A,$B56,'Model Trip Data'!$B:$B,$C56,'Model Trip Data'!$C:$C,$D56,'Model Trip Data'!$E:$E,G$7,'Model Trip Data'!$F:$F,G$8,'Model Trip Data'!$D:$D,G$10,'Model Trip Data'!$G:$G,G$9)</f>
        <v>0</v>
      </c>
      <c r="H56" s="133">
        <f>SUMIFS('Model Trip Data'!$H:$H,'Model Trip Data'!$A:$A,$B56,'Model Trip Data'!$B:$B,$C56,'Model Trip Data'!$C:$C,$D56,'Model Trip Data'!$E:$E,H$7,'Model Trip Data'!$F:$F,H$8,'Model Trip Data'!$D:$D,H$10,'Model Trip Data'!$G:$G,H$9)</f>
        <v>0</v>
      </c>
      <c r="I56" s="133">
        <f>SUMIFS('Model Trip Data'!$H:$H,'Model Trip Data'!$A:$A,$B56,'Model Trip Data'!$B:$B,$C56,'Model Trip Data'!$C:$C,$D56,'Model Trip Data'!$E:$E,I$7,'Model Trip Data'!$F:$F,I$8,'Model Trip Data'!$D:$D,I$10,'Model Trip Data'!$G:$G,I$9)</f>
        <v>0</v>
      </c>
      <c r="J56" s="133">
        <f>SUMIFS('Model Trip Data'!$H:$H,'Model Trip Data'!$A:$A,$B56,'Model Trip Data'!$B:$B,$C56,'Model Trip Data'!$C:$C,$D56,'Model Trip Data'!$E:$E,J$7,'Model Trip Data'!$F:$F,J$8,'Model Trip Data'!$D:$D,J$10,'Model Trip Data'!$G:$G,J$9)</f>
        <v>0</v>
      </c>
      <c r="K56" s="133">
        <f>SUMIFS('Model Trip Data'!$H:$H,'Model Trip Data'!$A:$A,$B56,'Model Trip Data'!$B:$B,$C56,'Model Trip Data'!$C:$C,$D56,'Model Trip Data'!$E:$E,K$7,'Model Trip Data'!$F:$F,K$8,'Model Trip Data'!$D:$D,K$10,'Model Trip Data'!$G:$G,K$9)</f>
        <v>0</v>
      </c>
      <c r="L56" s="133">
        <f>SUMIFS('Model Trip Data'!$H:$H,'Model Trip Data'!$A:$A,$B56,'Model Trip Data'!$B:$B,$C56,'Model Trip Data'!$C:$C,$D56,'Model Trip Data'!$E:$E,L$7,'Model Trip Data'!$F:$F,L$8,'Model Trip Data'!$D:$D,L$10,'Model Trip Data'!$G:$G,L$9)</f>
        <v>0</v>
      </c>
      <c r="M56" s="133">
        <f>SUMIFS('Model Trip Data'!$H:$H,'Model Trip Data'!$A:$A,$B56,'Model Trip Data'!$B:$B,$C56,'Model Trip Data'!$C:$C,$D56,'Model Trip Data'!$E:$E,M$7,'Model Trip Data'!$F:$F,M$8,'Model Trip Data'!$G:$G,M$9)</f>
        <v>0</v>
      </c>
      <c r="N56" s="133">
        <f>SUMIFS('Model Trip Data'!$H:$H,'Model Trip Data'!$A:$A,$B56,'Model Trip Data'!$B:$B,$C56,'Model Trip Data'!$C:$C,$D56,'Model Trip Data'!$E:$E,N$7,'Model Trip Data'!$F:$F,N$8,'Model Trip Data'!$G:$G,N$9)</f>
        <v>0</v>
      </c>
      <c r="O56" s="133">
        <f>SUMIFS('Model Trip Data'!$H:$H,'Model Trip Data'!$A:$A,$B56,'Model Trip Data'!$B:$B,$C56,'Model Trip Data'!$C:$C,$D56,'Model Trip Data'!$E:$E,O$7,'Model Trip Data'!$F:$F,O$8,'Model Trip Data'!$G:$G,O$9)</f>
        <v>0</v>
      </c>
      <c r="P56" s="134" t="e">
        <f>VLOOKUP($B56&amp;"_"&amp;$C56&amp;"_"&amp;$D56&amp;"_"&amp;P$10,'Model Skims Data'!$A:$H,6,FALSE)</f>
        <v>#N/A</v>
      </c>
      <c r="Q56" s="134" t="e">
        <f>VLOOKUP($B56&amp;"_"&amp;$C56&amp;"_"&amp;$D56&amp;"_"&amp;Q$10,'Model Skims Data'!$A:$H,7,FALSE)</f>
        <v>#N/A</v>
      </c>
      <c r="R56" s="134" t="e">
        <f>VLOOKUP($B56&amp;"_"&amp;$C56&amp;"_"&amp;$D56&amp;"_"&amp;R$10,'Model Skims Data'!$A:$H,6,FALSE)</f>
        <v>#N/A</v>
      </c>
      <c r="S56" s="134" t="e">
        <f>VLOOKUP($B56&amp;"_"&amp;$C56&amp;"_"&amp;$D56&amp;"_"&amp;S$10,'Model Skims Data'!$A:$H,7,FALSE)</f>
        <v>#N/A</v>
      </c>
      <c r="T56" s="134" t="e">
        <f>VLOOKUP($B56&amp;"_"&amp;$C56&amp;"_"&amp;$D56&amp;"_"&amp;T$10,'Model Skims Data'!$A:$H,6,FALSE)</f>
        <v>#N/A</v>
      </c>
      <c r="U56" s="134" t="e">
        <f>VLOOKUP($B56&amp;"_"&amp;$C56&amp;"_"&amp;$D56&amp;"_"&amp;U$10,'Model Skims Data'!$A:$H,7,FALSE)</f>
        <v>#N/A</v>
      </c>
      <c r="V56" s="134" t="e">
        <f>VLOOKUP($B56&amp;"_"&amp;$C56&amp;"_"&amp;$D56&amp;"_"&amp;V$10,'Model Skims Data'!$A:$H,8,FALSE)</f>
        <v>#N/A</v>
      </c>
      <c r="W56" s="134" t="e">
        <f>VLOOKUP($B56&amp;"_"&amp;$C56&amp;"_"&amp;$D56&amp;"_"&amp;W$10,'Model Skims Data'!$A:$H,8,FALSE)</f>
        <v>#N/A</v>
      </c>
      <c r="X56" s="134" t="e">
        <f>VLOOKUP($B56&amp;"_"&amp;$C56&amp;"_"&amp;$D56&amp;"_"&amp;X$10,'Model Skims Data'!$A:$H,8,FALSE)</f>
        <v>#N/A</v>
      </c>
      <c r="Y56" s="134">
        <f>HLOOKUP('Pooling Demand- Subsidy &amp; ML'!$B56,'Main Sheet'!$B$9:$F$44,21,FALSE)</f>
        <v>16.3</v>
      </c>
      <c r="Z56" s="134">
        <f>HLOOKUP('Pooling Demand- Subsidy &amp; ML'!$B56,'Main Sheet'!$B$9:$F$44,23,FALSE)</f>
        <v>0</v>
      </c>
      <c r="AA56" s="179">
        <f>HLOOKUP('Pooling Demand- Subsidy &amp; ML'!$B56,'Main Sheet'!$B$9:$F$44,28,FALSE)</f>
        <v>-1.9513339196716502E-3</v>
      </c>
      <c r="AB56" s="180">
        <f>HLOOKUP('Pooling Demand- Subsidy &amp; ML'!$B56,'Main Sheet'!$B$9:$F$44,30,FALSE)</f>
        <v>-2.6</v>
      </c>
      <c r="AC56" s="180">
        <f>HLOOKUP('Pooling Demand- Subsidy &amp; ML'!$B56,'Main Sheet'!$B$9:$F$44,31,FALSE)</f>
        <v>-5.9</v>
      </c>
      <c r="AD56" s="180">
        <f>HLOOKUP('Pooling Demand- Subsidy &amp; ML'!$B56,'Main Sheet'!$B$9:$F$44,32,FALSE)</f>
        <v>-7.9</v>
      </c>
      <c r="AE56" s="108" t="e">
        <f t="shared" si="3"/>
        <v>#N/A</v>
      </c>
      <c r="AF56" s="108" t="e">
        <f t="shared" si="4"/>
        <v>#N/A</v>
      </c>
      <c r="AG56" s="108" t="e">
        <f t="shared" si="5"/>
        <v>#N/A</v>
      </c>
      <c r="AH56" s="134">
        <f>HLOOKUP('Pooling Demand- Subsidy &amp; ML'!$B56,'Main Sheet'!$B$9:$F$44,24,FALSE)</f>
        <v>54</v>
      </c>
      <c r="AI56" s="180">
        <f>HLOOKUP('Pooling Demand- Subsidy &amp; ML'!$B56,'Main Sheet'!$B$9:$F$44,34,FALSE)</f>
        <v>-2.9</v>
      </c>
      <c r="AJ56" s="180">
        <f>HLOOKUP('Pooling Demand- Subsidy &amp; ML'!$B56,'Main Sheet'!$B$9:$F$44,35,FALSE)</f>
        <v>-6.3</v>
      </c>
      <c r="AK56" s="180">
        <f>HLOOKUP('Pooling Demand- Subsidy &amp; ML'!$B56,'Main Sheet'!$B$9:$F$44,36,FALSE)</f>
        <v>-8.4</v>
      </c>
      <c r="AL56" s="108" t="e">
        <f t="shared" si="6"/>
        <v>#N/A</v>
      </c>
      <c r="AM56" s="108" t="e">
        <f t="shared" si="7"/>
        <v>#N/A</v>
      </c>
      <c r="AN56" s="108" t="e">
        <f t="shared" si="8"/>
        <v>#N/A</v>
      </c>
      <c r="AO56" s="128" t="e">
        <f>HLOOKUP($B56,'Main Sheet'!$B$9:$F$44,26,FALSE)*$P56/(1-AE56)</f>
        <v>#N/A</v>
      </c>
      <c r="AP56" s="128" t="e">
        <f>HLOOKUP($B56,'Main Sheet'!$B$9:$F$44,26,FALSE)*$P56/(1-AF56)</f>
        <v>#N/A</v>
      </c>
      <c r="AQ56" s="128" t="e">
        <f>HLOOKUP($B56,'Main Sheet'!$B$9:$F$44,26,FALSE)*$P56/(1-AG56)</f>
        <v>#N/A</v>
      </c>
      <c r="AR56" s="128" t="e">
        <f>HLOOKUP($B56,'Main Sheet'!$B$9:$F$44,26,FALSE)*$R56/(1-AE56)</f>
        <v>#N/A</v>
      </c>
      <c r="AS56" s="128" t="e">
        <f>HLOOKUP($B56,'Main Sheet'!$B$9:$F$44,26,FALSE)*$R56/(1-AF56)</f>
        <v>#N/A</v>
      </c>
      <c r="AT56" s="128" t="e">
        <f>HLOOKUP($B56,'Main Sheet'!$B$9:$F$44,26,FALSE)*$R56/(1-AG56)</f>
        <v>#N/A</v>
      </c>
      <c r="AU56" s="128" t="e">
        <f>HLOOKUP($B56,'Main Sheet'!$B$9:$F$44,26,FALSE)*$T56/(1-AL56)</f>
        <v>#N/A</v>
      </c>
      <c r="AV56" s="128" t="e">
        <f>HLOOKUP($B56,'Main Sheet'!$B$9:$F$44,26,FALSE)*$T56/(1-AM56)</f>
        <v>#N/A</v>
      </c>
      <c r="AW56" s="128" t="e">
        <f>HLOOKUP($B56,'Main Sheet'!$B$9:$F$44,26,FALSE)*$T56/(1-AN56)</f>
        <v>#N/A</v>
      </c>
      <c r="AX56" s="50" t="e">
        <f t="shared" si="9"/>
        <v>#N/A</v>
      </c>
      <c r="AY56" s="50" t="e">
        <f t="shared" si="10"/>
        <v>#N/A</v>
      </c>
      <c r="AZ56" s="50" t="e">
        <f t="shared" si="11"/>
        <v>#N/A</v>
      </c>
      <c r="BA56" s="50" t="e">
        <f t="shared" si="12"/>
        <v>#N/A</v>
      </c>
      <c r="BB56" s="50" t="e">
        <f t="shared" si="13"/>
        <v>#N/A</v>
      </c>
      <c r="BC56" s="50" t="e">
        <f t="shared" si="14"/>
        <v>#N/A</v>
      </c>
      <c r="BD56" s="50" t="e">
        <f t="shared" si="15"/>
        <v>#N/A</v>
      </c>
      <c r="BE56" s="50" t="e">
        <f t="shared" si="16"/>
        <v>#N/A</v>
      </c>
      <c r="BF56" s="50" t="e">
        <f t="shared" si="17"/>
        <v>#N/A</v>
      </c>
      <c r="BG56" s="131" t="e">
        <f t="shared" si="18"/>
        <v>#N/A</v>
      </c>
      <c r="BH56" s="131" t="e">
        <f t="shared" si="19"/>
        <v>#N/A</v>
      </c>
      <c r="BI56" s="131" t="e">
        <f t="shared" si="20"/>
        <v>#N/A</v>
      </c>
      <c r="BJ56" s="131" t="e">
        <f t="shared" si="21"/>
        <v>#N/A</v>
      </c>
      <c r="BK56" s="131" t="e">
        <f t="shared" si="22"/>
        <v>#N/A</v>
      </c>
      <c r="BL56" s="131" t="e">
        <f t="shared" si="23"/>
        <v>#N/A</v>
      </c>
      <c r="BM56" s="131" t="e">
        <f t="shared" si="24"/>
        <v>#N/A</v>
      </c>
      <c r="BN56" s="131" t="e">
        <f t="shared" si="25"/>
        <v>#N/A</v>
      </c>
      <c r="BO56" s="131" t="e">
        <f t="shared" si="26"/>
        <v>#N/A</v>
      </c>
      <c r="BP56" s="129" t="e">
        <f t="shared" si="27"/>
        <v>#N/A</v>
      </c>
      <c r="BQ56" s="129" t="e">
        <f t="shared" si="28"/>
        <v>#N/A</v>
      </c>
      <c r="BR56" s="129" t="e">
        <f t="shared" si="29"/>
        <v>#N/A</v>
      </c>
      <c r="BS56" s="129" t="e">
        <f t="shared" si="30"/>
        <v>#N/A</v>
      </c>
      <c r="BT56" s="129" t="e">
        <f t="shared" si="31"/>
        <v>#N/A</v>
      </c>
      <c r="BU56" s="129" t="e">
        <f t="shared" si="32"/>
        <v>#N/A</v>
      </c>
      <c r="BV56" s="129" t="e">
        <f t="shared" si="33"/>
        <v>#N/A</v>
      </c>
      <c r="BW56" s="129" t="e">
        <f t="shared" si="34"/>
        <v>#N/A</v>
      </c>
      <c r="BX56" s="129" t="e">
        <f t="shared" si="35"/>
        <v>#N/A</v>
      </c>
      <c r="BY56" s="131" t="e">
        <f t="shared" si="36"/>
        <v>#N/A</v>
      </c>
      <c r="BZ56" s="131" t="e">
        <f t="shared" si="37"/>
        <v>#N/A</v>
      </c>
      <c r="CA56" s="131" t="e">
        <f t="shared" si="38"/>
        <v>#N/A</v>
      </c>
      <c r="CB56" s="131" t="e">
        <f t="shared" si="39"/>
        <v>#N/A</v>
      </c>
      <c r="CC56" s="131" t="e">
        <f t="shared" si="40"/>
        <v>#N/A</v>
      </c>
      <c r="CD56" s="131" t="e">
        <f t="shared" si="41"/>
        <v>#N/A</v>
      </c>
      <c r="CE56" s="131" t="e">
        <f t="shared" si="42"/>
        <v>#N/A</v>
      </c>
      <c r="CF56" s="131" t="e">
        <f t="shared" si="43"/>
        <v>#N/A</v>
      </c>
      <c r="CG56" s="131" t="e">
        <f t="shared" si="44"/>
        <v>#N/A</v>
      </c>
    </row>
    <row r="57" spans="2:85" x14ac:dyDescent="0.2">
      <c r="B57" s="103">
        <v>2016</v>
      </c>
      <c r="C57" s="103">
        <v>2</v>
      </c>
      <c r="D57" s="103">
        <v>6</v>
      </c>
      <c r="E57" s="4" t="s">
        <v>4</v>
      </c>
      <c r="F57" s="4" t="s">
        <v>8</v>
      </c>
      <c r="G57" s="133">
        <f>SUMIFS('Model Trip Data'!$H:$H,'Model Trip Data'!$A:$A,$B57,'Model Trip Data'!$B:$B,$C57,'Model Trip Data'!$C:$C,$D57,'Model Trip Data'!$E:$E,G$7,'Model Trip Data'!$F:$F,G$8,'Model Trip Data'!$D:$D,G$10,'Model Trip Data'!$G:$G,G$9)</f>
        <v>0</v>
      </c>
      <c r="H57" s="133">
        <f>SUMIFS('Model Trip Data'!$H:$H,'Model Trip Data'!$A:$A,$B57,'Model Trip Data'!$B:$B,$C57,'Model Trip Data'!$C:$C,$D57,'Model Trip Data'!$E:$E,H$7,'Model Trip Data'!$F:$F,H$8,'Model Trip Data'!$D:$D,H$10,'Model Trip Data'!$G:$G,H$9)</f>
        <v>0</v>
      </c>
      <c r="I57" s="133">
        <f>SUMIFS('Model Trip Data'!$H:$H,'Model Trip Data'!$A:$A,$B57,'Model Trip Data'!$B:$B,$C57,'Model Trip Data'!$C:$C,$D57,'Model Trip Data'!$E:$E,I$7,'Model Trip Data'!$F:$F,I$8,'Model Trip Data'!$D:$D,I$10,'Model Trip Data'!$G:$G,I$9)</f>
        <v>0</v>
      </c>
      <c r="J57" s="133">
        <f>SUMIFS('Model Trip Data'!$H:$H,'Model Trip Data'!$A:$A,$B57,'Model Trip Data'!$B:$B,$C57,'Model Trip Data'!$C:$C,$D57,'Model Trip Data'!$E:$E,J$7,'Model Trip Data'!$F:$F,J$8,'Model Trip Data'!$D:$D,J$10,'Model Trip Data'!$G:$G,J$9)</f>
        <v>0</v>
      </c>
      <c r="K57" s="133">
        <f>SUMIFS('Model Trip Data'!$H:$H,'Model Trip Data'!$A:$A,$B57,'Model Trip Data'!$B:$B,$C57,'Model Trip Data'!$C:$C,$D57,'Model Trip Data'!$E:$E,K$7,'Model Trip Data'!$F:$F,K$8,'Model Trip Data'!$D:$D,K$10,'Model Trip Data'!$G:$G,K$9)</f>
        <v>0</v>
      </c>
      <c r="L57" s="133">
        <f>SUMIFS('Model Trip Data'!$H:$H,'Model Trip Data'!$A:$A,$B57,'Model Trip Data'!$B:$B,$C57,'Model Trip Data'!$C:$C,$D57,'Model Trip Data'!$E:$E,L$7,'Model Trip Data'!$F:$F,L$8,'Model Trip Data'!$D:$D,L$10,'Model Trip Data'!$G:$G,L$9)</f>
        <v>0</v>
      </c>
      <c r="M57" s="133">
        <f>SUMIFS('Model Trip Data'!$H:$H,'Model Trip Data'!$A:$A,$B57,'Model Trip Data'!$B:$B,$C57,'Model Trip Data'!$C:$C,$D57,'Model Trip Data'!$E:$E,M$7,'Model Trip Data'!$F:$F,M$8,'Model Trip Data'!$G:$G,M$9)</f>
        <v>0</v>
      </c>
      <c r="N57" s="133">
        <f>SUMIFS('Model Trip Data'!$H:$H,'Model Trip Data'!$A:$A,$B57,'Model Trip Data'!$B:$B,$C57,'Model Trip Data'!$C:$C,$D57,'Model Trip Data'!$E:$E,N$7,'Model Trip Data'!$F:$F,N$8,'Model Trip Data'!$G:$G,N$9)</f>
        <v>0</v>
      </c>
      <c r="O57" s="133">
        <f>SUMIFS('Model Trip Data'!$H:$H,'Model Trip Data'!$A:$A,$B57,'Model Trip Data'!$B:$B,$C57,'Model Trip Data'!$C:$C,$D57,'Model Trip Data'!$E:$E,O$7,'Model Trip Data'!$F:$F,O$8,'Model Trip Data'!$G:$G,O$9)</f>
        <v>0</v>
      </c>
      <c r="P57" s="134" t="e">
        <f>VLOOKUP($B57&amp;"_"&amp;$C57&amp;"_"&amp;$D57&amp;"_"&amp;P$10,'Model Skims Data'!$A:$H,6,FALSE)</f>
        <v>#N/A</v>
      </c>
      <c r="Q57" s="134" t="e">
        <f>VLOOKUP($B57&amp;"_"&amp;$C57&amp;"_"&amp;$D57&amp;"_"&amp;Q$10,'Model Skims Data'!$A:$H,7,FALSE)</f>
        <v>#N/A</v>
      </c>
      <c r="R57" s="134" t="e">
        <f>VLOOKUP($B57&amp;"_"&amp;$C57&amp;"_"&amp;$D57&amp;"_"&amp;R$10,'Model Skims Data'!$A:$H,6,FALSE)</f>
        <v>#N/A</v>
      </c>
      <c r="S57" s="134" t="e">
        <f>VLOOKUP($B57&amp;"_"&amp;$C57&amp;"_"&amp;$D57&amp;"_"&amp;S$10,'Model Skims Data'!$A:$H,7,FALSE)</f>
        <v>#N/A</v>
      </c>
      <c r="T57" s="134" t="e">
        <f>VLOOKUP($B57&amp;"_"&amp;$C57&amp;"_"&amp;$D57&amp;"_"&amp;T$10,'Model Skims Data'!$A:$H,6,FALSE)</f>
        <v>#N/A</v>
      </c>
      <c r="U57" s="134" t="e">
        <f>VLOOKUP($B57&amp;"_"&amp;$C57&amp;"_"&amp;$D57&amp;"_"&amp;U$10,'Model Skims Data'!$A:$H,7,FALSE)</f>
        <v>#N/A</v>
      </c>
      <c r="V57" s="134" t="e">
        <f>VLOOKUP($B57&amp;"_"&amp;$C57&amp;"_"&amp;$D57&amp;"_"&amp;V$10,'Model Skims Data'!$A:$H,8,FALSE)</f>
        <v>#N/A</v>
      </c>
      <c r="W57" s="134" t="e">
        <f>VLOOKUP($B57&amp;"_"&amp;$C57&amp;"_"&amp;$D57&amp;"_"&amp;W$10,'Model Skims Data'!$A:$H,8,FALSE)</f>
        <v>#N/A</v>
      </c>
      <c r="X57" s="134" t="e">
        <f>VLOOKUP($B57&amp;"_"&amp;$C57&amp;"_"&amp;$D57&amp;"_"&amp;X$10,'Model Skims Data'!$A:$H,8,FALSE)</f>
        <v>#N/A</v>
      </c>
      <c r="Y57" s="134">
        <f>HLOOKUP('Pooling Demand- Subsidy &amp; ML'!$B57,'Main Sheet'!$B$9:$F$44,21,FALSE)</f>
        <v>16.3</v>
      </c>
      <c r="Z57" s="134">
        <f>HLOOKUP('Pooling Demand- Subsidy &amp; ML'!$B57,'Main Sheet'!$B$9:$F$44,23,FALSE)</f>
        <v>0</v>
      </c>
      <c r="AA57" s="179">
        <f>HLOOKUP('Pooling Demand- Subsidy &amp; ML'!$B57,'Main Sheet'!$B$9:$F$44,28,FALSE)</f>
        <v>-1.9513339196716502E-3</v>
      </c>
      <c r="AB57" s="180">
        <f>HLOOKUP('Pooling Demand- Subsidy &amp; ML'!$B57,'Main Sheet'!$B$9:$F$44,30,FALSE)</f>
        <v>-2.6</v>
      </c>
      <c r="AC57" s="180">
        <f>HLOOKUP('Pooling Demand- Subsidy &amp; ML'!$B57,'Main Sheet'!$B$9:$F$44,31,FALSE)</f>
        <v>-5.9</v>
      </c>
      <c r="AD57" s="180">
        <f>HLOOKUP('Pooling Demand- Subsidy &amp; ML'!$B57,'Main Sheet'!$B$9:$F$44,32,FALSE)</f>
        <v>-7.9</v>
      </c>
      <c r="AE57" s="108" t="e">
        <f t="shared" si="3"/>
        <v>#N/A</v>
      </c>
      <c r="AF57" s="108" t="e">
        <f t="shared" si="4"/>
        <v>#N/A</v>
      </c>
      <c r="AG57" s="108" t="e">
        <f t="shared" si="5"/>
        <v>#N/A</v>
      </c>
      <c r="AH57" s="134">
        <f>HLOOKUP('Pooling Demand- Subsidy &amp; ML'!$B57,'Main Sheet'!$B$9:$F$44,24,FALSE)</f>
        <v>54</v>
      </c>
      <c r="AI57" s="180">
        <f>HLOOKUP('Pooling Demand- Subsidy &amp; ML'!$B57,'Main Sheet'!$B$9:$F$44,34,FALSE)</f>
        <v>-2.9</v>
      </c>
      <c r="AJ57" s="180">
        <f>HLOOKUP('Pooling Demand- Subsidy &amp; ML'!$B57,'Main Sheet'!$B$9:$F$44,35,FALSE)</f>
        <v>-6.3</v>
      </c>
      <c r="AK57" s="180">
        <f>HLOOKUP('Pooling Demand- Subsidy &amp; ML'!$B57,'Main Sheet'!$B$9:$F$44,36,FALSE)</f>
        <v>-8.4</v>
      </c>
      <c r="AL57" s="108" t="e">
        <f t="shared" si="6"/>
        <v>#N/A</v>
      </c>
      <c r="AM57" s="108" t="e">
        <f t="shared" si="7"/>
        <v>#N/A</v>
      </c>
      <c r="AN57" s="108" t="e">
        <f t="shared" si="8"/>
        <v>#N/A</v>
      </c>
      <c r="AO57" s="128" t="e">
        <f>HLOOKUP($B57,'Main Sheet'!$B$9:$F$44,26,FALSE)*$P57/(1-AE57)</f>
        <v>#N/A</v>
      </c>
      <c r="AP57" s="128" t="e">
        <f>HLOOKUP($B57,'Main Sheet'!$B$9:$F$44,26,FALSE)*$P57/(1-AF57)</f>
        <v>#N/A</v>
      </c>
      <c r="AQ57" s="128" t="e">
        <f>HLOOKUP($B57,'Main Sheet'!$B$9:$F$44,26,FALSE)*$P57/(1-AG57)</f>
        <v>#N/A</v>
      </c>
      <c r="AR57" s="128" t="e">
        <f>HLOOKUP($B57,'Main Sheet'!$B$9:$F$44,26,FALSE)*$R57/(1-AE57)</f>
        <v>#N/A</v>
      </c>
      <c r="AS57" s="128" t="e">
        <f>HLOOKUP($B57,'Main Sheet'!$B$9:$F$44,26,FALSE)*$R57/(1-AF57)</f>
        <v>#N/A</v>
      </c>
      <c r="AT57" s="128" t="e">
        <f>HLOOKUP($B57,'Main Sheet'!$B$9:$F$44,26,FALSE)*$R57/(1-AG57)</f>
        <v>#N/A</v>
      </c>
      <c r="AU57" s="128" t="e">
        <f>HLOOKUP($B57,'Main Sheet'!$B$9:$F$44,26,FALSE)*$T57/(1-AL57)</f>
        <v>#N/A</v>
      </c>
      <c r="AV57" s="128" t="e">
        <f>HLOOKUP($B57,'Main Sheet'!$B$9:$F$44,26,FALSE)*$T57/(1-AM57)</f>
        <v>#N/A</v>
      </c>
      <c r="AW57" s="128" t="e">
        <f>HLOOKUP($B57,'Main Sheet'!$B$9:$F$44,26,FALSE)*$T57/(1-AN57)</f>
        <v>#N/A</v>
      </c>
      <c r="AX57" s="50" t="e">
        <f t="shared" si="9"/>
        <v>#N/A</v>
      </c>
      <c r="AY57" s="50" t="e">
        <f t="shared" si="10"/>
        <v>#N/A</v>
      </c>
      <c r="AZ57" s="50" t="e">
        <f t="shared" si="11"/>
        <v>#N/A</v>
      </c>
      <c r="BA57" s="50" t="e">
        <f t="shared" si="12"/>
        <v>#N/A</v>
      </c>
      <c r="BB57" s="50" t="e">
        <f t="shared" si="13"/>
        <v>#N/A</v>
      </c>
      <c r="BC57" s="50" t="e">
        <f t="shared" si="14"/>
        <v>#N/A</v>
      </c>
      <c r="BD57" s="50" t="e">
        <f t="shared" si="15"/>
        <v>#N/A</v>
      </c>
      <c r="BE57" s="50" t="e">
        <f t="shared" si="16"/>
        <v>#N/A</v>
      </c>
      <c r="BF57" s="50" t="e">
        <f t="shared" si="17"/>
        <v>#N/A</v>
      </c>
      <c r="BG57" s="131" t="e">
        <f t="shared" si="18"/>
        <v>#N/A</v>
      </c>
      <c r="BH57" s="131" t="e">
        <f t="shared" si="19"/>
        <v>#N/A</v>
      </c>
      <c r="BI57" s="131" t="e">
        <f t="shared" si="20"/>
        <v>#N/A</v>
      </c>
      <c r="BJ57" s="131" t="e">
        <f t="shared" si="21"/>
        <v>#N/A</v>
      </c>
      <c r="BK57" s="131" t="e">
        <f t="shared" si="22"/>
        <v>#N/A</v>
      </c>
      <c r="BL57" s="131" t="e">
        <f t="shared" si="23"/>
        <v>#N/A</v>
      </c>
      <c r="BM57" s="131" t="e">
        <f t="shared" si="24"/>
        <v>#N/A</v>
      </c>
      <c r="BN57" s="131" t="e">
        <f t="shared" si="25"/>
        <v>#N/A</v>
      </c>
      <c r="BO57" s="131" t="e">
        <f t="shared" si="26"/>
        <v>#N/A</v>
      </c>
      <c r="BP57" s="129" t="e">
        <f t="shared" si="27"/>
        <v>#N/A</v>
      </c>
      <c r="BQ57" s="129" t="e">
        <f t="shared" si="28"/>
        <v>#N/A</v>
      </c>
      <c r="BR57" s="129" t="e">
        <f t="shared" si="29"/>
        <v>#N/A</v>
      </c>
      <c r="BS57" s="129" t="e">
        <f t="shared" si="30"/>
        <v>#N/A</v>
      </c>
      <c r="BT57" s="129" t="e">
        <f t="shared" si="31"/>
        <v>#N/A</v>
      </c>
      <c r="BU57" s="129" t="e">
        <f t="shared" si="32"/>
        <v>#N/A</v>
      </c>
      <c r="BV57" s="129" t="e">
        <f t="shared" si="33"/>
        <v>#N/A</v>
      </c>
      <c r="BW57" s="129" t="e">
        <f t="shared" si="34"/>
        <v>#N/A</v>
      </c>
      <c r="BX57" s="129" t="e">
        <f t="shared" si="35"/>
        <v>#N/A</v>
      </c>
      <c r="BY57" s="131" t="e">
        <f t="shared" si="36"/>
        <v>#N/A</v>
      </c>
      <c r="BZ57" s="131" t="e">
        <f t="shared" si="37"/>
        <v>#N/A</v>
      </c>
      <c r="CA57" s="131" t="e">
        <f t="shared" si="38"/>
        <v>#N/A</v>
      </c>
      <c r="CB57" s="131" t="e">
        <f t="shared" si="39"/>
        <v>#N/A</v>
      </c>
      <c r="CC57" s="131" t="e">
        <f t="shared" si="40"/>
        <v>#N/A</v>
      </c>
      <c r="CD57" s="131" t="e">
        <f t="shared" si="41"/>
        <v>#N/A</v>
      </c>
      <c r="CE57" s="131" t="e">
        <f t="shared" si="42"/>
        <v>#N/A</v>
      </c>
      <c r="CF57" s="131" t="e">
        <f t="shared" si="43"/>
        <v>#N/A</v>
      </c>
      <c r="CG57" s="131" t="e">
        <f t="shared" si="44"/>
        <v>#N/A</v>
      </c>
    </row>
    <row r="58" spans="2:85" x14ac:dyDescent="0.2">
      <c r="B58" s="103">
        <v>2016</v>
      </c>
      <c r="C58" s="103">
        <v>3</v>
      </c>
      <c r="D58" s="103">
        <v>6</v>
      </c>
      <c r="E58" s="4" t="s">
        <v>5</v>
      </c>
      <c r="F58" s="4" t="s">
        <v>8</v>
      </c>
      <c r="G58" s="133">
        <f>SUMIFS('Model Trip Data'!$H:$H,'Model Trip Data'!$A:$A,$B58,'Model Trip Data'!$B:$B,$C58,'Model Trip Data'!$C:$C,$D58,'Model Trip Data'!$E:$E,G$7,'Model Trip Data'!$F:$F,G$8,'Model Trip Data'!$D:$D,G$10,'Model Trip Data'!$G:$G,G$9)</f>
        <v>0</v>
      </c>
      <c r="H58" s="133">
        <f>SUMIFS('Model Trip Data'!$H:$H,'Model Trip Data'!$A:$A,$B58,'Model Trip Data'!$B:$B,$C58,'Model Trip Data'!$C:$C,$D58,'Model Trip Data'!$E:$E,H$7,'Model Trip Data'!$F:$F,H$8,'Model Trip Data'!$D:$D,H$10,'Model Trip Data'!$G:$G,H$9)</f>
        <v>0</v>
      </c>
      <c r="I58" s="133">
        <f>SUMIFS('Model Trip Data'!$H:$H,'Model Trip Data'!$A:$A,$B58,'Model Trip Data'!$B:$B,$C58,'Model Trip Data'!$C:$C,$D58,'Model Trip Data'!$E:$E,I$7,'Model Trip Data'!$F:$F,I$8,'Model Trip Data'!$D:$D,I$10,'Model Trip Data'!$G:$G,I$9)</f>
        <v>0</v>
      </c>
      <c r="J58" s="133">
        <f>SUMIFS('Model Trip Data'!$H:$H,'Model Trip Data'!$A:$A,$B58,'Model Trip Data'!$B:$B,$C58,'Model Trip Data'!$C:$C,$D58,'Model Trip Data'!$E:$E,J$7,'Model Trip Data'!$F:$F,J$8,'Model Trip Data'!$D:$D,J$10,'Model Trip Data'!$G:$G,J$9)</f>
        <v>0</v>
      </c>
      <c r="K58" s="133">
        <f>SUMIFS('Model Trip Data'!$H:$H,'Model Trip Data'!$A:$A,$B58,'Model Trip Data'!$B:$B,$C58,'Model Trip Data'!$C:$C,$D58,'Model Trip Data'!$E:$E,K$7,'Model Trip Data'!$F:$F,K$8,'Model Trip Data'!$D:$D,K$10,'Model Trip Data'!$G:$G,K$9)</f>
        <v>0</v>
      </c>
      <c r="L58" s="133">
        <f>SUMIFS('Model Trip Data'!$H:$H,'Model Trip Data'!$A:$A,$B58,'Model Trip Data'!$B:$B,$C58,'Model Trip Data'!$C:$C,$D58,'Model Trip Data'!$E:$E,L$7,'Model Trip Data'!$F:$F,L$8,'Model Trip Data'!$D:$D,L$10,'Model Trip Data'!$G:$G,L$9)</f>
        <v>0</v>
      </c>
      <c r="M58" s="133">
        <f>SUMIFS('Model Trip Data'!$H:$H,'Model Trip Data'!$A:$A,$B58,'Model Trip Data'!$B:$B,$C58,'Model Trip Data'!$C:$C,$D58,'Model Trip Data'!$E:$E,M$7,'Model Trip Data'!$F:$F,M$8,'Model Trip Data'!$G:$G,M$9)</f>
        <v>0</v>
      </c>
      <c r="N58" s="133">
        <f>SUMIFS('Model Trip Data'!$H:$H,'Model Trip Data'!$A:$A,$B58,'Model Trip Data'!$B:$B,$C58,'Model Trip Data'!$C:$C,$D58,'Model Trip Data'!$E:$E,N$7,'Model Trip Data'!$F:$F,N$8,'Model Trip Data'!$G:$G,N$9)</f>
        <v>0</v>
      </c>
      <c r="O58" s="133">
        <f>SUMIFS('Model Trip Data'!$H:$H,'Model Trip Data'!$A:$A,$B58,'Model Trip Data'!$B:$B,$C58,'Model Trip Data'!$C:$C,$D58,'Model Trip Data'!$E:$E,O$7,'Model Trip Data'!$F:$F,O$8,'Model Trip Data'!$G:$G,O$9)</f>
        <v>0</v>
      </c>
      <c r="P58" s="134" t="e">
        <f>VLOOKUP($B58&amp;"_"&amp;$C58&amp;"_"&amp;$D58&amp;"_"&amp;P$10,'Model Skims Data'!$A:$H,6,FALSE)</f>
        <v>#N/A</v>
      </c>
      <c r="Q58" s="134" t="e">
        <f>VLOOKUP($B58&amp;"_"&amp;$C58&amp;"_"&amp;$D58&amp;"_"&amp;Q$10,'Model Skims Data'!$A:$H,7,FALSE)</f>
        <v>#N/A</v>
      </c>
      <c r="R58" s="134" t="e">
        <f>VLOOKUP($B58&amp;"_"&amp;$C58&amp;"_"&amp;$D58&amp;"_"&amp;R$10,'Model Skims Data'!$A:$H,6,FALSE)</f>
        <v>#N/A</v>
      </c>
      <c r="S58" s="134" t="e">
        <f>VLOOKUP($B58&amp;"_"&amp;$C58&amp;"_"&amp;$D58&amp;"_"&amp;S$10,'Model Skims Data'!$A:$H,7,FALSE)</f>
        <v>#N/A</v>
      </c>
      <c r="T58" s="134" t="e">
        <f>VLOOKUP($B58&amp;"_"&amp;$C58&amp;"_"&amp;$D58&amp;"_"&amp;T$10,'Model Skims Data'!$A:$H,6,FALSE)</f>
        <v>#N/A</v>
      </c>
      <c r="U58" s="134" t="e">
        <f>VLOOKUP($B58&amp;"_"&amp;$C58&amp;"_"&amp;$D58&amp;"_"&amp;U$10,'Model Skims Data'!$A:$H,7,FALSE)</f>
        <v>#N/A</v>
      </c>
      <c r="V58" s="134" t="e">
        <f>VLOOKUP($B58&amp;"_"&amp;$C58&amp;"_"&amp;$D58&amp;"_"&amp;V$10,'Model Skims Data'!$A:$H,8,FALSE)</f>
        <v>#N/A</v>
      </c>
      <c r="W58" s="134" t="e">
        <f>VLOOKUP($B58&amp;"_"&amp;$C58&amp;"_"&amp;$D58&amp;"_"&amp;W$10,'Model Skims Data'!$A:$H,8,FALSE)</f>
        <v>#N/A</v>
      </c>
      <c r="X58" s="134" t="e">
        <f>VLOOKUP($B58&amp;"_"&amp;$C58&amp;"_"&amp;$D58&amp;"_"&amp;X$10,'Model Skims Data'!$A:$H,8,FALSE)</f>
        <v>#N/A</v>
      </c>
      <c r="Y58" s="134">
        <f>HLOOKUP('Pooling Demand- Subsidy &amp; ML'!$B58,'Main Sheet'!$B$9:$F$44,21,FALSE)</f>
        <v>16.3</v>
      </c>
      <c r="Z58" s="134">
        <f>HLOOKUP('Pooling Demand- Subsidy &amp; ML'!$B58,'Main Sheet'!$B$9:$F$44,23,FALSE)</f>
        <v>0</v>
      </c>
      <c r="AA58" s="179">
        <f>HLOOKUP('Pooling Demand- Subsidy &amp; ML'!$B58,'Main Sheet'!$B$9:$F$44,28,FALSE)</f>
        <v>-1.9513339196716502E-3</v>
      </c>
      <c r="AB58" s="180">
        <f>HLOOKUP('Pooling Demand- Subsidy &amp; ML'!$B58,'Main Sheet'!$B$9:$F$44,30,FALSE)</f>
        <v>-2.6</v>
      </c>
      <c r="AC58" s="180">
        <f>HLOOKUP('Pooling Demand- Subsidy &amp; ML'!$B58,'Main Sheet'!$B$9:$F$44,31,FALSE)</f>
        <v>-5.9</v>
      </c>
      <c r="AD58" s="180">
        <f>HLOOKUP('Pooling Demand- Subsidy &amp; ML'!$B58,'Main Sheet'!$B$9:$F$44,32,FALSE)</f>
        <v>-7.9</v>
      </c>
      <c r="AE58" s="108" t="e">
        <f t="shared" si="3"/>
        <v>#N/A</v>
      </c>
      <c r="AF58" s="108" t="e">
        <f t="shared" si="4"/>
        <v>#N/A</v>
      </c>
      <c r="AG58" s="108" t="e">
        <f t="shared" si="5"/>
        <v>#N/A</v>
      </c>
      <c r="AH58" s="134">
        <f>HLOOKUP('Pooling Demand- Subsidy &amp; ML'!$B58,'Main Sheet'!$B$9:$F$44,24,FALSE)</f>
        <v>54</v>
      </c>
      <c r="AI58" s="180">
        <f>HLOOKUP('Pooling Demand- Subsidy &amp; ML'!$B58,'Main Sheet'!$B$9:$F$44,34,FALSE)</f>
        <v>-2.9</v>
      </c>
      <c r="AJ58" s="180">
        <f>HLOOKUP('Pooling Demand- Subsidy &amp; ML'!$B58,'Main Sheet'!$B$9:$F$44,35,FALSE)</f>
        <v>-6.3</v>
      </c>
      <c r="AK58" s="180">
        <f>HLOOKUP('Pooling Demand- Subsidy &amp; ML'!$B58,'Main Sheet'!$B$9:$F$44,36,FALSE)</f>
        <v>-8.4</v>
      </c>
      <c r="AL58" s="108" t="e">
        <f t="shared" si="6"/>
        <v>#N/A</v>
      </c>
      <c r="AM58" s="108" t="e">
        <f t="shared" si="7"/>
        <v>#N/A</v>
      </c>
      <c r="AN58" s="108" t="e">
        <f t="shared" si="8"/>
        <v>#N/A</v>
      </c>
      <c r="AO58" s="128" t="e">
        <f>HLOOKUP($B58,'Main Sheet'!$B$9:$F$44,26,FALSE)*$P58/(1-AE58)</f>
        <v>#N/A</v>
      </c>
      <c r="AP58" s="128" t="e">
        <f>HLOOKUP($B58,'Main Sheet'!$B$9:$F$44,26,FALSE)*$P58/(1-AF58)</f>
        <v>#N/A</v>
      </c>
      <c r="AQ58" s="128" t="e">
        <f>HLOOKUP($B58,'Main Sheet'!$B$9:$F$44,26,FALSE)*$P58/(1-AG58)</f>
        <v>#N/A</v>
      </c>
      <c r="AR58" s="128" t="e">
        <f>HLOOKUP($B58,'Main Sheet'!$B$9:$F$44,26,FALSE)*$R58/(1-AE58)</f>
        <v>#N/A</v>
      </c>
      <c r="AS58" s="128" t="e">
        <f>HLOOKUP($B58,'Main Sheet'!$B$9:$F$44,26,FALSE)*$R58/(1-AF58)</f>
        <v>#N/A</v>
      </c>
      <c r="AT58" s="128" t="e">
        <f>HLOOKUP($B58,'Main Sheet'!$B$9:$F$44,26,FALSE)*$R58/(1-AG58)</f>
        <v>#N/A</v>
      </c>
      <c r="AU58" s="128" t="e">
        <f>HLOOKUP($B58,'Main Sheet'!$B$9:$F$44,26,FALSE)*$T58/(1-AL58)</f>
        <v>#N/A</v>
      </c>
      <c r="AV58" s="128" t="e">
        <f>HLOOKUP($B58,'Main Sheet'!$B$9:$F$44,26,FALSE)*$T58/(1-AM58)</f>
        <v>#N/A</v>
      </c>
      <c r="AW58" s="128" t="e">
        <f>HLOOKUP($B58,'Main Sheet'!$B$9:$F$44,26,FALSE)*$T58/(1-AN58)</f>
        <v>#N/A</v>
      </c>
      <c r="AX58" s="50" t="e">
        <f t="shared" si="9"/>
        <v>#N/A</v>
      </c>
      <c r="AY58" s="50" t="e">
        <f t="shared" si="10"/>
        <v>#N/A</v>
      </c>
      <c r="AZ58" s="50" t="e">
        <f t="shared" si="11"/>
        <v>#N/A</v>
      </c>
      <c r="BA58" s="50" t="e">
        <f t="shared" si="12"/>
        <v>#N/A</v>
      </c>
      <c r="BB58" s="50" t="e">
        <f t="shared" si="13"/>
        <v>#N/A</v>
      </c>
      <c r="BC58" s="50" t="e">
        <f t="shared" si="14"/>
        <v>#N/A</v>
      </c>
      <c r="BD58" s="50" t="e">
        <f t="shared" si="15"/>
        <v>#N/A</v>
      </c>
      <c r="BE58" s="50" t="e">
        <f t="shared" si="16"/>
        <v>#N/A</v>
      </c>
      <c r="BF58" s="50" t="e">
        <f t="shared" si="17"/>
        <v>#N/A</v>
      </c>
      <c r="BG58" s="131" t="e">
        <f t="shared" si="18"/>
        <v>#N/A</v>
      </c>
      <c r="BH58" s="131" t="e">
        <f t="shared" si="19"/>
        <v>#N/A</v>
      </c>
      <c r="BI58" s="131" t="e">
        <f t="shared" si="20"/>
        <v>#N/A</v>
      </c>
      <c r="BJ58" s="131" t="e">
        <f t="shared" si="21"/>
        <v>#N/A</v>
      </c>
      <c r="BK58" s="131" t="e">
        <f t="shared" si="22"/>
        <v>#N/A</v>
      </c>
      <c r="BL58" s="131" t="e">
        <f t="shared" si="23"/>
        <v>#N/A</v>
      </c>
      <c r="BM58" s="131" t="e">
        <f t="shared" si="24"/>
        <v>#N/A</v>
      </c>
      <c r="BN58" s="131" t="e">
        <f t="shared" si="25"/>
        <v>#N/A</v>
      </c>
      <c r="BO58" s="131" t="e">
        <f t="shared" si="26"/>
        <v>#N/A</v>
      </c>
      <c r="BP58" s="129" t="e">
        <f t="shared" si="27"/>
        <v>#N/A</v>
      </c>
      <c r="BQ58" s="129" t="e">
        <f t="shared" si="28"/>
        <v>#N/A</v>
      </c>
      <c r="BR58" s="129" t="e">
        <f t="shared" si="29"/>
        <v>#N/A</v>
      </c>
      <c r="BS58" s="129" t="e">
        <f t="shared" si="30"/>
        <v>#N/A</v>
      </c>
      <c r="BT58" s="129" t="e">
        <f t="shared" si="31"/>
        <v>#N/A</v>
      </c>
      <c r="BU58" s="129" t="e">
        <f t="shared" si="32"/>
        <v>#N/A</v>
      </c>
      <c r="BV58" s="129" t="e">
        <f t="shared" si="33"/>
        <v>#N/A</v>
      </c>
      <c r="BW58" s="129" t="e">
        <f t="shared" si="34"/>
        <v>#N/A</v>
      </c>
      <c r="BX58" s="129" t="e">
        <f t="shared" si="35"/>
        <v>#N/A</v>
      </c>
      <c r="BY58" s="131" t="e">
        <f t="shared" si="36"/>
        <v>#N/A</v>
      </c>
      <c r="BZ58" s="131" t="e">
        <f t="shared" si="37"/>
        <v>#N/A</v>
      </c>
      <c r="CA58" s="131" t="e">
        <f t="shared" si="38"/>
        <v>#N/A</v>
      </c>
      <c r="CB58" s="131" t="e">
        <f t="shared" si="39"/>
        <v>#N/A</v>
      </c>
      <c r="CC58" s="131" t="e">
        <f t="shared" si="40"/>
        <v>#N/A</v>
      </c>
      <c r="CD58" s="131" t="e">
        <f t="shared" si="41"/>
        <v>#N/A</v>
      </c>
      <c r="CE58" s="131" t="e">
        <f t="shared" si="42"/>
        <v>#N/A</v>
      </c>
      <c r="CF58" s="131" t="e">
        <f t="shared" si="43"/>
        <v>#N/A</v>
      </c>
      <c r="CG58" s="131" t="e">
        <f t="shared" si="44"/>
        <v>#N/A</v>
      </c>
    </row>
    <row r="59" spans="2:85" x14ac:dyDescent="0.2">
      <c r="B59" s="103">
        <v>2016</v>
      </c>
      <c r="C59" s="103">
        <v>4</v>
      </c>
      <c r="D59" s="103">
        <v>6</v>
      </c>
      <c r="E59" s="4" t="s">
        <v>6</v>
      </c>
      <c r="F59" s="4" t="s">
        <v>8</v>
      </c>
      <c r="G59" s="133">
        <f>SUMIFS('Model Trip Data'!$H:$H,'Model Trip Data'!$A:$A,$B59,'Model Trip Data'!$B:$B,$C59,'Model Trip Data'!$C:$C,$D59,'Model Trip Data'!$E:$E,G$7,'Model Trip Data'!$F:$F,G$8,'Model Trip Data'!$D:$D,G$10,'Model Trip Data'!$G:$G,G$9)</f>
        <v>0</v>
      </c>
      <c r="H59" s="133">
        <f>SUMIFS('Model Trip Data'!$H:$H,'Model Trip Data'!$A:$A,$B59,'Model Trip Data'!$B:$B,$C59,'Model Trip Data'!$C:$C,$D59,'Model Trip Data'!$E:$E,H$7,'Model Trip Data'!$F:$F,H$8,'Model Trip Data'!$D:$D,H$10,'Model Trip Data'!$G:$G,H$9)</f>
        <v>0</v>
      </c>
      <c r="I59" s="133">
        <f>SUMIFS('Model Trip Data'!$H:$H,'Model Trip Data'!$A:$A,$B59,'Model Trip Data'!$B:$B,$C59,'Model Trip Data'!$C:$C,$D59,'Model Trip Data'!$E:$E,I$7,'Model Trip Data'!$F:$F,I$8,'Model Trip Data'!$D:$D,I$10,'Model Trip Data'!$G:$G,I$9)</f>
        <v>0</v>
      </c>
      <c r="J59" s="133">
        <f>SUMIFS('Model Trip Data'!$H:$H,'Model Trip Data'!$A:$A,$B59,'Model Trip Data'!$B:$B,$C59,'Model Trip Data'!$C:$C,$D59,'Model Trip Data'!$E:$E,J$7,'Model Trip Data'!$F:$F,J$8,'Model Trip Data'!$D:$D,J$10,'Model Trip Data'!$G:$G,J$9)</f>
        <v>0</v>
      </c>
      <c r="K59" s="133">
        <f>SUMIFS('Model Trip Data'!$H:$H,'Model Trip Data'!$A:$A,$B59,'Model Trip Data'!$B:$B,$C59,'Model Trip Data'!$C:$C,$D59,'Model Trip Data'!$E:$E,K$7,'Model Trip Data'!$F:$F,K$8,'Model Trip Data'!$D:$D,K$10,'Model Trip Data'!$G:$G,K$9)</f>
        <v>0</v>
      </c>
      <c r="L59" s="133">
        <f>SUMIFS('Model Trip Data'!$H:$H,'Model Trip Data'!$A:$A,$B59,'Model Trip Data'!$B:$B,$C59,'Model Trip Data'!$C:$C,$D59,'Model Trip Data'!$E:$E,L$7,'Model Trip Data'!$F:$F,L$8,'Model Trip Data'!$D:$D,L$10,'Model Trip Data'!$G:$G,L$9)</f>
        <v>0</v>
      </c>
      <c r="M59" s="133">
        <f>SUMIFS('Model Trip Data'!$H:$H,'Model Trip Data'!$A:$A,$B59,'Model Trip Data'!$B:$B,$C59,'Model Trip Data'!$C:$C,$D59,'Model Trip Data'!$E:$E,M$7,'Model Trip Data'!$F:$F,M$8,'Model Trip Data'!$G:$G,M$9)</f>
        <v>0</v>
      </c>
      <c r="N59" s="133">
        <f>SUMIFS('Model Trip Data'!$H:$H,'Model Trip Data'!$A:$A,$B59,'Model Trip Data'!$B:$B,$C59,'Model Trip Data'!$C:$C,$D59,'Model Trip Data'!$E:$E,N$7,'Model Trip Data'!$F:$F,N$8,'Model Trip Data'!$G:$G,N$9)</f>
        <v>0</v>
      </c>
      <c r="O59" s="133">
        <f>SUMIFS('Model Trip Data'!$H:$H,'Model Trip Data'!$A:$A,$B59,'Model Trip Data'!$B:$B,$C59,'Model Trip Data'!$C:$C,$D59,'Model Trip Data'!$E:$E,O$7,'Model Trip Data'!$F:$F,O$8,'Model Trip Data'!$G:$G,O$9)</f>
        <v>0</v>
      </c>
      <c r="P59" s="134" t="e">
        <f>VLOOKUP($B59&amp;"_"&amp;$C59&amp;"_"&amp;$D59&amp;"_"&amp;P$10,'Model Skims Data'!$A:$H,6,FALSE)</f>
        <v>#N/A</v>
      </c>
      <c r="Q59" s="134" t="e">
        <f>VLOOKUP($B59&amp;"_"&amp;$C59&amp;"_"&amp;$D59&amp;"_"&amp;Q$10,'Model Skims Data'!$A:$H,7,FALSE)</f>
        <v>#N/A</v>
      </c>
      <c r="R59" s="134" t="e">
        <f>VLOOKUP($B59&amp;"_"&amp;$C59&amp;"_"&amp;$D59&amp;"_"&amp;R$10,'Model Skims Data'!$A:$H,6,FALSE)</f>
        <v>#N/A</v>
      </c>
      <c r="S59" s="134" t="e">
        <f>VLOOKUP($B59&amp;"_"&amp;$C59&amp;"_"&amp;$D59&amp;"_"&amp;S$10,'Model Skims Data'!$A:$H,7,FALSE)</f>
        <v>#N/A</v>
      </c>
      <c r="T59" s="134" t="e">
        <f>VLOOKUP($B59&amp;"_"&amp;$C59&amp;"_"&amp;$D59&amp;"_"&amp;T$10,'Model Skims Data'!$A:$H,6,FALSE)</f>
        <v>#N/A</v>
      </c>
      <c r="U59" s="134" t="e">
        <f>VLOOKUP($B59&amp;"_"&amp;$C59&amp;"_"&amp;$D59&amp;"_"&amp;U$10,'Model Skims Data'!$A:$H,7,FALSE)</f>
        <v>#N/A</v>
      </c>
      <c r="V59" s="134" t="e">
        <f>VLOOKUP($B59&amp;"_"&amp;$C59&amp;"_"&amp;$D59&amp;"_"&amp;V$10,'Model Skims Data'!$A:$H,8,FALSE)</f>
        <v>#N/A</v>
      </c>
      <c r="W59" s="134" t="e">
        <f>VLOOKUP($B59&amp;"_"&amp;$C59&amp;"_"&amp;$D59&amp;"_"&amp;W$10,'Model Skims Data'!$A:$H,8,FALSE)</f>
        <v>#N/A</v>
      </c>
      <c r="X59" s="134" t="e">
        <f>VLOOKUP($B59&amp;"_"&amp;$C59&amp;"_"&amp;$D59&amp;"_"&amp;X$10,'Model Skims Data'!$A:$H,8,FALSE)</f>
        <v>#N/A</v>
      </c>
      <c r="Y59" s="134">
        <f>HLOOKUP('Pooling Demand- Subsidy &amp; ML'!$B59,'Main Sheet'!$B$9:$F$44,21,FALSE)</f>
        <v>16.3</v>
      </c>
      <c r="Z59" s="134">
        <f>HLOOKUP('Pooling Demand- Subsidy &amp; ML'!$B59,'Main Sheet'!$B$9:$F$44,23,FALSE)</f>
        <v>0</v>
      </c>
      <c r="AA59" s="179">
        <f>HLOOKUP('Pooling Demand- Subsidy &amp; ML'!$B59,'Main Sheet'!$B$9:$F$44,28,FALSE)</f>
        <v>-1.9513339196716502E-3</v>
      </c>
      <c r="AB59" s="180">
        <f>HLOOKUP('Pooling Demand- Subsidy &amp; ML'!$B59,'Main Sheet'!$B$9:$F$44,30,FALSE)</f>
        <v>-2.6</v>
      </c>
      <c r="AC59" s="180">
        <f>HLOOKUP('Pooling Demand- Subsidy &amp; ML'!$B59,'Main Sheet'!$B$9:$F$44,31,FALSE)</f>
        <v>-5.9</v>
      </c>
      <c r="AD59" s="180">
        <f>HLOOKUP('Pooling Demand- Subsidy &amp; ML'!$B59,'Main Sheet'!$B$9:$F$44,32,FALSE)</f>
        <v>-7.9</v>
      </c>
      <c r="AE59" s="108" t="e">
        <f t="shared" si="3"/>
        <v>#N/A</v>
      </c>
      <c r="AF59" s="108" t="e">
        <f t="shared" si="4"/>
        <v>#N/A</v>
      </c>
      <c r="AG59" s="108" t="e">
        <f t="shared" si="5"/>
        <v>#N/A</v>
      </c>
      <c r="AH59" s="134">
        <f>HLOOKUP('Pooling Demand- Subsidy &amp; ML'!$B59,'Main Sheet'!$B$9:$F$44,24,FALSE)</f>
        <v>54</v>
      </c>
      <c r="AI59" s="180">
        <f>HLOOKUP('Pooling Demand- Subsidy &amp; ML'!$B59,'Main Sheet'!$B$9:$F$44,34,FALSE)</f>
        <v>-2.9</v>
      </c>
      <c r="AJ59" s="180">
        <f>HLOOKUP('Pooling Demand- Subsidy &amp; ML'!$B59,'Main Sheet'!$B$9:$F$44,35,FALSE)</f>
        <v>-6.3</v>
      </c>
      <c r="AK59" s="180">
        <f>HLOOKUP('Pooling Demand- Subsidy &amp; ML'!$B59,'Main Sheet'!$B$9:$F$44,36,FALSE)</f>
        <v>-8.4</v>
      </c>
      <c r="AL59" s="108" t="e">
        <f t="shared" si="6"/>
        <v>#N/A</v>
      </c>
      <c r="AM59" s="108" t="e">
        <f t="shared" si="7"/>
        <v>#N/A</v>
      </c>
      <c r="AN59" s="108" t="e">
        <f t="shared" si="8"/>
        <v>#N/A</v>
      </c>
      <c r="AO59" s="128" t="e">
        <f>HLOOKUP($B59,'Main Sheet'!$B$9:$F$44,26,FALSE)*$P59/(1-AE59)</f>
        <v>#N/A</v>
      </c>
      <c r="AP59" s="128" t="e">
        <f>HLOOKUP($B59,'Main Sheet'!$B$9:$F$44,26,FALSE)*$P59/(1-AF59)</f>
        <v>#N/A</v>
      </c>
      <c r="AQ59" s="128" t="e">
        <f>HLOOKUP($B59,'Main Sheet'!$B$9:$F$44,26,FALSE)*$P59/(1-AG59)</f>
        <v>#N/A</v>
      </c>
      <c r="AR59" s="128" t="e">
        <f>HLOOKUP($B59,'Main Sheet'!$B$9:$F$44,26,FALSE)*$R59/(1-AE59)</f>
        <v>#N/A</v>
      </c>
      <c r="AS59" s="128" t="e">
        <f>HLOOKUP($B59,'Main Sheet'!$B$9:$F$44,26,FALSE)*$R59/(1-AF59)</f>
        <v>#N/A</v>
      </c>
      <c r="AT59" s="128" t="e">
        <f>HLOOKUP($B59,'Main Sheet'!$B$9:$F$44,26,FALSE)*$R59/(1-AG59)</f>
        <v>#N/A</v>
      </c>
      <c r="AU59" s="128" t="e">
        <f>HLOOKUP($B59,'Main Sheet'!$B$9:$F$44,26,FALSE)*$T59/(1-AL59)</f>
        <v>#N/A</v>
      </c>
      <c r="AV59" s="128" t="e">
        <f>HLOOKUP($B59,'Main Sheet'!$B$9:$F$44,26,FALSE)*$T59/(1-AM59)</f>
        <v>#N/A</v>
      </c>
      <c r="AW59" s="128" t="e">
        <f>HLOOKUP($B59,'Main Sheet'!$B$9:$F$44,26,FALSE)*$T59/(1-AN59)</f>
        <v>#N/A</v>
      </c>
      <c r="AX59" s="50" t="e">
        <f t="shared" si="9"/>
        <v>#N/A</v>
      </c>
      <c r="AY59" s="50" t="e">
        <f t="shared" si="10"/>
        <v>#N/A</v>
      </c>
      <c r="AZ59" s="50" t="e">
        <f t="shared" si="11"/>
        <v>#N/A</v>
      </c>
      <c r="BA59" s="50" t="e">
        <f t="shared" si="12"/>
        <v>#N/A</v>
      </c>
      <c r="BB59" s="50" t="e">
        <f t="shared" si="13"/>
        <v>#N/A</v>
      </c>
      <c r="BC59" s="50" t="e">
        <f t="shared" si="14"/>
        <v>#N/A</v>
      </c>
      <c r="BD59" s="50" t="e">
        <f t="shared" si="15"/>
        <v>#N/A</v>
      </c>
      <c r="BE59" s="50" t="e">
        <f t="shared" si="16"/>
        <v>#N/A</v>
      </c>
      <c r="BF59" s="50" t="e">
        <f t="shared" si="17"/>
        <v>#N/A</v>
      </c>
      <c r="BG59" s="131" t="e">
        <f t="shared" si="18"/>
        <v>#N/A</v>
      </c>
      <c r="BH59" s="131" t="e">
        <f t="shared" si="19"/>
        <v>#N/A</v>
      </c>
      <c r="BI59" s="131" t="e">
        <f t="shared" si="20"/>
        <v>#N/A</v>
      </c>
      <c r="BJ59" s="131" t="e">
        <f t="shared" si="21"/>
        <v>#N/A</v>
      </c>
      <c r="BK59" s="131" t="e">
        <f t="shared" si="22"/>
        <v>#N/A</v>
      </c>
      <c r="BL59" s="131" t="e">
        <f t="shared" si="23"/>
        <v>#N/A</v>
      </c>
      <c r="BM59" s="131" t="e">
        <f t="shared" si="24"/>
        <v>#N/A</v>
      </c>
      <c r="BN59" s="131" t="e">
        <f t="shared" si="25"/>
        <v>#N/A</v>
      </c>
      <c r="BO59" s="131" t="e">
        <f t="shared" si="26"/>
        <v>#N/A</v>
      </c>
      <c r="BP59" s="129" t="e">
        <f t="shared" si="27"/>
        <v>#N/A</v>
      </c>
      <c r="BQ59" s="129" t="e">
        <f t="shared" si="28"/>
        <v>#N/A</v>
      </c>
      <c r="BR59" s="129" t="e">
        <f t="shared" si="29"/>
        <v>#N/A</v>
      </c>
      <c r="BS59" s="129" t="e">
        <f t="shared" si="30"/>
        <v>#N/A</v>
      </c>
      <c r="BT59" s="129" t="e">
        <f t="shared" si="31"/>
        <v>#N/A</v>
      </c>
      <c r="BU59" s="129" t="e">
        <f t="shared" si="32"/>
        <v>#N/A</v>
      </c>
      <c r="BV59" s="129" t="e">
        <f t="shared" si="33"/>
        <v>#N/A</v>
      </c>
      <c r="BW59" s="129" t="e">
        <f t="shared" si="34"/>
        <v>#N/A</v>
      </c>
      <c r="BX59" s="129" t="e">
        <f t="shared" si="35"/>
        <v>#N/A</v>
      </c>
      <c r="BY59" s="131" t="e">
        <f t="shared" si="36"/>
        <v>#N/A</v>
      </c>
      <c r="BZ59" s="131" t="e">
        <f t="shared" si="37"/>
        <v>#N/A</v>
      </c>
      <c r="CA59" s="131" t="e">
        <f t="shared" si="38"/>
        <v>#N/A</v>
      </c>
      <c r="CB59" s="131" t="e">
        <f t="shared" si="39"/>
        <v>#N/A</v>
      </c>
      <c r="CC59" s="131" t="e">
        <f t="shared" si="40"/>
        <v>#N/A</v>
      </c>
      <c r="CD59" s="131" t="e">
        <f t="shared" si="41"/>
        <v>#N/A</v>
      </c>
      <c r="CE59" s="131" t="e">
        <f t="shared" si="42"/>
        <v>#N/A</v>
      </c>
      <c r="CF59" s="131" t="e">
        <f t="shared" si="43"/>
        <v>#N/A</v>
      </c>
      <c r="CG59" s="131" t="e">
        <f t="shared" si="44"/>
        <v>#N/A</v>
      </c>
    </row>
    <row r="60" spans="2:85" x14ac:dyDescent="0.2">
      <c r="B60" s="103">
        <v>2016</v>
      </c>
      <c r="C60" s="103">
        <v>5</v>
      </c>
      <c r="D60" s="103">
        <v>6</v>
      </c>
      <c r="E60" s="4" t="s">
        <v>7</v>
      </c>
      <c r="F60" s="4" t="s">
        <v>8</v>
      </c>
      <c r="G60" s="133">
        <f>SUMIFS('Model Trip Data'!$H:$H,'Model Trip Data'!$A:$A,$B60,'Model Trip Data'!$B:$B,$C60,'Model Trip Data'!$C:$C,$D60,'Model Trip Data'!$E:$E,G$7,'Model Trip Data'!$F:$F,G$8,'Model Trip Data'!$D:$D,G$10,'Model Trip Data'!$G:$G,G$9)</f>
        <v>0</v>
      </c>
      <c r="H60" s="133">
        <f>SUMIFS('Model Trip Data'!$H:$H,'Model Trip Data'!$A:$A,$B60,'Model Trip Data'!$B:$B,$C60,'Model Trip Data'!$C:$C,$D60,'Model Trip Data'!$E:$E,H$7,'Model Trip Data'!$F:$F,H$8,'Model Trip Data'!$D:$D,H$10,'Model Trip Data'!$G:$G,H$9)</f>
        <v>0</v>
      </c>
      <c r="I60" s="133">
        <f>SUMIFS('Model Trip Data'!$H:$H,'Model Trip Data'!$A:$A,$B60,'Model Trip Data'!$B:$B,$C60,'Model Trip Data'!$C:$C,$D60,'Model Trip Data'!$E:$E,I$7,'Model Trip Data'!$F:$F,I$8,'Model Trip Data'!$D:$D,I$10,'Model Trip Data'!$G:$G,I$9)</f>
        <v>0</v>
      </c>
      <c r="J60" s="133">
        <f>SUMIFS('Model Trip Data'!$H:$H,'Model Trip Data'!$A:$A,$B60,'Model Trip Data'!$B:$B,$C60,'Model Trip Data'!$C:$C,$D60,'Model Trip Data'!$E:$E,J$7,'Model Trip Data'!$F:$F,J$8,'Model Trip Data'!$D:$D,J$10,'Model Trip Data'!$G:$G,J$9)</f>
        <v>0</v>
      </c>
      <c r="K60" s="133">
        <f>SUMIFS('Model Trip Data'!$H:$H,'Model Trip Data'!$A:$A,$B60,'Model Trip Data'!$B:$B,$C60,'Model Trip Data'!$C:$C,$D60,'Model Trip Data'!$E:$E,K$7,'Model Trip Data'!$F:$F,K$8,'Model Trip Data'!$D:$D,K$10,'Model Trip Data'!$G:$G,K$9)</f>
        <v>0</v>
      </c>
      <c r="L60" s="133">
        <f>SUMIFS('Model Trip Data'!$H:$H,'Model Trip Data'!$A:$A,$B60,'Model Trip Data'!$B:$B,$C60,'Model Trip Data'!$C:$C,$D60,'Model Trip Data'!$E:$E,L$7,'Model Trip Data'!$F:$F,L$8,'Model Trip Data'!$D:$D,L$10,'Model Trip Data'!$G:$G,L$9)</f>
        <v>0</v>
      </c>
      <c r="M60" s="133">
        <f>SUMIFS('Model Trip Data'!$H:$H,'Model Trip Data'!$A:$A,$B60,'Model Trip Data'!$B:$B,$C60,'Model Trip Data'!$C:$C,$D60,'Model Trip Data'!$E:$E,M$7,'Model Trip Data'!$F:$F,M$8,'Model Trip Data'!$G:$G,M$9)</f>
        <v>0</v>
      </c>
      <c r="N60" s="133">
        <f>SUMIFS('Model Trip Data'!$H:$H,'Model Trip Data'!$A:$A,$B60,'Model Trip Data'!$B:$B,$C60,'Model Trip Data'!$C:$C,$D60,'Model Trip Data'!$E:$E,N$7,'Model Trip Data'!$F:$F,N$8,'Model Trip Data'!$G:$G,N$9)</f>
        <v>0</v>
      </c>
      <c r="O60" s="133">
        <f>SUMIFS('Model Trip Data'!$H:$H,'Model Trip Data'!$A:$A,$B60,'Model Trip Data'!$B:$B,$C60,'Model Trip Data'!$C:$C,$D60,'Model Trip Data'!$E:$E,O$7,'Model Trip Data'!$F:$F,O$8,'Model Trip Data'!$G:$G,O$9)</f>
        <v>0</v>
      </c>
      <c r="P60" s="134" t="e">
        <f>VLOOKUP($B60&amp;"_"&amp;$C60&amp;"_"&amp;$D60&amp;"_"&amp;P$10,'Model Skims Data'!$A:$H,6,FALSE)</f>
        <v>#N/A</v>
      </c>
      <c r="Q60" s="134" t="e">
        <f>VLOOKUP($B60&amp;"_"&amp;$C60&amp;"_"&amp;$D60&amp;"_"&amp;Q$10,'Model Skims Data'!$A:$H,7,FALSE)</f>
        <v>#N/A</v>
      </c>
      <c r="R60" s="134" t="e">
        <f>VLOOKUP($B60&amp;"_"&amp;$C60&amp;"_"&amp;$D60&amp;"_"&amp;R$10,'Model Skims Data'!$A:$H,6,FALSE)</f>
        <v>#N/A</v>
      </c>
      <c r="S60" s="134" t="e">
        <f>VLOOKUP($B60&amp;"_"&amp;$C60&amp;"_"&amp;$D60&amp;"_"&amp;S$10,'Model Skims Data'!$A:$H,7,FALSE)</f>
        <v>#N/A</v>
      </c>
      <c r="T60" s="134" t="e">
        <f>VLOOKUP($B60&amp;"_"&amp;$C60&amp;"_"&amp;$D60&amp;"_"&amp;T$10,'Model Skims Data'!$A:$H,6,FALSE)</f>
        <v>#N/A</v>
      </c>
      <c r="U60" s="134" t="e">
        <f>VLOOKUP($B60&amp;"_"&amp;$C60&amp;"_"&amp;$D60&amp;"_"&amp;U$10,'Model Skims Data'!$A:$H,7,FALSE)</f>
        <v>#N/A</v>
      </c>
      <c r="V60" s="134" t="e">
        <f>VLOOKUP($B60&amp;"_"&amp;$C60&amp;"_"&amp;$D60&amp;"_"&amp;V$10,'Model Skims Data'!$A:$H,8,FALSE)</f>
        <v>#N/A</v>
      </c>
      <c r="W60" s="134" t="e">
        <f>VLOOKUP($B60&amp;"_"&amp;$C60&amp;"_"&amp;$D60&amp;"_"&amp;W$10,'Model Skims Data'!$A:$H,8,FALSE)</f>
        <v>#N/A</v>
      </c>
      <c r="X60" s="134" t="e">
        <f>VLOOKUP($B60&amp;"_"&amp;$C60&amp;"_"&amp;$D60&amp;"_"&amp;X$10,'Model Skims Data'!$A:$H,8,FALSE)</f>
        <v>#N/A</v>
      </c>
      <c r="Y60" s="134">
        <f>HLOOKUP('Pooling Demand- Subsidy &amp; ML'!$B60,'Main Sheet'!$B$9:$F$44,21,FALSE)</f>
        <v>16.3</v>
      </c>
      <c r="Z60" s="134">
        <f>HLOOKUP('Pooling Demand- Subsidy &amp; ML'!$B60,'Main Sheet'!$B$9:$F$44,23,FALSE)</f>
        <v>0</v>
      </c>
      <c r="AA60" s="179">
        <f>HLOOKUP('Pooling Demand- Subsidy &amp; ML'!$B60,'Main Sheet'!$B$9:$F$44,28,FALSE)</f>
        <v>-1.9513339196716502E-3</v>
      </c>
      <c r="AB60" s="180">
        <f>HLOOKUP('Pooling Demand- Subsidy &amp; ML'!$B60,'Main Sheet'!$B$9:$F$44,30,FALSE)</f>
        <v>-2.6</v>
      </c>
      <c r="AC60" s="180">
        <f>HLOOKUP('Pooling Demand- Subsidy &amp; ML'!$B60,'Main Sheet'!$B$9:$F$44,31,FALSE)</f>
        <v>-5.9</v>
      </c>
      <c r="AD60" s="180">
        <f>HLOOKUP('Pooling Demand- Subsidy &amp; ML'!$B60,'Main Sheet'!$B$9:$F$44,32,FALSE)</f>
        <v>-7.9</v>
      </c>
      <c r="AE60" s="108" t="e">
        <f t="shared" si="3"/>
        <v>#N/A</v>
      </c>
      <c r="AF60" s="108" t="e">
        <f t="shared" si="4"/>
        <v>#N/A</v>
      </c>
      <c r="AG60" s="108" t="e">
        <f t="shared" si="5"/>
        <v>#N/A</v>
      </c>
      <c r="AH60" s="134">
        <f>HLOOKUP('Pooling Demand- Subsidy &amp; ML'!$B60,'Main Sheet'!$B$9:$F$44,24,FALSE)</f>
        <v>54</v>
      </c>
      <c r="AI60" s="180">
        <f>HLOOKUP('Pooling Demand- Subsidy &amp; ML'!$B60,'Main Sheet'!$B$9:$F$44,34,FALSE)</f>
        <v>-2.9</v>
      </c>
      <c r="AJ60" s="180">
        <f>HLOOKUP('Pooling Demand- Subsidy &amp; ML'!$B60,'Main Sheet'!$B$9:$F$44,35,FALSE)</f>
        <v>-6.3</v>
      </c>
      <c r="AK60" s="180">
        <f>HLOOKUP('Pooling Demand- Subsidy &amp; ML'!$B60,'Main Sheet'!$B$9:$F$44,36,FALSE)</f>
        <v>-8.4</v>
      </c>
      <c r="AL60" s="108" t="e">
        <f t="shared" si="6"/>
        <v>#N/A</v>
      </c>
      <c r="AM60" s="108" t="e">
        <f t="shared" si="7"/>
        <v>#N/A</v>
      </c>
      <c r="AN60" s="108" t="e">
        <f t="shared" si="8"/>
        <v>#N/A</v>
      </c>
      <c r="AO60" s="128" t="e">
        <f>HLOOKUP($B60,'Main Sheet'!$B$9:$F$44,26,FALSE)*$P60/(1-AE60)</f>
        <v>#N/A</v>
      </c>
      <c r="AP60" s="128" t="e">
        <f>HLOOKUP($B60,'Main Sheet'!$B$9:$F$44,26,FALSE)*$P60/(1-AF60)</f>
        <v>#N/A</v>
      </c>
      <c r="AQ60" s="128" t="e">
        <f>HLOOKUP($B60,'Main Sheet'!$B$9:$F$44,26,FALSE)*$P60/(1-AG60)</f>
        <v>#N/A</v>
      </c>
      <c r="AR60" s="128" t="e">
        <f>HLOOKUP($B60,'Main Sheet'!$B$9:$F$44,26,FALSE)*$R60/(1-AE60)</f>
        <v>#N/A</v>
      </c>
      <c r="AS60" s="128" t="e">
        <f>HLOOKUP($B60,'Main Sheet'!$B$9:$F$44,26,FALSE)*$R60/(1-AF60)</f>
        <v>#N/A</v>
      </c>
      <c r="AT60" s="128" t="e">
        <f>HLOOKUP($B60,'Main Sheet'!$B$9:$F$44,26,FALSE)*$R60/(1-AG60)</f>
        <v>#N/A</v>
      </c>
      <c r="AU60" s="128" t="e">
        <f>HLOOKUP($B60,'Main Sheet'!$B$9:$F$44,26,FALSE)*$T60/(1-AL60)</f>
        <v>#N/A</v>
      </c>
      <c r="AV60" s="128" t="e">
        <f>HLOOKUP($B60,'Main Sheet'!$B$9:$F$44,26,FALSE)*$T60/(1-AM60)</f>
        <v>#N/A</v>
      </c>
      <c r="AW60" s="128" t="e">
        <f>HLOOKUP($B60,'Main Sheet'!$B$9:$F$44,26,FALSE)*$T60/(1-AN60)</f>
        <v>#N/A</v>
      </c>
      <c r="AX60" s="50" t="e">
        <f t="shared" si="9"/>
        <v>#N/A</v>
      </c>
      <c r="AY60" s="50" t="e">
        <f t="shared" si="10"/>
        <v>#N/A</v>
      </c>
      <c r="AZ60" s="50" t="e">
        <f t="shared" si="11"/>
        <v>#N/A</v>
      </c>
      <c r="BA60" s="50" t="e">
        <f t="shared" si="12"/>
        <v>#N/A</v>
      </c>
      <c r="BB60" s="50" t="e">
        <f t="shared" si="13"/>
        <v>#N/A</v>
      </c>
      <c r="BC60" s="50" t="e">
        <f t="shared" si="14"/>
        <v>#N/A</v>
      </c>
      <c r="BD60" s="50" t="e">
        <f t="shared" si="15"/>
        <v>#N/A</v>
      </c>
      <c r="BE60" s="50" t="e">
        <f t="shared" si="16"/>
        <v>#N/A</v>
      </c>
      <c r="BF60" s="50" t="e">
        <f t="shared" si="17"/>
        <v>#N/A</v>
      </c>
      <c r="BG60" s="131" t="e">
        <f t="shared" si="18"/>
        <v>#N/A</v>
      </c>
      <c r="BH60" s="131" t="e">
        <f t="shared" si="19"/>
        <v>#N/A</v>
      </c>
      <c r="BI60" s="131" t="e">
        <f t="shared" si="20"/>
        <v>#N/A</v>
      </c>
      <c r="BJ60" s="131" t="e">
        <f t="shared" si="21"/>
        <v>#N/A</v>
      </c>
      <c r="BK60" s="131" t="e">
        <f t="shared" si="22"/>
        <v>#N/A</v>
      </c>
      <c r="BL60" s="131" t="e">
        <f t="shared" si="23"/>
        <v>#N/A</v>
      </c>
      <c r="BM60" s="131" t="e">
        <f t="shared" si="24"/>
        <v>#N/A</v>
      </c>
      <c r="BN60" s="131" t="e">
        <f t="shared" si="25"/>
        <v>#N/A</v>
      </c>
      <c r="BO60" s="131" t="e">
        <f t="shared" si="26"/>
        <v>#N/A</v>
      </c>
      <c r="BP60" s="129" t="e">
        <f t="shared" si="27"/>
        <v>#N/A</v>
      </c>
      <c r="BQ60" s="129" t="e">
        <f t="shared" si="28"/>
        <v>#N/A</v>
      </c>
      <c r="BR60" s="129" t="e">
        <f t="shared" si="29"/>
        <v>#N/A</v>
      </c>
      <c r="BS60" s="129" t="e">
        <f t="shared" si="30"/>
        <v>#N/A</v>
      </c>
      <c r="BT60" s="129" t="e">
        <f t="shared" si="31"/>
        <v>#N/A</v>
      </c>
      <c r="BU60" s="129" t="e">
        <f t="shared" si="32"/>
        <v>#N/A</v>
      </c>
      <c r="BV60" s="129" t="e">
        <f t="shared" si="33"/>
        <v>#N/A</v>
      </c>
      <c r="BW60" s="129" t="e">
        <f t="shared" si="34"/>
        <v>#N/A</v>
      </c>
      <c r="BX60" s="129" t="e">
        <f t="shared" si="35"/>
        <v>#N/A</v>
      </c>
      <c r="BY60" s="131" t="e">
        <f t="shared" si="36"/>
        <v>#N/A</v>
      </c>
      <c r="BZ60" s="131" t="e">
        <f t="shared" si="37"/>
        <v>#N/A</v>
      </c>
      <c r="CA60" s="131" t="e">
        <f t="shared" si="38"/>
        <v>#N/A</v>
      </c>
      <c r="CB60" s="131" t="e">
        <f t="shared" si="39"/>
        <v>#N/A</v>
      </c>
      <c r="CC60" s="131" t="e">
        <f t="shared" si="40"/>
        <v>#N/A</v>
      </c>
      <c r="CD60" s="131" t="e">
        <f t="shared" si="41"/>
        <v>#N/A</v>
      </c>
      <c r="CE60" s="131" t="e">
        <f t="shared" si="42"/>
        <v>#N/A</v>
      </c>
      <c r="CF60" s="131" t="e">
        <f t="shared" si="43"/>
        <v>#N/A</v>
      </c>
      <c r="CG60" s="131" t="e">
        <f t="shared" si="44"/>
        <v>#N/A</v>
      </c>
    </row>
    <row r="61" spans="2:85" x14ac:dyDescent="0.2">
      <c r="B61" s="103">
        <v>2016</v>
      </c>
      <c r="C61" s="103">
        <v>6</v>
      </c>
      <c r="D61" s="103">
        <v>6</v>
      </c>
      <c r="E61" s="4" t="s">
        <v>8</v>
      </c>
      <c r="F61" s="4" t="s">
        <v>8</v>
      </c>
      <c r="G61" s="133">
        <f>SUMIFS('Model Trip Data'!$H:$H,'Model Trip Data'!$A:$A,$B61,'Model Trip Data'!$B:$B,$C61,'Model Trip Data'!$C:$C,$D61,'Model Trip Data'!$E:$E,G$7,'Model Trip Data'!$F:$F,G$8,'Model Trip Data'!$D:$D,G$10,'Model Trip Data'!$G:$G,G$9)</f>
        <v>0</v>
      </c>
      <c r="H61" s="133">
        <f>SUMIFS('Model Trip Data'!$H:$H,'Model Trip Data'!$A:$A,$B61,'Model Trip Data'!$B:$B,$C61,'Model Trip Data'!$C:$C,$D61,'Model Trip Data'!$E:$E,H$7,'Model Trip Data'!$F:$F,H$8,'Model Trip Data'!$D:$D,H$10,'Model Trip Data'!$G:$G,H$9)</f>
        <v>0</v>
      </c>
      <c r="I61" s="133">
        <f>SUMIFS('Model Trip Data'!$H:$H,'Model Trip Data'!$A:$A,$B61,'Model Trip Data'!$B:$B,$C61,'Model Trip Data'!$C:$C,$D61,'Model Trip Data'!$E:$E,I$7,'Model Trip Data'!$F:$F,I$8,'Model Trip Data'!$D:$D,I$10,'Model Trip Data'!$G:$G,I$9)</f>
        <v>0</v>
      </c>
      <c r="J61" s="133">
        <f>SUMIFS('Model Trip Data'!$H:$H,'Model Trip Data'!$A:$A,$B61,'Model Trip Data'!$B:$B,$C61,'Model Trip Data'!$C:$C,$D61,'Model Trip Data'!$E:$E,J$7,'Model Trip Data'!$F:$F,J$8,'Model Trip Data'!$D:$D,J$10,'Model Trip Data'!$G:$G,J$9)</f>
        <v>0</v>
      </c>
      <c r="K61" s="133">
        <f>SUMIFS('Model Trip Data'!$H:$H,'Model Trip Data'!$A:$A,$B61,'Model Trip Data'!$B:$B,$C61,'Model Trip Data'!$C:$C,$D61,'Model Trip Data'!$E:$E,K$7,'Model Trip Data'!$F:$F,K$8,'Model Trip Data'!$D:$D,K$10,'Model Trip Data'!$G:$G,K$9)</f>
        <v>0</v>
      </c>
      <c r="L61" s="133">
        <f>SUMIFS('Model Trip Data'!$H:$H,'Model Trip Data'!$A:$A,$B61,'Model Trip Data'!$B:$B,$C61,'Model Trip Data'!$C:$C,$D61,'Model Trip Data'!$E:$E,L$7,'Model Trip Data'!$F:$F,L$8,'Model Trip Data'!$D:$D,L$10,'Model Trip Data'!$G:$G,L$9)</f>
        <v>0</v>
      </c>
      <c r="M61" s="133">
        <f>SUMIFS('Model Trip Data'!$H:$H,'Model Trip Data'!$A:$A,$B61,'Model Trip Data'!$B:$B,$C61,'Model Trip Data'!$C:$C,$D61,'Model Trip Data'!$E:$E,M$7,'Model Trip Data'!$F:$F,M$8,'Model Trip Data'!$G:$G,M$9)</f>
        <v>0</v>
      </c>
      <c r="N61" s="133">
        <f>SUMIFS('Model Trip Data'!$H:$H,'Model Trip Data'!$A:$A,$B61,'Model Trip Data'!$B:$B,$C61,'Model Trip Data'!$C:$C,$D61,'Model Trip Data'!$E:$E,N$7,'Model Trip Data'!$F:$F,N$8,'Model Trip Data'!$G:$G,N$9)</f>
        <v>0</v>
      </c>
      <c r="O61" s="133">
        <f>SUMIFS('Model Trip Data'!$H:$H,'Model Trip Data'!$A:$A,$B61,'Model Trip Data'!$B:$B,$C61,'Model Trip Data'!$C:$C,$D61,'Model Trip Data'!$E:$E,O$7,'Model Trip Data'!$F:$F,O$8,'Model Trip Data'!$G:$G,O$9)</f>
        <v>0</v>
      </c>
      <c r="P61" s="134" t="e">
        <f>VLOOKUP($B61&amp;"_"&amp;$C61&amp;"_"&amp;$D61&amp;"_"&amp;P$10,'Model Skims Data'!$A:$H,6,FALSE)</f>
        <v>#N/A</v>
      </c>
      <c r="Q61" s="134" t="e">
        <f>VLOOKUP($B61&amp;"_"&amp;$C61&amp;"_"&amp;$D61&amp;"_"&amp;Q$10,'Model Skims Data'!$A:$H,7,FALSE)</f>
        <v>#N/A</v>
      </c>
      <c r="R61" s="134" t="e">
        <f>VLOOKUP($B61&amp;"_"&amp;$C61&amp;"_"&amp;$D61&amp;"_"&amp;R$10,'Model Skims Data'!$A:$H,6,FALSE)</f>
        <v>#N/A</v>
      </c>
      <c r="S61" s="134" t="e">
        <f>VLOOKUP($B61&amp;"_"&amp;$C61&amp;"_"&amp;$D61&amp;"_"&amp;S$10,'Model Skims Data'!$A:$H,7,FALSE)</f>
        <v>#N/A</v>
      </c>
      <c r="T61" s="134" t="e">
        <f>VLOOKUP($B61&amp;"_"&amp;$C61&amp;"_"&amp;$D61&amp;"_"&amp;T$10,'Model Skims Data'!$A:$H,6,FALSE)</f>
        <v>#N/A</v>
      </c>
      <c r="U61" s="134" t="e">
        <f>VLOOKUP($B61&amp;"_"&amp;$C61&amp;"_"&amp;$D61&amp;"_"&amp;U$10,'Model Skims Data'!$A:$H,7,FALSE)</f>
        <v>#N/A</v>
      </c>
      <c r="V61" s="134" t="e">
        <f>VLOOKUP($B61&amp;"_"&amp;$C61&amp;"_"&amp;$D61&amp;"_"&amp;V$10,'Model Skims Data'!$A:$H,8,FALSE)</f>
        <v>#N/A</v>
      </c>
      <c r="W61" s="134" t="e">
        <f>VLOOKUP($B61&amp;"_"&amp;$C61&amp;"_"&amp;$D61&amp;"_"&amp;W$10,'Model Skims Data'!$A:$H,8,FALSE)</f>
        <v>#N/A</v>
      </c>
      <c r="X61" s="134" t="e">
        <f>VLOOKUP($B61&amp;"_"&amp;$C61&amp;"_"&amp;$D61&amp;"_"&amp;X$10,'Model Skims Data'!$A:$H,8,FALSE)</f>
        <v>#N/A</v>
      </c>
      <c r="Y61" s="134">
        <f>HLOOKUP('Pooling Demand- Subsidy &amp; ML'!$B61,'Main Sheet'!$B$9:$F$44,21,FALSE)</f>
        <v>16.3</v>
      </c>
      <c r="Z61" s="134">
        <f>HLOOKUP('Pooling Demand- Subsidy &amp; ML'!$B61,'Main Sheet'!$B$9:$F$44,23,FALSE)</f>
        <v>0</v>
      </c>
      <c r="AA61" s="179">
        <f>HLOOKUP('Pooling Demand- Subsidy &amp; ML'!$B61,'Main Sheet'!$B$9:$F$44,28,FALSE)</f>
        <v>-1.9513339196716502E-3</v>
      </c>
      <c r="AB61" s="180">
        <f>HLOOKUP('Pooling Demand- Subsidy &amp; ML'!$B61,'Main Sheet'!$B$9:$F$44,30,FALSE)</f>
        <v>-2.6</v>
      </c>
      <c r="AC61" s="180">
        <f>HLOOKUP('Pooling Demand- Subsidy &amp; ML'!$B61,'Main Sheet'!$B$9:$F$44,31,FALSE)</f>
        <v>-5.9</v>
      </c>
      <c r="AD61" s="180">
        <f>HLOOKUP('Pooling Demand- Subsidy &amp; ML'!$B61,'Main Sheet'!$B$9:$F$44,32,FALSE)</f>
        <v>-7.9</v>
      </c>
      <c r="AE61" s="108" t="e">
        <f t="shared" si="3"/>
        <v>#N/A</v>
      </c>
      <c r="AF61" s="108" t="e">
        <f t="shared" si="4"/>
        <v>#N/A</v>
      </c>
      <c r="AG61" s="108" t="e">
        <f t="shared" si="5"/>
        <v>#N/A</v>
      </c>
      <c r="AH61" s="134">
        <f>HLOOKUP('Pooling Demand- Subsidy &amp; ML'!$B61,'Main Sheet'!$B$9:$F$44,24,FALSE)</f>
        <v>54</v>
      </c>
      <c r="AI61" s="180">
        <f>HLOOKUP('Pooling Demand- Subsidy &amp; ML'!$B61,'Main Sheet'!$B$9:$F$44,34,FALSE)</f>
        <v>-2.9</v>
      </c>
      <c r="AJ61" s="180">
        <f>HLOOKUP('Pooling Demand- Subsidy &amp; ML'!$B61,'Main Sheet'!$B$9:$F$44,35,FALSE)</f>
        <v>-6.3</v>
      </c>
      <c r="AK61" s="180">
        <f>HLOOKUP('Pooling Demand- Subsidy &amp; ML'!$B61,'Main Sheet'!$B$9:$F$44,36,FALSE)</f>
        <v>-8.4</v>
      </c>
      <c r="AL61" s="108" t="e">
        <f t="shared" si="6"/>
        <v>#N/A</v>
      </c>
      <c r="AM61" s="108" t="e">
        <f t="shared" si="7"/>
        <v>#N/A</v>
      </c>
      <c r="AN61" s="108" t="e">
        <f t="shared" si="8"/>
        <v>#N/A</v>
      </c>
      <c r="AO61" s="128" t="e">
        <f>HLOOKUP($B61,'Main Sheet'!$B$9:$F$44,26,FALSE)*$P61/(1-AE61)</f>
        <v>#N/A</v>
      </c>
      <c r="AP61" s="128" t="e">
        <f>HLOOKUP($B61,'Main Sheet'!$B$9:$F$44,26,FALSE)*$P61/(1-AF61)</f>
        <v>#N/A</v>
      </c>
      <c r="AQ61" s="128" t="e">
        <f>HLOOKUP($B61,'Main Sheet'!$B$9:$F$44,26,FALSE)*$P61/(1-AG61)</f>
        <v>#N/A</v>
      </c>
      <c r="AR61" s="128" t="e">
        <f>HLOOKUP($B61,'Main Sheet'!$B$9:$F$44,26,FALSE)*$R61/(1-AE61)</f>
        <v>#N/A</v>
      </c>
      <c r="AS61" s="128" t="e">
        <f>HLOOKUP($B61,'Main Sheet'!$B$9:$F$44,26,FALSE)*$R61/(1-AF61)</f>
        <v>#N/A</v>
      </c>
      <c r="AT61" s="128" t="e">
        <f>HLOOKUP($B61,'Main Sheet'!$B$9:$F$44,26,FALSE)*$R61/(1-AG61)</f>
        <v>#N/A</v>
      </c>
      <c r="AU61" s="128" t="e">
        <f>HLOOKUP($B61,'Main Sheet'!$B$9:$F$44,26,FALSE)*$T61/(1-AL61)</f>
        <v>#N/A</v>
      </c>
      <c r="AV61" s="128" t="e">
        <f>HLOOKUP($B61,'Main Sheet'!$B$9:$F$44,26,FALSE)*$T61/(1-AM61)</f>
        <v>#N/A</v>
      </c>
      <c r="AW61" s="128" t="e">
        <f>HLOOKUP($B61,'Main Sheet'!$B$9:$F$44,26,FALSE)*$T61/(1-AN61)</f>
        <v>#N/A</v>
      </c>
      <c r="AX61" s="50" t="e">
        <f t="shared" si="9"/>
        <v>#N/A</v>
      </c>
      <c r="AY61" s="50" t="e">
        <f t="shared" si="10"/>
        <v>#N/A</v>
      </c>
      <c r="AZ61" s="50" t="e">
        <f t="shared" si="11"/>
        <v>#N/A</v>
      </c>
      <c r="BA61" s="50" t="e">
        <f t="shared" si="12"/>
        <v>#N/A</v>
      </c>
      <c r="BB61" s="50" t="e">
        <f t="shared" si="13"/>
        <v>#N/A</v>
      </c>
      <c r="BC61" s="50" t="e">
        <f t="shared" si="14"/>
        <v>#N/A</v>
      </c>
      <c r="BD61" s="50" t="e">
        <f t="shared" si="15"/>
        <v>#N/A</v>
      </c>
      <c r="BE61" s="50" t="e">
        <f t="shared" si="16"/>
        <v>#N/A</v>
      </c>
      <c r="BF61" s="50" t="e">
        <f t="shared" si="17"/>
        <v>#N/A</v>
      </c>
      <c r="BG61" s="131" t="e">
        <f t="shared" si="18"/>
        <v>#N/A</v>
      </c>
      <c r="BH61" s="131" t="e">
        <f t="shared" si="19"/>
        <v>#N/A</v>
      </c>
      <c r="BI61" s="131" t="e">
        <f t="shared" si="20"/>
        <v>#N/A</v>
      </c>
      <c r="BJ61" s="131" t="e">
        <f t="shared" si="21"/>
        <v>#N/A</v>
      </c>
      <c r="BK61" s="131" t="e">
        <f t="shared" si="22"/>
        <v>#N/A</v>
      </c>
      <c r="BL61" s="131" t="e">
        <f t="shared" si="23"/>
        <v>#N/A</v>
      </c>
      <c r="BM61" s="131" t="e">
        <f t="shared" si="24"/>
        <v>#N/A</v>
      </c>
      <c r="BN61" s="131" t="e">
        <f t="shared" si="25"/>
        <v>#N/A</v>
      </c>
      <c r="BO61" s="131" t="e">
        <f t="shared" si="26"/>
        <v>#N/A</v>
      </c>
      <c r="BP61" s="129" t="e">
        <f t="shared" si="27"/>
        <v>#N/A</v>
      </c>
      <c r="BQ61" s="129" t="e">
        <f t="shared" si="28"/>
        <v>#N/A</v>
      </c>
      <c r="BR61" s="129" t="e">
        <f t="shared" si="29"/>
        <v>#N/A</v>
      </c>
      <c r="BS61" s="129" t="e">
        <f t="shared" si="30"/>
        <v>#N/A</v>
      </c>
      <c r="BT61" s="129" t="e">
        <f t="shared" si="31"/>
        <v>#N/A</v>
      </c>
      <c r="BU61" s="129" t="e">
        <f t="shared" si="32"/>
        <v>#N/A</v>
      </c>
      <c r="BV61" s="129" t="e">
        <f t="shared" si="33"/>
        <v>#N/A</v>
      </c>
      <c r="BW61" s="129" t="e">
        <f t="shared" si="34"/>
        <v>#N/A</v>
      </c>
      <c r="BX61" s="129" t="e">
        <f t="shared" si="35"/>
        <v>#N/A</v>
      </c>
      <c r="BY61" s="131" t="e">
        <f t="shared" si="36"/>
        <v>#N/A</v>
      </c>
      <c r="BZ61" s="131" t="e">
        <f t="shared" si="37"/>
        <v>#N/A</v>
      </c>
      <c r="CA61" s="131" t="e">
        <f t="shared" si="38"/>
        <v>#N/A</v>
      </c>
      <c r="CB61" s="131" t="e">
        <f t="shared" si="39"/>
        <v>#N/A</v>
      </c>
      <c r="CC61" s="131" t="e">
        <f t="shared" si="40"/>
        <v>#N/A</v>
      </c>
      <c r="CD61" s="131" t="e">
        <f t="shared" si="41"/>
        <v>#N/A</v>
      </c>
      <c r="CE61" s="131" t="e">
        <f t="shared" si="42"/>
        <v>#N/A</v>
      </c>
      <c r="CF61" s="131" t="e">
        <f t="shared" si="43"/>
        <v>#N/A</v>
      </c>
      <c r="CG61" s="131" t="e">
        <f t="shared" si="44"/>
        <v>#N/A</v>
      </c>
    </row>
    <row r="62" spans="2:85" x14ac:dyDescent="0.2">
      <c r="B62" s="103">
        <v>2020</v>
      </c>
      <c r="C62" s="103">
        <v>0</v>
      </c>
      <c r="D62" s="103">
        <v>0</v>
      </c>
      <c r="E62" s="4" t="s">
        <v>2</v>
      </c>
      <c r="F62" s="4" t="s">
        <v>2</v>
      </c>
      <c r="G62" s="133">
        <f>SUMIFS('Model Trip Data'!$H:$H,'Model Trip Data'!$A:$A,$B62,'Model Trip Data'!$B:$B,$C62,'Model Trip Data'!$C:$C,$D62,'Model Trip Data'!$E:$E,G$7,'Model Trip Data'!$F:$F,G$8,'Model Trip Data'!$D:$D,G$10,'Model Trip Data'!$G:$G,G$9)</f>
        <v>0</v>
      </c>
      <c r="H62" s="133">
        <f>SUMIFS('Model Trip Data'!$H:$H,'Model Trip Data'!$A:$A,$B62,'Model Trip Data'!$B:$B,$C62,'Model Trip Data'!$C:$C,$D62,'Model Trip Data'!$E:$E,H$7,'Model Trip Data'!$F:$F,H$8,'Model Trip Data'!$D:$D,H$10,'Model Trip Data'!$G:$G,H$9)</f>
        <v>0</v>
      </c>
      <c r="I62" s="133">
        <f>SUMIFS('Model Trip Data'!$H:$H,'Model Trip Data'!$A:$A,$B62,'Model Trip Data'!$B:$B,$C62,'Model Trip Data'!$C:$C,$D62,'Model Trip Data'!$E:$E,I$7,'Model Trip Data'!$F:$F,I$8,'Model Trip Data'!$D:$D,I$10,'Model Trip Data'!$G:$G,I$9)</f>
        <v>0</v>
      </c>
      <c r="J62" s="133">
        <f>SUMIFS('Model Trip Data'!$H:$H,'Model Trip Data'!$A:$A,$B62,'Model Trip Data'!$B:$B,$C62,'Model Trip Data'!$C:$C,$D62,'Model Trip Data'!$E:$E,J$7,'Model Trip Data'!$F:$F,J$8,'Model Trip Data'!$D:$D,J$10,'Model Trip Data'!$G:$G,J$9)</f>
        <v>0</v>
      </c>
      <c r="K62" s="133">
        <f>SUMIFS('Model Trip Data'!$H:$H,'Model Trip Data'!$A:$A,$B62,'Model Trip Data'!$B:$B,$C62,'Model Trip Data'!$C:$C,$D62,'Model Trip Data'!$E:$E,K$7,'Model Trip Data'!$F:$F,K$8,'Model Trip Data'!$D:$D,K$10,'Model Trip Data'!$G:$G,K$9)</f>
        <v>0</v>
      </c>
      <c r="L62" s="133">
        <f>SUMIFS('Model Trip Data'!$H:$H,'Model Trip Data'!$A:$A,$B62,'Model Trip Data'!$B:$B,$C62,'Model Trip Data'!$C:$C,$D62,'Model Trip Data'!$E:$E,L$7,'Model Trip Data'!$F:$F,L$8,'Model Trip Data'!$D:$D,L$10,'Model Trip Data'!$G:$G,L$9)</f>
        <v>0</v>
      </c>
      <c r="M62" s="133">
        <f>SUMIFS('Model Trip Data'!$H:$H,'Model Trip Data'!$A:$A,$B62,'Model Trip Data'!$B:$B,$C62,'Model Trip Data'!$C:$C,$D62,'Model Trip Data'!$E:$E,M$7,'Model Trip Data'!$F:$F,M$8,'Model Trip Data'!$G:$G,M$9)</f>
        <v>0</v>
      </c>
      <c r="N62" s="133">
        <f>SUMIFS('Model Trip Data'!$H:$H,'Model Trip Data'!$A:$A,$B62,'Model Trip Data'!$B:$B,$C62,'Model Trip Data'!$C:$C,$D62,'Model Trip Data'!$E:$E,N$7,'Model Trip Data'!$F:$F,N$8,'Model Trip Data'!$G:$G,N$9)</f>
        <v>0</v>
      </c>
      <c r="O62" s="133">
        <f>SUMIFS('Model Trip Data'!$H:$H,'Model Trip Data'!$A:$A,$B62,'Model Trip Data'!$B:$B,$C62,'Model Trip Data'!$C:$C,$D62,'Model Trip Data'!$E:$E,O$7,'Model Trip Data'!$F:$F,O$8,'Model Trip Data'!$G:$G,O$9)</f>
        <v>0</v>
      </c>
      <c r="P62" s="134" t="e">
        <f>VLOOKUP($B62&amp;"_"&amp;$C62&amp;"_"&amp;$D62&amp;"_"&amp;P$10,'Model Skims Data'!$A:$H,6,FALSE)</f>
        <v>#N/A</v>
      </c>
      <c r="Q62" s="134" t="e">
        <f>VLOOKUP($B62&amp;"_"&amp;$C62&amp;"_"&amp;$D62&amp;"_"&amp;Q$10,'Model Skims Data'!$A:$H,7,FALSE)</f>
        <v>#N/A</v>
      </c>
      <c r="R62" s="134" t="e">
        <f>VLOOKUP($B62&amp;"_"&amp;$C62&amp;"_"&amp;$D62&amp;"_"&amp;R$10,'Model Skims Data'!$A:$H,6,FALSE)</f>
        <v>#N/A</v>
      </c>
      <c r="S62" s="134" t="e">
        <f>VLOOKUP($B62&amp;"_"&amp;$C62&amp;"_"&amp;$D62&amp;"_"&amp;S$10,'Model Skims Data'!$A:$H,7,FALSE)</f>
        <v>#N/A</v>
      </c>
      <c r="T62" s="134" t="e">
        <f>VLOOKUP($B62&amp;"_"&amp;$C62&amp;"_"&amp;$D62&amp;"_"&amp;T$10,'Model Skims Data'!$A:$H,6,FALSE)</f>
        <v>#N/A</v>
      </c>
      <c r="U62" s="134" t="e">
        <f>VLOOKUP($B62&amp;"_"&amp;$C62&amp;"_"&amp;$D62&amp;"_"&amp;U$10,'Model Skims Data'!$A:$H,7,FALSE)</f>
        <v>#N/A</v>
      </c>
      <c r="V62" s="134" t="e">
        <f>VLOOKUP($B62&amp;"_"&amp;$C62&amp;"_"&amp;$D62&amp;"_"&amp;V$10,'Model Skims Data'!$A:$H,8,FALSE)</f>
        <v>#N/A</v>
      </c>
      <c r="W62" s="134" t="e">
        <f>VLOOKUP($B62&amp;"_"&amp;$C62&amp;"_"&amp;$D62&amp;"_"&amp;W$10,'Model Skims Data'!$A:$H,8,FALSE)</f>
        <v>#N/A</v>
      </c>
      <c r="X62" s="134" t="e">
        <f>VLOOKUP($B62&amp;"_"&amp;$C62&amp;"_"&amp;$D62&amp;"_"&amp;X$10,'Model Skims Data'!$A:$H,8,FALSE)</f>
        <v>#N/A</v>
      </c>
      <c r="Y62" s="134">
        <f>HLOOKUP('Pooling Demand- Subsidy &amp; ML'!$B62,'Main Sheet'!$B$9:$F$44,21,FALSE)</f>
        <v>20.2</v>
      </c>
      <c r="Z62" s="134">
        <f>HLOOKUP('Pooling Demand- Subsidy &amp; ML'!$B62,'Main Sheet'!$B$9:$F$44,23,FALSE)</f>
        <v>0</v>
      </c>
      <c r="AA62" s="179">
        <f>HLOOKUP('Pooling Demand- Subsidy &amp; ML'!$B62,'Main Sheet'!$B$9:$F$44,28,FALSE)</f>
        <v>-1.9513339196716502E-3</v>
      </c>
      <c r="AB62" s="180">
        <f>HLOOKUP('Pooling Demand- Subsidy &amp; ML'!$B62,'Main Sheet'!$B$9:$F$44,30,FALSE)</f>
        <v>-2.6</v>
      </c>
      <c r="AC62" s="180">
        <f>HLOOKUP('Pooling Demand- Subsidy &amp; ML'!$B62,'Main Sheet'!$B$9:$F$44,31,FALSE)</f>
        <v>-5.9</v>
      </c>
      <c r="AD62" s="180">
        <f>HLOOKUP('Pooling Demand- Subsidy &amp; ML'!$B62,'Main Sheet'!$B$9:$F$44,32,FALSE)</f>
        <v>-7.9</v>
      </c>
      <c r="AE62" s="108" t="e">
        <f t="shared" si="3"/>
        <v>#N/A</v>
      </c>
      <c r="AF62" s="108" t="e">
        <f t="shared" si="4"/>
        <v>#N/A</v>
      </c>
      <c r="AG62" s="108" t="e">
        <f t="shared" si="5"/>
        <v>#N/A</v>
      </c>
      <c r="AH62" s="134">
        <f>HLOOKUP('Pooling Demand- Subsidy &amp; ML'!$B62,'Main Sheet'!$B$9:$F$44,24,FALSE)</f>
        <v>54</v>
      </c>
      <c r="AI62" s="180">
        <f>HLOOKUP('Pooling Demand- Subsidy &amp; ML'!$B62,'Main Sheet'!$B$9:$F$44,34,FALSE)</f>
        <v>-2.9</v>
      </c>
      <c r="AJ62" s="180">
        <f>HLOOKUP('Pooling Demand- Subsidy &amp; ML'!$B62,'Main Sheet'!$B$9:$F$44,35,FALSE)</f>
        <v>-6.3</v>
      </c>
      <c r="AK62" s="180">
        <f>HLOOKUP('Pooling Demand- Subsidy &amp; ML'!$B62,'Main Sheet'!$B$9:$F$44,36,FALSE)</f>
        <v>-8.4</v>
      </c>
      <c r="AL62" s="108" t="e">
        <f t="shared" si="6"/>
        <v>#N/A</v>
      </c>
      <c r="AM62" s="108" t="e">
        <f t="shared" si="7"/>
        <v>#N/A</v>
      </c>
      <c r="AN62" s="108" t="e">
        <f t="shared" si="8"/>
        <v>#N/A</v>
      </c>
      <c r="AO62" s="128" t="e">
        <f>HLOOKUP($B62,'Main Sheet'!$B$9:$F$44,26,FALSE)*$P62/(1-AE62)</f>
        <v>#N/A</v>
      </c>
      <c r="AP62" s="128" t="e">
        <f>HLOOKUP($B62,'Main Sheet'!$B$9:$F$44,26,FALSE)*$P62/(1-AF62)</f>
        <v>#N/A</v>
      </c>
      <c r="AQ62" s="128" t="e">
        <f>HLOOKUP($B62,'Main Sheet'!$B$9:$F$44,26,FALSE)*$P62/(1-AG62)</f>
        <v>#N/A</v>
      </c>
      <c r="AR62" s="128" t="e">
        <f>HLOOKUP($B62,'Main Sheet'!$B$9:$F$44,26,FALSE)*$R62/(1-AE62)</f>
        <v>#N/A</v>
      </c>
      <c r="AS62" s="128" t="e">
        <f>HLOOKUP($B62,'Main Sheet'!$B$9:$F$44,26,FALSE)*$R62/(1-AF62)</f>
        <v>#N/A</v>
      </c>
      <c r="AT62" s="128" t="e">
        <f>HLOOKUP($B62,'Main Sheet'!$B$9:$F$44,26,FALSE)*$R62/(1-AG62)</f>
        <v>#N/A</v>
      </c>
      <c r="AU62" s="128" t="e">
        <f>HLOOKUP($B62,'Main Sheet'!$B$9:$F$44,26,FALSE)*$T62/(1-AL62)</f>
        <v>#N/A</v>
      </c>
      <c r="AV62" s="128" t="e">
        <f>HLOOKUP($B62,'Main Sheet'!$B$9:$F$44,26,FALSE)*$T62/(1-AM62)</f>
        <v>#N/A</v>
      </c>
      <c r="AW62" s="128" t="e">
        <f>HLOOKUP($B62,'Main Sheet'!$B$9:$F$44,26,FALSE)*$T62/(1-AN62)</f>
        <v>#N/A</v>
      </c>
      <c r="AX62" s="50" t="e">
        <f t="shared" ref="AX62:AX110" si="45">AO62*($Q62-$P62)/$P62</f>
        <v>#N/A</v>
      </c>
      <c r="AY62" s="50" t="e">
        <f t="shared" ref="AY62:AY110" si="46">AP62*($Q62-$P62)/$P62</f>
        <v>#N/A</v>
      </c>
      <c r="AZ62" s="50" t="e">
        <f t="shared" ref="AZ62:AZ110" si="47">AQ62*($Q62-$P62)/$P62</f>
        <v>#N/A</v>
      </c>
      <c r="BA62" s="50" t="e">
        <f t="shared" ref="BA62:BA110" si="48">AR62*($S62-$R62)/$R62</f>
        <v>#N/A</v>
      </c>
      <c r="BB62" s="50" t="e">
        <f t="shared" ref="BB62:BB110" si="49">AS62*($S62-$R62)/$R62</f>
        <v>#N/A</v>
      </c>
      <c r="BC62" s="50" t="e">
        <f t="shared" ref="BC62:BC110" si="50">AT62*($S62-$R62)/$R62</f>
        <v>#N/A</v>
      </c>
      <c r="BD62" s="50" t="e">
        <f t="shared" ref="BD62:BD110" si="51">AU62*($U62-$T62)/$T62</f>
        <v>#N/A</v>
      </c>
      <c r="BE62" s="50" t="e">
        <f t="shared" ref="BE62:BE110" si="52">AV62*($U62-$T62)/$T62</f>
        <v>#N/A</v>
      </c>
      <c r="BF62" s="50" t="e">
        <f t="shared" ref="BF62:BF110" si="53">AW62*($U62-$T62)/$T62</f>
        <v>#N/A</v>
      </c>
      <c r="BG62" s="131" t="e">
        <f t="shared" ref="BG62:BG110" si="54">G62*AE62</f>
        <v>#N/A</v>
      </c>
      <c r="BH62" s="131" t="e">
        <f t="shared" ref="BH62:BH110" si="55">H62*AF62</f>
        <v>#N/A</v>
      </c>
      <c r="BI62" s="131" t="e">
        <f t="shared" ref="BI62:BI110" si="56">I62*AG62</f>
        <v>#N/A</v>
      </c>
      <c r="BJ62" s="131" t="e">
        <f t="shared" ref="BJ62:BJ110" si="57">J62*AE62</f>
        <v>#N/A</v>
      </c>
      <c r="BK62" s="131" t="e">
        <f t="shared" ref="BK62:BK110" si="58">K62*AF62</f>
        <v>#N/A</v>
      </c>
      <c r="BL62" s="131" t="e">
        <f t="shared" ref="BL62:BL110" si="59">L62*AG62</f>
        <v>#N/A</v>
      </c>
      <c r="BM62" s="131" t="e">
        <f t="shared" ref="BM62:BM110" si="60">M62*AL62</f>
        <v>#N/A</v>
      </c>
      <c r="BN62" s="131" t="e">
        <f t="shared" ref="BN62:BN110" si="61">N62*AM62</f>
        <v>#N/A</v>
      </c>
      <c r="BO62" s="131" t="e">
        <f t="shared" ref="BO62:BO110" si="62">O62*AN62</f>
        <v>#N/A</v>
      </c>
      <c r="BP62" s="129" t="e">
        <f t="shared" ref="BP62:BP110" si="63">BG62*AX62</f>
        <v>#N/A</v>
      </c>
      <c r="BQ62" s="129" t="e">
        <f t="shared" ref="BQ62:BQ110" si="64">BH62*AY62</f>
        <v>#N/A</v>
      </c>
      <c r="BR62" s="129" t="e">
        <f t="shared" ref="BR62:BR110" si="65">BI62*AZ62</f>
        <v>#N/A</v>
      </c>
      <c r="BS62" s="129" t="e">
        <f t="shared" ref="BS62:BS110" si="66">BJ62*BA62</f>
        <v>#N/A</v>
      </c>
      <c r="BT62" s="129" t="e">
        <f t="shared" ref="BT62:BT110" si="67">BK62*BB62</f>
        <v>#N/A</v>
      </c>
      <c r="BU62" s="129" t="e">
        <f t="shared" ref="BU62:BU110" si="68">BL62*BC62</f>
        <v>#N/A</v>
      </c>
      <c r="BV62" s="129" t="e">
        <f t="shared" ref="BV62:BV110" si="69">BM62*BD62</f>
        <v>#N/A</v>
      </c>
      <c r="BW62" s="129" t="e">
        <f t="shared" ref="BW62:BW110" si="70">BN62*BE62</f>
        <v>#N/A</v>
      </c>
      <c r="BX62" s="129" t="e">
        <f t="shared" ref="BX62:BX110" si="71">BO62*BF62</f>
        <v>#N/A</v>
      </c>
      <c r="BY62" s="131" t="e">
        <f t="shared" ref="BY62:BY110" si="72">(BG62+BP62)*$V62</f>
        <v>#N/A</v>
      </c>
      <c r="BZ62" s="131" t="e">
        <f t="shared" ref="BZ62:BZ110" si="73">(BH62+BQ62)*$V62</f>
        <v>#N/A</v>
      </c>
      <c r="CA62" s="131" t="e">
        <f t="shared" ref="CA62:CA110" si="74">(BI62+BR62)*$V62</f>
        <v>#N/A</v>
      </c>
      <c r="CB62" s="131" t="e">
        <f t="shared" ref="CB62:CB110" si="75">(BJ62+BS62)*$W62</f>
        <v>#N/A</v>
      </c>
      <c r="CC62" s="131" t="e">
        <f t="shared" ref="CC62:CC110" si="76">(BK62+BT62)*$W62</f>
        <v>#N/A</v>
      </c>
      <c r="CD62" s="131" t="e">
        <f t="shared" ref="CD62:CD110" si="77">(BL62+BU62)*$W62</f>
        <v>#N/A</v>
      </c>
      <c r="CE62" s="131" t="e">
        <f t="shared" ref="CE62:CE110" si="78">(BM62+BV62)*$X62</f>
        <v>#N/A</v>
      </c>
      <c r="CF62" s="131" t="e">
        <f t="shared" ref="CF62:CF110" si="79">(BN62+BW62)*$X62</f>
        <v>#N/A</v>
      </c>
      <c r="CG62" s="131" t="e">
        <f t="shared" ref="CG62:CG110" si="80">(BO62+BX62)*$X62</f>
        <v>#N/A</v>
      </c>
    </row>
    <row r="63" spans="2:85" x14ac:dyDescent="0.2">
      <c r="B63" s="103">
        <v>2020</v>
      </c>
      <c r="C63" s="103">
        <v>1</v>
      </c>
      <c r="D63" s="103">
        <v>0</v>
      </c>
      <c r="E63" s="4" t="s">
        <v>3</v>
      </c>
      <c r="F63" s="4" t="s">
        <v>2</v>
      </c>
      <c r="G63" s="133">
        <f>SUMIFS('Model Trip Data'!$H:$H,'Model Trip Data'!$A:$A,$B63,'Model Trip Data'!$B:$B,$C63,'Model Trip Data'!$C:$C,$D63,'Model Trip Data'!$E:$E,G$7,'Model Trip Data'!$F:$F,G$8,'Model Trip Data'!$D:$D,G$10,'Model Trip Data'!$G:$G,G$9)</f>
        <v>0</v>
      </c>
      <c r="H63" s="133">
        <f>SUMIFS('Model Trip Data'!$H:$H,'Model Trip Data'!$A:$A,$B63,'Model Trip Data'!$B:$B,$C63,'Model Trip Data'!$C:$C,$D63,'Model Trip Data'!$E:$E,H$7,'Model Trip Data'!$F:$F,H$8,'Model Trip Data'!$D:$D,H$10,'Model Trip Data'!$G:$G,H$9)</f>
        <v>0</v>
      </c>
      <c r="I63" s="133">
        <f>SUMIFS('Model Trip Data'!$H:$H,'Model Trip Data'!$A:$A,$B63,'Model Trip Data'!$B:$B,$C63,'Model Trip Data'!$C:$C,$D63,'Model Trip Data'!$E:$E,I$7,'Model Trip Data'!$F:$F,I$8,'Model Trip Data'!$D:$D,I$10,'Model Trip Data'!$G:$G,I$9)</f>
        <v>0</v>
      </c>
      <c r="J63" s="133">
        <f>SUMIFS('Model Trip Data'!$H:$H,'Model Trip Data'!$A:$A,$B63,'Model Trip Data'!$B:$B,$C63,'Model Trip Data'!$C:$C,$D63,'Model Trip Data'!$E:$E,J$7,'Model Trip Data'!$F:$F,J$8,'Model Trip Data'!$D:$D,J$10,'Model Trip Data'!$G:$G,J$9)</f>
        <v>0</v>
      </c>
      <c r="K63" s="133">
        <f>SUMIFS('Model Trip Data'!$H:$H,'Model Trip Data'!$A:$A,$B63,'Model Trip Data'!$B:$B,$C63,'Model Trip Data'!$C:$C,$D63,'Model Trip Data'!$E:$E,K$7,'Model Trip Data'!$F:$F,K$8,'Model Trip Data'!$D:$D,K$10,'Model Trip Data'!$G:$G,K$9)</f>
        <v>0</v>
      </c>
      <c r="L63" s="133">
        <f>SUMIFS('Model Trip Data'!$H:$H,'Model Trip Data'!$A:$A,$B63,'Model Trip Data'!$B:$B,$C63,'Model Trip Data'!$C:$C,$D63,'Model Trip Data'!$E:$E,L$7,'Model Trip Data'!$F:$F,L$8,'Model Trip Data'!$D:$D,L$10,'Model Trip Data'!$G:$G,L$9)</f>
        <v>0</v>
      </c>
      <c r="M63" s="133">
        <f>SUMIFS('Model Trip Data'!$H:$H,'Model Trip Data'!$A:$A,$B63,'Model Trip Data'!$B:$B,$C63,'Model Trip Data'!$C:$C,$D63,'Model Trip Data'!$E:$E,M$7,'Model Trip Data'!$F:$F,M$8,'Model Trip Data'!$G:$G,M$9)</f>
        <v>0</v>
      </c>
      <c r="N63" s="133">
        <f>SUMIFS('Model Trip Data'!$H:$H,'Model Trip Data'!$A:$A,$B63,'Model Trip Data'!$B:$B,$C63,'Model Trip Data'!$C:$C,$D63,'Model Trip Data'!$E:$E,N$7,'Model Trip Data'!$F:$F,N$8,'Model Trip Data'!$G:$G,N$9)</f>
        <v>0</v>
      </c>
      <c r="O63" s="133">
        <f>SUMIFS('Model Trip Data'!$H:$H,'Model Trip Data'!$A:$A,$B63,'Model Trip Data'!$B:$B,$C63,'Model Trip Data'!$C:$C,$D63,'Model Trip Data'!$E:$E,O$7,'Model Trip Data'!$F:$F,O$8,'Model Trip Data'!$G:$G,O$9)</f>
        <v>0</v>
      </c>
      <c r="P63" s="134" t="e">
        <f>VLOOKUP($B63&amp;"_"&amp;$C63&amp;"_"&amp;$D63&amp;"_"&amp;P$10,'Model Skims Data'!$A:$H,6,FALSE)</f>
        <v>#N/A</v>
      </c>
      <c r="Q63" s="134" t="e">
        <f>VLOOKUP($B63&amp;"_"&amp;$C63&amp;"_"&amp;$D63&amp;"_"&amp;Q$10,'Model Skims Data'!$A:$H,7,FALSE)</f>
        <v>#N/A</v>
      </c>
      <c r="R63" s="134" t="e">
        <f>VLOOKUP($B63&amp;"_"&amp;$C63&amp;"_"&amp;$D63&amp;"_"&amp;R$10,'Model Skims Data'!$A:$H,6,FALSE)</f>
        <v>#N/A</v>
      </c>
      <c r="S63" s="134" t="e">
        <f>VLOOKUP($B63&amp;"_"&amp;$C63&amp;"_"&amp;$D63&amp;"_"&amp;S$10,'Model Skims Data'!$A:$H,7,FALSE)</f>
        <v>#N/A</v>
      </c>
      <c r="T63" s="134" t="e">
        <f>VLOOKUP($B63&amp;"_"&amp;$C63&amp;"_"&amp;$D63&amp;"_"&amp;T$10,'Model Skims Data'!$A:$H,6,FALSE)</f>
        <v>#N/A</v>
      </c>
      <c r="U63" s="134" t="e">
        <f>VLOOKUP($B63&amp;"_"&amp;$C63&amp;"_"&amp;$D63&amp;"_"&amp;U$10,'Model Skims Data'!$A:$H,7,FALSE)</f>
        <v>#N/A</v>
      </c>
      <c r="V63" s="134" t="e">
        <f>VLOOKUP($B63&amp;"_"&amp;$C63&amp;"_"&amp;$D63&amp;"_"&amp;V$10,'Model Skims Data'!$A:$H,8,FALSE)</f>
        <v>#N/A</v>
      </c>
      <c r="W63" s="134" t="e">
        <f>VLOOKUP($B63&amp;"_"&amp;$C63&amp;"_"&amp;$D63&amp;"_"&amp;W$10,'Model Skims Data'!$A:$H,8,FALSE)</f>
        <v>#N/A</v>
      </c>
      <c r="X63" s="134" t="e">
        <f>VLOOKUP($B63&amp;"_"&amp;$C63&amp;"_"&amp;$D63&amp;"_"&amp;X$10,'Model Skims Data'!$A:$H,8,FALSE)</f>
        <v>#N/A</v>
      </c>
      <c r="Y63" s="134">
        <f>HLOOKUP('Pooling Demand- Subsidy &amp; ML'!$B63,'Main Sheet'!$B$9:$F$44,21,FALSE)</f>
        <v>20.2</v>
      </c>
      <c r="Z63" s="134">
        <f>HLOOKUP('Pooling Demand- Subsidy &amp; ML'!$B63,'Main Sheet'!$B$9:$F$44,23,FALSE)</f>
        <v>0</v>
      </c>
      <c r="AA63" s="179">
        <f>HLOOKUP('Pooling Demand- Subsidy &amp; ML'!$B63,'Main Sheet'!$B$9:$F$44,28,FALSE)</f>
        <v>-1.9513339196716502E-3</v>
      </c>
      <c r="AB63" s="180">
        <f>HLOOKUP('Pooling Demand- Subsidy &amp; ML'!$B63,'Main Sheet'!$B$9:$F$44,30,FALSE)</f>
        <v>-2.6</v>
      </c>
      <c r="AC63" s="180">
        <f>HLOOKUP('Pooling Demand- Subsidy &amp; ML'!$B63,'Main Sheet'!$B$9:$F$44,31,FALSE)</f>
        <v>-5.9</v>
      </c>
      <c r="AD63" s="180">
        <f>HLOOKUP('Pooling Demand- Subsidy &amp; ML'!$B63,'Main Sheet'!$B$9:$F$44,32,FALSE)</f>
        <v>-7.9</v>
      </c>
      <c r="AE63" s="108" t="e">
        <f t="shared" si="3"/>
        <v>#N/A</v>
      </c>
      <c r="AF63" s="108" t="e">
        <f t="shared" si="4"/>
        <v>#N/A</v>
      </c>
      <c r="AG63" s="108" t="e">
        <f t="shared" si="5"/>
        <v>#N/A</v>
      </c>
      <c r="AH63" s="134">
        <f>HLOOKUP('Pooling Demand- Subsidy &amp; ML'!$B63,'Main Sheet'!$B$9:$F$44,24,FALSE)</f>
        <v>54</v>
      </c>
      <c r="AI63" s="180">
        <f>HLOOKUP('Pooling Demand- Subsidy &amp; ML'!$B63,'Main Sheet'!$B$9:$F$44,34,FALSE)</f>
        <v>-2.9</v>
      </c>
      <c r="AJ63" s="180">
        <f>HLOOKUP('Pooling Demand- Subsidy &amp; ML'!$B63,'Main Sheet'!$B$9:$F$44,35,FALSE)</f>
        <v>-6.3</v>
      </c>
      <c r="AK63" s="180">
        <f>HLOOKUP('Pooling Demand- Subsidy &amp; ML'!$B63,'Main Sheet'!$B$9:$F$44,36,FALSE)</f>
        <v>-8.4</v>
      </c>
      <c r="AL63" s="108" t="e">
        <f t="shared" si="6"/>
        <v>#N/A</v>
      </c>
      <c r="AM63" s="108" t="e">
        <f t="shared" si="7"/>
        <v>#N/A</v>
      </c>
      <c r="AN63" s="108" t="e">
        <f t="shared" si="8"/>
        <v>#N/A</v>
      </c>
      <c r="AO63" s="128" t="e">
        <f>HLOOKUP($B63,'Main Sheet'!$B$9:$F$44,26,FALSE)*$P63/(1-AE63)</f>
        <v>#N/A</v>
      </c>
      <c r="AP63" s="128" t="e">
        <f>HLOOKUP($B63,'Main Sheet'!$B$9:$F$44,26,FALSE)*$P63/(1-AF63)</f>
        <v>#N/A</v>
      </c>
      <c r="AQ63" s="128" t="e">
        <f>HLOOKUP($B63,'Main Sheet'!$B$9:$F$44,26,FALSE)*$P63/(1-AG63)</f>
        <v>#N/A</v>
      </c>
      <c r="AR63" s="128" t="e">
        <f>HLOOKUP($B63,'Main Sheet'!$B$9:$F$44,26,FALSE)*$R63/(1-AE63)</f>
        <v>#N/A</v>
      </c>
      <c r="AS63" s="128" t="e">
        <f>HLOOKUP($B63,'Main Sheet'!$B$9:$F$44,26,FALSE)*$R63/(1-AF63)</f>
        <v>#N/A</v>
      </c>
      <c r="AT63" s="128" t="e">
        <f>HLOOKUP($B63,'Main Sheet'!$B$9:$F$44,26,FALSE)*$R63/(1-AG63)</f>
        <v>#N/A</v>
      </c>
      <c r="AU63" s="128" t="e">
        <f>HLOOKUP($B63,'Main Sheet'!$B$9:$F$44,26,FALSE)*$T63/(1-AL63)</f>
        <v>#N/A</v>
      </c>
      <c r="AV63" s="128" t="e">
        <f>HLOOKUP($B63,'Main Sheet'!$B$9:$F$44,26,FALSE)*$T63/(1-AM63)</f>
        <v>#N/A</v>
      </c>
      <c r="AW63" s="128" t="e">
        <f>HLOOKUP($B63,'Main Sheet'!$B$9:$F$44,26,FALSE)*$T63/(1-AN63)</f>
        <v>#N/A</v>
      </c>
      <c r="AX63" s="50" t="e">
        <f t="shared" si="45"/>
        <v>#N/A</v>
      </c>
      <c r="AY63" s="50" t="e">
        <f t="shared" si="46"/>
        <v>#N/A</v>
      </c>
      <c r="AZ63" s="50" t="e">
        <f t="shared" si="47"/>
        <v>#N/A</v>
      </c>
      <c r="BA63" s="50" t="e">
        <f t="shared" si="48"/>
        <v>#N/A</v>
      </c>
      <c r="BB63" s="50" t="e">
        <f t="shared" si="49"/>
        <v>#N/A</v>
      </c>
      <c r="BC63" s="50" t="e">
        <f t="shared" si="50"/>
        <v>#N/A</v>
      </c>
      <c r="BD63" s="50" t="e">
        <f t="shared" si="51"/>
        <v>#N/A</v>
      </c>
      <c r="BE63" s="50" t="e">
        <f t="shared" si="52"/>
        <v>#N/A</v>
      </c>
      <c r="BF63" s="50" t="e">
        <f t="shared" si="53"/>
        <v>#N/A</v>
      </c>
      <c r="BG63" s="131" t="e">
        <f t="shared" si="54"/>
        <v>#N/A</v>
      </c>
      <c r="BH63" s="131" t="e">
        <f t="shared" si="55"/>
        <v>#N/A</v>
      </c>
      <c r="BI63" s="131" t="e">
        <f t="shared" si="56"/>
        <v>#N/A</v>
      </c>
      <c r="BJ63" s="131" t="e">
        <f t="shared" si="57"/>
        <v>#N/A</v>
      </c>
      <c r="BK63" s="131" t="e">
        <f t="shared" si="58"/>
        <v>#N/A</v>
      </c>
      <c r="BL63" s="131" t="e">
        <f t="shared" si="59"/>
        <v>#N/A</v>
      </c>
      <c r="BM63" s="131" t="e">
        <f t="shared" si="60"/>
        <v>#N/A</v>
      </c>
      <c r="BN63" s="131" t="e">
        <f t="shared" si="61"/>
        <v>#N/A</v>
      </c>
      <c r="BO63" s="131" t="e">
        <f t="shared" si="62"/>
        <v>#N/A</v>
      </c>
      <c r="BP63" s="129" t="e">
        <f t="shared" si="63"/>
        <v>#N/A</v>
      </c>
      <c r="BQ63" s="129" t="e">
        <f t="shared" si="64"/>
        <v>#N/A</v>
      </c>
      <c r="BR63" s="129" t="e">
        <f t="shared" si="65"/>
        <v>#N/A</v>
      </c>
      <c r="BS63" s="129" t="e">
        <f t="shared" si="66"/>
        <v>#N/A</v>
      </c>
      <c r="BT63" s="129" t="e">
        <f t="shared" si="67"/>
        <v>#N/A</v>
      </c>
      <c r="BU63" s="129" t="e">
        <f t="shared" si="68"/>
        <v>#N/A</v>
      </c>
      <c r="BV63" s="129" t="e">
        <f t="shared" si="69"/>
        <v>#N/A</v>
      </c>
      <c r="BW63" s="129" t="e">
        <f t="shared" si="70"/>
        <v>#N/A</v>
      </c>
      <c r="BX63" s="129" t="e">
        <f t="shared" si="71"/>
        <v>#N/A</v>
      </c>
      <c r="BY63" s="131" t="e">
        <f t="shared" si="72"/>
        <v>#N/A</v>
      </c>
      <c r="BZ63" s="131" t="e">
        <f t="shared" si="73"/>
        <v>#N/A</v>
      </c>
      <c r="CA63" s="131" t="e">
        <f t="shared" si="74"/>
        <v>#N/A</v>
      </c>
      <c r="CB63" s="131" t="e">
        <f t="shared" si="75"/>
        <v>#N/A</v>
      </c>
      <c r="CC63" s="131" t="e">
        <f t="shared" si="76"/>
        <v>#N/A</v>
      </c>
      <c r="CD63" s="131" t="e">
        <f t="shared" si="77"/>
        <v>#N/A</v>
      </c>
      <c r="CE63" s="131" t="e">
        <f t="shared" si="78"/>
        <v>#N/A</v>
      </c>
      <c r="CF63" s="131" t="e">
        <f t="shared" si="79"/>
        <v>#N/A</v>
      </c>
      <c r="CG63" s="131" t="e">
        <f t="shared" si="80"/>
        <v>#N/A</v>
      </c>
    </row>
    <row r="64" spans="2:85" x14ac:dyDescent="0.2">
      <c r="B64" s="103">
        <v>2020</v>
      </c>
      <c r="C64" s="103">
        <v>2</v>
      </c>
      <c r="D64" s="103">
        <v>0</v>
      </c>
      <c r="E64" s="4" t="s">
        <v>4</v>
      </c>
      <c r="F64" s="4" t="s">
        <v>2</v>
      </c>
      <c r="G64" s="133">
        <f>SUMIFS('Model Trip Data'!$H:$H,'Model Trip Data'!$A:$A,$B64,'Model Trip Data'!$B:$B,$C64,'Model Trip Data'!$C:$C,$D64,'Model Trip Data'!$E:$E,G$7,'Model Trip Data'!$F:$F,G$8,'Model Trip Data'!$D:$D,G$10,'Model Trip Data'!$G:$G,G$9)</f>
        <v>0</v>
      </c>
      <c r="H64" s="133">
        <f>SUMIFS('Model Trip Data'!$H:$H,'Model Trip Data'!$A:$A,$B64,'Model Trip Data'!$B:$B,$C64,'Model Trip Data'!$C:$C,$D64,'Model Trip Data'!$E:$E,H$7,'Model Trip Data'!$F:$F,H$8,'Model Trip Data'!$D:$D,H$10,'Model Trip Data'!$G:$G,H$9)</f>
        <v>0</v>
      </c>
      <c r="I64" s="133">
        <f>SUMIFS('Model Trip Data'!$H:$H,'Model Trip Data'!$A:$A,$B64,'Model Trip Data'!$B:$B,$C64,'Model Trip Data'!$C:$C,$D64,'Model Trip Data'!$E:$E,I$7,'Model Trip Data'!$F:$F,I$8,'Model Trip Data'!$D:$D,I$10,'Model Trip Data'!$G:$G,I$9)</f>
        <v>0</v>
      </c>
      <c r="J64" s="133">
        <f>SUMIFS('Model Trip Data'!$H:$H,'Model Trip Data'!$A:$A,$B64,'Model Trip Data'!$B:$B,$C64,'Model Trip Data'!$C:$C,$D64,'Model Trip Data'!$E:$E,J$7,'Model Trip Data'!$F:$F,J$8,'Model Trip Data'!$D:$D,J$10,'Model Trip Data'!$G:$G,J$9)</f>
        <v>0</v>
      </c>
      <c r="K64" s="133">
        <f>SUMIFS('Model Trip Data'!$H:$H,'Model Trip Data'!$A:$A,$B64,'Model Trip Data'!$B:$B,$C64,'Model Trip Data'!$C:$C,$D64,'Model Trip Data'!$E:$E,K$7,'Model Trip Data'!$F:$F,K$8,'Model Trip Data'!$D:$D,K$10,'Model Trip Data'!$G:$G,K$9)</f>
        <v>0</v>
      </c>
      <c r="L64" s="133">
        <f>SUMIFS('Model Trip Data'!$H:$H,'Model Trip Data'!$A:$A,$B64,'Model Trip Data'!$B:$B,$C64,'Model Trip Data'!$C:$C,$D64,'Model Trip Data'!$E:$E,L$7,'Model Trip Data'!$F:$F,L$8,'Model Trip Data'!$D:$D,L$10,'Model Trip Data'!$G:$G,L$9)</f>
        <v>0</v>
      </c>
      <c r="M64" s="133">
        <f>SUMIFS('Model Trip Data'!$H:$H,'Model Trip Data'!$A:$A,$B64,'Model Trip Data'!$B:$B,$C64,'Model Trip Data'!$C:$C,$D64,'Model Trip Data'!$E:$E,M$7,'Model Trip Data'!$F:$F,M$8,'Model Trip Data'!$G:$G,M$9)</f>
        <v>0</v>
      </c>
      <c r="N64" s="133">
        <f>SUMIFS('Model Trip Data'!$H:$H,'Model Trip Data'!$A:$A,$B64,'Model Trip Data'!$B:$B,$C64,'Model Trip Data'!$C:$C,$D64,'Model Trip Data'!$E:$E,N$7,'Model Trip Data'!$F:$F,N$8,'Model Trip Data'!$G:$G,N$9)</f>
        <v>0</v>
      </c>
      <c r="O64" s="133">
        <f>SUMIFS('Model Trip Data'!$H:$H,'Model Trip Data'!$A:$A,$B64,'Model Trip Data'!$B:$B,$C64,'Model Trip Data'!$C:$C,$D64,'Model Trip Data'!$E:$E,O$7,'Model Trip Data'!$F:$F,O$8,'Model Trip Data'!$G:$G,O$9)</f>
        <v>0</v>
      </c>
      <c r="P64" s="134" t="e">
        <f>VLOOKUP($B64&amp;"_"&amp;$C64&amp;"_"&amp;$D64&amp;"_"&amp;P$10,'Model Skims Data'!$A:$H,6,FALSE)</f>
        <v>#N/A</v>
      </c>
      <c r="Q64" s="134" t="e">
        <f>VLOOKUP($B64&amp;"_"&amp;$C64&amp;"_"&amp;$D64&amp;"_"&amp;Q$10,'Model Skims Data'!$A:$H,7,FALSE)</f>
        <v>#N/A</v>
      </c>
      <c r="R64" s="134" t="e">
        <f>VLOOKUP($B64&amp;"_"&amp;$C64&amp;"_"&amp;$D64&amp;"_"&amp;R$10,'Model Skims Data'!$A:$H,6,FALSE)</f>
        <v>#N/A</v>
      </c>
      <c r="S64" s="134" t="e">
        <f>VLOOKUP($B64&amp;"_"&amp;$C64&amp;"_"&amp;$D64&amp;"_"&amp;S$10,'Model Skims Data'!$A:$H,7,FALSE)</f>
        <v>#N/A</v>
      </c>
      <c r="T64" s="134" t="e">
        <f>VLOOKUP($B64&amp;"_"&amp;$C64&amp;"_"&amp;$D64&amp;"_"&amp;T$10,'Model Skims Data'!$A:$H,6,FALSE)</f>
        <v>#N/A</v>
      </c>
      <c r="U64" s="134" t="e">
        <f>VLOOKUP($B64&amp;"_"&amp;$C64&amp;"_"&amp;$D64&amp;"_"&amp;U$10,'Model Skims Data'!$A:$H,7,FALSE)</f>
        <v>#N/A</v>
      </c>
      <c r="V64" s="134" t="e">
        <f>VLOOKUP($B64&amp;"_"&amp;$C64&amp;"_"&amp;$D64&amp;"_"&amp;V$10,'Model Skims Data'!$A:$H,8,FALSE)</f>
        <v>#N/A</v>
      </c>
      <c r="W64" s="134" t="e">
        <f>VLOOKUP($B64&amp;"_"&amp;$C64&amp;"_"&amp;$D64&amp;"_"&amp;W$10,'Model Skims Data'!$A:$H,8,FALSE)</f>
        <v>#N/A</v>
      </c>
      <c r="X64" s="134" t="e">
        <f>VLOOKUP($B64&amp;"_"&amp;$C64&amp;"_"&amp;$D64&amp;"_"&amp;X$10,'Model Skims Data'!$A:$H,8,FALSE)</f>
        <v>#N/A</v>
      </c>
      <c r="Y64" s="134">
        <f>HLOOKUP('Pooling Demand- Subsidy &amp; ML'!$B64,'Main Sheet'!$B$9:$F$44,21,FALSE)</f>
        <v>20.2</v>
      </c>
      <c r="Z64" s="134">
        <f>HLOOKUP('Pooling Demand- Subsidy &amp; ML'!$B64,'Main Sheet'!$B$9:$F$44,23,FALSE)</f>
        <v>0</v>
      </c>
      <c r="AA64" s="179">
        <f>HLOOKUP('Pooling Demand- Subsidy &amp; ML'!$B64,'Main Sheet'!$B$9:$F$44,28,FALSE)</f>
        <v>-1.9513339196716502E-3</v>
      </c>
      <c r="AB64" s="180">
        <f>HLOOKUP('Pooling Demand- Subsidy &amp; ML'!$B64,'Main Sheet'!$B$9:$F$44,30,FALSE)</f>
        <v>-2.6</v>
      </c>
      <c r="AC64" s="180">
        <f>HLOOKUP('Pooling Demand- Subsidy &amp; ML'!$B64,'Main Sheet'!$B$9:$F$44,31,FALSE)</f>
        <v>-5.9</v>
      </c>
      <c r="AD64" s="180">
        <f>HLOOKUP('Pooling Demand- Subsidy &amp; ML'!$B64,'Main Sheet'!$B$9:$F$44,32,FALSE)</f>
        <v>-7.9</v>
      </c>
      <c r="AE64" s="108" t="e">
        <f t="shared" si="3"/>
        <v>#N/A</v>
      </c>
      <c r="AF64" s="108" t="e">
        <f t="shared" si="4"/>
        <v>#N/A</v>
      </c>
      <c r="AG64" s="108" t="e">
        <f t="shared" si="5"/>
        <v>#N/A</v>
      </c>
      <c r="AH64" s="134">
        <f>HLOOKUP('Pooling Demand- Subsidy &amp; ML'!$B64,'Main Sheet'!$B$9:$F$44,24,FALSE)</f>
        <v>54</v>
      </c>
      <c r="AI64" s="180">
        <f>HLOOKUP('Pooling Demand- Subsidy &amp; ML'!$B64,'Main Sheet'!$B$9:$F$44,34,FALSE)</f>
        <v>-2.9</v>
      </c>
      <c r="AJ64" s="180">
        <f>HLOOKUP('Pooling Demand- Subsidy &amp; ML'!$B64,'Main Sheet'!$B$9:$F$44,35,FALSE)</f>
        <v>-6.3</v>
      </c>
      <c r="AK64" s="180">
        <f>HLOOKUP('Pooling Demand- Subsidy &amp; ML'!$B64,'Main Sheet'!$B$9:$F$44,36,FALSE)</f>
        <v>-8.4</v>
      </c>
      <c r="AL64" s="108" t="e">
        <f t="shared" si="6"/>
        <v>#N/A</v>
      </c>
      <c r="AM64" s="108" t="e">
        <f t="shared" si="7"/>
        <v>#N/A</v>
      </c>
      <c r="AN64" s="108" t="e">
        <f t="shared" si="8"/>
        <v>#N/A</v>
      </c>
      <c r="AO64" s="128" t="e">
        <f>HLOOKUP($B64,'Main Sheet'!$B$9:$F$44,26,FALSE)*$P64/(1-AE64)</f>
        <v>#N/A</v>
      </c>
      <c r="AP64" s="128" t="e">
        <f>HLOOKUP($B64,'Main Sheet'!$B$9:$F$44,26,FALSE)*$P64/(1-AF64)</f>
        <v>#N/A</v>
      </c>
      <c r="AQ64" s="128" t="e">
        <f>HLOOKUP($B64,'Main Sheet'!$B$9:$F$44,26,FALSE)*$P64/(1-AG64)</f>
        <v>#N/A</v>
      </c>
      <c r="AR64" s="128" t="e">
        <f>HLOOKUP($B64,'Main Sheet'!$B$9:$F$44,26,FALSE)*$R64/(1-AE64)</f>
        <v>#N/A</v>
      </c>
      <c r="AS64" s="128" t="e">
        <f>HLOOKUP($B64,'Main Sheet'!$B$9:$F$44,26,FALSE)*$R64/(1-AF64)</f>
        <v>#N/A</v>
      </c>
      <c r="AT64" s="128" t="e">
        <f>HLOOKUP($B64,'Main Sheet'!$B$9:$F$44,26,FALSE)*$R64/(1-AG64)</f>
        <v>#N/A</v>
      </c>
      <c r="AU64" s="128" t="e">
        <f>HLOOKUP($B64,'Main Sheet'!$B$9:$F$44,26,FALSE)*$T64/(1-AL64)</f>
        <v>#N/A</v>
      </c>
      <c r="AV64" s="128" t="e">
        <f>HLOOKUP($B64,'Main Sheet'!$B$9:$F$44,26,FALSE)*$T64/(1-AM64)</f>
        <v>#N/A</v>
      </c>
      <c r="AW64" s="128" t="e">
        <f>HLOOKUP($B64,'Main Sheet'!$B$9:$F$44,26,FALSE)*$T64/(1-AN64)</f>
        <v>#N/A</v>
      </c>
      <c r="AX64" s="50" t="e">
        <f t="shared" si="45"/>
        <v>#N/A</v>
      </c>
      <c r="AY64" s="50" t="e">
        <f t="shared" si="46"/>
        <v>#N/A</v>
      </c>
      <c r="AZ64" s="50" t="e">
        <f t="shared" si="47"/>
        <v>#N/A</v>
      </c>
      <c r="BA64" s="50" t="e">
        <f t="shared" si="48"/>
        <v>#N/A</v>
      </c>
      <c r="BB64" s="50" t="e">
        <f t="shared" si="49"/>
        <v>#N/A</v>
      </c>
      <c r="BC64" s="50" t="e">
        <f t="shared" si="50"/>
        <v>#N/A</v>
      </c>
      <c r="BD64" s="50" t="e">
        <f t="shared" si="51"/>
        <v>#N/A</v>
      </c>
      <c r="BE64" s="50" t="e">
        <f t="shared" si="52"/>
        <v>#N/A</v>
      </c>
      <c r="BF64" s="50" t="e">
        <f t="shared" si="53"/>
        <v>#N/A</v>
      </c>
      <c r="BG64" s="131" t="e">
        <f t="shared" si="54"/>
        <v>#N/A</v>
      </c>
      <c r="BH64" s="131" t="e">
        <f t="shared" si="55"/>
        <v>#N/A</v>
      </c>
      <c r="BI64" s="131" t="e">
        <f t="shared" si="56"/>
        <v>#N/A</v>
      </c>
      <c r="BJ64" s="131" t="e">
        <f t="shared" si="57"/>
        <v>#N/A</v>
      </c>
      <c r="BK64" s="131" t="e">
        <f t="shared" si="58"/>
        <v>#N/A</v>
      </c>
      <c r="BL64" s="131" t="e">
        <f t="shared" si="59"/>
        <v>#N/A</v>
      </c>
      <c r="BM64" s="131" t="e">
        <f t="shared" si="60"/>
        <v>#N/A</v>
      </c>
      <c r="BN64" s="131" t="e">
        <f t="shared" si="61"/>
        <v>#N/A</v>
      </c>
      <c r="BO64" s="131" t="e">
        <f t="shared" si="62"/>
        <v>#N/A</v>
      </c>
      <c r="BP64" s="129" t="e">
        <f t="shared" si="63"/>
        <v>#N/A</v>
      </c>
      <c r="BQ64" s="129" t="e">
        <f t="shared" si="64"/>
        <v>#N/A</v>
      </c>
      <c r="BR64" s="129" t="e">
        <f t="shared" si="65"/>
        <v>#N/A</v>
      </c>
      <c r="BS64" s="129" t="e">
        <f t="shared" si="66"/>
        <v>#N/A</v>
      </c>
      <c r="BT64" s="129" t="e">
        <f t="shared" si="67"/>
        <v>#N/A</v>
      </c>
      <c r="BU64" s="129" t="e">
        <f t="shared" si="68"/>
        <v>#N/A</v>
      </c>
      <c r="BV64" s="129" t="e">
        <f t="shared" si="69"/>
        <v>#N/A</v>
      </c>
      <c r="BW64" s="129" t="e">
        <f t="shared" si="70"/>
        <v>#N/A</v>
      </c>
      <c r="BX64" s="129" t="e">
        <f t="shared" si="71"/>
        <v>#N/A</v>
      </c>
      <c r="BY64" s="131" t="e">
        <f t="shared" si="72"/>
        <v>#N/A</v>
      </c>
      <c r="BZ64" s="131" t="e">
        <f t="shared" si="73"/>
        <v>#N/A</v>
      </c>
      <c r="CA64" s="131" t="e">
        <f t="shared" si="74"/>
        <v>#N/A</v>
      </c>
      <c r="CB64" s="131" t="e">
        <f t="shared" si="75"/>
        <v>#N/A</v>
      </c>
      <c r="CC64" s="131" t="e">
        <f t="shared" si="76"/>
        <v>#N/A</v>
      </c>
      <c r="CD64" s="131" t="e">
        <f t="shared" si="77"/>
        <v>#N/A</v>
      </c>
      <c r="CE64" s="131" t="e">
        <f t="shared" si="78"/>
        <v>#N/A</v>
      </c>
      <c r="CF64" s="131" t="e">
        <f t="shared" si="79"/>
        <v>#N/A</v>
      </c>
      <c r="CG64" s="131" t="e">
        <f t="shared" si="80"/>
        <v>#N/A</v>
      </c>
    </row>
    <row r="65" spans="2:85" x14ac:dyDescent="0.2">
      <c r="B65" s="103">
        <v>2020</v>
      </c>
      <c r="C65" s="103">
        <v>3</v>
      </c>
      <c r="D65" s="103">
        <v>0</v>
      </c>
      <c r="E65" s="4" t="s">
        <v>5</v>
      </c>
      <c r="F65" s="4" t="s">
        <v>2</v>
      </c>
      <c r="G65" s="133">
        <f>SUMIFS('Model Trip Data'!$H:$H,'Model Trip Data'!$A:$A,$B65,'Model Trip Data'!$B:$B,$C65,'Model Trip Data'!$C:$C,$D65,'Model Trip Data'!$E:$E,G$7,'Model Trip Data'!$F:$F,G$8,'Model Trip Data'!$D:$D,G$10,'Model Trip Data'!$G:$G,G$9)</f>
        <v>0</v>
      </c>
      <c r="H65" s="133">
        <f>SUMIFS('Model Trip Data'!$H:$H,'Model Trip Data'!$A:$A,$B65,'Model Trip Data'!$B:$B,$C65,'Model Trip Data'!$C:$C,$D65,'Model Trip Data'!$E:$E,H$7,'Model Trip Data'!$F:$F,H$8,'Model Trip Data'!$D:$D,H$10,'Model Trip Data'!$G:$G,H$9)</f>
        <v>0</v>
      </c>
      <c r="I65" s="133">
        <f>SUMIFS('Model Trip Data'!$H:$H,'Model Trip Data'!$A:$A,$B65,'Model Trip Data'!$B:$B,$C65,'Model Trip Data'!$C:$C,$D65,'Model Trip Data'!$E:$E,I$7,'Model Trip Data'!$F:$F,I$8,'Model Trip Data'!$D:$D,I$10,'Model Trip Data'!$G:$G,I$9)</f>
        <v>0</v>
      </c>
      <c r="J65" s="133">
        <f>SUMIFS('Model Trip Data'!$H:$H,'Model Trip Data'!$A:$A,$B65,'Model Trip Data'!$B:$B,$C65,'Model Trip Data'!$C:$C,$D65,'Model Trip Data'!$E:$E,J$7,'Model Trip Data'!$F:$F,J$8,'Model Trip Data'!$D:$D,J$10,'Model Trip Data'!$G:$G,J$9)</f>
        <v>0</v>
      </c>
      <c r="K65" s="133">
        <f>SUMIFS('Model Trip Data'!$H:$H,'Model Trip Data'!$A:$A,$B65,'Model Trip Data'!$B:$B,$C65,'Model Trip Data'!$C:$C,$D65,'Model Trip Data'!$E:$E,K$7,'Model Trip Data'!$F:$F,K$8,'Model Trip Data'!$D:$D,K$10,'Model Trip Data'!$G:$G,K$9)</f>
        <v>0</v>
      </c>
      <c r="L65" s="133">
        <f>SUMIFS('Model Trip Data'!$H:$H,'Model Trip Data'!$A:$A,$B65,'Model Trip Data'!$B:$B,$C65,'Model Trip Data'!$C:$C,$D65,'Model Trip Data'!$E:$E,L$7,'Model Trip Data'!$F:$F,L$8,'Model Trip Data'!$D:$D,L$10,'Model Trip Data'!$G:$G,L$9)</f>
        <v>0</v>
      </c>
      <c r="M65" s="133">
        <f>SUMIFS('Model Trip Data'!$H:$H,'Model Trip Data'!$A:$A,$B65,'Model Trip Data'!$B:$B,$C65,'Model Trip Data'!$C:$C,$D65,'Model Trip Data'!$E:$E,M$7,'Model Trip Data'!$F:$F,M$8,'Model Trip Data'!$G:$G,M$9)</f>
        <v>0</v>
      </c>
      <c r="N65" s="133">
        <f>SUMIFS('Model Trip Data'!$H:$H,'Model Trip Data'!$A:$A,$B65,'Model Trip Data'!$B:$B,$C65,'Model Trip Data'!$C:$C,$D65,'Model Trip Data'!$E:$E,N$7,'Model Trip Data'!$F:$F,N$8,'Model Trip Data'!$G:$G,N$9)</f>
        <v>0</v>
      </c>
      <c r="O65" s="133">
        <f>SUMIFS('Model Trip Data'!$H:$H,'Model Trip Data'!$A:$A,$B65,'Model Trip Data'!$B:$B,$C65,'Model Trip Data'!$C:$C,$D65,'Model Trip Data'!$E:$E,O$7,'Model Trip Data'!$F:$F,O$8,'Model Trip Data'!$G:$G,O$9)</f>
        <v>0</v>
      </c>
      <c r="P65" s="134" t="e">
        <f>VLOOKUP($B65&amp;"_"&amp;$C65&amp;"_"&amp;$D65&amp;"_"&amp;P$10,'Model Skims Data'!$A:$H,6,FALSE)</f>
        <v>#N/A</v>
      </c>
      <c r="Q65" s="134" t="e">
        <f>VLOOKUP($B65&amp;"_"&amp;$C65&amp;"_"&amp;$D65&amp;"_"&amp;Q$10,'Model Skims Data'!$A:$H,7,FALSE)</f>
        <v>#N/A</v>
      </c>
      <c r="R65" s="134" t="e">
        <f>VLOOKUP($B65&amp;"_"&amp;$C65&amp;"_"&amp;$D65&amp;"_"&amp;R$10,'Model Skims Data'!$A:$H,6,FALSE)</f>
        <v>#N/A</v>
      </c>
      <c r="S65" s="134" t="e">
        <f>VLOOKUP($B65&amp;"_"&amp;$C65&amp;"_"&amp;$D65&amp;"_"&amp;S$10,'Model Skims Data'!$A:$H,7,FALSE)</f>
        <v>#N/A</v>
      </c>
      <c r="T65" s="134" t="e">
        <f>VLOOKUP($B65&amp;"_"&amp;$C65&amp;"_"&amp;$D65&amp;"_"&amp;T$10,'Model Skims Data'!$A:$H,6,FALSE)</f>
        <v>#N/A</v>
      </c>
      <c r="U65" s="134" t="e">
        <f>VLOOKUP($B65&amp;"_"&amp;$C65&amp;"_"&amp;$D65&amp;"_"&amp;U$10,'Model Skims Data'!$A:$H,7,FALSE)</f>
        <v>#N/A</v>
      </c>
      <c r="V65" s="134" t="e">
        <f>VLOOKUP($B65&amp;"_"&amp;$C65&amp;"_"&amp;$D65&amp;"_"&amp;V$10,'Model Skims Data'!$A:$H,8,FALSE)</f>
        <v>#N/A</v>
      </c>
      <c r="W65" s="134" t="e">
        <f>VLOOKUP($B65&amp;"_"&amp;$C65&amp;"_"&amp;$D65&amp;"_"&amp;W$10,'Model Skims Data'!$A:$H,8,FALSE)</f>
        <v>#N/A</v>
      </c>
      <c r="X65" s="134" t="e">
        <f>VLOOKUP($B65&amp;"_"&amp;$C65&amp;"_"&amp;$D65&amp;"_"&amp;X$10,'Model Skims Data'!$A:$H,8,FALSE)</f>
        <v>#N/A</v>
      </c>
      <c r="Y65" s="134">
        <f>HLOOKUP('Pooling Demand- Subsidy &amp; ML'!$B65,'Main Sheet'!$B$9:$F$44,21,FALSE)</f>
        <v>20.2</v>
      </c>
      <c r="Z65" s="134">
        <f>HLOOKUP('Pooling Demand- Subsidy &amp; ML'!$B65,'Main Sheet'!$B$9:$F$44,23,FALSE)</f>
        <v>0</v>
      </c>
      <c r="AA65" s="179">
        <f>HLOOKUP('Pooling Demand- Subsidy &amp; ML'!$B65,'Main Sheet'!$B$9:$F$44,28,FALSE)</f>
        <v>-1.9513339196716502E-3</v>
      </c>
      <c r="AB65" s="180">
        <f>HLOOKUP('Pooling Demand- Subsidy &amp; ML'!$B65,'Main Sheet'!$B$9:$F$44,30,FALSE)</f>
        <v>-2.6</v>
      </c>
      <c r="AC65" s="180">
        <f>HLOOKUP('Pooling Demand- Subsidy &amp; ML'!$B65,'Main Sheet'!$B$9:$F$44,31,FALSE)</f>
        <v>-5.9</v>
      </c>
      <c r="AD65" s="180">
        <f>HLOOKUP('Pooling Demand- Subsidy &amp; ML'!$B65,'Main Sheet'!$B$9:$F$44,32,FALSE)</f>
        <v>-7.9</v>
      </c>
      <c r="AE65" s="108" t="e">
        <f t="shared" si="3"/>
        <v>#N/A</v>
      </c>
      <c r="AF65" s="108" t="e">
        <f t="shared" si="4"/>
        <v>#N/A</v>
      </c>
      <c r="AG65" s="108" t="e">
        <f t="shared" si="5"/>
        <v>#N/A</v>
      </c>
      <c r="AH65" s="134">
        <f>HLOOKUP('Pooling Demand- Subsidy &amp; ML'!$B65,'Main Sheet'!$B$9:$F$44,24,FALSE)</f>
        <v>54</v>
      </c>
      <c r="AI65" s="180">
        <f>HLOOKUP('Pooling Demand- Subsidy &amp; ML'!$B65,'Main Sheet'!$B$9:$F$44,34,FALSE)</f>
        <v>-2.9</v>
      </c>
      <c r="AJ65" s="180">
        <f>HLOOKUP('Pooling Demand- Subsidy &amp; ML'!$B65,'Main Sheet'!$B$9:$F$44,35,FALSE)</f>
        <v>-6.3</v>
      </c>
      <c r="AK65" s="180">
        <f>HLOOKUP('Pooling Demand- Subsidy &amp; ML'!$B65,'Main Sheet'!$B$9:$F$44,36,FALSE)</f>
        <v>-8.4</v>
      </c>
      <c r="AL65" s="108" t="e">
        <f t="shared" si="6"/>
        <v>#N/A</v>
      </c>
      <c r="AM65" s="108" t="e">
        <f t="shared" si="7"/>
        <v>#N/A</v>
      </c>
      <c r="AN65" s="108" t="e">
        <f t="shared" si="8"/>
        <v>#N/A</v>
      </c>
      <c r="AO65" s="128" t="e">
        <f>HLOOKUP($B65,'Main Sheet'!$B$9:$F$44,26,FALSE)*$P65/(1-AE65)</f>
        <v>#N/A</v>
      </c>
      <c r="AP65" s="128" t="e">
        <f>HLOOKUP($B65,'Main Sheet'!$B$9:$F$44,26,FALSE)*$P65/(1-AF65)</f>
        <v>#N/A</v>
      </c>
      <c r="AQ65" s="128" t="e">
        <f>HLOOKUP($B65,'Main Sheet'!$B$9:$F$44,26,FALSE)*$P65/(1-AG65)</f>
        <v>#N/A</v>
      </c>
      <c r="AR65" s="128" t="e">
        <f>HLOOKUP($B65,'Main Sheet'!$B$9:$F$44,26,FALSE)*$R65/(1-AE65)</f>
        <v>#N/A</v>
      </c>
      <c r="AS65" s="128" t="e">
        <f>HLOOKUP($B65,'Main Sheet'!$B$9:$F$44,26,FALSE)*$R65/(1-AF65)</f>
        <v>#N/A</v>
      </c>
      <c r="AT65" s="128" t="e">
        <f>HLOOKUP($B65,'Main Sheet'!$B$9:$F$44,26,FALSE)*$R65/(1-AG65)</f>
        <v>#N/A</v>
      </c>
      <c r="AU65" s="128" t="e">
        <f>HLOOKUP($B65,'Main Sheet'!$B$9:$F$44,26,FALSE)*$T65/(1-AL65)</f>
        <v>#N/A</v>
      </c>
      <c r="AV65" s="128" t="e">
        <f>HLOOKUP($B65,'Main Sheet'!$B$9:$F$44,26,FALSE)*$T65/(1-AM65)</f>
        <v>#N/A</v>
      </c>
      <c r="AW65" s="128" t="e">
        <f>HLOOKUP($B65,'Main Sheet'!$B$9:$F$44,26,FALSE)*$T65/(1-AN65)</f>
        <v>#N/A</v>
      </c>
      <c r="AX65" s="50" t="e">
        <f t="shared" si="45"/>
        <v>#N/A</v>
      </c>
      <c r="AY65" s="50" t="e">
        <f t="shared" si="46"/>
        <v>#N/A</v>
      </c>
      <c r="AZ65" s="50" t="e">
        <f t="shared" si="47"/>
        <v>#N/A</v>
      </c>
      <c r="BA65" s="50" t="e">
        <f t="shared" si="48"/>
        <v>#N/A</v>
      </c>
      <c r="BB65" s="50" t="e">
        <f t="shared" si="49"/>
        <v>#N/A</v>
      </c>
      <c r="BC65" s="50" t="e">
        <f t="shared" si="50"/>
        <v>#N/A</v>
      </c>
      <c r="BD65" s="50" t="e">
        <f t="shared" si="51"/>
        <v>#N/A</v>
      </c>
      <c r="BE65" s="50" t="e">
        <f t="shared" si="52"/>
        <v>#N/A</v>
      </c>
      <c r="BF65" s="50" t="e">
        <f t="shared" si="53"/>
        <v>#N/A</v>
      </c>
      <c r="BG65" s="131" t="e">
        <f t="shared" si="54"/>
        <v>#N/A</v>
      </c>
      <c r="BH65" s="131" t="e">
        <f t="shared" si="55"/>
        <v>#N/A</v>
      </c>
      <c r="BI65" s="131" t="e">
        <f t="shared" si="56"/>
        <v>#N/A</v>
      </c>
      <c r="BJ65" s="131" t="e">
        <f t="shared" si="57"/>
        <v>#N/A</v>
      </c>
      <c r="BK65" s="131" t="e">
        <f t="shared" si="58"/>
        <v>#N/A</v>
      </c>
      <c r="BL65" s="131" t="e">
        <f t="shared" si="59"/>
        <v>#N/A</v>
      </c>
      <c r="BM65" s="131" t="e">
        <f t="shared" si="60"/>
        <v>#N/A</v>
      </c>
      <c r="BN65" s="131" t="e">
        <f t="shared" si="61"/>
        <v>#N/A</v>
      </c>
      <c r="BO65" s="131" t="e">
        <f t="shared" si="62"/>
        <v>#N/A</v>
      </c>
      <c r="BP65" s="129" t="e">
        <f t="shared" si="63"/>
        <v>#N/A</v>
      </c>
      <c r="BQ65" s="129" t="e">
        <f t="shared" si="64"/>
        <v>#N/A</v>
      </c>
      <c r="BR65" s="129" t="e">
        <f t="shared" si="65"/>
        <v>#N/A</v>
      </c>
      <c r="BS65" s="129" t="e">
        <f t="shared" si="66"/>
        <v>#N/A</v>
      </c>
      <c r="BT65" s="129" t="e">
        <f t="shared" si="67"/>
        <v>#N/A</v>
      </c>
      <c r="BU65" s="129" t="e">
        <f t="shared" si="68"/>
        <v>#N/A</v>
      </c>
      <c r="BV65" s="129" t="e">
        <f t="shared" si="69"/>
        <v>#N/A</v>
      </c>
      <c r="BW65" s="129" t="e">
        <f t="shared" si="70"/>
        <v>#N/A</v>
      </c>
      <c r="BX65" s="129" t="e">
        <f t="shared" si="71"/>
        <v>#N/A</v>
      </c>
      <c r="BY65" s="131" t="e">
        <f t="shared" si="72"/>
        <v>#N/A</v>
      </c>
      <c r="BZ65" s="131" t="e">
        <f t="shared" si="73"/>
        <v>#N/A</v>
      </c>
      <c r="CA65" s="131" t="e">
        <f t="shared" si="74"/>
        <v>#N/A</v>
      </c>
      <c r="CB65" s="131" t="e">
        <f t="shared" si="75"/>
        <v>#N/A</v>
      </c>
      <c r="CC65" s="131" t="e">
        <f t="shared" si="76"/>
        <v>#N/A</v>
      </c>
      <c r="CD65" s="131" t="e">
        <f t="shared" si="77"/>
        <v>#N/A</v>
      </c>
      <c r="CE65" s="131" t="e">
        <f t="shared" si="78"/>
        <v>#N/A</v>
      </c>
      <c r="CF65" s="131" t="e">
        <f t="shared" si="79"/>
        <v>#N/A</v>
      </c>
      <c r="CG65" s="131" t="e">
        <f t="shared" si="80"/>
        <v>#N/A</v>
      </c>
    </row>
    <row r="66" spans="2:85" x14ac:dyDescent="0.2">
      <c r="B66" s="103">
        <v>2020</v>
      </c>
      <c r="C66" s="103">
        <v>4</v>
      </c>
      <c r="D66" s="103">
        <v>0</v>
      </c>
      <c r="E66" s="4" t="s">
        <v>6</v>
      </c>
      <c r="F66" s="4" t="s">
        <v>2</v>
      </c>
      <c r="G66" s="133">
        <f>SUMIFS('Model Trip Data'!$H:$H,'Model Trip Data'!$A:$A,$B66,'Model Trip Data'!$B:$B,$C66,'Model Trip Data'!$C:$C,$D66,'Model Trip Data'!$E:$E,G$7,'Model Trip Data'!$F:$F,G$8,'Model Trip Data'!$D:$D,G$10,'Model Trip Data'!$G:$G,G$9)</f>
        <v>0</v>
      </c>
      <c r="H66" s="133">
        <f>SUMIFS('Model Trip Data'!$H:$H,'Model Trip Data'!$A:$A,$B66,'Model Trip Data'!$B:$B,$C66,'Model Trip Data'!$C:$C,$D66,'Model Trip Data'!$E:$E,H$7,'Model Trip Data'!$F:$F,H$8,'Model Trip Data'!$D:$D,H$10,'Model Trip Data'!$G:$G,H$9)</f>
        <v>0</v>
      </c>
      <c r="I66" s="133">
        <f>SUMIFS('Model Trip Data'!$H:$H,'Model Trip Data'!$A:$A,$B66,'Model Trip Data'!$B:$B,$C66,'Model Trip Data'!$C:$C,$D66,'Model Trip Data'!$E:$E,I$7,'Model Trip Data'!$F:$F,I$8,'Model Trip Data'!$D:$D,I$10,'Model Trip Data'!$G:$G,I$9)</f>
        <v>0</v>
      </c>
      <c r="J66" s="133">
        <f>SUMIFS('Model Trip Data'!$H:$H,'Model Trip Data'!$A:$A,$B66,'Model Trip Data'!$B:$B,$C66,'Model Trip Data'!$C:$C,$D66,'Model Trip Data'!$E:$E,J$7,'Model Trip Data'!$F:$F,J$8,'Model Trip Data'!$D:$D,J$10,'Model Trip Data'!$G:$G,J$9)</f>
        <v>0</v>
      </c>
      <c r="K66" s="133">
        <f>SUMIFS('Model Trip Data'!$H:$H,'Model Trip Data'!$A:$A,$B66,'Model Trip Data'!$B:$B,$C66,'Model Trip Data'!$C:$C,$D66,'Model Trip Data'!$E:$E,K$7,'Model Trip Data'!$F:$F,K$8,'Model Trip Data'!$D:$D,K$10,'Model Trip Data'!$G:$G,K$9)</f>
        <v>0</v>
      </c>
      <c r="L66" s="133">
        <f>SUMIFS('Model Trip Data'!$H:$H,'Model Trip Data'!$A:$A,$B66,'Model Trip Data'!$B:$B,$C66,'Model Trip Data'!$C:$C,$D66,'Model Trip Data'!$E:$E,L$7,'Model Trip Data'!$F:$F,L$8,'Model Trip Data'!$D:$D,L$10,'Model Trip Data'!$G:$G,L$9)</f>
        <v>0</v>
      </c>
      <c r="M66" s="133">
        <f>SUMIFS('Model Trip Data'!$H:$H,'Model Trip Data'!$A:$A,$B66,'Model Trip Data'!$B:$B,$C66,'Model Trip Data'!$C:$C,$D66,'Model Trip Data'!$E:$E,M$7,'Model Trip Data'!$F:$F,M$8,'Model Trip Data'!$G:$G,M$9)</f>
        <v>0</v>
      </c>
      <c r="N66" s="133">
        <f>SUMIFS('Model Trip Data'!$H:$H,'Model Trip Data'!$A:$A,$B66,'Model Trip Data'!$B:$B,$C66,'Model Trip Data'!$C:$C,$D66,'Model Trip Data'!$E:$E,N$7,'Model Trip Data'!$F:$F,N$8,'Model Trip Data'!$G:$G,N$9)</f>
        <v>0</v>
      </c>
      <c r="O66" s="133">
        <f>SUMIFS('Model Trip Data'!$H:$H,'Model Trip Data'!$A:$A,$B66,'Model Trip Data'!$B:$B,$C66,'Model Trip Data'!$C:$C,$D66,'Model Trip Data'!$E:$E,O$7,'Model Trip Data'!$F:$F,O$8,'Model Trip Data'!$G:$G,O$9)</f>
        <v>0</v>
      </c>
      <c r="P66" s="134" t="e">
        <f>VLOOKUP($B66&amp;"_"&amp;$C66&amp;"_"&amp;$D66&amp;"_"&amp;P$10,'Model Skims Data'!$A:$H,6,FALSE)</f>
        <v>#N/A</v>
      </c>
      <c r="Q66" s="134" t="e">
        <f>VLOOKUP($B66&amp;"_"&amp;$C66&amp;"_"&amp;$D66&amp;"_"&amp;Q$10,'Model Skims Data'!$A:$H,7,FALSE)</f>
        <v>#N/A</v>
      </c>
      <c r="R66" s="134" t="e">
        <f>VLOOKUP($B66&amp;"_"&amp;$C66&amp;"_"&amp;$D66&amp;"_"&amp;R$10,'Model Skims Data'!$A:$H,6,FALSE)</f>
        <v>#N/A</v>
      </c>
      <c r="S66" s="134" t="e">
        <f>VLOOKUP($B66&amp;"_"&amp;$C66&amp;"_"&amp;$D66&amp;"_"&amp;S$10,'Model Skims Data'!$A:$H,7,FALSE)</f>
        <v>#N/A</v>
      </c>
      <c r="T66" s="134" t="e">
        <f>VLOOKUP($B66&amp;"_"&amp;$C66&amp;"_"&amp;$D66&amp;"_"&amp;T$10,'Model Skims Data'!$A:$H,6,FALSE)</f>
        <v>#N/A</v>
      </c>
      <c r="U66" s="134" t="e">
        <f>VLOOKUP($B66&amp;"_"&amp;$C66&amp;"_"&amp;$D66&amp;"_"&amp;U$10,'Model Skims Data'!$A:$H,7,FALSE)</f>
        <v>#N/A</v>
      </c>
      <c r="V66" s="134" t="e">
        <f>VLOOKUP($B66&amp;"_"&amp;$C66&amp;"_"&amp;$D66&amp;"_"&amp;V$10,'Model Skims Data'!$A:$H,8,FALSE)</f>
        <v>#N/A</v>
      </c>
      <c r="W66" s="134" t="e">
        <f>VLOOKUP($B66&amp;"_"&amp;$C66&amp;"_"&amp;$D66&amp;"_"&amp;W$10,'Model Skims Data'!$A:$H,8,FALSE)</f>
        <v>#N/A</v>
      </c>
      <c r="X66" s="134" t="e">
        <f>VLOOKUP($B66&amp;"_"&amp;$C66&amp;"_"&amp;$D66&amp;"_"&amp;X$10,'Model Skims Data'!$A:$H,8,FALSE)</f>
        <v>#N/A</v>
      </c>
      <c r="Y66" s="134">
        <f>HLOOKUP('Pooling Demand- Subsidy &amp; ML'!$B66,'Main Sheet'!$B$9:$F$44,21,FALSE)</f>
        <v>20.2</v>
      </c>
      <c r="Z66" s="134">
        <f>HLOOKUP('Pooling Demand- Subsidy &amp; ML'!$B66,'Main Sheet'!$B$9:$F$44,23,FALSE)</f>
        <v>0</v>
      </c>
      <c r="AA66" s="179">
        <f>HLOOKUP('Pooling Demand- Subsidy &amp; ML'!$B66,'Main Sheet'!$B$9:$F$44,28,FALSE)</f>
        <v>-1.9513339196716502E-3</v>
      </c>
      <c r="AB66" s="180">
        <f>HLOOKUP('Pooling Demand- Subsidy &amp; ML'!$B66,'Main Sheet'!$B$9:$F$44,30,FALSE)</f>
        <v>-2.6</v>
      </c>
      <c r="AC66" s="180">
        <f>HLOOKUP('Pooling Demand- Subsidy &amp; ML'!$B66,'Main Sheet'!$B$9:$F$44,31,FALSE)</f>
        <v>-5.9</v>
      </c>
      <c r="AD66" s="180">
        <f>HLOOKUP('Pooling Demand- Subsidy &amp; ML'!$B66,'Main Sheet'!$B$9:$F$44,32,FALSE)</f>
        <v>-7.9</v>
      </c>
      <c r="AE66" s="108" t="e">
        <f t="shared" si="3"/>
        <v>#N/A</v>
      </c>
      <c r="AF66" s="108" t="e">
        <f t="shared" si="4"/>
        <v>#N/A</v>
      </c>
      <c r="AG66" s="108" t="e">
        <f t="shared" si="5"/>
        <v>#N/A</v>
      </c>
      <c r="AH66" s="134">
        <f>HLOOKUP('Pooling Demand- Subsidy &amp; ML'!$B66,'Main Sheet'!$B$9:$F$44,24,FALSE)</f>
        <v>54</v>
      </c>
      <c r="AI66" s="180">
        <f>HLOOKUP('Pooling Demand- Subsidy &amp; ML'!$B66,'Main Sheet'!$B$9:$F$44,34,FALSE)</f>
        <v>-2.9</v>
      </c>
      <c r="AJ66" s="180">
        <f>HLOOKUP('Pooling Demand- Subsidy &amp; ML'!$B66,'Main Sheet'!$B$9:$F$44,35,FALSE)</f>
        <v>-6.3</v>
      </c>
      <c r="AK66" s="180">
        <f>HLOOKUP('Pooling Demand- Subsidy &amp; ML'!$B66,'Main Sheet'!$B$9:$F$44,36,FALSE)</f>
        <v>-8.4</v>
      </c>
      <c r="AL66" s="108" t="e">
        <f t="shared" si="6"/>
        <v>#N/A</v>
      </c>
      <c r="AM66" s="108" t="e">
        <f t="shared" si="7"/>
        <v>#N/A</v>
      </c>
      <c r="AN66" s="108" t="e">
        <f t="shared" si="8"/>
        <v>#N/A</v>
      </c>
      <c r="AO66" s="128" t="e">
        <f>HLOOKUP($B66,'Main Sheet'!$B$9:$F$44,26,FALSE)*$P66/(1-AE66)</f>
        <v>#N/A</v>
      </c>
      <c r="AP66" s="128" t="e">
        <f>HLOOKUP($B66,'Main Sheet'!$B$9:$F$44,26,FALSE)*$P66/(1-AF66)</f>
        <v>#N/A</v>
      </c>
      <c r="AQ66" s="128" t="e">
        <f>HLOOKUP($B66,'Main Sheet'!$B$9:$F$44,26,FALSE)*$P66/(1-AG66)</f>
        <v>#N/A</v>
      </c>
      <c r="AR66" s="128" t="e">
        <f>HLOOKUP($B66,'Main Sheet'!$B$9:$F$44,26,FALSE)*$R66/(1-AE66)</f>
        <v>#N/A</v>
      </c>
      <c r="AS66" s="128" t="e">
        <f>HLOOKUP($B66,'Main Sheet'!$B$9:$F$44,26,FALSE)*$R66/(1-AF66)</f>
        <v>#N/A</v>
      </c>
      <c r="AT66" s="128" t="e">
        <f>HLOOKUP($B66,'Main Sheet'!$B$9:$F$44,26,FALSE)*$R66/(1-AG66)</f>
        <v>#N/A</v>
      </c>
      <c r="AU66" s="128" t="e">
        <f>HLOOKUP($B66,'Main Sheet'!$B$9:$F$44,26,FALSE)*$T66/(1-AL66)</f>
        <v>#N/A</v>
      </c>
      <c r="AV66" s="128" t="e">
        <f>HLOOKUP($B66,'Main Sheet'!$B$9:$F$44,26,FALSE)*$T66/(1-AM66)</f>
        <v>#N/A</v>
      </c>
      <c r="AW66" s="128" t="e">
        <f>HLOOKUP($B66,'Main Sheet'!$B$9:$F$44,26,FALSE)*$T66/(1-AN66)</f>
        <v>#N/A</v>
      </c>
      <c r="AX66" s="50" t="e">
        <f t="shared" si="45"/>
        <v>#N/A</v>
      </c>
      <c r="AY66" s="50" t="e">
        <f t="shared" si="46"/>
        <v>#N/A</v>
      </c>
      <c r="AZ66" s="50" t="e">
        <f t="shared" si="47"/>
        <v>#N/A</v>
      </c>
      <c r="BA66" s="50" t="e">
        <f t="shared" si="48"/>
        <v>#N/A</v>
      </c>
      <c r="BB66" s="50" t="e">
        <f t="shared" si="49"/>
        <v>#N/A</v>
      </c>
      <c r="BC66" s="50" t="e">
        <f t="shared" si="50"/>
        <v>#N/A</v>
      </c>
      <c r="BD66" s="50" t="e">
        <f t="shared" si="51"/>
        <v>#N/A</v>
      </c>
      <c r="BE66" s="50" t="e">
        <f t="shared" si="52"/>
        <v>#N/A</v>
      </c>
      <c r="BF66" s="50" t="e">
        <f t="shared" si="53"/>
        <v>#N/A</v>
      </c>
      <c r="BG66" s="131" t="e">
        <f t="shared" si="54"/>
        <v>#N/A</v>
      </c>
      <c r="BH66" s="131" t="e">
        <f t="shared" si="55"/>
        <v>#N/A</v>
      </c>
      <c r="BI66" s="131" t="e">
        <f t="shared" si="56"/>
        <v>#N/A</v>
      </c>
      <c r="BJ66" s="131" t="e">
        <f t="shared" si="57"/>
        <v>#N/A</v>
      </c>
      <c r="BK66" s="131" t="e">
        <f t="shared" si="58"/>
        <v>#N/A</v>
      </c>
      <c r="BL66" s="131" t="e">
        <f t="shared" si="59"/>
        <v>#N/A</v>
      </c>
      <c r="BM66" s="131" t="e">
        <f t="shared" si="60"/>
        <v>#N/A</v>
      </c>
      <c r="BN66" s="131" t="e">
        <f t="shared" si="61"/>
        <v>#N/A</v>
      </c>
      <c r="BO66" s="131" t="e">
        <f t="shared" si="62"/>
        <v>#N/A</v>
      </c>
      <c r="BP66" s="129" t="e">
        <f t="shared" si="63"/>
        <v>#N/A</v>
      </c>
      <c r="BQ66" s="129" t="e">
        <f t="shared" si="64"/>
        <v>#N/A</v>
      </c>
      <c r="BR66" s="129" t="e">
        <f t="shared" si="65"/>
        <v>#N/A</v>
      </c>
      <c r="BS66" s="129" t="e">
        <f t="shared" si="66"/>
        <v>#N/A</v>
      </c>
      <c r="BT66" s="129" t="e">
        <f t="shared" si="67"/>
        <v>#N/A</v>
      </c>
      <c r="BU66" s="129" t="e">
        <f t="shared" si="68"/>
        <v>#N/A</v>
      </c>
      <c r="BV66" s="129" t="e">
        <f t="shared" si="69"/>
        <v>#N/A</v>
      </c>
      <c r="BW66" s="129" t="e">
        <f t="shared" si="70"/>
        <v>#N/A</v>
      </c>
      <c r="BX66" s="129" t="e">
        <f t="shared" si="71"/>
        <v>#N/A</v>
      </c>
      <c r="BY66" s="131" t="e">
        <f t="shared" si="72"/>
        <v>#N/A</v>
      </c>
      <c r="BZ66" s="131" t="e">
        <f t="shared" si="73"/>
        <v>#N/A</v>
      </c>
      <c r="CA66" s="131" t="e">
        <f t="shared" si="74"/>
        <v>#N/A</v>
      </c>
      <c r="CB66" s="131" t="e">
        <f t="shared" si="75"/>
        <v>#N/A</v>
      </c>
      <c r="CC66" s="131" t="e">
        <f t="shared" si="76"/>
        <v>#N/A</v>
      </c>
      <c r="CD66" s="131" t="e">
        <f t="shared" si="77"/>
        <v>#N/A</v>
      </c>
      <c r="CE66" s="131" t="e">
        <f t="shared" si="78"/>
        <v>#N/A</v>
      </c>
      <c r="CF66" s="131" t="e">
        <f t="shared" si="79"/>
        <v>#N/A</v>
      </c>
      <c r="CG66" s="131" t="e">
        <f t="shared" si="80"/>
        <v>#N/A</v>
      </c>
    </row>
    <row r="67" spans="2:85" x14ac:dyDescent="0.2">
      <c r="B67" s="103">
        <v>2020</v>
      </c>
      <c r="C67" s="103">
        <v>5</v>
      </c>
      <c r="D67" s="103">
        <v>0</v>
      </c>
      <c r="E67" s="4" t="s">
        <v>7</v>
      </c>
      <c r="F67" s="4" t="s">
        <v>2</v>
      </c>
      <c r="G67" s="133">
        <f>SUMIFS('Model Trip Data'!$H:$H,'Model Trip Data'!$A:$A,$B67,'Model Trip Data'!$B:$B,$C67,'Model Trip Data'!$C:$C,$D67,'Model Trip Data'!$E:$E,G$7,'Model Trip Data'!$F:$F,G$8,'Model Trip Data'!$D:$D,G$10,'Model Trip Data'!$G:$G,G$9)</f>
        <v>0</v>
      </c>
      <c r="H67" s="133">
        <f>SUMIFS('Model Trip Data'!$H:$H,'Model Trip Data'!$A:$A,$B67,'Model Trip Data'!$B:$B,$C67,'Model Trip Data'!$C:$C,$D67,'Model Trip Data'!$E:$E,H$7,'Model Trip Data'!$F:$F,H$8,'Model Trip Data'!$D:$D,H$10,'Model Trip Data'!$G:$G,H$9)</f>
        <v>0</v>
      </c>
      <c r="I67" s="133">
        <f>SUMIFS('Model Trip Data'!$H:$H,'Model Trip Data'!$A:$A,$B67,'Model Trip Data'!$B:$B,$C67,'Model Trip Data'!$C:$C,$D67,'Model Trip Data'!$E:$E,I$7,'Model Trip Data'!$F:$F,I$8,'Model Trip Data'!$D:$D,I$10,'Model Trip Data'!$G:$G,I$9)</f>
        <v>0</v>
      </c>
      <c r="J67" s="133">
        <f>SUMIFS('Model Trip Data'!$H:$H,'Model Trip Data'!$A:$A,$B67,'Model Trip Data'!$B:$B,$C67,'Model Trip Data'!$C:$C,$D67,'Model Trip Data'!$E:$E,J$7,'Model Trip Data'!$F:$F,J$8,'Model Trip Data'!$D:$D,J$10,'Model Trip Data'!$G:$G,J$9)</f>
        <v>0</v>
      </c>
      <c r="K67" s="133">
        <f>SUMIFS('Model Trip Data'!$H:$H,'Model Trip Data'!$A:$A,$B67,'Model Trip Data'!$B:$B,$C67,'Model Trip Data'!$C:$C,$D67,'Model Trip Data'!$E:$E,K$7,'Model Trip Data'!$F:$F,K$8,'Model Trip Data'!$D:$D,K$10,'Model Trip Data'!$G:$G,K$9)</f>
        <v>0</v>
      </c>
      <c r="L67" s="133">
        <f>SUMIFS('Model Trip Data'!$H:$H,'Model Trip Data'!$A:$A,$B67,'Model Trip Data'!$B:$B,$C67,'Model Trip Data'!$C:$C,$D67,'Model Trip Data'!$E:$E,L$7,'Model Trip Data'!$F:$F,L$8,'Model Trip Data'!$D:$D,L$10,'Model Trip Data'!$G:$G,L$9)</f>
        <v>0</v>
      </c>
      <c r="M67" s="133">
        <f>SUMIFS('Model Trip Data'!$H:$H,'Model Trip Data'!$A:$A,$B67,'Model Trip Data'!$B:$B,$C67,'Model Trip Data'!$C:$C,$D67,'Model Trip Data'!$E:$E,M$7,'Model Trip Data'!$F:$F,M$8,'Model Trip Data'!$G:$G,M$9)</f>
        <v>0</v>
      </c>
      <c r="N67" s="133">
        <f>SUMIFS('Model Trip Data'!$H:$H,'Model Trip Data'!$A:$A,$B67,'Model Trip Data'!$B:$B,$C67,'Model Trip Data'!$C:$C,$D67,'Model Trip Data'!$E:$E,N$7,'Model Trip Data'!$F:$F,N$8,'Model Trip Data'!$G:$G,N$9)</f>
        <v>0</v>
      </c>
      <c r="O67" s="133">
        <f>SUMIFS('Model Trip Data'!$H:$H,'Model Trip Data'!$A:$A,$B67,'Model Trip Data'!$B:$B,$C67,'Model Trip Data'!$C:$C,$D67,'Model Trip Data'!$E:$E,O$7,'Model Trip Data'!$F:$F,O$8,'Model Trip Data'!$G:$G,O$9)</f>
        <v>0</v>
      </c>
      <c r="P67" s="134" t="e">
        <f>VLOOKUP($B67&amp;"_"&amp;$C67&amp;"_"&amp;$D67&amp;"_"&amp;P$10,'Model Skims Data'!$A:$H,6,FALSE)</f>
        <v>#N/A</v>
      </c>
      <c r="Q67" s="134" t="e">
        <f>VLOOKUP($B67&amp;"_"&amp;$C67&amp;"_"&amp;$D67&amp;"_"&amp;Q$10,'Model Skims Data'!$A:$H,7,FALSE)</f>
        <v>#N/A</v>
      </c>
      <c r="R67" s="134" t="e">
        <f>VLOOKUP($B67&amp;"_"&amp;$C67&amp;"_"&amp;$D67&amp;"_"&amp;R$10,'Model Skims Data'!$A:$H,6,FALSE)</f>
        <v>#N/A</v>
      </c>
      <c r="S67" s="134" t="e">
        <f>VLOOKUP($B67&amp;"_"&amp;$C67&amp;"_"&amp;$D67&amp;"_"&amp;S$10,'Model Skims Data'!$A:$H,7,FALSE)</f>
        <v>#N/A</v>
      </c>
      <c r="T67" s="134" t="e">
        <f>VLOOKUP($B67&amp;"_"&amp;$C67&amp;"_"&amp;$D67&amp;"_"&amp;T$10,'Model Skims Data'!$A:$H,6,FALSE)</f>
        <v>#N/A</v>
      </c>
      <c r="U67" s="134" t="e">
        <f>VLOOKUP($B67&amp;"_"&amp;$C67&amp;"_"&amp;$D67&amp;"_"&amp;U$10,'Model Skims Data'!$A:$H,7,FALSE)</f>
        <v>#N/A</v>
      </c>
      <c r="V67" s="134" t="e">
        <f>VLOOKUP($B67&amp;"_"&amp;$C67&amp;"_"&amp;$D67&amp;"_"&amp;V$10,'Model Skims Data'!$A:$H,8,FALSE)</f>
        <v>#N/A</v>
      </c>
      <c r="W67" s="134" t="e">
        <f>VLOOKUP($B67&amp;"_"&amp;$C67&amp;"_"&amp;$D67&amp;"_"&amp;W$10,'Model Skims Data'!$A:$H,8,FALSE)</f>
        <v>#N/A</v>
      </c>
      <c r="X67" s="134" t="e">
        <f>VLOOKUP($B67&amp;"_"&amp;$C67&amp;"_"&amp;$D67&amp;"_"&amp;X$10,'Model Skims Data'!$A:$H,8,FALSE)</f>
        <v>#N/A</v>
      </c>
      <c r="Y67" s="134">
        <f>HLOOKUP('Pooling Demand- Subsidy &amp; ML'!$B67,'Main Sheet'!$B$9:$F$44,21,FALSE)</f>
        <v>20.2</v>
      </c>
      <c r="Z67" s="134">
        <f>HLOOKUP('Pooling Demand- Subsidy &amp; ML'!$B67,'Main Sheet'!$B$9:$F$44,23,FALSE)</f>
        <v>0</v>
      </c>
      <c r="AA67" s="179">
        <f>HLOOKUP('Pooling Demand- Subsidy &amp; ML'!$B67,'Main Sheet'!$B$9:$F$44,28,FALSE)</f>
        <v>-1.9513339196716502E-3</v>
      </c>
      <c r="AB67" s="180">
        <f>HLOOKUP('Pooling Demand- Subsidy &amp; ML'!$B67,'Main Sheet'!$B$9:$F$44,30,FALSE)</f>
        <v>-2.6</v>
      </c>
      <c r="AC67" s="180">
        <f>HLOOKUP('Pooling Demand- Subsidy &amp; ML'!$B67,'Main Sheet'!$B$9:$F$44,31,FALSE)</f>
        <v>-5.9</v>
      </c>
      <c r="AD67" s="180">
        <f>HLOOKUP('Pooling Demand- Subsidy &amp; ML'!$B67,'Main Sheet'!$B$9:$F$44,32,FALSE)</f>
        <v>-7.9</v>
      </c>
      <c r="AE67" s="108" t="e">
        <f t="shared" si="3"/>
        <v>#N/A</v>
      </c>
      <c r="AF67" s="108" t="e">
        <f t="shared" si="4"/>
        <v>#N/A</v>
      </c>
      <c r="AG67" s="108" t="e">
        <f t="shared" si="5"/>
        <v>#N/A</v>
      </c>
      <c r="AH67" s="134">
        <f>HLOOKUP('Pooling Demand- Subsidy &amp; ML'!$B67,'Main Sheet'!$B$9:$F$44,24,FALSE)</f>
        <v>54</v>
      </c>
      <c r="AI67" s="180">
        <f>HLOOKUP('Pooling Demand- Subsidy &amp; ML'!$B67,'Main Sheet'!$B$9:$F$44,34,FALSE)</f>
        <v>-2.9</v>
      </c>
      <c r="AJ67" s="180">
        <f>HLOOKUP('Pooling Demand- Subsidy &amp; ML'!$B67,'Main Sheet'!$B$9:$F$44,35,FALSE)</f>
        <v>-6.3</v>
      </c>
      <c r="AK67" s="180">
        <f>HLOOKUP('Pooling Demand- Subsidy &amp; ML'!$B67,'Main Sheet'!$B$9:$F$44,36,FALSE)</f>
        <v>-8.4</v>
      </c>
      <c r="AL67" s="108" t="e">
        <f t="shared" si="6"/>
        <v>#N/A</v>
      </c>
      <c r="AM67" s="108" t="e">
        <f t="shared" si="7"/>
        <v>#N/A</v>
      </c>
      <c r="AN67" s="108" t="e">
        <f t="shared" si="8"/>
        <v>#N/A</v>
      </c>
      <c r="AO67" s="128" t="e">
        <f>HLOOKUP($B67,'Main Sheet'!$B$9:$F$44,26,FALSE)*$P67/(1-AE67)</f>
        <v>#N/A</v>
      </c>
      <c r="AP67" s="128" t="e">
        <f>HLOOKUP($B67,'Main Sheet'!$B$9:$F$44,26,FALSE)*$P67/(1-AF67)</f>
        <v>#N/A</v>
      </c>
      <c r="AQ67" s="128" t="e">
        <f>HLOOKUP($B67,'Main Sheet'!$B$9:$F$44,26,FALSE)*$P67/(1-AG67)</f>
        <v>#N/A</v>
      </c>
      <c r="AR67" s="128" t="e">
        <f>HLOOKUP($B67,'Main Sheet'!$B$9:$F$44,26,FALSE)*$R67/(1-AE67)</f>
        <v>#N/A</v>
      </c>
      <c r="AS67" s="128" t="e">
        <f>HLOOKUP($B67,'Main Sheet'!$B$9:$F$44,26,FALSE)*$R67/(1-AF67)</f>
        <v>#N/A</v>
      </c>
      <c r="AT67" s="128" t="e">
        <f>HLOOKUP($B67,'Main Sheet'!$B$9:$F$44,26,FALSE)*$R67/(1-AG67)</f>
        <v>#N/A</v>
      </c>
      <c r="AU67" s="128" t="e">
        <f>HLOOKUP($B67,'Main Sheet'!$B$9:$F$44,26,FALSE)*$T67/(1-AL67)</f>
        <v>#N/A</v>
      </c>
      <c r="AV67" s="128" t="e">
        <f>HLOOKUP($B67,'Main Sheet'!$B$9:$F$44,26,FALSE)*$T67/(1-AM67)</f>
        <v>#N/A</v>
      </c>
      <c r="AW67" s="128" t="e">
        <f>HLOOKUP($B67,'Main Sheet'!$B$9:$F$44,26,FALSE)*$T67/(1-AN67)</f>
        <v>#N/A</v>
      </c>
      <c r="AX67" s="50" t="e">
        <f t="shared" si="45"/>
        <v>#N/A</v>
      </c>
      <c r="AY67" s="50" t="e">
        <f t="shared" si="46"/>
        <v>#N/A</v>
      </c>
      <c r="AZ67" s="50" t="e">
        <f t="shared" si="47"/>
        <v>#N/A</v>
      </c>
      <c r="BA67" s="50" t="e">
        <f t="shared" si="48"/>
        <v>#N/A</v>
      </c>
      <c r="BB67" s="50" t="e">
        <f t="shared" si="49"/>
        <v>#N/A</v>
      </c>
      <c r="BC67" s="50" t="e">
        <f t="shared" si="50"/>
        <v>#N/A</v>
      </c>
      <c r="BD67" s="50" t="e">
        <f t="shared" si="51"/>
        <v>#N/A</v>
      </c>
      <c r="BE67" s="50" t="e">
        <f t="shared" si="52"/>
        <v>#N/A</v>
      </c>
      <c r="BF67" s="50" t="e">
        <f t="shared" si="53"/>
        <v>#N/A</v>
      </c>
      <c r="BG67" s="131" t="e">
        <f t="shared" si="54"/>
        <v>#N/A</v>
      </c>
      <c r="BH67" s="131" t="e">
        <f t="shared" si="55"/>
        <v>#N/A</v>
      </c>
      <c r="BI67" s="131" t="e">
        <f t="shared" si="56"/>
        <v>#N/A</v>
      </c>
      <c r="BJ67" s="131" t="e">
        <f t="shared" si="57"/>
        <v>#N/A</v>
      </c>
      <c r="BK67" s="131" t="e">
        <f t="shared" si="58"/>
        <v>#N/A</v>
      </c>
      <c r="BL67" s="131" t="e">
        <f t="shared" si="59"/>
        <v>#N/A</v>
      </c>
      <c r="BM67" s="131" t="e">
        <f t="shared" si="60"/>
        <v>#N/A</v>
      </c>
      <c r="BN67" s="131" t="e">
        <f t="shared" si="61"/>
        <v>#N/A</v>
      </c>
      <c r="BO67" s="131" t="e">
        <f t="shared" si="62"/>
        <v>#N/A</v>
      </c>
      <c r="BP67" s="129" t="e">
        <f t="shared" si="63"/>
        <v>#N/A</v>
      </c>
      <c r="BQ67" s="129" t="e">
        <f t="shared" si="64"/>
        <v>#N/A</v>
      </c>
      <c r="BR67" s="129" t="e">
        <f t="shared" si="65"/>
        <v>#N/A</v>
      </c>
      <c r="BS67" s="129" t="e">
        <f t="shared" si="66"/>
        <v>#N/A</v>
      </c>
      <c r="BT67" s="129" t="e">
        <f t="shared" si="67"/>
        <v>#N/A</v>
      </c>
      <c r="BU67" s="129" t="e">
        <f t="shared" si="68"/>
        <v>#N/A</v>
      </c>
      <c r="BV67" s="129" t="e">
        <f t="shared" si="69"/>
        <v>#N/A</v>
      </c>
      <c r="BW67" s="129" t="e">
        <f t="shared" si="70"/>
        <v>#N/A</v>
      </c>
      <c r="BX67" s="129" t="e">
        <f t="shared" si="71"/>
        <v>#N/A</v>
      </c>
      <c r="BY67" s="131" t="e">
        <f t="shared" si="72"/>
        <v>#N/A</v>
      </c>
      <c r="BZ67" s="131" t="e">
        <f t="shared" si="73"/>
        <v>#N/A</v>
      </c>
      <c r="CA67" s="131" t="e">
        <f t="shared" si="74"/>
        <v>#N/A</v>
      </c>
      <c r="CB67" s="131" t="e">
        <f t="shared" si="75"/>
        <v>#N/A</v>
      </c>
      <c r="CC67" s="131" t="e">
        <f t="shared" si="76"/>
        <v>#N/A</v>
      </c>
      <c r="CD67" s="131" t="e">
        <f t="shared" si="77"/>
        <v>#N/A</v>
      </c>
      <c r="CE67" s="131" t="e">
        <f t="shared" si="78"/>
        <v>#N/A</v>
      </c>
      <c r="CF67" s="131" t="e">
        <f t="shared" si="79"/>
        <v>#N/A</v>
      </c>
      <c r="CG67" s="131" t="e">
        <f t="shared" si="80"/>
        <v>#N/A</v>
      </c>
    </row>
    <row r="68" spans="2:85" x14ac:dyDescent="0.2">
      <c r="B68" s="103">
        <v>2020</v>
      </c>
      <c r="C68" s="103">
        <v>6</v>
      </c>
      <c r="D68" s="103">
        <v>0</v>
      </c>
      <c r="E68" s="4" t="s">
        <v>8</v>
      </c>
      <c r="F68" s="4" t="s">
        <v>2</v>
      </c>
      <c r="G68" s="133">
        <f>SUMIFS('Model Trip Data'!$H:$H,'Model Trip Data'!$A:$A,$B68,'Model Trip Data'!$B:$B,$C68,'Model Trip Data'!$C:$C,$D68,'Model Trip Data'!$E:$E,G$7,'Model Trip Data'!$F:$F,G$8,'Model Trip Data'!$D:$D,G$10,'Model Trip Data'!$G:$G,G$9)</f>
        <v>0</v>
      </c>
      <c r="H68" s="133">
        <f>SUMIFS('Model Trip Data'!$H:$H,'Model Trip Data'!$A:$A,$B68,'Model Trip Data'!$B:$B,$C68,'Model Trip Data'!$C:$C,$D68,'Model Trip Data'!$E:$E,H$7,'Model Trip Data'!$F:$F,H$8,'Model Trip Data'!$D:$D,H$10,'Model Trip Data'!$G:$G,H$9)</f>
        <v>0</v>
      </c>
      <c r="I68" s="133">
        <f>SUMIFS('Model Trip Data'!$H:$H,'Model Trip Data'!$A:$A,$B68,'Model Trip Data'!$B:$B,$C68,'Model Trip Data'!$C:$C,$D68,'Model Trip Data'!$E:$E,I$7,'Model Trip Data'!$F:$F,I$8,'Model Trip Data'!$D:$D,I$10,'Model Trip Data'!$G:$G,I$9)</f>
        <v>0</v>
      </c>
      <c r="J68" s="133">
        <f>SUMIFS('Model Trip Data'!$H:$H,'Model Trip Data'!$A:$A,$B68,'Model Trip Data'!$B:$B,$C68,'Model Trip Data'!$C:$C,$D68,'Model Trip Data'!$E:$E,J$7,'Model Trip Data'!$F:$F,J$8,'Model Trip Data'!$D:$D,J$10,'Model Trip Data'!$G:$G,J$9)</f>
        <v>0</v>
      </c>
      <c r="K68" s="133">
        <f>SUMIFS('Model Trip Data'!$H:$H,'Model Trip Data'!$A:$A,$B68,'Model Trip Data'!$B:$B,$C68,'Model Trip Data'!$C:$C,$D68,'Model Trip Data'!$E:$E,K$7,'Model Trip Data'!$F:$F,K$8,'Model Trip Data'!$D:$D,K$10,'Model Trip Data'!$G:$G,K$9)</f>
        <v>0</v>
      </c>
      <c r="L68" s="133">
        <f>SUMIFS('Model Trip Data'!$H:$H,'Model Trip Data'!$A:$A,$B68,'Model Trip Data'!$B:$B,$C68,'Model Trip Data'!$C:$C,$D68,'Model Trip Data'!$E:$E,L$7,'Model Trip Data'!$F:$F,L$8,'Model Trip Data'!$D:$D,L$10,'Model Trip Data'!$G:$G,L$9)</f>
        <v>0</v>
      </c>
      <c r="M68" s="133">
        <f>SUMIFS('Model Trip Data'!$H:$H,'Model Trip Data'!$A:$A,$B68,'Model Trip Data'!$B:$B,$C68,'Model Trip Data'!$C:$C,$D68,'Model Trip Data'!$E:$E,M$7,'Model Trip Data'!$F:$F,M$8,'Model Trip Data'!$G:$G,M$9)</f>
        <v>0</v>
      </c>
      <c r="N68" s="133">
        <f>SUMIFS('Model Trip Data'!$H:$H,'Model Trip Data'!$A:$A,$B68,'Model Trip Data'!$B:$B,$C68,'Model Trip Data'!$C:$C,$D68,'Model Trip Data'!$E:$E,N$7,'Model Trip Data'!$F:$F,N$8,'Model Trip Data'!$G:$G,N$9)</f>
        <v>0</v>
      </c>
      <c r="O68" s="133">
        <f>SUMIFS('Model Trip Data'!$H:$H,'Model Trip Data'!$A:$A,$B68,'Model Trip Data'!$B:$B,$C68,'Model Trip Data'!$C:$C,$D68,'Model Trip Data'!$E:$E,O$7,'Model Trip Data'!$F:$F,O$8,'Model Trip Data'!$G:$G,O$9)</f>
        <v>0</v>
      </c>
      <c r="P68" s="134" t="e">
        <f>VLOOKUP($B68&amp;"_"&amp;$C68&amp;"_"&amp;$D68&amp;"_"&amp;P$10,'Model Skims Data'!$A:$H,6,FALSE)</f>
        <v>#N/A</v>
      </c>
      <c r="Q68" s="134" t="e">
        <f>VLOOKUP($B68&amp;"_"&amp;$C68&amp;"_"&amp;$D68&amp;"_"&amp;Q$10,'Model Skims Data'!$A:$H,7,FALSE)</f>
        <v>#N/A</v>
      </c>
      <c r="R68" s="134" t="e">
        <f>VLOOKUP($B68&amp;"_"&amp;$C68&amp;"_"&amp;$D68&amp;"_"&amp;R$10,'Model Skims Data'!$A:$H,6,FALSE)</f>
        <v>#N/A</v>
      </c>
      <c r="S68" s="134" t="e">
        <f>VLOOKUP($B68&amp;"_"&amp;$C68&amp;"_"&amp;$D68&amp;"_"&amp;S$10,'Model Skims Data'!$A:$H,7,FALSE)</f>
        <v>#N/A</v>
      </c>
      <c r="T68" s="134" t="e">
        <f>VLOOKUP($B68&amp;"_"&amp;$C68&amp;"_"&amp;$D68&amp;"_"&amp;T$10,'Model Skims Data'!$A:$H,6,FALSE)</f>
        <v>#N/A</v>
      </c>
      <c r="U68" s="134" t="e">
        <f>VLOOKUP($B68&amp;"_"&amp;$C68&amp;"_"&amp;$D68&amp;"_"&amp;U$10,'Model Skims Data'!$A:$H,7,FALSE)</f>
        <v>#N/A</v>
      </c>
      <c r="V68" s="134" t="e">
        <f>VLOOKUP($B68&amp;"_"&amp;$C68&amp;"_"&amp;$D68&amp;"_"&amp;V$10,'Model Skims Data'!$A:$H,8,FALSE)</f>
        <v>#N/A</v>
      </c>
      <c r="W68" s="134" t="e">
        <f>VLOOKUP($B68&amp;"_"&amp;$C68&amp;"_"&amp;$D68&amp;"_"&amp;W$10,'Model Skims Data'!$A:$H,8,FALSE)</f>
        <v>#N/A</v>
      </c>
      <c r="X68" s="134" t="e">
        <f>VLOOKUP($B68&amp;"_"&amp;$C68&amp;"_"&amp;$D68&amp;"_"&amp;X$10,'Model Skims Data'!$A:$H,8,FALSE)</f>
        <v>#N/A</v>
      </c>
      <c r="Y68" s="134">
        <f>HLOOKUP('Pooling Demand- Subsidy &amp; ML'!$B68,'Main Sheet'!$B$9:$F$44,21,FALSE)</f>
        <v>20.2</v>
      </c>
      <c r="Z68" s="134">
        <f>HLOOKUP('Pooling Demand- Subsidy &amp; ML'!$B68,'Main Sheet'!$B$9:$F$44,23,FALSE)</f>
        <v>0</v>
      </c>
      <c r="AA68" s="179">
        <f>HLOOKUP('Pooling Demand- Subsidy &amp; ML'!$B68,'Main Sheet'!$B$9:$F$44,28,FALSE)</f>
        <v>-1.9513339196716502E-3</v>
      </c>
      <c r="AB68" s="180">
        <f>HLOOKUP('Pooling Demand- Subsidy &amp; ML'!$B68,'Main Sheet'!$B$9:$F$44,30,FALSE)</f>
        <v>-2.6</v>
      </c>
      <c r="AC68" s="180">
        <f>HLOOKUP('Pooling Demand- Subsidy &amp; ML'!$B68,'Main Sheet'!$B$9:$F$44,31,FALSE)</f>
        <v>-5.9</v>
      </c>
      <c r="AD68" s="180">
        <f>HLOOKUP('Pooling Demand- Subsidy &amp; ML'!$B68,'Main Sheet'!$B$9:$F$44,32,FALSE)</f>
        <v>-7.9</v>
      </c>
      <c r="AE68" s="108" t="e">
        <f t="shared" si="3"/>
        <v>#N/A</v>
      </c>
      <c r="AF68" s="108" t="e">
        <f t="shared" si="4"/>
        <v>#N/A</v>
      </c>
      <c r="AG68" s="108" t="e">
        <f t="shared" si="5"/>
        <v>#N/A</v>
      </c>
      <c r="AH68" s="134">
        <f>HLOOKUP('Pooling Demand- Subsidy &amp; ML'!$B68,'Main Sheet'!$B$9:$F$44,24,FALSE)</f>
        <v>54</v>
      </c>
      <c r="AI68" s="180">
        <f>HLOOKUP('Pooling Demand- Subsidy &amp; ML'!$B68,'Main Sheet'!$B$9:$F$44,34,FALSE)</f>
        <v>-2.9</v>
      </c>
      <c r="AJ68" s="180">
        <f>HLOOKUP('Pooling Demand- Subsidy &amp; ML'!$B68,'Main Sheet'!$B$9:$F$44,35,FALSE)</f>
        <v>-6.3</v>
      </c>
      <c r="AK68" s="180">
        <f>HLOOKUP('Pooling Demand- Subsidy &amp; ML'!$B68,'Main Sheet'!$B$9:$F$44,36,FALSE)</f>
        <v>-8.4</v>
      </c>
      <c r="AL68" s="108" t="e">
        <f t="shared" si="6"/>
        <v>#N/A</v>
      </c>
      <c r="AM68" s="108" t="e">
        <f t="shared" si="7"/>
        <v>#N/A</v>
      </c>
      <c r="AN68" s="108" t="e">
        <f t="shared" si="8"/>
        <v>#N/A</v>
      </c>
      <c r="AO68" s="128" t="e">
        <f>HLOOKUP($B68,'Main Sheet'!$B$9:$F$44,26,FALSE)*$P68/(1-AE68)</f>
        <v>#N/A</v>
      </c>
      <c r="AP68" s="128" t="e">
        <f>HLOOKUP($B68,'Main Sheet'!$B$9:$F$44,26,FALSE)*$P68/(1-AF68)</f>
        <v>#N/A</v>
      </c>
      <c r="AQ68" s="128" t="e">
        <f>HLOOKUP($B68,'Main Sheet'!$B$9:$F$44,26,FALSE)*$P68/(1-AG68)</f>
        <v>#N/A</v>
      </c>
      <c r="AR68" s="128" t="e">
        <f>HLOOKUP($B68,'Main Sheet'!$B$9:$F$44,26,FALSE)*$R68/(1-AE68)</f>
        <v>#N/A</v>
      </c>
      <c r="AS68" s="128" t="e">
        <f>HLOOKUP($B68,'Main Sheet'!$B$9:$F$44,26,FALSE)*$R68/(1-AF68)</f>
        <v>#N/A</v>
      </c>
      <c r="AT68" s="128" t="e">
        <f>HLOOKUP($B68,'Main Sheet'!$B$9:$F$44,26,FALSE)*$R68/(1-AG68)</f>
        <v>#N/A</v>
      </c>
      <c r="AU68" s="128" t="e">
        <f>HLOOKUP($B68,'Main Sheet'!$B$9:$F$44,26,FALSE)*$T68/(1-AL68)</f>
        <v>#N/A</v>
      </c>
      <c r="AV68" s="128" t="e">
        <f>HLOOKUP($B68,'Main Sheet'!$B$9:$F$44,26,FALSE)*$T68/(1-AM68)</f>
        <v>#N/A</v>
      </c>
      <c r="AW68" s="128" t="e">
        <f>HLOOKUP($B68,'Main Sheet'!$B$9:$F$44,26,FALSE)*$T68/(1-AN68)</f>
        <v>#N/A</v>
      </c>
      <c r="AX68" s="50" t="e">
        <f t="shared" si="45"/>
        <v>#N/A</v>
      </c>
      <c r="AY68" s="50" t="e">
        <f t="shared" si="46"/>
        <v>#N/A</v>
      </c>
      <c r="AZ68" s="50" t="e">
        <f t="shared" si="47"/>
        <v>#N/A</v>
      </c>
      <c r="BA68" s="50" t="e">
        <f t="shared" si="48"/>
        <v>#N/A</v>
      </c>
      <c r="BB68" s="50" t="e">
        <f t="shared" si="49"/>
        <v>#N/A</v>
      </c>
      <c r="BC68" s="50" t="e">
        <f t="shared" si="50"/>
        <v>#N/A</v>
      </c>
      <c r="BD68" s="50" t="e">
        <f t="shared" si="51"/>
        <v>#N/A</v>
      </c>
      <c r="BE68" s="50" t="e">
        <f t="shared" si="52"/>
        <v>#N/A</v>
      </c>
      <c r="BF68" s="50" t="e">
        <f t="shared" si="53"/>
        <v>#N/A</v>
      </c>
      <c r="BG68" s="131" t="e">
        <f t="shared" si="54"/>
        <v>#N/A</v>
      </c>
      <c r="BH68" s="131" t="e">
        <f t="shared" si="55"/>
        <v>#N/A</v>
      </c>
      <c r="BI68" s="131" t="e">
        <f t="shared" si="56"/>
        <v>#N/A</v>
      </c>
      <c r="BJ68" s="131" t="e">
        <f t="shared" si="57"/>
        <v>#N/A</v>
      </c>
      <c r="BK68" s="131" t="e">
        <f t="shared" si="58"/>
        <v>#N/A</v>
      </c>
      <c r="BL68" s="131" t="e">
        <f t="shared" si="59"/>
        <v>#N/A</v>
      </c>
      <c r="BM68" s="131" t="e">
        <f t="shared" si="60"/>
        <v>#N/A</v>
      </c>
      <c r="BN68" s="131" t="e">
        <f t="shared" si="61"/>
        <v>#N/A</v>
      </c>
      <c r="BO68" s="131" t="e">
        <f t="shared" si="62"/>
        <v>#N/A</v>
      </c>
      <c r="BP68" s="129" t="e">
        <f t="shared" si="63"/>
        <v>#N/A</v>
      </c>
      <c r="BQ68" s="129" t="e">
        <f t="shared" si="64"/>
        <v>#N/A</v>
      </c>
      <c r="BR68" s="129" t="e">
        <f t="shared" si="65"/>
        <v>#N/A</v>
      </c>
      <c r="BS68" s="129" t="e">
        <f t="shared" si="66"/>
        <v>#N/A</v>
      </c>
      <c r="BT68" s="129" t="e">
        <f t="shared" si="67"/>
        <v>#N/A</v>
      </c>
      <c r="BU68" s="129" t="e">
        <f t="shared" si="68"/>
        <v>#N/A</v>
      </c>
      <c r="BV68" s="129" t="e">
        <f t="shared" si="69"/>
        <v>#N/A</v>
      </c>
      <c r="BW68" s="129" t="e">
        <f t="shared" si="70"/>
        <v>#N/A</v>
      </c>
      <c r="BX68" s="129" t="e">
        <f t="shared" si="71"/>
        <v>#N/A</v>
      </c>
      <c r="BY68" s="131" t="e">
        <f t="shared" si="72"/>
        <v>#N/A</v>
      </c>
      <c r="BZ68" s="131" t="e">
        <f t="shared" si="73"/>
        <v>#N/A</v>
      </c>
      <c r="CA68" s="131" t="e">
        <f t="shared" si="74"/>
        <v>#N/A</v>
      </c>
      <c r="CB68" s="131" t="e">
        <f t="shared" si="75"/>
        <v>#N/A</v>
      </c>
      <c r="CC68" s="131" t="e">
        <f t="shared" si="76"/>
        <v>#N/A</v>
      </c>
      <c r="CD68" s="131" t="e">
        <f t="shared" si="77"/>
        <v>#N/A</v>
      </c>
      <c r="CE68" s="131" t="e">
        <f t="shared" si="78"/>
        <v>#N/A</v>
      </c>
      <c r="CF68" s="131" t="e">
        <f t="shared" si="79"/>
        <v>#N/A</v>
      </c>
      <c r="CG68" s="131" t="e">
        <f t="shared" si="80"/>
        <v>#N/A</v>
      </c>
    </row>
    <row r="69" spans="2:85" x14ac:dyDescent="0.2">
      <c r="B69" s="103">
        <v>2020</v>
      </c>
      <c r="C69" s="103">
        <v>0</v>
      </c>
      <c r="D69" s="103">
        <v>1</v>
      </c>
      <c r="E69" s="4" t="s">
        <v>2</v>
      </c>
      <c r="F69" s="4" t="s">
        <v>3</v>
      </c>
      <c r="G69" s="133">
        <f>SUMIFS('Model Trip Data'!$H:$H,'Model Trip Data'!$A:$A,$B69,'Model Trip Data'!$B:$B,$C69,'Model Trip Data'!$C:$C,$D69,'Model Trip Data'!$E:$E,G$7,'Model Trip Data'!$F:$F,G$8,'Model Trip Data'!$D:$D,G$10,'Model Trip Data'!$G:$G,G$9)</f>
        <v>0</v>
      </c>
      <c r="H69" s="133">
        <f>SUMIFS('Model Trip Data'!$H:$H,'Model Trip Data'!$A:$A,$B69,'Model Trip Data'!$B:$B,$C69,'Model Trip Data'!$C:$C,$D69,'Model Trip Data'!$E:$E,H$7,'Model Trip Data'!$F:$F,H$8,'Model Trip Data'!$D:$D,H$10,'Model Trip Data'!$G:$G,H$9)</f>
        <v>0</v>
      </c>
      <c r="I69" s="133">
        <f>SUMIFS('Model Trip Data'!$H:$H,'Model Trip Data'!$A:$A,$B69,'Model Trip Data'!$B:$B,$C69,'Model Trip Data'!$C:$C,$D69,'Model Trip Data'!$E:$E,I$7,'Model Trip Data'!$F:$F,I$8,'Model Trip Data'!$D:$D,I$10,'Model Trip Data'!$G:$G,I$9)</f>
        <v>0</v>
      </c>
      <c r="J69" s="133">
        <f>SUMIFS('Model Trip Data'!$H:$H,'Model Trip Data'!$A:$A,$B69,'Model Trip Data'!$B:$B,$C69,'Model Trip Data'!$C:$C,$D69,'Model Trip Data'!$E:$E,J$7,'Model Trip Data'!$F:$F,J$8,'Model Trip Data'!$D:$D,J$10,'Model Trip Data'!$G:$G,J$9)</f>
        <v>0</v>
      </c>
      <c r="K69" s="133">
        <f>SUMIFS('Model Trip Data'!$H:$H,'Model Trip Data'!$A:$A,$B69,'Model Trip Data'!$B:$B,$C69,'Model Trip Data'!$C:$C,$D69,'Model Trip Data'!$E:$E,K$7,'Model Trip Data'!$F:$F,K$8,'Model Trip Data'!$D:$D,K$10,'Model Trip Data'!$G:$G,K$9)</f>
        <v>0</v>
      </c>
      <c r="L69" s="133">
        <f>SUMIFS('Model Trip Data'!$H:$H,'Model Trip Data'!$A:$A,$B69,'Model Trip Data'!$B:$B,$C69,'Model Trip Data'!$C:$C,$D69,'Model Trip Data'!$E:$E,L$7,'Model Trip Data'!$F:$F,L$8,'Model Trip Data'!$D:$D,L$10,'Model Trip Data'!$G:$G,L$9)</f>
        <v>0</v>
      </c>
      <c r="M69" s="133">
        <f>SUMIFS('Model Trip Data'!$H:$H,'Model Trip Data'!$A:$A,$B69,'Model Trip Data'!$B:$B,$C69,'Model Trip Data'!$C:$C,$D69,'Model Trip Data'!$E:$E,M$7,'Model Trip Data'!$F:$F,M$8,'Model Trip Data'!$G:$G,M$9)</f>
        <v>0</v>
      </c>
      <c r="N69" s="133">
        <f>SUMIFS('Model Trip Data'!$H:$H,'Model Trip Data'!$A:$A,$B69,'Model Trip Data'!$B:$B,$C69,'Model Trip Data'!$C:$C,$D69,'Model Trip Data'!$E:$E,N$7,'Model Trip Data'!$F:$F,N$8,'Model Trip Data'!$G:$G,N$9)</f>
        <v>0</v>
      </c>
      <c r="O69" s="133">
        <f>SUMIFS('Model Trip Data'!$H:$H,'Model Trip Data'!$A:$A,$B69,'Model Trip Data'!$B:$B,$C69,'Model Trip Data'!$C:$C,$D69,'Model Trip Data'!$E:$E,O$7,'Model Trip Data'!$F:$F,O$8,'Model Trip Data'!$G:$G,O$9)</f>
        <v>0</v>
      </c>
      <c r="P69" s="134" t="e">
        <f>VLOOKUP($B69&amp;"_"&amp;$C69&amp;"_"&amp;$D69&amp;"_"&amp;P$10,'Model Skims Data'!$A:$H,6,FALSE)</f>
        <v>#N/A</v>
      </c>
      <c r="Q69" s="134" t="e">
        <f>VLOOKUP($B69&amp;"_"&amp;$C69&amp;"_"&amp;$D69&amp;"_"&amp;Q$10,'Model Skims Data'!$A:$H,7,FALSE)</f>
        <v>#N/A</v>
      </c>
      <c r="R69" s="134" t="e">
        <f>VLOOKUP($B69&amp;"_"&amp;$C69&amp;"_"&amp;$D69&amp;"_"&amp;R$10,'Model Skims Data'!$A:$H,6,FALSE)</f>
        <v>#N/A</v>
      </c>
      <c r="S69" s="134" t="e">
        <f>VLOOKUP($B69&amp;"_"&amp;$C69&amp;"_"&amp;$D69&amp;"_"&amp;S$10,'Model Skims Data'!$A:$H,7,FALSE)</f>
        <v>#N/A</v>
      </c>
      <c r="T69" s="134" t="e">
        <f>VLOOKUP($B69&amp;"_"&amp;$C69&amp;"_"&amp;$D69&amp;"_"&amp;T$10,'Model Skims Data'!$A:$H,6,FALSE)</f>
        <v>#N/A</v>
      </c>
      <c r="U69" s="134" t="e">
        <f>VLOOKUP($B69&amp;"_"&amp;$C69&amp;"_"&amp;$D69&amp;"_"&amp;U$10,'Model Skims Data'!$A:$H,7,FALSE)</f>
        <v>#N/A</v>
      </c>
      <c r="V69" s="134" t="e">
        <f>VLOOKUP($B69&amp;"_"&amp;$C69&amp;"_"&amp;$D69&amp;"_"&amp;V$10,'Model Skims Data'!$A:$H,8,FALSE)</f>
        <v>#N/A</v>
      </c>
      <c r="W69" s="134" t="e">
        <f>VLOOKUP($B69&amp;"_"&amp;$C69&amp;"_"&amp;$D69&amp;"_"&amp;W$10,'Model Skims Data'!$A:$H,8,FALSE)</f>
        <v>#N/A</v>
      </c>
      <c r="X69" s="134" t="e">
        <f>VLOOKUP($B69&amp;"_"&amp;$C69&amp;"_"&amp;$D69&amp;"_"&amp;X$10,'Model Skims Data'!$A:$H,8,FALSE)</f>
        <v>#N/A</v>
      </c>
      <c r="Y69" s="134">
        <f>HLOOKUP('Pooling Demand- Subsidy &amp; ML'!$B69,'Main Sheet'!$B$9:$F$44,21,FALSE)</f>
        <v>20.2</v>
      </c>
      <c r="Z69" s="134">
        <f>HLOOKUP('Pooling Demand- Subsidy &amp; ML'!$B69,'Main Sheet'!$B$9:$F$44,23,FALSE)</f>
        <v>0</v>
      </c>
      <c r="AA69" s="179">
        <f>HLOOKUP('Pooling Demand- Subsidy &amp; ML'!$B69,'Main Sheet'!$B$9:$F$44,28,FALSE)</f>
        <v>-1.9513339196716502E-3</v>
      </c>
      <c r="AB69" s="180">
        <f>HLOOKUP('Pooling Demand- Subsidy &amp; ML'!$B69,'Main Sheet'!$B$9:$F$44,30,FALSE)</f>
        <v>-2.6</v>
      </c>
      <c r="AC69" s="180">
        <f>HLOOKUP('Pooling Demand- Subsidy &amp; ML'!$B69,'Main Sheet'!$B$9:$F$44,31,FALSE)</f>
        <v>-5.9</v>
      </c>
      <c r="AD69" s="180">
        <f>HLOOKUP('Pooling Demand- Subsidy &amp; ML'!$B69,'Main Sheet'!$B$9:$F$44,32,FALSE)</f>
        <v>-7.9</v>
      </c>
      <c r="AE69" s="108" t="e">
        <f t="shared" si="3"/>
        <v>#N/A</v>
      </c>
      <c r="AF69" s="108" t="e">
        <f t="shared" si="4"/>
        <v>#N/A</v>
      </c>
      <c r="AG69" s="108" t="e">
        <f t="shared" si="5"/>
        <v>#N/A</v>
      </c>
      <c r="AH69" s="134">
        <f>HLOOKUP('Pooling Demand- Subsidy &amp; ML'!$B69,'Main Sheet'!$B$9:$F$44,24,FALSE)</f>
        <v>54</v>
      </c>
      <c r="AI69" s="180">
        <f>HLOOKUP('Pooling Demand- Subsidy &amp; ML'!$B69,'Main Sheet'!$B$9:$F$44,34,FALSE)</f>
        <v>-2.9</v>
      </c>
      <c r="AJ69" s="180">
        <f>HLOOKUP('Pooling Demand- Subsidy &amp; ML'!$B69,'Main Sheet'!$B$9:$F$44,35,FALSE)</f>
        <v>-6.3</v>
      </c>
      <c r="AK69" s="180">
        <f>HLOOKUP('Pooling Demand- Subsidy &amp; ML'!$B69,'Main Sheet'!$B$9:$F$44,36,FALSE)</f>
        <v>-8.4</v>
      </c>
      <c r="AL69" s="108" t="e">
        <f t="shared" si="6"/>
        <v>#N/A</v>
      </c>
      <c r="AM69" s="108" t="e">
        <f t="shared" si="7"/>
        <v>#N/A</v>
      </c>
      <c r="AN69" s="108" t="e">
        <f t="shared" si="8"/>
        <v>#N/A</v>
      </c>
      <c r="AO69" s="128" t="e">
        <f>HLOOKUP($B69,'Main Sheet'!$B$9:$F$44,26,FALSE)*$P69/(1-AE69)</f>
        <v>#N/A</v>
      </c>
      <c r="AP69" s="128" t="e">
        <f>HLOOKUP($B69,'Main Sheet'!$B$9:$F$44,26,FALSE)*$P69/(1-AF69)</f>
        <v>#N/A</v>
      </c>
      <c r="AQ69" s="128" t="e">
        <f>HLOOKUP($B69,'Main Sheet'!$B$9:$F$44,26,FALSE)*$P69/(1-AG69)</f>
        <v>#N/A</v>
      </c>
      <c r="AR69" s="128" t="e">
        <f>HLOOKUP($B69,'Main Sheet'!$B$9:$F$44,26,FALSE)*$R69/(1-AE69)</f>
        <v>#N/A</v>
      </c>
      <c r="AS69" s="128" t="e">
        <f>HLOOKUP($B69,'Main Sheet'!$B$9:$F$44,26,FALSE)*$R69/(1-AF69)</f>
        <v>#N/A</v>
      </c>
      <c r="AT69" s="128" t="e">
        <f>HLOOKUP($B69,'Main Sheet'!$B$9:$F$44,26,FALSE)*$R69/(1-AG69)</f>
        <v>#N/A</v>
      </c>
      <c r="AU69" s="128" t="e">
        <f>HLOOKUP($B69,'Main Sheet'!$B$9:$F$44,26,FALSE)*$T69/(1-AL69)</f>
        <v>#N/A</v>
      </c>
      <c r="AV69" s="128" t="e">
        <f>HLOOKUP($B69,'Main Sheet'!$B$9:$F$44,26,FALSE)*$T69/(1-AM69)</f>
        <v>#N/A</v>
      </c>
      <c r="AW69" s="128" t="e">
        <f>HLOOKUP($B69,'Main Sheet'!$B$9:$F$44,26,FALSE)*$T69/(1-AN69)</f>
        <v>#N/A</v>
      </c>
      <c r="AX69" s="50" t="e">
        <f t="shared" si="45"/>
        <v>#N/A</v>
      </c>
      <c r="AY69" s="50" t="e">
        <f t="shared" si="46"/>
        <v>#N/A</v>
      </c>
      <c r="AZ69" s="50" t="e">
        <f t="shared" si="47"/>
        <v>#N/A</v>
      </c>
      <c r="BA69" s="50" t="e">
        <f t="shared" si="48"/>
        <v>#N/A</v>
      </c>
      <c r="BB69" s="50" t="e">
        <f t="shared" si="49"/>
        <v>#N/A</v>
      </c>
      <c r="BC69" s="50" t="e">
        <f t="shared" si="50"/>
        <v>#N/A</v>
      </c>
      <c r="BD69" s="50" t="e">
        <f t="shared" si="51"/>
        <v>#N/A</v>
      </c>
      <c r="BE69" s="50" t="e">
        <f t="shared" si="52"/>
        <v>#N/A</v>
      </c>
      <c r="BF69" s="50" t="e">
        <f t="shared" si="53"/>
        <v>#N/A</v>
      </c>
      <c r="BG69" s="131" t="e">
        <f t="shared" si="54"/>
        <v>#N/A</v>
      </c>
      <c r="BH69" s="131" t="e">
        <f t="shared" si="55"/>
        <v>#N/A</v>
      </c>
      <c r="BI69" s="131" t="e">
        <f t="shared" si="56"/>
        <v>#N/A</v>
      </c>
      <c r="BJ69" s="131" t="e">
        <f t="shared" si="57"/>
        <v>#N/A</v>
      </c>
      <c r="BK69" s="131" t="e">
        <f t="shared" si="58"/>
        <v>#N/A</v>
      </c>
      <c r="BL69" s="131" t="e">
        <f t="shared" si="59"/>
        <v>#N/A</v>
      </c>
      <c r="BM69" s="131" t="e">
        <f t="shared" si="60"/>
        <v>#N/A</v>
      </c>
      <c r="BN69" s="131" t="e">
        <f t="shared" si="61"/>
        <v>#N/A</v>
      </c>
      <c r="BO69" s="131" t="e">
        <f t="shared" si="62"/>
        <v>#N/A</v>
      </c>
      <c r="BP69" s="129" t="e">
        <f t="shared" si="63"/>
        <v>#N/A</v>
      </c>
      <c r="BQ69" s="129" t="e">
        <f t="shared" si="64"/>
        <v>#N/A</v>
      </c>
      <c r="BR69" s="129" t="e">
        <f t="shared" si="65"/>
        <v>#N/A</v>
      </c>
      <c r="BS69" s="129" t="e">
        <f t="shared" si="66"/>
        <v>#N/A</v>
      </c>
      <c r="BT69" s="129" t="e">
        <f t="shared" si="67"/>
        <v>#N/A</v>
      </c>
      <c r="BU69" s="129" t="e">
        <f t="shared" si="68"/>
        <v>#N/A</v>
      </c>
      <c r="BV69" s="129" t="e">
        <f t="shared" si="69"/>
        <v>#N/A</v>
      </c>
      <c r="BW69" s="129" t="e">
        <f t="shared" si="70"/>
        <v>#N/A</v>
      </c>
      <c r="BX69" s="129" t="e">
        <f t="shared" si="71"/>
        <v>#N/A</v>
      </c>
      <c r="BY69" s="131" t="e">
        <f t="shared" si="72"/>
        <v>#N/A</v>
      </c>
      <c r="BZ69" s="131" t="e">
        <f t="shared" si="73"/>
        <v>#N/A</v>
      </c>
      <c r="CA69" s="131" t="e">
        <f t="shared" si="74"/>
        <v>#N/A</v>
      </c>
      <c r="CB69" s="131" t="e">
        <f t="shared" si="75"/>
        <v>#N/A</v>
      </c>
      <c r="CC69" s="131" t="e">
        <f t="shared" si="76"/>
        <v>#N/A</v>
      </c>
      <c r="CD69" s="131" t="e">
        <f t="shared" si="77"/>
        <v>#N/A</v>
      </c>
      <c r="CE69" s="131" t="e">
        <f t="shared" si="78"/>
        <v>#N/A</v>
      </c>
      <c r="CF69" s="131" t="e">
        <f t="shared" si="79"/>
        <v>#N/A</v>
      </c>
      <c r="CG69" s="131" t="e">
        <f t="shared" si="80"/>
        <v>#N/A</v>
      </c>
    </row>
    <row r="70" spans="2:85" x14ac:dyDescent="0.2">
      <c r="B70" s="103">
        <v>2020</v>
      </c>
      <c r="C70" s="103">
        <v>1</v>
      </c>
      <c r="D70" s="103">
        <v>1</v>
      </c>
      <c r="E70" s="4" t="s">
        <v>3</v>
      </c>
      <c r="F70" s="4" t="s">
        <v>3</v>
      </c>
      <c r="G70" s="133">
        <f>SUMIFS('Model Trip Data'!$H:$H,'Model Trip Data'!$A:$A,$B70,'Model Trip Data'!$B:$B,$C70,'Model Trip Data'!$C:$C,$D70,'Model Trip Data'!$E:$E,G$7,'Model Trip Data'!$F:$F,G$8,'Model Trip Data'!$D:$D,G$10,'Model Trip Data'!$G:$G,G$9)</f>
        <v>0</v>
      </c>
      <c r="H70" s="133">
        <f>SUMIFS('Model Trip Data'!$H:$H,'Model Trip Data'!$A:$A,$B70,'Model Trip Data'!$B:$B,$C70,'Model Trip Data'!$C:$C,$D70,'Model Trip Data'!$E:$E,H$7,'Model Trip Data'!$F:$F,H$8,'Model Trip Data'!$D:$D,H$10,'Model Trip Data'!$G:$G,H$9)</f>
        <v>0</v>
      </c>
      <c r="I70" s="133">
        <f>SUMIFS('Model Trip Data'!$H:$H,'Model Trip Data'!$A:$A,$B70,'Model Trip Data'!$B:$B,$C70,'Model Trip Data'!$C:$C,$D70,'Model Trip Data'!$E:$E,I$7,'Model Trip Data'!$F:$F,I$8,'Model Trip Data'!$D:$D,I$10,'Model Trip Data'!$G:$G,I$9)</f>
        <v>0</v>
      </c>
      <c r="J70" s="133">
        <f>SUMIFS('Model Trip Data'!$H:$H,'Model Trip Data'!$A:$A,$B70,'Model Trip Data'!$B:$B,$C70,'Model Trip Data'!$C:$C,$D70,'Model Trip Data'!$E:$E,J$7,'Model Trip Data'!$F:$F,J$8,'Model Trip Data'!$D:$D,J$10,'Model Trip Data'!$G:$G,J$9)</f>
        <v>0</v>
      </c>
      <c r="K70" s="133">
        <f>SUMIFS('Model Trip Data'!$H:$H,'Model Trip Data'!$A:$A,$B70,'Model Trip Data'!$B:$B,$C70,'Model Trip Data'!$C:$C,$D70,'Model Trip Data'!$E:$E,K$7,'Model Trip Data'!$F:$F,K$8,'Model Trip Data'!$D:$D,K$10,'Model Trip Data'!$G:$G,K$9)</f>
        <v>0</v>
      </c>
      <c r="L70" s="133">
        <f>SUMIFS('Model Trip Data'!$H:$H,'Model Trip Data'!$A:$A,$B70,'Model Trip Data'!$B:$B,$C70,'Model Trip Data'!$C:$C,$D70,'Model Trip Data'!$E:$E,L$7,'Model Trip Data'!$F:$F,L$8,'Model Trip Data'!$D:$D,L$10,'Model Trip Data'!$G:$G,L$9)</f>
        <v>0</v>
      </c>
      <c r="M70" s="133">
        <f>SUMIFS('Model Trip Data'!$H:$H,'Model Trip Data'!$A:$A,$B70,'Model Trip Data'!$B:$B,$C70,'Model Trip Data'!$C:$C,$D70,'Model Trip Data'!$E:$E,M$7,'Model Trip Data'!$F:$F,M$8,'Model Trip Data'!$G:$G,M$9)</f>
        <v>0</v>
      </c>
      <c r="N70" s="133">
        <f>SUMIFS('Model Trip Data'!$H:$H,'Model Trip Data'!$A:$A,$B70,'Model Trip Data'!$B:$B,$C70,'Model Trip Data'!$C:$C,$D70,'Model Trip Data'!$E:$E,N$7,'Model Trip Data'!$F:$F,N$8,'Model Trip Data'!$G:$G,N$9)</f>
        <v>0</v>
      </c>
      <c r="O70" s="133">
        <f>SUMIFS('Model Trip Data'!$H:$H,'Model Trip Data'!$A:$A,$B70,'Model Trip Data'!$B:$B,$C70,'Model Trip Data'!$C:$C,$D70,'Model Trip Data'!$E:$E,O$7,'Model Trip Data'!$F:$F,O$8,'Model Trip Data'!$G:$G,O$9)</f>
        <v>0</v>
      </c>
      <c r="P70" s="134" t="e">
        <f>VLOOKUP($B70&amp;"_"&amp;$C70&amp;"_"&amp;$D70&amp;"_"&amp;P$10,'Model Skims Data'!$A:$H,6,FALSE)</f>
        <v>#N/A</v>
      </c>
      <c r="Q70" s="134" t="e">
        <f>VLOOKUP($B70&amp;"_"&amp;$C70&amp;"_"&amp;$D70&amp;"_"&amp;Q$10,'Model Skims Data'!$A:$H,7,FALSE)</f>
        <v>#N/A</v>
      </c>
      <c r="R70" s="134" t="e">
        <f>VLOOKUP($B70&amp;"_"&amp;$C70&amp;"_"&amp;$D70&amp;"_"&amp;R$10,'Model Skims Data'!$A:$H,6,FALSE)</f>
        <v>#N/A</v>
      </c>
      <c r="S70" s="134" t="e">
        <f>VLOOKUP($B70&amp;"_"&amp;$C70&amp;"_"&amp;$D70&amp;"_"&amp;S$10,'Model Skims Data'!$A:$H,7,FALSE)</f>
        <v>#N/A</v>
      </c>
      <c r="T70" s="134" t="e">
        <f>VLOOKUP($B70&amp;"_"&amp;$C70&amp;"_"&amp;$D70&amp;"_"&amp;T$10,'Model Skims Data'!$A:$H,6,FALSE)</f>
        <v>#N/A</v>
      </c>
      <c r="U70" s="134" t="e">
        <f>VLOOKUP($B70&amp;"_"&amp;$C70&amp;"_"&amp;$D70&amp;"_"&amp;U$10,'Model Skims Data'!$A:$H,7,FALSE)</f>
        <v>#N/A</v>
      </c>
      <c r="V70" s="134" t="e">
        <f>VLOOKUP($B70&amp;"_"&amp;$C70&amp;"_"&amp;$D70&amp;"_"&amp;V$10,'Model Skims Data'!$A:$H,8,FALSE)</f>
        <v>#N/A</v>
      </c>
      <c r="W70" s="134" t="e">
        <f>VLOOKUP($B70&amp;"_"&amp;$C70&amp;"_"&amp;$D70&amp;"_"&amp;W$10,'Model Skims Data'!$A:$H,8,FALSE)</f>
        <v>#N/A</v>
      </c>
      <c r="X70" s="134" t="e">
        <f>VLOOKUP($B70&amp;"_"&amp;$C70&amp;"_"&amp;$D70&amp;"_"&amp;X$10,'Model Skims Data'!$A:$H,8,FALSE)</f>
        <v>#N/A</v>
      </c>
      <c r="Y70" s="134">
        <f>HLOOKUP('Pooling Demand- Subsidy &amp; ML'!$B70,'Main Sheet'!$B$9:$F$44,21,FALSE)</f>
        <v>20.2</v>
      </c>
      <c r="Z70" s="134">
        <f>HLOOKUP('Pooling Demand- Subsidy &amp; ML'!$B70,'Main Sheet'!$B$9:$F$44,23,FALSE)</f>
        <v>0</v>
      </c>
      <c r="AA70" s="179">
        <f>HLOOKUP('Pooling Demand- Subsidy &amp; ML'!$B70,'Main Sheet'!$B$9:$F$44,28,FALSE)</f>
        <v>-1.9513339196716502E-3</v>
      </c>
      <c r="AB70" s="180">
        <f>HLOOKUP('Pooling Demand- Subsidy &amp; ML'!$B70,'Main Sheet'!$B$9:$F$44,30,FALSE)</f>
        <v>-2.6</v>
      </c>
      <c r="AC70" s="180">
        <f>HLOOKUP('Pooling Demand- Subsidy &amp; ML'!$B70,'Main Sheet'!$B$9:$F$44,31,FALSE)</f>
        <v>-5.9</v>
      </c>
      <c r="AD70" s="180">
        <f>HLOOKUP('Pooling Demand- Subsidy &amp; ML'!$B70,'Main Sheet'!$B$9:$F$44,32,FALSE)</f>
        <v>-7.9</v>
      </c>
      <c r="AE70" s="108" t="e">
        <f t="shared" si="3"/>
        <v>#N/A</v>
      </c>
      <c r="AF70" s="108" t="e">
        <f t="shared" si="4"/>
        <v>#N/A</v>
      </c>
      <c r="AG70" s="108" t="e">
        <f t="shared" si="5"/>
        <v>#N/A</v>
      </c>
      <c r="AH70" s="134">
        <f>HLOOKUP('Pooling Demand- Subsidy &amp; ML'!$B70,'Main Sheet'!$B$9:$F$44,24,FALSE)</f>
        <v>54</v>
      </c>
      <c r="AI70" s="180">
        <f>HLOOKUP('Pooling Demand- Subsidy &amp; ML'!$B70,'Main Sheet'!$B$9:$F$44,34,FALSE)</f>
        <v>-2.9</v>
      </c>
      <c r="AJ70" s="180">
        <f>HLOOKUP('Pooling Demand- Subsidy &amp; ML'!$B70,'Main Sheet'!$B$9:$F$44,35,FALSE)</f>
        <v>-6.3</v>
      </c>
      <c r="AK70" s="180">
        <f>HLOOKUP('Pooling Demand- Subsidy &amp; ML'!$B70,'Main Sheet'!$B$9:$F$44,36,FALSE)</f>
        <v>-8.4</v>
      </c>
      <c r="AL70" s="108" t="e">
        <f t="shared" si="6"/>
        <v>#N/A</v>
      </c>
      <c r="AM70" s="108" t="e">
        <f t="shared" si="7"/>
        <v>#N/A</v>
      </c>
      <c r="AN70" s="108" t="e">
        <f t="shared" si="8"/>
        <v>#N/A</v>
      </c>
      <c r="AO70" s="128" t="e">
        <f>HLOOKUP($B70,'Main Sheet'!$B$9:$F$44,26,FALSE)*$P70/(1-AE70)</f>
        <v>#N/A</v>
      </c>
      <c r="AP70" s="128" t="e">
        <f>HLOOKUP($B70,'Main Sheet'!$B$9:$F$44,26,FALSE)*$P70/(1-AF70)</f>
        <v>#N/A</v>
      </c>
      <c r="AQ70" s="128" t="e">
        <f>HLOOKUP($B70,'Main Sheet'!$B$9:$F$44,26,FALSE)*$P70/(1-AG70)</f>
        <v>#N/A</v>
      </c>
      <c r="AR70" s="128" t="e">
        <f>HLOOKUP($B70,'Main Sheet'!$B$9:$F$44,26,FALSE)*$R70/(1-AE70)</f>
        <v>#N/A</v>
      </c>
      <c r="AS70" s="128" t="e">
        <f>HLOOKUP($B70,'Main Sheet'!$B$9:$F$44,26,FALSE)*$R70/(1-AF70)</f>
        <v>#N/A</v>
      </c>
      <c r="AT70" s="128" t="e">
        <f>HLOOKUP($B70,'Main Sheet'!$B$9:$F$44,26,FALSE)*$R70/(1-AG70)</f>
        <v>#N/A</v>
      </c>
      <c r="AU70" s="128" t="e">
        <f>HLOOKUP($B70,'Main Sheet'!$B$9:$F$44,26,FALSE)*$T70/(1-AL70)</f>
        <v>#N/A</v>
      </c>
      <c r="AV70" s="128" t="e">
        <f>HLOOKUP($B70,'Main Sheet'!$B$9:$F$44,26,FALSE)*$T70/(1-AM70)</f>
        <v>#N/A</v>
      </c>
      <c r="AW70" s="128" t="e">
        <f>HLOOKUP($B70,'Main Sheet'!$B$9:$F$44,26,FALSE)*$T70/(1-AN70)</f>
        <v>#N/A</v>
      </c>
      <c r="AX70" s="50" t="e">
        <f t="shared" si="45"/>
        <v>#N/A</v>
      </c>
      <c r="AY70" s="50" t="e">
        <f t="shared" si="46"/>
        <v>#N/A</v>
      </c>
      <c r="AZ70" s="50" t="e">
        <f t="shared" si="47"/>
        <v>#N/A</v>
      </c>
      <c r="BA70" s="50" t="e">
        <f t="shared" si="48"/>
        <v>#N/A</v>
      </c>
      <c r="BB70" s="50" t="e">
        <f t="shared" si="49"/>
        <v>#N/A</v>
      </c>
      <c r="BC70" s="50" t="e">
        <f t="shared" si="50"/>
        <v>#N/A</v>
      </c>
      <c r="BD70" s="50" t="e">
        <f t="shared" si="51"/>
        <v>#N/A</v>
      </c>
      <c r="BE70" s="50" t="e">
        <f t="shared" si="52"/>
        <v>#N/A</v>
      </c>
      <c r="BF70" s="50" t="e">
        <f t="shared" si="53"/>
        <v>#N/A</v>
      </c>
      <c r="BG70" s="131" t="e">
        <f t="shared" si="54"/>
        <v>#N/A</v>
      </c>
      <c r="BH70" s="131" t="e">
        <f t="shared" si="55"/>
        <v>#N/A</v>
      </c>
      <c r="BI70" s="131" t="e">
        <f t="shared" si="56"/>
        <v>#N/A</v>
      </c>
      <c r="BJ70" s="131" t="e">
        <f t="shared" si="57"/>
        <v>#N/A</v>
      </c>
      <c r="BK70" s="131" t="e">
        <f t="shared" si="58"/>
        <v>#N/A</v>
      </c>
      <c r="BL70" s="131" t="e">
        <f t="shared" si="59"/>
        <v>#N/A</v>
      </c>
      <c r="BM70" s="131" t="e">
        <f t="shared" si="60"/>
        <v>#N/A</v>
      </c>
      <c r="BN70" s="131" t="e">
        <f t="shared" si="61"/>
        <v>#N/A</v>
      </c>
      <c r="BO70" s="131" t="e">
        <f t="shared" si="62"/>
        <v>#N/A</v>
      </c>
      <c r="BP70" s="129" t="e">
        <f t="shared" si="63"/>
        <v>#N/A</v>
      </c>
      <c r="BQ70" s="129" t="e">
        <f t="shared" si="64"/>
        <v>#N/A</v>
      </c>
      <c r="BR70" s="129" t="e">
        <f t="shared" si="65"/>
        <v>#N/A</v>
      </c>
      <c r="BS70" s="129" t="e">
        <f t="shared" si="66"/>
        <v>#N/A</v>
      </c>
      <c r="BT70" s="129" t="e">
        <f t="shared" si="67"/>
        <v>#N/A</v>
      </c>
      <c r="BU70" s="129" t="e">
        <f t="shared" si="68"/>
        <v>#N/A</v>
      </c>
      <c r="BV70" s="129" t="e">
        <f t="shared" si="69"/>
        <v>#N/A</v>
      </c>
      <c r="BW70" s="129" t="e">
        <f t="shared" si="70"/>
        <v>#N/A</v>
      </c>
      <c r="BX70" s="129" t="e">
        <f t="shared" si="71"/>
        <v>#N/A</v>
      </c>
      <c r="BY70" s="131" t="e">
        <f t="shared" si="72"/>
        <v>#N/A</v>
      </c>
      <c r="BZ70" s="131" t="e">
        <f t="shared" si="73"/>
        <v>#N/A</v>
      </c>
      <c r="CA70" s="131" t="e">
        <f t="shared" si="74"/>
        <v>#N/A</v>
      </c>
      <c r="CB70" s="131" t="e">
        <f t="shared" si="75"/>
        <v>#N/A</v>
      </c>
      <c r="CC70" s="131" t="e">
        <f t="shared" si="76"/>
        <v>#N/A</v>
      </c>
      <c r="CD70" s="131" t="e">
        <f t="shared" si="77"/>
        <v>#N/A</v>
      </c>
      <c r="CE70" s="131" t="e">
        <f t="shared" si="78"/>
        <v>#N/A</v>
      </c>
      <c r="CF70" s="131" t="e">
        <f t="shared" si="79"/>
        <v>#N/A</v>
      </c>
      <c r="CG70" s="131" t="e">
        <f t="shared" si="80"/>
        <v>#N/A</v>
      </c>
    </row>
    <row r="71" spans="2:85" x14ac:dyDescent="0.2">
      <c r="B71" s="103">
        <v>2020</v>
      </c>
      <c r="C71" s="103">
        <v>2</v>
      </c>
      <c r="D71" s="103">
        <v>1</v>
      </c>
      <c r="E71" s="4" t="s">
        <v>4</v>
      </c>
      <c r="F71" s="4" t="s">
        <v>3</v>
      </c>
      <c r="G71" s="133">
        <f>SUMIFS('Model Trip Data'!$H:$H,'Model Trip Data'!$A:$A,$B71,'Model Trip Data'!$B:$B,$C71,'Model Trip Data'!$C:$C,$D71,'Model Trip Data'!$E:$E,G$7,'Model Trip Data'!$F:$F,G$8,'Model Trip Data'!$D:$D,G$10,'Model Trip Data'!$G:$G,G$9)</f>
        <v>0</v>
      </c>
      <c r="H71" s="133">
        <f>SUMIFS('Model Trip Data'!$H:$H,'Model Trip Data'!$A:$A,$B71,'Model Trip Data'!$B:$B,$C71,'Model Trip Data'!$C:$C,$D71,'Model Trip Data'!$E:$E,H$7,'Model Trip Data'!$F:$F,H$8,'Model Trip Data'!$D:$D,H$10,'Model Trip Data'!$G:$G,H$9)</f>
        <v>0</v>
      </c>
      <c r="I71" s="133">
        <f>SUMIFS('Model Trip Data'!$H:$H,'Model Trip Data'!$A:$A,$B71,'Model Trip Data'!$B:$B,$C71,'Model Trip Data'!$C:$C,$D71,'Model Trip Data'!$E:$E,I$7,'Model Trip Data'!$F:$F,I$8,'Model Trip Data'!$D:$D,I$10,'Model Trip Data'!$G:$G,I$9)</f>
        <v>0</v>
      </c>
      <c r="J71" s="133">
        <f>SUMIFS('Model Trip Data'!$H:$H,'Model Trip Data'!$A:$A,$B71,'Model Trip Data'!$B:$B,$C71,'Model Trip Data'!$C:$C,$D71,'Model Trip Data'!$E:$E,J$7,'Model Trip Data'!$F:$F,J$8,'Model Trip Data'!$D:$D,J$10,'Model Trip Data'!$G:$G,J$9)</f>
        <v>0</v>
      </c>
      <c r="K71" s="133">
        <f>SUMIFS('Model Trip Data'!$H:$H,'Model Trip Data'!$A:$A,$B71,'Model Trip Data'!$B:$B,$C71,'Model Trip Data'!$C:$C,$D71,'Model Trip Data'!$E:$E,K$7,'Model Trip Data'!$F:$F,K$8,'Model Trip Data'!$D:$D,K$10,'Model Trip Data'!$G:$G,K$9)</f>
        <v>0</v>
      </c>
      <c r="L71" s="133">
        <f>SUMIFS('Model Trip Data'!$H:$H,'Model Trip Data'!$A:$A,$B71,'Model Trip Data'!$B:$B,$C71,'Model Trip Data'!$C:$C,$D71,'Model Trip Data'!$E:$E,L$7,'Model Trip Data'!$F:$F,L$8,'Model Trip Data'!$D:$D,L$10,'Model Trip Data'!$G:$G,L$9)</f>
        <v>0</v>
      </c>
      <c r="M71" s="133">
        <f>SUMIFS('Model Trip Data'!$H:$H,'Model Trip Data'!$A:$A,$B71,'Model Trip Data'!$B:$B,$C71,'Model Trip Data'!$C:$C,$D71,'Model Trip Data'!$E:$E,M$7,'Model Trip Data'!$F:$F,M$8,'Model Trip Data'!$G:$G,M$9)</f>
        <v>0</v>
      </c>
      <c r="N71" s="133">
        <f>SUMIFS('Model Trip Data'!$H:$H,'Model Trip Data'!$A:$A,$B71,'Model Trip Data'!$B:$B,$C71,'Model Trip Data'!$C:$C,$D71,'Model Trip Data'!$E:$E,N$7,'Model Trip Data'!$F:$F,N$8,'Model Trip Data'!$G:$G,N$9)</f>
        <v>0</v>
      </c>
      <c r="O71" s="133">
        <f>SUMIFS('Model Trip Data'!$H:$H,'Model Trip Data'!$A:$A,$B71,'Model Trip Data'!$B:$B,$C71,'Model Trip Data'!$C:$C,$D71,'Model Trip Data'!$E:$E,O$7,'Model Trip Data'!$F:$F,O$8,'Model Trip Data'!$G:$G,O$9)</f>
        <v>0</v>
      </c>
      <c r="P71" s="134" t="e">
        <f>VLOOKUP($B71&amp;"_"&amp;$C71&amp;"_"&amp;$D71&amp;"_"&amp;P$10,'Model Skims Data'!$A:$H,6,FALSE)</f>
        <v>#N/A</v>
      </c>
      <c r="Q71" s="134" t="e">
        <f>VLOOKUP($B71&amp;"_"&amp;$C71&amp;"_"&amp;$D71&amp;"_"&amp;Q$10,'Model Skims Data'!$A:$H,7,FALSE)</f>
        <v>#N/A</v>
      </c>
      <c r="R71" s="134" t="e">
        <f>VLOOKUP($B71&amp;"_"&amp;$C71&amp;"_"&amp;$D71&amp;"_"&amp;R$10,'Model Skims Data'!$A:$H,6,FALSE)</f>
        <v>#N/A</v>
      </c>
      <c r="S71" s="134" t="e">
        <f>VLOOKUP($B71&amp;"_"&amp;$C71&amp;"_"&amp;$D71&amp;"_"&amp;S$10,'Model Skims Data'!$A:$H,7,FALSE)</f>
        <v>#N/A</v>
      </c>
      <c r="T71" s="134" t="e">
        <f>VLOOKUP($B71&amp;"_"&amp;$C71&amp;"_"&amp;$D71&amp;"_"&amp;T$10,'Model Skims Data'!$A:$H,6,FALSE)</f>
        <v>#N/A</v>
      </c>
      <c r="U71" s="134" t="e">
        <f>VLOOKUP($B71&amp;"_"&amp;$C71&amp;"_"&amp;$D71&amp;"_"&amp;U$10,'Model Skims Data'!$A:$H,7,FALSE)</f>
        <v>#N/A</v>
      </c>
      <c r="V71" s="134" t="e">
        <f>VLOOKUP($B71&amp;"_"&amp;$C71&amp;"_"&amp;$D71&amp;"_"&amp;V$10,'Model Skims Data'!$A:$H,8,FALSE)</f>
        <v>#N/A</v>
      </c>
      <c r="W71" s="134" t="e">
        <f>VLOOKUP($B71&amp;"_"&amp;$C71&amp;"_"&amp;$D71&amp;"_"&amp;W$10,'Model Skims Data'!$A:$H,8,FALSE)</f>
        <v>#N/A</v>
      </c>
      <c r="X71" s="134" t="e">
        <f>VLOOKUP($B71&amp;"_"&amp;$C71&amp;"_"&amp;$D71&amp;"_"&amp;X$10,'Model Skims Data'!$A:$H,8,FALSE)</f>
        <v>#N/A</v>
      </c>
      <c r="Y71" s="134">
        <f>HLOOKUP('Pooling Demand- Subsidy &amp; ML'!$B71,'Main Sheet'!$B$9:$F$44,21,FALSE)</f>
        <v>20.2</v>
      </c>
      <c r="Z71" s="134">
        <f>HLOOKUP('Pooling Demand- Subsidy &amp; ML'!$B71,'Main Sheet'!$B$9:$F$44,23,FALSE)</f>
        <v>0</v>
      </c>
      <c r="AA71" s="179">
        <f>HLOOKUP('Pooling Demand- Subsidy &amp; ML'!$B71,'Main Sheet'!$B$9:$F$44,28,FALSE)</f>
        <v>-1.9513339196716502E-3</v>
      </c>
      <c r="AB71" s="180">
        <f>HLOOKUP('Pooling Demand- Subsidy &amp; ML'!$B71,'Main Sheet'!$B$9:$F$44,30,FALSE)</f>
        <v>-2.6</v>
      </c>
      <c r="AC71" s="180">
        <f>HLOOKUP('Pooling Demand- Subsidy &amp; ML'!$B71,'Main Sheet'!$B$9:$F$44,31,FALSE)</f>
        <v>-5.9</v>
      </c>
      <c r="AD71" s="180">
        <f>HLOOKUP('Pooling Demand- Subsidy &amp; ML'!$B71,'Main Sheet'!$B$9:$F$44,32,FALSE)</f>
        <v>-7.9</v>
      </c>
      <c r="AE71" s="108" t="e">
        <f t="shared" si="3"/>
        <v>#N/A</v>
      </c>
      <c r="AF71" s="108" t="e">
        <f t="shared" si="4"/>
        <v>#N/A</v>
      </c>
      <c r="AG71" s="108" t="e">
        <f t="shared" si="5"/>
        <v>#N/A</v>
      </c>
      <c r="AH71" s="134">
        <f>HLOOKUP('Pooling Demand- Subsidy &amp; ML'!$B71,'Main Sheet'!$B$9:$F$44,24,FALSE)</f>
        <v>54</v>
      </c>
      <c r="AI71" s="180">
        <f>HLOOKUP('Pooling Demand- Subsidy &amp; ML'!$B71,'Main Sheet'!$B$9:$F$44,34,FALSE)</f>
        <v>-2.9</v>
      </c>
      <c r="AJ71" s="180">
        <f>HLOOKUP('Pooling Demand- Subsidy &amp; ML'!$B71,'Main Sheet'!$B$9:$F$44,35,FALSE)</f>
        <v>-6.3</v>
      </c>
      <c r="AK71" s="180">
        <f>HLOOKUP('Pooling Demand- Subsidy &amp; ML'!$B71,'Main Sheet'!$B$9:$F$44,36,FALSE)</f>
        <v>-8.4</v>
      </c>
      <c r="AL71" s="108" t="e">
        <f t="shared" si="6"/>
        <v>#N/A</v>
      </c>
      <c r="AM71" s="108" t="e">
        <f t="shared" si="7"/>
        <v>#N/A</v>
      </c>
      <c r="AN71" s="108" t="e">
        <f t="shared" si="8"/>
        <v>#N/A</v>
      </c>
      <c r="AO71" s="128" t="e">
        <f>HLOOKUP($B71,'Main Sheet'!$B$9:$F$44,26,FALSE)*$P71/(1-AE71)</f>
        <v>#N/A</v>
      </c>
      <c r="AP71" s="128" t="e">
        <f>HLOOKUP($B71,'Main Sheet'!$B$9:$F$44,26,FALSE)*$P71/(1-AF71)</f>
        <v>#N/A</v>
      </c>
      <c r="AQ71" s="128" t="e">
        <f>HLOOKUP($B71,'Main Sheet'!$B$9:$F$44,26,FALSE)*$P71/(1-AG71)</f>
        <v>#N/A</v>
      </c>
      <c r="AR71" s="128" t="e">
        <f>HLOOKUP($B71,'Main Sheet'!$B$9:$F$44,26,FALSE)*$R71/(1-AE71)</f>
        <v>#N/A</v>
      </c>
      <c r="AS71" s="128" t="e">
        <f>HLOOKUP($B71,'Main Sheet'!$B$9:$F$44,26,FALSE)*$R71/(1-AF71)</f>
        <v>#N/A</v>
      </c>
      <c r="AT71" s="128" t="e">
        <f>HLOOKUP($B71,'Main Sheet'!$B$9:$F$44,26,FALSE)*$R71/(1-AG71)</f>
        <v>#N/A</v>
      </c>
      <c r="AU71" s="128" t="e">
        <f>HLOOKUP($B71,'Main Sheet'!$B$9:$F$44,26,FALSE)*$T71/(1-AL71)</f>
        <v>#N/A</v>
      </c>
      <c r="AV71" s="128" t="e">
        <f>HLOOKUP($B71,'Main Sheet'!$B$9:$F$44,26,FALSE)*$T71/(1-AM71)</f>
        <v>#N/A</v>
      </c>
      <c r="AW71" s="128" t="e">
        <f>HLOOKUP($B71,'Main Sheet'!$B$9:$F$44,26,FALSE)*$T71/(1-AN71)</f>
        <v>#N/A</v>
      </c>
      <c r="AX71" s="50" t="e">
        <f t="shared" si="45"/>
        <v>#N/A</v>
      </c>
      <c r="AY71" s="50" t="e">
        <f t="shared" si="46"/>
        <v>#N/A</v>
      </c>
      <c r="AZ71" s="50" t="e">
        <f t="shared" si="47"/>
        <v>#N/A</v>
      </c>
      <c r="BA71" s="50" t="e">
        <f t="shared" si="48"/>
        <v>#N/A</v>
      </c>
      <c r="BB71" s="50" t="e">
        <f t="shared" si="49"/>
        <v>#N/A</v>
      </c>
      <c r="BC71" s="50" t="e">
        <f t="shared" si="50"/>
        <v>#N/A</v>
      </c>
      <c r="BD71" s="50" t="e">
        <f t="shared" si="51"/>
        <v>#N/A</v>
      </c>
      <c r="BE71" s="50" t="e">
        <f t="shared" si="52"/>
        <v>#N/A</v>
      </c>
      <c r="BF71" s="50" t="e">
        <f t="shared" si="53"/>
        <v>#N/A</v>
      </c>
      <c r="BG71" s="131" t="e">
        <f t="shared" si="54"/>
        <v>#N/A</v>
      </c>
      <c r="BH71" s="131" t="e">
        <f t="shared" si="55"/>
        <v>#N/A</v>
      </c>
      <c r="BI71" s="131" t="e">
        <f t="shared" si="56"/>
        <v>#N/A</v>
      </c>
      <c r="BJ71" s="131" t="e">
        <f t="shared" si="57"/>
        <v>#N/A</v>
      </c>
      <c r="BK71" s="131" t="e">
        <f t="shared" si="58"/>
        <v>#N/A</v>
      </c>
      <c r="BL71" s="131" t="e">
        <f t="shared" si="59"/>
        <v>#N/A</v>
      </c>
      <c r="BM71" s="131" t="e">
        <f t="shared" si="60"/>
        <v>#N/A</v>
      </c>
      <c r="BN71" s="131" t="e">
        <f t="shared" si="61"/>
        <v>#N/A</v>
      </c>
      <c r="BO71" s="131" t="e">
        <f t="shared" si="62"/>
        <v>#N/A</v>
      </c>
      <c r="BP71" s="129" t="e">
        <f t="shared" si="63"/>
        <v>#N/A</v>
      </c>
      <c r="BQ71" s="129" t="e">
        <f t="shared" si="64"/>
        <v>#N/A</v>
      </c>
      <c r="BR71" s="129" t="e">
        <f t="shared" si="65"/>
        <v>#N/A</v>
      </c>
      <c r="BS71" s="129" t="e">
        <f t="shared" si="66"/>
        <v>#N/A</v>
      </c>
      <c r="BT71" s="129" t="e">
        <f t="shared" si="67"/>
        <v>#N/A</v>
      </c>
      <c r="BU71" s="129" t="e">
        <f t="shared" si="68"/>
        <v>#N/A</v>
      </c>
      <c r="BV71" s="129" t="e">
        <f t="shared" si="69"/>
        <v>#N/A</v>
      </c>
      <c r="BW71" s="129" t="e">
        <f t="shared" si="70"/>
        <v>#N/A</v>
      </c>
      <c r="BX71" s="129" t="e">
        <f t="shared" si="71"/>
        <v>#N/A</v>
      </c>
      <c r="BY71" s="131" t="e">
        <f t="shared" si="72"/>
        <v>#N/A</v>
      </c>
      <c r="BZ71" s="131" t="e">
        <f t="shared" si="73"/>
        <v>#N/A</v>
      </c>
      <c r="CA71" s="131" t="e">
        <f t="shared" si="74"/>
        <v>#N/A</v>
      </c>
      <c r="CB71" s="131" t="e">
        <f t="shared" si="75"/>
        <v>#N/A</v>
      </c>
      <c r="CC71" s="131" t="e">
        <f t="shared" si="76"/>
        <v>#N/A</v>
      </c>
      <c r="CD71" s="131" t="e">
        <f t="shared" si="77"/>
        <v>#N/A</v>
      </c>
      <c r="CE71" s="131" t="e">
        <f t="shared" si="78"/>
        <v>#N/A</v>
      </c>
      <c r="CF71" s="131" t="e">
        <f t="shared" si="79"/>
        <v>#N/A</v>
      </c>
      <c r="CG71" s="131" t="e">
        <f t="shared" si="80"/>
        <v>#N/A</v>
      </c>
    </row>
    <row r="72" spans="2:85" x14ac:dyDescent="0.2">
      <c r="B72" s="103">
        <v>2020</v>
      </c>
      <c r="C72" s="103">
        <v>3</v>
      </c>
      <c r="D72" s="103">
        <v>1</v>
      </c>
      <c r="E72" s="4" t="s">
        <v>5</v>
      </c>
      <c r="F72" s="4" t="s">
        <v>3</v>
      </c>
      <c r="G72" s="133">
        <f>SUMIFS('Model Trip Data'!$H:$H,'Model Trip Data'!$A:$A,$B72,'Model Trip Data'!$B:$B,$C72,'Model Trip Data'!$C:$C,$D72,'Model Trip Data'!$E:$E,G$7,'Model Trip Data'!$F:$F,G$8,'Model Trip Data'!$D:$D,G$10,'Model Trip Data'!$G:$G,G$9)</f>
        <v>0</v>
      </c>
      <c r="H72" s="133">
        <f>SUMIFS('Model Trip Data'!$H:$H,'Model Trip Data'!$A:$A,$B72,'Model Trip Data'!$B:$B,$C72,'Model Trip Data'!$C:$C,$D72,'Model Trip Data'!$E:$E,H$7,'Model Trip Data'!$F:$F,H$8,'Model Trip Data'!$D:$D,H$10,'Model Trip Data'!$G:$G,H$9)</f>
        <v>0</v>
      </c>
      <c r="I72" s="133">
        <f>SUMIFS('Model Trip Data'!$H:$H,'Model Trip Data'!$A:$A,$B72,'Model Trip Data'!$B:$B,$C72,'Model Trip Data'!$C:$C,$D72,'Model Trip Data'!$E:$E,I$7,'Model Trip Data'!$F:$F,I$8,'Model Trip Data'!$D:$D,I$10,'Model Trip Data'!$G:$G,I$9)</f>
        <v>0</v>
      </c>
      <c r="J72" s="133">
        <f>SUMIFS('Model Trip Data'!$H:$H,'Model Trip Data'!$A:$A,$B72,'Model Trip Data'!$B:$B,$C72,'Model Trip Data'!$C:$C,$D72,'Model Trip Data'!$E:$E,J$7,'Model Trip Data'!$F:$F,J$8,'Model Trip Data'!$D:$D,J$10,'Model Trip Data'!$G:$G,J$9)</f>
        <v>0</v>
      </c>
      <c r="K72" s="133">
        <f>SUMIFS('Model Trip Data'!$H:$H,'Model Trip Data'!$A:$A,$B72,'Model Trip Data'!$B:$B,$C72,'Model Trip Data'!$C:$C,$D72,'Model Trip Data'!$E:$E,K$7,'Model Trip Data'!$F:$F,K$8,'Model Trip Data'!$D:$D,K$10,'Model Trip Data'!$G:$G,K$9)</f>
        <v>0</v>
      </c>
      <c r="L72" s="133">
        <f>SUMIFS('Model Trip Data'!$H:$H,'Model Trip Data'!$A:$A,$B72,'Model Trip Data'!$B:$B,$C72,'Model Trip Data'!$C:$C,$D72,'Model Trip Data'!$E:$E,L$7,'Model Trip Data'!$F:$F,L$8,'Model Trip Data'!$D:$D,L$10,'Model Trip Data'!$G:$G,L$9)</f>
        <v>0</v>
      </c>
      <c r="M72" s="133">
        <f>SUMIFS('Model Trip Data'!$H:$H,'Model Trip Data'!$A:$A,$B72,'Model Trip Data'!$B:$B,$C72,'Model Trip Data'!$C:$C,$D72,'Model Trip Data'!$E:$E,M$7,'Model Trip Data'!$F:$F,M$8,'Model Trip Data'!$G:$G,M$9)</f>
        <v>0</v>
      </c>
      <c r="N72" s="133">
        <f>SUMIFS('Model Trip Data'!$H:$H,'Model Trip Data'!$A:$A,$B72,'Model Trip Data'!$B:$B,$C72,'Model Trip Data'!$C:$C,$D72,'Model Trip Data'!$E:$E,N$7,'Model Trip Data'!$F:$F,N$8,'Model Trip Data'!$G:$G,N$9)</f>
        <v>0</v>
      </c>
      <c r="O72" s="133">
        <f>SUMIFS('Model Trip Data'!$H:$H,'Model Trip Data'!$A:$A,$B72,'Model Trip Data'!$B:$B,$C72,'Model Trip Data'!$C:$C,$D72,'Model Trip Data'!$E:$E,O$7,'Model Trip Data'!$F:$F,O$8,'Model Trip Data'!$G:$G,O$9)</f>
        <v>0</v>
      </c>
      <c r="P72" s="134" t="e">
        <f>VLOOKUP($B72&amp;"_"&amp;$C72&amp;"_"&amp;$D72&amp;"_"&amp;P$10,'Model Skims Data'!$A:$H,6,FALSE)</f>
        <v>#N/A</v>
      </c>
      <c r="Q72" s="134" t="e">
        <f>VLOOKUP($B72&amp;"_"&amp;$C72&amp;"_"&amp;$D72&amp;"_"&amp;Q$10,'Model Skims Data'!$A:$H,7,FALSE)</f>
        <v>#N/A</v>
      </c>
      <c r="R72" s="134" t="e">
        <f>VLOOKUP($B72&amp;"_"&amp;$C72&amp;"_"&amp;$D72&amp;"_"&amp;R$10,'Model Skims Data'!$A:$H,6,FALSE)</f>
        <v>#N/A</v>
      </c>
      <c r="S72" s="134" t="e">
        <f>VLOOKUP($B72&amp;"_"&amp;$C72&amp;"_"&amp;$D72&amp;"_"&amp;S$10,'Model Skims Data'!$A:$H,7,FALSE)</f>
        <v>#N/A</v>
      </c>
      <c r="T72" s="134" t="e">
        <f>VLOOKUP($B72&amp;"_"&amp;$C72&amp;"_"&amp;$D72&amp;"_"&amp;T$10,'Model Skims Data'!$A:$H,6,FALSE)</f>
        <v>#N/A</v>
      </c>
      <c r="U72" s="134" t="e">
        <f>VLOOKUP($B72&amp;"_"&amp;$C72&amp;"_"&amp;$D72&amp;"_"&amp;U$10,'Model Skims Data'!$A:$H,7,FALSE)</f>
        <v>#N/A</v>
      </c>
      <c r="V72" s="134" t="e">
        <f>VLOOKUP($B72&amp;"_"&amp;$C72&amp;"_"&amp;$D72&amp;"_"&amp;V$10,'Model Skims Data'!$A:$H,8,FALSE)</f>
        <v>#N/A</v>
      </c>
      <c r="W72" s="134" t="e">
        <f>VLOOKUP($B72&amp;"_"&amp;$C72&amp;"_"&amp;$D72&amp;"_"&amp;W$10,'Model Skims Data'!$A:$H,8,FALSE)</f>
        <v>#N/A</v>
      </c>
      <c r="X72" s="134" t="e">
        <f>VLOOKUP($B72&amp;"_"&amp;$C72&amp;"_"&amp;$D72&amp;"_"&amp;X$10,'Model Skims Data'!$A:$H,8,FALSE)</f>
        <v>#N/A</v>
      </c>
      <c r="Y72" s="134">
        <f>HLOOKUP('Pooling Demand- Subsidy &amp; ML'!$B72,'Main Sheet'!$B$9:$F$44,21,FALSE)</f>
        <v>20.2</v>
      </c>
      <c r="Z72" s="134">
        <f>HLOOKUP('Pooling Demand- Subsidy &amp; ML'!$B72,'Main Sheet'!$B$9:$F$44,23,FALSE)</f>
        <v>0</v>
      </c>
      <c r="AA72" s="179">
        <f>HLOOKUP('Pooling Demand- Subsidy &amp; ML'!$B72,'Main Sheet'!$B$9:$F$44,28,FALSE)</f>
        <v>-1.9513339196716502E-3</v>
      </c>
      <c r="AB72" s="180">
        <f>HLOOKUP('Pooling Demand- Subsidy &amp; ML'!$B72,'Main Sheet'!$B$9:$F$44,30,FALSE)</f>
        <v>-2.6</v>
      </c>
      <c r="AC72" s="180">
        <f>HLOOKUP('Pooling Demand- Subsidy &amp; ML'!$B72,'Main Sheet'!$B$9:$F$44,31,FALSE)</f>
        <v>-5.9</v>
      </c>
      <c r="AD72" s="180">
        <f>HLOOKUP('Pooling Demand- Subsidy &amp; ML'!$B72,'Main Sheet'!$B$9:$F$44,32,FALSE)</f>
        <v>-7.9</v>
      </c>
      <c r="AE72" s="108" t="e">
        <f t="shared" si="3"/>
        <v>#N/A</v>
      </c>
      <c r="AF72" s="108" t="e">
        <f t="shared" si="4"/>
        <v>#N/A</v>
      </c>
      <c r="AG72" s="108" t="e">
        <f t="shared" si="5"/>
        <v>#N/A</v>
      </c>
      <c r="AH72" s="134">
        <f>HLOOKUP('Pooling Demand- Subsidy &amp; ML'!$B72,'Main Sheet'!$B$9:$F$44,24,FALSE)</f>
        <v>54</v>
      </c>
      <c r="AI72" s="180">
        <f>HLOOKUP('Pooling Demand- Subsidy &amp; ML'!$B72,'Main Sheet'!$B$9:$F$44,34,FALSE)</f>
        <v>-2.9</v>
      </c>
      <c r="AJ72" s="180">
        <f>HLOOKUP('Pooling Demand- Subsidy &amp; ML'!$B72,'Main Sheet'!$B$9:$F$44,35,FALSE)</f>
        <v>-6.3</v>
      </c>
      <c r="AK72" s="180">
        <f>HLOOKUP('Pooling Demand- Subsidy &amp; ML'!$B72,'Main Sheet'!$B$9:$F$44,36,FALSE)</f>
        <v>-8.4</v>
      </c>
      <c r="AL72" s="108" t="e">
        <f t="shared" si="6"/>
        <v>#N/A</v>
      </c>
      <c r="AM72" s="108" t="e">
        <f t="shared" si="7"/>
        <v>#N/A</v>
      </c>
      <c r="AN72" s="108" t="e">
        <f t="shared" si="8"/>
        <v>#N/A</v>
      </c>
      <c r="AO72" s="128" t="e">
        <f>HLOOKUP($B72,'Main Sheet'!$B$9:$F$44,26,FALSE)*$P72/(1-AE72)</f>
        <v>#N/A</v>
      </c>
      <c r="AP72" s="128" t="e">
        <f>HLOOKUP($B72,'Main Sheet'!$B$9:$F$44,26,FALSE)*$P72/(1-AF72)</f>
        <v>#N/A</v>
      </c>
      <c r="AQ72" s="128" t="e">
        <f>HLOOKUP($B72,'Main Sheet'!$B$9:$F$44,26,FALSE)*$P72/(1-AG72)</f>
        <v>#N/A</v>
      </c>
      <c r="AR72" s="128" t="e">
        <f>HLOOKUP($B72,'Main Sheet'!$B$9:$F$44,26,FALSE)*$R72/(1-AE72)</f>
        <v>#N/A</v>
      </c>
      <c r="AS72" s="128" t="e">
        <f>HLOOKUP($B72,'Main Sheet'!$B$9:$F$44,26,FALSE)*$R72/(1-AF72)</f>
        <v>#N/A</v>
      </c>
      <c r="AT72" s="128" t="e">
        <f>HLOOKUP($B72,'Main Sheet'!$B$9:$F$44,26,FALSE)*$R72/(1-AG72)</f>
        <v>#N/A</v>
      </c>
      <c r="AU72" s="128" t="e">
        <f>HLOOKUP($B72,'Main Sheet'!$B$9:$F$44,26,FALSE)*$T72/(1-AL72)</f>
        <v>#N/A</v>
      </c>
      <c r="AV72" s="128" t="e">
        <f>HLOOKUP($B72,'Main Sheet'!$B$9:$F$44,26,FALSE)*$T72/(1-AM72)</f>
        <v>#N/A</v>
      </c>
      <c r="AW72" s="128" t="e">
        <f>HLOOKUP($B72,'Main Sheet'!$B$9:$F$44,26,FALSE)*$T72/(1-AN72)</f>
        <v>#N/A</v>
      </c>
      <c r="AX72" s="50" t="e">
        <f t="shared" si="45"/>
        <v>#N/A</v>
      </c>
      <c r="AY72" s="50" t="e">
        <f t="shared" si="46"/>
        <v>#N/A</v>
      </c>
      <c r="AZ72" s="50" t="e">
        <f t="shared" si="47"/>
        <v>#N/A</v>
      </c>
      <c r="BA72" s="50" t="e">
        <f t="shared" si="48"/>
        <v>#N/A</v>
      </c>
      <c r="BB72" s="50" t="e">
        <f t="shared" si="49"/>
        <v>#N/A</v>
      </c>
      <c r="BC72" s="50" t="e">
        <f t="shared" si="50"/>
        <v>#N/A</v>
      </c>
      <c r="BD72" s="50" t="e">
        <f t="shared" si="51"/>
        <v>#N/A</v>
      </c>
      <c r="BE72" s="50" t="e">
        <f t="shared" si="52"/>
        <v>#N/A</v>
      </c>
      <c r="BF72" s="50" t="e">
        <f t="shared" si="53"/>
        <v>#N/A</v>
      </c>
      <c r="BG72" s="131" t="e">
        <f t="shared" si="54"/>
        <v>#N/A</v>
      </c>
      <c r="BH72" s="131" t="e">
        <f t="shared" si="55"/>
        <v>#N/A</v>
      </c>
      <c r="BI72" s="131" t="e">
        <f t="shared" si="56"/>
        <v>#N/A</v>
      </c>
      <c r="BJ72" s="131" t="e">
        <f t="shared" si="57"/>
        <v>#N/A</v>
      </c>
      <c r="BK72" s="131" t="e">
        <f t="shared" si="58"/>
        <v>#N/A</v>
      </c>
      <c r="BL72" s="131" t="e">
        <f t="shared" si="59"/>
        <v>#N/A</v>
      </c>
      <c r="BM72" s="131" t="e">
        <f t="shared" si="60"/>
        <v>#N/A</v>
      </c>
      <c r="BN72" s="131" t="e">
        <f t="shared" si="61"/>
        <v>#N/A</v>
      </c>
      <c r="BO72" s="131" t="e">
        <f t="shared" si="62"/>
        <v>#N/A</v>
      </c>
      <c r="BP72" s="129" t="e">
        <f t="shared" si="63"/>
        <v>#N/A</v>
      </c>
      <c r="BQ72" s="129" t="e">
        <f t="shared" si="64"/>
        <v>#N/A</v>
      </c>
      <c r="BR72" s="129" t="e">
        <f t="shared" si="65"/>
        <v>#N/A</v>
      </c>
      <c r="BS72" s="129" t="e">
        <f t="shared" si="66"/>
        <v>#N/A</v>
      </c>
      <c r="BT72" s="129" t="e">
        <f t="shared" si="67"/>
        <v>#N/A</v>
      </c>
      <c r="BU72" s="129" t="e">
        <f t="shared" si="68"/>
        <v>#N/A</v>
      </c>
      <c r="BV72" s="129" t="e">
        <f t="shared" si="69"/>
        <v>#N/A</v>
      </c>
      <c r="BW72" s="129" t="e">
        <f t="shared" si="70"/>
        <v>#N/A</v>
      </c>
      <c r="BX72" s="129" t="e">
        <f t="shared" si="71"/>
        <v>#N/A</v>
      </c>
      <c r="BY72" s="131" t="e">
        <f t="shared" si="72"/>
        <v>#N/A</v>
      </c>
      <c r="BZ72" s="131" t="e">
        <f t="shared" si="73"/>
        <v>#N/A</v>
      </c>
      <c r="CA72" s="131" t="e">
        <f t="shared" si="74"/>
        <v>#N/A</v>
      </c>
      <c r="CB72" s="131" t="e">
        <f t="shared" si="75"/>
        <v>#N/A</v>
      </c>
      <c r="CC72" s="131" t="e">
        <f t="shared" si="76"/>
        <v>#N/A</v>
      </c>
      <c r="CD72" s="131" t="e">
        <f t="shared" si="77"/>
        <v>#N/A</v>
      </c>
      <c r="CE72" s="131" t="e">
        <f t="shared" si="78"/>
        <v>#N/A</v>
      </c>
      <c r="CF72" s="131" t="e">
        <f t="shared" si="79"/>
        <v>#N/A</v>
      </c>
      <c r="CG72" s="131" t="e">
        <f t="shared" si="80"/>
        <v>#N/A</v>
      </c>
    </row>
    <row r="73" spans="2:85" x14ac:dyDescent="0.2">
      <c r="B73" s="103">
        <v>2020</v>
      </c>
      <c r="C73" s="103">
        <v>4</v>
      </c>
      <c r="D73" s="103">
        <v>1</v>
      </c>
      <c r="E73" s="4" t="s">
        <v>6</v>
      </c>
      <c r="F73" s="4" t="s">
        <v>3</v>
      </c>
      <c r="G73" s="133">
        <f>SUMIFS('Model Trip Data'!$H:$H,'Model Trip Data'!$A:$A,$B73,'Model Trip Data'!$B:$B,$C73,'Model Trip Data'!$C:$C,$D73,'Model Trip Data'!$E:$E,G$7,'Model Trip Data'!$F:$F,G$8,'Model Trip Data'!$D:$D,G$10,'Model Trip Data'!$G:$G,G$9)</f>
        <v>0</v>
      </c>
      <c r="H73" s="133">
        <f>SUMIFS('Model Trip Data'!$H:$H,'Model Trip Data'!$A:$A,$B73,'Model Trip Data'!$B:$B,$C73,'Model Trip Data'!$C:$C,$D73,'Model Trip Data'!$E:$E,H$7,'Model Trip Data'!$F:$F,H$8,'Model Trip Data'!$D:$D,H$10,'Model Trip Data'!$G:$G,H$9)</f>
        <v>0</v>
      </c>
      <c r="I73" s="133">
        <f>SUMIFS('Model Trip Data'!$H:$H,'Model Trip Data'!$A:$A,$B73,'Model Trip Data'!$B:$B,$C73,'Model Trip Data'!$C:$C,$D73,'Model Trip Data'!$E:$E,I$7,'Model Trip Data'!$F:$F,I$8,'Model Trip Data'!$D:$D,I$10,'Model Trip Data'!$G:$G,I$9)</f>
        <v>0</v>
      </c>
      <c r="J73" s="133">
        <f>SUMIFS('Model Trip Data'!$H:$H,'Model Trip Data'!$A:$A,$B73,'Model Trip Data'!$B:$B,$C73,'Model Trip Data'!$C:$C,$D73,'Model Trip Data'!$E:$E,J$7,'Model Trip Data'!$F:$F,J$8,'Model Trip Data'!$D:$D,J$10,'Model Trip Data'!$G:$G,J$9)</f>
        <v>0</v>
      </c>
      <c r="K73" s="133">
        <f>SUMIFS('Model Trip Data'!$H:$H,'Model Trip Data'!$A:$A,$B73,'Model Trip Data'!$B:$B,$C73,'Model Trip Data'!$C:$C,$D73,'Model Trip Data'!$E:$E,K$7,'Model Trip Data'!$F:$F,K$8,'Model Trip Data'!$D:$D,K$10,'Model Trip Data'!$G:$G,K$9)</f>
        <v>0</v>
      </c>
      <c r="L73" s="133">
        <f>SUMIFS('Model Trip Data'!$H:$H,'Model Trip Data'!$A:$A,$B73,'Model Trip Data'!$B:$B,$C73,'Model Trip Data'!$C:$C,$D73,'Model Trip Data'!$E:$E,L$7,'Model Trip Data'!$F:$F,L$8,'Model Trip Data'!$D:$D,L$10,'Model Trip Data'!$G:$G,L$9)</f>
        <v>0</v>
      </c>
      <c r="M73" s="133">
        <f>SUMIFS('Model Trip Data'!$H:$H,'Model Trip Data'!$A:$A,$B73,'Model Trip Data'!$B:$B,$C73,'Model Trip Data'!$C:$C,$D73,'Model Trip Data'!$E:$E,M$7,'Model Trip Data'!$F:$F,M$8,'Model Trip Data'!$G:$G,M$9)</f>
        <v>0</v>
      </c>
      <c r="N73" s="133">
        <f>SUMIFS('Model Trip Data'!$H:$H,'Model Trip Data'!$A:$A,$B73,'Model Trip Data'!$B:$B,$C73,'Model Trip Data'!$C:$C,$D73,'Model Trip Data'!$E:$E,N$7,'Model Trip Data'!$F:$F,N$8,'Model Trip Data'!$G:$G,N$9)</f>
        <v>0</v>
      </c>
      <c r="O73" s="133">
        <f>SUMIFS('Model Trip Data'!$H:$H,'Model Trip Data'!$A:$A,$B73,'Model Trip Data'!$B:$B,$C73,'Model Trip Data'!$C:$C,$D73,'Model Trip Data'!$E:$E,O$7,'Model Trip Data'!$F:$F,O$8,'Model Trip Data'!$G:$G,O$9)</f>
        <v>0</v>
      </c>
      <c r="P73" s="134" t="e">
        <f>VLOOKUP($B73&amp;"_"&amp;$C73&amp;"_"&amp;$D73&amp;"_"&amp;P$10,'Model Skims Data'!$A:$H,6,FALSE)</f>
        <v>#N/A</v>
      </c>
      <c r="Q73" s="134" t="e">
        <f>VLOOKUP($B73&amp;"_"&amp;$C73&amp;"_"&amp;$D73&amp;"_"&amp;Q$10,'Model Skims Data'!$A:$H,7,FALSE)</f>
        <v>#N/A</v>
      </c>
      <c r="R73" s="134" t="e">
        <f>VLOOKUP($B73&amp;"_"&amp;$C73&amp;"_"&amp;$D73&amp;"_"&amp;R$10,'Model Skims Data'!$A:$H,6,FALSE)</f>
        <v>#N/A</v>
      </c>
      <c r="S73" s="134" t="e">
        <f>VLOOKUP($B73&amp;"_"&amp;$C73&amp;"_"&amp;$D73&amp;"_"&amp;S$10,'Model Skims Data'!$A:$H,7,FALSE)</f>
        <v>#N/A</v>
      </c>
      <c r="T73" s="134" t="e">
        <f>VLOOKUP($B73&amp;"_"&amp;$C73&amp;"_"&amp;$D73&amp;"_"&amp;T$10,'Model Skims Data'!$A:$H,6,FALSE)</f>
        <v>#N/A</v>
      </c>
      <c r="U73" s="134" t="e">
        <f>VLOOKUP($B73&amp;"_"&amp;$C73&amp;"_"&amp;$D73&amp;"_"&amp;U$10,'Model Skims Data'!$A:$H,7,FALSE)</f>
        <v>#N/A</v>
      </c>
      <c r="V73" s="134" t="e">
        <f>VLOOKUP($B73&amp;"_"&amp;$C73&amp;"_"&amp;$D73&amp;"_"&amp;V$10,'Model Skims Data'!$A:$H,8,FALSE)</f>
        <v>#N/A</v>
      </c>
      <c r="W73" s="134" t="e">
        <f>VLOOKUP($B73&amp;"_"&amp;$C73&amp;"_"&amp;$D73&amp;"_"&amp;W$10,'Model Skims Data'!$A:$H,8,FALSE)</f>
        <v>#N/A</v>
      </c>
      <c r="X73" s="134" t="e">
        <f>VLOOKUP($B73&amp;"_"&amp;$C73&amp;"_"&amp;$D73&amp;"_"&amp;X$10,'Model Skims Data'!$A:$H,8,FALSE)</f>
        <v>#N/A</v>
      </c>
      <c r="Y73" s="134">
        <f>HLOOKUP('Pooling Demand- Subsidy &amp; ML'!$B73,'Main Sheet'!$B$9:$F$44,21,FALSE)</f>
        <v>20.2</v>
      </c>
      <c r="Z73" s="134">
        <f>HLOOKUP('Pooling Demand- Subsidy &amp; ML'!$B73,'Main Sheet'!$B$9:$F$44,23,FALSE)</f>
        <v>0</v>
      </c>
      <c r="AA73" s="179">
        <f>HLOOKUP('Pooling Demand- Subsidy &amp; ML'!$B73,'Main Sheet'!$B$9:$F$44,28,FALSE)</f>
        <v>-1.9513339196716502E-3</v>
      </c>
      <c r="AB73" s="180">
        <f>HLOOKUP('Pooling Demand- Subsidy &amp; ML'!$B73,'Main Sheet'!$B$9:$F$44,30,FALSE)</f>
        <v>-2.6</v>
      </c>
      <c r="AC73" s="180">
        <f>HLOOKUP('Pooling Demand- Subsidy &amp; ML'!$B73,'Main Sheet'!$B$9:$F$44,31,FALSE)</f>
        <v>-5.9</v>
      </c>
      <c r="AD73" s="180">
        <f>HLOOKUP('Pooling Demand- Subsidy &amp; ML'!$B73,'Main Sheet'!$B$9:$F$44,32,FALSE)</f>
        <v>-7.9</v>
      </c>
      <c r="AE73" s="108" t="e">
        <f t="shared" si="3"/>
        <v>#N/A</v>
      </c>
      <c r="AF73" s="108" t="e">
        <f t="shared" si="4"/>
        <v>#N/A</v>
      </c>
      <c r="AG73" s="108" t="e">
        <f t="shared" si="5"/>
        <v>#N/A</v>
      </c>
      <c r="AH73" s="134">
        <f>HLOOKUP('Pooling Demand- Subsidy &amp; ML'!$B73,'Main Sheet'!$B$9:$F$44,24,FALSE)</f>
        <v>54</v>
      </c>
      <c r="AI73" s="180">
        <f>HLOOKUP('Pooling Demand- Subsidy &amp; ML'!$B73,'Main Sheet'!$B$9:$F$44,34,FALSE)</f>
        <v>-2.9</v>
      </c>
      <c r="AJ73" s="180">
        <f>HLOOKUP('Pooling Demand- Subsidy &amp; ML'!$B73,'Main Sheet'!$B$9:$F$44,35,FALSE)</f>
        <v>-6.3</v>
      </c>
      <c r="AK73" s="180">
        <f>HLOOKUP('Pooling Demand- Subsidy &amp; ML'!$B73,'Main Sheet'!$B$9:$F$44,36,FALSE)</f>
        <v>-8.4</v>
      </c>
      <c r="AL73" s="108" t="e">
        <f t="shared" si="6"/>
        <v>#N/A</v>
      </c>
      <c r="AM73" s="108" t="e">
        <f t="shared" si="7"/>
        <v>#N/A</v>
      </c>
      <c r="AN73" s="108" t="e">
        <f t="shared" si="8"/>
        <v>#N/A</v>
      </c>
      <c r="AO73" s="128" t="e">
        <f>HLOOKUP($B73,'Main Sheet'!$B$9:$F$44,26,FALSE)*$P73/(1-AE73)</f>
        <v>#N/A</v>
      </c>
      <c r="AP73" s="128" t="e">
        <f>HLOOKUP($B73,'Main Sheet'!$B$9:$F$44,26,FALSE)*$P73/(1-AF73)</f>
        <v>#N/A</v>
      </c>
      <c r="AQ73" s="128" t="e">
        <f>HLOOKUP($B73,'Main Sheet'!$B$9:$F$44,26,FALSE)*$P73/(1-AG73)</f>
        <v>#N/A</v>
      </c>
      <c r="AR73" s="128" t="e">
        <f>HLOOKUP($B73,'Main Sheet'!$B$9:$F$44,26,FALSE)*$R73/(1-AE73)</f>
        <v>#N/A</v>
      </c>
      <c r="AS73" s="128" t="e">
        <f>HLOOKUP($B73,'Main Sheet'!$B$9:$F$44,26,FALSE)*$R73/(1-AF73)</f>
        <v>#N/A</v>
      </c>
      <c r="AT73" s="128" t="e">
        <f>HLOOKUP($B73,'Main Sheet'!$B$9:$F$44,26,FALSE)*$R73/(1-AG73)</f>
        <v>#N/A</v>
      </c>
      <c r="AU73" s="128" t="e">
        <f>HLOOKUP($B73,'Main Sheet'!$B$9:$F$44,26,FALSE)*$T73/(1-AL73)</f>
        <v>#N/A</v>
      </c>
      <c r="AV73" s="128" t="e">
        <f>HLOOKUP($B73,'Main Sheet'!$B$9:$F$44,26,FALSE)*$T73/(1-AM73)</f>
        <v>#N/A</v>
      </c>
      <c r="AW73" s="128" t="e">
        <f>HLOOKUP($B73,'Main Sheet'!$B$9:$F$44,26,FALSE)*$T73/(1-AN73)</f>
        <v>#N/A</v>
      </c>
      <c r="AX73" s="50" t="e">
        <f t="shared" si="45"/>
        <v>#N/A</v>
      </c>
      <c r="AY73" s="50" t="e">
        <f t="shared" si="46"/>
        <v>#N/A</v>
      </c>
      <c r="AZ73" s="50" t="e">
        <f t="shared" si="47"/>
        <v>#N/A</v>
      </c>
      <c r="BA73" s="50" t="e">
        <f t="shared" si="48"/>
        <v>#N/A</v>
      </c>
      <c r="BB73" s="50" t="e">
        <f t="shared" si="49"/>
        <v>#N/A</v>
      </c>
      <c r="BC73" s="50" t="e">
        <f t="shared" si="50"/>
        <v>#N/A</v>
      </c>
      <c r="BD73" s="50" t="e">
        <f t="shared" si="51"/>
        <v>#N/A</v>
      </c>
      <c r="BE73" s="50" t="e">
        <f t="shared" si="52"/>
        <v>#N/A</v>
      </c>
      <c r="BF73" s="50" t="e">
        <f t="shared" si="53"/>
        <v>#N/A</v>
      </c>
      <c r="BG73" s="131" t="e">
        <f t="shared" si="54"/>
        <v>#N/A</v>
      </c>
      <c r="BH73" s="131" t="e">
        <f t="shared" si="55"/>
        <v>#N/A</v>
      </c>
      <c r="BI73" s="131" t="e">
        <f t="shared" si="56"/>
        <v>#N/A</v>
      </c>
      <c r="BJ73" s="131" t="e">
        <f t="shared" si="57"/>
        <v>#N/A</v>
      </c>
      <c r="BK73" s="131" t="e">
        <f t="shared" si="58"/>
        <v>#N/A</v>
      </c>
      <c r="BL73" s="131" t="e">
        <f t="shared" si="59"/>
        <v>#N/A</v>
      </c>
      <c r="BM73" s="131" t="e">
        <f t="shared" si="60"/>
        <v>#N/A</v>
      </c>
      <c r="BN73" s="131" t="e">
        <f t="shared" si="61"/>
        <v>#N/A</v>
      </c>
      <c r="BO73" s="131" t="e">
        <f t="shared" si="62"/>
        <v>#N/A</v>
      </c>
      <c r="BP73" s="129" t="e">
        <f t="shared" si="63"/>
        <v>#N/A</v>
      </c>
      <c r="BQ73" s="129" t="e">
        <f t="shared" si="64"/>
        <v>#N/A</v>
      </c>
      <c r="BR73" s="129" t="e">
        <f t="shared" si="65"/>
        <v>#N/A</v>
      </c>
      <c r="BS73" s="129" t="e">
        <f t="shared" si="66"/>
        <v>#N/A</v>
      </c>
      <c r="BT73" s="129" t="e">
        <f t="shared" si="67"/>
        <v>#N/A</v>
      </c>
      <c r="BU73" s="129" t="e">
        <f t="shared" si="68"/>
        <v>#N/A</v>
      </c>
      <c r="BV73" s="129" t="e">
        <f t="shared" si="69"/>
        <v>#N/A</v>
      </c>
      <c r="BW73" s="129" t="e">
        <f t="shared" si="70"/>
        <v>#N/A</v>
      </c>
      <c r="BX73" s="129" t="e">
        <f t="shared" si="71"/>
        <v>#N/A</v>
      </c>
      <c r="BY73" s="131" t="e">
        <f t="shared" si="72"/>
        <v>#N/A</v>
      </c>
      <c r="BZ73" s="131" t="e">
        <f t="shared" si="73"/>
        <v>#N/A</v>
      </c>
      <c r="CA73" s="131" t="e">
        <f t="shared" si="74"/>
        <v>#N/A</v>
      </c>
      <c r="CB73" s="131" t="e">
        <f t="shared" si="75"/>
        <v>#N/A</v>
      </c>
      <c r="CC73" s="131" t="e">
        <f t="shared" si="76"/>
        <v>#N/A</v>
      </c>
      <c r="CD73" s="131" t="e">
        <f t="shared" si="77"/>
        <v>#N/A</v>
      </c>
      <c r="CE73" s="131" t="e">
        <f t="shared" si="78"/>
        <v>#N/A</v>
      </c>
      <c r="CF73" s="131" t="e">
        <f t="shared" si="79"/>
        <v>#N/A</v>
      </c>
      <c r="CG73" s="131" t="e">
        <f t="shared" si="80"/>
        <v>#N/A</v>
      </c>
    </row>
    <row r="74" spans="2:85" x14ac:dyDescent="0.2">
      <c r="B74" s="103">
        <v>2020</v>
      </c>
      <c r="C74" s="103">
        <v>5</v>
      </c>
      <c r="D74" s="103">
        <v>1</v>
      </c>
      <c r="E74" s="4" t="s">
        <v>7</v>
      </c>
      <c r="F74" s="4" t="s">
        <v>3</v>
      </c>
      <c r="G74" s="133">
        <f>SUMIFS('Model Trip Data'!$H:$H,'Model Trip Data'!$A:$A,$B74,'Model Trip Data'!$B:$B,$C74,'Model Trip Data'!$C:$C,$D74,'Model Trip Data'!$E:$E,G$7,'Model Trip Data'!$F:$F,G$8,'Model Trip Data'!$D:$D,G$10,'Model Trip Data'!$G:$G,G$9)</f>
        <v>0</v>
      </c>
      <c r="H74" s="133">
        <f>SUMIFS('Model Trip Data'!$H:$H,'Model Trip Data'!$A:$A,$B74,'Model Trip Data'!$B:$B,$C74,'Model Trip Data'!$C:$C,$D74,'Model Trip Data'!$E:$E,H$7,'Model Trip Data'!$F:$F,H$8,'Model Trip Data'!$D:$D,H$10,'Model Trip Data'!$G:$G,H$9)</f>
        <v>0</v>
      </c>
      <c r="I74" s="133">
        <f>SUMIFS('Model Trip Data'!$H:$H,'Model Trip Data'!$A:$A,$B74,'Model Trip Data'!$B:$B,$C74,'Model Trip Data'!$C:$C,$D74,'Model Trip Data'!$E:$E,I$7,'Model Trip Data'!$F:$F,I$8,'Model Trip Data'!$D:$D,I$10,'Model Trip Data'!$G:$G,I$9)</f>
        <v>0</v>
      </c>
      <c r="J74" s="133">
        <f>SUMIFS('Model Trip Data'!$H:$H,'Model Trip Data'!$A:$A,$B74,'Model Trip Data'!$B:$B,$C74,'Model Trip Data'!$C:$C,$D74,'Model Trip Data'!$E:$E,J$7,'Model Trip Data'!$F:$F,J$8,'Model Trip Data'!$D:$D,J$10,'Model Trip Data'!$G:$G,J$9)</f>
        <v>0</v>
      </c>
      <c r="K74" s="133">
        <f>SUMIFS('Model Trip Data'!$H:$H,'Model Trip Data'!$A:$A,$B74,'Model Trip Data'!$B:$B,$C74,'Model Trip Data'!$C:$C,$D74,'Model Trip Data'!$E:$E,K$7,'Model Trip Data'!$F:$F,K$8,'Model Trip Data'!$D:$D,K$10,'Model Trip Data'!$G:$G,K$9)</f>
        <v>0</v>
      </c>
      <c r="L74" s="133">
        <f>SUMIFS('Model Trip Data'!$H:$H,'Model Trip Data'!$A:$A,$B74,'Model Trip Data'!$B:$B,$C74,'Model Trip Data'!$C:$C,$D74,'Model Trip Data'!$E:$E,L$7,'Model Trip Data'!$F:$F,L$8,'Model Trip Data'!$D:$D,L$10,'Model Trip Data'!$G:$G,L$9)</f>
        <v>0</v>
      </c>
      <c r="M74" s="133">
        <f>SUMIFS('Model Trip Data'!$H:$H,'Model Trip Data'!$A:$A,$B74,'Model Trip Data'!$B:$B,$C74,'Model Trip Data'!$C:$C,$D74,'Model Trip Data'!$E:$E,M$7,'Model Trip Data'!$F:$F,M$8,'Model Trip Data'!$G:$G,M$9)</f>
        <v>0</v>
      </c>
      <c r="N74" s="133">
        <f>SUMIFS('Model Trip Data'!$H:$H,'Model Trip Data'!$A:$A,$B74,'Model Trip Data'!$B:$B,$C74,'Model Trip Data'!$C:$C,$D74,'Model Trip Data'!$E:$E,N$7,'Model Trip Data'!$F:$F,N$8,'Model Trip Data'!$G:$G,N$9)</f>
        <v>0</v>
      </c>
      <c r="O74" s="133">
        <f>SUMIFS('Model Trip Data'!$H:$H,'Model Trip Data'!$A:$A,$B74,'Model Trip Data'!$B:$B,$C74,'Model Trip Data'!$C:$C,$D74,'Model Trip Data'!$E:$E,O$7,'Model Trip Data'!$F:$F,O$8,'Model Trip Data'!$G:$G,O$9)</f>
        <v>0</v>
      </c>
      <c r="P74" s="134" t="e">
        <f>VLOOKUP($B74&amp;"_"&amp;$C74&amp;"_"&amp;$D74&amp;"_"&amp;P$10,'Model Skims Data'!$A:$H,6,FALSE)</f>
        <v>#N/A</v>
      </c>
      <c r="Q74" s="134" t="e">
        <f>VLOOKUP($B74&amp;"_"&amp;$C74&amp;"_"&amp;$D74&amp;"_"&amp;Q$10,'Model Skims Data'!$A:$H,7,FALSE)</f>
        <v>#N/A</v>
      </c>
      <c r="R74" s="134" t="e">
        <f>VLOOKUP($B74&amp;"_"&amp;$C74&amp;"_"&amp;$D74&amp;"_"&amp;R$10,'Model Skims Data'!$A:$H,6,FALSE)</f>
        <v>#N/A</v>
      </c>
      <c r="S74" s="134" t="e">
        <f>VLOOKUP($B74&amp;"_"&amp;$C74&amp;"_"&amp;$D74&amp;"_"&amp;S$10,'Model Skims Data'!$A:$H,7,FALSE)</f>
        <v>#N/A</v>
      </c>
      <c r="T74" s="134" t="e">
        <f>VLOOKUP($B74&amp;"_"&amp;$C74&amp;"_"&amp;$D74&amp;"_"&amp;T$10,'Model Skims Data'!$A:$H,6,FALSE)</f>
        <v>#N/A</v>
      </c>
      <c r="U74" s="134" t="e">
        <f>VLOOKUP($B74&amp;"_"&amp;$C74&amp;"_"&amp;$D74&amp;"_"&amp;U$10,'Model Skims Data'!$A:$H,7,FALSE)</f>
        <v>#N/A</v>
      </c>
      <c r="V74" s="134" t="e">
        <f>VLOOKUP($B74&amp;"_"&amp;$C74&amp;"_"&amp;$D74&amp;"_"&amp;V$10,'Model Skims Data'!$A:$H,8,FALSE)</f>
        <v>#N/A</v>
      </c>
      <c r="W74" s="134" t="e">
        <f>VLOOKUP($B74&amp;"_"&amp;$C74&amp;"_"&amp;$D74&amp;"_"&amp;W$10,'Model Skims Data'!$A:$H,8,FALSE)</f>
        <v>#N/A</v>
      </c>
      <c r="X74" s="134" t="e">
        <f>VLOOKUP($B74&amp;"_"&amp;$C74&amp;"_"&amp;$D74&amp;"_"&amp;X$10,'Model Skims Data'!$A:$H,8,FALSE)</f>
        <v>#N/A</v>
      </c>
      <c r="Y74" s="134">
        <f>HLOOKUP('Pooling Demand- Subsidy &amp; ML'!$B74,'Main Sheet'!$B$9:$F$44,21,FALSE)</f>
        <v>20.2</v>
      </c>
      <c r="Z74" s="134">
        <f>HLOOKUP('Pooling Demand- Subsidy &amp; ML'!$B74,'Main Sheet'!$B$9:$F$44,23,FALSE)</f>
        <v>0</v>
      </c>
      <c r="AA74" s="179">
        <f>HLOOKUP('Pooling Demand- Subsidy &amp; ML'!$B74,'Main Sheet'!$B$9:$F$44,28,FALSE)</f>
        <v>-1.9513339196716502E-3</v>
      </c>
      <c r="AB74" s="180">
        <f>HLOOKUP('Pooling Demand- Subsidy &amp; ML'!$B74,'Main Sheet'!$B$9:$F$44,30,FALSE)</f>
        <v>-2.6</v>
      </c>
      <c r="AC74" s="180">
        <f>HLOOKUP('Pooling Demand- Subsidy &amp; ML'!$B74,'Main Sheet'!$B$9:$F$44,31,FALSE)</f>
        <v>-5.9</v>
      </c>
      <c r="AD74" s="180">
        <f>HLOOKUP('Pooling Demand- Subsidy &amp; ML'!$B74,'Main Sheet'!$B$9:$F$44,32,FALSE)</f>
        <v>-7.9</v>
      </c>
      <c r="AE74" s="108" t="e">
        <f t="shared" si="3"/>
        <v>#N/A</v>
      </c>
      <c r="AF74" s="108" t="e">
        <f t="shared" si="4"/>
        <v>#N/A</v>
      </c>
      <c r="AG74" s="108" t="e">
        <f t="shared" si="5"/>
        <v>#N/A</v>
      </c>
      <c r="AH74" s="134">
        <f>HLOOKUP('Pooling Demand- Subsidy &amp; ML'!$B74,'Main Sheet'!$B$9:$F$44,24,FALSE)</f>
        <v>54</v>
      </c>
      <c r="AI74" s="180">
        <f>HLOOKUP('Pooling Demand- Subsidy &amp; ML'!$B74,'Main Sheet'!$B$9:$F$44,34,FALSE)</f>
        <v>-2.9</v>
      </c>
      <c r="AJ74" s="180">
        <f>HLOOKUP('Pooling Demand- Subsidy &amp; ML'!$B74,'Main Sheet'!$B$9:$F$44,35,FALSE)</f>
        <v>-6.3</v>
      </c>
      <c r="AK74" s="180">
        <f>HLOOKUP('Pooling Demand- Subsidy &amp; ML'!$B74,'Main Sheet'!$B$9:$F$44,36,FALSE)</f>
        <v>-8.4</v>
      </c>
      <c r="AL74" s="108" t="e">
        <f t="shared" si="6"/>
        <v>#N/A</v>
      </c>
      <c r="AM74" s="108" t="e">
        <f t="shared" si="7"/>
        <v>#N/A</v>
      </c>
      <c r="AN74" s="108" t="e">
        <f t="shared" si="8"/>
        <v>#N/A</v>
      </c>
      <c r="AO74" s="128" t="e">
        <f>HLOOKUP($B74,'Main Sheet'!$B$9:$F$44,26,FALSE)*$P74/(1-AE74)</f>
        <v>#N/A</v>
      </c>
      <c r="AP74" s="128" t="e">
        <f>HLOOKUP($B74,'Main Sheet'!$B$9:$F$44,26,FALSE)*$P74/(1-AF74)</f>
        <v>#N/A</v>
      </c>
      <c r="AQ74" s="128" t="e">
        <f>HLOOKUP($B74,'Main Sheet'!$B$9:$F$44,26,FALSE)*$P74/(1-AG74)</f>
        <v>#N/A</v>
      </c>
      <c r="AR74" s="128" t="e">
        <f>HLOOKUP($B74,'Main Sheet'!$B$9:$F$44,26,FALSE)*$R74/(1-AE74)</f>
        <v>#N/A</v>
      </c>
      <c r="AS74" s="128" t="e">
        <f>HLOOKUP($B74,'Main Sheet'!$B$9:$F$44,26,FALSE)*$R74/(1-AF74)</f>
        <v>#N/A</v>
      </c>
      <c r="AT74" s="128" t="e">
        <f>HLOOKUP($B74,'Main Sheet'!$B$9:$F$44,26,FALSE)*$R74/(1-AG74)</f>
        <v>#N/A</v>
      </c>
      <c r="AU74" s="128" t="e">
        <f>HLOOKUP($B74,'Main Sheet'!$B$9:$F$44,26,FALSE)*$T74/(1-AL74)</f>
        <v>#N/A</v>
      </c>
      <c r="AV74" s="128" t="e">
        <f>HLOOKUP($B74,'Main Sheet'!$B$9:$F$44,26,FALSE)*$T74/(1-AM74)</f>
        <v>#N/A</v>
      </c>
      <c r="AW74" s="128" t="e">
        <f>HLOOKUP($B74,'Main Sheet'!$B$9:$F$44,26,FALSE)*$T74/(1-AN74)</f>
        <v>#N/A</v>
      </c>
      <c r="AX74" s="50" t="e">
        <f t="shared" si="45"/>
        <v>#N/A</v>
      </c>
      <c r="AY74" s="50" t="e">
        <f t="shared" si="46"/>
        <v>#N/A</v>
      </c>
      <c r="AZ74" s="50" t="e">
        <f t="shared" si="47"/>
        <v>#N/A</v>
      </c>
      <c r="BA74" s="50" t="e">
        <f t="shared" si="48"/>
        <v>#N/A</v>
      </c>
      <c r="BB74" s="50" t="e">
        <f t="shared" si="49"/>
        <v>#N/A</v>
      </c>
      <c r="BC74" s="50" t="e">
        <f t="shared" si="50"/>
        <v>#N/A</v>
      </c>
      <c r="BD74" s="50" t="e">
        <f t="shared" si="51"/>
        <v>#N/A</v>
      </c>
      <c r="BE74" s="50" t="e">
        <f t="shared" si="52"/>
        <v>#N/A</v>
      </c>
      <c r="BF74" s="50" t="e">
        <f t="shared" si="53"/>
        <v>#N/A</v>
      </c>
      <c r="BG74" s="131" t="e">
        <f t="shared" si="54"/>
        <v>#N/A</v>
      </c>
      <c r="BH74" s="131" t="e">
        <f t="shared" si="55"/>
        <v>#N/A</v>
      </c>
      <c r="BI74" s="131" t="e">
        <f t="shared" si="56"/>
        <v>#N/A</v>
      </c>
      <c r="BJ74" s="131" t="e">
        <f t="shared" si="57"/>
        <v>#N/A</v>
      </c>
      <c r="BK74" s="131" t="e">
        <f t="shared" si="58"/>
        <v>#N/A</v>
      </c>
      <c r="BL74" s="131" t="e">
        <f t="shared" si="59"/>
        <v>#N/A</v>
      </c>
      <c r="BM74" s="131" t="e">
        <f t="shared" si="60"/>
        <v>#N/A</v>
      </c>
      <c r="BN74" s="131" t="e">
        <f t="shared" si="61"/>
        <v>#N/A</v>
      </c>
      <c r="BO74" s="131" t="e">
        <f t="shared" si="62"/>
        <v>#N/A</v>
      </c>
      <c r="BP74" s="129" t="e">
        <f t="shared" si="63"/>
        <v>#N/A</v>
      </c>
      <c r="BQ74" s="129" t="e">
        <f t="shared" si="64"/>
        <v>#N/A</v>
      </c>
      <c r="BR74" s="129" t="e">
        <f t="shared" si="65"/>
        <v>#N/A</v>
      </c>
      <c r="BS74" s="129" t="e">
        <f t="shared" si="66"/>
        <v>#N/A</v>
      </c>
      <c r="BT74" s="129" t="e">
        <f t="shared" si="67"/>
        <v>#N/A</v>
      </c>
      <c r="BU74" s="129" t="e">
        <f t="shared" si="68"/>
        <v>#N/A</v>
      </c>
      <c r="BV74" s="129" t="e">
        <f t="shared" si="69"/>
        <v>#N/A</v>
      </c>
      <c r="BW74" s="129" t="e">
        <f t="shared" si="70"/>
        <v>#N/A</v>
      </c>
      <c r="BX74" s="129" t="e">
        <f t="shared" si="71"/>
        <v>#N/A</v>
      </c>
      <c r="BY74" s="131" t="e">
        <f t="shared" si="72"/>
        <v>#N/A</v>
      </c>
      <c r="BZ74" s="131" t="e">
        <f t="shared" si="73"/>
        <v>#N/A</v>
      </c>
      <c r="CA74" s="131" t="e">
        <f t="shared" si="74"/>
        <v>#N/A</v>
      </c>
      <c r="CB74" s="131" t="e">
        <f t="shared" si="75"/>
        <v>#N/A</v>
      </c>
      <c r="CC74" s="131" t="e">
        <f t="shared" si="76"/>
        <v>#N/A</v>
      </c>
      <c r="CD74" s="131" t="e">
        <f t="shared" si="77"/>
        <v>#N/A</v>
      </c>
      <c r="CE74" s="131" t="e">
        <f t="shared" si="78"/>
        <v>#N/A</v>
      </c>
      <c r="CF74" s="131" t="e">
        <f t="shared" si="79"/>
        <v>#N/A</v>
      </c>
      <c r="CG74" s="131" t="e">
        <f t="shared" si="80"/>
        <v>#N/A</v>
      </c>
    </row>
    <row r="75" spans="2:85" x14ac:dyDescent="0.2">
      <c r="B75" s="103">
        <v>2020</v>
      </c>
      <c r="C75" s="103">
        <v>6</v>
      </c>
      <c r="D75" s="103">
        <v>1</v>
      </c>
      <c r="E75" s="4" t="s">
        <v>8</v>
      </c>
      <c r="F75" s="4" t="s">
        <v>3</v>
      </c>
      <c r="G75" s="133">
        <f>SUMIFS('Model Trip Data'!$H:$H,'Model Trip Data'!$A:$A,$B75,'Model Trip Data'!$B:$B,$C75,'Model Trip Data'!$C:$C,$D75,'Model Trip Data'!$E:$E,G$7,'Model Trip Data'!$F:$F,G$8,'Model Trip Data'!$D:$D,G$10,'Model Trip Data'!$G:$G,G$9)</f>
        <v>0</v>
      </c>
      <c r="H75" s="133">
        <f>SUMIFS('Model Trip Data'!$H:$H,'Model Trip Data'!$A:$A,$B75,'Model Trip Data'!$B:$B,$C75,'Model Trip Data'!$C:$C,$D75,'Model Trip Data'!$E:$E,H$7,'Model Trip Data'!$F:$F,H$8,'Model Trip Data'!$D:$D,H$10,'Model Trip Data'!$G:$G,H$9)</f>
        <v>0</v>
      </c>
      <c r="I75" s="133">
        <f>SUMIFS('Model Trip Data'!$H:$H,'Model Trip Data'!$A:$A,$B75,'Model Trip Data'!$B:$B,$C75,'Model Trip Data'!$C:$C,$D75,'Model Trip Data'!$E:$E,I$7,'Model Trip Data'!$F:$F,I$8,'Model Trip Data'!$D:$D,I$10,'Model Trip Data'!$G:$G,I$9)</f>
        <v>0</v>
      </c>
      <c r="J75" s="133">
        <f>SUMIFS('Model Trip Data'!$H:$H,'Model Trip Data'!$A:$A,$B75,'Model Trip Data'!$B:$B,$C75,'Model Trip Data'!$C:$C,$D75,'Model Trip Data'!$E:$E,J$7,'Model Trip Data'!$F:$F,J$8,'Model Trip Data'!$D:$D,J$10,'Model Trip Data'!$G:$G,J$9)</f>
        <v>0</v>
      </c>
      <c r="K75" s="133">
        <f>SUMIFS('Model Trip Data'!$H:$H,'Model Trip Data'!$A:$A,$B75,'Model Trip Data'!$B:$B,$C75,'Model Trip Data'!$C:$C,$D75,'Model Trip Data'!$E:$E,K$7,'Model Trip Data'!$F:$F,K$8,'Model Trip Data'!$D:$D,K$10,'Model Trip Data'!$G:$G,K$9)</f>
        <v>0</v>
      </c>
      <c r="L75" s="133">
        <f>SUMIFS('Model Trip Data'!$H:$H,'Model Trip Data'!$A:$A,$B75,'Model Trip Data'!$B:$B,$C75,'Model Trip Data'!$C:$C,$D75,'Model Trip Data'!$E:$E,L$7,'Model Trip Data'!$F:$F,L$8,'Model Trip Data'!$D:$D,L$10,'Model Trip Data'!$G:$G,L$9)</f>
        <v>0</v>
      </c>
      <c r="M75" s="133">
        <f>SUMIFS('Model Trip Data'!$H:$H,'Model Trip Data'!$A:$A,$B75,'Model Trip Data'!$B:$B,$C75,'Model Trip Data'!$C:$C,$D75,'Model Trip Data'!$E:$E,M$7,'Model Trip Data'!$F:$F,M$8,'Model Trip Data'!$G:$G,M$9)</f>
        <v>0</v>
      </c>
      <c r="N75" s="133">
        <f>SUMIFS('Model Trip Data'!$H:$H,'Model Trip Data'!$A:$A,$B75,'Model Trip Data'!$B:$B,$C75,'Model Trip Data'!$C:$C,$D75,'Model Trip Data'!$E:$E,N$7,'Model Trip Data'!$F:$F,N$8,'Model Trip Data'!$G:$G,N$9)</f>
        <v>0</v>
      </c>
      <c r="O75" s="133">
        <f>SUMIFS('Model Trip Data'!$H:$H,'Model Trip Data'!$A:$A,$B75,'Model Trip Data'!$B:$B,$C75,'Model Trip Data'!$C:$C,$D75,'Model Trip Data'!$E:$E,O$7,'Model Trip Data'!$F:$F,O$8,'Model Trip Data'!$G:$G,O$9)</f>
        <v>0</v>
      </c>
      <c r="P75" s="134" t="e">
        <f>VLOOKUP($B75&amp;"_"&amp;$C75&amp;"_"&amp;$D75&amp;"_"&amp;P$10,'Model Skims Data'!$A:$H,6,FALSE)</f>
        <v>#N/A</v>
      </c>
      <c r="Q75" s="134" t="e">
        <f>VLOOKUP($B75&amp;"_"&amp;$C75&amp;"_"&amp;$D75&amp;"_"&amp;Q$10,'Model Skims Data'!$A:$H,7,FALSE)</f>
        <v>#N/A</v>
      </c>
      <c r="R75" s="134" t="e">
        <f>VLOOKUP($B75&amp;"_"&amp;$C75&amp;"_"&amp;$D75&amp;"_"&amp;R$10,'Model Skims Data'!$A:$H,6,FALSE)</f>
        <v>#N/A</v>
      </c>
      <c r="S75" s="134" t="e">
        <f>VLOOKUP($B75&amp;"_"&amp;$C75&amp;"_"&amp;$D75&amp;"_"&amp;S$10,'Model Skims Data'!$A:$H,7,FALSE)</f>
        <v>#N/A</v>
      </c>
      <c r="T75" s="134" t="e">
        <f>VLOOKUP($B75&amp;"_"&amp;$C75&amp;"_"&amp;$D75&amp;"_"&amp;T$10,'Model Skims Data'!$A:$H,6,FALSE)</f>
        <v>#N/A</v>
      </c>
      <c r="U75" s="134" t="e">
        <f>VLOOKUP($B75&amp;"_"&amp;$C75&amp;"_"&amp;$D75&amp;"_"&amp;U$10,'Model Skims Data'!$A:$H,7,FALSE)</f>
        <v>#N/A</v>
      </c>
      <c r="V75" s="134" t="e">
        <f>VLOOKUP($B75&amp;"_"&amp;$C75&amp;"_"&amp;$D75&amp;"_"&amp;V$10,'Model Skims Data'!$A:$H,8,FALSE)</f>
        <v>#N/A</v>
      </c>
      <c r="W75" s="134" t="e">
        <f>VLOOKUP($B75&amp;"_"&amp;$C75&amp;"_"&amp;$D75&amp;"_"&amp;W$10,'Model Skims Data'!$A:$H,8,FALSE)</f>
        <v>#N/A</v>
      </c>
      <c r="X75" s="134" t="e">
        <f>VLOOKUP($B75&amp;"_"&amp;$C75&amp;"_"&amp;$D75&amp;"_"&amp;X$10,'Model Skims Data'!$A:$H,8,FALSE)</f>
        <v>#N/A</v>
      </c>
      <c r="Y75" s="134">
        <f>HLOOKUP('Pooling Demand- Subsidy &amp; ML'!$B75,'Main Sheet'!$B$9:$F$44,21,FALSE)</f>
        <v>20.2</v>
      </c>
      <c r="Z75" s="134">
        <f>HLOOKUP('Pooling Demand- Subsidy &amp; ML'!$B75,'Main Sheet'!$B$9:$F$44,23,FALSE)</f>
        <v>0</v>
      </c>
      <c r="AA75" s="179">
        <f>HLOOKUP('Pooling Demand- Subsidy &amp; ML'!$B75,'Main Sheet'!$B$9:$F$44,28,FALSE)</f>
        <v>-1.9513339196716502E-3</v>
      </c>
      <c r="AB75" s="180">
        <f>HLOOKUP('Pooling Demand- Subsidy &amp; ML'!$B75,'Main Sheet'!$B$9:$F$44,30,FALSE)</f>
        <v>-2.6</v>
      </c>
      <c r="AC75" s="180">
        <f>HLOOKUP('Pooling Demand- Subsidy &amp; ML'!$B75,'Main Sheet'!$B$9:$F$44,31,FALSE)</f>
        <v>-5.9</v>
      </c>
      <c r="AD75" s="180">
        <f>HLOOKUP('Pooling Demand- Subsidy &amp; ML'!$B75,'Main Sheet'!$B$9:$F$44,32,FALSE)</f>
        <v>-7.9</v>
      </c>
      <c r="AE75" s="108" t="e">
        <f t="shared" si="3"/>
        <v>#N/A</v>
      </c>
      <c r="AF75" s="108" t="e">
        <f t="shared" si="4"/>
        <v>#N/A</v>
      </c>
      <c r="AG75" s="108" t="e">
        <f t="shared" si="5"/>
        <v>#N/A</v>
      </c>
      <c r="AH75" s="134">
        <f>HLOOKUP('Pooling Demand- Subsidy &amp; ML'!$B75,'Main Sheet'!$B$9:$F$44,24,FALSE)</f>
        <v>54</v>
      </c>
      <c r="AI75" s="180">
        <f>HLOOKUP('Pooling Demand- Subsidy &amp; ML'!$B75,'Main Sheet'!$B$9:$F$44,34,FALSE)</f>
        <v>-2.9</v>
      </c>
      <c r="AJ75" s="180">
        <f>HLOOKUP('Pooling Demand- Subsidy &amp; ML'!$B75,'Main Sheet'!$B$9:$F$44,35,FALSE)</f>
        <v>-6.3</v>
      </c>
      <c r="AK75" s="180">
        <f>HLOOKUP('Pooling Demand- Subsidy &amp; ML'!$B75,'Main Sheet'!$B$9:$F$44,36,FALSE)</f>
        <v>-8.4</v>
      </c>
      <c r="AL75" s="108" t="e">
        <f t="shared" si="6"/>
        <v>#N/A</v>
      </c>
      <c r="AM75" s="108" t="e">
        <f t="shared" si="7"/>
        <v>#N/A</v>
      </c>
      <c r="AN75" s="108" t="e">
        <f t="shared" si="8"/>
        <v>#N/A</v>
      </c>
      <c r="AO75" s="128" t="e">
        <f>HLOOKUP($B75,'Main Sheet'!$B$9:$F$44,26,FALSE)*$P75/(1-AE75)</f>
        <v>#N/A</v>
      </c>
      <c r="AP75" s="128" t="e">
        <f>HLOOKUP($B75,'Main Sheet'!$B$9:$F$44,26,FALSE)*$P75/(1-AF75)</f>
        <v>#N/A</v>
      </c>
      <c r="AQ75" s="128" t="e">
        <f>HLOOKUP($B75,'Main Sheet'!$B$9:$F$44,26,FALSE)*$P75/(1-AG75)</f>
        <v>#N/A</v>
      </c>
      <c r="AR75" s="128" t="e">
        <f>HLOOKUP($B75,'Main Sheet'!$B$9:$F$44,26,FALSE)*$R75/(1-AE75)</f>
        <v>#N/A</v>
      </c>
      <c r="AS75" s="128" t="e">
        <f>HLOOKUP($B75,'Main Sheet'!$B$9:$F$44,26,FALSE)*$R75/(1-AF75)</f>
        <v>#N/A</v>
      </c>
      <c r="AT75" s="128" t="e">
        <f>HLOOKUP($B75,'Main Sheet'!$B$9:$F$44,26,FALSE)*$R75/(1-AG75)</f>
        <v>#N/A</v>
      </c>
      <c r="AU75" s="128" t="e">
        <f>HLOOKUP($B75,'Main Sheet'!$B$9:$F$44,26,FALSE)*$T75/(1-AL75)</f>
        <v>#N/A</v>
      </c>
      <c r="AV75" s="128" t="e">
        <f>HLOOKUP($B75,'Main Sheet'!$B$9:$F$44,26,FALSE)*$T75/(1-AM75)</f>
        <v>#N/A</v>
      </c>
      <c r="AW75" s="128" t="e">
        <f>HLOOKUP($B75,'Main Sheet'!$B$9:$F$44,26,FALSE)*$T75/(1-AN75)</f>
        <v>#N/A</v>
      </c>
      <c r="AX75" s="50" t="e">
        <f t="shared" si="45"/>
        <v>#N/A</v>
      </c>
      <c r="AY75" s="50" t="e">
        <f t="shared" si="46"/>
        <v>#N/A</v>
      </c>
      <c r="AZ75" s="50" t="e">
        <f t="shared" si="47"/>
        <v>#N/A</v>
      </c>
      <c r="BA75" s="50" t="e">
        <f t="shared" si="48"/>
        <v>#N/A</v>
      </c>
      <c r="BB75" s="50" t="e">
        <f t="shared" si="49"/>
        <v>#N/A</v>
      </c>
      <c r="BC75" s="50" t="e">
        <f t="shared" si="50"/>
        <v>#N/A</v>
      </c>
      <c r="BD75" s="50" t="e">
        <f t="shared" si="51"/>
        <v>#N/A</v>
      </c>
      <c r="BE75" s="50" t="e">
        <f t="shared" si="52"/>
        <v>#N/A</v>
      </c>
      <c r="BF75" s="50" t="e">
        <f t="shared" si="53"/>
        <v>#N/A</v>
      </c>
      <c r="BG75" s="131" t="e">
        <f t="shared" si="54"/>
        <v>#N/A</v>
      </c>
      <c r="BH75" s="131" t="e">
        <f t="shared" si="55"/>
        <v>#N/A</v>
      </c>
      <c r="BI75" s="131" t="e">
        <f t="shared" si="56"/>
        <v>#N/A</v>
      </c>
      <c r="BJ75" s="131" t="e">
        <f t="shared" si="57"/>
        <v>#N/A</v>
      </c>
      <c r="BK75" s="131" t="e">
        <f t="shared" si="58"/>
        <v>#N/A</v>
      </c>
      <c r="BL75" s="131" t="e">
        <f t="shared" si="59"/>
        <v>#N/A</v>
      </c>
      <c r="BM75" s="131" t="e">
        <f t="shared" si="60"/>
        <v>#N/A</v>
      </c>
      <c r="BN75" s="131" t="e">
        <f t="shared" si="61"/>
        <v>#N/A</v>
      </c>
      <c r="BO75" s="131" t="e">
        <f t="shared" si="62"/>
        <v>#N/A</v>
      </c>
      <c r="BP75" s="129" t="e">
        <f t="shared" si="63"/>
        <v>#N/A</v>
      </c>
      <c r="BQ75" s="129" t="e">
        <f t="shared" si="64"/>
        <v>#N/A</v>
      </c>
      <c r="BR75" s="129" t="e">
        <f t="shared" si="65"/>
        <v>#N/A</v>
      </c>
      <c r="BS75" s="129" t="e">
        <f t="shared" si="66"/>
        <v>#N/A</v>
      </c>
      <c r="BT75" s="129" t="e">
        <f t="shared" si="67"/>
        <v>#N/A</v>
      </c>
      <c r="BU75" s="129" t="e">
        <f t="shared" si="68"/>
        <v>#N/A</v>
      </c>
      <c r="BV75" s="129" t="e">
        <f t="shared" si="69"/>
        <v>#N/A</v>
      </c>
      <c r="BW75" s="129" t="e">
        <f t="shared" si="70"/>
        <v>#N/A</v>
      </c>
      <c r="BX75" s="129" t="e">
        <f t="shared" si="71"/>
        <v>#N/A</v>
      </c>
      <c r="BY75" s="131" t="e">
        <f t="shared" si="72"/>
        <v>#N/A</v>
      </c>
      <c r="BZ75" s="131" t="e">
        <f t="shared" si="73"/>
        <v>#N/A</v>
      </c>
      <c r="CA75" s="131" t="e">
        <f t="shared" si="74"/>
        <v>#N/A</v>
      </c>
      <c r="CB75" s="131" t="e">
        <f t="shared" si="75"/>
        <v>#N/A</v>
      </c>
      <c r="CC75" s="131" t="e">
        <f t="shared" si="76"/>
        <v>#N/A</v>
      </c>
      <c r="CD75" s="131" t="e">
        <f t="shared" si="77"/>
        <v>#N/A</v>
      </c>
      <c r="CE75" s="131" t="e">
        <f t="shared" si="78"/>
        <v>#N/A</v>
      </c>
      <c r="CF75" s="131" t="e">
        <f t="shared" si="79"/>
        <v>#N/A</v>
      </c>
      <c r="CG75" s="131" t="e">
        <f t="shared" si="80"/>
        <v>#N/A</v>
      </c>
    </row>
    <row r="76" spans="2:85" x14ac:dyDescent="0.2">
      <c r="B76" s="103">
        <v>2020</v>
      </c>
      <c r="C76" s="103">
        <v>0</v>
      </c>
      <c r="D76" s="103">
        <v>2</v>
      </c>
      <c r="E76" s="4" t="s">
        <v>2</v>
      </c>
      <c r="F76" s="4" t="s">
        <v>4</v>
      </c>
      <c r="G76" s="133">
        <f>SUMIFS('Model Trip Data'!$H:$H,'Model Trip Data'!$A:$A,$B76,'Model Trip Data'!$B:$B,$C76,'Model Trip Data'!$C:$C,$D76,'Model Trip Data'!$E:$E,G$7,'Model Trip Data'!$F:$F,G$8,'Model Trip Data'!$D:$D,G$10,'Model Trip Data'!$G:$G,G$9)</f>
        <v>0</v>
      </c>
      <c r="H76" s="133">
        <f>SUMIFS('Model Trip Data'!$H:$H,'Model Trip Data'!$A:$A,$B76,'Model Trip Data'!$B:$B,$C76,'Model Trip Data'!$C:$C,$D76,'Model Trip Data'!$E:$E,H$7,'Model Trip Data'!$F:$F,H$8,'Model Trip Data'!$D:$D,H$10,'Model Trip Data'!$G:$G,H$9)</f>
        <v>0</v>
      </c>
      <c r="I76" s="133">
        <f>SUMIFS('Model Trip Data'!$H:$H,'Model Trip Data'!$A:$A,$B76,'Model Trip Data'!$B:$B,$C76,'Model Trip Data'!$C:$C,$D76,'Model Trip Data'!$E:$E,I$7,'Model Trip Data'!$F:$F,I$8,'Model Trip Data'!$D:$D,I$10,'Model Trip Data'!$G:$G,I$9)</f>
        <v>0</v>
      </c>
      <c r="J76" s="133">
        <f>SUMIFS('Model Trip Data'!$H:$H,'Model Trip Data'!$A:$A,$B76,'Model Trip Data'!$B:$B,$C76,'Model Trip Data'!$C:$C,$D76,'Model Trip Data'!$E:$E,J$7,'Model Trip Data'!$F:$F,J$8,'Model Trip Data'!$D:$D,J$10,'Model Trip Data'!$G:$G,J$9)</f>
        <v>0</v>
      </c>
      <c r="K76" s="133">
        <f>SUMIFS('Model Trip Data'!$H:$H,'Model Trip Data'!$A:$A,$B76,'Model Trip Data'!$B:$B,$C76,'Model Trip Data'!$C:$C,$D76,'Model Trip Data'!$E:$E,K$7,'Model Trip Data'!$F:$F,K$8,'Model Trip Data'!$D:$D,K$10,'Model Trip Data'!$G:$G,K$9)</f>
        <v>0</v>
      </c>
      <c r="L76" s="133">
        <f>SUMIFS('Model Trip Data'!$H:$H,'Model Trip Data'!$A:$A,$B76,'Model Trip Data'!$B:$B,$C76,'Model Trip Data'!$C:$C,$D76,'Model Trip Data'!$E:$E,L$7,'Model Trip Data'!$F:$F,L$8,'Model Trip Data'!$D:$D,L$10,'Model Trip Data'!$G:$G,L$9)</f>
        <v>0</v>
      </c>
      <c r="M76" s="133">
        <f>SUMIFS('Model Trip Data'!$H:$H,'Model Trip Data'!$A:$A,$B76,'Model Trip Data'!$B:$B,$C76,'Model Trip Data'!$C:$C,$D76,'Model Trip Data'!$E:$E,M$7,'Model Trip Data'!$F:$F,M$8,'Model Trip Data'!$G:$G,M$9)</f>
        <v>0</v>
      </c>
      <c r="N76" s="133">
        <f>SUMIFS('Model Trip Data'!$H:$H,'Model Trip Data'!$A:$A,$B76,'Model Trip Data'!$B:$B,$C76,'Model Trip Data'!$C:$C,$D76,'Model Trip Data'!$E:$E,N$7,'Model Trip Data'!$F:$F,N$8,'Model Trip Data'!$G:$G,N$9)</f>
        <v>0</v>
      </c>
      <c r="O76" s="133">
        <f>SUMIFS('Model Trip Data'!$H:$H,'Model Trip Data'!$A:$A,$B76,'Model Trip Data'!$B:$B,$C76,'Model Trip Data'!$C:$C,$D76,'Model Trip Data'!$E:$E,O$7,'Model Trip Data'!$F:$F,O$8,'Model Trip Data'!$G:$G,O$9)</f>
        <v>0</v>
      </c>
      <c r="P76" s="134" t="e">
        <f>VLOOKUP($B76&amp;"_"&amp;$C76&amp;"_"&amp;$D76&amp;"_"&amp;P$10,'Model Skims Data'!$A:$H,6,FALSE)</f>
        <v>#N/A</v>
      </c>
      <c r="Q76" s="134" t="e">
        <f>VLOOKUP($B76&amp;"_"&amp;$C76&amp;"_"&amp;$D76&amp;"_"&amp;Q$10,'Model Skims Data'!$A:$H,7,FALSE)</f>
        <v>#N/A</v>
      </c>
      <c r="R76" s="134" t="e">
        <f>VLOOKUP($B76&amp;"_"&amp;$C76&amp;"_"&amp;$D76&amp;"_"&amp;R$10,'Model Skims Data'!$A:$H,6,FALSE)</f>
        <v>#N/A</v>
      </c>
      <c r="S76" s="134" t="e">
        <f>VLOOKUP($B76&amp;"_"&amp;$C76&amp;"_"&amp;$D76&amp;"_"&amp;S$10,'Model Skims Data'!$A:$H,7,FALSE)</f>
        <v>#N/A</v>
      </c>
      <c r="T76" s="134" t="e">
        <f>VLOOKUP($B76&amp;"_"&amp;$C76&amp;"_"&amp;$D76&amp;"_"&amp;T$10,'Model Skims Data'!$A:$H,6,FALSE)</f>
        <v>#N/A</v>
      </c>
      <c r="U76" s="134" t="e">
        <f>VLOOKUP($B76&amp;"_"&amp;$C76&amp;"_"&amp;$D76&amp;"_"&amp;U$10,'Model Skims Data'!$A:$H,7,FALSE)</f>
        <v>#N/A</v>
      </c>
      <c r="V76" s="134" t="e">
        <f>VLOOKUP($B76&amp;"_"&amp;$C76&amp;"_"&amp;$D76&amp;"_"&amp;V$10,'Model Skims Data'!$A:$H,8,FALSE)</f>
        <v>#N/A</v>
      </c>
      <c r="W76" s="134" t="e">
        <f>VLOOKUP($B76&amp;"_"&amp;$C76&amp;"_"&amp;$D76&amp;"_"&amp;W$10,'Model Skims Data'!$A:$H,8,FALSE)</f>
        <v>#N/A</v>
      </c>
      <c r="X76" s="134" t="e">
        <f>VLOOKUP($B76&amp;"_"&amp;$C76&amp;"_"&amp;$D76&amp;"_"&amp;X$10,'Model Skims Data'!$A:$H,8,FALSE)</f>
        <v>#N/A</v>
      </c>
      <c r="Y76" s="134">
        <f>HLOOKUP('Pooling Demand- Subsidy &amp; ML'!$B76,'Main Sheet'!$B$9:$F$44,21,FALSE)</f>
        <v>20.2</v>
      </c>
      <c r="Z76" s="134">
        <f>HLOOKUP('Pooling Demand- Subsidy &amp; ML'!$B76,'Main Sheet'!$B$9:$F$44,23,FALSE)</f>
        <v>0</v>
      </c>
      <c r="AA76" s="179">
        <f>HLOOKUP('Pooling Demand- Subsidy &amp; ML'!$B76,'Main Sheet'!$B$9:$F$44,28,FALSE)</f>
        <v>-1.9513339196716502E-3</v>
      </c>
      <c r="AB76" s="180">
        <f>HLOOKUP('Pooling Demand- Subsidy &amp; ML'!$B76,'Main Sheet'!$B$9:$F$44,30,FALSE)</f>
        <v>-2.6</v>
      </c>
      <c r="AC76" s="180">
        <f>HLOOKUP('Pooling Demand- Subsidy &amp; ML'!$B76,'Main Sheet'!$B$9:$F$44,31,FALSE)</f>
        <v>-5.9</v>
      </c>
      <c r="AD76" s="180">
        <f>HLOOKUP('Pooling Demand- Subsidy &amp; ML'!$B76,'Main Sheet'!$B$9:$F$44,32,FALSE)</f>
        <v>-7.9</v>
      </c>
      <c r="AE76" s="108" t="e">
        <f t="shared" si="3"/>
        <v>#N/A</v>
      </c>
      <c r="AF76" s="108" t="e">
        <f t="shared" si="4"/>
        <v>#N/A</v>
      </c>
      <c r="AG76" s="108" t="e">
        <f t="shared" si="5"/>
        <v>#N/A</v>
      </c>
      <c r="AH76" s="134">
        <f>HLOOKUP('Pooling Demand- Subsidy &amp; ML'!$B76,'Main Sheet'!$B$9:$F$44,24,FALSE)</f>
        <v>54</v>
      </c>
      <c r="AI76" s="180">
        <f>HLOOKUP('Pooling Demand- Subsidy &amp; ML'!$B76,'Main Sheet'!$B$9:$F$44,34,FALSE)</f>
        <v>-2.9</v>
      </c>
      <c r="AJ76" s="180">
        <f>HLOOKUP('Pooling Demand- Subsidy &amp; ML'!$B76,'Main Sheet'!$B$9:$F$44,35,FALSE)</f>
        <v>-6.3</v>
      </c>
      <c r="AK76" s="180">
        <f>HLOOKUP('Pooling Demand- Subsidy &amp; ML'!$B76,'Main Sheet'!$B$9:$F$44,36,FALSE)</f>
        <v>-8.4</v>
      </c>
      <c r="AL76" s="108" t="e">
        <f t="shared" si="6"/>
        <v>#N/A</v>
      </c>
      <c r="AM76" s="108" t="e">
        <f t="shared" si="7"/>
        <v>#N/A</v>
      </c>
      <c r="AN76" s="108" t="e">
        <f t="shared" si="8"/>
        <v>#N/A</v>
      </c>
      <c r="AO76" s="128" t="e">
        <f>HLOOKUP($B76,'Main Sheet'!$B$9:$F$44,26,FALSE)*$P76/(1-AE76)</f>
        <v>#N/A</v>
      </c>
      <c r="AP76" s="128" t="e">
        <f>HLOOKUP($B76,'Main Sheet'!$B$9:$F$44,26,FALSE)*$P76/(1-AF76)</f>
        <v>#N/A</v>
      </c>
      <c r="AQ76" s="128" t="e">
        <f>HLOOKUP($B76,'Main Sheet'!$B$9:$F$44,26,FALSE)*$P76/(1-AG76)</f>
        <v>#N/A</v>
      </c>
      <c r="AR76" s="128" t="e">
        <f>HLOOKUP($B76,'Main Sheet'!$B$9:$F$44,26,FALSE)*$R76/(1-AE76)</f>
        <v>#N/A</v>
      </c>
      <c r="AS76" s="128" t="e">
        <f>HLOOKUP($B76,'Main Sheet'!$B$9:$F$44,26,FALSE)*$R76/(1-AF76)</f>
        <v>#N/A</v>
      </c>
      <c r="AT76" s="128" t="e">
        <f>HLOOKUP($B76,'Main Sheet'!$B$9:$F$44,26,FALSE)*$R76/(1-AG76)</f>
        <v>#N/A</v>
      </c>
      <c r="AU76" s="128" t="e">
        <f>HLOOKUP($B76,'Main Sheet'!$B$9:$F$44,26,FALSE)*$T76/(1-AL76)</f>
        <v>#N/A</v>
      </c>
      <c r="AV76" s="128" t="e">
        <f>HLOOKUP($B76,'Main Sheet'!$B$9:$F$44,26,FALSE)*$T76/(1-AM76)</f>
        <v>#N/A</v>
      </c>
      <c r="AW76" s="128" t="e">
        <f>HLOOKUP($B76,'Main Sheet'!$B$9:$F$44,26,FALSE)*$T76/(1-AN76)</f>
        <v>#N/A</v>
      </c>
      <c r="AX76" s="50" t="e">
        <f t="shared" si="45"/>
        <v>#N/A</v>
      </c>
      <c r="AY76" s="50" t="e">
        <f t="shared" si="46"/>
        <v>#N/A</v>
      </c>
      <c r="AZ76" s="50" t="e">
        <f t="shared" si="47"/>
        <v>#N/A</v>
      </c>
      <c r="BA76" s="50" t="e">
        <f t="shared" si="48"/>
        <v>#N/A</v>
      </c>
      <c r="BB76" s="50" t="e">
        <f t="shared" si="49"/>
        <v>#N/A</v>
      </c>
      <c r="BC76" s="50" t="e">
        <f t="shared" si="50"/>
        <v>#N/A</v>
      </c>
      <c r="BD76" s="50" t="e">
        <f t="shared" si="51"/>
        <v>#N/A</v>
      </c>
      <c r="BE76" s="50" t="e">
        <f t="shared" si="52"/>
        <v>#N/A</v>
      </c>
      <c r="BF76" s="50" t="e">
        <f t="shared" si="53"/>
        <v>#N/A</v>
      </c>
      <c r="BG76" s="131" t="e">
        <f t="shared" si="54"/>
        <v>#N/A</v>
      </c>
      <c r="BH76" s="131" t="e">
        <f t="shared" si="55"/>
        <v>#N/A</v>
      </c>
      <c r="BI76" s="131" t="e">
        <f t="shared" si="56"/>
        <v>#N/A</v>
      </c>
      <c r="BJ76" s="131" t="e">
        <f t="shared" si="57"/>
        <v>#N/A</v>
      </c>
      <c r="BK76" s="131" t="e">
        <f t="shared" si="58"/>
        <v>#N/A</v>
      </c>
      <c r="BL76" s="131" t="e">
        <f t="shared" si="59"/>
        <v>#N/A</v>
      </c>
      <c r="BM76" s="131" t="e">
        <f t="shared" si="60"/>
        <v>#N/A</v>
      </c>
      <c r="BN76" s="131" t="e">
        <f t="shared" si="61"/>
        <v>#N/A</v>
      </c>
      <c r="BO76" s="131" t="e">
        <f t="shared" si="62"/>
        <v>#N/A</v>
      </c>
      <c r="BP76" s="129" t="e">
        <f t="shared" si="63"/>
        <v>#N/A</v>
      </c>
      <c r="BQ76" s="129" t="e">
        <f t="shared" si="64"/>
        <v>#N/A</v>
      </c>
      <c r="BR76" s="129" t="e">
        <f t="shared" si="65"/>
        <v>#N/A</v>
      </c>
      <c r="BS76" s="129" t="e">
        <f t="shared" si="66"/>
        <v>#N/A</v>
      </c>
      <c r="BT76" s="129" t="e">
        <f t="shared" si="67"/>
        <v>#N/A</v>
      </c>
      <c r="BU76" s="129" t="e">
        <f t="shared" si="68"/>
        <v>#N/A</v>
      </c>
      <c r="BV76" s="129" t="e">
        <f t="shared" si="69"/>
        <v>#N/A</v>
      </c>
      <c r="BW76" s="129" t="e">
        <f t="shared" si="70"/>
        <v>#N/A</v>
      </c>
      <c r="BX76" s="129" t="e">
        <f t="shared" si="71"/>
        <v>#N/A</v>
      </c>
      <c r="BY76" s="131" t="e">
        <f t="shared" si="72"/>
        <v>#N/A</v>
      </c>
      <c r="BZ76" s="131" t="e">
        <f t="shared" si="73"/>
        <v>#N/A</v>
      </c>
      <c r="CA76" s="131" t="e">
        <f t="shared" si="74"/>
        <v>#N/A</v>
      </c>
      <c r="CB76" s="131" t="e">
        <f t="shared" si="75"/>
        <v>#N/A</v>
      </c>
      <c r="CC76" s="131" t="e">
        <f t="shared" si="76"/>
        <v>#N/A</v>
      </c>
      <c r="CD76" s="131" t="e">
        <f t="shared" si="77"/>
        <v>#N/A</v>
      </c>
      <c r="CE76" s="131" t="e">
        <f t="shared" si="78"/>
        <v>#N/A</v>
      </c>
      <c r="CF76" s="131" t="e">
        <f t="shared" si="79"/>
        <v>#N/A</v>
      </c>
      <c r="CG76" s="131" t="e">
        <f t="shared" si="80"/>
        <v>#N/A</v>
      </c>
    </row>
    <row r="77" spans="2:85" x14ac:dyDescent="0.2">
      <c r="B77" s="103">
        <v>2020</v>
      </c>
      <c r="C77" s="103">
        <v>1</v>
      </c>
      <c r="D77" s="103">
        <v>2</v>
      </c>
      <c r="E77" s="4" t="s">
        <v>3</v>
      </c>
      <c r="F77" s="4" t="s">
        <v>4</v>
      </c>
      <c r="G77" s="133">
        <f>SUMIFS('Model Trip Data'!$H:$H,'Model Trip Data'!$A:$A,$B77,'Model Trip Data'!$B:$B,$C77,'Model Trip Data'!$C:$C,$D77,'Model Trip Data'!$E:$E,G$7,'Model Trip Data'!$F:$F,G$8,'Model Trip Data'!$D:$D,G$10,'Model Trip Data'!$G:$G,G$9)</f>
        <v>0</v>
      </c>
      <c r="H77" s="133">
        <f>SUMIFS('Model Trip Data'!$H:$H,'Model Trip Data'!$A:$A,$B77,'Model Trip Data'!$B:$B,$C77,'Model Trip Data'!$C:$C,$D77,'Model Trip Data'!$E:$E,H$7,'Model Trip Data'!$F:$F,H$8,'Model Trip Data'!$D:$D,H$10,'Model Trip Data'!$G:$G,H$9)</f>
        <v>0</v>
      </c>
      <c r="I77" s="133">
        <f>SUMIFS('Model Trip Data'!$H:$H,'Model Trip Data'!$A:$A,$B77,'Model Trip Data'!$B:$B,$C77,'Model Trip Data'!$C:$C,$D77,'Model Trip Data'!$E:$E,I$7,'Model Trip Data'!$F:$F,I$8,'Model Trip Data'!$D:$D,I$10,'Model Trip Data'!$G:$G,I$9)</f>
        <v>0</v>
      </c>
      <c r="J77" s="133">
        <f>SUMIFS('Model Trip Data'!$H:$H,'Model Trip Data'!$A:$A,$B77,'Model Trip Data'!$B:$B,$C77,'Model Trip Data'!$C:$C,$D77,'Model Trip Data'!$E:$E,J$7,'Model Trip Data'!$F:$F,J$8,'Model Trip Data'!$D:$D,J$10,'Model Trip Data'!$G:$G,J$9)</f>
        <v>0</v>
      </c>
      <c r="K77" s="133">
        <f>SUMIFS('Model Trip Data'!$H:$H,'Model Trip Data'!$A:$A,$B77,'Model Trip Data'!$B:$B,$C77,'Model Trip Data'!$C:$C,$D77,'Model Trip Data'!$E:$E,K$7,'Model Trip Data'!$F:$F,K$8,'Model Trip Data'!$D:$D,K$10,'Model Trip Data'!$G:$G,K$9)</f>
        <v>0</v>
      </c>
      <c r="L77" s="133">
        <f>SUMIFS('Model Trip Data'!$H:$H,'Model Trip Data'!$A:$A,$B77,'Model Trip Data'!$B:$B,$C77,'Model Trip Data'!$C:$C,$D77,'Model Trip Data'!$E:$E,L$7,'Model Trip Data'!$F:$F,L$8,'Model Trip Data'!$D:$D,L$10,'Model Trip Data'!$G:$G,L$9)</f>
        <v>0</v>
      </c>
      <c r="M77" s="133">
        <f>SUMIFS('Model Trip Data'!$H:$H,'Model Trip Data'!$A:$A,$B77,'Model Trip Data'!$B:$B,$C77,'Model Trip Data'!$C:$C,$D77,'Model Trip Data'!$E:$E,M$7,'Model Trip Data'!$F:$F,M$8,'Model Trip Data'!$G:$G,M$9)</f>
        <v>0</v>
      </c>
      <c r="N77" s="133">
        <f>SUMIFS('Model Trip Data'!$H:$H,'Model Trip Data'!$A:$A,$B77,'Model Trip Data'!$B:$B,$C77,'Model Trip Data'!$C:$C,$D77,'Model Trip Data'!$E:$E,N$7,'Model Trip Data'!$F:$F,N$8,'Model Trip Data'!$G:$G,N$9)</f>
        <v>0</v>
      </c>
      <c r="O77" s="133">
        <f>SUMIFS('Model Trip Data'!$H:$H,'Model Trip Data'!$A:$A,$B77,'Model Trip Data'!$B:$B,$C77,'Model Trip Data'!$C:$C,$D77,'Model Trip Data'!$E:$E,O$7,'Model Trip Data'!$F:$F,O$8,'Model Trip Data'!$G:$G,O$9)</f>
        <v>0</v>
      </c>
      <c r="P77" s="134" t="e">
        <f>VLOOKUP($B77&amp;"_"&amp;$C77&amp;"_"&amp;$D77&amp;"_"&amp;P$10,'Model Skims Data'!$A:$H,6,FALSE)</f>
        <v>#N/A</v>
      </c>
      <c r="Q77" s="134" t="e">
        <f>VLOOKUP($B77&amp;"_"&amp;$C77&amp;"_"&amp;$D77&amp;"_"&amp;Q$10,'Model Skims Data'!$A:$H,7,FALSE)</f>
        <v>#N/A</v>
      </c>
      <c r="R77" s="134" t="e">
        <f>VLOOKUP($B77&amp;"_"&amp;$C77&amp;"_"&amp;$D77&amp;"_"&amp;R$10,'Model Skims Data'!$A:$H,6,FALSE)</f>
        <v>#N/A</v>
      </c>
      <c r="S77" s="134" t="e">
        <f>VLOOKUP($B77&amp;"_"&amp;$C77&amp;"_"&amp;$D77&amp;"_"&amp;S$10,'Model Skims Data'!$A:$H,7,FALSE)</f>
        <v>#N/A</v>
      </c>
      <c r="T77" s="134" t="e">
        <f>VLOOKUP($B77&amp;"_"&amp;$C77&amp;"_"&amp;$D77&amp;"_"&amp;T$10,'Model Skims Data'!$A:$H,6,FALSE)</f>
        <v>#N/A</v>
      </c>
      <c r="U77" s="134" t="e">
        <f>VLOOKUP($B77&amp;"_"&amp;$C77&amp;"_"&amp;$D77&amp;"_"&amp;U$10,'Model Skims Data'!$A:$H,7,FALSE)</f>
        <v>#N/A</v>
      </c>
      <c r="V77" s="134" t="e">
        <f>VLOOKUP($B77&amp;"_"&amp;$C77&amp;"_"&amp;$D77&amp;"_"&amp;V$10,'Model Skims Data'!$A:$H,8,FALSE)</f>
        <v>#N/A</v>
      </c>
      <c r="W77" s="134" t="e">
        <f>VLOOKUP($B77&amp;"_"&amp;$C77&amp;"_"&amp;$D77&amp;"_"&amp;W$10,'Model Skims Data'!$A:$H,8,FALSE)</f>
        <v>#N/A</v>
      </c>
      <c r="X77" s="134" t="e">
        <f>VLOOKUP($B77&amp;"_"&amp;$C77&amp;"_"&amp;$D77&amp;"_"&amp;X$10,'Model Skims Data'!$A:$H,8,FALSE)</f>
        <v>#N/A</v>
      </c>
      <c r="Y77" s="134">
        <f>HLOOKUP('Pooling Demand- Subsidy &amp; ML'!$B77,'Main Sheet'!$B$9:$F$44,21,FALSE)</f>
        <v>20.2</v>
      </c>
      <c r="Z77" s="134">
        <f>HLOOKUP('Pooling Demand- Subsidy &amp; ML'!$B77,'Main Sheet'!$B$9:$F$44,23,FALSE)</f>
        <v>0</v>
      </c>
      <c r="AA77" s="179">
        <f>HLOOKUP('Pooling Demand- Subsidy &amp; ML'!$B77,'Main Sheet'!$B$9:$F$44,28,FALSE)</f>
        <v>-1.9513339196716502E-3</v>
      </c>
      <c r="AB77" s="180">
        <f>HLOOKUP('Pooling Demand- Subsidy &amp; ML'!$B77,'Main Sheet'!$B$9:$F$44,30,FALSE)</f>
        <v>-2.6</v>
      </c>
      <c r="AC77" s="180">
        <f>HLOOKUP('Pooling Demand- Subsidy &amp; ML'!$B77,'Main Sheet'!$B$9:$F$44,31,FALSE)</f>
        <v>-5.9</v>
      </c>
      <c r="AD77" s="180">
        <f>HLOOKUP('Pooling Demand- Subsidy &amp; ML'!$B77,'Main Sheet'!$B$9:$F$44,32,FALSE)</f>
        <v>-7.9</v>
      </c>
      <c r="AE77" s="108" t="e">
        <f t="shared" si="3"/>
        <v>#N/A</v>
      </c>
      <c r="AF77" s="108" t="e">
        <f t="shared" si="4"/>
        <v>#N/A</v>
      </c>
      <c r="AG77" s="108" t="e">
        <f t="shared" si="5"/>
        <v>#N/A</v>
      </c>
      <c r="AH77" s="134">
        <f>HLOOKUP('Pooling Demand- Subsidy &amp; ML'!$B77,'Main Sheet'!$B$9:$F$44,24,FALSE)</f>
        <v>54</v>
      </c>
      <c r="AI77" s="180">
        <f>HLOOKUP('Pooling Demand- Subsidy &amp; ML'!$B77,'Main Sheet'!$B$9:$F$44,34,FALSE)</f>
        <v>-2.9</v>
      </c>
      <c r="AJ77" s="180">
        <f>HLOOKUP('Pooling Demand- Subsidy &amp; ML'!$B77,'Main Sheet'!$B$9:$F$44,35,FALSE)</f>
        <v>-6.3</v>
      </c>
      <c r="AK77" s="180">
        <f>HLOOKUP('Pooling Demand- Subsidy &amp; ML'!$B77,'Main Sheet'!$B$9:$F$44,36,FALSE)</f>
        <v>-8.4</v>
      </c>
      <c r="AL77" s="108" t="e">
        <f t="shared" si="6"/>
        <v>#N/A</v>
      </c>
      <c r="AM77" s="108" t="e">
        <f t="shared" si="7"/>
        <v>#N/A</v>
      </c>
      <c r="AN77" s="108" t="e">
        <f t="shared" si="8"/>
        <v>#N/A</v>
      </c>
      <c r="AO77" s="128" t="e">
        <f>HLOOKUP($B77,'Main Sheet'!$B$9:$F$44,26,FALSE)*$P77/(1-AE77)</f>
        <v>#N/A</v>
      </c>
      <c r="AP77" s="128" t="e">
        <f>HLOOKUP($B77,'Main Sheet'!$B$9:$F$44,26,FALSE)*$P77/(1-AF77)</f>
        <v>#N/A</v>
      </c>
      <c r="AQ77" s="128" t="e">
        <f>HLOOKUP($B77,'Main Sheet'!$B$9:$F$44,26,FALSE)*$P77/(1-AG77)</f>
        <v>#N/A</v>
      </c>
      <c r="AR77" s="128" t="e">
        <f>HLOOKUP($B77,'Main Sheet'!$B$9:$F$44,26,FALSE)*$R77/(1-AE77)</f>
        <v>#N/A</v>
      </c>
      <c r="AS77" s="128" t="e">
        <f>HLOOKUP($B77,'Main Sheet'!$B$9:$F$44,26,FALSE)*$R77/(1-AF77)</f>
        <v>#N/A</v>
      </c>
      <c r="AT77" s="128" t="e">
        <f>HLOOKUP($B77,'Main Sheet'!$B$9:$F$44,26,FALSE)*$R77/(1-AG77)</f>
        <v>#N/A</v>
      </c>
      <c r="AU77" s="128" t="e">
        <f>HLOOKUP($B77,'Main Sheet'!$B$9:$F$44,26,FALSE)*$T77/(1-AL77)</f>
        <v>#N/A</v>
      </c>
      <c r="AV77" s="128" t="e">
        <f>HLOOKUP($B77,'Main Sheet'!$B$9:$F$44,26,FALSE)*$T77/(1-AM77)</f>
        <v>#N/A</v>
      </c>
      <c r="AW77" s="128" t="e">
        <f>HLOOKUP($B77,'Main Sheet'!$B$9:$F$44,26,FALSE)*$T77/(1-AN77)</f>
        <v>#N/A</v>
      </c>
      <c r="AX77" s="50" t="e">
        <f t="shared" si="45"/>
        <v>#N/A</v>
      </c>
      <c r="AY77" s="50" t="e">
        <f t="shared" si="46"/>
        <v>#N/A</v>
      </c>
      <c r="AZ77" s="50" t="e">
        <f t="shared" si="47"/>
        <v>#N/A</v>
      </c>
      <c r="BA77" s="50" t="e">
        <f t="shared" si="48"/>
        <v>#N/A</v>
      </c>
      <c r="BB77" s="50" t="e">
        <f t="shared" si="49"/>
        <v>#N/A</v>
      </c>
      <c r="BC77" s="50" t="e">
        <f t="shared" si="50"/>
        <v>#N/A</v>
      </c>
      <c r="BD77" s="50" t="e">
        <f t="shared" si="51"/>
        <v>#N/A</v>
      </c>
      <c r="BE77" s="50" t="e">
        <f t="shared" si="52"/>
        <v>#N/A</v>
      </c>
      <c r="BF77" s="50" t="e">
        <f t="shared" si="53"/>
        <v>#N/A</v>
      </c>
      <c r="BG77" s="131" t="e">
        <f t="shared" si="54"/>
        <v>#N/A</v>
      </c>
      <c r="BH77" s="131" t="e">
        <f t="shared" si="55"/>
        <v>#N/A</v>
      </c>
      <c r="BI77" s="131" t="e">
        <f t="shared" si="56"/>
        <v>#N/A</v>
      </c>
      <c r="BJ77" s="131" t="e">
        <f t="shared" si="57"/>
        <v>#N/A</v>
      </c>
      <c r="BK77" s="131" t="e">
        <f t="shared" si="58"/>
        <v>#N/A</v>
      </c>
      <c r="BL77" s="131" t="e">
        <f t="shared" si="59"/>
        <v>#N/A</v>
      </c>
      <c r="BM77" s="131" t="e">
        <f t="shared" si="60"/>
        <v>#N/A</v>
      </c>
      <c r="BN77" s="131" t="e">
        <f t="shared" si="61"/>
        <v>#N/A</v>
      </c>
      <c r="BO77" s="131" t="e">
        <f t="shared" si="62"/>
        <v>#N/A</v>
      </c>
      <c r="BP77" s="129" t="e">
        <f t="shared" si="63"/>
        <v>#N/A</v>
      </c>
      <c r="BQ77" s="129" t="e">
        <f t="shared" si="64"/>
        <v>#N/A</v>
      </c>
      <c r="BR77" s="129" t="e">
        <f t="shared" si="65"/>
        <v>#N/A</v>
      </c>
      <c r="BS77" s="129" t="e">
        <f t="shared" si="66"/>
        <v>#N/A</v>
      </c>
      <c r="BT77" s="129" t="e">
        <f t="shared" si="67"/>
        <v>#N/A</v>
      </c>
      <c r="BU77" s="129" t="e">
        <f t="shared" si="68"/>
        <v>#N/A</v>
      </c>
      <c r="BV77" s="129" t="e">
        <f t="shared" si="69"/>
        <v>#N/A</v>
      </c>
      <c r="BW77" s="129" t="e">
        <f t="shared" si="70"/>
        <v>#N/A</v>
      </c>
      <c r="BX77" s="129" t="e">
        <f t="shared" si="71"/>
        <v>#N/A</v>
      </c>
      <c r="BY77" s="131" t="e">
        <f t="shared" si="72"/>
        <v>#N/A</v>
      </c>
      <c r="BZ77" s="131" t="e">
        <f t="shared" si="73"/>
        <v>#N/A</v>
      </c>
      <c r="CA77" s="131" t="e">
        <f t="shared" si="74"/>
        <v>#N/A</v>
      </c>
      <c r="CB77" s="131" t="e">
        <f t="shared" si="75"/>
        <v>#N/A</v>
      </c>
      <c r="CC77" s="131" t="e">
        <f t="shared" si="76"/>
        <v>#N/A</v>
      </c>
      <c r="CD77" s="131" t="e">
        <f t="shared" si="77"/>
        <v>#N/A</v>
      </c>
      <c r="CE77" s="131" t="e">
        <f t="shared" si="78"/>
        <v>#N/A</v>
      </c>
      <c r="CF77" s="131" t="e">
        <f t="shared" si="79"/>
        <v>#N/A</v>
      </c>
      <c r="CG77" s="131" t="e">
        <f t="shared" si="80"/>
        <v>#N/A</v>
      </c>
    </row>
    <row r="78" spans="2:85" x14ac:dyDescent="0.2">
      <c r="B78" s="103">
        <v>2020</v>
      </c>
      <c r="C78" s="103">
        <v>2</v>
      </c>
      <c r="D78" s="103">
        <v>2</v>
      </c>
      <c r="E78" s="4" t="s">
        <v>4</v>
      </c>
      <c r="F78" s="4" t="s">
        <v>4</v>
      </c>
      <c r="G78" s="133">
        <f>SUMIFS('Model Trip Data'!$H:$H,'Model Trip Data'!$A:$A,$B78,'Model Trip Data'!$B:$B,$C78,'Model Trip Data'!$C:$C,$D78,'Model Trip Data'!$E:$E,G$7,'Model Trip Data'!$F:$F,G$8,'Model Trip Data'!$D:$D,G$10,'Model Trip Data'!$G:$G,G$9)</f>
        <v>0</v>
      </c>
      <c r="H78" s="133">
        <f>SUMIFS('Model Trip Data'!$H:$H,'Model Trip Data'!$A:$A,$B78,'Model Trip Data'!$B:$B,$C78,'Model Trip Data'!$C:$C,$D78,'Model Trip Data'!$E:$E,H$7,'Model Trip Data'!$F:$F,H$8,'Model Trip Data'!$D:$D,H$10,'Model Trip Data'!$G:$G,H$9)</f>
        <v>0</v>
      </c>
      <c r="I78" s="133">
        <f>SUMIFS('Model Trip Data'!$H:$H,'Model Trip Data'!$A:$A,$B78,'Model Trip Data'!$B:$B,$C78,'Model Trip Data'!$C:$C,$D78,'Model Trip Data'!$E:$E,I$7,'Model Trip Data'!$F:$F,I$8,'Model Trip Data'!$D:$D,I$10,'Model Trip Data'!$G:$G,I$9)</f>
        <v>0</v>
      </c>
      <c r="J78" s="133">
        <f>SUMIFS('Model Trip Data'!$H:$H,'Model Trip Data'!$A:$A,$B78,'Model Trip Data'!$B:$B,$C78,'Model Trip Data'!$C:$C,$D78,'Model Trip Data'!$E:$E,J$7,'Model Trip Data'!$F:$F,J$8,'Model Trip Data'!$D:$D,J$10,'Model Trip Data'!$G:$G,J$9)</f>
        <v>0</v>
      </c>
      <c r="K78" s="133">
        <f>SUMIFS('Model Trip Data'!$H:$H,'Model Trip Data'!$A:$A,$B78,'Model Trip Data'!$B:$B,$C78,'Model Trip Data'!$C:$C,$D78,'Model Trip Data'!$E:$E,K$7,'Model Trip Data'!$F:$F,K$8,'Model Trip Data'!$D:$D,K$10,'Model Trip Data'!$G:$G,K$9)</f>
        <v>0</v>
      </c>
      <c r="L78" s="133">
        <f>SUMIFS('Model Trip Data'!$H:$H,'Model Trip Data'!$A:$A,$B78,'Model Trip Data'!$B:$B,$C78,'Model Trip Data'!$C:$C,$D78,'Model Trip Data'!$E:$E,L$7,'Model Trip Data'!$F:$F,L$8,'Model Trip Data'!$D:$D,L$10,'Model Trip Data'!$G:$G,L$9)</f>
        <v>0</v>
      </c>
      <c r="M78" s="133">
        <f>SUMIFS('Model Trip Data'!$H:$H,'Model Trip Data'!$A:$A,$B78,'Model Trip Data'!$B:$B,$C78,'Model Trip Data'!$C:$C,$D78,'Model Trip Data'!$E:$E,M$7,'Model Trip Data'!$F:$F,M$8,'Model Trip Data'!$G:$G,M$9)</f>
        <v>0</v>
      </c>
      <c r="N78" s="133">
        <f>SUMIFS('Model Trip Data'!$H:$H,'Model Trip Data'!$A:$A,$B78,'Model Trip Data'!$B:$B,$C78,'Model Trip Data'!$C:$C,$D78,'Model Trip Data'!$E:$E,N$7,'Model Trip Data'!$F:$F,N$8,'Model Trip Data'!$G:$G,N$9)</f>
        <v>0</v>
      </c>
      <c r="O78" s="133">
        <f>SUMIFS('Model Trip Data'!$H:$H,'Model Trip Data'!$A:$A,$B78,'Model Trip Data'!$B:$B,$C78,'Model Trip Data'!$C:$C,$D78,'Model Trip Data'!$E:$E,O$7,'Model Trip Data'!$F:$F,O$8,'Model Trip Data'!$G:$G,O$9)</f>
        <v>0</v>
      </c>
      <c r="P78" s="134" t="e">
        <f>VLOOKUP($B78&amp;"_"&amp;$C78&amp;"_"&amp;$D78&amp;"_"&amp;P$10,'Model Skims Data'!$A:$H,6,FALSE)</f>
        <v>#N/A</v>
      </c>
      <c r="Q78" s="134" t="e">
        <f>VLOOKUP($B78&amp;"_"&amp;$C78&amp;"_"&amp;$D78&amp;"_"&amp;Q$10,'Model Skims Data'!$A:$H,7,FALSE)</f>
        <v>#N/A</v>
      </c>
      <c r="R78" s="134" t="e">
        <f>VLOOKUP($B78&amp;"_"&amp;$C78&amp;"_"&amp;$D78&amp;"_"&amp;R$10,'Model Skims Data'!$A:$H,6,FALSE)</f>
        <v>#N/A</v>
      </c>
      <c r="S78" s="134" t="e">
        <f>VLOOKUP($B78&amp;"_"&amp;$C78&amp;"_"&amp;$D78&amp;"_"&amp;S$10,'Model Skims Data'!$A:$H,7,FALSE)</f>
        <v>#N/A</v>
      </c>
      <c r="T78" s="134" t="e">
        <f>VLOOKUP($B78&amp;"_"&amp;$C78&amp;"_"&amp;$D78&amp;"_"&amp;T$10,'Model Skims Data'!$A:$H,6,FALSE)</f>
        <v>#N/A</v>
      </c>
      <c r="U78" s="134" t="e">
        <f>VLOOKUP($B78&amp;"_"&amp;$C78&amp;"_"&amp;$D78&amp;"_"&amp;U$10,'Model Skims Data'!$A:$H,7,FALSE)</f>
        <v>#N/A</v>
      </c>
      <c r="V78" s="134" t="e">
        <f>VLOOKUP($B78&amp;"_"&amp;$C78&amp;"_"&amp;$D78&amp;"_"&amp;V$10,'Model Skims Data'!$A:$H,8,FALSE)</f>
        <v>#N/A</v>
      </c>
      <c r="W78" s="134" t="e">
        <f>VLOOKUP($B78&amp;"_"&amp;$C78&amp;"_"&amp;$D78&amp;"_"&amp;W$10,'Model Skims Data'!$A:$H,8,FALSE)</f>
        <v>#N/A</v>
      </c>
      <c r="X78" s="134" t="e">
        <f>VLOOKUP($B78&amp;"_"&amp;$C78&amp;"_"&amp;$D78&amp;"_"&amp;X$10,'Model Skims Data'!$A:$H,8,FALSE)</f>
        <v>#N/A</v>
      </c>
      <c r="Y78" s="134">
        <f>HLOOKUP('Pooling Demand- Subsidy &amp; ML'!$B78,'Main Sheet'!$B$9:$F$44,21,FALSE)</f>
        <v>20.2</v>
      </c>
      <c r="Z78" s="134">
        <f>HLOOKUP('Pooling Demand- Subsidy &amp; ML'!$B78,'Main Sheet'!$B$9:$F$44,23,FALSE)</f>
        <v>0</v>
      </c>
      <c r="AA78" s="179">
        <f>HLOOKUP('Pooling Demand- Subsidy &amp; ML'!$B78,'Main Sheet'!$B$9:$F$44,28,FALSE)</f>
        <v>-1.9513339196716502E-3</v>
      </c>
      <c r="AB78" s="180">
        <f>HLOOKUP('Pooling Demand- Subsidy &amp; ML'!$B78,'Main Sheet'!$B$9:$F$44,30,FALSE)</f>
        <v>-2.6</v>
      </c>
      <c r="AC78" s="180">
        <f>HLOOKUP('Pooling Demand- Subsidy &amp; ML'!$B78,'Main Sheet'!$B$9:$F$44,31,FALSE)</f>
        <v>-5.9</v>
      </c>
      <c r="AD78" s="180">
        <f>HLOOKUP('Pooling Demand- Subsidy &amp; ML'!$B78,'Main Sheet'!$B$9:$F$44,32,FALSE)</f>
        <v>-7.9</v>
      </c>
      <c r="AE78" s="108" t="e">
        <f t="shared" ref="AE78:AE141" si="81">1/(1+EXP($AA78*$V78*($Y78-$Z78)-AB78))</f>
        <v>#N/A</v>
      </c>
      <c r="AF78" s="108" t="e">
        <f t="shared" ref="AF78:AF141" si="82">1/(1+EXP($AA78*$V78*($Y78-$Z78)-AC78))</f>
        <v>#N/A</v>
      </c>
      <c r="AG78" s="108" t="e">
        <f t="shared" ref="AG78:AG141" si="83">1/(1+EXP($AA78*$V78*($Y78-$Z78)-AD78))</f>
        <v>#N/A</v>
      </c>
      <c r="AH78" s="134">
        <f>HLOOKUP('Pooling Demand- Subsidy &amp; ML'!$B78,'Main Sheet'!$B$9:$F$44,24,FALSE)</f>
        <v>54</v>
      </c>
      <c r="AI78" s="180">
        <f>HLOOKUP('Pooling Demand- Subsidy &amp; ML'!$B78,'Main Sheet'!$B$9:$F$44,34,FALSE)</f>
        <v>-2.9</v>
      </c>
      <c r="AJ78" s="180">
        <f>HLOOKUP('Pooling Demand- Subsidy &amp; ML'!$B78,'Main Sheet'!$B$9:$F$44,35,FALSE)</f>
        <v>-6.3</v>
      </c>
      <c r="AK78" s="180">
        <f>HLOOKUP('Pooling Demand- Subsidy &amp; ML'!$B78,'Main Sheet'!$B$9:$F$44,36,FALSE)</f>
        <v>-8.4</v>
      </c>
      <c r="AL78" s="108" t="e">
        <f t="shared" ref="AL78:AL141" si="84">1/(1+EXP($AA78*$X78*($Y78-$AH78)-AI78))</f>
        <v>#N/A</v>
      </c>
      <c r="AM78" s="108" t="e">
        <f t="shared" ref="AM78:AM141" si="85">1/(1+EXP($AA78*$X78*($Y78-$AH78)-AJ78))</f>
        <v>#N/A</v>
      </c>
      <c r="AN78" s="108" t="e">
        <f t="shared" ref="AN78:AN141" si="86">1/(1+EXP($AA78*$X78*($Y78-$AH78)-AK78))</f>
        <v>#N/A</v>
      </c>
      <c r="AO78" s="128" t="e">
        <f>HLOOKUP($B78,'Main Sheet'!$B$9:$F$44,26,FALSE)*$P78/(1-AE78)</f>
        <v>#N/A</v>
      </c>
      <c r="AP78" s="128" t="e">
        <f>HLOOKUP($B78,'Main Sheet'!$B$9:$F$44,26,FALSE)*$P78/(1-AF78)</f>
        <v>#N/A</v>
      </c>
      <c r="AQ78" s="128" t="e">
        <f>HLOOKUP($B78,'Main Sheet'!$B$9:$F$44,26,FALSE)*$P78/(1-AG78)</f>
        <v>#N/A</v>
      </c>
      <c r="AR78" s="128" t="e">
        <f>HLOOKUP($B78,'Main Sheet'!$B$9:$F$44,26,FALSE)*$R78/(1-AE78)</f>
        <v>#N/A</v>
      </c>
      <c r="AS78" s="128" t="e">
        <f>HLOOKUP($B78,'Main Sheet'!$B$9:$F$44,26,FALSE)*$R78/(1-AF78)</f>
        <v>#N/A</v>
      </c>
      <c r="AT78" s="128" t="e">
        <f>HLOOKUP($B78,'Main Sheet'!$B$9:$F$44,26,FALSE)*$R78/(1-AG78)</f>
        <v>#N/A</v>
      </c>
      <c r="AU78" s="128" t="e">
        <f>HLOOKUP($B78,'Main Sheet'!$B$9:$F$44,26,FALSE)*$T78/(1-AL78)</f>
        <v>#N/A</v>
      </c>
      <c r="AV78" s="128" t="e">
        <f>HLOOKUP($B78,'Main Sheet'!$B$9:$F$44,26,FALSE)*$T78/(1-AM78)</f>
        <v>#N/A</v>
      </c>
      <c r="AW78" s="128" t="e">
        <f>HLOOKUP($B78,'Main Sheet'!$B$9:$F$44,26,FALSE)*$T78/(1-AN78)</f>
        <v>#N/A</v>
      </c>
      <c r="AX78" s="50" t="e">
        <f t="shared" si="45"/>
        <v>#N/A</v>
      </c>
      <c r="AY78" s="50" t="e">
        <f t="shared" si="46"/>
        <v>#N/A</v>
      </c>
      <c r="AZ78" s="50" t="e">
        <f t="shared" si="47"/>
        <v>#N/A</v>
      </c>
      <c r="BA78" s="50" t="e">
        <f t="shared" si="48"/>
        <v>#N/A</v>
      </c>
      <c r="BB78" s="50" t="e">
        <f t="shared" si="49"/>
        <v>#N/A</v>
      </c>
      <c r="BC78" s="50" t="e">
        <f t="shared" si="50"/>
        <v>#N/A</v>
      </c>
      <c r="BD78" s="50" t="e">
        <f t="shared" si="51"/>
        <v>#N/A</v>
      </c>
      <c r="BE78" s="50" t="e">
        <f t="shared" si="52"/>
        <v>#N/A</v>
      </c>
      <c r="BF78" s="50" t="e">
        <f t="shared" si="53"/>
        <v>#N/A</v>
      </c>
      <c r="BG78" s="131" t="e">
        <f t="shared" si="54"/>
        <v>#N/A</v>
      </c>
      <c r="BH78" s="131" t="e">
        <f t="shared" si="55"/>
        <v>#N/A</v>
      </c>
      <c r="BI78" s="131" t="e">
        <f t="shared" si="56"/>
        <v>#N/A</v>
      </c>
      <c r="BJ78" s="131" t="e">
        <f t="shared" si="57"/>
        <v>#N/A</v>
      </c>
      <c r="BK78" s="131" t="e">
        <f t="shared" si="58"/>
        <v>#N/A</v>
      </c>
      <c r="BL78" s="131" t="e">
        <f t="shared" si="59"/>
        <v>#N/A</v>
      </c>
      <c r="BM78" s="131" t="e">
        <f t="shared" si="60"/>
        <v>#N/A</v>
      </c>
      <c r="BN78" s="131" t="e">
        <f t="shared" si="61"/>
        <v>#N/A</v>
      </c>
      <c r="BO78" s="131" t="e">
        <f t="shared" si="62"/>
        <v>#N/A</v>
      </c>
      <c r="BP78" s="129" t="e">
        <f t="shared" si="63"/>
        <v>#N/A</v>
      </c>
      <c r="BQ78" s="129" t="e">
        <f t="shared" si="64"/>
        <v>#N/A</v>
      </c>
      <c r="BR78" s="129" t="e">
        <f t="shared" si="65"/>
        <v>#N/A</v>
      </c>
      <c r="BS78" s="129" t="e">
        <f t="shared" si="66"/>
        <v>#N/A</v>
      </c>
      <c r="BT78" s="129" t="e">
        <f t="shared" si="67"/>
        <v>#N/A</v>
      </c>
      <c r="BU78" s="129" t="e">
        <f t="shared" si="68"/>
        <v>#N/A</v>
      </c>
      <c r="BV78" s="129" t="e">
        <f t="shared" si="69"/>
        <v>#N/A</v>
      </c>
      <c r="BW78" s="129" t="e">
        <f t="shared" si="70"/>
        <v>#N/A</v>
      </c>
      <c r="BX78" s="129" t="e">
        <f t="shared" si="71"/>
        <v>#N/A</v>
      </c>
      <c r="BY78" s="131" t="e">
        <f t="shared" si="72"/>
        <v>#N/A</v>
      </c>
      <c r="BZ78" s="131" t="e">
        <f t="shared" si="73"/>
        <v>#N/A</v>
      </c>
      <c r="CA78" s="131" t="e">
        <f t="shared" si="74"/>
        <v>#N/A</v>
      </c>
      <c r="CB78" s="131" t="e">
        <f t="shared" si="75"/>
        <v>#N/A</v>
      </c>
      <c r="CC78" s="131" t="e">
        <f t="shared" si="76"/>
        <v>#N/A</v>
      </c>
      <c r="CD78" s="131" t="e">
        <f t="shared" si="77"/>
        <v>#N/A</v>
      </c>
      <c r="CE78" s="131" t="e">
        <f t="shared" si="78"/>
        <v>#N/A</v>
      </c>
      <c r="CF78" s="131" t="e">
        <f t="shared" si="79"/>
        <v>#N/A</v>
      </c>
      <c r="CG78" s="131" t="e">
        <f t="shared" si="80"/>
        <v>#N/A</v>
      </c>
    </row>
    <row r="79" spans="2:85" x14ac:dyDescent="0.2">
      <c r="B79" s="103">
        <v>2020</v>
      </c>
      <c r="C79" s="103">
        <v>3</v>
      </c>
      <c r="D79" s="103">
        <v>2</v>
      </c>
      <c r="E79" s="4" t="s">
        <v>5</v>
      </c>
      <c r="F79" s="4" t="s">
        <v>4</v>
      </c>
      <c r="G79" s="133">
        <f>SUMIFS('Model Trip Data'!$H:$H,'Model Trip Data'!$A:$A,$B79,'Model Trip Data'!$B:$B,$C79,'Model Trip Data'!$C:$C,$D79,'Model Trip Data'!$E:$E,G$7,'Model Trip Data'!$F:$F,G$8,'Model Trip Data'!$D:$D,G$10,'Model Trip Data'!$G:$G,G$9)</f>
        <v>0</v>
      </c>
      <c r="H79" s="133">
        <f>SUMIFS('Model Trip Data'!$H:$H,'Model Trip Data'!$A:$A,$B79,'Model Trip Data'!$B:$B,$C79,'Model Trip Data'!$C:$C,$D79,'Model Trip Data'!$E:$E,H$7,'Model Trip Data'!$F:$F,H$8,'Model Trip Data'!$D:$D,H$10,'Model Trip Data'!$G:$G,H$9)</f>
        <v>0</v>
      </c>
      <c r="I79" s="133">
        <f>SUMIFS('Model Trip Data'!$H:$H,'Model Trip Data'!$A:$A,$B79,'Model Trip Data'!$B:$B,$C79,'Model Trip Data'!$C:$C,$D79,'Model Trip Data'!$E:$E,I$7,'Model Trip Data'!$F:$F,I$8,'Model Trip Data'!$D:$D,I$10,'Model Trip Data'!$G:$G,I$9)</f>
        <v>0</v>
      </c>
      <c r="J79" s="133">
        <f>SUMIFS('Model Trip Data'!$H:$H,'Model Trip Data'!$A:$A,$B79,'Model Trip Data'!$B:$B,$C79,'Model Trip Data'!$C:$C,$D79,'Model Trip Data'!$E:$E,J$7,'Model Trip Data'!$F:$F,J$8,'Model Trip Data'!$D:$D,J$10,'Model Trip Data'!$G:$G,J$9)</f>
        <v>0</v>
      </c>
      <c r="K79" s="133">
        <f>SUMIFS('Model Trip Data'!$H:$H,'Model Trip Data'!$A:$A,$B79,'Model Trip Data'!$B:$B,$C79,'Model Trip Data'!$C:$C,$D79,'Model Trip Data'!$E:$E,K$7,'Model Trip Data'!$F:$F,K$8,'Model Trip Data'!$D:$D,K$10,'Model Trip Data'!$G:$G,K$9)</f>
        <v>0</v>
      </c>
      <c r="L79" s="133">
        <f>SUMIFS('Model Trip Data'!$H:$H,'Model Trip Data'!$A:$A,$B79,'Model Trip Data'!$B:$B,$C79,'Model Trip Data'!$C:$C,$D79,'Model Trip Data'!$E:$E,L$7,'Model Trip Data'!$F:$F,L$8,'Model Trip Data'!$D:$D,L$10,'Model Trip Data'!$G:$G,L$9)</f>
        <v>0</v>
      </c>
      <c r="M79" s="133">
        <f>SUMIFS('Model Trip Data'!$H:$H,'Model Trip Data'!$A:$A,$B79,'Model Trip Data'!$B:$B,$C79,'Model Trip Data'!$C:$C,$D79,'Model Trip Data'!$E:$E,M$7,'Model Trip Data'!$F:$F,M$8,'Model Trip Data'!$G:$G,M$9)</f>
        <v>0</v>
      </c>
      <c r="N79" s="133">
        <f>SUMIFS('Model Trip Data'!$H:$H,'Model Trip Data'!$A:$A,$B79,'Model Trip Data'!$B:$B,$C79,'Model Trip Data'!$C:$C,$D79,'Model Trip Data'!$E:$E,N$7,'Model Trip Data'!$F:$F,N$8,'Model Trip Data'!$G:$G,N$9)</f>
        <v>0</v>
      </c>
      <c r="O79" s="133">
        <f>SUMIFS('Model Trip Data'!$H:$H,'Model Trip Data'!$A:$A,$B79,'Model Trip Data'!$B:$B,$C79,'Model Trip Data'!$C:$C,$D79,'Model Trip Data'!$E:$E,O$7,'Model Trip Data'!$F:$F,O$8,'Model Trip Data'!$G:$G,O$9)</f>
        <v>0</v>
      </c>
      <c r="P79" s="134" t="e">
        <f>VLOOKUP($B79&amp;"_"&amp;$C79&amp;"_"&amp;$D79&amp;"_"&amp;P$10,'Model Skims Data'!$A:$H,6,FALSE)</f>
        <v>#N/A</v>
      </c>
      <c r="Q79" s="134" t="e">
        <f>VLOOKUP($B79&amp;"_"&amp;$C79&amp;"_"&amp;$D79&amp;"_"&amp;Q$10,'Model Skims Data'!$A:$H,7,FALSE)</f>
        <v>#N/A</v>
      </c>
      <c r="R79" s="134" t="e">
        <f>VLOOKUP($B79&amp;"_"&amp;$C79&amp;"_"&amp;$D79&amp;"_"&amp;R$10,'Model Skims Data'!$A:$H,6,FALSE)</f>
        <v>#N/A</v>
      </c>
      <c r="S79" s="134" t="e">
        <f>VLOOKUP($B79&amp;"_"&amp;$C79&amp;"_"&amp;$D79&amp;"_"&amp;S$10,'Model Skims Data'!$A:$H,7,FALSE)</f>
        <v>#N/A</v>
      </c>
      <c r="T79" s="134" t="e">
        <f>VLOOKUP($B79&amp;"_"&amp;$C79&amp;"_"&amp;$D79&amp;"_"&amp;T$10,'Model Skims Data'!$A:$H,6,FALSE)</f>
        <v>#N/A</v>
      </c>
      <c r="U79" s="134" t="e">
        <f>VLOOKUP($B79&amp;"_"&amp;$C79&amp;"_"&amp;$D79&amp;"_"&amp;U$10,'Model Skims Data'!$A:$H,7,FALSE)</f>
        <v>#N/A</v>
      </c>
      <c r="V79" s="134" t="e">
        <f>VLOOKUP($B79&amp;"_"&amp;$C79&amp;"_"&amp;$D79&amp;"_"&amp;V$10,'Model Skims Data'!$A:$H,8,FALSE)</f>
        <v>#N/A</v>
      </c>
      <c r="W79" s="134" t="e">
        <f>VLOOKUP($B79&amp;"_"&amp;$C79&amp;"_"&amp;$D79&amp;"_"&amp;W$10,'Model Skims Data'!$A:$H,8,FALSE)</f>
        <v>#N/A</v>
      </c>
      <c r="X79" s="134" t="e">
        <f>VLOOKUP($B79&amp;"_"&amp;$C79&amp;"_"&amp;$D79&amp;"_"&amp;X$10,'Model Skims Data'!$A:$H,8,FALSE)</f>
        <v>#N/A</v>
      </c>
      <c r="Y79" s="134">
        <f>HLOOKUP('Pooling Demand- Subsidy &amp; ML'!$B79,'Main Sheet'!$B$9:$F$44,21,FALSE)</f>
        <v>20.2</v>
      </c>
      <c r="Z79" s="134">
        <f>HLOOKUP('Pooling Demand- Subsidy &amp; ML'!$B79,'Main Sheet'!$B$9:$F$44,23,FALSE)</f>
        <v>0</v>
      </c>
      <c r="AA79" s="179">
        <f>HLOOKUP('Pooling Demand- Subsidy &amp; ML'!$B79,'Main Sheet'!$B$9:$F$44,28,FALSE)</f>
        <v>-1.9513339196716502E-3</v>
      </c>
      <c r="AB79" s="180">
        <f>HLOOKUP('Pooling Demand- Subsidy &amp; ML'!$B79,'Main Sheet'!$B$9:$F$44,30,FALSE)</f>
        <v>-2.6</v>
      </c>
      <c r="AC79" s="180">
        <f>HLOOKUP('Pooling Demand- Subsidy &amp; ML'!$B79,'Main Sheet'!$B$9:$F$44,31,FALSE)</f>
        <v>-5.9</v>
      </c>
      <c r="AD79" s="180">
        <f>HLOOKUP('Pooling Demand- Subsidy &amp; ML'!$B79,'Main Sheet'!$B$9:$F$44,32,FALSE)</f>
        <v>-7.9</v>
      </c>
      <c r="AE79" s="108" t="e">
        <f t="shared" si="81"/>
        <v>#N/A</v>
      </c>
      <c r="AF79" s="108" t="e">
        <f t="shared" si="82"/>
        <v>#N/A</v>
      </c>
      <c r="AG79" s="108" t="e">
        <f t="shared" si="83"/>
        <v>#N/A</v>
      </c>
      <c r="AH79" s="134">
        <f>HLOOKUP('Pooling Demand- Subsidy &amp; ML'!$B79,'Main Sheet'!$B$9:$F$44,24,FALSE)</f>
        <v>54</v>
      </c>
      <c r="AI79" s="180">
        <f>HLOOKUP('Pooling Demand- Subsidy &amp; ML'!$B79,'Main Sheet'!$B$9:$F$44,34,FALSE)</f>
        <v>-2.9</v>
      </c>
      <c r="AJ79" s="180">
        <f>HLOOKUP('Pooling Demand- Subsidy &amp; ML'!$B79,'Main Sheet'!$B$9:$F$44,35,FALSE)</f>
        <v>-6.3</v>
      </c>
      <c r="AK79" s="180">
        <f>HLOOKUP('Pooling Demand- Subsidy &amp; ML'!$B79,'Main Sheet'!$B$9:$F$44,36,FALSE)</f>
        <v>-8.4</v>
      </c>
      <c r="AL79" s="108" t="e">
        <f t="shared" si="84"/>
        <v>#N/A</v>
      </c>
      <c r="AM79" s="108" t="e">
        <f t="shared" si="85"/>
        <v>#N/A</v>
      </c>
      <c r="AN79" s="108" t="e">
        <f t="shared" si="86"/>
        <v>#N/A</v>
      </c>
      <c r="AO79" s="128" t="e">
        <f>HLOOKUP($B79,'Main Sheet'!$B$9:$F$44,26,FALSE)*$P79/(1-AE79)</f>
        <v>#N/A</v>
      </c>
      <c r="AP79" s="128" t="e">
        <f>HLOOKUP($B79,'Main Sheet'!$B$9:$F$44,26,FALSE)*$P79/(1-AF79)</f>
        <v>#N/A</v>
      </c>
      <c r="AQ79" s="128" t="e">
        <f>HLOOKUP($B79,'Main Sheet'!$B$9:$F$44,26,FALSE)*$P79/(1-AG79)</f>
        <v>#N/A</v>
      </c>
      <c r="AR79" s="128" t="e">
        <f>HLOOKUP($B79,'Main Sheet'!$B$9:$F$44,26,FALSE)*$R79/(1-AE79)</f>
        <v>#N/A</v>
      </c>
      <c r="AS79" s="128" t="e">
        <f>HLOOKUP($B79,'Main Sheet'!$B$9:$F$44,26,FALSE)*$R79/(1-AF79)</f>
        <v>#N/A</v>
      </c>
      <c r="AT79" s="128" t="e">
        <f>HLOOKUP($B79,'Main Sheet'!$B$9:$F$44,26,FALSE)*$R79/(1-AG79)</f>
        <v>#N/A</v>
      </c>
      <c r="AU79" s="128" t="e">
        <f>HLOOKUP($B79,'Main Sheet'!$B$9:$F$44,26,FALSE)*$T79/(1-AL79)</f>
        <v>#N/A</v>
      </c>
      <c r="AV79" s="128" t="e">
        <f>HLOOKUP($B79,'Main Sheet'!$B$9:$F$44,26,FALSE)*$T79/(1-AM79)</f>
        <v>#N/A</v>
      </c>
      <c r="AW79" s="128" t="e">
        <f>HLOOKUP($B79,'Main Sheet'!$B$9:$F$44,26,FALSE)*$T79/(1-AN79)</f>
        <v>#N/A</v>
      </c>
      <c r="AX79" s="50" t="e">
        <f t="shared" si="45"/>
        <v>#N/A</v>
      </c>
      <c r="AY79" s="50" t="e">
        <f t="shared" si="46"/>
        <v>#N/A</v>
      </c>
      <c r="AZ79" s="50" t="e">
        <f t="shared" si="47"/>
        <v>#N/A</v>
      </c>
      <c r="BA79" s="50" t="e">
        <f t="shared" si="48"/>
        <v>#N/A</v>
      </c>
      <c r="BB79" s="50" t="e">
        <f t="shared" si="49"/>
        <v>#N/A</v>
      </c>
      <c r="BC79" s="50" t="e">
        <f t="shared" si="50"/>
        <v>#N/A</v>
      </c>
      <c r="BD79" s="50" t="e">
        <f t="shared" si="51"/>
        <v>#N/A</v>
      </c>
      <c r="BE79" s="50" t="e">
        <f t="shared" si="52"/>
        <v>#N/A</v>
      </c>
      <c r="BF79" s="50" t="e">
        <f t="shared" si="53"/>
        <v>#N/A</v>
      </c>
      <c r="BG79" s="131" t="e">
        <f t="shared" si="54"/>
        <v>#N/A</v>
      </c>
      <c r="BH79" s="131" t="e">
        <f t="shared" si="55"/>
        <v>#N/A</v>
      </c>
      <c r="BI79" s="131" t="e">
        <f t="shared" si="56"/>
        <v>#N/A</v>
      </c>
      <c r="BJ79" s="131" t="e">
        <f t="shared" si="57"/>
        <v>#N/A</v>
      </c>
      <c r="BK79" s="131" t="e">
        <f t="shared" si="58"/>
        <v>#N/A</v>
      </c>
      <c r="BL79" s="131" t="e">
        <f t="shared" si="59"/>
        <v>#N/A</v>
      </c>
      <c r="BM79" s="131" t="e">
        <f t="shared" si="60"/>
        <v>#N/A</v>
      </c>
      <c r="BN79" s="131" t="e">
        <f t="shared" si="61"/>
        <v>#N/A</v>
      </c>
      <c r="BO79" s="131" t="e">
        <f t="shared" si="62"/>
        <v>#N/A</v>
      </c>
      <c r="BP79" s="129" t="e">
        <f t="shared" si="63"/>
        <v>#N/A</v>
      </c>
      <c r="BQ79" s="129" t="e">
        <f t="shared" si="64"/>
        <v>#N/A</v>
      </c>
      <c r="BR79" s="129" t="e">
        <f t="shared" si="65"/>
        <v>#N/A</v>
      </c>
      <c r="BS79" s="129" t="e">
        <f t="shared" si="66"/>
        <v>#N/A</v>
      </c>
      <c r="BT79" s="129" t="e">
        <f t="shared" si="67"/>
        <v>#N/A</v>
      </c>
      <c r="BU79" s="129" t="e">
        <f t="shared" si="68"/>
        <v>#N/A</v>
      </c>
      <c r="BV79" s="129" t="e">
        <f t="shared" si="69"/>
        <v>#N/A</v>
      </c>
      <c r="BW79" s="129" t="e">
        <f t="shared" si="70"/>
        <v>#N/A</v>
      </c>
      <c r="BX79" s="129" t="e">
        <f t="shared" si="71"/>
        <v>#N/A</v>
      </c>
      <c r="BY79" s="131" t="e">
        <f t="shared" si="72"/>
        <v>#N/A</v>
      </c>
      <c r="BZ79" s="131" t="e">
        <f t="shared" si="73"/>
        <v>#N/A</v>
      </c>
      <c r="CA79" s="131" t="e">
        <f t="shared" si="74"/>
        <v>#N/A</v>
      </c>
      <c r="CB79" s="131" t="e">
        <f t="shared" si="75"/>
        <v>#N/A</v>
      </c>
      <c r="CC79" s="131" t="e">
        <f t="shared" si="76"/>
        <v>#N/A</v>
      </c>
      <c r="CD79" s="131" t="e">
        <f t="shared" si="77"/>
        <v>#N/A</v>
      </c>
      <c r="CE79" s="131" t="e">
        <f t="shared" si="78"/>
        <v>#N/A</v>
      </c>
      <c r="CF79" s="131" t="e">
        <f t="shared" si="79"/>
        <v>#N/A</v>
      </c>
      <c r="CG79" s="131" t="e">
        <f t="shared" si="80"/>
        <v>#N/A</v>
      </c>
    </row>
    <row r="80" spans="2:85" x14ac:dyDescent="0.2">
      <c r="B80" s="103">
        <v>2020</v>
      </c>
      <c r="C80" s="103">
        <v>4</v>
      </c>
      <c r="D80" s="103">
        <v>2</v>
      </c>
      <c r="E80" s="4" t="s">
        <v>6</v>
      </c>
      <c r="F80" s="4" t="s">
        <v>4</v>
      </c>
      <c r="G80" s="133">
        <f>SUMIFS('Model Trip Data'!$H:$H,'Model Trip Data'!$A:$A,$B80,'Model Trip Data'!$B:$B,$C80,'Model Trip Data'!$C:$C,$D80,'Model Trip Data'!$E:$E,G$7,'Model Trip Data'!$F:$F,G$8,'Model Trip Data'!$D:$D,G$10,'Model Trip Data'!$G:$G,G$9)</f>
        <v>0</v>
      </c>
      <c r="H80" s="133">
        <f>SUMIFS('Model Trip Data'!$H:$H,'Model Trip Data'!$A:$A,$B80,'Model Trip Data'!$B:$B,$C80,'Model Trip Data'!$C:$C,$D80,'Model Trip Data'!$E:$E,H$7,'Model Trip Data'!$F:$F,H$8,'Model Trip Data'!$D:$D,H$10,'Model Trip Data'!$G:$G,H$9)</f>
        <v>0</v>
      </c>
      <c r="I80" s="133">
        <f>SUMIFS('Model Trip Data'!$H:$H,'Model Trip Data'!$A:$A,$B80,'Model Trip Data'!$B:$B,$C80,'Model Trip Data'!$C:$C,$D80,'Model Trip Data'!$E:$E,I$7,'Model Trip Data'!$F:$F,I$8,'Model Trip Data'!$D:$D,I$10,'Model Trip Data'!$G:$G,I$9)</f>
        <v>0</v>
      </c>
      <c r="J80" s="133">
        <f>SUMIFS('Model Trip Data'!$H:$H,'Model Trip Data'!$A:$A,$B80,'Model Trip Data'!$B:$B,$C80,'Model Trip Data'!$C:$C,$D80,'Model Trip Data'!$E:$E,J$7,'Model Trip Data'!$F:$F,J$8,'Model Trip Data'!$D:$D,J$10,'Model Trip Data'!$G:$G,J$9)</f>
        <v>0</v>
      </c>
      <c r="K80" s="133">
        <f>SUMIFS('Model Trip Data'!$H:$H,'Model Trip Data'!$A:$A,$B80,'Model Trip Data'!$B:$B,$C80,'Model Trip Data'!$C:$C,$D80,'Model Trip Data'!$E:$E,K$7,'Model Trip Data'!$F:$F,K$8,'Model Trip Data'!$D:$D,K$10,'Model Trip Data'!$G:$G,K$9)</f>
        <v>0</v>
      </c>
      <c r="L80" s="133">
        <f>SUMIFS('Model Trip Data'!$H:$H,'Model Trip Data'!$A:$A,$B80,'Model Trip Data'!$B:$B,$C80,'Model Trip Data'!$C:$C,$D80,'Model Trip Data'!$E:$E,L$7,'Model Trip Data'!$F:$F,L$8,'Model Trip Data'!$D:$D,L$10,'Model Trip Data'!$G:$G,L$9)</f>
        <v>0</v>
      </c>
      <c r="M80" s="133">
        <f>SUMIFS('Model Trip Data'!$H:$H,'Model Trip Data'!$A:$A,$B80,'Model Trip Data'!$B:$B,$C80,'Model Trip Data'!$C:$C,$D80,'Model Trip Data'!$E:$E,M$7,'Model Trip Data'!$F:$F,M$8,'Model Trip Data'!$G:$G,M$9)</f>
        <v>0</v>
      </c>
      <c r="N80" s="133">
        <f>SUMIFS('Model Trip Data'!$H:$H,'Model Trip Data'!$A:$A,$B80,'Model Trip Data'!$B:$B,$C80,'Model Trip Data'!$C:$C,$D80,'Model Trip Data'!$E:$E,N$7,'Model Trip Data'!$F:$F,N$8,'Model Trip Data'!$G:$G,N$9)</f>
        <v>0</v>
      </c>
      <c r="O80" s="133">
        <f>SUMIFS('Model Trip Data'!$H:$H,'Model Trip Data'!$A:$A,$B80,'Model Trip Data'!$B:$B,$C80,'Model Trip Data'!$C:$C,$D80,'Model Trip Data'!$E:$E,O$7,'Model Trip Data'!$F:$F,O$8,'Model Trip Data'!$G:$G,O$9)</f>
        <v>0</v>
      </c>
      <c r="P80" s="134" t="e">
        <f>VLOOKUP($B80&amp;"_"&amp;$C80&amp;"_"&amp;$D80&amp;"_"&amp;P$10,'Model Skims Data'!$A:$H,6,FALSE)</f>
        <v>#N/A</v>
      </c>
      <c r="Q80" s="134" t="e">
        <f>VLOOKUP($B80&amp;"_"&amp;$C80&amp;"_"&amp;$D80&amp;"_"&amp;Q$10,'Model Skims Data'!$A:$H,7,FALSE)</f>
        <v>#N/A</v>
      </c>
      <c r="R80" s="134" t="e">
        <f>VLOOKUP($B80&amp;"_"&amp;$C80&amp;"_"&amp;$D80&amp;"_"&amp;R$10,'Model Skims Data'!$A:$H,6,FALSE)</f>
        <v>#N/A</v>
      </c>
      <c r="S80" s="134" t="e">
        <f>VLOOKUP($B80&amp;"_"&amp;$C80&amp;"_"&amp;$D80&amp;"_"&amp;S$10,'Model Skims Data'!$A:$H,7,FALSE)</f>
        <v>#N/A</v>
      </c>
      <c r="T80" s="134" t="e">
        <f>VLOOKUP($B80&amp;"_"&amp;$C80&amp;"_"&amp;$D80&amp;"_"&amp;T$10,'Model Skims Data'!$A:$H,6,FALSE)</f>
        <v>#N/A</v>
      </c>
      <c r="U80" s="134" t="e">
        <f>VLOOKUP($B80&amp;"_"&amp;$C80&amp;"_"&amp;$D80&amp;"_"&amp;U$10,'Model Skims Data'!$A:$H,7,FALSE)</f>
        <v>#N/A</v>
      </c>
      <c r="V80" s="134" t="e">
        <f>VLOOKUP($B80&amp;"_"&amp;$C80&amp;"_"&amp;$D80&amp;"_"&amp;V$10,'Model Skims Data'!$A:$H,8,FALSE)</f>
        <v>#N/A</v>
      </c>
      <c r="W80" s="134" t="e">
        <f>VLOOKUP($B80&amp;"_"&amp;$C80&amp;"_"&amp;$D80&amp;"_"&amp;W$10,'Model Skims Data'!$A:$H,8,FALSE)</f>
        <v>#N/A</v>
      </c>
      <c r="X80" s="134" t="e">
        <f>VLOOKUP($B80&amp;"_"&amp;$C80&amp;"_"&amp;$D80&amp;"_"&amp;X$10,'Model Skims Data'!$A:$H,8,FALSE)</f>
        <v>#N/A</v>
      </c>
      <c r="Y80" s="134">
        <f>HLOOKUP('Pooling Demand- Subsidy &amp; ML'!$B80,'Main Sheet'!$B$9:$F$44,21,FALSE)</f>
        <v>20.2</v>
      </c>
      <c r="Z80" s="134">
        <f>HLOOKUP('Pooling Demand- Subsidy &amp; ML'!$B80,'Main Sheet'!$B$9:$F$44,23,FALSE)</f>
        <v>0</v>
      </c>
      <c r="AA80" s="179">
        <f>HLOOKUP('Pooling Demand- Subsidy &amp; ML'!$B80,'Main Sheet'!$B$9:$F$44,28,FALSE)</f>
        <v>-1.9513339196716502E-3</v>
      </c>
      <c r="AB80" s="180">
        <f>HLOOKUP('Pooling Demand- Subsidy &amp; ML'!$B80,'Main Sheet'!$B$9:$F$44,30,FALSE)</f>
        <v>-2.6</v>
      </c>
      <c r="AC80" s="180">
        <f>HLOOKUP('Pooling Demand- Subsidy &amp; ML'!$B80,'Main Sheet'!$B$9:$F$44,31,FALSE)</f>
        <v>-5.9</v>
      </c>
      <c r="AD80" s="180">
        <f>HLOOKUP('Pooling Demand- Subsidy &amp; ML'!$B80,'Main Sheet'!$B$9:$F$44,32,FALSE)</f>
        <v>-7.9</v>
      </c>
      <c r="AE80" s="108" t="e">
        <f t="shared" si="81"/>
        <v>#N/A</v>
      </c>
      <c r="AF80" s="108" t="e">
        <f t="shared" si="82"/>
        <v>#N/A</v>
      </c>
      <c r="AG80" s="108" t="e">
        <f t="shared" si="83"/>
        <v>#N/A</v>
      </c>
      <c r="AH80" s="134">
        <f>HLOOKUP('Pooling Demand- Subsidy &amp; ML'!$B80,'Main Sheet'!$B$9:$F$44,24,FALSE)</f>
        <v>54</v>
      </c>
      <c r="AI80" s="180">
        <f>HLOOKUP('Pooling Demand- Subsidy &amp; ML'!$B80,'Main Sheet'!$B$9:$F$44,34,FALSE)</f>
        <v>-2.9</v>
      </c>
      <c r="AJ80" s="180">
        <f>HLOOKUP('Pooling Demand- Subsidy &amp; ML'!$B80,'Main Sheet'!$B$9:$F$44,35,FALSE)</f>
        <v>-6.3</v>
      </c>
      <c r="AK80" s="180">
        <f>HLOOKUP('Pooling Demand- Subsidy &amp; ML'!$B80,'Main Sheet'!$B$9:$F$44,36,FALSE)</f>
        <v>-8.4</v>
      </c>
      <c r="AL80" s="108" t="e">
        <f t="shared" si="84"/>
        <v>#N/A</v>
      </c>
      <c r="AM80" s="108" t="e">
        <f t="shared" si="85"/>
        <v>#N/A</v>
      </c>
      <c r="AN80" s="108" t="e">
        <f t="shared" si="86"/>
        <v>#N/A</v>
      </c>
      <c r="AO80" s="128" t="e">
        <f>HLOOKUP($B80,'Main Sheet'!$B$9:$F$44,26,FALSE)*$P80/(1-AE80)</f>
        <v>#N/A</v>
      </c>
      <c r="AP80" s="128" t="e">
        <f>HLOOKUP($B80,'Main Sheet'!$B$9:$F$44,26,FALSE)*$P80/(1-AF80)</f>
        <v>#N/A</v>
      </c>
      <c r="AQ80" s="128" t="e">
        <f>HLOOKUP($B80,'Main Sheet'!$B$9:$F$44,26,FALSE)*$P80/(1-AG80)</f>
        <v>#N/A</v>
      </c>
      <c r="AR80" s="128" t="e">
        <f>HLOOKUP($B80,'Main Sheet'!$B$9:$F$44,26,FALSE)*$R80/(1-AE80)</f>
        <v>#N/A</v>
      </c>
      <c r="AS80" s="128" t="e">
        <f>HLOOKUP($B80,'Main Sheet'!$B$9:$F$44,26,FALSE)*$R80/(1-AF80)</f>
        <v>#N/A</v>
      </c>
      <c r="AT80" s="128" t="e">
        <f>HLOOKUP($B80,'Main Sheet'!$B$9:$F$44,26,FALSE)*$R80/(1-AG80)</f>
        <v>#N/A</v>
      </c>
      <c r="AU80" s="128" t="e">
        <f>HLOOKUP($B80,'Main Sheet'!$B$9:$F$44,26,FALSE)*$T80/(1-AL80)</f>
        <v>#N/A</v>
      </c>
      <c r="AV80" s="128" t="e">
        <f>HLOOKUP($B80,'Main Sheet'!$B$9:$F$44,26,FALSE)*$T80/(1-AM80)</f>
        <v>#N/A</v>
      </c>
      <c r="AW80" s="128" t="e">
        <f>HLOOKUP($B80,'Main Sheet'!$B$9:$F$44,26,FALSE)*$T80/(1-AN80)</f>
        <v>#N/A</v>
      </c>
      <c r="AX80" s="50" t="e">
        <f t="shared" si="45"/>
        <v>#N/A</v>
      </c>
      <c r="AY80" s="50" t="e">
        <f t="shared" si="46"/>
        <v>#N/A</v>
      </c>
      <c r="AZ80" s="50" t="e">
        <f t="shared" si="47"/>
        <v>#N/A</v>
      </c>
      <c r="BA80" s="50" t="e">
        <f t="shared" si="48"/>
        <v>#N/A</v>
      </c>
      <c r="BB80" s="50" t="e">
        <f t="shared" si="49"/>
        <v>#N/A</v>
      </c>
      <c r="BC80" s="50" t="e">
        <f t="shared" si="50"/>
        <v>#N/A</v>
      </c>
      <c r="BD80" s="50" t="e">
        <f t="shared" si="51"/>
        <v>#N/A</v>
      </c>
      <c r="BE80" s="50" t="e">
        <f t="shared" si="52"/>
        <v>#N/A</v>
      </c>
      <c r="BF80" s="50" t="e">
        <f t="shared" si="53"/>
        <v>#N/A</v>
      </c>
      <c r="BG80" s="131" t="e">
        <f t="shared" si="54"/>
        <v>#N/A</v>
      </c>
      <c r="BH80" s="131" t="e">
        <f t="shared" si="55"/>
        <v>#N/A</v>
      </c>
      <c r="BI80" s="131" t="e">
        <f t="shared" si="56"/>
        <v>#N/A</v>
      </c>
      <c r="BJ80" s="131" t="e">
        <f t="shared" si="57"/>
        <v>#N/A</v>
      </c>
      <c r="BK80" s="131" t="e">
        <f t="shared" si="58"/>
        <v>#N/A</v>
      </c>
      <c r="BL80" s="131" t="e">
        <f t="shared" si="59"/>
        <v>#N/A</v>
      </c>
      <c r="BM80" s="131" t="e">
        <f t="shared" si="60"/>
        <v>#N/A</v>
      </c>
      <c r="BN80" s="131" t="e">
        <f t="shared" si="61"/>
        <v>#N/A</v>
      </c>
      <c r="BO80" s="131" t="e">
        <f t="shared" si="62"/>
        <v>#N/A</v>
      </c>
      <c r="BP80" s="129" t="e">
        <f t="shared" si="63"/>
        <v>#N/A</v>
      </c>
      <c r="BQ80" s="129" t="e">
        <f t="shared" si="64"/>
        <v>#N/A</v>
      </c>
      <c r="BR80" s="129" t="e">
        <f t="shared" si="65"/>
        <v>#N/A</v>
      </c>
      <c r="BS80" s="129" t="e">
        <f t="shared" si="66"/>
        <v>#N/A</v>
      </c>
      <c r="BT80" s="129" t="e">
        <f t="shared" si="67"/>
        <v>#N/A</v>
      </c>
      <c r="BU80" s="129" t="e">
        <f t="shared" si="68"/>
        <v>#N/A</v>
      </c>
      <c r="BV80" s="129" t="e">
        <f t="shared" si="69"/>
        <v>#N/A</v>
      </c>
      <c r="BW80" s="129" t="e">
        <f t="shared" si="70"/>
        <v>#N/A</v>
      </c>
      <c r="BX80" s="129" t="e">
        <f t="shared" si="71"/>
        <v>#N/A</v>
      </c>
      <c r="BY80" s="131" t="e">
        <f t="shared" si="72"/>
        <v>#N/A</v>
      </c>
      <c r="BZ80" s="131" t="e">
        <f t="shared" si="73"/>
        <v>#N/A</v>
      </c>
      <c r="CA80" s="131" t="e">
        <f t="shared" si="74"/>
        <v>#N/A</v>
      </c>
      <c r="CB80" s="131" t="e">
        <f t="shared" si="75"/>
        <v>#N/A</v>
      </c>
      <c r="CC80" s="131" t="e">
        <f t="shared" si="76"/>
        <v>#N/A</v>
      </c>
      <c r="CD80" s="131" t="e">
        <f t="shared" si="77"/>
        <v>#N/A</v>
      </c>
      <c r="CE80" s="131" t="e">
        <f t="shared" si="78"/>
        <v>#N/A</v>
      </c>
      <c r="CF80" s="131" t="e">
        <f t="shared" si="79"/>
        <v>#N/A</v>
      </c>
      <c r="CG80" s="131" t="e">
        <f t="shared" si="80"/>
        <v>#N/A</v>
      </c>
    </row>
    <row r="81" spans="2:85" x14ac:dyDescent="0.2">
      <c r="B81" s="103">
        <v>2020</v>
      </c>
      <c r="C81" s="103">
        <v>5</v>
      </c>
      <c r="D81" s="103">
        <v>2</v>
      </c>
      <c r="E81" s="4" t="s">
        <v>7</v>
      </c>
      <c r="F81" s="4" t="s">
        <v>4</v>
      </c>
      <c r="G81" s="133">
        <f>SUMIFS('Model Trip Data'!$H:$H,'Model Trip Data'!$A:$A,$B81,'Model Trip Data'!$B:$B,$C81,'Model Trip Data'!$C:$C,$D81,'Model Trip Data'!$E:$E,G$7,'Model Trip Data'!$F:$F,G$8,'Model Trip Data'!$D:$D,G$10,'Model Trip Data'!$G:$G,G$9)</f>
        <v>0</v>
      </c>
      <c r="H81" s="133">
        <f>SUMIFS('Model Trip Data'!$H:$H,'Model Trip Data'!$A:$A,$B81,'Model Trip Data'!$B:$B,$C81,'Model Trip Data'!$C:$C,$D81,'Model Trip Data'!$E:$E,H$7,'Model Trip Data'!$F:$F,H$8,'Model Trip Data'!$D:$D,H$10,'Model Trip Data'!$G:$G,H$9)</f>
        <v>0</v>
      </c>
      <c r="I81" s="133">
        <f>SUMIFS('Model Trip Data'!$H:$H,'Model Trip Data'!$A:$A,$B81,'Model Trip Data'!$B:$B,$C81,'Model Trip Data'!$C:$C,$D81,'Model Trip Data'!$E:$E,I$7,'Model Trip Data'!$F:$F,I$8,'Model Trip Data'!$D:$D,I$10,'Model Trip Data'!$G:$G,I$9)</f>
        <v>0</v>
      </c>
      <c r="J81" s="133">
        <f>SUMIFS('Model Trip Data'!$H:$H,'Model Trip Data'!$A:$A,$B81,'Model Trip Data'!$B:$B,$C81,'Model Trip Data'!$C:$C,$D81,'Model Trip Data'!$E:$E,J$7,'Model Trip Data'!$F:$F,J$8,'Model Trip Data'!$D:$D,J$10,'Model Trip Data'!$G:$G,J$9)</f>
        <v>0</v>
      </c>
      <c r="K81" s="133">
        <f>SUMIFS('Model Trip Data'!$H:$H,'Model Trip Data'!$A:$A,$B81,'Model Trip Data'!$B:$B,$C81,'Model Trip Data'!$C:$C,$D81,'Model Trip Data'!$E:$E,K$7,'Model Trip Data'!$F:$F,K$8,'Model Trip Data'!$D:$D,K$10,'Model Trip Data'!$G:$G,K$9)</f>
        <v>0</v>
      </c>
      <c r="L81" s="133">
        <f>SUMIFS('Model Trip Data'!$H:$H,'Model Trip Data'!$A:$A,$B81,'Model Trip Data'!$B:$B,$C81,'Model Trip Data'!$C:$C,$D81,'Model Trip Data'!$E:$E,L$7,'Model Trip Data'!$F:$F,L$8,'Model Trip Data'!$D:$D,L$10,'Model Trip Data'!$G:$G,L$9)</f>
        <v>0</v>
      </c>
      <c r="M81" s="133">
        <f>SUMIFS('Model Trip Data'!$H:$H,'Model Trip Data'!$A:$A,$B81,'Model Trip Data'!$B:$B,$C81,'Model Trip Data'!$C:$C,$D81,'Model Trip Data'!$E:$E,M$7,'Model Trip Data'!$F:$F,M$8,'Model Trip Data'!$G:$G,M$9)</f>
        <v>0</v>
      </c>
      <c r="N81" s="133">
        <f>SUMIFS('Model Trip Data'!$H:$H,'Model Trip Data'!$A:$A,$B81,'Model Trip Data'!$B:$B,$C81,'Model Trip Data'!$C:$C,$D81,'Model Trip Data'!$E:$E,N$7,'Model Trip Data'!$F:$F,N$8,'Model Trip Data'!$G:$G,N$9)</f>
        <v>0</v>
      </c>
      <c r="O81" s="133">
        <f>SUMIFS('Model Trip Data'!$H:$H,'Model Trip Data'!$A:$A,$B81,'Model Trip Data'!$B:$B,$C81,'Model Trip Data'!$C:$C,$D81,'Model Trip Data'!$E:$E,O$7,'Model Trip Data'!$F:$F,O$8,'Model Trip Data'!$G:$G,O$9)</f>
        <v>0</v>
      </c>
      <c r="P81" s="134" t="e">
        <f>VLOOKUP($B81&amp;"_"&amp;$C81&amp;"_"&amp;$D81&amp;"_"&amp;P$10,'Model Skims Data'!$A:$H,6,FALSE)</f>
        <v>#N/A</v>
      </c>
      <c r="Q81" s="134" t="e">
        <f>VLOOKUP($B81&amp;"_"&amp;$C81&amp;"_"&amp;$D81&amp;"_"&amp;Q$10,'Model Skims Data'!$A:$H,7,FALSE)</f>
        <v>#N/A</v>
      </c>
      <c r="R81" s="134" t="e">
        <f>VLOOKUP($B81&amp;"_"&amp;$C81&amp;"_"&amp;$D81&amp;"_"&amp;R$10,'Model Skims Data'!$A:$H,6,FALSE)</f>
        <v>#N/A</v>
      </c>
      <c r="S81" s="134" t="e">
        <f>VLOOKUP($B81&amp;"_"&amp;$C81&amp;"_"&amp;$D81&amp;"_"&amp;S$10,'Model Skims Data'!$A:$H,7,FALSE)</f>
        <v>#N/A</v>
      </c>
      <c r="T81" s="134" t="e">
        <f>VLOOKUP($B81&amp;"_"&amp;$C81&amp;"_"&amp;$D81&amp;"_"&amp;T$10,'Model Skims Data'!$A:$H,6,FALSE)</f>
        <v>#N/A</v>
      </c>
      <c r="U81" s="134" t="e">
        <f>VLOOKUP($B81&amp;"_"&amp;$C81&amp;"_"&amp;$D81&amp;"_"&amp;U$10,'Model Skims Data'!$A:$H,7,FALSE)</f>
        <v>#N/A</v>
      </c>
      <c r="V81" s="134" t="e">
        <f>VLOOKUP($B81&amp;"_"&amp;$C81&amp;"_"&amp;$D81&amp;"_"&amp;V$10,'Model Skims Data'!$A:$H,8,FALSE)</f>
        <v>#N/A</v>
      </c>
      <c r="W81" s="134" t="e">
        <f>VLOOKUP($B81&amp;"_"&amp;$C81&amp;"_"&amp;$D81&amp;"_"&amp;W$10,'Model Skims Data'!$A:$H,8,FALSE)</f>
        <v>#N/A</v>
      </c>
      <c r="X81" s="134" t="e">
        <f>VLOOKUP($B81&amp;"_"&amp;$C81&amp;"_"&amp;$D81&amp;"_"&amp;X$10,'Model Skims Data'!$A:$H,8,FALSE)</f>
        <v>#N/A</v>
      </c>
      <c r="Y81" s="134">
        <f>HLOOKUP('Pooling Demand- Subsidy &amp; ML'!$B81,'Main Sheet'!$B$9:$F$44,21,FALSE)</f>
        <v>20.2</v>
      </c>
      <c r="Z81" s="134">
        <f>HLOOKUP('Pooling Demand- Subsidy &amp; ML'!$B81,'Main Sheet'!$B$9:$F$44,23,FALSE)</f>
        <v>0</v>
      </c>
      <c r="AA81" s="179">
        <f>HLOOKUP('Pooling Demand- Subsidy &amp; ML'!$B81,'Main Sheet'!$B$9:$F$44,28,FALSE)</f>
        <v>-1.9513339196716502E-3</v>
      </c>
      <c r="AB81" s="180">
        <f>HLOOKUP('Pooling Demand- Subsidy &amp; ML'!$B81,'Main Sheet'!$B$9:$F$44,30,FALSE)</f>
        <v>-2.6</v>
      </c>
      <c r="AC81" s="180">
        <f>HLOOKUP('Pooling Demand- Subsidy &amp; ML'!$B81,'Main Sheet'!$B$9:$F$44,31,FALSE)</f>
        <v>-5.9</v>
      </c>
      <c r="AD81" s="180">
        <f>HLOOKUP('Pooling Demand- Subsidy &amp; ML'!$B81,'Main Sheet'!$B$9:$F$44,32,FALSE)</f>
        <v>-7.9</v>
      </c>
      <c r="AE81" s="108" t="e">
        <f t="shared" si="81"/>
        <v>#N/A</v>
      </c>
      <c r="AF81" s="108" t="e">
        <f t="shared" si="82"/>
        <v>#N/A</v>
      </c>
      <c r="AG81" s="108" t="e">
        <f t="shared" si="83"/>
        <v>#N/A</v>
      </c>
      <c r="AH81" s="134">
        <f>HLOOKUP('Pooling Demand- Subsidy &amp; ML'!$B81,'Main Sheet'!$B$9:$F$44,24,FALSE)</f>
        <v>54</v>
      </c>
      <c r="AI81" s="180">
        <f>HLOOKUP('Pooling Demand- Subsidy &amp; ML'!$B81,'Main Sheet'!$B$9:$F$44,34,FALSE)</f>
        <v>-2.9</v>
      </c>
      <c r="AJ81" s="180">
        <f>HLOOKUP('Pooling Demand- Subsidy &amp; ML'!$B81,'Main Sheet'!$B$9:$F$44,35,FALSE)</f>
        <v>-6.3</v>
      </c>
      <c r="AK81" s="180">
        <f>HLOOKUP('Pooling Demand- Subsidy &amp; ML'!$B81,'Main Sheet'!$B$9:$F$44,36,FALSE)</f>
        <v>-8.4</v>
      </c>
      <c r="AL81" s="108" t="e">
        <f t="shared" si="84"/>
        <v>#N/A</v>
      </c>
      <c r="AM81" s="108" t="e">
        <f t="shared" si="85"/>
        <v>#N/A</v>
      </c>
      <c r="AN81" s="108" t="e">
        <f t="shared" si="86"/>
        <v>#N/A</v>
      </c>
      <c r="AO81" s="128" t="e">
        <f>HLOOKUP($B81,'Main Sheet'!$B$9:$F$44,26,FALSE)*$P81/(1-AE81)</f>
        <v>#N/A</v>
      </c>
      <c r="AP81" s="128" t="e">
        <f>HLOOKUP($B81,'Main Sheet'!$B$9:$F$44,26,FALSE)*$P81/(1-AF81)</f>
        <v>#N/A</v>
      </c>
      <c r="AQ81" s="128" t="e">
        <f>HLOOKUP($B81,'Main Sheet'!$B$9:$F$44,26,FALSE)*$P81/(1-AG81)</f>
        <v>#N/A</v>
      </c>
      <c r="AR81" s="128" t="e">
        <f>HLOOKUP($B81,'Main Sheet'!$B$9:$F$44,26,FALSE)*$R81/(1-AE81)</f>
        <v>#N/A</v>
      </c>
      <c r="AS81" s="128" t="e">
        <f>HLOOKUP($B81,'Main Sheet'!$B$9:$F$44,26,FALSE)*$R81/(1-AF81)</f>
        <v>#N/A</v>
      </c>
      <c r="AT81" s="128" t="e">
        <f>HLOOKUP($B81,'Main Sheet'!$B$9:$F$44,26,FALSE)*$R81/(1-AG81)</f>
        <v>#N/A</v>
      </c>
      <c r="AU81" s="128" t="e">
        <f>HLOOKUP($B81,'Main Sheet'!$B$9:$F$44,26,FALSE)*$T81/(1-AL81)</f>
        <v>#N/A</v>
      </c>
      <c r="AV81" s="128" t="e">
        <f>HLOOKUP($B81,'Main Sheet'!$B$9:$F$44,26,FALSE)*$T81/(1-AM81)</f>
        <v>#N/A</v>
      </c>
      <c r="AW81" s="128" t="e">
        <f>HLOOKUP($B81,'Main Sheet'!$B$9:$F$44,26,FALSE)*$T81/(1-AN81)</f>
        <v>#N/A</v>
      </c>
      <c r="AX81" s="50" t="e">
        <f t="shared" si="45"/>
        <v>#N/A</v>
      </c>
      <c r="AY81" s="50" t="e">
        <f t="shared" si="46"/>
        <v>#N/A</v>
      </c>
      <c r="AZ81" s="50" t="e">
        <f t="shared" si="47"/>
        <v>#N/A</v>
      </c>
      <c r="BA81" s="50" t="e">
        <f t="shared" si="48"/>
        <v>#N/A</v>
      </c>
      <c r="BB81" s="50" t="e">
        <f t="shared" si="49"/>
        <v>#N/A</v>
      </c>
      <c r="BC81" s="50" t="e">
        <f t="shared" si="50"/>
        <v>#N/A</v>
      </c>
      <c r="BD81" s="50" t="e">
        <f t="shared" si="51"/>
        <v>#N/A</v>
      </c>
      <c r="BE81" s="50" t="e">
        <f t="shared" si="52"/>
        <v>#N/A</v>
      </c>
      <c r="BF81" s="50" t="e">
        <f t="shared" si="53"/>
        <v>#N/A</v>
      </c>
      <c r="BG81" s="131" t="e">
        <f t="shared" si="54"/>
        <v>#N/A</v>
      </c>
      <c r="BH81" s="131" t="e">
        <f t="shared" si="55"/>
        <v>#N/A</v>
      </c>
      <c r="BI81" s="131" t="e">
        <f t="shared" si="56"/>
        <v>#N/A</v>
      </c>
      <c r="BJ81" s="131" t="e">
        <f t="shared" si="57"/>
        <v>#N/A</v>
      </c>
      <c r="BK81" s="131" t="e">
        <f t="shared" si="58"/>
        <v>#N/A</v>
      </c>
      <c r="BL81" s="131" t="e">
        <f t="shared" si="59"/>
        <v>#N/A</v>
      </c>
      <c r="BM81" s="131" t="e">
        <f t="shared" si="60"/>
        <v>#N/A</v>
      </c>
      <c r="BN81" s="131" t="e">
        <f t="shared" si="61"/>
        <v>#N/A</v>
      </c>
      <c r="BO81" s="131" t="e">
        <f t="shared" si="62"/>
        <v>#N/A</v>
      </c>
      <c r="BP81" s="129" t="e">
        <f t="shared" si="63"/>
        <v>#N/A</v>
      </c>
      <c r="BQ81" s="129" t="e">
        <f t="shared" si="64"/>
        <v>#N/A</v>
      </c>
      <c r="BR81" s="129" t="e">
        <f t="shared" si="65"/>
        <v>#N/A</v>
      </c>
      <c r="BS81" s="129" t="e">
        <f t="shared" si="66"/>
        <v>#N/A</v>
      </c>
      <c r="BT81" s="129" t="e">
        <f t="shared" si="67"/>
        <v>#N/A</v>
      </c>
      <c r="BU81" s="129" t="e">
        <f t="shared" si="68"/>
        <v>#N/A</v>
      </c>
      <c r="BV81" s="129" t="e">
        <f t="shared" si="69"/>
        <v>#N/A</v>
      </c>
      <c r="BW81" s="129" t="e">
        <f t="shared" si="70"/>
        <v>#N/A</v>
      </c>
      <c r="BX81" s="129" t="e">
        <f t="shared" si="71"/>
        <v>#N/A</v>
      </c>
      <c r="BY81" s="131" t="e">
        <f t="shared" si="72"/>
        <v>#N/A</v>
      </c>
      <c r="BZ81" s="131" t="e">
        <f t="shared" si="73"/>
        <v>#N/A</v>
      </c>
      <c r="CA81" s="131" t="e">
        <f t="shared" si="74"/>
        <v>#N/A</v>
      </c>
      <c r="CB81" s="131" t="e">
        <f t="shared" si="75"/>
        <v>#N/A</v>
      </c>
      <c r="CC81" s="131" t="e">
        <f t="shared" si="76"/>
        <v>#N/A</v>
      </c>
      <c r="CD81" s="131" t="e">
        <f t="shared" si="77"/>
        <v>#N/A</v>
      </c>
      <c r="CE81" s="131" t="e">
        <f t="shared" si="78"/>
        <v>#N/A</v>
      </c>
      <c r="CF81" s="131" t="e">
        <f t="shared" si="79"/>
        <v>#N/A</v>
      </c>
      <c r="CG81" s="131" t="e">
        <f t="shared" si="80"/>
        <v>#N/A</v>
      </c>
    </row>
    <row r="82" spans="2:85" x14ac:dyDescent="0.2">
      <c r="B82" s="103">
        <v>2020</v>
      </c>
      <c r="C82" s="103">
        <v>6</v>
      </c>
      <c r="D82" s="103">
        <v>2</v>
      </c>
      <c r="E82" s="4" t="s">
        <v>8</v>
      </c>
      <c r="F82" s="4" t="s">
        <v>4</v>
      </c>
      <c r="G82" s="133">
        <f>SUMIFS('Model Trip Data'!$H:$H,'Model Trip Data'!$A:$A,$B82,'Model Trip Data'!$B:$B,$C82,'Model Trip Data'!$C:$C,$D82,'Model Trip Data'!$E:$E,G$7,'Model Trip Data'!$F:$F,G$8,'Model Trip Data'!$D:$D,G$10,'Model Trip Data'!$G:$G,G$9)</f>
        <v>0</v>
      </c>
      <c r="H82" s="133">
        <f>SUMIFS('Model Trip Data'!$H:$H,'Model Trip Data'!$A:$A,$B82,'Model Trip Data'!$B:$B,$C82,'Model Trip Data'!$C:$C,$D82,'Model Trip Data'!$E:$E,H$7,'Model Trip Data'!$F:$F,H$8,'Model Trip Data'!$D:$D,H$10,'Model Trip Data'!$G:$G,H$9)</f>
        <v>0</v>
      </c>
      <c r="I82" s="133">
        <f>SUMIFS('Model Trip Data'!$H:$H,'Model Trip Data'!$A:$A,$B82,'Model Trip Data'!$B:$B,$C82,'Model Trip Data'!$C:$C,$D82,'Model Trip Data'!$E:$E,I$7,'Model Trip Data'!$F:$F,I$8,'Model Trip Data'!$D:$D,I$10,'Model Trip Data'!$G:$G,I$9)</f>
        <v>0</v>
      </c>
      <c r="J82" s="133">
        <f>SUMIFS('Model Trip Data'!$H:$H,'Model Trip Data'!$A:$A,$B82,'Model Trip Data'!$B:$B,$C82,'Model Trip Data'!$C:$C,$D82,'Model Trip Data'!$E:$E,J$7,'Model Trip Data'!$F:$F,J$8,'Model Trip Data'!$D:$D,J$10,'Model Trip Data'!$G:$G,J$9)</f>
        <v>0</v>
      </c>
      <c r="K82" s="133">
        <f>SUMIFS('Model Trip Data'!$H:$H,'Model Trip Data'!$A:$A,$B82,'Model Trip Data'!$B:$B,$C82,'Model Trip Data'!$C:$C,$D82,'Model Trip Data'!$E:$E,K$7,'Model Trip Data'!$F:$F,K$8,'Model Trip Data'!$D:$D,K$10,'Model Trip Data'!$G:$G,K$9)</f>
        <v>0</v>
      </c>
      <c r="L82" s="133">
        <f>SUMIFS('Model Trip Data'!$H:$H,'Model Trip Data'!$A:$A,$B82,'Model Trip Data'!$B:$B,$C82,'Model Trip Data'!$C:$C,$D82,'Model Trip Data'!$E:$E,L$7,'Model Trip Data'!$F:$F,L$8,'Model Trip Data'!$D:$D,L$10,'Model Trip Data'!$G:$G,L$9)</f>
        <v>0</v>
      </c>
      <c r="M82" s="133">
        <f>SUMIFS('Model Trip Data'!$H:$H,'Model Trip Data'!$A:$A,$B82,'Model Trip Data'!$B:$B,$C82,'Model Trip Data'!$C:$C,$D82,'Model Trip Data'!$E:$E,M$7,'Model Trip Data'!$F:$F,M$8,'Model Trip Data'!$G:$G,M$9)</f>
        <v>0</v>
      </c>
      <c r="N82" s="133">
        <f>SUMIFS('Model Trip Data'!$H:$H,'Model Trip Data'!$A:$A,$B82,'Model Trip Data'!$B:$B,$C82,'Model Trip Data'!$C:$C,$D82,'Model Trip Data'!$E:$E,N$7,'Model Trip Data'!$F:$F,N$8,'Model Trip Data'!$G:$G,N$9)</f>
        <v>0</v>
      </c>
      <c r="O82" s="133">
        <f>SUMIFS('Model Trip Data'!$H:$H,'Model Trip Data'!$A:$A,$B82,'Model Trip Data'!$B:$B,$C82,'Model Trip Data'!$C:$C,$D82,'Model Trip Data'!$E:$E,O$7,'Model Trip Data'!$F:$F,O$8,'Model Trip Data'!$G:$G,O$9)</f>
        <v>0</v>
      </c>
      <c r="P82" s="134" t="e">
        <f>VLOOKUP($B82&amp;"_"&amp;$C82&amp;"_"&amp;$D82&amp;"_"&amp;P$10,'Model Skims Data'!$A:$H,6,FALSE)</f>
        <v>#N/A</v>
      </c>
      <c r="Q82" s="134" t="e">
        <f>VLOOKUP($B82&amp;"_"&amp;$C82&amp;"_"&amp;$D82&amp;"_"&amp;Q$10,'Model Skims Data'!$A:$H,7,FALSE)</f>
        <v>#N/A</v>
      </c>
      <c r="R82" s="134" t="e">
        <f>VLOOKUP($B82&amp;"_"&amp;$C82&amp;"_"&amp;$D82&amp;"_"&amp;R$10,'Model Skims Data'!$A:$H,6,FALSE)</f>
        <v>#N/A</v>
      </c>
      <c r="S82" s="134" t="e">
        <f>VLOOKUP($B82&amp;"_"&amp;$C82&amp;"_"&amp;$D82&amp;"_"&amp;S$10,'Model Skims Data'!$A:$H,7,FALSE)</f>
        <v>#N/A</v>
      </c>
      <c r="T82" s="134" t="e">
        <f>VLOOKUP($B82&amp;"_"&amp;$C82&amp;"_"&amp;$D82&amp;"_"&amp;T$10,'Model Skims Data'!$A:$H,6,FALSE)</f>
        <v>#N/A</v>
      </c>
      <c r="U82" s="134" t="e">
        <f>VLOOKUP($B82&amp;"_"&amp;$C82&amp;"_"&amp;$D82&amp;"_"&amp;U$10,'Model Skims Data'!$A:$H,7,FALSE)</f>
        <v>#N/A</v>
      </c>
      <c r="V82" s="134" t="e">
        <f>VLOOKUP($B82&amp;"_"&amp;$C82&amp;"_"&amp;$D82&amp;"_"&amp;V$10,'Model Skims Data'!$A:$H,8,FALSE)</f>
        <v>#N/A</v>
      </c>
      <c r="W82" s="134" t="e">
        <f>VLOOKUP($B82&amp;"_"&amp;$C82&amp;"_"&amp;$D82&amp;"_"&amp;W$10,'Model Skims Data'!$A:$H,8,FALSE)</f>
        <v>#N/A</v>
      </c>
      <c r="X82" s="134" t="e">
        <f>VLOOKUP($B82&amp;"_"&amp;$C82&amp;"_"&amp;$D82&amp;"_"&amp;X$10,'Model Skims Data'!$A:$H,8,FALSE)</f>
        <v>#N/A</v>
      </c>
      <c r="Y82" s="134">
        <f>HLOOKUP('Pooling Demand- Subsidy &amp; ML'!$B82,'Main Sheet'!$B$9:$F$44,21,FALSE)</f>
        <v>20.2</v>
      </c>
      <c r="Z82" s="134">
        <f>HLOOKUP('Pooling Demand- Subsidy &amp; ML'!$B82,'Main Sheet'!$B$9:$F$44,23,FALSE)</f>
        <v>0</v>
      </c>
      <c r="AA82" s="179">
        <f>HLOOKUP('Pooling Demand- Subsidy &amp; ML'!$B82,'Main Sheet'!$B$9:$F$44,28,FALSE)</f>
        <v>-1.9513339196716502E-3</v>
      </c>
      <c r="AB82" s="180">
        <f>HLOOKUP('Pooling Demand- Subsidy &amp; ML'!$B82,'Main Sheet'!$B$9:$F$44,30,FALSE)</f>
        <v>-2.6</v>
      </c>
      <c r="AC82" s="180">
        <f>HLOOKUP('Pooling Demand- Subsidy &amp; ML'!$B82,'Main Sheet'!$B$9:$F$44,31,FALSE)</f>
        <v>-5.9</v>
      </c>
      <c r="AD82" s="180">
        <f>HLOOKUP('Pooling Demand- Subsidy &amp; ML'!$B82,'Main Sheet'!$B$9:$F$44,32,FALSE)</f>
        <v>-7.9</v>
      </c>
      <c r="AE82" s="108" t="e">
        <f t="shared" si="81"/>
        <v>#N/A</v>
      </c>
      <c r="AF82" s="108" t="e">
        <f t="shared" si="82"/>
        <v>#N/A</v>
      </c>
      <c r="AG82" s="108" t="e">
        <f t="shared" si="83"/>
        <v>#N/A</v>
      </c>
      <c r="AH82" s="134">
        <f>HLOOKUP('Pooling Demand- Subsidy &amp; ML'!$B82,'Main Sheet'!$B$9:$F$44,24,FALSE)</f>
        <v>54</v>
      </c>
      <c r="AI82" s="180">
        <f>HLOOKUP('Pooling Demand- Subsidy &amp; ML'!$B82,'Main Sheet'!$B$9:$F$44,34,FALSE)</f>
        <v>-2.9</v>
      </c>
      <c r="AJ82" s="180">
        <f>HLOOKUP('Pooling Demand- Subsidy &amp; ML'!$B82,'Main Sheet'!$B$9:$F$44,35,FALSE)</f>
        <v>-6.3</v>
      </c>
      <c r="AK82" s="180">
        <f>HLOOKUP('Pooling Demand- Subsidy &amp; ML'!$B82,'Main Sheet'!$B$9:$F$44,36,FALSE)</f>
        <v>-8.4</v>
      </c>
      <c r="AL82" s="108" t="e">
        <f t="shared" si="84"/>
        <v>#N/A</v>
      </c>
      <c r="AM82" s="108" t="e">
        <f t="shared" si="85"/>
        <v>#N/A</v>
      </c>
      <c r="AN82" s="108" t="e">
        <f t="shared" si="86"/>
        <v>#N/A</v>
      </c>
      <c r="AO82" s="128" t="e">
        <f>HLOOKUP($B82,'Main Sheet'!$B$9:$F$44,26,FALSE)*$P82/(1-AE82)</f>
        <v>#N/A</v>
      </c>
      <c r="AP82" s="128" t="e">
        <f>HLOOKUP($B82,'Main Sheet'!$B$9:$F$44,26,FALSE)*$P82/(1-AF82)</f>
        <v>#N/A</v>
      </c>
      <c r="AQ82" s="128" t="e">
        <f>HLOOKUP($B82,'Main Sheet'!$B$9:$F$44,26,FALSE)*$P82/(1-AG82)</f>
        <v>#N/A</v>
      </c>
      <c r="AR82" s="128" t="e">
        <f>HLOOKUP($B82,'Main Sheet'!$B$9:$F$44,26,FALSE)*$R82/(1-AE82)</f>
        <v>#N/A</v>
      </c>
      <c r="AS82" s="128" t="e">
        <f>HLOOKUP($B82,'Main Sheet'!$B$9:$F$44,26,FALSE)*$R82/(1-AF82)</f>
        <v>#N/A</v>
      </c>
      <c r="AT82" s="128" t="e">
        <f>HLOOKUP($B82,'Main Sheet'!$B$9:$F$44,26,FALSE)*$R82/(1-AG82)</f>
        <v>#N/A</v>
      </c>
      <c r="AU82" s="128" t="e">
        <f>HLOOKUP($B82,'Main Sheet'!$B$9:$F$44,26,FALSE)*$T82/(1-AL82)</f>
        <v>#N/A</v>
      </c>
      <c r="AV82" s="128" t="e">
        <f>HLOOKUP($B82,'Main Sheet'!$B$9:$F$44,26,FALSE)*$T82/(1-AM82)</f>
        <v>#N/A</v>
      </c>
      <c r="AW82" s="128" t="e">
        <f>HLOOKUP($B82,'Main Sheet'!$B$9:$F$44,26,FALSE)*$T82/(1-AN82)</f>
        <v>#N/A</v>
      </c>
      <c r="AX82" s="50" t="e">
        <f t="shared" si="45"/>
        <v>#N/A</v>
      </c>
      <c r="AY82" s="50" t="e">
        <f t="shared" si="46"/>
        <v>#N/A</v>
      </c>
      <c r="AZ82" s="50" t="e">
        <f t="shared" si="47"/>
        <v>#N/A</v>
      </c>
      <c r="BA82" s="50" t="e">
        <f t="shared" si="48"/>
        <v>#N/A</v>
      </c>
      <c r="BB82" s="50" t="e">
        <f t="shared" si="49"/>
        <v>#N/A</v>
      </c>
      <c r="BC82" s="50" t="e">
        <f t="shared" si="50"/>
        <v>#N/A</v>
      </c>
      <c r="BD82" s="50" t="e">
        <f t="shared" si="51"/>
        <v>#N/A</v>
      </c>
      <c r="BE82" s="50" t="e">
        <f t="shared" si="52"/>
        <v>#N/A</v>
      </c>
      <c r="BF82" s="50" t="e">
        <f t="shared" si="53"/>
        <v>#N/A</v>
      </c>
      <c r="BG82" s="131" t="e">
        <f t="shared" si="54"/>
        <v>#N/A</v>
      </c>
      <c r="BH82" s="131" t="e">
        <f t="shared" si="55"/>
        <v>#N/A</v>
      </c>
      <c r="BI82" s="131" t="e">
        <f t="shared" si="56"/>
        <v>#N/A</v>
      </c>
      <c r="BJ82" s="131" t="e">
        <f t="shared" si="57"/>
        <v>#N/A</v>
      </c>
      <c r="BK82" s="131" t="e">
        <f t="shared" si="58"/>
        <v>#N/A</v>
      </c>
      <c r="BL82" s="131" t="e">
        <f t="shared" si="59"/>
        <v>#N/A</v>
      </c>
      <c r="BM82" s="131" t="e">
        <f t="shared" si="60"/>
        <v>#N/A</v>
      </c>
      <c r="BN82" s="131" t="e">
        <f t="shared" si="61"/>
        <v>#N/A</v>
      </c>
      <c r="BO82" s="131" t="e">
        <f t="shared" si="62"/>
        <v>#N/A</v>
      </c>
      <c r="BP82" s="129" t="e">
        <f t="shared" si="63"/>
        <v>#N/A</v>
      </c>
      <c r="BQ82" s="129" t="e">
        <f t="shared" si="64"/>
        <v>#N/A</v>
      </c>
      <c r="BR82" s="129" t="e">
        <f t="shared" si="65"/>
        <v>#N/A</v>
      </c>
      <c r="BS82" s="129" t="e">
        <f t="shared" si="66"/>
        <v>#N/A</v>
      </c>
      <c r="BT82" s="129" t="e">
        <f t="shared" si="67"/>
        <v>#N/A</v>
      </c>
      <c r="BU82" s="129" t="e">
        <f t="shared" si="68"/>
        <v>#N/A</v>
      </c>
      <c r="BV82" s="129" t="e">
        <f t="shared" si="69"/>
        <v>#N/A</v>
      </c>
      <c r="BW82" s="129" t="e">
        <f t="shared" si="70"/>
        <v>#N/A</v>
      </c>
      <c r="BX82" s="129" t="e">
        <f t="shared" si="71"/>
        <v>#N/A</v>
      </c>
      <c r="BY82" s="131" t="e">
        <f t="shared" si="72"/>
        <v>#N/A</v>
      </c>
      <c r="BZ82" s="131" t="e">
        <f t="shared" si="73"/>
        <v>#N/A</v>
      </c>
      <c r="CA82" s="131" t="e">
        <f t="shared" si="74"/>
        <v>#N/A</v>
      </c>
      <c r="CB82" s="131" t="e">
        <f t="shared" si="75"/>
        <v>#N/A</v>
      </c>
      <c r="CC82" s="131" t="e">
        <f t="shared" si="76"/>
        <v>#N/A</v>
      </c>
      <c r="CD82" s="131" t="e">
        <f t="shared" si="77"/>
        <v>#N/A</v>
      </c>
      <c r="CE82" s="131" t="e">
        <f t="shared" si="78"/>
        <v>#N/A</v>
      </c>
      <c r="CF82" s="131" t="e">
        <f t="shared" si="79"/>
        <v>#N/A</v>
      </c>
      <c r="CG82" s="131" t="e">
        <f t="shared" si="80"/>
        <v>#N/A</v>
      </c>
    </row>
    <row r="83" spans="2:85" x14ac:dyDescent="0.2">
      <c r="B83" s="103">
        <v>2020</v>
      </c>
      <c r="C83" s="103">
        <v>0</v>
      </c>
      <c r="D83" s="103">
        <v>3</v>
      </c>
      <c r="E83" s="4" t="s">
        <v>2</v>
      </c>
      <c r="F83" s="4" t="s">
        <v>5</v>
      </c>
      <c r="G83" s="133">
        <f>SUMIFS('Model Trip Data'!$H:$H,'Model Trip Data'!$A:$A,$B83,'Model Trip Data'!$B:$B,$C83,'Model Trip Data'!$C:$C,$D83,'Model Trip Data'!$E:$E,G$7,'Model Trip Data'!$F:$F,G$8,'Model Trip Data'!$D:$D,G$10,'Model Trip Data'!$G:$G,G$9)</f>
        <v>0</v>
      </c>
      <c r="H83" s="133">
        <f>SUMIFS('Model Trip Data'!$H:$H,'Model Trip Data'!$A:$A,$B83,'Model Trip Data'!$B:$B,$C83,'Model Trip Data'!$C:$C,$D83,'Model Trip Data'!$E:$E,H$7,'Model Trip Data'!$F:$F,H$8,'Model Trip Data'!$D:$D,H$10,'Model Trip Data'!$G:$G,H$9)</f>
        <v>0</v>
      </c>
      <c r="I83" s="133">
        <f>SUMIFS('Model Trip Data'!$H:$H,'Model Trip Data'!$A:$A,$B83,'Model Trip Data'!$B:$B,$C83,'Model Trip Data'!$C:$C,$D83,'Model Trip Data'!$E:$E,I$7,'Model Trip Data'!$F:$F,I$8,'Model Trip Data'!$D:$D,I$10,'Model Trip Data'!$G:$G,I$9)</f>
        <v>0</v>
      </c>
      <c r="J83" s="133">
        <f>SUMIFS('Model Trip Data'!$H:$H,'Model Trip Data'!$A:$A,$B83,'Model Trip Data'!$B:$B,$C83,'Model Trip Data'!$C:$C,$D83,'Model Trip Data'!$E:$E,J$7,'Model Trip Data'!$F:$F,J$8,'Model Trip Data'!$D:$D,J$10,'Model Trip Data'!$G:$G,J$9)</f>
        <v>0</v>
      </c>
      <c r="K83" s="133">
        <f>SUMIFS('Model Trip Data'!$H:$H,'Model Trip Data'!$A:$A,$B83,'Model Trip Data'!$B:$B,$C83,'Model Trip Data'!$C:$C,$D83,'Model Trip Data'!$E:$E,K$7,'Model Trip Data'!$F:$F,K$8,'Model Trip Data'!$D:$D,K$10,'Model Trip Data'!$G:$G,K$9)</f>
        <v>0</v>
      </c>
      <c r="L83" s="133">
        <f>SUMIFS('Model Trip Data'!$H:$H,'Model Trip Data'!$A:$A,$B83,'Model Trip Data'!$B:$B,$C83,'Model Trip Data'!$C:$C,$D83,'Model Trip Data'!$E:$E,L$7,'Model Trip Data'!$F:$F,L$8,'Model Trip Data'!$D:$D,L$10,'Model Trip Data'!$G:$G,L$9)</f>
        <v>0</v>
      </c>
      <c r="M83" s="133">
        <f>SUMIFS('Model Trip Data'!$H:$H,'Model Trip Data'!$A:$A,$B83,'Model Trip Data'!$B:$B,$C83,'Model Trip Data'!$C:$C,$D83,'Model Trip Data'!$E:$E,M$7,'Model Trip Data'!$F:$F,M$8,'Model Trip Data'!$G:$G,M$9)</f>
        <v>0</v>
      </c>
      <c r="N83" s="133">
        <f>SUMIFS('Model Trip Data'!$H:$H,'Model Trip Data'!$A:$A,$B83,'Model Trip Data'!$B:$B,$C83,'Model Trip Data'!$C:$C,$D83,'Model Trip Data'!$E:$E,N$7,'Model Trip Data'!$F:$F,N$8,'Model Trip Data'!$G:$G,N$9)</f>
        <v>0</v>
      </c>
      <c r="O83" s="133">
        <f>SUMIFS('Model Trip Data'!$H:$H,'Model Trip Data'!$A:$A,$B83,'Model Trip Data'!$B:$B,$C83,'Model Trip Data'!$C:$C,$D83,'Model Trip Data'!$E:$E,O$7,'Model Trip Data'!$F:$F,O$8,'Model Trip Data'!$G:$G,O$9)</f>
        <v>0</v>
      </c>
      <c r="P83" s="134" t="e">
        <f>VLOOKUP($B83&amp;"_"&amp;$C83&amp;"_"&amp;$D83&amp;"_"&amp;P$10,'Model Skims Data'!$A:$H,6,FALSE)</f>
        <v>#N/A</v>
      </c>
      <c r="Q83" s="134" t="e">
        <f>VLOOKUP($B83&amp;"_"&amp;$C83&amp;"_"&amp;$D83&amp;"_"&amp;Q$10,'Model Skims Data'!$A:$H,7,FALSE)</f>
        <v>#N/A</v>
      </c>
      <c r="R83" s="134" t="e">
        <f>VLOOKUP($B83&amp;"_"&amp;$C83&amp;"_"&amp;$D83&amp;"_"&amp;R$10,'Model Skims Data'!$A:$H,6,FALSE)</f>
        <v>#N/A</v>
      </c>
      <c r="S83" s="134" t="e">
        <f>VLOOKUP($B83&amp;"_"&amp;$C83&amp;"_"&amp;$D83&amp;"_"&amp;S$10,'Model Skims Data'!$A:$H,7,FALSE)</f>
        <v>#N/A</v>
      </c>
      <c r="T83" s="134" t="e">
        <f>VLOOKUP($B83&amp;"_"&amp;$C83&amp;"_"&amp;$D83&amp;"_"&amp;T$10,'Model Skims Data'!$A:$H,6,FALSE)</f>
        <v>#N/A</v>
      </c>
      <c r="U83" s="134" t="e">
        <f>VLOOKUP($B83&amp;"_"&amp;$C83&amp;"_"&amp;$D83&amp;"_"&amp;U$10,'Model Skims Data'!$A:$H,7,FALSE)</f>
        <v>#N/A</v>
      </c>
      <c r="V83" s="134" t="e">
        <f>VLOOKUP($B83&amp;"_"&amp;$C83&amp;"_"&amp;$D83&amp;"_"&amp;V$10,'Model Skims Data'!$A:$H,8,FALSE)</f>
        <v>#N/A</v>
      </c>
      <c r="W83" s="134" t="e">
        <f>VLOOKUP($B83&amp;"_"&amp;$C83&amp;"_"&amp;$D83&amp;"_"&amp;W$10,'Model Skims Data'!$A:$H,8,FALSE)</f>
        <v>#N/A</v>
      </c>
      <c r="X83" s="134" t="e">
        <f>VLOOKUP($B83&amp;"_"&amp;$C83&amp;"_"&amp;$D83&amp;"_"&amp;X$10,'Model Skims Data'!$A:$H,8,FALSE)</f>
        <v>#N/A</v>
      </c>
      <c r="Y83" s="134">
        <f>HLOOKUP('Pooling Demand- Subsidy &amp; ML'!$B83,'Main Sheet'!$B$9:$F$44,21,FALSE)</f>
        <v>20.2</v>
      </c>
      <c r="Z83" s="134">
        <f>HLOOKUP('Pooling Demand- Subsidy &amp; ML'!$B83,'Main Sheet'!$B$9:$F$44,23,FALSE)</f>
        <v>0</v>
      </c>
      <c r="AA83" s="179">
        <f>HLOOKUP('Pooling Demand- Subsidy &amp; ML'!$B83,'Main Sheet'!$B$9:$F$44,28,FALSE)</f>
        <v>-1.9513339196716502E-3</v>
      </c>
      <c r="AB83" s="180">
        <f>HLOOKUP('Pooling Demand- Subsidy &amp; ML'!$B83,'Main Sheet'!$B$9:$F$44,30,FALSE)</f>
        <v>-2.6</v>
      </c>
      <c r="AC83" s="180">
        <f>HLOOKUP('Pooling Demand- Subsidy &amp; ML'!$B83,'Main Sheet'!$B$9:$F$44,31,FALSE)</f>
        <v>-5.9</v>
      </c>
      <c r="AD83" s="180">
        <f>HLOOKUP('Pooling Demand- Subsidy &amp; ML'!$B83,'Main Sheet'!$B$9:$F$44,32,FALSE)</f>
        <v>-7.9</v>
      </c>
      <c r="AE83" s="108" t="e">
        <f t="shared" si="81"/>
        <v>#N/A</v>
      </c>
      <c r="AF83" s="108" t="e">
        <f t="shared" si="82"/>
        <v>#N/A</v>
      </c>
      <c r="AG83" s="108" t="e">
        <f t="shared" si="83"/>
        <v>#N/A</v>
      </c>
      <c r="AH83" s="134">
        <f>HLOOKUP('Pooling Demand- Subsidy &amp; ML'!$B83,'Main Sheet'!$B$9:$F$44,24,FALSE)</f>
        <v>54</v>
      </c>
      <c r="AI83" s="180">
        <f>HLOOKUP('Pooling Demand- Subsidy &amp; ML'!$B83,'Main Sheet'!$B$9:$F$44,34,FALSE)</f>
        <v>-2.9</v>
      </c>
      <c r="AJ83" s="180">
        <f>HLOOKUP('Pooling Demand- Subsidy &amp; ML'!$B83,'Main Sheet'!$B$9:$F$44,35,FALSE)</f>
        <v>-6.3</v>
      </c>
      <c r="AK83" s="180">
        <f>HLOOKUP('Pooling Demand- Subsidy &amp; ML'!$B83,'Main Sheet'!$B$9:$F$44,36,FALSE)</f>
        <v>-8.4</v>
      </c>
      <c r="AL83" s="108" t="e">
        <f t="shared" si="84"/>
        <v>#N/A</v>
      </c>
      <c r="AM83" s="108" t="e">
        <f t="shared" si="85"/>
        <v>#N/A</v>
      </c>
      <c r="AN83" s="108" t="e">
        <f t="shared" si="86"/>
        <v>#N/A</v>
      </c>
      <c r="AO83" s="128" t="e">
        <f>HLOOKUP($B83,'Main Sheet'!$B$9:$F$44,26,FALSE)*$P83/(1-AE83)</f>
        <v>#N/A</v>
      </c>
      <c r="AP83" s="128" t="e">
        <f>HLOOKUP($B83,'Main Sheet'!$B$9:$F$44,26,FALSE)*$P83/(1-AF83)</f>
        <v>#N/A</v>
      </c>
      <c r="AQ83" s="128" t="e">
        <f>HLOOKUP($B83,'Main Sheet'!$B$9:$F$44,26,FALSE)*$P83/(1-AG83)</f>
        <v>#N/A</v>
      </c>
      <c r="AR83" s="128" t="e">
        <f>HLOOKUP($B83,'Main Sheet'!$B$9:$F$44,26,FALSE)*$R83/(1-AE83)</f>
        <v>#N/A</v>
      </c>
      <c r="AS83" s="128" t="e">
        <f>HLOOKUP($B83,'Main Sheet'!$B$9:$F$44,26,FALSE)*$R83/(1-AF83)</f>
        <v>#N/A</v>
      </c>
      <c r="AT83" s="128" t="e">
        <f>HLOOKUP($B83,'Main Sheet'!$B$9:$F$44,26,FALSE)*$R83/(1-AG83)</f>
        <v>#N/A</v>
      </c>
      <c r="AU83" s="128" t="e">
        <f>HLOOKUP($B83,'Main Sheet'!$B$9:$F$44,26,FALSE)*$T83/(1-AL83)</f>
        <v>#N/A</v>
      </c>
      <c r="AV83" s="128" t="e">
        <f>HLOOKUP($B83,'Main Sheet'!$B$9:$F$44,26,FALSE)*$T83/(1-AM83)</f>
        <v>#N/A</v>
      </c>
      <c r="AW83" s="128" t="e">
        <f>HLOOKUP($B83,'Main Sheet'!$B$9:$F$44,26,FALSE)*$T83/(1-AN83)</f>
        <v>#N/A</v>
      </c>
      <c r="AX83" s="50" t="e">
        <f t="shared" si="45"/>
        <v>#N/A</v>
      </c>
      <c r="AY83" s="50" t="e">
        <f t="shared" si="46"/>
        <v>#N/A</v>
      </c>
      <c r="AZ83" s="50" t="e">
        <f t="shared" si="47"/>
        <v>#N/A</v>
      </c>
      <c r="BA83" s="50" t="e">
        <f t="shared" si="48"/>
        <v>#N/A</v>
      </c>
      <c r="BB83" s="50" t="e">
        <f t="shared" si="49"/>
        <v>#N/A</v>
      </c>
      <c r="BC83" s="50" t="e">
        <f t="shared" si="50"/>
        <v>#N/A</v>
      </c>
      <c r="BD83" s="50" t="e">
        <f t="shared" si="51"/>
        <v>#N/A</v>
      </c>
      <c r="BE83" s="50" t="e">
        <f t="shared" si="52"/>
        <v>#N/A</v>
      </c>
      <c r="BF83" s="50" t="e">
        <f t="shared" si="53"/>
        <v>#N/A</v>
      </c>
      <c r="BG83" s="131" t="e">
        <f t="shared" si="54"/>
        <v>#N/A</v>
      </c>
      <c r="BH83" s="131" t="e">
        <f t="shared" si="55"/>
        <v>#N/A</v>
      </c>
      <c r="BI83" s="131" t="e">
        <f t="shared" si="56"/>
        <v>#N/A</v>
      </c>
      <c r="BJ83" s="131" t="e">
        <f t="shared" si="57"/>
        <v>#N/A</v>
      </c>
      <c r="BK83" s="131" t="e">
        <f t="shared" si="58"/>
        <v>#N/A</v>
      </c>
      <c r="BL83" s="131" t="e">
        <f t="shared" si="59"/>
        <v>#N/A</v>
      </c>
      <c r="BM83" s="131" t="e">
        <f t="shared" si="60"/>
        <v>#N/A</v>
      </c>
      <c r="BN83" s="131" t="e">
        <f t="shared" si="61"/>
        <v>#N/A</v>
      </c>
      <c r="BO83" s="131" t="e">
        <f t="shared" si="62"/>
        <v>#N/A</v>
      </c>
      <c r="BP83" s="129" t="e">
        <f t="shared" si="63"/>
        <v>#N/A</v>
      </c>
      <c r="BQ83" s="129" t="e">
        <f t="shared" si="64"/>
        <v>#N/A</v>
      </c>
      <c r="BR83" s="129" t="e">
        <f t="shared" si="65"/>
        <v>#N/A</v>
      </c>
      <c r="BS83" s="129" t="e">
        <f t="shared" si="66"/>
        <v>#N/A</v>
      </c>
      <c r="BT83" s="129" t="e">
        <f t="shared" si="67"/>
        <v>#N/A</v>
      </c>
      <c r="BU83" s="129" t="e">
        <f t="shared" si="68"/>
        <v>#N/A</v>
      </c>
      <c r="BV83" s="129" t="e">
        <f t="shared" si="69"/>
        <v>#N/A</v>
      </c>
      <c r="BW83" s="129" t="e">
        <f t="shared" si="70"/>
        <v>#N/A</v>
      </c>
      <c r="BX83" s="129" t="e">
        <f t="shared" si="71"/>
        <v>#N/A</v>
      </c>
      <c r="BY83" s="131" t="e">
        <f t="shared" si="72"/>
        <v>#N/A</v>
      </c>
      <c r="BZ83" s="131" t="e">
        <f t="shared" si="73"/>
        <v>#N/A</v>
      </c>
      <c r="CA83" s="131" t="e">
        <f t="shared" si="74"/>
        <v>#N/A</v>
      </c>
      <c r="CB83" s="131" t="e">
        <f t="shared" si="75"/>
        <v>#N/A</v>
      </c>
      <c r="CC83" s="131" t="e">
        <f t="shared" si="76"/>
        <v>#N/A</v>
      </c>
      <c r="CD83" s="131" t="e">
        <f t="shared" si="77"/>
        <v>#N/A</v>
      </c>
      <c r="CE83" s="131" t="e">
        <f t="shared" si="78"/>
        <v>#N/A</v>
      </c>
      <c r="CF83" s="131" t="e">
        <f t="shared" si="79"/>
        <v>#N/A</v>
      </c>
      <c r="CG83" s="131" t="e">
        <f t="shared" si="80"/>
        <v>#N/A</v>
      </c>
    </row>
    <row r="84" spans="2:85" x14ac:dyDescent="0.2">
      <c r="B84" s="103">
        <v>2020</v>
      </c>
      <c r="C84" s="103">
        <v>1</v>
      </c>
      <c r="D84" s="103">
        <v>3</v>
      </c>
      <c r="E84" s="4" t="s">
        <v>3</v>
      </c>
      <c r="F84" s="4" t="s">
        <v>5</v>
      </c>
      <c r="G84" s="133">
        <f>SUMIFS('Model Trip Data'!$H:$H,'Model Trip Data'!$A:$A,$B84,'Model Trip Data'!$B:$B,$C84,'Model Trip Data'!$C:$C,$D84,'Model Trip Data'!$E:$E,G$7,'Model Trip Data'!$F:$F,G$8,'Model Trip Data'!$D:$D,G$10,'Model Trip Data'!$G:$G,G$9)</f>
        <v>0</v>
      </c>
      <c r="H84" s="133">
        <f>SUMIFS('Model Trip Data'!$H:$H,'Model Trip Data'!$A:$A,$B84,'Model Trip Data'!$B:$B,$C84,'Model Trip Data'!$C:$C,$D84,'Model Trip Data'!$E:$E,H$7,'Model Trip Data'!$F:$F,H$8,'Model Trip Data'!$D:$D,H$10,'Model Trip Data'!$G:$G,H$9)</f>
        <v>0</v>
      </c>
      <c r="I84" s="133">
        <f>SUMIFS('Model Trip Data'!$H:$H,'Model Trip Data'!$A:$A,$B84,'Model Trip Data'!$B:$B,$C84,'Model Trip Data'!$C:$C,$D84,'Model Trip Data'!$E:$E,I$7,'Model Trip Data'!$F:$F,I$8,'Model Trip Data'!$D:$D,I$10,'Model Trip Data'!$G:$G,I$9)</f>
        <v>0</v>
      </c>
      <c r="J84" s="133">
        <f>SUMIFS('Model Trip Data'!$H:$H,'Model Trip Data'!$A:$A,$B84,'Model Trip Data'!$B:$B,$C84,'Model Trip Data'!$C:$C,$D84,'Model Trip Data'!$E:$E,J$7,'Model Trip Data'!$F:$F,J$8,'Model Trip Data'!$D:$D,J$10,'Model Trip Data'!$G:$G,J$9)</f>
        <v>0</v>
      </c>
      <c r="K84" s="133">
        <f>SUMIFS('Model Trip Data'!$H:$H,'Model Trip Data'!$A:$A,$B84,'Model Trip Data'!$B:$B,$C84,'Model Trip Data'!$C:$C,$D84,'Model Trip Data'!$E:$E,K$7,'Model Trip Data'!$F:$F,K$8,'Model Trip Data'!$D:$D,K$10,'Model Trip Data'!$G:$G,K$9)</f>
        <v>0</v>
      </c>
      <c r="L84" s="133">
        <f>SUMIFS('Model Trip Data'!$H:$H,'Model Trip Data'!$A:$A,$B84,'Model Trip Data'!$B:$B,$C84,'Model Trip Data'!$C:$C,$D84,'Model Trip Data'!$E:$E,L$7,'Model Trip Data'!$F:$F,L$8,'Model Trip Data'!$D:$D,L$10,'Model Trip Data'!$G:$G,L$9)</f>
        <v>0</v>
      </c>
      <c r="M84" s="133">
        <f>SUMIFS('Model Trip Data'!$H:$H,'Model Trip Data'!$A:$A,$B84,'Model Trip Data'!$B:$B,$C84,'Model Trip Data'!$C:$C,$D84,'Model Trip Data'!$E:$E,M$7,'Model Trip Data'!$F:$F,M$8,'Model Trip Data'!$G:$G,M$9)</f>
        <v>0</v>
      </c>
      <c r="N84" s="133">
        <f>SUMIFS('Model Trip Data'!$H:$H,'Model Trip Data'!$A:$A,$B84,'Model Trip Data'!$B:$B,$C84,'Model Trip Data'!$C:$C,$D84,'Model Trip Data'!$E:$E,N$7,'Model Trip Data'!$F:$F,N$8,'Model Trip Data'!$G:$G,N$9)</f>
        <v>0</v>
      </c>
      <c r="O84" s="133">
        <f>SUMIFS('Model Trip Data'!$H:$H,'Model Trip Data'!$A:$A,$B84,'Model Trip Data'!$B:$B,$C84,'Model Trip Data'!$C:$C,$D84,'Model Trip Data'!$E:$E,O$7,'Model Trip Data'!$F:$F,O$8,'Model Trip Data'!$G:$G,O$9)</f>
        <v>0</v>
      </c>
      <c r="P84" s="134" t="e">
        <f>VLOOKUP($B84&amp;"_"&amp;$C84&amp;"_"&amp;$D84&amp;"_"&amp;P$10,'Model Skims Data'!$A:$H,6,FALSE)</f>
        <v>#N/A</v>
      </c>
      <c r="Q84" s="134" t="e">
        <f>VLOOKUP($B84&amp;"_"&amp;$C84&amp;"_"&amp;$D84&amp;"_"&amp;Q$10,'Model Skims Data'!$A:$H,7,FALSE)</f>
        <v>#N/A</v>
      </c>
      <c r="R84" s="134" t="e">
        <f>VLOOKUP($B84&amp;"_"&amp;$C84&amp;"_"&amp;$D84&amp;"_"&amp;R$10,'Model Skims Data'!$A:$H,6,FALSE)</f>
        <v>#N/A</v>
      </c>
      <c r="S84" s="134" t="e">
        <f>VLOOKUP($B84&amp;"_"&amp;$C84&amp;"_"&amp;$D84&amp;"_"&amp;S$10,'Model Skims Data'!$A:$H,7,FALSE)</f>
        <v>#N/A</v>
      </c>
      <c r="T84" s="134" t="e">
        <f>VLOOKUP($B84&amp;"_"&amp;$C84&amp;"_"&amp;$D84&amp;"_"&amp;T$10,'Model Skims Data'!$A:$H,6,FALSE)</f>
        <v>#N/A</v>
      </c>
      <c r="U84" s="134" t="e">
        <f>VLOOKUP($B84&amp;"_"&amp;$C84&amp;"_"&amp;$D84&amp;"_"&amp;U$10,'Model Skims Data'!$A:$H,7,FALSE)</f>
        <v>#N/A</v>
      </c>
      <c r="V84" s="134" t="e">
        <f>VLOOKUP($B84&amp;"_"&amp;$C84&amp;"_"&amp;$D84&amp;"_"&amp;V$10,'Model Skims Data'!$A:$H,8,FALSE)</f>
        <v>#N/A</v>
      </c>
      <c r="W84" s="134" t="e">
        <f>VLOOKUP($B84&amp;"_"&amp;$C84&amp;"_"&amp;$D84&amp;"_"&amp;W$10,'Model Skims Data'!$A:$H,8,FALSE)</f>
        <v>#N/A</v>
      </c>
      <c r="X84" s="134" t="e">
        <f>VLOOKUP($B84&amp;"_"&amp;$C84&amp;"_"&amp;$D84&amp;"_"&amp;X$10,'Model Skims Data'!$A:$H,8,FALSE)</f>
        <v>#N/A</v>
      </c>
      <c r="Y84" s="134">
        <f>HLOOKUP('Pooling Demand- Subsidy &amp; ML'!$B84,'Main Sheet'!$B$9:$F$44,21,FALSE)</f>
        <v>20.2</v>
      </c>
      <c r="Z84" s="134">
        <f>HLOOKUP('Pooling Demand- Subsidy &amp; ML'!$B84,'Main Sheet'!$B$9:$F$44,23,FALSE)</f>
        <v>0</v>
      </c>
      <c r="AA84" s="179">
        <f>HLOOKUP('Pooling Demand- Subsidy &amp; ML'!$B84,'Main Sheet'!$B$9:$F$44,28,FALSE)</f>
        <v>-1.9513339196716502E-3</v>
      </c>
      <c r="AB84" s="180">
        <f>HLOOKUP('Pooling Demand- Subsidy &amp; ML'!$B84,'Main Sheet'!$B$9:$F$44,30,FALSE)</f>
        <v>-2.6</v>
      </c>
      <c r="AC84" s="180">
        <f>HLOOKUP('Pooling Demand- Subsidy &amp; ML'!$B84,'Main Sheet'!$B$9:$F$44,31,FALSE)</f>
        <v>-5.9</v>
      </c>
      <c r="AD84" s="180">
        <f>HLOOKUP('Pooling Demand- Subsidy &amp; ML'!$B84,'Main Sheet'!$B$9:$F$44,32,FALSE)</f>
        <v>-7.9</v>
      </c>
      <c r="AE84" s="108" t="e">
        <f t="shared" si="81"/>
        <v>#N/A</v>
      </c>
      <c r="AF84" s="108" t="e">
        <f t="shared" si="82"/>
        <v>#N/A</v>
      </c>
      <c r="AG84" s="108" t="e">
        <f t="shared" si="83"/>
        <v>#N/A</v>
      </c>
      <c r="AH84" s="134">
        <f>HLOOKUP('Pooling Demand- Subsidy &amp; ML'!$B84,'Main Sheet'!$B$9:$F$44,24,FALSE)</f>
        <v>54</v>
      </c>
      <c r="AI84" s="180">
        <f>HLOOKUP('Pooling Demand- Subsidy &amp; ML'!$B84,'Main Sheet'!$B$9:$F$44,34,FALSE)</f>
        <v>-2.9</v>
      </c>
      <c r="AJ84" s="180">
        <f>HLOOKUP('Pooling Demand- Subsidy &amp; ML'!$B84,'Main Sheet'!$B$9:$F$44,35,FALSE)</f>
        <v>-6.3</v>
      </c>
      <c r="AK84" s="180">
        <f>HLOOKUP('Pooling Demand- Subsidy &amp; ML'!$B84,'Main Sheet'!$B$9:$F$44,36,FALSE)</f>
        <v>-8.4</v>
      </c>
      <c r="AL84" s="108" t="e">
        <f t="shared" si="84"/>
        <v>#N/A</v>
      </c>
      <c r="AM84" s="108" t="e">
        <f t="shared" si="85"/>
        <v>#N/A</v>
      </c>
      <c r="AN84" s="108" t="e">
        <f t="shared" si="86"/>
        <v>#N/A</v>
      </c>
      <c r="AO84" s="128" t="e">
        <f>HLOOKUP($B84,'Main Sheet'!$B$9:$F$44,26,FALSE)*$P84/(1-AE84)</f>
        <v>#N/A</v>
      </c>
      <c r="AP84" s="128" t="e">
        <f>HLOOKUP($B84,'Main Sheet'!$B$9:$F$44,26,FALSE)*$P84/(1-AF84)</f>
        <v>#N/A</v>
      </c>
      <c r="AQ84" s="128" t="e">
        <f>HLOOKUP($B84,'Main Sheet'!$B$9:$F$44,26,FALSE)*$P84/(1-AG84)</f>
        <v>#N/A</v>
      </c>
      <c r="AR84" s="128" t="e">
        <f>HLOOKUP($B84,'Main Sheet'!$B$9:$F$44,26,FALSE)*$R84/(1-AE84)</f>
        <v>#N/A</v>
      </c>
      <c r="AS84" s="128" t="e">
        <f>HLOOKUP($B84,'Main Sheet'!$B$9:$F$44,26,FALSE)*$R84/(1-AF84)</f>
        <v>#N/A</v>
      </c>
      <c r="AT84" s="128" t="e">
        <f>HLOOKUP($B84,'Main Sheet'!$B$9:$F$44,26,FALSE)*$R84/(1-AG84)</f>
        <v>#N/A</v>
      </c>
      <c r="AU84" s="128" t="e">
        <f>HLOOKUP($B84,'Main Sheet'!$B$9:$F$44,26,FALSE)*$T84/(1-AL84)</f>
        <v>#N/A</v>
      </c>
      <c r="AV84" s="128" t="e">
        <f>HLOOKUP($B84,'Main Sheet'!$B$9:$F$44,26,FALSE)*$T84/(1-AM84)</f>
        <v>#N/A</v>
      </c>
      <c r="AW84" s="128" t="e">
        <f>HLOOKUP($B84,'Main Sheet'!$B$9:$F$44,26,FALSE)*$T84/(1-AN84)</f>
        <v>#N/A</v>
      </c>
      <c r="AX84" s="50" t="e">
        <f t="shared" si="45"/>
        <v>#N/A</v>
      </c>
      <c r="AY84" s="50" t="e">
        <f t="shared" si="46"/>
        <v>#N/A</v>
      </c>
      <c r="AZ84" s="50" t="e">
        <f t="shared" si="47"/>
        <v>#N/A</v>
      </c>
      <c r="BA84" s="50" t="e">
        <f t="shared" si="48"/>
        <v>#N/A</v>
      </c>
      <c r="BB84" s="50" t="e">
        <f t="shared" si="49"/>
        <v>#N/A</v>
      </c>
      <c r="BC84" s="50" t="e">
        <f t="shared" si="50"/>
        <v>#N/A</v>
      </c>
      <c r="BD84" s="50" t="e">
        <f t="shared" si="51"/>
        <v>#N/A</v>
      </c>
      <c r="BE84" s="50" t="e">
        <f t="shared" si="52"/>
        <v>#N/A</v>
      </c>
      <c r="BF84" s="50" t="e">
        <f t="shared" si="53"/>
        <v>#N/A</v>
      </c>
      <c r="BG84" s="131" t="e">
        <f t="shared" si="54"/>
        <v>#N/A</v>
      </c>
      <c r="BH84" s="131" t="e">
        <f t="shared" si="55"/>
        <v>#N/A</v>
      </c>
      <c r="BI84" s="131" t="e">
        <f t="shared" si="56"/>
        <v>#N/A</v>
      </c>
      <c r="BJ84" s="131" t="e">
        <f t="shared" si="57"/>
        <v>#N/A</v>
      </c>
      <c r="BK84" s="131" t="e">
        <f t="shared" si="58"/>
        <v>#N/A</v>
      </c>
      <c r="BL84" s="131" t="e">
        <f t="shared" si="59"/>
        <v>#N/A</v>
      </c>
      <c r="BM84" s="131" t="e">
        <f t="shared" si="60"/>
        <v>#N/A</v>
      </c>
      <c r="BN84" s="131" t="e">
        <f t="shared" si="61"/>
        <v>#N/A</v>
      </c>
      <c r="BO84" s="131" t="e">
        <f t="shared" si="62"/>
        <v>#N/A</v>
      </c>
      <c r="BP84" s="129" t="e">
        <f t="shared" si="63"/>
        <v>#N/A</v>
      </c>
      <c r="BQ84" s="129" t="e">
        <f t="shared" si="64"/>
        <v>#N/A</v>
      </c>
      <c r="BR84" s="129" t="e">
        <f t="shared" si="65"/>
        <v>#N/A</v>
      </c>
      <c r="BS84" s="129" t="e">
        <f t="shared" si="66"/>
        <v>#N/A</v>
      </c>
      <c r="BT84" s="129" t="e">
        <f t="shared" si="67"/>
        <v>#N/A</v>
      </c>
      <c r="BU84" s="129" t="e">
        <f t="shared" si="68"/>
        <v>#N/A</v>
      </c>
      <c r="BV84" s="129" t="e">
        <f t="shared" si="69"/>
        <v>#N/A</v>
      </c>
      <c r="BW84" s="129" t="e">
        <f t="shared" si="70"/>
        <v>#N/A</v>
      </c>
      <c r="BX84" s="129" t="e">
        <f t="shared" si="71"/>
        <v>#N/A</v>
      </c>
      <c r="BY84" s="131" t="e">
        <f t="shared" si="72"/>
        <v>#N/A</v>
      </c>
      <c r="BZ84" s="131" t="e">
        <f t="shared" si="73"/>
        <v>#N/A</v>
      </c>
      <c r="CA84" s="131" t="e">
        <f t="shared" si="74"/>
        <v>#N/A</v>
      </c>
      <c r="CB84" s="131" t="e">
        <f t="shared" si="75"/>
        <v>#N/A</v>
      </c>
      <c r="CC84" s="131" t="e">
        <f t="shared" si="76"/>
        <v>#N/A</v>
      </c>
      <c r="CD84" s="131" t="e">
        <f t="shared" si="77"/>
        <v>#N/A</v>
      </c>
      <c r="CE84" s="131" t="e">
        <f t="shared" si="78"/>
        <v>#N/A</v>
      </c>
      <c r="CF84" s="131" t="e">
        <f t="shared" si="79"/>
        <v>#N/A</v>
      </c>
      <c r="CG84" s="131" t="e">
        <f t="shared" si="80"/>
        <v>#N/A</v>
      </c>
    </row>
    <row r="85" spans="2:85" x14ac:dyDescent="0.2">
      <c r="B85" s="103">
        <v>2020</v>
      </c>
      <c r="C85" s="103">
        <v>2</v>
      </c>
      <c r="D85" s="103">
        <v>3</v>
      </c>
      <c r="E85" s="4" t="s">
        <v>4</v>
      </c>
      <c r="F85" s="4" t="s">
        <v>5</v>
      </c>
      <c r="G85" s="133">
        <f>SUMIFS('Model Trip Data'!$H:$H,'Model Trip Data'!$A:$A,$B85,'Model Trip Data'!$B:$B,$C85,'Model Trip Data'!$C:$C,$D85,'Model Trip Data'!$E:$E,G$7,'Model Trip Data'!$F:$F,G$8,'Model Trip Data'!$D:$D,G$10,'Model Trip Data'!$G:$G,G$9)</f>
        <v>0</v>
      </c>
      <c r="H85" s="133">
        <f>SUMIFS('Model Trip Data'!$H:$H,'Model Trip Data'!$A:$A,$B85,'Model Trip Data'!$B:$B,$C85,'Model Trip Data'!$C:$C,$D85,'Model Trip Data'!$E:$E,H$7,'Model Trip Data'!$F:$F,H$8,'Model Trip Data'!$D:$D,H$10,'Model Trip Data'!$G:$G,H$9)</f>
        <v>0</v>
      </c>
      <c r="I85" s="133">
        <f>SUMIFS('Model Trip Data'!$H:$H,'Model Trip Data'!$A:$A,$B85,'Model Trip Data'!$B:$B,$C85,'Model Trip Data'!$C:$C,$D85,'Model Trip Data'!$E:$E,I$7,'Model Trip Data'!$F:$F,I$8,'Model Trip Data'!$D:$D,I$10,'Model Trip Data'!$G:$G,I$9)</f>
        <v>0</v>
      </c>
      <c r="J85" s="133">
        <f>SUMIFS('Model Trip Data'!$H:$H,'Model Trip Data'!$A:$A,$B85,'Model Trip Data'!$B:$B,$C85,'Model Trip Data'!$C:$C,$D85,'Model Trip Data'!$E:$E,J$7,'Model Trip Data'!$F:$F,J$8,'Model Trip Data'!$D:$D,J$10,'Model Trip Data'!$G:$G,J$9)</f>
        <v>0</v>
      </c>
      <c r="K85" s="133">
        <f>SUMIFS('Model Trip Data'!$H:$H,'Model Trip Data'!$A:$A,$B85,'Model Trip Data'!$B:$B,$C85,'Model Trip Data'!$C:$C,$D85,'Model Trip Data'!$E:$E,K$7,'Model Trip Data'!$F:$F,K$8,'Model Trip Data'!$D:$D,K$10,'Model Trip Data'!$G:$G,K$9)</f>
        <v>0</v>
      </c>
      <c r="L85" s="133">
        <f>SUMIFS('Model Trip Data'!$H:$H,'Model Trip Data'!$A:$A,$B85,'Model Trip Data'!$B:$B,$C85,'Model Trip Data'!$C:$C,$D85,'Model Trip Data'!$E:$E,L$7,'Model Trip Data'!$F:$F,L$8,'Model Trip Data'!$D:$D,L$10,'Model Trip Data'!$G:$G,L$9)</f>
        <v>0</v>
      </c>
      <c r="M85" s="133">
        <f>SUMIFS('Model Trip Data'!$H:$H,'Model Trip Data'!$A:$A,$B85,'Model Trip Data'!$B:$B,$C85,'Model Trip Data'!$C:$C,$D85,'Model Trip Data'!$E:$E,M$7,'Model Trip Data'!$F:$F,M$8,'Model Trip Data'!$G:$G,M$9)</f>
        <v>0</v>
      </c>
      <c r="N85" s="133">
        <f>SUMIFS('Model Trip Data'!$H:$H,'Model Trip Data'!$A:$A,$B85,'Model Trip Data'!$B:$B,$C85,'Model Trip Data'!$C:$C,$D85,'Model Trip Data'!$E:$E,N$7,'Model Trip Data'!$F:$F,N$8,'Model Trip Data'!$G:$G,N$9)</f>
        <v>0</v>
      </c>
      <c r="O85" s="133">
        <f>SUMIFS('Model Trip Data'!$H:$H,'Model Trip Data'!$A:$A,$B85,'Model Trip Data'!$B:$B,$C85,'Model Trip Data'!$C:$C,$D85,'Model Trip Data'!$E:$E,O$7,'Model Trip Data'!$F:$F,O$8,'Model Trip Data'!$G:$G,O$9)</f>
        <v>0</v>
      </c>
      <c r="P85" s="134" t="e">
        <f>VLOOKUP($B85&amp;"_"&amp;$C85&amp;"_"&amp;$D85&amp;"_"&amp;P$10,'Model Skims Data'!$A:$H,6,FALSE)</f>
        <v>#N/A</v>
      </c>
      <c r="Q85" s="134" t="e">
        <f>VLOOKUP($B85&amp;"_"&amp;$C85&amp;"_"&amp;$D85&amp;"_"&amp;Q$10,'Model Skims Data'!$A:$H,7,FALSE)</f>
        <v>#N/A</v>
      </c>
      <c r="R85" s="134" t="e">
        <f>VLOOKUP($B85&amp;"_"&amp;$C85&amp;"_"&amp;$D85&amp;"_"&amp;R$10,'Model Skims Data'!$A:$H,6,FALSE)</f>
        <v>#N/A</v>
      </c>
      <c r="S85" s="134" t="e">
        <f>VLOOKUP($B85&amp;"_"&amp;$C85&amp;"_"&amp;$D85&amp;"_"&amp;S$10,'Model Skims Data'!$A:$H,7,FALSE)</f>
        <v>#N/A</v>
      </c>
      <c r="T85" s="134" t="e">
        <f>VLOOKUP($B85&amp;"_"&amp;$C85&amp;"_"&amp;$D85&amp;"_"&amp;T$10,'Model Skims Data'!$A:$H,6,FALSE)</f>
        <v>#N/A</v>
      </c>
      <c r="U85" s="134" t="e">
        <f>VLOOKUP($B85&amp;"_"&amp;$C85&amp;"_"&amp;$D85&amp;"_"&amp;U$10,'Model Skims Data'!$A:$H,7,FALSE)</f>
        <v>#N/A</v>
      </c>
      <c r="V85" s="134" t="e">
        <f>VLOOKUP($B85&amp;"_"&amp;$C85&amp;"_"&amp;$D85&amp;"_"&amp;V$10,'Model Skims Data'!$A:$H,8,FALSE)</f>
        <v>#N/A</v>
      </c>
      <c r="W85" s="134" t="e">
        <f>VLOOKUP($B85&amp;"_"&amp;$C85&amp;"_"&amp;$D85&amp;"_"&amp;W$10,'Model Skims Data'!$A:$H,8,FALSE)</f>
        <v>#N/A</v>
      </c>
      <c r="X85" s="134" t="e">
        <f>VLOOKUP($B85&amp;"_"&amp;$C85&amp;"_"&amp;$D85&amp;"_"&amp;X$10,'Model Skims Data'!$A:$H,8,FALSE)</f>
        <v>#N/A</v>
      </c>
      <c r="Y85" s="134">
        <f>HLOOKUP('Pooling Demand- Subsidy &amp; ML'!$B85,'Main Sheet'!$B$9:$F$44,21,FALSE)</f>
        <v>20.2</v>
      </c>
      <c r="Z85" s="134">
        <f>HLOOKUP('Pooling Demand- Subsidy &amp; ML'!$B85,'Main Sheet'!$B$9:$F$44,23,FALSE)</f>
        <v>0</v>
      </c>
      <c r="AA85" s="179">
        <f>HLOOKUP('Pooling Demand- Subsidy &amp; ML'!$B85,'Main Sheet'!$B$9:$F$44,28,FALSE)</f>
        <v>-1.9513339196716502E-3</v>
      </c>
      <c r="AB85" s="180">
        <f>HLOOKUP('Pooling Demand- Subsidy &amp; ML'!$B85,'Main Sheet'!$B$9:$F$44,30,FALSE)</f>
        <v>-2.6</v>
      </c>
      <c r="AC85" s="180">
        <f>HLOOKUP('Pooling Demand- Subsidy &amp; ML'!$B85,'Main Sheet'!$B$9:$F$44,31,FALSE)</f>
        <v>-5.9</v>
      </c>
      <c r="AD85" s="180">
        <f>HLOOKUP('Pooling Demand- Subsidy &amp; ML'!$B85,'Main Sheet'!$B$9:$F$44,32,FALSE)</f>
        <v>-7.9</v>
      </c>
      <c r="AE85" s="108" t="e">
        <f t="shared" si="81"/>
        <v>#N/A</v>
      </c>
      <c r="AF85" s="108" t="e">
        <f t="shared" si="82"/>
        <v>#N/A</v>
      </c>
      <c r="AG85" s="108" t="e">
        <f t="shared" si="83"/>
        <v>#N/A</v>
      </c>
      <c r="AH85" s="134">
        <f>HLOOKUP('Pooling Demand- Subsidy &amp; ML'!$B85,'Main Sheet'!$B$9:$F$44,24,FALSE)</f>
        <v>54</v>
      </c>
      <c r="AI85" s="180">
        <f>HLOOKUP('Pooling Demand- Subsidy &amp; ML'!$B85,'Main Sheet'!$B$9:$F$44,34,FALSE)</f>
        <v>-2.9</v>
      </c>
      <c r="AJ85" s="180">
        <f>HLOOKUP('Pooling Demand- Subsidy &amp; ML'!$B85,'Main Sheet'!$B$9:$F$44,35,FALSE)</f>
        <v>-6.3</v>
      </c>
      <c r="AK85" s="180">
        <f>HLOOKUP('Pooling Demand- Subsidy &amp; ML'!$B85,'Main Sheet'!$B$9:$F$44,36,FALSE)</f>
        <v>-8.4</v>
      </c>
      <c r="AL85" s="108" t="e">
        <f t="shared" si="84"/>
        <v>#N/A</v>
      </c>
      <c r="AM85" s="108" t="e">
        <f t="shared" si="85"/>
        <v>#N/A</v>
      </c>
      <c r="AN85" s="108" t="e">
        <f t="shared" si="86"/>
        <v>#N/A</v>
      </c>
      <c r="AO85" s="128" t="e">
        <f>HLOOKUP($B85,'Main Sheet'!$B$9:$F$44,26,FALSE)*$P85/(1-AE85)</f>
        <v>#N/A</v>
      </c>
      <c r="AP85" s="128" t="e">
        <f>HLOOKUP($B85,'Main Sheet'!$B$9:$F$44,26,FALSE)*$P85/(1-AF85)</f>
        <v>#N/A</v>
      </c>
      <c r="AQ85" s="128" t="e">
        <f>HLOOKUP($B85,'Main Sheet'!$B$9:$F$44,26,FALSE)*$P85/(1-AG85)</f>
        <v>#N/A</v>
      </c>
      <c r="AR85" s="128" t="e">
        <f>HLOOKUP($B85,'Main Sheet'!$B$9:$F$44,26,FALSE)*$R85/(1-AE85)</f>
        <v>#N/A</v>
      </c>
      <c r="AS85" s="128" t="e">
        <f>HLOOKUP($B85,'Main Sheet'!$B$9:$F$44,26,FALSE)*$R85/(1-AF85)</f>
        <v>#N/A</v>
      </c>
      <c r="AT85" s="128" t="e">
        <f>HLOOKUP($B85,'Main Sheet'!$B$9:$F$44,26,FALSE)*$R85/(1-AG85)</f>
        <v>#N/A</v>
      </c>
      <c r="AU85" s="128" t="e">
        <f>HLOOKUP($B85,'Main Sheet'!$B$9:$F$44,26,FALSE)*$T85/(1-AL85)</f>
        <v>#N/A</v>
      </c>
      <c r="AV85" s="128" t="e">
        <f>HLOOKUP($B85,'Main Sheet'!$B$9:$F$44,26,FALSE)*$T85/(1-AM85)</f>
        <v>#N/A</v>
      </c>
      <c r="AW85" s="128" t="e">
        <f>HLOOKUP($B85,'Main Sheet'!$B$9:$F$44,26,FALSE)*$T85/(1-AN85)</f>
        <v>#N/A</v>
      </c>
      <c r="AX85" s="50" t="e">
        <f t="shared" si="45"/>
        <v>#N/A</v>
      </c>
      <c r="AY85" s="50" t="e">
        <f t="shared" si="46"/>
        <v>#N/A</v>
      </c>
      <c r="AZ85" s="50" t="e">
        <f t="shared" si="47"/>
        <v>#N/A</v>
      </c>
      <c r="BA85" s="50" t="e">
        <f t="shared" si="48"/>
        <v>#N/A</v>
      </c>
      <c r="BB85" s="50" t="e">
        <f t="shared" si="49"/>
        <v>#N/A</v>
      </c>
      <c r="BC85" s="50" t="e">
        <f t="shared" si="50"/>
        <v>#N/A</v>
      </c>
      <c r="BD85" s="50" t="e">
        <f t="shared" si="51"/>
        <v>#N/A</v>
      </c>
      <c r="BE85" s="50" t="e">
        <f t="shared" si="52"/>
        <v>#N/A</v>
      </c>
      <c r="BF85" s="50" t="e">
        <f t="shared" si="53"/>
        <v>#N/A</v>
      </c>
      <c r="BG85" s="131" t="e">
        <f t="shared" si="54"/>
        <v>#N/A</v>
      </c>
      <c r="BH85" s="131" t="e">
        <f t="shared" si="55"/>
        <v>#N/A</v>
      </c>
      <c r="BI85" s="131" t="e">
        <f t="shared" si="56"/>
        <v>#N/A</v>
      </c>
      <c r="BJ85" s="131" t="e">
        <f t="shared" si="57"/>
        <v>#N/A</v>
      </c>
      <c r="BK85" s="131" t="e">
        <f t="shared" si="58"/>
        <v>#N/A</v>
      </c>
      <c r="BL85" s="131" t="e">
        <f t="shared" si="59"/>
        <v>#N/A</v>
      </c>
      <c r="BM85" s="131" t="e">
        <f t="shared" si="60"/>
        <v>#N/A</v>
      </c>
      <c r="BN85" s="131" t="e">
        <f t="shared" si="61"/>
        <v>#N/A</v>
      </c>
      <c r="BO85" s="131" t="e">
        <f t="shared" si="62"/>
        <v>#N/A</v>
      </c>
      <c r="BP85" s="129" t="e">
        <f t="shared" si="63"/>
        <v>#N/A</v>
      </c>
      <c r="BQ85" s="129" t="e">
        <f t="shared" si="64"/>
        <v>#N/A</v>
      </c>
      <c r="BR85" s="129" t="e">
        <f t="shared" si="65"/>
        <v>#N/A</v>
      </c>
      <c r="BS85" s="129" t="e">
        <f t="shared" si="66"/>
        <v>#N/A</v>
      </c>
      <c r="BT85" s="129" t="e">
        <f t="shared" si="67"/>
        <v>#N/A</v>
      </c>
      <c r="BU85" s="129" t="e">
        <f t="shared" si="68"/>
        <v>#N/A</v>
      </c>
      <c r="BV85" s="129" t="e">
        <f t="shared" si="69"/>
        <v>#N/A</v>
      </c>
      <c r="BW85" s="129" t="e">
        <f t="shared" si="70"/>
        <v>#N/A</v>
      </c>
      <c r="BX85" s="129" t="e">
        <f t="shared" si="71"/>
        <v>#N/A</v>
      </c>
      <c r="BY85" s="131" t="e">
        <f t="shared" si="72"/>
        <v>#N/A</v>
      </c>
      <c r="BZ85" s="131" t="e">
        <f t="shared" si="73"/>
        <v>#N/A</v>
      </c>
      <c r="CA85" s="131" t="e">
        <f t="shared" si="74"/>
        <v>#N/A</v>
      </c>
      <c r="CB85" s="131" t="e">
        <f t="shared" si="75"/>
        <v>#N/A</v>
      </c>
      <c r="CC85" s="131" t="e">
        <f t="shared" si="76"/>
        <v>#N/A</v>
      </c>
      <c r="CD85" s="131" t="e">
        <f t="shared" si="77"/>
        <v>#N/A</v>
      </c>
      <c r="CE85" s="131" t="e">
        <f t="shared" si="78"/>
        <v>#N/A</v>
      </c>
      <c r="CF85" s="131" t="e">
        <f t="shared" si="79"/>
        <v>#N/A</v>
      </c>
      <c r="CG85" s="131" t="e">
        <f t="shared" si="80"/>
        <v>#N/A</v>
      </c>
    </row>
    <row r="86" spans="2:85" x14ac:dyDescent="0.2">
      <c r="B86" s="103">
        <v>2020</v>
      </c>
      <c r="C86" s="103">
        <v>3</v>
      </c>
      <c r="D86" s="103">
        <v>3</v>
      </c>
      <c r="E86" s="4" t="s">
        <v>5</v>
      </c>
      <c r="F86" s="4" t="s">
        <v>5</v>
      </c>
      <c r="G86" s="133">
        <f>SUMIFS('Model Trip Data'!$H:$H,'Model Trip Data'!$A:$A,$B86,'Model Trip Data'!$B:$B,$C86,'Model Trip Data'!$C:$C,$D86,'Model Trip Data'!$E:$E,G$7,'Model Trip Data'!$F:$F,G$8,'Model Trip Data'!$D:$D,G$10,'Model Trip Data'!$G:$G,G$9)</f>
        <v>0</v>
      </c>
      <c r="H86" s="133">
        <f>SUMIFS('Model Trip Data'!$H:$H,'Model Trip Data'!$A:$A,$B86,'Model Trip Data'!$B:$B,$C86,'Model Trip Data'!$C:$C,$D86,'Model Trip Data'!$E:$E,H$7,'Model Trip Data'!$F:$F,H$8,'Model Trip Data'!$D:$D,H$10,'Model Trip Data'!$G:$G,H$9)</f>
        <v>0</v>
      </c>
      <c r="I86" s="133">
        <f>SUMIFS('Model Trip Data'!$H:$H,'Model Trip Data'!$A:$A,$B86,'Model Trip Data'!$B:$B,$C86,'Model Trip Data'!$C:$C,$D86,'Model Trip Data'!$E:$E,I$7,'Model Trip Data'!$F:$F,I$8,'Model Trip Data'!$D:$D,I$10,'Model Trip Data'!$G:$G,I$9)</f>
        <v>0</v>
      </c>
      <c r="J86" s="133">
        <f>SUMIFS('Model Trip Data'!$H:$H,'Model Trip Data'!$A:$A,$B86,'Model Trip Data'!$B:$B,$C86,'Model Trip Data'!$C:$C,$D86,'Model Trip Data'!$E:$E,J$7,'Model Trip Data'!$F:$F,J$8,'Model Trip Data'!$D:$D,J$10,'Model Trip Data'!$G:$G,J$9)</f>
        <v>0</v>
      </c>
      <c r="K86" s="133">
        <f>SUMIFS('Model Trip Data'!$H:$H,'Model Trip Data'!$A:$A,$B86,'Model Trip Data'!$B:$B,$C86,'Model Trip Data'!$C:$C,$D86,'Model Trip Data'!$E:$E,K$7,'Model Trip Data'!$F:$F,K$8,'Model Trip Data'!$D:$D,K$10,'Model Trip Data'!$G:$G,K$9)</f>
        <v>0</v>
      </c>
      <c r="L86" s="133">
        <f>SUMIFS('Model Trip Data'!$H:$H,'Model Trip Data'!$A:$A,$B86,'Model Trip Data'!$B:$B,$C86,'Model Trip Data'!$C:$C,$D86,'Model Trip Data'!$E:$E,L$7,'Model Trip Data'!$F:$F,L$8,'Model Trip Data'!$D:$D,L$10,'Model Trip Data'!$G:$G,L$9)</f>
        <v>0</v>
      </c>
      <c r="M86" s="133">
        <f>SUMIFS('Model Trip Data'!$H:$H,'Model Trip Data'!$A:$A,$B86,'Model Trip Data'!$B:$B,$C86,'Model Trip Data'!$C:$C,$D86,'Model Trip Data'!$E:$E,M$7,'Model Trip Data'!$F:$F,M$8,'Model Trip Data'!$G:$G,M$9)</f>
        <v>0</v>
      </c>
      <c r="N86" s="133">
        <f>SUMIFS('Model Trip Data'!$H:$H,'Model Trip Data'!$A:$A,$B86,'Model Trip Data'!$B:$B,$C86,'Model Trip Data'!$C:$C,$D86,'Model Trip Data'!$E:$E,N$7,'Model Trip Data'!$F:$F,N$8,'Model Trip Data'!$G:$G,N$9)</f>
        <v>0</v>
      </c>
      <c r="O86" s="133">
        <f>SUMIFS('Model Trip Data'!$H:$H,'Model Trip Data'!$A:$A,$B86,'Model Trip Data'!$B:$B,$C86,'Model Trip Data'!$C:$C,$D86,'Model Trip Data'!$E:$E,O$7,'Model Trip Data'!$F:$F,O$8,'Model Trip Data'!$G:$G,O$9)</f>
        <v>0</v>
      </c>
      <c r="P86" s="134" t="e">
        <f>VLOOKUP($B86&amp;"_"&amp;$C86&amp;"_"&amp;$D86&amp;"_"&amp;P$10,'Model Skims Data'!$A:$H,6,FALSE)</f>
        <v>#N/A</v>
      </c>
      <c r="Q86" s="134" t="e">
        <f>VLOOKUP($B86&amp;"_"&amp;$C86&amp;"_"&amp;$D86&amp;"_"&amp;Q$10,'Model Skims Data'!$A:$H,7,FALSE)</f>
        <v>#N/A</v>
      </c>
      <c r="R86" s="134" t="e">
        <f>VLOOKUP($B86&amp;"_"&amp;$C86&amp;"_"&amp;$D86&amp;"_"&amp;R$10,'Model Skims Data'!$A:$H,6,FALSE)</f>
        <v>#N/A</v>
      </c>
      <c r="S86" s="134" t="e">
        <f>VLOOKUP($B86&amp;"_"&amp;$C86&amp;"_"&amp;$D86&amp;"_"&amp;S$10,'Model Skims Data'!$A:$H,7,FALSE)</f>
        <v>#N/A</v>
      </c>
      <c r="T86" s="134" t="e">
        <f>VLOOKUP($B86&amp;"_"&amp;$C86&amp;"_"&amp;$D86&amp;"_"&amp;T$10,'Model Skims Data'!$A:$H,6,FALSE)</f>
        <v>#N/A</v>
      </c>
      <c r="U86" s="134" t="e">
        <f>VLOOKUP($B86&amp;"_"&amp;$C86&amp;"_"&amp;$D86&amp;"_"&amp;U$10,'Model Skims Data'!$A:$H,7,FALSE)</f>
        <v>#N/A</v>
      </c>
      <c r="V86" s="134" t="e">
        <f>VLOOKUP($B86&amp;"_"&amp;$C86&amp;"_"&amp;$D86&amp;"_"&amp;V$10,'Model Skims Data'!$A:$H,8,FALSE)</f>
        <v>#N/A</v>
      </c>
      <c r="W86" s="134" t="e">
        <f>VLOOKUP($B86&amp;"_"&amp;$C86&amp;"_"&amp;$D86&amp;"_"&amp;W$10,'Model Skims Data'!$A:$H,8,FALSE)</f>
        <v>#N/A</v>
      </c>
      <c r="X86" s="134" t="e">
        <f>VLOOKUP($B86&amp;"_"&amp;$C86&amp;"_"&amp;$D86&amp;"_"&amp;X$10,'Model Skims Data'!$A:$H,8,FALSE)</f>
        <v>#N/A</v>
      </c>
      <c r="Y86" s="134">
        <f>HLOOKUP('Pooling Demand- Subsidy &amp; ML'!$B86,'Main Sheet'!$B$9:$F$44,21,FALSE)</f>
        <v>20.2</v>
      </c>
      <c r="Z86" s="134">
        <f>HLOOKUP('Pooling Demand- Subsidy &amp; ML'!$B86,'Main Sheet'!$B$9:$F$44,23,FALSE)</f>
        <v>0</v>
      </c>
      <c r="AA86" s="179">
        <f>HLOOKUP('Pooling Demand- Subsidy &amp; ML'!$B86,'Main Sheet'!$B$9:$F$44,28,FALSE)</f>
        <v>-1.9513339196716502E-3</v>
      </c>
      <c r="AB86" s="180">
        <f>HLOOKUP('Pooling Demand- Subsidy &amp; ML'!$B86,'Main Sheet'!$B$9:$F$44,30,FALSE)</f>
        <v>-2.6</v>
      </c>
      <c r="AC86" s="180">
        <f>HLOOKUP('Pooling Demand- Subsidy &amp; ML'!$B86,'Main Sheet'!$B$9:$F$44,31,FALSE)</f>
        <v>-5.9</v>
      </c>
      <c r="AD86" s="180">
        <f>HLOOKUP('Pooling Demand- Subsidy &amp; ML'!$B86,'Main Sheet'!$B$9:$F$44,32,FALSE)</f>
        <v>-7.9</v>
      </c>
      <c r="AE86" s="108" t="e">
        <f t="shared" si="81"/>
        <v>#N/A</v>
      </c>
      <c r="AF86" s="108" t="e">
        <f t="shared" si="82"/>
        <v>#N/A</v>
      </c>
      <c r="AG86" s="108" t="e">
        <f t="shared" si="83"/>
        <v>#N/A</v>
      </c>
      <c r="AH86" s="134">
        <f>HLOOKUP('Pooling Demand- Subsidy &amp; ML'!$B86,'Main Sheet'!$B$9:$F$44,24,FALSE)</f>
        <v>54</v>
      </c>
      <c r="AI86" s="180">
        <f>HLOOKUP('Pooling Demand- Subsidy &amp; ML'!$B86,'Main Sheet'!$B$9:$F$44,34,FALSE)</f>
        <v>-2.9</v>
      </c>
      <c r="AJ86" s="180">
        <f>HLOOKUP('Pooling Demand- Subsidy &amp; ML'!$B86,'Main Sheet'!$B$9:$F$44,35,FALSE)</f>
        <v>-6.3</v>
      </c>
      <c r="AK86" s="180">
        <f>HLOOKUP('Pooling Demand- Subsidy &amp; ML'!$B86,'Main Sheet'!$B$9:$F$44,36,FALSE)</f>
        <v>-8.4</v>
      </c>
      <c r="AL86" s="108" t="e">
        <f t="shared" si="84"/>
        <v>#N/A</v>
      </c>
      <c r="AM86" s="108" t="e">
        <f t="shared" si="85"/>
        <v>#N/A</v>
      </c>
      <c r="AN86" s="108" t="e">
        <f t="shared" si="86"/>
        <v>#N/A</v>
      </c>
      <c r="AO86" s="128" t="e">
        <f>HLOOKUP($B86,'Main Sheet'!$B$9:$F$44,26,FALSE)*$P86/(1-AE86)</f>
        <v>#N/A</v>
      </c>
      <c r="AP86" s="128" t="e">
        <f>HLOOKUP($B86,'Main Sheet'!$B$9:$F$44,26,FALSE)*$P86/(1-AF86)</f>
        <v>#N/A</v>
      </c>
      <c r="AQ86" s="128" t="e">
        <f>HLOOKUP($B86,'Main Sheet'!$B$9:$F$44,26,FALSE)*$P86/(1-AG86)</f>
        <v>#N/A</v>
      </c>
      <c r="AR86" s="128" t="e">
        <f>HLOOKUP($B86,'Main Sheet'!$B$9:$F$44,26,FALSE)*$R86/(1-AE86)</f>
        <v>#N/A</v>
      </c>
      <c r="AS86" s="128" t="e">
        <f>HLOOKUP($B86,'Main Sheet'!$B$9:$F$44,26,FALSE)*$R86/(1-AF86)</f>
        <v>#N/A</v>
      </c>
      <c r="AT86" s="128" t="e">
        <f>HLOOKUP($B86,'Main Sheet'!$B$9:$F$44,26,FALSE)*$R86/(1-AG86)</f>
        <v>#N/A</v>
      </c>
      <c r="AU86" s="128" t="e">
        <f>HLOOKUP($B86,'Main Sheet'!$B$9:$F$44,26,FALSE)*$T86/(1-AL86)</f>
        <v>#N/A</v>
      </c>
      <c r="AV86" s="128" t="e">
        <f>HLOOKUP($B86,'Main Sheet'!$B$9:$F$44,26,FALSE)*$T86/(1-AM86)</f>
        <v>#N/A</v>
      </c>
      <c r="AW86" s="128" t="e">
        <f>HLOOKUP($B86,'Main Sheet'!$B$9:$F$44,26,FALSE)*$T86/(1-AN86)</f>
        <v>#N/A</v>
      </c>
      <c r="AX86" s="50" t="e">
        <f t="shared" si="45"/>
        <v>#N/A</v>
      </c>
      <c r="AY86" s="50" t="e">
        <f t="shared" si="46"/>
        <v>#N/A</v>
      </c>
      <c r="AZ86" s="50" t="e">
        <f t="shared" si="47"/>
        <v>#N/A</v>
      </c>
      <c r="BA86" s="50" t="e">
        <f t="shared" si="48"/>
        <v>#N/A</v>
      </c>
      <c r="BB86" s="50" t="e">
        <f t="shared" si="49"/>
        <v>#N/A</v>
      </c>
      <c r="BC86" s="50" t="e">
        <f t="shared" si="50"/>
        <v>#N/A</v>
      </c>
      <c r="BD86" s="50" t="e">
        <f t="shared" si="51"/>
        <v>#N/A</v>
      </c>
      <c r="BE86" s="50" t="e">
        <f t="shared" si="52"/>
        <v>#N/A</v>
      </c>
      <c r="BF86" s="50" t="e">
        <f t="shared" si="53"/>
        <v>#N/A</v>
      </c>
      <c r="BG86" s="131" t="e">
        <f t="shared" si="54"/>
        <v>#N/A</v>
      </c>
      <c r="BH86" s="131" t="e">
        <f t="shared" si="55"/>
        <v>#N/A</v>
      </c>
      <c r="BI86" s="131" t="e">
        <f t="shared" si="56"/>
        <v>#N/A</v>
      </c>
      <c r="BJ86" s="131" t="e">
        <f t="shared" si="57"/>
        <v>#N/A</v>
      </c>
      <c r="BK86" s="131" t="e">
        <f t="shared" si="58"/>
        <v>#N/A</v>
      </c>
      <c r="BL86" s="131" t="e">
        <f t="shared" si="59"/>
        <v>#N/A</v>
      </c>
      <c r="BM86" s="131" t="e">
        <f t="shared" si="60"/>
        <v>#N/A</v>
      </c>
      <c r="BN86" s="131" t="e">
        <f t="shared" si="61"/>
        <v>#N/A</v>
      </c>
      <c r="BO86" s="131" t="e">
        <f t="shared" si="62"/>
        <v>#N/A</v>
      </c>
      <c r="BP86" s="129" t="e">
        <f t="shared" si="63"/>
        <v>#N/A</v>
      </c>
      <c r="BQ86" s="129" t="e">
        <f t="shared" si="64"/>
        <v>#N/A</v>
      </c>
      <c r="BR86" s="129" t="e">
        <f t="shared" si="65"/>
        <v>#N/A</v>
      </c>
      <c r="BS86" s="129" t="e">
        <f t="shared" si="66"/>
        <v>#N/A</v>
      </c>
      <c r="BT86" s="129" t="e">
        <f t="shared" si="67"/>
        <v>#N/A</v>
      </c>
      <c r="BU86" s="129" t="e">
        <f t="shared" si="68"/>
        <v>#N/A</v>
      </c>
      <c r="BV86" s="129" t="e">
        <f t="shared" si="69"/>
        <v>#N/A</v>
      </c>
      <c r="BW86" s="129" t="e">
        <f t="shared" si="70"/>
        <v>#N/A</v>
      </c>
      <c r="BX86" s="129" t="e">
        <f t="shared" si="71"/>
        <v>#N/A</v>
      </c>
      <c r="BY86" s="131" t="e">
        <f t="shared" si="72"/>
        <v>#N/A</v>
      </c>
      <c r="BZ86" s="131" t="e">
        <f t="shared" si="73"/>
        <v>#N/A</v>
      </c>
      <c r="CA86" s="131" t="e">
        <f t="shared" si="74"/>
        <v>#N/A</v>
      </c>
      <c r="CB86" s="131" t="e">
        <f t="shared" si="75"/>
        <v>#N/A</v>
      </c>
      <c r="CC86" s="131" t="e">
        <f t="shared" si="76"/>
        <v>#N/A</v>
      </c>
      <c r="CD86" s="131" t="e">
        <f t="shared" si="77"/>
        <v>#N/A</v>
      </c>
      <c r="CE86" s="131" t="e">
        <f t="shared" si="78"/>
        <v>#N/A</v>
      </c>
      <c r="CF86" s="131" t="e">
        <f t="shared" si="79"/>
        <v>#N/A</v>
      </c>
      <c r="CG86" s="131" t="e">
        <f t="shared" si="80"/>
        <v>#N/A</v>
      </c>
    </row>
    <row r="87" spans="2:85" x14ac:dyDescent="0.2">
      <c r="B87" s="103">
        <v>2020</v>
      </c>
      <c r="C87" s="103">
        <v>4</v>
      </c>
      <c r="D87" s="103">
        <v>3</v>
      </c>
      <c r="E87" s="4" t="s">
        <v>6</v>
      </c>
      <c r="F87" s="4" t="s">
        <v>5</v>
      </c>
      <c r="G87" s="133">
        <f>SUMIFS('Model Trip Data'!$H:$H,'Model Trip Data'!$A:$A,$B87,'Model Trip Data'!$B:$B,$C87,'Model Trip Data'!$C:$C,$D87,'Model Trip Data'!$E:$E,G$7,'Model Trip Data'!$F:$F,G$8,'Model Trip Data'!$D:$D,G$10,'Model Trip Data'!$G:$G,G$9)</f>
        <v>0</v>
      </c>
      <c r="H87" s="133">
        <f>SUMIFS('Model Trip Data'!$H:$H,'Model Trip Data'!$A:$A,$B87,'Model Trip Data'!$B:$B,$C87,'Model Trip Data'!$C:$C,$D87,'Model Trip Data'!$E:$E,H$7,'Model Trip Data'!$F:$F,H$8,'Model Trip Data'!$D:$D,H$10,'Model Trip Data'!$G:$G,H$9)</f>
        <v>0</v>
      </c>
      <c r="I87" s="133">
        <f>SUMIFS('Model Trip Data'!$H:$H,'Model Trip Data'!$A:$A,$B87,'Model Trip Data'!$B:$B,$C87,'Model Trip Data'!$C:$C,$D87,'Model Trip Data'!$E:$E,I$7,'Model Trip Data'!$F:$F,I$8,'Model Trip Data'!$D:$D,I$10,'Model Trip Data'!$G:$G,I$9)</f>
        <v>0</v>
      </c>
      <c r="J87" s="133">
        <f>SUMIFS('Model Trip Data'!$H:$H,'Model Trip Data'!$A:$A,$B87,'Model Trip Data'!$B:$B,$C87,'Model Trip Data'!$C:$C,$D87,'Model Trip Data'!$E:$E,J$7,'Model Trip Data'!$F:$F,J$8,'Model Trip Data'!$D:$D,J$10,'Model Trip Data'!$G:$G,J$9)</f>
        <v>0</v>
      </c>
      <c r="K87" s="133">
        <f>SUMIFS('Model Trip Data'!$H:$H,'Model Trip Data'!$A:$A,$B87,'Model Trip Data'!$B:$B,$C87,'Model Trip Data'!$C:$C,$D87,'Model Trip Data'!$E:$E,K$7,'Model Trip Data'!$F:$F,K$8,'Model Trip Data'!$D:$D,K$10,'Model Trip Data'!$G:$G,K$9)</f>
        <v>0</v>
      </c>
      <c r="L87" s="133">
        <f>SUMIFS('Model Trip Data'!$H:$H,'Model Trip Data'!$A:$A,$B87,'Model Trip Data'!$B:$B,$C87,'Model Trip Data'!$C:$C,$D87,'Model Trip Data'!$E:$E,L$7,'Model Trip Data'!$F:$F,L$8,'Model Trip Data'!$D:$D,L$10,'Model Trip Data'!$G:$G,L$9)</f>
        <v>0</v>
      </c>
      <c r="M87" s="133">
        <f>SUMIFS('Model Trip Data'!$H:$H,'Model Trip Data'!$A:$A,$B87,'Model Trip Data'!$B:$B,$C87,'Model Trip Data'!$C:$C,$D87,'Model Trip Data'!$E:$E,M$7,'Model Trip Data'!$F:$F,M$8,'Model Trip Data'!$G:$G,M$9)</f>
        <v>0</v>
      </c>
      <c r="N87" s="133">
        <f>SUMIFS('Model Trip Data'!$H:$H,'Model Trip Data'!$A:$A,$B87,'Model Trip Data'!$B:$B,$C87,'Model Trip Data'!$C:$C,$D87,'Model Trip Data'!$E:$E,N$7,'Model Trip Data'!$F:$F,N$8,'Model Trip Data'!$G:$G,N$9)</f>
        <v>0</v>
      </c>
      <c r="O87" s="133">
        <f>SUMIFS('Model Trip Data'!$H:$H,'Model Trip Data'!$A:$A,$B87,'Model Trip Data'!$B:$B,$C87,'Model Trip Data'!$C:$C,$D87,'Model Trip Data'!$E:$E,O$7,'Model Trip Data'!$F:$F,O$8,'Model Trip Data'!$G:$G,O$9)</f>
        <v>0</v>
      </c>
      <c r="P87" s="134" t="e">
        <f>VLOOKUP($B87&amp;"_"&amp;$C87&amp;"_"&amp;$D87&amp;"_"&amp;P$10,'Model Skims Data'!$A:$H,6,FALSE)</f>
        <v>#N/A</v>
      </c>
      <c r="Q87" s="134" t="e">
        <f>VLOOKUP($B87&amp;"_"&amp;$C87&amp;"_"&amp;$D87&amp;"_"&amp;Q$10,'Model Skims Data'!$A:$H,7,FALSE)</f>
        <v>#N/A</v>
      </c>
      <c r="R87" s="134" t="e">
        <f>VLOOKUP($B87&amp;"_"&amp;$C87&amp;"_"&amp;$D87&amp;"_"&amp;R$10,'Model Skims Data'!$A:$H,6,FALSE)</f>
        <v>#N/A</v>
      </c>
      <c r="S87" s="134" t="e">
        <f>VLOOKUP($B87&amp;"_"&amp;$C87&amp;"_"&amp;$D87&amp;"_"&amp;S$10,'Model Skims Data'!$A:$H,7,FALSE)</f>
        <v>#N/A</v>
      </c>
      <c r="T87" s="134" t="e">
        <f>VLOOKUP($B87&amp;"_"&amp;$C87&amp;"_"&amp;$D87&amp;"_"&amp;T$10,'Model Skims Data'!$A:$H,6,FALSE)</f>
        <v>#N/A</v>
      </c>
      <c r="U87" s="134" t="e">
        <f>VLOOKUP($B87&amp;"_"&amp;$C87&amp;"_"&amp;$D87&amp;"_"&amp;U$10,'Model Skims Data'!$A:$H,7,FALSE)</f>
        <v>#N/A</v>
      </c>
      <c r="V87" s="134" t="e">
        <f>VLOOKUP($B87&amp;"_"&amp;$C87&amp;"_"&amp;$D87&amp;"_"&amp;V$10,'Model Skims Data'!$A:$H,8,FALSE)</f>
        <v>#N/A</v>
      </c>
      <c r="W87" s="134" t="e">
        <f>VLOOKUP($B87&amp;"_"&amp;$C87&amp;"_"&amp;$D87&amp;"_"&amp;W$10,'Model Skims Data'!$A:$H,8,FALSE)</f>
        <v>#N/A</v>
      </c>
      <c r="X87" s="134" t="e">
        <f>VLOOKUP($B87&amp;"_"&amp;$C87&amp;"_"&amp;$D87&amp;"_"&amp;X$10,'Model Skims Data'!$A:$H,8,FALSE)</f>
        <v>#N/A</v>
      </c>
      <c r="Y87" s="134">
        <f>HLOOKUP('Pooling Demand- Subsidy &amp; ML'!$B87,'Main Sheet'!$B$9:$F$44,21,FALSE)</f>
        <v>20.2</v>
      </c>
      <c r="Z87" s="134">
        <f>HLOOKUP('Pooling Demand- Subsidy &amp; ML'!$B87,'Main Sheet'!$B$9:$F$44,23,FALSE)</f>
        <v>0</v>
      </c>
      <c r="AA87" s="179">
        <f>HLOOKUP('Pooling Demand- Subsidy &amp; ML'!$B87,'Main Sheet'!$B$9:$F$44,28,FALSE)</f>
        <v>-1.9513339196716502E-3</v>
      </c>
      <c r="AB87" s="180">
        <f>HLOOKUP('Pooling Demand- Subsidy &amp; ML'!$B87,'Main Sheet'!$B$9:$F$44,30,FALSE)</f>
        <v>-2.6</v>
      </c>
      <c r="AC87" s="180">
        <f>HLOOKUP('Pooling Demand- Subsidy &amp; ML'!$B87,'Main Sheet'!$B$9:$F$44,31,FALSE)</f>
        <v>-5.9</v>
      </c>
      <c r="AD87" s="180">
        <f>HLOOKUP('Pooling Demand- Subsidy &amp; ML'!$B87,'Main Sheet'!$B$9:$F$44,32,FALSE)</f>
        <v>-7.9</v>
      </c>
      <c r="AE87" s="108" t="e">
        <f t="shared" si="81"/>
        <v>#N/A</v>
      </c>
      <c r="AF87" s="108" t="e">
        <f t="shared" si="82"/>
        <v>#N/A</v>
      </c>
      <c r="AG87" s="108" t="e">
        <f t="shared" si="83"/>
        <v>#N/A</v>
      </c>
      <c r="AH87" s="134">
        <f>HLOOKUP('Pooling Demand- Subsidy &amp; ML'!$B87,'Main Sheet'!$B$9:$F$44,24,FALSE)</f>
        <v>54</v>
      </c>
      <c r="AI87" s="180">
        <f>HLOOKUP('Pooling Demand- Subsidy &amp; ML'!$B87,'Main Sheet'!$B$9:$F$44,34,FALSE)</f>
        <v>-2.9</v>
      </c>
      <c r="AJ87" s="180">
        <f>HLOOKUP('Pooling Demand- Subsidy &amp; ML'!$B87,'Main Sheet'!$B$9:$F$44,35,FALSE)</f>
        <v>-6.3</v>
      </c>
      <c r="AK87" s="180">
        <f>HLOOKUP('Pooling Demand- Subsidy &amp; ML'!$B87,'Main Sheet'!$B$9:$F$44,36,FALSE)</f>
        <v>-8.4</v>
      </c>
      <c r="AL87" s="108" t="e">
        <f t="shared" si="84"/>
        <v>#N/A</v>
      </c>
      <c r="AM87" s="108" t="e">
        <f t="shared" si="85"/>
        <v>#N/A</v>
      </c>
      <c r="AN87" s="108" t="e">
        <f t="shared" si="86"/>
        <v>#N/A</v>
      </c>
      <c r="AO87" s="128" t="e">
        <f>HLOOKUP($B87,'Main Sheet'!$B$9:$F$44,26,FALSE)*$P87/(1-AE87)</f>
        <v>#N/A</v>
      </c>
      <c r="AP87" s="128" t="e">
        <f>HLOOKUP($B87,'Main Sheet'!$B$9:$F$44,26,FALSE)*$P87/(1-AF87)</f>
        <v>#N/A</v>
      </c>
      <c r="AQ87" s="128" t="e">
        <f>HLOOKUP($B87,'Main Sheet'!$B$9:$F$44,26,FALSE)*$P87/(1-AG87)</f>
        <v>#N/A</v>
      </c>
      <c r="AR87" s="128" t="e">
        <f>HLOOKUP($B87,'Main Sheet'!$B$9:$F$44,26,FALSE)*$R87/(1-AE87)</f>
        <v>#N/A</v>
      </c>
      <c r="AS87" s="128" t="e">
        <f>HLOOKUP($B87,'Main Sheet'!$B$9:$F$44,26,FALSE)*$R87/(1-AF87)</f>
        <v>#N/A</v>
      </c>
      <c r="AT87" s="128" t="e">
        <f>HLOOKUP($B87,'Main Sheet'!$B$9:$F$44,26,FALSE)*$R87/(1-AG87)</f>
        <v>#N/A</v>
      </c>
      <c r="AU87" s="128" t="e">
        <f>HLOOKUP($B87,'Main Sheet'!$B$9:$F$44,26,FALSE)*$T87/(1-AL87)</f>
        <v>#N/A</v>
      </c>
      <c r="AV87" s="128" t="e">
        <f>HLOOKUP($B87,'Main Sheet'!$B$9:$F$44,26,FALSE)*$T87/(1-AM87)</f>
        <v>#N/A</v>
      </c>
      <c r="AW87" s="128" t="e">
        <f>HLOOKUP($B87,'Main Sheet'!$B$9:$F$44,26,FALSE)*$T87/(1-AN87)</f>
        <v>#N/A</v>
      </c>
      <c r="AX87" s="50" t="e">
        <f t="shared" si="45"/>
        <v>#N/A</v>
      </c>
      <c r="AY87" s="50" t="e">
        <f t="shared" si="46"/>
        <v>#N/A</v>
      </c>
      <c r="AZ87" s="50" t="e">
        <f t="shared" si="47"/>
        <v>#N/A</v>
      </c>
      <c r="BA87" s="50" t="e">
        <f t="shared" si="48"/>
        <v>#N/A</v>
      </c>
      <c r="BB87" s="50" t="e">
        <f t="shared" si="49"/>
        <v>#N/A</v>
      </c>
      <c r="BC87" s="50" t="e">
        <f t="shared" si="50"/>
        <v>#N/A</v>
      </c>
      <c r="BD87" s="50" t="e">
        <f t="shared" si="51"/>
        <v>#N/A</v>
      </c>
      <c r="BE87" s="50" t="e">
        <f t="shared" si="52"/>
        <v>#N/A</v>
      </c>
      <c r="BF87" s="50" t="e">
        <f t="shared" si="53"/>
        <v>#N/A</v>
      </c>
      <c r="BG87" s="131" t="e">
        <f t="shared" si="54"/>
        <v>#N/A</v>
      </c>
      <c r="BH87" s="131" t="e">
        <f t="shared" si="55"/>
        <v>#N/A</v>
      </c>
      <c r="BI87" s="131" t="e">
        <f t="shared" si="56"/>
        <v>#N/A</v>
      </c>
      <c r="BJ87" s="131" t="e">
        <f t="shared" si="57"/>
        <v>#N/A</v>
      </c>
      <c r="BK87" s="131" t="e">
        <f t="shared" si="58"/>
        <v>#N/A</v>
      </c>
      <c r="BL87" s="131" t="e">
        <f t="shared" si="59"/>
        <v>#N/A</v>
      </c>
      <c r="BM87" s="131" t="e">
        <f t="shared" si="60"/>
        <v>#N/A</v>
      </c>
      <c r="BN87" s="131" t="e">
        <f t="shared" si="61"/>
        <v>#N/A</v>
      </c>
      <c r="BO87" s="131" t="e">
        <f t="shared" si="62"/>
        <v>#N/A</v>
      </c>
      <c r="BP87" s="129" t="e">
        <f t="shared" si="63"/>
        <v>#N/A</v>
      </c>
      <c r="BQ87" s="129" t="e">
        <f t="shared" si="64"/>
        <v>#N/A</v>
      </c>
      <c r="BR87" s="129" t="e">
        <f t="shared" si="65"/>
        <v>#N/A</v>
      </c>
      <c r="BS87" s="129" t="e">
        <f t="shared" si="66"/>
        <v>#N/A</v>
      </c>
      <c r="BT87" s="129" t="e">
        <f t="shared" si="67"/>
        <v>#N/A</v>
      </c>
      <c r="BU87" s="129" t="e">
        <f t="shared" si="68"/>
        <v>#N/A</v>
      </c>
      <c r="BV87" s="129" t="e">
        <f t="shared" si="69"/>
        <v>#N/A</v>
      </c>
      <c r="BW87" s="129" t="e">
        <f t="shared" si="70"/>
        <v>#N/A</v>
      </c>
      <c r="BX87" s="129" t="e">
        <f t="shared" si="71"/>
        <v>#N/A</v>
      </c>
      <c r="BY87" s="131" t="e">
        <f t="shared" si="72"/>
        <v>#N/A</v>
      </c>
      <c r="BZ87" s="131" t="e">
        <f t="shared" si="73"/>
        <v>#N/A</v>
      </c>
      <c r="CA87" s="131" t="e">
        <f t="shared" si="74"/>
        <v>#N/A</v>
      </c>
      <c r="CB87" s="131" t="e">
        <f t="shared" si="75"/>
        <v>#N/A</v>
      </c>
      <c r="CC87" s="131" t="e">
        <f t="shared" si="76"/>
        <v>#N/A</v>
      </c>
      <c r="CD87" s="131" t="e">
        <f t="shared" si="77"/>
        <v>#N/A</v>
      </c>
      <c r="CE87" s="131" t="e">
        <f t="shared" si="78"/>
        <v>#N/A</v>
      </c>
      <c r="CF87" s="131" t="e">
        <f t="shared" si="79"/>
        <v>#N/A</v>
      </c>
      <c r="CG87" s="131" t="e">
        <f t="shared" si="80"/>
        <v>#N/A</v>
      </c>
    </row>
    <row r="88" spans="2:85" x14ac:dyDescent="0.2">
      <c r="B88" s="103">
        <v>2020</v>
      </c>
      <c r="C88" s="103">
        <v>5</v>
      </c>
      <c r="D88" s="103">
        <v>3</v>
      </c>
      <c r="E88" s="4" t="s">
        <v>7</v>
      </c>
      <c r="F88" s="4" t="s">
        <v>5</v>
      </c>
      <c r="G88" s="133">
        <f>SUMIFS('Model Trip Data'!$H:$H,'Model Trip Data'!$A:$A,$B88,'Model Trip Data'!$B:$B,$C88,'Model Trip Data'!$C:$C,$D88,'Model Trip Data'!$E:$E,G$7,'Model Trip Data'!$F:$F,G$8,'Model Trip Data'!$D:$D,G$10,'Model Trip Data'!$G:$G,G$9)</f>
        <v>0</v>
      </c>
      <c r="H88" s="133">
        <f>SUMIFS('Model Trip Data'!$H:$H,'Model Trip Data'!$A:$A,$B88,'Model Trip Data'!$B:$B,$C88,'Model Trip Data'!$C:$C,$D88,'Model Trip Data'!$E:$E,H$7,'Model Trip Data'!$F:$F,H$8,'Model Trip Data'!$D:$D,H$10,'Model Trip Data'!$G:$G,H$9)</f>
        <v>0</v>
      </c>
      <c r="I88" s="133">
        <f>SUMIFS('Model Trip Data'!$H:$H,'Model Trip Data'!$A:$A,$B88,'Model Trip Data'!$B:$B,$C88,'Model Trip Data'!$C:$C,$D88,'Model Trip Data'!$E:$E,I$7,'Model Trip Data'!$F:$F,I$8,'Model Trip Data'!$D:$D,I$10,'Model Trip Data'!$G:$G,I$9)</f>
        <v>0</v>
      </c>
      <c r="J88" s="133">
        <f>SUMIFS('Model Trip Data'!$H:$H,'Model Trip Data'!$A:$A,$B88,'Model Trip Data'!$B:$B,$C88,'Model Trip Data'!$C:$C,$D88,'Model Trip Data'!$E:$E,J$7,'Model Trip Data'!$F:$F,J$8,'Model Trip Data'!$D:$D,J$10,'Model Trip Data'!$G:$G,J$9)</f>
        <v>0</v>
      </c>
      <c r="K88" s="133">
        <f>SUMIFS('Model Trip Data'!$H:$H,'Model Trip Data'!$A:$A,$B88,'Model Trip Data'!$B:$B,$C88,'Model Trip Data'!$C:$C,$D88,'Model Trip Data'!$E:$E,K$7,'Model Trip Data'!$F:$F,K$8,'Model Trip Data'!$D:$D,K$10,'Model Trip Data'!$G:$G,K$9)</f>
        <v>0</v>
      </c>
      <c r="L88" s="133">
        <f>SUMIFS('Model Trip Data'!$H:$H,'Model Trip Data'!$A:$A,$B88,'Model Trip Data'!$B:$B,$C88,'Model Trip Data'!$C:$C,$D88,'Model Trip Data'!$E:$E,L$7,'Model Trip Data'!$F:$F,L$8,'Model Trip Data'!$D:$D,L$10,'Model Trip Data'!$G:$G,L$9)</f>
        <v>0</v>
      </c>
      <c r="M88" s="133">
        <f>SUMIFS('Model Trip Data'!$H:$H,'Model Trip Data'!$A:$A,$B88,'Model Trip Data'!$B:$B,$C88,'Model Trip Data'!$C:$C,$D88,'Model Trip Data'!$E:$E,M$7,'Model Trip Data'!$F:$F,M$8,'Model Trip Data'!$G:$G,M$9)</f>
        <v>0</v>
      </c>
      <c r="N88" s="133">
        <f>SUMIFS('Model Trip Data'!$H:$H,'Model Trip Data'!$A:$A,$B88,'Model Trip Data'!$B:$B,$C88,'Model Trip Data'!$C:$C,$D88,'Model Trip Data'!$E:$E,N$7,'Model Trip Data'!$F:$F,N$8,'Model Trip Data'!$G:$G,N$9)</f>
        <v>0</v>
      </c>
      <c r="O88" s="133">
        <f>SUMIFS('Model Trip Data'!$H:$H,'Model Trip Data'!$A:$A,$B88,'Model Trip Data'!$B:$B,$C88,'Model Trip Data'!$C:$C,$D88,'Model Trip Data'!$E:$E,O$7,'Model Trip Data'!$F:$F,O$8,'Model Trip Data'!$G:$G,O$9)</f>
        <v>0</v>
      </c>
      <c r="P88" s="134" t="e">
        <f>VLOOKUP($B88&amp;"_"&amp;$C88&amp;"_"&amp;$D88&amp;"_"&amp;P$10,'Model Skims Data'!$A:$H,6,FALSE)</f>
        <v>#N/A</v>
      </c>
      <c r="Q88" s="134" t="e">
        <f>VLOOKUP($B88&amp;"_"&amp;$C88&amp;"_"&amp;$D88&amp;"_"&amp;Q$10,'Model Skims Data'!$A:$H,7,FALSE)</f>
        <v>#N/A</v>
      </c>
      <c r="R88" s="134" t="e">
        <f>VLOOKUP($B88&amp;"_"&amp;$C88&amp;"_"&amp;$D88&amp;"_"&amp;R$10,'Model Skims Data'!$A:$H,6,FALSE)</f>
        <v>#N/A</v>
      </c>
      <c r="S88" s="134" t="e">
        <f>VLOOKUP($B88&amp;"_"&amp;$C88&amp;"_"&amp;$D88&amp;"_"&amp;S$10,'Model Skims Data'!$A:$H,7,FALSE)</f>
        <v>#N/A</v>
      </c>
      <c r="T88" s="134" t="e">
        <f>VLOOKUP($B88&amp;"_"&amp;$C88&amp;"_"&amp;$D88&amp;"_"&amp;T$10,'Model Skims Data'!$A:$H,6,FALSE)</f>
        <v>#N/A</v>
      </c>
      <c r="U88" s="134" t="e">
        <f>VLOOKUP($B88&amp;"_"&amp;$C88&amp;"_"&amp;$D88&amp;"_"&amp;U$10,'Model Skims Data'!$A:$H,7,FALSE)</f>
        <v>#N/A</v>
      </c>
      <c r="V88" s="134" t="e">
        <f>VLOOKUP($B88&amp;"_"&amp;$C88&amp;"_"&amp;$D88&amp;"_"&amp;V$10,'Model Skims Data'!$A:$H,8,FALSE)</f>
        <v>#N/A</v>
      </c>
      <c r="W88" s="134" t="e">
        <f>VLOOKUP($B88&amp;"_"&amp;$C88&amp;"_"&amp;$D88&amp;"_"&amp;W$10,'Model Skims Data'!$A:$H,8,FALSE)</f>
        <v>#N/A</v>
      </c>
      <c r="X88" s="134" t="e">
        <f>VLOOKUP($B88&amp;"_"&amp;$C88&amp;"_"&amp;$D88&amp;"_"&amp;X$10,'Model Skims Data'!$A:$H,8,FALSE)</f>
        <v>#N/A</v>
      </c>
      <c r="Y88" s="134">
        <f>HLOOKUP('Pooling Demand- Subsidy &amp; ML'!$B88,'Main Sheet'!$B$9:$F$44,21,FALSE)</f>
        <v>20.2</v>
      </c>
      <c r="Z88" s="134">
        <f>HLOOKUP('Pooling Demand- Subsidy &amp; ML'!$B88,'Main Sheet'!$B$9:$F$44,23,FALSE)</f>
        <v>0</v>
      </c>
      <c r="AA88" s="179">
        <f>HLOOKUP('Pooling Demand- Subsidy &amp; ML'!$B88,'Main Sheet'!$B$9:$F$44,28,FALSE)</f>
        <v>-1.9513339196716502E-3</v>
      </c>
      <c r="AB88" s="180">
        <f>HLOOKUP('Pooling Demand- Subsidy &amp; ML'!$B88,'Main Sheet'!$B$9:$F$44,30,FALSE)</f>
        <v>-2.6</v>
      </c>
      <c r="AC88" s="180">
        <f>HLOOKUP('Pooling Demand- Subsidy &amp; ML'!$B88,'Main Sheet'!$B$9:$F$44,31,FALSE)</f>
        <v>-5.9</v>
      </c>
      <c r="AD88" s="180">
        <f>HLOOKUP('Pooling Demand- Subsidy &amp; ML'!$B88,'Main Sheet'!$B$9:$F$44,32,FALSE)</f>
        <v>-7.9</v>
      </c>
      <c r="AE88" s="108" t="e">
        <f t="shared" si="81"/>
        <v>#N/A</v>
      </c>
      <c r="AF88" s="108" t="e">
        <f t="shared" si="82"/>
        <v>#N/A</v>
      </c>
      <c r="AG88" s="108" t="e">
        <f t="shared" si="83"/>
        <v>#N/A</v>
      </c>
      <c r="AH88" s="134">
        <f>HLOOKUP('Pooling Demand- Subsidy &amp; ML'!$B88,'Main Sheet'!$B$9:$F$44,24,FALSE)</f>
        <v>54</v>
      </c>
      <c r="AI88" s="180">
        <f>HLOOKUP('Pooling Demand- Subsidy &amp; ML'!$B88,'Main Sheet'!$B$9:$F$44,34,FALSE)</f>
        <v>-2.9</v>
      </c>
      <c r="AJ88" s="180">
        <f>HLOOKUP('Pooling Demand- Subsidy &amp; ML'!$B88,'Main Sheet'!$B$9:$F$44,35,FALSE)</f>
        <v>-6.3</v>
      </c>
      <c r="AK88" s="180">
        <f>HLOOKUP('Pooling Demand- Subsidy &amp; ML'!$B88,'Main Sheet'!$B$9:$F$44,36,FALSE)</f>
        <v>-8.4</v>
      </c>
      <c r="AL88" s="108" t="e">
        <f t="shared" si="84"/>
        <v>#N/A</v>
      </c>
      <c r="AM88" s="108" t="e">
        <f t="shared" si="85"/>
        <v>#N/A</v>
      </c>
      <c r="AN88" s="108" t="e">
        <f t="shared" si="86"/>
        <v>#N/A</v>
      </c>
      <c r="AO88" s="128" t="e">
        <f>HLOOKUP($B88,'Main Sheet'!$B$9:$F$44,26,FALSE)*$P88/(1-AE88)</f>
        <v>#N/A</v>
      </c>
      <c r="AP88" s="128" t="e">
        <f>HLOOKUP($B88,'Main Sheet'!$B$9:$F$44,26,FALSE)*$P88/(1-AF88)</f>
        <v>#N/A</v>
      </c>
      <c r="AQ88" s="128" t="e">
        <f>HLOOKUP($B88,'Main Sheet'!$B$9:$F$44,26,FALSE)*$P88/(1-AG88)</f>
        <v>#N/A</v>
      </c>
      <c r="AR88" s="128" t="e">
        <f>HLOOKUP($B88,'Main Sheet'!$B$9:$F$44,26,FALSE)*$R88/(1-AE88)</f>
        <v>#N/A</v>
      </c>
      <c r="AS88" s="128" t="e">
        <f>HLOOKUP($B88,'Main Sheet'!$B$9:$F$44,26,FALSE)*$R88/(1-AF88)</f>
        <v>#N/A</v>
      </c>
      <c r="AT88" s="128" t="e">
        <f>HLOOKUP($B88,'Main Sheet'!$B$9:$F$44,26,FALSE)*$R88/(1-AG88)</f>
        <v>#N/A</v>
      </c>
      <c r="AU88" s="128" t="e">
        <f>HLOOKUP($B88,'Main Sheet'!$B$9:$F$44,26,FALSE)*$T88/(1-AL88)</f>
        <v>#N/A</v>
      </c>
      <c r="AV88" s="128" t="e">
        <f>HLOOKUP($B88,'Main Sheet'!$B$9:$F$44,26,FALSE)*$T88/(1-AM88)</f>
        <v>#N/A</v>
      </c>
      <c r="AW88" s="128" t="e">
        <f>HLOOKUP($B88,'Main Sheet'!$B$9:$F$44,26,FALSE)*$T88/(1-AN88)</f>
        <v>#N/A</v>
      </c>
      <c r="AX88" s="50" t="e">
        <f t="shared" si="45"/>
        <v>#N/A</v>
      </c>
      <c r="AY88" s="50" t="e">
        <f t="shared" si="46"/>
        <v>#N/A</v>
      </c>
      <c r="AZ88" s="50" t="e">
        <f t="shared" si="47"/>
        <v>#N/A</v>
      </c>
      <c r="BA88" s="50" t="e">
        <f t="shared" si="48"/>
        <v>#N/A</v>
      </c>
      <c r="BB88" s="50" t="e">
        <f t="shared" si="49"/>
        <v>#N/A</v>
      </c>
      <c r="BC88" s="50" t="e">
        <f t="shared" si="50"/>
        <v>#N/A</v>
      </c>
      <c r="BD88" s="50" t="e">
        <f t="shared" si="51"/>
        <v>#N/A</v>
      </c>
      <c r="BE88" s="50" t="e">
        <f t="shared" si="52"/>
        <v>#N/A</v>
      </c>
      <c r="BF88" s="50" t="e">
        <f t="shared" si="53"/>
        <v>#N/A</v>
      </c>
      <c r="BG88" s="131" t="e">
        <f t="shared" si="54"/>
        <v>#N/A</v>
      </c>
      <c r="BH88" s="131" t="e">
        <f t="shared" si="55"/>
        <v>#N/A</v>
      </c>
      <c r="BI88" s="131" t="e">
        <f t="shared" si="56"/>
        <v>#N/A</v>
      </c>
      <c r="BJ88" s="131" t="e">
        <f t="shared" si="57"/>
        <v>#N/A</v>
      </c>
      <c r="BK88" s="131" t="e">
        <f t="shared" si="58"/>
        <v>#N/A</v>
      </c>
      <c r="BL88" s="131" t="e">
        <f t="shared" si="59"/>
        <v>#N/A</v>
      </c>
      <c r="BM88" s="131" t="e">
        <f t="shared" si="60"/>
        <v>#N/A</v>
      </c>
      <c r="BN88" s="131" t="e">
        <f t="shared" si="61"/>
        <v>#N/A</v>
      </c>
      <c r="BO88" s="131" t="e">
        <f t="shared" si="62"/>
        <v>#N/A</v>
      </c>
      <c r="BP88" s="129" t="e">
        <f t="shared" si="63"/>
        <v>#N/A</v>
      </c>
      <c r="BQ88" s="129" t="e">
        <f t="shared" si="64"/>
        <v>#N/A</v>
      </c>
      <c r="BR88" s="129" t="e">
        <f t="shared" si="65"/>
        <v>#N/A</v>
      </c>
      <c r="BS88" s="129" t="e">
        <f t="shared" si="66"/>
        <v>#N/A</v>
      </c>
      <c r="BT88" s="129" t="e">
        <f t="shared" si="67"/>
        <v>#N/A</v>
      </c>
      <c r="BU88" s="129" t="e">
        <f t="shared" si="68"/>
        <v>#N/A</v>
      </c>
      <c r="BV88" s="129" t="e">
        <f t="shared" si="69"/>
        <v>#N/A</v>
      </c>
      <c r="BW88" s="129" t="e">
        <f t="shared" si="70"/>
        <v>#N/A</v>
      </c>
      <c r="BX88" s="129" t="e">
        <f t="shared" si="71"/>
        <v>#N/A</v>
      </c>
      <c r="BY88" s="131" t="e">
        <f t="shared" si="72"/>
        <v>#N/A</v>
      </c>
      <c r="BZ88" s="131" t="e">
        <f t="shared" si="73"/>
        <v>#N/A</v>
      </c>
      <c r="CA88" s="131" t="e">
        <f t="shared" si="74"/>
        <v>#N/A</v>
      </c>
      <c r="CB88" s="131" t="e">
        <f t="shared" si="75"/>
        <v>#N/A</v>
      </c>
      <c r="CC88" s="131" t="e">
        <f t="shared" si="76"/>
        <v>#N/A</v>
      </c>
      <c r="CD88" s="131" t="e">
        <f t="shared" si="77"/>
        <v>#N/A</v>
      </c>
      <c r="CE88" s="131" t="e">
        <f t="shared" si="78"/>
        <v>#N/A</v>
      </c>
      <c r="CF88" s="131" t="e">
        <f t="shared" si="79"/>
        <v>#N/A</v>
      </c>
      <c r="CG88" s="131" t="e">
        <f t="shared" si="80"/>
        <v>#N/A</v>
      </c>
    </row>
    <row r="89" spans="2:85" x14ac:dyDescent="0.2">
      <c r="B89" s="103">
        <v>2020</v>
      </c>
      <c r="C89" s="103">
        <v>6</v>
      </c>
      <c r="D89" s="103">
        <v>3</v>
      </c>
      <c r="E89" s="4" t="s">
        <v>8</v>
      </c>
      <c r="F89" s="4" t="s">
        <v>5</v>
      </c>
      <c r="G89" s="133">
        <f>SUMIFS('Model Trip Data'!$H:$H,'Model Trip Data'!$A:$A,$B89,'Model Trip Data'!$B:$B,$C89,'Model Trip Data'!$C:$C,$D89,'Model Trip Data'!$E:$E,G$7,'Model Trip Data'!$F:$F,G$8,'Model Trip Data'!$D:$D,G$10,'Model Trip Data'!$G:$G,G$9)</f>
        <v>0</v>
      </c>
      <c r="H89" s="133">
        <f>SUMIFS('Model Trip Data'!$H:$H,'Model Trip Data'!$A:$A,$B89,'Model Trip Data'!$B:$B,$C89,'Model Trip Data'!$C:$C,$D89,'Model Trip Data'!$E:$E,H$7,'Model Trip Data'!$F:$F,H$8,'Model Trip Data'!$D:$D,H$10,'Model Trip Data'!$G:$G,H$9)</f>
        <v>0</v>
      </c>
      <c r="I89" s="133">
        <f>SUMIFS('Model Trip Data'!$H:$H,'Model Trip Data'!$A:$A,$B89,'Model Trip Data'!$B:$B,$C89,'Model Trip Data'!$C:$C,$D89,'Model Trip Data'!$E:$E,I$7,'Model Trip Data'!$F:$F,I$8,'Model Trip Data'!$D:$D,I$10,'Model Trip Data'!$G:$G,I$9)</f>
        <v>0</v>
      </c>
      <c r="J89" s="133">
        <f>SUMIFS('Model Trip Data'!$H:$H,'Model Trip Data'!$A:$A,$B89,'Model Trip Data'!$B:$B,$C89,'Model Trip Data'!$C:$C,$D89,'Model Trip Data'!$E:$E,J$7,'Model Trip Data'!$F:$F,J$8,'Model Trip Data'!$D:$D,J$10,'Model Trip Data'!$G:$G,J$9)</f>
        <v>0</v>
      </c>
      <c r="K89" s="133">
        <f>SUMIFS('Model Trip Data'!$H:$H,'Model Trip Data'!$A:$A,$B89,'Model Trip Data'!$B:$B,$C89,'Model Trip Data'!$C:$C,$D89,'Model Trip Data'!$E:$E,K$7,'Model Trip Data'!$F:$F,K$8,'Model Trip Data'!$D:$D,K$10,'Model Trip Data'!$G:$G,K$9)</f>
        <v>0</v>
      </c>
      <c r="L89" s="133">
        <f>SUMIFS('Model Trip Data'!$H:$H,'Model Trip Data'!$A:$A,$B89,'Model Trip Data'!$B:$B,$C89,'Model Trip Data'!$C:$C,$D89,'Model Trip Data'!$E:$E,L$7,'Model Trip Data'!$F:$F,L$8,'Model Trip Data'!$D:$D,L$10,'Model Trip Data'!$G:$G,L$9)</f>
        <v>0</v>
      </c>
      <c r="M89" s="133">
        <f>SUMIFS('Model Trip Data'!$H:$H,'Model Trip Data'!$A:$A,$B89,'Model Trip Data'!$B:$B,$C89,'Model Trip Data'!$C:$C,$D89,'Model Trip Data'!$E:$E,M$7,'Model Trip Data'!$F:$F,M$8,'Model Trip Data'!$G:$G,M$9)</f>
        <v>0</v>
      </c>
      <c r="N89" s="133">
        <f>SUMIFS('Model Trip Data'!$H:$H,'Model Trip Data'!$A:$A,$B89,'Model Trip Data'!$B:$B,$C89,'Model Trip Data'!$C:$C,$D89,'Model Trip Data'!$E:$E,N$7,'Model Trip Data'!$F:$F,N$8,'Model Trip Data'!$G:$G,N$9)</f>
        <v>0</v>
      </c>
      <c r="O89" s="133">
        <f>SUMIFS('Model Trip Data'!$H:$H,'Model Trip Data'!$A:$A,$B89,'Model Trip Data'!$B:$B,$C89,'Model Trip Data'!$C:$C,$D89,'Model Trip Data'!$E:$E,O$7,'Model Trip Data'!$F:$F,O$8,'Model Trip Data'!$G:$G,O$9)</f>
        <v>0</v>
      </c>
      <c r="P89" s="134" t="e">
        <f>VLOOKUP($B89&amp;"_"&amp;$C89&amp;"_"&amp;$D89&amp;"_"&amp;P$10,'Model Skims Data'!$A:$H,6,FALSE)</f>
        <v>#N/A</v>
      </c>
      <c r="Q89" s="134" t="e">
        <f>VLOOKUP($B89&amp;"_"&amp;$C89&amp;"_"&amp;$D89&amp;"_"&amp;Q$10,'Model Skims Data'!$A:$H,7,FALSE)</f>
        <v>#N/A</v>
      </c>
      <c r="R89" s="134" t="e">
        <f>VLOOKUP($B89&amp;"_"&amp;$C89&amp;"_"&amp;$D89&amp;"_"&amp;R$10,'Model Skims Data'!$A:$H,6,FALSE)</f>
        <v>#N/A</v>
      </c>
      <c r="S89" s="134" t="e">
        <f>VLOOKUP($B89&amp;"_"&amp;$C89&amp;"_"&amp;$D89&amp;"_"&amp;S$10,'Model Skims Data'!$A:$H,7,FALSE)</f>
        <v>#N/A</v>
      </c>
      <c r="T89" s="134" t="e">
        <f>VLOOKUP($B89&amp;"_"&amp;$C89&amp;"_"&amp;$D89&amp;"_"&amp;T$10,'Model Skims Data'!$A:$H,6,FALSE)</f>
        <v>#N/A</v>
      </c>
      <c r="U89" s="134" t="e">
        <f>VLOOKUP($B89&amp;"_"&amp;$C89&amp;"_"&amp;$D89&amp;"_"&amp;U$10,'Model Skims Data'!$A:$H,7,FALSE)</f>
        <v>#N/A</v>
      </c>
      <c r="V89" s="134" t="e">
        <f>VLOOKUP($B89&amp;"_"&amp;$C89&amp;"_"&amp;$D89&amp;"_"&amp;V$10,'Model Skims Data'!$A:$H,8,FALSE)</f>
        <v>#N/A</v>
      </c>
      <c r="W89" s="134" t="e">
        <f>VLOOKUP($B89&amp;"_"&amp;$C89&amp;"_"&amp;$D89&amp;"_"&amp;W$10,'Model Skims Data'!$A:$H,8,FALSE)</f>
        <v>#N/A</v>
      </c>
      <c r="X89" s="134" t="e">
        <f>VLOOKUP($B89&amp;"_"&amp;$C89&amp;"_"&amp;$D89&amp;"_"&amp;X$10,'Model Skims Data'!$A:$H,8,FALSE)</f>
        <v>#N/A</v>
      </c>
      <c r="Y89" s="134">
        <f>HLOOKUP('Pooling Demand- Subsidy &amp; ML'!$B89,'Main Sheet'!$B$9:$F$44,21,FALSE)</f>
        <v>20.2</v>
      </c>
      <c r="Z89" s="134">
        <f>HLOOKUP('Pooling Demand- Subsidy &amp; ML'!$B89,'Main Sheet'!$B$9:$F$44,23,FALSE)</f>
        <v>0</v>
      </c>
      <c r="AA89" s="179">
        <f>HLOOKUP('Pooling Demand- Subsidy &amp; ML'!$B89,'Main Sheet'!$B$9:$F$44,28,FALSE)</f>
        <v>-1.9513339196716502E-3</v>
      </c>
      <c r="AB89" s="180">
        <f>HLOOKUP('Pooling Demand- Subsidy &amp; ML'!$B89,'Main Sheet'!$B$9:$F$44,30,FALSE)</f>
        <v>-2.6</v>
      </c>
      <c r="AC89" s="180">
        <f>HLOOKUP('Pooling Demand- Subsidy &amp; ML'!$B89,'Main Sheet'!$B$9:$F$44,31,FALSE)</f>
        <v>-5.9</v>
      </c>
      <c r="AD89" s="180">
        <f>HLOOKUP('Pooling Demand- Subsidy &amp; ML'!$B89,'Main Sheet'!$B$9:$F$44,32,FALSE)</f>
        <v>-7.9</v>
      </c>
      <c r="AE89" s="108" t="e">
        <f t="shared" si="81"/>
        <v>#N/A</v>
      </c>
      <c r="AF89" s="108" t="e">
        <f t="shared" si="82"/>
        <v>#N/A</v>
      </c>
      <c r="AG89" s="108" t="e">
        <f t="shared" si="83"/>
        <v>#N/A</v>
      </c>
      <c r="AH89" s="134">
        <f>HLOOKUP('Pooling Demand- Subsidy &amp; ML'!$B89,'Main Sheet'!$B$9:$F$44,24,FALSE)</f>
        <v>54</v>
      </c>
      <c r="AI89" s="180">
        <f>HLOOKUP('Pooling Demand- Subsidy &amp; ML'!$B89,'Main Sheet'!$B$9:$F$44,34,FALSE)</f>
        <v>-2.9</v>
      </c>
      <c r="AJ89" s="180">
        <f>HLOOKUP('Pooling Demand- Subsidy &amp; ML'!$B89,'Main Sheet'!$B$9:$F$44,35,FALSE)</f>
        <v>-6.3</v>
      </c>
      <c r="AK89" s="180">
        <f>HLOOKUP('Pooling Demand- Subsidy &amp; ML'!$B89,'Main Sheet'!$B$9:$F$44,36,FALSE)</f>
        <v>-8.4</v>
      </c>
      <c r="AL89" s="108" t="e">
        <f t="shared" si="84"/>
        <v>#N/A</v>
      </c>
      <c r="AM89" s="108" t="e">
        <f t="shared" si="85"/>
        <v>#N/A</v>
      </c>
      <c r="AN89" s="108" t="e">
        <f t="shared" si="86"/>
        <v>#N/A</v>
      </c>
      <c r="AO89" s="128" t="e">
        <f>HLOOKUP($B89,'Main Sheet'!$B$9:$F$44,26,FALSE)*$P89/(1-AE89)</f>
        <v>#N/A</v>
      </c>
      <c r="AP89" s="128" t="e">
        <f>HLOOKUP($B89,'Main Sheet'!$B$9:$F$44,26,FALSE)*$P89/(1-AF89)</f>
        <v>#N/A</v>
      </c>
      <c r="AQ89" s="128" t="e">
        <f>HLOOKUP($B89,'Main Sheet'!$B$9:$F$44,26,FALSE)*$P89/(1-AG89)</f>
        <v>#N/A</v>
      </c>
      <c r="AR89" s="128" t="e">
        <f>HLOOKUP($B89,'Main Sheet'!$B$9:$F$44,26,FALSE)*$R89/(1-AE89)</f>
        <v>#N/A</v>
      </c>
      <c r="AS89" s="128" t="e">
        <f>HLOOKUP($B89,'Main Sheet'!$B$9:$F$44,26,FALSE)*$R89/(1-AF89)</f>
        <v>#N/A</v>
      </c>
      <c r="AT89" s="128" t="e">
        <f>HLOOKUP($B89,'Main Sheet'!$B$9:$F$44,26,FALSE)*$R89/(1-AG89)</f>
        <v>#N/A</v>
      </c>
      <c r="AU89" s="128" t="e">
        <f>HLOOKUP($B89,'Main Sheet'!$B$9:$F$44,26,FALSE)*$T89/(1-AL89)</f>
        <v>#N/A</v>
      </c>
      <c r="AV89" s="128" t="e">
        <f>HLOOKUP($B89,'Main Sheet'!$B$9:$F$44,26,FALSE)*$T89/(1-AM89)</f>
        <v>#N/A</v>
      </c>
      <c r="AW89" s="128" t="e">
        <f>HLOOKUP($B89,'Main Sheet'!$B$9:$F$44,26,FALSE)*$T89/(1-AN89)</f>
        <v>#N/A</v>
      </c>
      <c r="AX89" s="50" t="e">
        <f t="shared" si="45"/>
        <v>#N/A</v>
      </c>
      <c r="AY89" s="50" t="e">
        <f t="shared" si="46"/>
        <v>#N/A</v>
      </c>
      <c r="AZ89" s="50" t="e">
        <f t="shared" si="47"/>
        <v>#N/A</v>
      </c>
      <c r="BA89" s="50" t="e">
        <f t="shared" si="48"/>
        <v>#N/A</v>
      </c>
      <c r="BB89" s="50" t="e">
        <f t="shared" si="49"/>
        <v>#N/A</v>
      </c>
      <c r="BC89" s="50" t="e">
        <f t="shared" si="50"/>
        <v>#N/A</v>
      </c>
      <c r="BD89" s="50" t="e">
        <f t="shared" si="51"/>
        <v>#N/A</v>
      </c>
      <c r="BE89" s="50" t="e">
        <f t="shared" si="52"/>
        <v>#N/A</v>
      </c>
      <c r="BF89" s="50" t="e">
        <f t="shared" si="53"/>
        <v>#N/A</v>
      </c>
      <c r="BG89" s="131" t="e">
        <f t="shared" si="54"/>
        <v>#N/A</v>
      </c>
      <c r="BH89" s="131" t="e">
        <f t="shared" si="55"/>
        <v>#N/A</v>
      </c>
      <c r="BI89" s="131" t="e">
        <f t="shared" si="56"/>
        <v>#N/A</v>
      </c>
      <c r="BJ89" s="131" t="e">
        <f t="shared" si="57"/>
        <v>#N/A</v>
      </c>
      <c r="BK89" s="131" t="e">
        <f t="shared" si="58"/>
        <v>#N/A</v>
      </c>
      <c r="BL89" s="131" t="e">
        <f t="shared" si="59"/>
        <v>#N/A</v>
      </c>
      <c r="BM89" s="131" t="e">
        <f t="shared" si="60"/>
        <v>#N/A</v>
      </c>
      <c r="BN89" s="131" t="e">
        <f t="shared" si="61"/>
        <v>#N/A</v>
      </c>
      <c r="BO89" s="131" t="e">
        <f t="shared" si="62"/>
        <v>#N/A</v>
      </c>
      <c r="BP89" s="129" t="e">
        <f t="shared" si="63"/>
        <v>#N/A</v>
      </c>
      <c r="BQ89" s="129" t="e">
        <f t="shared" si="64"/>
        <v>#N/A</v>
      </c>
      <c r="BR89" s="129" t="e">
        <f t="shared" si="65"/>
        <v>#N/A</v>
      </c>
      <c r="BS89" s="129" t="e">
        <f t="shared" si="66"/>
        <v>#N/A</v>
      </c>
      <c r="BT89" s="129" t="e">
        <f t="shared" si="67"/>
        <v>#N/A</v>
      </c>
      <c r="BU89" s="129" t="e">
        <f t="shared" si="68"/>
        <v>#N/A</v>
      </c>
      <c r="BV89" s="129" t="e">
        <f t="shared" si="69"/>
        <v>#N/A</v>
      </c>
      <c r="BW89" s="129" t="e">
        <f t="shared" si="70"/>
        <v>#N/A</v>
      </c>
      <c r="BX89" s="129" t="e">
        <f t="shared" si="71"/>
        <v>#N/A</v>
      </c>
      <c r="BY89" s="131" t="e">
        <f t="shared" si="72"/>
        <v>#N/A</v>
      </c>
      <c r="BZ89" s="131" t="e">
        <f t="shared" si="73"/>
        <v>#N/A</v>
      </c>
      <c r="CA89" s="131" t="e">
        <f t="shared" si="74"/>
        <v>#N/A</v>
      </c>
      <c r="CB89" s="131" t="e">
        <f t="shared" si="75"/>
        <v>#N/A</v>
      </c>
      <c r="CC89" s="131" t="e">
        <f t="shared" si="76"/>
        <v>#N/A</v>
      </c>
      <c r="CD89" s="131" t="e">
        <f t="shared" si="77"/>
        <v>#N/A</v>
      </c>
      <c r="CE89" s="131" t="e">
        <f t="shared" si="78"/>
        <v>#N/A</v>
      </c>
      <c r="CF89" s="131" t="e">
        <f t="shared" si="79"/>
        <v>#N/A</v>
      </c>
      <c r="CG89" s="131" t="e">
        <f t="shared" si="80"/>
        <v>#N/A</v>
      </c>
    </row>
    <row r="90" spans="2:85" x14ac:dyDescent="0.2">
      <c r="B90" s="103">
        <v>2020</v>
      </c>
      <c r="C90" s="103">
        <v>0</v>
      </c>
      <c r="D90" s="103">
        <v>4</v>
      </c>
      <c r="E90" s="4" t="s">
        <v>2</v>
      </c>
      <c r="F90" s="4" t="s">
        <v>6</v>
      </c>
      <c r="G90" s="133">
        <f>SUMIFS('Model Trip Data'!$H:$H,'Model Trip Data'!$A:$A,$B90,'Model Trip Data'!$B:$B,$C90,'Model Trip Data'!$C:$C,$D90,'Model Trip Data'!$E:$E,G$7,'Model Trip Data'!$F:$F,G$8,'Model Trip Data'!$D:$D,G$10,'Model Trip Data'!$G:$G,G$9)</f>
        <v>0</v>
      </c>
      <c r="H90" s="133">
        <f>SUMIFS('Model Trip Data'!$H:$H,'Model Trip Data'!$A:$A,$B90,'Model Trip Data'!$B:$B,$C90,'Model Trip Data'!$C:$C,$D90,'Model Trip Data'!$E:$E,H$7,'Model Trip Data'!$F:$F,H$8,'Model Trip Data'!$D:$D,H$10,'Model Trip Data'!$G:$G,H$9)</f>
        <v>0</v>
      </c>
      <c r="I90" s="133">
        <f>SUMIFS('Model Trip Data'!$H:$H,'Model Trip Data'!$A:$A,$B90,'Model Trip Data'!$B:$B,$C90,'Model Trip Data'!$C:$C,$D90,'Model Trip Data'!$E:$E,I$7,'Model Trip Data'!$F:$F,I$8,'Model Trip Data'!$D:$D,I$10,'Model Trip Data'!$G:$G,I$9)</f>
        <v>0</v>
      </c>
      <c r="J90" s="133">
        <f>SUMIFS('Model Trip Data'!$H:$H,'Model Trip Data'!$A:$A,$B90,'Model Trip Data'!$B:$B,$C90,'Model Trip Data'!$C:$C,$D90,'Model Trip Data'!$E:$E,J$7,'Model Trip Data'!$F:$F,J$8,'Model Trip Data'!$D:$D,J$10,'Model Trip Data'!$G:$G,J$9)</f>
        <v>0</v>
      </c>
      <c r="K90" s="133">
        <f>SUMIFS('Model Trip Data'!$H:$H,'Model Trip Data'!$A:$A,$B90,'Model Trip Data'!$B:$B,$C90,'Model Trip Data'!$C:$C,$D90,'Model Trip Data'!$E:$E,K$7,'Model Trip Data'!$F:$F,K$8,'Model Trip Data'!$D:$D,K$10,'Model Trip Data'!$G:$G,K$9)</f>
        <v>0</v>
      </c>
      <c r="L90" s="133">
        <f>SUMIFS('Model Trip Data'!$H:$H,'Model Trip Data'!$A:$A,$B90,'Model Trip Data'!$B:$B,$C90,'Model Trip Data'!$C:$C,$D90,'Model Trip Data'!$E:$E,L$7,'Model Trip Data'!$F:$F,L$8,'Model Trip Data'!$D:$D,L$10,'Model Trip Data'!$G:$G,L$9)</f>
        <v>0</v>
      </c>
      <c r="M90" s="133">
        <f>SUMIFS('Model Trip Data'!$H:$H,'Model Trip Data'!$A:$A,$B90,'Model Trip Data'!$B:$B,$C90,'Model Trip Data'!$C:$C,$D90,'Model Trip Data'!$E:$E,M$7,'Model Trip Data'!$F:$F,M$8,'Model Trip Data'!$G:$G,M$9)</f>
        <v>0</v>
      </c>
      <c r="N90" s="133">
        <f>SUMIFS('Model Trip Data'!$H:$H,'Model Trip Data'!$A:$A,$B90,'Model Trip Data'!$B:$B,$C90,'Model Trip Data'!$C:$C,$D90,'Model Trip Data'!$E:$E,N$7,'Model Trip Data'!$F:$F,N$8,'Model Trip Data'!$G:$G,N$9)</f>
        <v>0</v>
      </c>
      <c r="O90" s="133">
        <f>SUMIFS('Model Trip Data'!$H:$H,'Model Trip Data'!$A:$A,$B90,'Model Trip Data'!$B:$B,$C90,'Model Trip Data'!$C:$C,$D90,'Model Trip Data'!$E:$E,O$7,'Model Trip Data'!$F:$F,O$8,'Model Trip Data'!$G:$G,O$9)</f>
        <v>0</v>
      </c>
      <c r="P90" s="134" t="e">
        <f>VLOOKUP($B90&amp;"_"&amp;$C90&amp;"_"&amp;$D90&amp;"_"&amp;P$10,'Model Skims Data'!$A:$H,6,FALSE)</f>
        <v>#N/A</v>
      </c>
      <c r="Q90" s="134" t="e">
        <f>VLOOKUP($B90&amp;"_"&amp;$C90&amp;"_"&amp;$D90&amp;"_"&amp;Q$10,'Model Skims Data'!$A:$H,7,FALSE)</f>
        <v>#N/A</v>
      </c>
      <c r="R90" s="134" t="e">
        <f>VLOOKUP($B90&amp;"_"&amp;$C90&amp;"_"&amp;$D90&amp;"_"&amp;R$10,'Model Skims Data'!$A:$H,6,FALSE)</f>
        <v>#N/A</v>
      </c>
      <c r="S90" s="134" t="e">
        <f>VLOOKUP($B90&amp;"_"&amp;$C90&amp;"_"&amp;$D90&amp;"_"&amp;S$10,'Model Skims Data'!$A:$H,7,FALSE)</f>
        <v>#N/A</v>
      </c>
      <c r="T90" s="134" t="e">
        <f>VLOOKUP($B90&amp;"_"&amp;$C90&amp;"_"&amp;$D90&amp;"_"&amp;T$10,'Model Skims Data'!$A:$H,6,FALSE)</f>
        <v>#N/A</v>
      </c>
      <c r="U90" s="134" t="e">
        <f>VLOOKUP($B90&amp;"_"&amp;$C90&amp;"_"&amp;$D90&amp;"_"&amp;U$10,'Model Skims Data'!$A:$H,7,FALSE)</f>
        <v>#N/A</v>
      </c>
      <c r="V90" s="134" t="e">
        <f>VLOOKUP($B90&amp;"_"&amp;$C90&amp;"_"&amp;$D90&amp;"_"&amp;V$10,'Model Skims Data'!$A:$H,8,FALSE)</f>
        <v>#N/A</v>
      </c>
      <c r="W90" s="134" t="e">
        <f>VLOOKUP($B90&amp;"_"&amp;$C90&amp;"_"&amp;$D90&amp;"_"&amp;W$10,'Model Skims Data'!$A:$H,8,FALSE)</f>
        <v>#N/A</v>
      </c>
      <c r="X90" s="134" t="e">
        <f>VLOOKUP($B90&amp;"_"&amp;$C90&amp;"_"&amp;$D90&amp;"_"&amp;X$10,'Model Skims Data'!$A:$H,8,FALSE)</f>
        <v>#N/A</v>
      </c>
      <c r="Y90" s="134">
        <f>HLOOKUP('Pooling Demand- Subsidy &amp; ML'!$B90,'Main Sheet'!$B$9:$F$44,21,FALSE)</f>
        <v>20.2</v>
      </c>
      <c r="Z90" s="134">
        <f>HLOOKUP('Pooling Demand- Subsidy &amp; ML'!$B90,'Main Sheet'!$B$9:$F$44,23,FALSE)</f>
        <v>0</v>
      </c>
      <c r="AA90" s="179">
        <f>HLOOKUP('Pooling Demand- Subsidy &amp; ML'!$B90,'Main Sheet'!$B$9:$F$44,28,FALSE)</f>
        <v>-1.9513339196716502E-3</v>
      </c>
      <c r="AB90" s="180">
        <f>HLOOKUP('Pooling Demand- Subsidy &amp; ML'!$B90,'Main Sheet'!$B$9:$F$44,30,FALSE)</f>
        <v>-2.6</v>
      </c>
      <c r="AC90" s="180">
        <f>HLOOKUP('Pooling Demand- Subsidy &amp; ML'!$B90,'Main Sheet'!$B$9:$F$44,31,FALSE)</f>
        <v>-5.9</v>
      </c>
      <c r="AD90" s="180">
        <f>HLOOKUP('Pooling Demand- Subsidy &amp; ML'!$B90,'Main Sheet'!$B$9:$F$44,32,FALSE)</f>
        <v>-7.9</v>
      </c>
      <c r="AE90" s="108" t="e">
        <f t="shared" si="81"/>
        <v>#N/A</v>
      </c>
      <c r="AF90" s="108" t="e">
        <f t="shared" si="82"/>
        <v>#N/A</v>
      </c>
      <c r="AG90" s="108" t="e">
        <f t="shared" si="83"/>
        <v>#N/A</v>
      </c>
      <c r="AH90" s="134">
        <f>HLOOKUP('Pooling Demand- Subsidy &amp; ML'!$B90,'Main Sheet'!$B$9:$F$44,24,FALSE)</f>
        <v>54</v>
      </c>
      <c r="AI90" s="180">
        <f>HLOOKUP('Pooling Demand- Subsidy &amp; ML'!$B90,'Main Sheet'!$B$9:$F$44,34,FALSE)</f>
        <v>-2.9</v>
      </c>
      <c r="AJ90" s="180">
        <f>HLOOKUP('Pooling Demand- Subsidy &amp; ML'!$B90,'Main Sheet'!$B$9:$F$44,35,FALSE)</f>
        <v>-6.3</v>
      </c>
      <c r="AK90" s="180">
        <f>HLOOKUP('Pooling Demand- Subsidy &amp; ML'!$B90,'Main Sheet'!$B$9:$F$44,36,FALSE)</f>
        <v>-8.4</v>
      </c>
      <c r="AL90" s="108" t="e">
        <f t="shared" si="84"/>
        <v>#N/A</v>
      </c>
      <c r="AM90" s="108" t="e">
        <f t="shared" si="85"/>
        <v>#N/A</v>
      </c>
      <c r="AN90" s="108" t="e">
        <f t="shared" si="86"/>
        <v>#N/A</v>
      </c>
      <c r="AO90" s="128" t="e">
        <f>HLOOKUP($B90,'Main Sheet'!$B$9:$F$44,26,FALSE)*$P90/(1-AE90)</f>
        <v>#N/A</v>
      </c>
      <c r="AP90" s="128" t="e">
        <f>HLOOKUP($B90,'Main Sheet'!$B$9:$F$44,26,FALSE)*$P90/(1-AF90)</f>
        <v>#N/A</v>
      </c>
      <c r="AQ90" s="128" t="e">
        <f>HLOOKUP($B90,'Main Sheet'!$B$9:$F$44,26,FALSE)*$P90/(1-AG90)</f>
        <v>#N/A</v>
      </c>
      <c r="AR90" s="128" t="e">
        <f>HLOOKUP($B90,'Main Sheet'!$B$9:$F$44,26,FALSE)*$R90/(1-AE90)</f>
        <v>#N/A</v>
      </c>
      <c r="AS90" s="128" t="e">
        <f>HLOOKUP($B90,'Main Sheet'!$B$9:$F$44,26,FALSE)*$R90/(1-AF90)</f>
        <v>#N/A</v>
      </c>
      <c r="AT90" s="128" t="e">
        <f>HLOOKUP($B90,'Main Sheet'!$B$9:$F$44,26,FALSE)*$R90/(1-AG90)</f>
        <v>#N/A</v>
      </c>
      <c r="AU90" s="128" t="e">
        <f>HLOOKUP($B90,'Main Sheet'!$B$9:$F$44,26,FALSE)*$T90/(1-AL90)</f>
        <v>#N/A</v>
      </c>
      <c r="AV90" s="128" t="e">
        <f>HLOOKUP($B90,'Main Sheet'!$B$9:$F$44,26,FALSE)*$T90/(1-AM90)</f>
        <v>#N/A</v>
      </c>
      <c r="AW90" s="128" t="e">
        <f>HLOOKUP($B90,'Main Sheet'!$B$9:$F$44,26,FALSE)*$T90/(1-AN90)</f>
        <v>#N/A</v>
      </c>
      <c r="AX90" s="50" t="e">
        <f t="shared" si="45"/>
        <v>#N/A</v>
      </c>
      <c r="AY90" s="50" t="e">
        <f t="shared" si="46"/>
        <v>#N/A</v>
      </c>
      <c r="AZ90" s="50" t="e">
        <f t="shared" si="47"/>
        <v>#N/A</v>
      </c>
      <c r="BA90" s="50" t="e">
        <f t="shared" si="48"/>
        <v>#N/A</v>
      </c>
      <c r="BB90" s="50" t="e">
        <f t="shared" si="49"/>
        <v>#N/A</v>
      </c>
      <c r="BC90" s="50" t="e">
        <f t="shared" si="50"/>
        <v>#N/A</v>
      </c>
      <c r="BD90" s="50" t="e">
        <f t="shared" si="51"/>
        <v>#N/A</v>
      </c>
      <c r="BE90" s="50" t="e">
        <f t="shared" si="52"/>
        <v>#N/A</v>
      </c>
      <c r="BF90" s="50" t="e">
        <f t="shared" si="53"/>
        <v>#N/A</v>
      </c>
      <c r="BG90" s="131" t="e">
        <f t="shared" si="54"/>
        <v>#N/A</v>
      </c>
      <c r="BH90" s="131" t="e">
        <f t="shared" si="55"/>
        <v>#N/A</v>
      </c>
      <c r="BI90" s="131" t="e">
        <f t="shared" si="56"/>
        <v>#N/A</v>
      </c>
      <c r="BJ90" s="131" t="e">
        <f t="shared" si="57"/>
        <v>#N/A</v>
      </c>
      <c r="BK90" s="131" t="e">
        <f t="shared" si="58"/>
        <v>#N/A</v>
      </c>
      <c r="BL90" s="131" t="e">
        <f t="shared" si="59"/>
        <v>#N/A</v>
      </c>
      <c r="BM90" s="131" t="e">
        <f t="shared" si="60"/>
        <v>#N/A</v>
      </c>
      <c r="BN90" s="131" t="e">
        <f t="shared" si="61"/>
        <v>#N/A</v>
      </c>
      <c r="BO90" s="131" t="e">
        <f t="shared" si="62"/>
        <v>#N/A</v>
      </c>
      <c r="BP90" s="129" t="e">
        <f t="shared" si="63"/>
        <v>#N/A</v>
      </c>
      <c r="BQ90" s="129" t="e">
        <f t="shared" si="64"/>
        <v>#N/A</v>
      </c>
      <c r="BR90" s="129" t="e">
        <f t="shared" si="65"/>
        <v>#N/A</v>
      </c>
      <c r="BS90" s="129" t="e">
        <f t="shared" si="66"/>
        <v>#N/A</v>
      </c>
      <c r="BT90" s="129" t="e">
        <f t="shared" si="67"/>
        <v>#N/A</v>
      </c>
      <c r="BU90" s="129" t="e">
        <f t="shared" si="68"/>
        <v>#N/A</v>
      </c>
      <c r="BV90" s="129" t="e">
        <f t="shared" si="69"/>
        <v>#N/A</v>
      </c>
      <c r="BW90" s="129" t="e">
        <f t="shared" si="70"/>
        <v>#N/A</v>
      </c>
      <c r="BX90" s="129" t="e">
        <f t="shared" si="71"/>
        <v>#N/A</v>
      </c>
      <c r="BY90" s="131" t="e">
        <f t="shared" si="72"/>
        <v>#N/A</v>
      </c>
      <c r="BZ90" s="131" t="e">
        <f t="shared" si="73"/>
        <v>#N/A</v>
      </c>
      <c r="CA90" s="131" t="e">
        <f t="shared" si="74"/>
        <v>#N/A</v>
      </c>
      <c r="CB90" s="131" t="e">
        <f t="shared" si="75"/>
        <v>#N/A</v>
      </c>
      <c r="CC90" s="131" t="e">
        <f t="shared" si="76"/>
        <v>#N/A</v>
      </c>
      <c r="CD90" s="131" t="e">
        <f t="shared" si="77"/>
        <v>#N/A</v>
      </c>
      <c r="CE90" s="131" t="e">
        <f t="shared" si="78"/>
        <v>#N/A</v>
      </c>
      <c r="CF90" s="131" t="e">
        <f t="shared" si="79"/>
        <v>#N/A</v>
      </c>
      <c r="CG90" s="131" t="e">
        <f t="shared" si="80"/>
        <v>#N/A</v>
      </c>
    </row>
    <row r="91" spans="2:85" x14ac:dyDescent="0.2">
      <c r="B91" s="103">
        <v>2020</v>
      </c>
      <c r="C91" s="103">
        <v>1</v>
      </c>
      <c r="D91" s="103">
        <v>4</v>
      </c>
      <c r="E91" s="4" t="s">
        <v>3</v>
      </c>
      <c r="F91" s="4" t="s">
        <v>6</v>
      </c>
      <c r="G91" s="133">
        <f>SUMIFS('Model Trip Data'!$H:$H,'Model Trip Data'!$A:$A,$B91,'Model Trip Data'!$B:$B,$C91,'Model Trip Data'!$C:$C,$D91,'Model Trip Data'!$E:$E,G$7,'Model Trip Data'!$F:$F,G$8,'Model Trip Data'!$D:$D,G$10,'Model Trip Data'!$G:$G,G$9)</f>
        <v>0</v>
      </c>
      <c r="H91" s="133">
        <f>SUMIFS('Model Trip Data'!$H:$H,'Model Trip Data'!$A:$A,$B91,'Model Trip Data'!$B:$B,$C91,'Model Trip Data'!$C:$C,$D91,'Model Trip Data'!$E:$E,H$7,'Model Trip Data'!$F:$F,H$8,'Model Trip Data'!$D:$D,H$10,'Model Trip Data'!$G:$G,H$9)</f>
        <v>0</v>
      </c>
      <c r="I91" s="133">
        <f>SUMIFS('Model Trip Data'!$H:$H,'Model Trip Data'!$A:$A,$B91,'Model Trip Data'!$B:$B,$C91,'Model Trip Data'!$C:$C,$D91,'Model Trip Data'!$E:$E,I$7,'Model Trip Data'!$F:$F,I$8,'Model Trip Data'!$D:$D,I$10,'Model Trip Data'!$G:$G,I$9)</f>
        <v>0</v>
      </c>
      <c r="J91" s="133">
        <f>SUMIFS('Model Trip Data'!$H:$H,'Model Trip Data'!$A:$A,$B91,'Model Trip Data'!$B:$B,$C91,'Model Trip Data'!$C:$C,$D91,'Model Trip Data'!$E:$E,J$7,'Model Trip Data'!$F:$F,J$8,'Model Trip Data'!$D:$D,J$10,'Model Trip Data'!$G:$G,J$9)</f>
        <v>0</v>
      </c>
      <c r="K91" s="133">
        <f>SUMIFS('Model Trip Data'!$H:$H,'Model Trip Data'!$A:$A,$B91,'Model Trip Data'!$B:$B,$C91,'Model Trip Data'!$C:$C,$D91,'Model Trip Data'!$E:$E,K$7,'Model Trip Data'!$F:$F,K$8,'Model Trip Data'!$D:$D,K$10,'Model Trip Data'!$G:$G,K$9)</f>
        <v>0</v>
      </c>
      <c r="L91" s="133">
        <f>SUMIFS('Model Trip Data'!$H:$H,'Model Trip Data'!$A:$A,$B91,'Model Trip Data'!$B:$B,$C91,'Model Trip Data'!$C:$C,$D91,'Model Trip Data'!$E:$E,L$7,'Model Trip Data'!$F:$F,L$8,'Model Trip Data'!$D:$D,L$10,'Model Trip Data'!$G:$G,L$9)</f>
        <v>0</v>
      </c>
      <c r="M91" s="133">
        <f>SUMIFS('Model Trip Data'!$H:$H,'Model Trip Data'!$A:$A,$B91,'Model Trip Data'!$B:$B,$C91,'Model Trip Data'!$C:$C,$D91,'Model Trip Data'!$E:$E,M$7,'Model Trip Data'!$F:$F,M$8,'Model Trip Data'!$G:$G,M$9)</f>
        <v>0</v>
      </c>
      <c r="N91" s="133">
        <f>SUMIFS('Model Trip Data'!$H:$H,'Model Trip Data'!$A:$A,$B91,'Model Trip Data'!$B:$B,$C91,'Model Trip Data'!$C:$C,$D91,'Model Trip Data'!$E:$E,N$7,'Model Trip Data'!$F:$F,N$8,'Model Trip Data'!$G:$G,N$9)</f>
        <v>0</v>
      </c>
      <c r="O91" s="133">
        <f>SUMIFS('Model Trip Data'!$H:$H,'Model Trip Data'!$A:$A,$B91,'Model Trip Data'!$B:$B,$C91,'Model Trip Data'!$C:$C,$D91,'Model Trip Data'!$E:$E,O$7,'Model Trip Data'!$F:$F,O$8,'Model Trip Data'!$G:$G,O$9)</f>
        <v>0</v>
      </c>
      <c r="P91" s="134" t="e">
        <f>VLOOKUP($B91&amp;"_"&amp;$C91&amp;"_"&amp;$D91&amp;"_"&amp;P$10,'Model Skims Data'!$A:$H,6,FALSE)</f>
        <v>#N/A</v>
      </c>
      <c r="Q91" s="134" t="e">
        <f>VLOOKUP($B91&amp;"_"&amp;$C91&amp;"_"&amp;$D91&amp;"_"&amp;Q$10,'Model Skims Data'!$A:$H,7,FALSE)</f>
        <v>#N/A</v>
      </c>
      <c r="R91" s="134" t="e">
        <f>VLOOKUP($B91&amp;"_"&amp;$C91&amp;"_"&amp;$D91&amp;"_"&amp;R$10,'Model Skims Data'!$A:$H,6,FALSE)</f>
        <v>#N/A</v>
      </c>
      <c r="S91" s="134" t="e">
        <f>VLOOKUP($B91&amp;"_"&amp;$C91&amp;"_"&amp;$D91&amp;"_"&amp;S$10,'Model Skims Data'!$A:$H,7,FALSE)</f>
        <v>#N/A</v>
      </c>
      <c r="T91" s="134" t="e">
        <f>VLOOKUP($B91&amp;"_"&amp;$C91&amp;"_"&amp;$D91&amp;"_"&amp;T$10,'Model Skims Data'!$A:$H,6,FALSE)</f>
        <v>#N/A</v>
      </c>
      <c r="U91" s="134" t="e">
        <f>VLOOKUP($B91&amp;"_"&amp;$C91&amp;"_"&amp;$D91&amp;"_"&amp;U$10,'Model Skims Data'!$A:$H,7,FALSE)</f>
        <v>#N/A</v>
      </c>
      <c r="V91" s="134" t="e">
        <f>VLOOKUP($B91&amp;"_"&amp;$C91&amp;"_"&amp;$D91&amp;"_"&amp;V$10,'Model Skims Data'!$A:$H,8,FALSE)</f>
        <v>#N/A</v>
      </c>
      <c r="W91" s="134" t="e">
        <f>VLOOKUP($B91&amp;"_"&amp;$C91&amp;"_"&amp;$D91&amp;"_"&amp;W$10,'Model Skims Data'!$A:$H,8,FALSE)</f>
        <v>#N/A</v>
      </c>
      <c r="X91" s="134" t="e">
        <f>VLOOKUP($B91&amp;"_"&amp;$C91&amp;"_"&amp;$D91&amp;"_"&amp;X$10,'Model Skims Data'!$A:$H,8,FALSE)</f>
        <v>#N/A</v>
      </c>
      <c r="Y91" s="134">
        <f>HLOOKUP('Pooling Demand- Subsidy &amp; ML'!$B91,'Main Sheet'!$B$9:$F$44,21,FALSE)</f>
        <v>20.2</v>
      </c>
      <c r="Z91" s="134">
        <f>HLOOKUP('Pooling Demand- Subsidy &amp; ML'!$B91,'Main Sheet'!$B$9:$F$44,23,FALSE)</f>
        <v>0</v>
      </c>
      <c r="AA91" s="179">
        <f>HLOOKUP('Pooling Demand- Subsidy &amp; ML'!$B91,'Main Sheet'!$B$9:$F$44,28,FALSE)</f>
        <v>-1.9513339196716502E-3</v>
      </c>
      <c r="AB91" s="180">
        <f>HLOOKUP('Pooling Demand- Subsidy &amp; ML'!$B91,'Main Sheet'!$B$9:$F$44,30,FALSE)</f>
        <v>-2.6</v>
      </c>
      <c r="AC91" s="180">
        <f>HLOOKUP('Pooling Demand- Subsidy &amp; ML'!$B91,'Main Sheet'!$B$9:$F$44,31,FALSE)</f>
        <v>-5.9</v>
      </c>
      <c r="AD91" s="180">
        <f>HLOOKUP('Pooling Demand- Subsidy &amp; ML'!$B91,'Main Sheet'!$B$9:$F$44,32,FALSE)</f>
        <v>-7.9</v>
      </c>
      <c r="AE91" s="108" t="e">
        <f t="shared" si="81"/>
        <v>#N/A</v>
      </c>
      <c r="AF91" s="108" t="e">
        <f t="shared" si="82"/>
        <v>#N/A</v>
      </c>
      <c r="AG91" s="108" t="e">
        <f t="shared" si="83"/>
        <v>#N/A</v>
      </c>
      <c r="AH91" s="134">
        <f>HLOOKUP('Pooling Demand- Subsidy &amp; ML'!$B91,'Main Sheet'!$B$9:$F$44,24,FALSE)</f>
        <v>54</v>
      </c>
      <c r="AI91" s="180">
        <f>HLOOKUP('Pooling Demand- Subsidy &amp; ML'!$B91,'Main Sheet'!$B$9:$F$44,34,FALSE)</f>
        <v>-2.9</v>
      </c>
      <c r="AJ91" s="180">
        <f>HLOOKUP('Pooling Demand- Subsidy &amp; ML'!$B91,'Main Sheet'!$B$9:$F$44,35,FALSE)</f>
        <v>-6.3</v>
      </c>
      <c r="AK91" s="180">
        <f>HLOOKUP('Pooling Demand- Subsidy &amp; ML'!$B91,'Main Sheet'!$B$9:$F$44,36,FALSE)</f>
        <v>-8.4</v>
      </c>
      <c r="AL91" s="108" t="e">
        <f t="shared" si="84"/>
        <v>#N/A</v>
      </c>
      <c r="AM91" s="108" t="e">
        <f t="shared" si="85"/>
        <v>#N/A</v>
      </c>
      <c r="AN91" s="108" t="e">
        <f t="shared" si="86"/>
        <v>#N/A</v>
      </c>
      <c r="AO91" s="128" t="e">
        <f>HLOOKUP($B91,'Main Sheet'!$B$9:$F$44,26,FALSE)*$P91/(1-AE91)</f>
        <v>#N/A</v>
      </c>
      <c r="AP91" s="128" t="e">
        <f>HLOOKUP($B91,'Main Sheet'!$B$9:$F$44,26,FALSE)*$P91/(1-AF91)</f>
        <v>#N/A</v>
      </c>
      <c r="AQ91" s="128" t="e">
        <f>HLOOKUP($B91,'Main Sheet'!$B$9:$F$44,26,FALSE)*$P91/(1-AG91)</f>
        <v>#N/A</v>
      </c>
      <c r="AR91" s="128" t="e">
        <f>HLOOKUP($B91,'Main Sheet'!$B$9:$F$44,26,FALSE)*$R91/(1-AE91)</f>
        <v>#N/A</v>
      </c>
      <c r="AS91" s="128" t="e">
        <f>HLOOKUP($B91,'Main Sheet'!$B$9:$F$44,26,FALSE)*$R91/(1-AF91)</f>
        <v>#N/A</v>
      </c>
      <c r="AT91" s="128" t="e">
        <f>HLOOKUP($B91,'Main Sheet'!$B$9:$F$44,26,FALSE)*$R91/(1-AG91)</f>
        <v>#N/A</v>
      </c>
      <c r="AU91" s="128" t="e">
        <f>HLOOKUP($B91,'Main Sheet'!$B$9:$F$44,26,FALSE)*$T91/(1-AL91)</f>
        <v>#N/A</v>
      </c>
      <c r="AV91" s="128" t="e">
        <f>HLOOKUP($B91,'Main Sheet'!$B$9:$F$44,26,FALSE)*$T91/(1-AM91)</f>
        <v>#N/A</v>
      </c>
      <c r="AW91" s="128" t="e">
        <f>HLOOKUP($B91,'Main Sheet'!$B$9:$F$44,26,FALSE)*$T91/(1-AN91)</f>
        <v>#N/A</v>
      </c>
      <c r="AX91" s="50" t="e">
        <f t="shared" si="45"/>
        <v>#N/A</v>
      </c>
      <c r="AY91" s="50" t="e">
        <f t="shared" si="46"/>
        <v>#N/A</v>
      </c>
      <c r="AZ91" s="50" t="e">
        <f t="shared" si="47"/>
        <v>#N/A</v>
      </c>
      <c r="BA91" s="50" t="e">
        <f t="shared" si="48"/>
        <v>#N/A</v>
      </c>
      <c r="BB91" s="50" t="e">
        <f t="shared" si="49"/>
        <v>#N/A</v>
      </c>
      <c r="BC91" s="50" t="e">
        <f t="shared" si="50"/>
        <v>#N/A</v>
      </c>
      <c r="BD91" s="50" t="e">
        <f t="shared" si="51"/>
        <v>#N/A</v>
      </c>
      <c r="BE91" s="50" t="e">
        <f t="shared" si="52"/>
        <v>#N/A</v>
      </c>
      <c r="BF91" s="50" t="e">
        <f t="shared" si="53"/>
        <v>#N/A</v>
      </c>
      <c r="BG91" s="131" t="e">
        <f t="shared" si="54"/>
        <v>#N/A</v>
      </c>
      <c r="BH91" s="131" t="e">
        <f t="shared" si="55"/>
        <v>#N/A</v>
      </c>
      <c r="BI91" s="131" t="e">
        <f t="shared" si="56"/>
        <v>#N/A</v>
      </c>
      <c r="BJ91" s="131" t="e">
        <f t="shared" si="57"/>
        <v>#N/A</v>
      </c>
      <c r="BK91" s="131" t="e">
        <f t="shared" si="58"/>
        <v>#N/A</v>
      </c>
      <c r="BL91" s="131" t="e">
        <f t="shared" si="59"/>
        <v>#N/A</v>
      </c>
      <c r="BM91" s="131" t="e">
        <f t="shared" si="60"/>
        <v>#N/A</v>
      </c>
      <c r="BN91" s="131" t="e">
        <f t="shared" si="61"/>
        <v>#N/A</v>
      </c>
      <c r="BO91" s="131" t="e">
        <f t="shared" si="62"/>
        <v>#N/A</v>
      </c>
      <c r="BP91" s="129" t="e">
        <f t="shared" si="63"/>
        <v>#N/A</v>
      </c>
      <c r="BQ91" s="129" t="e">
        <f t="shared" si="64"/>
        <v>#N/A</v>
      </c>
      <c r="BR91" s="129" t="e">
        <f t="shared" si="65"/>
        <v>#N/A</v>
      </c>
      <c r="BS91" s="129" t="e">
        <f t="shared" si="66"/>
        <v>#N/A</v>
      </c>
      <c r="BT91" s="129" t="e">
        <f t="shared" si="67"/>
        <v>#N/A</v>
      </c>
      <c r="BU91" s="129" t="e">
        <f t="shared" si="68"/>
        <v>#N/A</v>
      </c>
      <c r="BV91" s="129" t="e">
        <f t="shared" si="69"/>
        <v>#N/A</v>
      </c>
      <c r="BW91" s="129" t="e">
        <f t="shared" si="70"/>
        <v>#N/A</v>
      </c>
      <c r="BX91" s="129" t="e">
        <f t="shared" si="71"/>
        <v>#N/A</v>
      </c>
      <c r="BY91" s="131" t="e">
        <f t="shared" si="72"/>
        <v>#N/A</v>
      </c>
      <c r="BZ91" s="131" t="e">
        <f t="shared" si="73"/>
        <v>#N/A</v>
      </c>
      <c r="CA91" s="131" t="e">
        <f t="shared" si="74"/>
        <v>#N/A</v>
      </c>
      <c r="CB91" s="131" t="e">
        <f t="shared" si="75"/>
        <v>#N/A</v>
      </c>
      <c r="CC91" s="131" t="e">
        <f t="shared" si="76"/>
        <v>#N/A</v>
      </c>
      <c r="CD91" s="131" t="e">
        <f t="shared" si="77"/>
        <v>#N/A</v>
      </c>
      <c r="CE91" s="131" t="e">
        <f t="shared" si="78"/>
        <v>#N/A</v>
      </c>
      <c r="CF91" s="131" t="e">
        <f t="shared" si="79"/>
        <v>#N/A</v>
      </c>
      <c r="CG91" s="131" t="e">
        <f t="shared" si="80"/>
        <v>#N/A</v>
      </c>
    </row>
    <row r="92" spans="2:85" x14ac:dyDescent="0.2">
      <c r="B92" s="103">
        <v>2020</v>
      </c>
      <c r="C92" s="103">
        <v>2</v>
      </c>
      <c r="D92" s="103">
        <v>4</v>
      </c>
      <c r="E92" s="4" t="s">
        <v>4</v>
      </c>
      <c r="F92" s="4" t="s">
        <v>6</v>
      </c>
      <c r="G92" s="133">
        <f>SUMIFS('Model Trip Data'!$H:$H,'Model Trip Data'!$A:$A,$B92,'Model Trip Data'!$B:$B,$C92,'Model Trip Data'!$C:$C,$D92,'Model Trip Data'!$E:$E,G$7,'Model Trip Data'!$F:$F,G$8,'Model Trip Data'!$D:$D,G$10,'Model Trip Data'!$G:$G,G$9)</f>
        <v>0</v>
      </c>
      <c r="H92" s="133">
        <f>SUMIFS('Model Trip Data'!$H:$H,'Model Trip Data'!$A:$A,$B92,'Model Trip Data'!$B:$B,$C92,'Model Trip Data'!$C:$C,$D92,'Model Trip Data'!$E:$E,H$7,'Model Trip Data'!$F:$F,H$8,'Model Trip Data'!$D:$D,H$10,'Model Trip Data'!$G:$G,H$9)</f>
        <v>0</v>
      </c>
      <c r="I92" s="133">
        <f>SUMIFS('Model Trip Data'!$H:$H,'Model Trip Data'!$A:$A,$B92,'Model Trip Data'!$B:$B,$C92,'Model Trip Data'!$C:$C,$D92,'Model Trip Data'!$E:$E,I$7,'Model Trip Data'!$F:$F,I$8,'Model Trip Data'!$D:$D,I$10,'Model Trip Data'!$G:$G,I$9)</f>
        <v>0</v>
      </c>
      <c r="J92" s="133">
        <f>SUMIFS('Model Trip Data'!$H:$H,'Model Trip Data'!$A:$A,$B92,'Model Trip Data'!$B:$B,$C92,'Model Trip Data'!$C:$C,$D92,'Model Trip Data'!$E:$E,J$7,'Model Trip Data'!$F:$F,J$8,'Model Trip Data'!$D:$D,J$10,'Model Trip Data'!$G:$G,J$9)</f>
        <v>0</v>
      </c>
      <c r="K92" s="133">
        <f>SUMIFS('Model Trip Data'!$H:$H,'Model Trip Data'!$A:$A,$B92,'Model Trip Data'!$B:$B,$C92,'Model Trip Data'!$C:$C,$D92,'Model Trip Data'!$E:$E,K$7,'Model Trip Data'!$F:$F,K$8,'Model Trip Data'!$D:$D,K$10,'Model Trip Data'!$G:$G,K$9)</f>
        <v>0</v>
      </c>
      <c r="L92" s="133">
        <f>SUMIFS('Model Trip Data'!$H:$H,'Model Trip Data'!$A:$A,$B92,'Model Trip Data'!$B:$B,$C92,'Model Trip Data'!$C:$C,$D92,'Model Trip Data'!$E:$E,L$7,'Model Trip Data'!$F:$F,L$8,'Model Trip Data'!$D:$D,L$10,'Model Trip Data'!$G:$G,L$9)</f>
        <v>0</v>
      </c>
      <c r="M92" s="133">
        <f>SUMIFS('Model Trip Data'!$H:$H,'Model Trip Data'!$A:$A,$B92,'Model Trip Data'!$B:$B,$C92,'Model Trip Data'!$C:$C,$D92,'Model Trip Data'!$E:$E,M$7,'Model Trip Data'!$F:$F,M$8,'Model Trip Data'!$G:$G,M$9)</f>
        <v>0</v>
      </c>
      <c r="N92" s="133">
        <f>SUMIFS('Model Trip Data'!$H:$H,'Model Trip Data'!$A:$A,$B92,'Model Trip Data'!$B:$B,$C92,'Model Trip Data'!$C:$C,$D92,'Model Trip Data'!$E:$E,N$7,'Model Trip Data'!$F:$F,N$8,'Model Trip Data'!$G:$G,N$9)</f>
        <v>0</v>
      </c>
      <c r="O92" s="133">
        <f>SUMIFS('Model Trip Data'!$H:$H,'Model Trip Data'!$A:$A,$B92,'Model Trip Data'!$B:$B,$C92,'Model Trip Data'!$C:$C,$D92,'Model Trip Data'!$E:$E,O$7,'Model Trip Data'!$F:$F,O$8,'Model Trip Data'!$G:$G,O$9)</f>
        <v>0</v>
      </c>
      <c r="P92" s="134" t="e">
        <f>VLOOKUP($B92&amp;"_"&amp;$C92&amp;"_"&amp;$D92&amp;"_"&amp;P$10,'Model Skims Data'!$A:$H,6,FALSE)</f>
        <v>#N/A</v>
      </c>
      <c r="Q92" s="134" t="e">
        <f>VLOOKUP($B92&amp;"_"&amp;$C92&amp;"_"&amp;$D92&amp;"_"&amp;Q$10,'Model Skims Data'!$A:$H,7,FALSE)</f>
        <v>#N/A</v>
      </c>
      <c r="R92" s="134" t="e">
        <f>VLOOKUP($B92&amp;"_"&amp;$C92&amp;"_"&amp;$D92&amp;"_"&amp;R$10,'Model Skims Data'!$A:$H,6,FALSE)</f>
        <v>#N/A</v>
      </c>
      <c r="S92" s="134" t="e">
        <f>VLOOKUP($B92&amp;"_"&amp;$C92&amp;"_"&amp;$D92&amp;"_"&amp;S$10,'Model Skims Data'!$A:$H,7,FALSE)</f>
        <v>#N/A</v>
      </c>
      <c r="T92" s="134" t="e">
        <f>VLOOKUP($B92&amp;"_"&amp;$C92&amp;"_"&amp;$D92&amp;"_"&amp;T$10,'Model Skims Data'!$A:$H,6,FALSE)</f>
        <v>#N/A</v>
      </c>
      <c r="U92" s="134" t="e">
        <f>VLOOKUP($B92&amp;"_"&amp;$C92&amp;"_"&amp;$D92&amp;"_"&amp;U$10,'Model Skims Data'!$A:$H,7,FALSE)</f>
        <v>#N/A</v>
      </c>
      <c r="V92" s="134" t="e">
        <f>VLOOKUP($B92&amp;"_"&amp;$C92&amp;"_"&amp;$D92&amp;"_"&amp;V$10,'Model Skims Data'!$A:$H,8,FALSE)</f>
        <v>#N/A</v>
      </c>
      <c r="W92" s="134" t="e">
        <f>VLOOKUP($B92&amp;"_"&amp;$C92&amp;"_"&amp;$D92&amp;"_"&amp;W$10,'Model Skims Data'!$A:$H,8,FALSE)</f>
        <v>#N/A</v>
      </c>
      <c r="X92" s="134" t="e">
        <f>VLOOKUP($B92&amp;"_"&amp;$C92&amp;"_"&amp;$D92&amp;"_"&amp;X$10,'Model Skims Data'!$A:$H,8,FALSE)</f>
        <v>#N/A</v>
      </c>
      <c r="Y92" s="134">
        <f>HLOOKUP('Pooling Demand- Subsidy &amp; ML'!$B92,'Main Sheet'!$B$9:$F$44,21,FALSE)</f>
        <v>20.2</v>
      </c>
      <c r="Z92" s="134">
        <f>HLOOKUP('Pooling Demand- Subsidy &amp; ML'!$B92,'Main Sheet'!$B$9:$F$44,23,FALSE)</f>
        <v>0</v>
      </c>
      <c r="AA92" s="179">
        <f>HLOOKUP('Pooling Demand- Subsidy &amp; ML'!$B92,'Main Sheet'!$B$9:$F$44,28,FALSE)</f>
        <v>-1.9513339196716502E-3</v>
      </c>
      <c r="AB92" s="180">
        <f>HLOOKUP('Pooling Demand- Subsidy &amp; ML'!$B92,'Main Sheet'!$B$9:$F$44,30,FALSE)</f>
        <v>-2.6</v>
      </c>
      <c r="AC92" s="180">
        <f>HLOOKUP('Pooling Demand- Subsidy &amp; ML'!$B92,'Main Sheet'!$B$9:$F$44,31,FALSE)</f>
        <v>-5.9</v>
      </c>
      <c r="AD92" s="180">
        <f>HLOOKUP('Pooling Demand- Subsidy &amp; ML'!$B92,'Main Sheet'!$B$9:$F$44,32,FALSE)</f>
        <v>-7.9</v>
      </c>
      <c r="AE92" s="108" t="e">
        <f t="shared" si="81"/>
        <v>#N/A</v>
      </c>
      <c r="AF92" s="108" t="e">
        <f t="shared" si="82"/>
        <v>#N/A</v>
      </c>
      <c r="AG92" s="108" t="e">
        <f t="shared" si="83"/>
        <v>#N/A</v>
      </c>
      <c r="AH92" s="134">
        <f>HLOOKUP('Pooling Demand- Subsidy &amp; ML'!$B92,'Main Sheet'!$B$9:$F$44,24,FALSE)</f>
        <v>54</v>
      </c>
      <c r="AI92" s="180">
        <f>HLOOKUP('Pooling Demand- Subsidy &amp; ML'!$B92,'Main Sheet'!$B$9:$F$44,34,FALSE)</f>
        <v>-2.9</v>
      </c>
      <c r="AJ92" s="180">
        <f>HLOOKUP('Pooling Demand- Subsidy &amp; ML'!$B92,'Main Sheet'!$B$9:$F$44,35,FALSE)</f>
        <v>-6.3</v>
      </c>
      <c r="AK92" s="180">
        <f>HLOOKUP('Pooling Demand- Subsidy &amp; ML'!$B92,'Main Sheet'!$B$9:$F$44,36,FALSE)</f>
        <v>-8.4</v>
      </c>
      <c r="AL92" s="108" t="e">
        <f t="shared" si="84"/>
        <v>#N/A</v>
      </c>
      <c r="AM92" s="108" t="e">
        <f t="shared" si="85"/>
        <v>#N/A</v>
      </c>
      <c r="AN92" s="108" t="e">
        <f t="shared" si="86"/>
        <v>#N/A</v>
      </c>
      <c r="AO92" s="128" t="e">
        <f>HLOOKUP($B92,'Main Sheet'!$B$9:$F$44,26,FALSE)*$P92/(1-AE92)</f>
        <v>#N/A</v>
      </c>
      <c r="AP92" s="128" t="e">
        <f>HLOOKUP($B92,'Main Sheet'!$B$9:$F$44,26,FALSE)*$P92/(1-AF92)</f>
        <v>#N/A</v>
      </c>
      <c r="AQ92" s="128" t="e">
        <f>HLOOKUP($B92,'Main Sheet'!$B$9:$F$44,26,FALSE)*$P92/(1-AG92)</f>
        <v>#N/A</v>
      </c>
      <c r="AR92" s="128" t="e">
        <f>HLOOKUP($B92,'Main Sheet'!$B$9:$F$44,26,FALSE)*$R92/(1-AE92)</f>
        <v>#N/A</v>
      </c>
      <c r="AS92" s="128" t="e">
        <f>HLOOKUP($B92,'Main Sheet'!$B$9:$F$44,26,FALSE)*$R92/(1-AF92)</f>
        <v>#N/A</v>
      </c>
      <c r="AT92" s="128" t="e">
        <f>HLOOKUP($B92,'Main Sheet'!$B$9:$F$44,26,FALSE)*$R92/(1-AG92)</f>
        <v>#N/A</v>
      </c>
      <c r="AU92" s="128" t="e">
        <f>HLOOKUP($B92,'Main Sheet'!$B$9:$F$44,26,FALSE)*$T92/(1-AL92)</f>
        <v>#N/A</v>
      </c>
      <c r="AV92" s="128" t="e">
        <f>HLOOKUP($B92,'Main Sheet'!$B$9:$F$44,26,FALSE)*$T92/(1-AM92)</f>
        <v>#N/A</v>
      </c>
      <c r="AW92" s="128" t="e">
        <f>HLOOKUP($B92,'Main Sheet'!$B$9:$F$44,26,FALSE)*$T92/(1-AN92)</f>
        <v>#N/A</v>
      </c>
      <c r="AX92" s="50" t="e">
        <f t="shared" si="45"/>
        <v>#N/A</v>
      </c>
      <c r="AY92" s="50" t="e">
        <f t="shared" si="46"/>
        <v>#N/A</v>
      </c>
      <c r="AZ92" s="50" t="e">
        <f t="shared" si="47"/>
        <v>#N/A</v>
      </c>
      <c r="BA92" s="50" t="e">
        <f t="shared" si="48"/>
        <v>#N/A</v>
      </c>
      <c r="BB92" s="50" t="e">
        <f t="shared" si="49"/>
        <v>#N/A</v>
      </c>
      <c r="BC92" s="50" t="e">
        <f t="shared" si="50"/>
        <v>#N/A</v>
      </c>
      <c r="BD92" s="50" t="e">
        <f t="shared" si="51"/>
        <v>#N/A</v>
      </c>
      <c r="BE92" s="50" t="e">
        <f t="shared" si="52"/>
        <v>#N/A</v>
      </c>
      <c r="BF92" s="50" t="e">
        <f t="shared" si="53"/>
        <v>#N/A</v>
      </c>
      <c r="BG92" s="131" t="e">
        <f t="shared" si="54"/>
        <v>#N/A</v>
      </c>
      <c r="BH92" s="131" t="e">
        <f t="shared" si="55"/>
        <v>#N/A</v>
      </c>
      <c r="BI92" s="131" t="e">
        <f t="shared" si="56"/>
        <v>#N/A</v>
      </c>
      <c r="BJ92" s="131" t="e">
        <f t="shared" si="57"/>
        <v>#N/A</v>
      </c>
      <c r="BK92" s="131" t="e">
        <f t="shared" si="58"/>
        <v>#N/A</v>
      </c>
      <c r="BL92" s="131" t="e">
        <f t="shared" si="59"/>
        <v>#N/A</v>
      </c>
      <c r="BM92" s="131" t="e">
        <f t="shared" si="60"/>
        <v>#N/A</v>
      </c>
      <c r="BN92" s="131" t="e">
        <f t="shared" si="61"/>
        <v>#N/A</v>
      </c>
      <c r="BO92" s="131" t="e">
        <f t="shared" si="62"/>
        <v>#N/A</v>
      </c>
      <c r="BP92" s="129" t="e">
        <f t="shared" si="63"/>
        <v>#N/A</v>
      </c>
      <c r="BQ92" s="129" t="e">
        <f t="shared" si="64"/>
        <v>#N/A</v>
      </c>
      <c r="BR92" s="129" t="e">
        <f t="shared" si="65"/>
        <v>#N/A</v>
      </c>
      <c r="BS92" s="129" t="e">
        <f t="shared" si="66"/>
        <v>#N/A</v>
      </c>
      <c r="BT92" s="129" t="e">
        <f t="shared" si="67"/>
        <v>#N/A</v>
      </c>
      <c r="BU92" s="129" t="e">
        <f t="shared" si="68"/>
        <v>#N/A</v>
      </c>
      <c r="BV92" s="129" t="e">
        <f t="shared" si="69"/>
        <v>#N/A</v>
      </c>
      <c r="BW92" s="129" t="e">
        <f t="shared" si="70"/>
        <v>#N/A</v>
      </c>
      <c r="BX92" s="129" t="e">
        <f t="shared" si="71"/>
        <v>#N/A</v>
      </c>
      <c r="BY92" s="131" t="e">
        <f t="shared" si="72"/>
        <v>#N/A</v>
      </c>
      <c r="BZ92" s="131" t="e">
        <f t="shared" si="73"/>
        <v>#N/A</v>
      </c>
      <c r="CA92" s="131" t="e">
        <f t="shared" si="74"/>
        <v>#N/A</v>
      </c>
      <c r="CB92" s="131" t="e">
        <f t="shared" si="75"/>
        <v>#N/A</v>
      </c>
      <c r="CC92" s="131" t="e">
        <f t="shared" si="76"/>
        <v>#N/A</v>
      </c>
      <c r="CD92" s="131" t="e">
        <f t="shared" si="77"/>
        <v>#N/A</v>
      </c>
      <c r="CE92" s="131" t="e">
        <f t="shared" si="78"/>
        <v>#N/A</v>
      </c>
      <c r="CF92" s="131" t="e">
        <f t="shared" si="79"/>
        <v>#N/A</v>
      </c>
      <c r="CG92" s="131" t="e">
        <f t="shared" si="80"/>
        <v>#N/A</v>
      </c>
    </row>
    <row r="93" spans="2:85" x14ac:dyDescent="0.2">
      <c r="B93" s="103">
        <v>2020</v>
      </c>
      <c r="C93" s="103">
        <v>3</v>
      </c>
      <c r="D93" s="103">
        <v>4</v>
      </c>
      <c r="E93" s="4" t="s">
        <v>5</v>
      </c>
      <c r="F93" s="4" t="s">
        <v>6</v>
      </c>
      <c r="G93" s="133">
        <f>SUMIFS('Model Trip Data'!$H:$H,'Model Trip Data'!$A:$A,$B93,'Model Trip Data'!$B:$B,$C93,'Model Trip Data'!$C:$C,$D93,'Model Trip Data'!$E:$E,G$7,'Model Trip Data'!$F:$F,G$8,'Model Trip Data'!$D:$D,G$10,'Model Trip Data'!$G:$G,G$9)</f>
        <v>0</v>
      </c>
      <c r="H93" s="133">
        <f>SUMIFS('Model Trip Data'!$H:$H,'Model Trip Data'!$A:$A,$B93,'Model Trip Data'!$B:$B,$C93,'Model Trip Data'!$C:$C,$D93,'Model Trip Data'!$E:$E,H$7,'Model Trip Data'!$F:$F,H$8,'Model Trip Data'!$D:$D,H$10,'Model Trip Data'!$G:$G,H$9)</f>
        <v>0</v>
      </c>
      <c r="I93" s="133">
        <f>SUMIFS('Model Trip Data'!$H:$H,'Model Trip Data'!$A:$A,$B93,'Model Trip Data'!$B:$B,$C93,'Model Trip Data'!$C:$C,$D93,'Model Trip Data'!$E:$E,I$7,'Model Trip Data'!$F:$F,I$8,'Model Trip Data'!$D:$D,I$10,'Model Trip Data'!$G:$G,I$9)</f>
        <v>0</v>
      </c>
      <c r="J93" s="133">
        <f>SUMIFS('Model Trip Data'!$H:$H,'Model Trip Data'!$A:$A,$B93,'Model Trip Data'!$B:$B,$C93,'Model Trip Data'!$C:$C,$D93,'Model Trip Data'!$E:$E,J$7,'Model Trip Data'!$F:$F,J$8,'Model Trip Data'!$D:$D,J$10,'Model Trip Data'!$G:$G,J$9)</f>
        <v>0</v>
      </c>
      <c r="K93" s="133">
        <f>SUMIFS('Model Trip Data'!$H:$H,'Model Trip Data'!$A:$A,$B93,'Model Trip Data'!$B:$B,$C93,'Model Trip Data'!$C:$C,$D93,'Model Trip Data'!$E:$E,K$7,'Model Trip Data'!$F:$F,K$8,'Model Trip Data'!$D:$D,K$10,'Model Trip Data'!$G:$G,K$9)</f>
        <v>0</v>
      </c>
      <c r="L93" s="133">
        <f>SUMIFS('Model Trip Data'!$H:$H,'Model Trip Data'!$A:$A,$B93,'Model Trip Data'!$B:$B,$C93,'Model Trip Data'!$C:$C,$D93,'Model Trip Data'!$E:$E,L$7,'Model Trip Data'!$F:$F,L$8,'Model Trip Data'!$D:$D,L$10,'Model Trip Data'!$G:$G,L$9)</f>
        <v>0</v>
      </c>
      <c r="M93" s="133">
        <f>SUMIFS('Model Trip Data'!$H:$H,'Model Trip Data'!$A:$A,$B93,'Model Trip Data'!$B:$B,$C93,'Model Trip Data'!$C:$C,$D93,'Model Trip Data'!$E:$E,M$7,'Model Trip Data'!$F:$F,M$8,'Model Trip Data'!$G:$G,M$9)</f>
        <v>0</v>
      </c>
      <c r="N93" s="133">
        <f>SUMIFS('Model Trip Data'!$H:$H,'Model Trip Data'!$A:$A,$B93,'Model Trip Data'!$B:$B,$C93,'Model Trip Data'!$C:$C,$D93,'Model Trip Data'!$E:$E,N$7,'Model Trip Data'!$F:$F,N$8,'Model Trip Data'!$G:$G,N$9)</f>
        <v>0</v>
      </c>
      <c r="O93" s="133">
        <f>SUMIFS('Model Trip Data'!$H:$H,'Model Trip Data'!$A:$A,$B93,'Model Trip Data'!$B:$B,$C93,'Model Trip Data'!$C:$C,$D93,'Model Trip Data'!$E:$E,O$7,'Model Trip Data'!$F:$F,O$8,'Model Trip Data'!$G:$G,O$9)</f>
        <v>0</v>
      </c>
      <c r="P93" s="134" t="e">
        <f>VLOOKUP($B93&amp;"_"&amp;$C93&amp;"_"&amp;$D93&amp;"_"&amp;P$10,'Model Skims Data'!$A:$H,6,FALSE)</f>
        <v>#N/A</v>
      </c>
      <c r="Q93" s="134" t="e">
        <f>VLOOKUP($B93&amp;"_"&amp;$C93&amp;"_"&amp;$D93&amp;"_"&amp;Q$10,'Model Skims Data'!$A:$H,7,FALSE)</f>
        <v>#N/A</v>
      </c>
      <c r="R93" s="134" t="e">
        <f>VLOOKUP($B93&amp;"_"&amp;$C93&amp;"_"&amp;$D93&amp;"_"&amp;R$10,'Model Skims Data'!$A:$H,6,FALSE)</f>
        <v>#N/A</v>
      </c>
      <c r="S93" s="134" t="e">
        <f>VLOOKUP($B93&amp;"_"&amp;$C93&amp;"_"&amp;$D93&amp;"_"&amp;S$10,'Model Skims Data'!$A:$H,7,FALSE)</f>
        <v>#N/A</v>
      </c>
      <c r="T93" s="134" t="e">
        <f>VLOOKUP($B93&amp;"_"&amp;$C93&amp;"_"&amp;$D93&amp;"_"&amp;T$10,'Model Skims Data'!$A:$H,6,FALSE)</f>
        <v>#N/A</v>
      </c>
      <c r="U93" s="134" t="e">
        <f>VLOOKUP($B93&amp;"_"&amp;$C93&amp;"_"&amp;$D93&amp;"_"&amp;U$10,'Model Skims Data'!$A:$H,7,FALSE)</f>
        <v>#N/A</v>
      </c>
      <c r="V93" s="134" t="e">
        <f>VLOOKUP($B93&amp;"_"&amp;$C93&amp;"_"&amp;$D93&amp;"_"&amp;V$10,'Model Skims Data'!$A:$H,8,FALSE)</f>
        <v>#N/A</v>
      </c>
      <c r="W93" s="134" t="e">
        <f>VLOOKUP($B93&amp;"_"&amp;$C93&amp;"_"&amp;$D93&amp;"_"&amp;W$10,'Model Skims Data'!$A:$H,8,FALSE)</f>
        <v>#N/A</v>
      </c>
      <c r="X93" s="134" t="e">
        <f>VLOOKUP($B93&amp;"_"&amp;$C93&amp;"_"&amp;$D93&amp;"_"&amp;X$10,'Model Skims Data'!$A:$H,8,FALSE)</f>
        <v>#N/A</v>
      </c>
      <c r="Y93" s="134">
        <f>HLOOKUP('Pooling Demand- Subsidy &amp; ML'!$B93,'Main Sheet'!$B$9:$F$44,21,FALSE)</f>
        <v>20.2</v>
      </c>
      <c r="Z93" s="134">
        <f>HLOOKUP('Pooling Demand- Subsidy &amp; ML'!$B93,'Main Sheet'!$B$9:$F$44,23,FALSE)</f>
        <v>0</v>
      </c>
      <c r="AA93" s="179">
        <f>HLOOKUP('Pooling Demand- Subsidy &amp; ML'!$B93,'Main Sheet'!$B$9:$F$44,28,FALSE)</f>
        <v>-1.9513339196716502E-3</v>
      </c>
      <c r="AB93" s="180">
        <f>HLOOKUP('Pooling Demand- Subsidy &amp; ML'!$B93,'Main Sheet'!$B$9:$F$44,30,FALSE)</f>
        <v>-2.6</v>
      </c>
      <c r="AC93" s="180">
        <f>HLOOKUP('Pooling Demand- Subsidy &amp; ML'!$B93,'Main Sheet'!$B$9:$F$44,31,FALSE)</f>
        <v>-5.9</v>
      </c>
      <c r="AD93" s="180">
        <f>HLOOKUP('Pooling Demand- Subsidy &amp; ML'!$B93,'Main Sheet'!$B$9:$F$44,32,FALSE)</f>
        <v>-7.9</v>
      </c>
      <c r="AE93" s="108" t="e">
        <f t="shared" si="81"/>
        <v>#N/A</v>
      </c>
      <c r="AF93" s="108" t="e">
        <f t="shared" si="82"/>
        <v>#N/A</v>
      </c>
      <c r="AG93" s="108" t="e">
        <f t="shared" si="83"/>
        <v>#N/A</v>
      </c>
      <c r="AH93" s="134">
        <f>HLOOKUP('Pooling Demand- Subsidy &amp; ML'!$B93,'Main Sheet'!$B$9:$F$44,24,FALSE)</f>
        <v>54</v>
      </c>
      <c r="AI93" s="180">
        <f>HLOOKUP('Pooling Demand- Subsidy &amp; ML'!$B93,'Main Sheet'!$B$9:$F$44,34,FALSE)</f>
        <v>-2.9</v>
      </c>
      <c r="AJ93" s="180">
        <f>HLOOKUP('Pooling Demand- Subsidy &amp; ML'!$B93,'Main Sheet'!$B$9:$F$44,35,FALSE)</f>
        <v>-6.3</v>
      </c>
      <c r="AK93" s="180">
        <f>HLOOKUP('Pooling Demand- Subsidy &amp; ML'!$B93,'Main Sheet'!$B$9:$F$44,36,FALSE)</f>
        <v>-8.4</v>
      </c>
      <c r="AL93" s="108" t="e">
        <f t="shared" si="84"/>
        <v>#N/A</v>
      </c>
      <c r="AM93" s="108" t="e">
        <f t="shared" si="85"/>
        <v>#N/A</v>
      </c>
      <c r="AN93" s="108" t="e">
        <f t="shared" si="86"/>
        <v>#N/A</v>
      </c>
      <c r="AO93" s="128" t="e">
        <f>HLOOKUP($B93,'Main Sheet'!$B$9:$F$44,26,FALSE)*$P93/(1-AE93)</f>
        <v>#N/A</v>
      </c>
      <c r="AP93" s="128" t="e">
        <f>HLOOKUP($B93,'Main Sheet'!$B$9:$F$44,26,FALSE)*$P93/(1-AF93)</f>
        <v>#N/A</v>
      </c>
      <c r="AQ93" s="128" t="e">
        <f>HLOOKUP($B93,'Main Sheet'!$B$9:$F$44,26,FALSE)*$P93/(1-AG93)</f>
        <v>#N/A</v>
      </c>
      <c r="AR93" s="128" t="e">
        <f>HLOOKUP($B93,'Main Sheet'!$B$9:$F$44,26,FALSE)*$R93/(1-AE93)</f>
        <v>#N/A</v>
      </c>
      <c r="AS93" s="128" t="e">
        <f>HLOOKUP($B93,'Main Sheet'!$B$9:$F$44,26,FALSE)*$R93/(1-AF93)</f>
        <v>#N/A</v>
      </c>
      <c r="AT93" s="128" t="e">
        <f>HLOOKUP($B93,'Main Sheet'!$B$9:$F$44,26,FALSE)*$R93/(1-AG93)</f>
        <v>#N/A</v>
      </c>
      <c r="AU93" s="128" t="e">
        <f>HLOOKUP($B93,'Main Sheet'!$B$9:$F$44,26,FALSE)*$T93/(1-AL93)</f>
        <v>#N/A</v>
      </c>
      <c r="AV93" s="128" t="e">
        <f>HLOOKUP($B93,'Main Sheet'!$B$9:$F$44,26,FALSE)*$T93/(1-AM93)</f>
        <v>#N/A</v>
      </c>
      <c r="AW93" s="128" t="e">
        <f>HLOOKUP($B93,'Main Sheet'!$B$9:$F$44,26,FALSE)*$T93/(1-AN93)</f>
        <v>#N/A</v>
      </c>
      <c r="AX93" s="50" t="e">
        <f t="shared" si="45"/>
        <v>#N/A</v>
      </c>
      <c r="AY93" s="50" t="e">
        <f t="shared" si="46"/>
        <v>#N/A</v>
      </c>
      <c r="AZ93" s="50" t="e">
        <f t="shared" si="47"/>
        <v>#N/A</v>
      </c>
      <c r="BA93" s="50" t="e">
        <f t="shared" si="48"/>
        <v>#N/A</v>
      </c>
      <c r="BB93" s="50" t="e">
        <f t="shared" si="49"/>
        <v>#N/A</v>
      </c>
      <c r="BC93" s="50" t="e">
        <f t="shared" si="50"/>
        <v>#N/A</v>
      </c>
      <c r="BD93" s="50" t="e">
        <f t="shared" si="51"/>
        <v>#N/A</v>
      </c>
      <c r="BE93" s="50" t="e">
        <f t="shared" si="52"/>
        <v>#N/A</v>
      </c>
      <c r="BF93" s="50" t="e">
        <f t="shared" si="53"/>
        <v>#N/A</v>
      </c>
      <c r="BG93" s="131" t="e">
        <f t="shared" si="54"/>
        <v>#N/A</v>
      </c>
      <c r="BH93" s="131" t="e">
        <f t="shared" si="55"/>
        <v>#N/A</v>
      </c>
      <c r="BI93" s="131" t="e">
        <f t="shared" si="56"/>
        <v>#N/A</v>
      </c>
      <c r="BJ93" s="131" t="e">
        <f t="shared" si="57"/>
        <v>#N/A</v>
      </c>
      <c r="BK93" s="131" t="e">
        <f t="shared" si="58"/>
        <v>#N/A</v>
      </c>
      <c r="BL93" s="131" t="e">
        <f t="shared" si="59"/>
        <v>#N/A</v>
      </c>
      <c r="BM93" s="131" t="e">
        <f t="shared" si="60"/>
        <v>#N/A</v>
      </c>
      <c r="BN93" s="131" t="e">
        <f t="shared" si="61"/>
        <v>#N/A</v>
      </c>
      <c r="BO93" s="131" t="e">
        <f t="shared" si="62"/>
        <v>#N/A</v>
      </c>
      <c r="BP93" s="129" t="e">
        <f t="shared" si="63"/>
        <v>#N/A</v>
      </c>
      <c r="BQ93" s="129" t="e">
        <f t="shared" si="64"/>
        <v>#N/A</v>
      </c>
      <c r="BR93" s="129" t="e">
        <f t="shared" si="65"/>
        <v>#N/A</v>
      </c>
      <c r="BS93" s="129" t="e">
        <f t="shared" si="66"/>
        <v>#N/A</v>
      </c>
      <c r="BT93" s="129" t="e">
        <f t="shared" si="67"/>
        <v>#N/A</v>
      </c>
      <c r="BU93" s="129" t="e">
        <f t="shared" si="68"/>
        <v>#N/A</v>
      </c>
      <c r="BV93" s="129" t="e">
        <f t="shared" si="69"/>
        <v>#N/A</v>
      </c>
      <c r="BW93" s="129" t="e">
        <f t="shared" si="70"/>
        <v>#N/A</v>
      </c>
      <c r="BX93" s="129" t="e">
        <f t="shared" si="71"/>
        <v>#N/A</v>
      </c>
      <c r="BY93" s="131" t="e">
        <f t="shared" si="72"/>
        <v>#N/A</v>
      </c>
      <c r="BZ93" s="131" t="e">
        <f t="shared" si="73"/>
        <v>#N/A</v>
      </c>
      <c r="CA93" s="131" t="e">
        <f t="shared" si="74"/>
        <v>#N/A</v>
      </c>
      <c r="CB93" s="131" t="e">
        <f t="shared" si="75"/>
        <v>#N/A</v>
      </c>
      <c r="CC93" s="131" t="e">
        <f t="shared" si="76"/>
        <v>#N/A</v>
      </c>
      <c r="CD93" s="131" t="e">
        <f t="shared" si="77"/>
        <v>#N/A</v>
      </c>
      <c r="CE93" s="131" t="e">
        <f t="shared" si="78"/>
        <v>#N/A</v>
      </c>
      <c r="CF93" s="131" t="e">
        <f t="shared" si="79"/>
        <v>#N/A</v>
      </c>
      <c r="CG93" s="131" t="e">
        <f t="shared" si="80"/>
        <v>#N/A</v>
      </c>
    </row>
    <row r="94" spans="2:85" x14ac:dyDescent="0.2">
      <c r="B94" s="103">
        <v>2020</v>
      </c>
      <c r="C94" s="103">
        <v>4</v>
      </c>
      <c r="D94" s="103">
        <v>4</v>
      </c>
      <c r="E94" s="4" t="s">
        <v>6</v>
      </c>
      <c r="F94" s="4" t="s">
        <v>6</v>
      </c>
      <c r="G94" s="133">
        <f>SUMIFS('Model Trip Data'!$H:$H,'Model Trip Data'!$A:$A,$B94,'Model Trip Data'!$B:$B,$C94,'Model Trip Data'!$C:$C,$D94,'Model Trip Data'!$E:$E,G$7,'Model Trip Data'!$F:$F,G$8,'Model Trip Data'!$D:$D,G$10,'Model Trip Data'!$G:$G,G$9)</f>
        <v>0</v>
      </c>
      <c r="H94" s="133">
        <f>SUMIFS('Model Trip Data'!$H:$H,'Model Trip Data'!$A:$A,$B94,'Model Trip Data'!$B:$B,$C94,'Model Trip Data'!$C:$C,$D94,'Model Trip Data'!$E:$E,H$7,'Model Trip Data'!$F:$F,H$8,'Model Trip Data'!$D:$D,H$10,'Model Trip Data'!$G:$G,H$9)</f>
        <v>0</v>
      </c>
      <c r="I94" s="133">
        <f>SUMIFS('Model Trip Data'!$H:$H,'Model Trip Data'!$A:$A,$B94,'Model Trip Data'!$B:$B,$C94,'Model Trip Data'!$C:$C,$D94,'Model Trip Data'!$E:$E,I$7,'Model Trip Data'!$F:$F,I$8,'Model Trip Data'!$D:$D,I$10,'Model Trip Data'!$G:$G,I$9)</f>
        <v>0</v>
      </c>
      <c r="J94" s="133">
        <f>SUMIFS('Model Trip Data'!$H:$H,'Model Trip Data'!$A:$A,$B94,'Model Trip Data'!$B:$B,$C94,'Model Trip Data'!$C:$C,$D94,'Model Trip Data'!$E:$E,J$7,'Model Trip Data'!$F:$F,J$8,'Model Trip Data'!$D:$D,J$10,'Model Trip Data'!$G:$G,J$9)</f>
        <v>0</v>
      </c>
      <c r="K94" s="133">
        <f>SUMIFS('Model Trip Data'!$H:$H,'Model Trip Data'!$A:$A,$B94,'Model Trip Data'!$B:$B,$C94,'Model Trip Data'!$C:$C,$D94,'Model Trip Data'!$E:$E,K$7,'Model Trip Data'!$F:$F,K$8,'Model Trip Data'!$D:$D,K$10,'Model Trip Data'!$G:$G,K$9)</f>
        <v>0</v>
      </c>
      <c r="L94" s="133">
        <f>SUMIFS('Model Trip Data'!$H:$H,'Model Trip Data'!$A:$A,$B94,'Model Trip Data'!$B:$B,$C94,'Model Trip Data'!$C:$C,$D94,'Model Trip Data'!$E:$E,L$7,'Model Trip Data'!$F:$F,L$8,'Model Trip Data'!$D:$D,L$10,'Model Trip Data'!$G:$G,L$9)</f>
        <v>0</v>
      </c>
      <c r="M94" s="133">
        <f>SUMIFS('Model Trip Data'!$H:$H,'Model Trip Data'!$A:$A,$B94,'Model Trip Data'!$B:$B,$C94,'Model Trip Data'!$C:$C,$D94,'Model Trip Data'!$E:$E,M$7,'Model Trip Data'!$F:$F,M$8,'Model Trip Data'!$G:$G,M$9)</f>
        <v>0</v>
      </c>
      <c r="N94" s="133">
        <f>SUMIFS('Model Trip Data'!$H:$H,'Model Trip Data'!$A:$A,$B94,'Model Trip Data'!$B:$B,$C94,'Model Trip Data'!$C:$C,$D94,'Model Trip Data'!$E:$E,N$7,'Model Trip Data'!$F:$F,N$8,'Model Trip Data'!$G:$G,N$9)</f>
        <v>0</v>
      </c>
      <c r="O94" s="133">
        <f>SUMIFS('Model Trip Data'!$H:$H,'Model Trip Data'!$A:$A,$B94,'Model Trip Data'!$B:$B,$C94,'Model Trip Data'!$C:$C,$D94,'Model Trip Data'!$E:$E,O$7,'Model Trip Data'!$F:$F,O$8,'Model Trip Data'!$G:$G,O$9)</f>
        <v>0</v>
      </c>
      <c r="P94" s="134" t="e">
        <f>VLOOKUP($B94&amp;"_"&amp;$C94&amp;"_"&amp;$D94&amp;"_"&amp;P$10,'Model Skims Data'!$A:$H,6,FALSE)</f>
        <v>#N/A</v>
      </c>
      <c r="Q94" s="134" t="e">
        <f>VLOOKUP($B94&amp;"_"&amp;$C94&amp;"_"&amp;$D94&amp;"_"&amp;Q$10,'Model Skims Data'!$A:$H,7,FALSE)</f>
        <v>#N/A</v>
      </c>
      <c r="R94" s="134" t="e">
        <f>VLOOKUP($B94&amp;"_"&amp;$C94&amp;"_"&amp;$D94&amp;"_"&amp;R$10,'Model Skims Data'!$A:$H,6,FALSE)</f>
        <v>#N/A</v>
      </c>
      <c r="S94" s="134" t="e">
        <f>VLOOKUP($B94&amp;"_"&amp;$C94&amp;"_"&amp;$D94&amp;"_"&amp;S$10,'Model Skims Data'!$A:$H,7,FALSE)</f>
        <v>#N/A</v>
      </c>
      <c r="T94" s="134" t="e">
        <f>VLOOKUP($B94&amp;"_"&amp;$C94&amp;"_"&amp;$D94&amp;"_"&amp;T$10,'Model Skims Data'!$A:$H,6,FALSE)</f>
        <v>#N/A</v>
      </c>
      <c r="U94" s="134" t="e">
        <f>VLOOKUP($B94&amp;"_"&amp;$C94&amp;"_"&amp;$D94&amp;"_"&amp;U$10,'Model Skims Data'!$A:$H,7,FALSE)</f>
        <v>#N/A</v>
      </c>
      <c r="V94" s="134" t="e">
        <f>VLOOKUP($B94&amp;"_"&amp;$C94&amp;"_"&amp;$D94&amp;"_"&amp;V$10,'Model Skims Data'!$A:$H,8,FALSE)</f>
        <v>#N/A</v>
      </c>
      <c r="W94" s="134" t="e">
        <f>VLOOKUP($B94&amp;"_"&amp;$C94&amp;"_"&amp;$D94&amp;"_"&amp;W$10,'Model Skims Data'!$A:$H,8,FALSE)</f>
        <v>#N/A</v>
      </c>
      <c r="X94" s="134" t="e">
        <f>VLOOKUP($B94&amp;"_"&amp;$C94&amp;"_"&amp;$D94&amp;"_"&amp;X$10,'Model Skims Data'!$A:$H,8,FALSE)</f>
        <v>#N/A</v>
      </c>
      <c r="Y94" s="134">
        <f>HLOOKUP('Pooling Demand- Subsidy &amp; ML'!$B94,'Main Sheet'!$B$9:$F$44,21,FALSE)</f>
        <v>20.2</v>
      </c>
      <c r="Z94" s="134">
        <f>HLOOKUP('Pooling Demand- Subsidy &amp; ML'!$B94,'Main Sheet'!$B$9:$F$44,23,FALSE)</f>
        <v>0</v>
      </c>
      <c r="AA94" s="179">
        <f>HLOOKUP('Pooling Demand- Subsidy &amp; ML'!$B94,'Main Sheet'!$B$9:$F$44,28,FALSE)</f>
        <v>-1.9513339196716502E-3</v>
      </c>
      <c r="AB94" s="180">
        <f>HLOOKUP('Pooling Demand- Subsidy &amp; ML'!$B94,'Main Sheet'!$B$9:$F$44,30,FALSE)</f>
        <v>-2.6</v>
      </c>
      <c r="AC94" s="180">
        <f>HLOOKUP('Pooling Demand- Subsidy &amp; ML'!$B94,'Main Sheet'!$B$9:$F$44,31,FALSE)</f>
        <v>-5.9</v>
      </c>
      <c r="AD94" s="180">
        <f>HLOOKUP('Pooling Demand- Subsidy &amp; ML'!$B94,'Main Sheet'!$B$9:$F$44,32,FALSE)</f>
        <v>-7.9</v>
      </c>
      <c r="AE94" s="108" t="e">
        <f t="shared" si="81"/>
        <v>#N/A</v>
      </c>
      <c r="AF94" s="108" t="e">
        <f t="shared" si="82"/>
        <v>#N/A</v>
      </c>
      <c r="AG94" s="108" t="e">
        <f t="shared" si="83"/>
        <v>#N/A</v>
      </c>
      <c r="AH94" s="134">
        <f>HLOOKUP('Pooling Demand- Subsidy &amp; ML'!$B94,'Main Sheet'!$B$9:$F$44,24,FALSE)</f>
        <v>54</v>
      </c>
      <c r="AI94" s="180">
        <f>HLOOKUP('Pooling Demand- Subsidy &amp; ML'!$B94,'Main Sheet'!$B$9:$F$44,34,FALSE)</f>
        <v>-2.9</v>
      </c>
      <c r="AJ94" s="180">
        <f>HLOOKUP('Pooling Demand- Subsidy &amp; ML'!$B94,'Main Sheet'!$B$9:$F$44,35,FALSE)</f>
        <v>-6.3</v>
      </c>
      <c r="AK94" s="180">
        <f>HLOOKUP('Pooling Demand- Subsidy &amp; ML'!$B94,'Main Sheet'!$B$9:$F$44,36,FALSE)</f>
        <v>-8.4</v>
      </c>
      <c r="AL94" s="108" t="e">
        <f t="shared" si="84"/>
        <v>#N/A</v>
      </c>
      <c r="AM94" s="108" t="e">
        <f t="shared" si="85"/>
        <v>#N/A</v>
      </c>
      <c r="AN94" s="108" t="e">
        <f t="shared" si="86"/>
        <v>#N/A</v>
      </c>
      <c r="AO94" s="128" t="e">
        <f>HLOOKUP($B94,'Main Sheet'!$B$9:$F$44,26,FALSE)*$P94/(1-AE94)</f>
        <v>#N/A</v>
      </c>
      <c r="AP94" s="128" t="e">
        <f>HLOOKUP($B94,'Main Sheet'!$B$9:$F$44,26,FALSE)*$P94/(1-AF94)</f>
        <v>#N/A</v>
      </c>
      <c r="AQ94" s="128" t="e">
        <f>HLOOKUP($B94,'Main Sheet'!$B$9:$F$44,26,FALSE)*$P94/(1-AG94)</f>
        <v>#N/A</v>
      </c>
      <c r="AR94" s="128" t="e">
        <f>HLOOKUP($B94,'Main Sheet'!$B$9:$F$44,26,FALSE)*$R94/(1-AE94)</f>
        <v>#N/A</v>
      </c>
      <c r="AS94" s="128" t="e">
        <f>HLOOKUP($B94,'Main Sheet'!$B$9:$F$44,26,FALSE)*$R94/(1-AF94)</f>
        <v>#N/A</v>
      </c>
      <c r="AT94" s="128" t="e">
        <f>HLOOKUP($B94,'Main Sheet'!$B$9:$F$44,26,FALSE)*$R94/(1-AG94)</f>
        <v>#N/A</v>
      </c>
      <c r="AU94" s="128" t="e">
        <f>HLOOKUP($B94,'Main Sheet'!$B$9:$F$44,26,FALSE)*$T94/(1-AL94)</f>
        <v>#N/A</v>
      </c>
      <c r="AV94" s="128" t="e">
        <f>HLOOKUP($B94,'Main Sheet'!$B$9:$F$44,26,FALSE)*$T94/(1-AM94)</f>
        <v>#N/A</v>
      </c>
      <c r="AW94" s="128" t="e">
        <f>HLOOKUP($B94,'Main Sheet'!$B$9:$F$44,26,FALSE)*$T94/(1-AN94)</f>
        <v>#N/A</v>
      </c>
      <c r="AX94" s="50" t="e">
        <f t="shared" si="45"/>
        <v>#N/A</v>
      </c>
      <c r="AY94" s="50" t="e">
        <f t="shared" si="46"/>
        <v>#N/A</v>
      </c>
      <c r="AZ94" s="50" t="e">
        <f t="shared" si="47"/>
        <v>#N/A</v>
      </c>
      <c r="BA94" s="50" t="e">
        <f t="shared" si="48"/>
        <v>#N/A</v>
      </c>
      <c r="BB94" s="50" t="e">
        <f t="shared" si="49"/>
        <v>#N/A</v>
      </c>
      <c r="BC94" s="50" t="e">
        <f t="shared" si="50"/>
        <v>#N/A</v>
      </c>
      <c r="BD94" s="50" t="e">
        <f t="shared" si="51"/>
        <v>#N/A</v>
      </c>
      <c r="BE94" s="50" t="e">
        <f t="shared" si="52"/>
        <v>#N/A</v>
      </c>
      <c r="BF94" s="50" t="e">
        <f t="shared" si="53"/>
        <v>#N/A</v>
      </c>
      <c r="BG94" s="131" t="e">
        <f t="shared" si="54"/>
        <v>#N/A</v>
      </c>
      <c r="BH94" s="131" t="e">
        <f t="shared" si="55"/>
        <v>#N/A</v>
      </c>
      <c r="BI94" s="131" t="e">
        <f t="shared" si="56"/>
        <v>#N/A</v>
      </c>
      <c r="BJ94" s="131" t="e">
        <f t="shared" si="57"/>
        <v>#N/A</v>
      </c>
      <c r="BK94" s="131" t="e">
        <f t="shared" si="58"/>
        <v>#N/A</v>
      </c>
      <c r="BL94" s="131" t="e">
        <f t="shared" si="59"/>
        <v>#N/A</v>
      </c>
      <c r="BM94" s="131" t="e">
        <f t="shared" si="60"/>
        <v>#N/A</v>
      </c>
      <c r="BN94" s="131" t="e">
        <f t="shared" si="61"/>
        <v>#N/A</v>
      </c>
      <c r="BO94" s="131" t="e">
        <f t="shared" si="62"/>
        <v>#N/A</v>
      </c>
      <c r="BP94" s="129" t="e">
        <f t="shared" si="63"/>
        <v>#N/A</v>
      </c>
      <c r="BQ94" s="129" t="e">
        <f t="shared" si="64"/>
        <v>#N/A</v>
      </c>
      <c r="BR94" s="129" t="e">
        <f t="shared" si="65"/>
        <v>#N/A</v>
      </c>
      <c r="BS94" s="129" t="e">
        <f t="shared" si="66"/>
        <v>#N/A</v>
      </c>
      <c r="BT94" s="129" t="e">
        <f t="shared" si="67"/>
        <v>#N/A</v>
      </c>
      <c r="BU94" s="129" t="e">
        <f t="shared" si="68"/>
        <v>#N/A</v>
      </c>
      <c r="BV94" s="129" t="e">
        <f t="shared" si="69"/>
        <v>#N/A</v>
      </c>
      <c r="BW94" s="129" t="e">
        <f t="shared" si="70"/>
        <v>#N/A</v>
      </c>
      <c r="BX94" s="129" t="e">
        <f t="shared" si="71"/>
        <v>#N/A</v>
      </c>
      <c r="BY94" s="131" t="e">
        <f t="shared" si="72"/>
        <v>#N/A</v>
      </c>
      <c r="BZ94" s="131" t="e">
        <f t="shared" si="73"/>
        <v>#N/A</v>
      </c>
      <c r="CA94" s="131" t="e">
        <f t="shared" si="74"/>
        <v>#N/A</v>
      </c>
      <c r="CB94" s="131" t="e">
        <f t="shared" si="75"/>
        <v>#N/A</v>
      </c>
      <c r="CC94" s="131" t="e">
        <f t="shared" si="76"/>
        <v>#N/A</v>
      </c>
      <c r="CD94" s="131" t="e">
        <f t="shared" si="77"/>
        <v>#N/A</v>
      </c>
      <c r="CE94" s="131" t="e">
        <f t="shared" si="78"/>
        <v>#N/A</v>
      </c>
      <c r="CF94" s="131" t="e">
        <f t="shared" si="79"/>
        <v>#N/A</v>
      </c>
      <c r="CG94" s="131" t="e">
        <f t="shared" si="80"/>
        <v>#N/A</v>
      </c>
    </row>
    <row r="95" spans="2:85" x14ac:dyDescent="0.2">
      <c r="B95" s="103">
        <v>2020</v>
      </c>
      <c r="C95" s="103">
        <v>5</v>
      </c>
      <c r="D95" s="103">
        <v>4</v>
      </c>
      <c r="E95" s="4" t="s">
        <v>7</v>
      </c>
      <c r="F95" s="4" t="s">
        <v>6</v>
      </c>
      <c r="G95" s="133">
        <f>SUMIFS('Model Trip Data'!$H:$H,'Model Trip Data'!$A:$A,$B95,'Model Trip Data'!$B:$B,$C95,'Model Trip Data'!$C:$C,$D95,'Model Trip Data'!$E:$E,G$7,'Model Trip Data'!$F:$F,G$8,'Model Trip Data'!$D:$D,G$10,'Model Trip Data'!$G:$G,G$9)</f>
        <v>0</v>
      </c>
      <c r="H95" s="133">
        <f>SUMIFS('Model Trip Data'!$H:$H,'Model Trip Data'!$A:$A,$B95,'Model Trip Data'!$B:$B,$C95,'Model Trip Data'!$C:$C,$D95,'Model Trip Data'!$E:$E,H$7,'Model Trip Data'!$F:$F,H$8,'Model Trip Data'!$D:$D,H$10,'Model Trip Data'!$G:$G,H$9)</f>
        <v>0</v>
      </c>
      <c r="I95" s="133">
        <f>SUMIFS('Model Trip Data'!$H:$H,'Model Trip Data'!$A:$A,$B95,'Model Trip Data'!$B:$B,$C95,'Model Trip Data'!$C:$C,$D95,'Model Trip Data'!$E:$E,I$7,'Model Trip Data'!$F:$F,I$8,'Model Trip Data'!$D:$D,I$10,'Model Trip Data'!$G:$G,I$9)</f>
        <v>0</v>
      </c>
      <c r="J95" s="133">
        <f>SUMIFS('Model Trip Data'!$H:$H,'Model Trip Data'!$A:$A,$B95,'Model Trip Data'!$B:$B,$C95,'Model Trip Data'!$C:$C,$D95,'Model Trip Data'!$E:$E,J$7,'Model Trip Data'!$F:$F,J$8,'Model Trip Data'!$D:$D,J$10,'Model Trip Data'!$G:$G,J$9)</f>
        <v>0</v>
      </c>
      <c r="K95" s="133">
        <f>SUMIFS('Model Trip Data'!$H:$H,'Model Trip Data'!$A:$A,$B95,'Model Trip Data'!$B:$B,$C95,'Model Trip Data'!$C:$C,$D95,'Model Trip Data'!$E:$E,K$7,'Model Trip Data'!$F:$F,K$8,'Model Trip Data'!$D:$D,K$10,'Model Trip Data'!$G:$G,K$9)</f>
        <v>0</v>
      </c>
      <c r="L95" s="133">
        <f>SUMIFS('Model Trip Data'!$H:$H,'Model Trip Data'!$A:$A,$B95,'Model Trip Data'!$B:$B,$C95,'Model Trip Data'!$C:$C,$D95,'Model Trip Data'!$E:$E,L$7,'Model Trip Data'!$F:$F,L$8,'Model Trip Data'!$D:$D,L$10,'Model Trip Data'!$G:$G,L$9)</f>
        <v>0</v>
      </c>
      <c r="M95" s="133">
        <f>SUMIFS('Model Trip Data'!$H:$H,'Model Trip Data'!$A:$A,$B95,'Model Trip Data'!$B:$B,$C95,'Model Trip Data'!$C:$C,$D95,'Model Trip Data'!$E:$E,M$7,'Model Trip Data'!$F:$F,M$8,'Model Trip Data'!$G:$G,M$9)</f>
        <v>0</v>
      </c>
      <c r="N95" s="133">
        <f>SUMIFS('Model Trip Data'!$H:$H,'Model Trip Data'!$A:$A,$B95,'Model Trip Data'!$B:$B,$C95,'Model Trip Data'!$C:$C,$D95,'Model Trip Data'!$E:$E,N$7,'Model Trip Data'!$F:$F,N$8,'Model Trip Data'!$G:$G,N$9)</f>
        <v>0</v>
      </c>
      <c r="O95" s="133">
        <f>SUMIFS('Model Trip Data'!$H:$H,'Model Trip Data'!$A:$A,$B95,'Model Trip Data'!$B:$B,$C95,'Model Trip Data'!$C:$C,$D95,'Model Trip Data'!$E:$E,O$7,'Model Trip Data'!$F:$F,O$8,'Model Trip Data'!$G:$G,O$9)</f>
        <v>0</v>
      </c>
      <c r="P95" s="134" t="e">
        <f>VLOOKUP($B95&amp;"_"&amp;$C95&amp;"_"&amp;$D95&amp;"_"&amp;P$10,'Model Skims Data'!$A:$H,6,FALSE)</f>
        <v>#N/A</v>
      </c>
      <c r="Q95" s="134" t="e">
        <f>VLOOKUP($B95&amp;"_"&amp;$C95&amp;"_"&amp;$D95&amp;"_"&amp;Q$10,'Model Skims Data'!$A:$H,7,FALSE)</f>
        <v>#N/A</v>
      </c>
      <c r="R95" s="134" t="e">
        <f>VLOOKUP($B95&amp;"_"&amp;$C95&amp;"_"&amp;$D95&amp;"_"&amp;R$10,'Model Skims Data'!$A:$H,6,FALSE)</f>
        <v>#N/A</v>
      </c>
      <c r="S95" s="134" t="e">
        <f>VLOOKUP($B95&amp;"_"&amp;$C95&amp;"_"&amp;$D95&amp;"_"&amp;S$10,'Model Skims Data'!$A:$H,7,FALSE)</f>
        <v>#N/A</v>
      </c>
      <c r="T95" s="134" t="e">
        <f>VLOOKUP($B95&amp;"_"&amp;$C95&amp;"_"&amp;$D95&amp;"_"&amp;T$10,'Model Skims Data'!$A:$H,6,FALSE)</f>
        <v>#N/A</v>
      </c>
      <c r="U95" s="134" t="e">
        <f>VLOOKUP($B95&amp;"_"&amp;$C95&amp;"_"&amp;$D95&amp;"_"&amp;U$10,'Model Skims Data'!$A:$H,7,FALSE)</f>
        <v>#N/A</v>
      </c>
      <c r="V95" s="134" t="e">
        <f>VLOOKUP($B95&amp;"_"&amp;$C95&amp;"_"&amp;$D95&amp;"_"&amp;V$10,'Model Skims Data'!$A:$H,8,FALSE)</f>
        <v>#N/A</v>
      </c>
      <c r="W95" s="134" t="e">
        <f>VLOOKUP($B95&amp;"_"&amp;$C95&amp;"_"&amp;$D95&amp;"_"&amp;W$10,'Model Skims Data'!$A:$H,8,FALSE)</f>
        <v>#N/A</v>
      </c>
      <c r="X95" s="134" t="e">
        <f>VLOOKUP($B95&amp;"_"&amp;$C95&amp;"_"&amp;$D95&amp;"_"&amp;X$10,'Model Skims Data'!$A:$H,8,FALSE)</f>
        <v>#N/A</v>
      </c>
      <c r="Y95" s="134">
        <f>HLOOKUP('Pooling Demand- Subsidy &amp; ML'!$B95,'Main Sheet'!$B$9:$F$44,21,FALSE)</f>
        <v>20.2</v>
      </c>
      <c r="Z95" s="134">
        <f>HLOOKUP('Pooling Demand- Subsidy &amp; ML'!$B95,'Main Sheet'!$B$9:$F$44,23,FALSE)</f>
        <v>0</v>
      </c>
      <c r="AA95" s="179">
        <f>HLOOKUP('Pooling Demand- Subsidy &amp; ML'!$B95,'Main Sheet'!$B$9:$F$44,28,FALSE)</f>
        <v>-1.9513339196716502E-3</v>
      </c>
      <c r="AB95" s="180">
        <f>HLOOKUP('Pooling Demand- Subsidy &amp; ML'!$B95,'Main Sheet'!$B$9:$F$44,30,FALSE)</f>
        <v>-2.6</v>
      </c>
      <c r="AC95" s="180">
        <f>HLOOKUP('Pooling Demand- Subsidy &amp; ML'!$B95,'Main Sheet'!$B$9:$F$44,31,FALSE)</f>
        <v>-5.9</v>
      </c>
      <c r="AD95" s="180">
        <f>HLOOKUP('Pooling Demand- Subsidy &amp; ML'!$B95,'Main Sheet'!$B$9:$F$44,32,FALSE)</f>
        <v>-7.9</v>
      </c>
      <c r="AE95" s="108" t="e">
        <f t="shared" si="81"/>
        <v>#N/A</v>
      </c>
      <c r="AF95" s="108" t="e">
        <f t="shared" si="82"/>
        <v>#N/A</v>
      </c>
      <c r="AG95" s="108" t="e">
        <f t="shared" si="83"/>
        <v>#N/A</v>
      </c>
      <c r="AH95" s="134">
        <f>HLOOKUP('Pooling Demand- Subsidy &amp; ML'!$B95,'Main Sheet'!$B$9:$F$44,24,FALSE)</f>
        <v>54</v>
      </c>
      <c r="AI95" s="180">
        <f>HLOOKUP('Pooling Demand- Subsidy &amp; ML'!$B95,'Main Sheet'!$B$9:$F$44,34,FALSE)</f>
        <v>-2.9</v>
      </c>
      <c r="AJ95" s="180">
        <f>HLOOKUP('Pooling Demand- Subsidy &amp; ML'!$B95,'Main Sheet'!$B$9:$F$44,35,FALSE)</f>
        <v>-6.3</v>
      </c>
      <c r="AK95" s="180">
        <f>HLOOKUP('Pooling Demand- Subsidy &amp; ML'!$B95,'Main Sheet'!$B$9:$F$44,36,FALSE)</f>
        <v>-8.4</v>
      </c>
      <c r="AL95" s="108" t="e">
        <f t="shared" si="84"/>
        <v>#N/A</v>
      </c>
      <c r="AM95" s="108" t="e">
        <f t="shared" si="85"/>
        <v>#N/A</v>
      </c>
      <c r="AN95" s="108" t="e">
        <f t="shared" si="86"/>
        <v>#N/A</v>
      </c>
      <c r="AO95" s="128" t="e">
        <f>HLOOKUP($B95,'Main Sheet'!$B$9:$F$44,26,FALSE)*$P95/(1-AE95)</f>
        <v>#N/A</v>
      </c>
      <c r="AP95" s="128" t="e">
        <f>HLOOKUP($B95,'Main Sheet'!$B$9:$F$44,26,FALSE)*$P95/(1-AF95)</f>
        <v>#N/A</v>
      </c>
      <c r="AQ95" s="128" t="e">
        <f>HLOOKUP($B95,'Main Sheet'!$B$9:$F$44,26,FALSE)*$P95/(1-AG95)</f>
        <v>#N/A</v>
      </c>
      <c r="AR95" s="128" t="e">
        <f>HLOOKUP($B95,'Main Sheet'!$B$9:$F$44,26,FALSE)*$R95/(1-AE95)</f>
        <v>#N/A</v>
      </c>
      <c r="AS95" s="128" t="e">
        <f>HLOOKUP($B95,'Main Sheet'!$B$9:$F$44,26,FALSE)*$R95/(1-AF95)</f>
        <v>#N/A</v>
      </c>
      <c r="AT95" s="128" t="e">
        <f>HLOOKUP($B95,'Main Sheet'!$B$9:$F$44,26,FALSE)*$R95/(1-AG95)</f>
        <v>#N/A</v>
      </c>
      <c r="AU95" s="128" t="e">
        <f>HLOOKUP($B95,'Main Sheet'!$B$9:$F$44,26,FALSE)*$T95/(1-AL95)</f>
        <v>#N/A</v>
      </c>
      <c r="AV95" s="128" t="e">
        <f>HLOOKUP($B95,'Main Sheet'!$B$9:$F$44,26,FALSE)*$T95/(1-AM95)</f>
        <v>#N/A</v>
      </c>
      <c r="AW95" s="128" t="e">
        <f>HLOOKUP($B95,'Main Sheet'!$B$9:$F$44,26,FALSE)*$T95/(1-AN95)</f>
        <v>#N/A</v>
      </c>
      <c r="AX95" s="50" t="e">
        <f t="shared" si="45"/>
        <v>#N/A</v>
      </c>
      <c r="AY95" s="50" t="e">
        <f t="shared" si="46"/>
        <v>#N/A</v>
      </c>
      <c r="AZ95" s="50" t="e">
        <f t="shared" si="47"/>
        <v>#N/A</v>
      </c>
      <c r="BA95" s="50" t="e">
        <f t="shared" si="48"/>
        <v>#N/A</v>
      </c>
      <c r="BB95" s="50" t="e">
        <f t="shared" si="49"/>
        <v>#N/A</v>
      </c>
      <c r="BC95" s="50" t="e">
        <f t="shared" si="50"/>
        <v>#N/A</v>
      </c>
      <c r="BD95" s="50" t="e">
        <f t="shared" si="51"/>
        <v>#N/A</v>
      </c>
      <c r="BE95" s="50" t="e">
        <f t="shared" si="52"/>
        <v>#N/A</v>
      </c>
      <c r="BF95" s="50" t="e">
        <f t="shared" si="53"/>
        <v>#N/A</v>
      </c>
      <c r="BG95" s="131" t="e">
        <f t="shared" si="54"/>
        <v>#N/A</v>
      </c>
      <c r="BH95" s="131" t="e">
        <f t="shared" si="55"/>
        <v>#N/A</v>
      </c>
      <c r="BI95" s="131" t="e">
        <f t="shared" si="56"/>
        <v>#N/A</v>
      </c>
      <c r="BJ95" s="131" t="e">
        <f t="shared" si="57"/>
        <v>#N/A</v>
      </c>
      <c r="BK95" s="131" t="e">
        <f t="shared" si="58"/>
        <v>#N/A</v>
      </c>
      <c r="BL95" s="131" t="e">
        <f t="shared" si="59"/>
        <v>#N/A</v>
      </c>
      <c r="BM95" s="131" t="e">
        <f t="shared" si="60"/>
        <v>#N/A</v>
      </c>
      <c r="BN95" s="131" t="e">
        <f t="shared" si="61"/>
        <v>#N/A</v>
      </c>
      <c r="BO95" s="131" t="e">
        <f t="shared" si="62"/>
        <v>#N/A</v>
      </c>
      <c r="BP95" s="129" t="e">
        <f t="shared" si="63"/>
        <v>#N/A</v>
      </c>
      <c r="BQ95" s="129" t="e">
        <f t="shared" si="64"/>
        <v>#N/A</v>
      </c>
      <c r="BR95" s="129" t="e">
        <f t="shared" si="65"/>
        <v>#N/A</v>
      </c>
      <c r="BS95" s="129" t="e">
        <f t="shared" si="66"/>
        <v>#N/A</v>
      </c>
      <c r="BT95" s="129" t="e">
        <f t="shared" si="67"/>
        <v>#N/A</v>
      </c>
      <c r="BU95" s="129" t="e">
        <f t="shared" si="68"/>
        <v>#N/A</v>
      </c>
      <c r="BV95" s="129" t="e">
        <f t="shared" si="69"/>
        <v>#N/A</v>
      </c>
      <c r="BW95" s="129" t="e">
        <f t="shared" si="70"/>
        <v>#N/A</v>
      </c>
      <c r="BX95" s="129" t="e">
        <f t="shared" si="71"/>
        <v>#N/A</v>
      </c>
      <c r="BY95" s="131" t="e">
        <f t="shared" si="72"/>
        <v>#N/A</v>
      </c>
      <c r="BZ95" s="131" t="e">
        <f t="shared" si="73"/>
        <v>#N/A</v>
      </c>
      <c r="CA95" s="131" t="e">
        <f t="shared" si="74"/>
        <v>#N/A</v>
      </c>
      <c r="CB95" s="131" t="e">
        <f t="shared" si="75"/>
        <v>#N/A</v>
      </c>
      <c r="CC95" s="131" t="e">
        <f t="shared" si="76"/>
        <v>#N/A</v>
      </c>
      <c r="CD95" s="131" t="e">
        <f t="shared" si="77"/>
        <v>#N/A</v>
      </c>
      <c r="CE95" s="131" t="e">
        <f t="shared" si="78"/>
        <v>#N/A</v>
      </c>
      <c r="CF95" s="131" t="e">
        <f t="shared" si="79"/>
        <v>#N/A</v>
      </c>
      <c r="CG95" s="131" t="e">
        <f t="shared" si="80"/>
        <v>#N/A</v>
      </c>
    </row>
    <row r="96" spans="2:85" x14ac:dyDescent="0.2">
      <c r="B96" s="103">
        <v>2020</v>
      </c>
      <c r="C96" s="103">
        <v>6</v>
      </c>
      <c r="D96" s="103">
        <v>4</v>
      </c>
      <c r="E96" s="4" t="s">
        <v>8</v>
      </c>
      <c r="F96" s="4" t="s">
        <v>6</v>
      </c>
      <c r="G96" s="133">
        <f>SUMIFS('Model Trip Data'!$H:$H,'Model Trip Data'!$A:$A,$B96,'Model Trip Data'!$B:$B,$C96,'Model Trip Data'!$C:$C,$D96,'Model Trip Data'!$E:$E,G$7,'Model Trip Data'!$F:$F,G$8,'Model Trip Data'!$D:$D,G$10,'Model Trip Data'!$G:$G,G$9)</f>
        <v>0</v>
      </c>
      <c r="H96" s="133">
        <f>SUMIFS('Model Trip Data'!$H:$H,'Model Trip Data'!$A:$A,$B96,'Model Trip Data'!$B:$B,$C96,'Model Trip Data'!$C:$C,$D96,'Model Trip Data'!$E:$E,H$7,'Model Trip Data'!$F:$F,H$8,'Model Trip Data'!$D:$D,H$10,'Model Trip Data'!$G:$G,H$9)</f>
        <v>0</v>
      </c>
      <c r="I96" s="133">
        <f>SUMIFS('Model Trip Data'!$H:$H,'Model Trip Data'!$A:$A,$B96,'Model Trip Data'!$B:$B,$C96,'Model Trip Data'!$C:$C,$D96,'Model Trip Data'!$E:$E,I$7,'Model Trip Data'!$F:$F,I$8,'Model Trip Data'!$D:$D,I$10,'Model Trip Data'!$G:$G,I$9)</f>
        <v>0</v>
      </c>
      <c r="J96" s="133">
        <f>SUMIFS('Model Trip Data'!$H:$H,'Model Trip Data'!$A:$A,$B96,'Model Trip Data'!$B:$B,$C96,'Model Trip Data'!$C:$C,$D96,'Model Trip Data'!$E:$E,J$7,'Model Trip Data'!$F:$F,J$8,'Model Trip Data'!$D:$D,J$10,'Model Trip Data'!$G:$G,J$9)</f>
        <v>0</v>
      </c>
      <c r="K96" s="133">
        <f>SUMIFS('Model Trip Data'!$H:$H,'Model Trip Data'!$A:$A,$B96,'Model Trip Data'!$B:$B,$C96,'Model Trip Data'!$C:$C,$D96,'Model Trip Data'!$E:$E,K$7,'Model Trip Data'!$F:$F,K$8,'Model Trip Data'!$D:$D,K$10,'Model Trip Data'!$G:$G,K$9)</f>
        <v>0</v>
      </c>
      <c r="L96" s="133">
        <f>SUMIFS('Model Trip Data'!$H:$H,'Model Trip Data'!$A:$A,$B96,'Model Trip Data'!$B:$B,$C96,'Model Trip Data'!$C:$C,$D96,'Model Trip Data'!$E:$E,L$7,'Model Trip Data'!$F:$F,L$8,'Model Trip Data'!$D:$D,L$10,'Model Trip Data'!$G:$G,L$9)</f>
        <v>0</v>
      </c>
      <c r="M96" s="133">
        <f>SUMIFS('Model Trip Data'!$H:$H,'Model Trip Data'!$A:$A,$B96,'Model Trip Data'!$B:$B,$C96,'Model Trip Data'!$C:$C,$D96,'Model Trip Data'!$E:$E,M$7,'Model Trip Data'!$F:$F,M$8,'Model Trip Data'!$G:$G,M$9)</f>
        <v>0</v>
      </c>
      <c r="N96" s="133">
        <f>SUMIFS('Model Trip Data'!$H:$H,'Model Trip Data'!$A:$A,$B96,'Model Trip Data'!$B:$B,$C96,'Model Trip Data'!$C:$C,$D96,'Model Trip Data'!$E:$E,N$7,'Model Trip Data'!$F:$F,N$8,'Model Trip Data'!$G:$G,N$9)</f>
        <v>0</v>
      </c>
      <c r="O96" s="133">
        <f>SUMIFS('Model Trip Data'!$H:$H,'Model Trip Data'!$A:$A,$B96,'Model Trip Data'!$B:$B,$C96,'Model Trip Data'!$C:$C,$D96,'Model Trip Data'!$E:$E,O$7,'Model Trip Data'!$F:$F,O$8,'Model Trip Data'!$G:$G,O$9)</f>
        <v>0</v>
      </c>
      <c r="P96" s="134" t="e">
        <f>VLOOKUP($B96&amp;"_"&amp;$C96&amp;"_"&amp;$D96&amp;"_"&amp;P$10,'Model Skims Data'!$A:$H,6,FALSE)</f>
        <v>#N/A</v>
      </c>
      <c r="Q96" s="134" t="e">
        <f>VLOOKUP($B96&amp;"_"&amp;$C96&amp;"_"&amp;$D96&amp;"_"&amp;Q$10,'Model Skims Data'!$A:$H,7,FALSE)</f>
        <v>#N/A</v>
      </c>
      <c r="R96" s="134" t="e">
        <f>VLOOKUP($B96&amp;"_"&amp;$C96&amp;"_"&amp;$D96&amp;"_"&amp;R$10,'Model Skims Data'!$A:$H,6,FALSE)</f>
        <v>#N/A</v>
      </c>
      <c r="S96" s="134" t="e">
        <f>VLOOKUP($B96&amp;"_"&amp;$C96&amp;"_"&amp;$D96&amp;"_"&amp;S$10,'Model Skims Data'!$A:$H,7,FALSE)</f>
        <v>#N/A</v>
      </c>
      <c r="T96" s="134" t="e">
        <f>VLOOKUP($B96&amp;"_"&amp;$C96&amp;"_"&amp;$D96&amp;"_"&amp;T$10,'Model Skims Data'!$A:$H,6,FALSE)</f>
        <v>#N/A</v>
      </c>
      <c r="U96" s="134" t="e">
        <f>VLOOKUP($B96&amp;"_"&amp;$C96&amp;"_"&amp;$D96&amp;"_"&amp;U$10,'Model Skims Data'!$A:$H,7,FALSE)</f>
        <v>#N/A</v>
      </c>
      <c r="V96" s="134" t="e">
        <f>VLOOKUP($B96&amp;"_"&amp;$C96&amp;"_"&amp;$D96&amp;"_"&amp;V$10,'Model Skims Data'!$A:$H,8,FALSE)</f>
        <v>#N/A</v>
      </c>
      <c r="W96" s="134" t="e">
        <f>VLOOKUP($B96&amp;"_"&amp;$C96&amp;"_"&amp;$D96&amp;"_"&amp;W$10,'Model Skims Data'!$A:$H,8,FALSE)</f>
        <v>#N/A</v>
      </c>
      <c r="X96" s="134" t="e">
        <f>VLOOKUP($B96&amp;"_"&amp;$C96&amp;"_"&amp;$D96&amp;"_"&amp;X$10,'Model Skims Data'!$A:$H,8,FALSE)</f>
        <v>#N/A</v>
      </c>
      <c r="Y96" s="134">
        <f>HLOOKUP('Pooling Demand- Subsidy &amp; ML'!$B96,'Main Sheet'!$B$9:$F$44,21,FALSE)</f>
        <v>20.2</v>
      </c>
      <c r="Z96" s="134">
        <f>HLOOKUP('Pooling Demand- Subsidy &amp; ML'!$B96,'Main Sheet'!$B$9:$F$44,23,FALSE)</f>
        <v>0</v>
      </c>
      <c r="AA96" s="179">
        <f>HLOOKUP('Pooling Demand- Subsidy &amp; ML'!$B96,'Main Sheet'!$B$9:$F$44,28,FALSE)</f>
        <v>-1.9513339196716502E-3</v>
      </c>
      <c r="AB96" s="180">
        <f>HLOOKUP('Pooling Demand- Subsidy &amp; ML'!$B96,'Main Sheet'!$B$9:$F$44,30,FALSE)</f>
        <v>-2.6</v>
      </c>
      <c r="AC96" s="180">
        <f>HLOOKUP('Pooling Demand- Subsidy &amp; ML'!$B96,'Main Sheet'!$B$9:$F$44,31,FALSE)</f>
        <v>-5.9</v>
      </c>
      <c r="AD96" s="180">
        <f>HLOOKUP('Pooling Demand- Subsidy &amp; ML'!$B96,'Main Sheet'!$B$9:$F$44,32,FALSE)</f>
        <v>-7.9</v>
      </c>
      <c r="AE96" s="108" t="e">
        <f t="shared" si="81"/>
        <v>#N/A</v>
      </c>
      <c r="AF96" s="108" t="e">
        <f t="shared" si="82"/>
        <v>#N/A</v>
      </c>
      <c r="AG96" s="108" t="e">
        <f t="shared" si="83"/>
        <v>#N/A</v>
      </c>
      <c r="AH96" s="134">
        <f>HLOOKUP('Pooling Demand- Subsidy &amp; ML'!$B96,'Main Sheet'!$B$9:$F$44,24,FALSE)</f>
        <v>54</v>
      </c>
      <c r="AI96" s="180">
        <f>HLOOKUP('Pooling Demand- Subsidy &amp; ML'!$B96,'Main Sheet'!$B$9:$F$44,34,FALSE)</f>
        <v>-2.9</v>
      </c>
      <c r="AJ96" s="180">
        <f>HLOOKUP('Pooling Demand- Subsidy &amp; ML'!$B96,'Main Sheet'!$B$9:$F$44,35,FALSE)</f>
        <v>-6.3</v>
      </c>
      <c r="AK96" s="180">
        <f>HLOOKUP('Pooling Demand- Subsidy &amp; ML'!$B96,'Main Sheet'!$B$9:$F$44,36,FALSE)</f>
        <v>-8.4</v>
      </c>
      <c r="AL96" s="108" t="e">
        <f t="shared" si="84"/>
        <v>#N/A</v>
      </c>
      <c r="AM96" s="108" t="e">
        <f t="shared" si="85"/>
        <v>#N/A</v>
      </c>
      <c r="AN96" s="108" t="e">
        <f t="shared" si="86"/>
        <v>#N/A</v>
      </c>
      <c r="AO96" s="128" t="e">
        <f>HLOOKUP($B96,'Main Sheet'!$B$9:$F$44,26,FALSE)*$P96/(1-AE96)</f>
        <v>#N/A</v>
      </c>
      <c r="AP96" s="128" t="e">
        <f>HLOOKUP($B96,'Main Sheet'!$B$9:$F$44,26,FALSE)*$P96/(1-AF96)</f>
        <v>#N/A</v>
      </c>
      <c r="AQ96" s="128" t="e">
        <f>HLOOKUP($B96,'Main Sheet'!$B$9:$F$44,26,FALSE)*$P96/(1-AG96)</f>
        <v>#N/A</v>
      </c>
      <c r="AR96" s="128" t="e">
        <f>HLOOKUP($B96,'Main Sheet'!$B$9:$F$44,26,FALSE)*$R96/(1-AE96)</f>
        <v>#N/A</v>
      </c>
      <c r="AS96" s="128" t="e">
        <f>HLOOKUP($B96,'Main Sheet'!$B$9:$F$44,26,FALSE)*$R96/(1-AF96)</f>
        <v>#N/A</v>
      </c>
      <c r="AT96" s="128" t="e">
        <f>HLOOKUP($B96,'Main Sheet'!$B$9:$F$44,26,FALSE)*$R96/(1-AG96)</f>
        <v>#N/A</v>
      </c>
      <c r="AU96" s="128" t="e">
        <f>HLOOKUP($B96,'Main Sheet'!$B$9:$F$44,26,FALSE)*$T96/(1-AL96)</f>
        <v>#N/A</v>
      </c>
      <c r="AV96" s="128" t="e">
        <f>HLOOKUP($B96,'Main Sheet'!$B$9:$F$44,26,FALSE)*$T96/(1-AM96)</f>
        <v>#N/A</v>
      </c>
      <c r="AW96" s="128" t="e">
        <f>HLOOKUP($B96,'Main Sheet'!$B$9:$F$44,26,FALSE)*$T96/(1-AN96)</f>
        <v>#N/A</v>
      </c>
      <c r="AX96" s="50" t="e">
        <f t="shared" si="45"/>
        <v>#N/A</v>
      </c>
      <c r="AY96" s="50" t="e">
        <f t="shared" si="46"/>
        <v>#N/A</v>
      </c>
      <c r="AZ96" s="50" t="e">
        <f t="shared" si="47"/>
        <v>#N/A</v>
      </c>
      <c r="BA96" s="50" t="e">
        <f t="shared" si="48"/>
        <v>#N/A</v>
      </c>
      <c r="BB96" s="50" t="e">
        <f t="shared" si="49"/>
        <v>#N/A</v>
      </c>
      <c r="BC96" s="50" t="e">
        <f t="shared" si="50"/>
        <v>#N/A</v>
      </c>
      <c r="BD96" s="50" t="e">
        <f t="shared" si="51"/>
        <v>#N/A</v>
      </c>
      <c r="BE96" s="50" t="e">
        <f t="shared" si="52"/>
        <v>#N/A</v>
      </c>
      <c r="BF96" s="50" t="e">
        <f t="shared" si="53"/>
        <v>#N/A</v>
      </c>
      <c r="BG96" s="131" t="e">
        <f t="shared" si="54"/>
        <v>#N/A</v>
      </c>
      <c r="BH96" s="131" t="e">
        <f t="shared" si="55"/>
        <v>#N/A</v>
      </c>
      <c r="BI96" s="131" t="e">
        <f t="shared" si="56"/>
        <v>#N/A</v>
      </c>
      <c r="BJ96" s="131" t="e">
        <f t="shared" si="57"/>
        <v>#N/A</v>
      </c>
      <c r="BK96" s="131" t="e">
        <f t="shared" si="58"/>
        <v>#N/A</v>
      </c>
      <c r="BL96" s="131" t="e">
        <f t="shared" si="59"/>
        <v>#N/A</v>
      </c>
      <c r="BM96" s="131" t="e">
        <f t="shared" si="60"/>
        <v>#N/A</v>
      </c>
      <c r="BN96" s="131" t="e">
        <f t="shared" si="61"/>
        <v>#N/A</v>
      </c>
      <c r="BO96" s="131" t="e">
        <f t="shared" si="62"/>
        <v>#N/A</v>
      </c>
      <c r="BP96" s="129" t="e">
        <f t="shared" si="63"/>
        <v>#N/A</v>
      </c>
      <c r="BQ96" s="129" t="e">
        <f t="shared" si="64"/>
        <v>#N/A</v>
      </c>
      <c r="BR96" s="129" t="e">
        <f t="shared" si="65"/>
        <v>#N/A</v>
      </c>
      <c r="BS96" s="129" t="e">
        <f t="shared" si="66"/>
        <v>#N/A</v>
      </c>
      <c r="BT96" s="129" t="e">
        <f t="shared" si="67"/>
        <v>#N/A</v>
      </c>
      <c r="BU96" s="129" t="e">
        <f t="shared" si="68"/>
        <v>#N/A</v>
      </c>
      <c r="BV96" s="129" t="e">
        <f t="shared" si="69"/>
        <v>#N/A</v>
      </c>
      <c r="BW96" s="129" t="e">
        <f t="shared" si="70"/>
        <v>#N/A</v>
      </c>
      <c r="BX96" s="129" t="e">
        <f t="shared" si="71"/>
        <v>#N/A</v>
      </c>
      <c r="BY96" s="131" t="e">
        <f t="shared" si="72"/>
        <v>#N/A</v>
      </c>
      <c r="BZ96" s="131" t="e">
        <f t="shared" si="73"/>
        <v>#N/A</v>
      </c>
      <c r="CA96" s="131" t="e">
        <f t="shared" si="74"/>
        <v>#N/A</v>
      </c>
      <c r="CB96" s="131" t="e">
        <f t="shared" si="75"/>
        <v>#N/A</v>
      </c>
      <c r="CC96" s="131" t="e">
        <f t="shared" si="76"/>
        <v>#N/A</v>
      </c>
      <c r="CD96" s="131" t="e">
        <f t="shared" si="77"/>
        <v>#N/A</v>
      </c>
      <c r="CE96" s="131" t="e">
        <f t="shared" si="78"/>
        <v>#N/A</v>
      </c>
      <c r="CF96" s="131" t="e">
        <f t="shared" si="79"/>
        <v>#N/A</v>
      </c>
      <c r="CG96" s="131" t="e">
        <f t="shared" si="80"/>
        <v>#N/A</v>
      </c>
    </row>
    <row r="97" spans="2:85" x14ac:dyDescent="0.2">
      <c r="B97" s="103">
        <v>2020</v>
      </c>
      <c r="C97" s="103">
        <v>0</v>
      </c>
      <c r="D97" s="103">
        <v>5</v>
      </c>
      <c r="E97" s="4" t="s">
        <v>2</v>
      </c>
      <c r="F97" s="4" t="s">
        <v>7</v>
      </c>
      <c r="G97" s="133">
        <f>SUMIFS('Model Trip Data'!$H:$H,'Model Trip Data'!$A:$A,$B97,'Model Trip Data'!$B:$B,$C97,'Model Trip Data'!$C:$C,$D97,'Model Trip Data'!$E:$E,G$7,'Model Trip Data'!$F:$F,G$8,'Model Trip Data'!$D:$D,G$10,'Model Trip Data'!$G:$G,G$9)</f>
        <v>0</v>
      </c>
      <c r="H97" s="133">
        <f>SUMIFS('Model Trip Data'!$H:$H,'Model Trip Data'!$A:$A,$B97,'Model Trip Data'!$B:$B,$C97,'Model Trip Data'!$C:$C,$D97,'Model Trip Data'!$E:$E,H$7,'Model Trip Data'!$F:$F,H$8,'Model Trip Data'!$D:$D,H$10,'Model Trip Data'!$G:$G,H$9)</f>
        <v>0</v>
      </c>
      <c r="I97" s="133">
        <f>SUMIFS('Model Trip Data'!$H:$H,'Model Trip Data'!$A:$A,$B97,'Model Trip Data'!$B:$B,$C97,'Model Trip Data'!$C:$C,$D97,'Model Trip Data'!$E:$E,I$7,'Model Trip Data'!$F:$F,I$8,'Model Trip Data'!$D:$D,I$10,'Model Trip Data'!$G:$G,I$9)</f>
        <v>0</v>
      </c>
      <c r="J97" s="133">
        <f>SUMIFS('Model Trip Data'!$H:$H,'Model Trip Data'!$A:$A,$B97,'Model Trip Data'!$B:$B,$C97,'Model Trip Data'!$C:$C,$D97,'Model Trip Data'!$E:$E,J$7,'Model Trip Data'!$F:$F,J$8,'Model Trip Data'!$D:$D,J$10,'Model Trip Data'!$G:$G,J$9)</f>
        <v>0</v>
      </c>
      <c r="K97" s="133">
        <f>SUMIFS('Model Trip Data'!$H:$H,'Model Trip Data'!$A:$A,$B97,'Model Trip Data'!$B:$B,$C97,'Model Trip Data'!$C:$C,$D97,'Model Trip Data'!$E:$E,K$7,'Model Trip Data'!$F:$F,K$8,'Model Trip Data'!$D:$D,K$10,'Model Trip Data'!$G:$G,K$9)</f>
        <v>0</v>
      </c>
      <c r="L97" s="133">
        <f>SUMIFS('Model Trip Data'!$H:$H,'Model Trip Data'!$A:$A,$B97,'Model Trip Data'!$B:$B,$C97,'Model Trip Data'!$C:$C,$D97,'Model Trip Data'!$E:$E,L$7,'Model Trip Data'!$F:$F,L$8,'Model Trip Data'!$D:$D,L$10,'Model Trip Data'!$G:$G,L$9)</f>
        <v>0</v>
      </c>
      <c r="M97" s="133">
        <f>SUMIFS('Model Trip Data'!$H:$H,'Model Trip Data'!$A:$A,$B97,'Model Trip Data'!$B:$B,$C97,'Model Trip Data'!$C:$C,$D97,'Model Trip Data'!$E:$E,M$7,'Model Trip Data'!$F:$F,M$8,'Model Trip Data'!$G:$G,M$9)</f>
        <v>0</v>
      </c>
      <c r="N97" s="133">
        <f>SUMIFS('Model Trip Data'!$H:$H,'Model Trip Data'!$A:$A,$B97,'Model Trip Data'!$B:$B,$C97,'Model Trip Data'!$C:$C,$D97,'Model Trip Data'!$E:$E,N$7,'Model Trip Data'!$F:$F,N$8,'Model Trip Data'!$G:$G,N$9)</f>
        <v>0</v>
      </c>
      <c r="O97" s="133">
        <f>SUMIFS('Model Trip Data'!$H:$H,'Model Trip Data'!$A:$A,$B97,'Model Trip Data'!$B:$B,$C97,'Model Trip Data'!$C:$C,$D97,'Model Trip Data'!$E:$E,O$7,'Model Trip Data'!$F:$F,O$8,'Model Trip Data'!$G:$G,O$9)</f>
        <v>0</v>
      </c>
      <c r="P97" s="134" t="e">
        <f>VLOOKUP($B97&amp;"_"&amp;$C97&amp;"_"&amp;$D97&amp;"_"&amp;P$10,'Model Skims Data'!$A:$H,6,FALSE)</f>
        <v>#N/A</v>
      </c>
      <c r="Q97" s="134" t="e">
        <f>VLOOKUP($B97&amp;"_"&amp;$C97&amp;"_"&amp;$D97&amp;"_"&amp;Q$10,'Model Skims Data'!$A:$H,7,FALSE)</f>
        <v>#N/A</v>
      </c>
      <c r="R97" s="134" t="e">
        <f>VLOOKUP($B97&amp;"_"&amp;$C97&amp;"_"&amp;$D97&amp;"_"&amp;R$10,'Model Skims Data'!$A:$H,6,FALSE)</f>
        <v>#N/A</v>
      </c>
      <c r="S97" s="134" t="e">
        <f>VLOOKUP($B97&amp;"_"&amp;$C97&amp;"_"&amp;$D97&amp;"_"&amp;S$10,'Model Skims Data'!$A:$H,7,FALSE)</f>
        <v>#N/A</v>
      </c>
      <c r="T97" s="134" t="e">
        <f>VLOOKUP($B97&amp;"_"&amp;$C97&amp;"_"&amp;$D97&amp;"_"&amp;T$10,'Model Skims Data'!$A:$H,6,FALSE)</f>
        <v>#N/A</v>
      </c>
      <c r="U97" s="134" t="e">
        <f>VLOOKUP($B97&amp;"_"&amp;$C97&amp;"_"&amp;$D97&amp;"_"&amp;U$10,'Model Skims Data'!$A:$H,7,FALSE)</f>
        <v>#N/A</v>
      </c>
      <c r="V97" s="134" t="e">
        <f>VLOOKUP($B97&amp;"_"&amp;$C97&amp;"_"&amp;$D97&amp;"_"&amp;V$10,'Model Skims Data'!$A:$H,8,FALSE)</f>
        <v>#N/A</v>
      </c>
      <c r="W97" s="134" t="e">
        <f>VLOOKUP($B97&amp;"_"&amp;$C97&amp;"_"&amp;$D97&amp;"_"&amp;W$10,'Model Skims Data'!$A:$H,8,FALSE)</f>
        <v>#N/A</v>
      </c>
      <c r="X97" s="134" t="e">
        <f>VLOOKUP($B97&amp;"_"&amp;$C97&amp;"_"&amp;$D97&amp;"_"&amp;X$10,'Model Skims Data'!$A:$H,8,FALSE)</f>
        <v>#N/A</v>
      </c>
      <c r="Y97" s="134">
        <f>HLOOKUP('Pooling Demand- Subsidy &amp; ML'!$B97,'Main Sheet'!$B$9:$F$44,21,FALSE)</f>
        <v>20.2</v>
      </c>
      <c r="Z97" s="134">
        <f>HLOOKUP('Pooling Demand- Subsidy &amp; ML'!$B97,'Main Sheet'!$B$9:$F$44,23,FALSE)</f>
        <v>0</v>
      </c>
      <c r="AA97" s="179">
        <f>HLOOKUP('Pooling Demand- Subsidy &amp; ML'!$B97,'Main Sheet'!$B$9:$F$44,28,FALSE)</f>
        <v>-1.9513339196716502E-3</v>
      </c>
      <c r="AB97" s="180">
        <f>HLOOKUP('Pooling Demand- Subsidy &amp; ML'!$B97,'Main Sheet'!$B$9:$F$44,30,FALSE)</f>
        <v>-2.6</v>
      </c>
      <c r="AC97" s="180">
        <f>HLOOKUP('Pooling Demand- Subsidy &amp; ML'!$B97,'Main Sheet'!$B$9:$F$44,31,FALSE)</f>
        <v>-5.9</v>
      </c>
      <c r="AD97" s="180">
        <f>HLOOKUP('Pooling Demand- Subsidy &amp; ML'!$B97,'Main Sheet'!$B$9:$F$44,32,FALSE)</f>
        <v>-7.9</v>
      </c>
      <c r="AE97" s="108" t="e">
        <f t="shared" si="81"/>
        <v>#N/A</v>
      </c>
      <c r="AF97" s="108" t="e">
        <f t="shared" si="82"/>
        <v>#N/A</v>
      </c>
      <c r="AG97" s="108" t="e">
        <f t="shared" si="83"/>
        <v>#N/A</v>
      </c>
      <c r="AH97" s="134">
        <f>HLOOKUP('Pooling Demand- Subsidy &amp; ML'!$B97,'Main Sheet'!$B$9:$F$44,24,FALSE)</f>
        <v>54</v>
      </c>
      <c r="AI97" s="180">
        <f>HLOOKUP('Pooling Demand- Subsidy &amp; ML'!$B97,'Main Sheet'!$B$9:$F$44,34,FALSE)</f>
        <v>-2.9</v>
      </c>
      <c r="AJ97" s="180">
        <f>HLOOKUP('Pooling Demand- Subsidy &amp; ML'!$B97,'Main Sheet'!$B$9:$F$44,35,FALSE)</f>
        <v>-6.3</v>
      </c>
      <c r="AK97" s="180">
        <f>HLOOKUP('Pooling Demand- Subsidy &amp; ML'!$B97,'Main Sheet'!$B$9:$F$44,36,FALSE)</f>
        <v>-8.4</v>
      </c>
      <c r="AL97" s="108" t="e">
        <f t="shared" si="84"/>
        <v>#N/A</v>
      </c>
      <c r="AM97" s="108" t="e">
        <f t="shared" si="85"/>
        <v>#N/A</v>
      </c>
      <c r="AN97" s="108" t="e">
        <f t="shared" si="86"/>
        <v>#N/A</v>
      </c>
      <c r="AO97" s="128" t="e">
        <f>HLOOKUP($B97,'Main Sheet'!$B$9:$F$44,26,FALSE)*$P97/(1-AE97)</f>
        <v>#N/A</v>
      </c>
      <c r="AP97" s="128" t="e">
        <f>HLOOKUP($B97,'Main Sheet'!$B$9:$F$44,26,FALSE)*$P97/(1-AF97)</f>
        <v>#N/A</v>
      </c>
      <c r="AQ97" s="128" t="e">
        <f>HLOOKUP($B97,'Main Sheet'!$B$9:$F$44,26,FALSE)*$P97/(1-AG97)</f>
        <v>#N/A</v>
      </c>
      <c r="AR97" s="128" t="e">
        <f>HLOOKUP($B97,'Main Sheet'!$B$9:$F$44,26,FALSE)*$R97/(1-AE97)</f>
        <v>#N/A</v>
      </c>
      <c r="AS97" s="128" t="e">
        <f>HLOOKUP($B97,'Main Sheet'!$B$9:$F$44,26,FALSE)*$R97/(1-AF97)</f>
        <v>#N/A</v>
      </c>
      <c r="AT97" s="128" t="e">
        <f>HLOOKUP($B97,'Main Sheet'!$B$9:$F$44,26,FALSE)*$R97/(1-AG97)</f>
        <v>#N/A</v>
      </c>
      <c r="AU97" s="128" t="e">
        <f>HLOOKUP($B97,'Main Sheet'!$B$9:$F$44,26,FALSE)*$T97/(1-AL97)</f>
        <v>#N/A</v>
      </c>
      <c r="AV97" s="128" t="e">
        <f>HLOOKUP($B97,'Main Sheet'!$B$9:$F$44,26,FALSE)*$T97/(1-AM97)</f>
        <v>#N/A</v>
      </c>
      <c r="AW97" s="128" t="e">
        <f>HLOOKUP($B97,'Main Sheet'!$B$9:$F$44,26,FALSE)*$T97/(1-AN97)</f>
        <v>#N/A</v>
      </c>
      <c r="AX97" s="50" t="e">
        <f t="shared" si="45"/>
        <v>#N/A</v>
      </c>
      <c r="AY97" s="50" t="e">
        <f t="shared" si="46"/>
        <v>#N/A</v>
      </c>
      <c r="AZ97" s="50" t="e">
        <f t="shared" si="47"/>
        <v>#N/A</v>
      </c>
      <c r="BA97" s="50" t="e">
        <f t="shared" si="48"/>
        <v>#N/A</v>
      </c>
      <c r="BB97" s="50" t="e">
        <f t="shared" si="49"/>
        <v>#N/A</v>
      </c>
      <c r="BC97" s="50" t="e">
        <f t="shared" si="50"/>
        <v>#N/A</v>
      </c>
      <c r="BD97" s="50" t="e">
        <f t="shared" si="51"/>
        <v>#N/A</v>
      </c>
      <c r="BE97" s="50" t="e">
        <f t="shared" si="52"/>
        <v>#N/A</v>
      </c>
      <c r="BF97" s="50" t="e">
        <f t="shared" si="53"/>
        <v>#N/A</v>
      </c>
      <c r="BG97" s="131" t="e">
        <f t="shared" si="54"/>
        <v>#N/A</v>
      </c>
      <c r="BH97" s="131" t="e">
        <f t="shared" si="55"/>
        <v>#N/A</v>
      </c>
      <c r="BI97" s="131" t="e">
        <f t="shared" si="56"/>
        <v>#N/A</v>
      </c>
      <c r="BJ97" s="131" t="e">
        <f t="shared" si="57"/>
        <v>#N/A</v>
      </c>
      <c r="BK97" s="131" t="e">
        <f t="shared" si="58"/>
        <v>#N/A</v>
      </c>
      <c r="BL97" s="131" t="e">
        <f t="shared" si="59"/>
        <v>#N/A</v>
      </c>
      <c r="BM97" s="131" t="e">
        <f t="shared" si="60"/>
        <v>#N/A</v>
      </c>
      <c r="BN97" s="131" t="e">
        <f t="shared" si="61"/>
        <v>#N/A</v>
      </c>
      <c r="BO97" s="131" t="e">
        <f t="shared" si="62"/>
        <v>#N/A</v>
      </c>
      <c r="BP97" s="129" t="e">
        <f t="shared" si="63"/>
        <v>#N/A</v>
      </c>
      <c r="BQ97" s="129" t="e">
        <f t="shared" si="64"/>
        <v>#N/A</v>
      </c>
      <c r="BR97" s="129" t="e">
        <f t="shared" si="65"/>
        <v>#N/A</v>
      </c>
      <c r="BS97" s="129" t="e">
        <f t="shared" si="66"/>
        <v>#N/A</v>
      </c>
      <c r="BT97" s="129" t="e">
        <f t="shared" si="67"/>
        <v>#N/A</v>
      </c>
      <c r="BU97" s="129" t="e">
        <f t="shared" si="68"/>
        <v>#N/A</v>
      </c>
      <c r="BV97" s="129" t="e">
        <f t="shared" si="69"/>
        <v>#N/A</v>
      </c>
      <c r="BW97" s="129" t="e">
        <f t="shared" si="70"/>
        <v>#N/A</v>
      </c>
      <c r="BX97" s="129" t="e">
        <f t="shared" si="71"/>
        <v>#N/A</v>
      </c>
      <c r="BY97" s="131" t="e">
        <f t="shared" si="72"/>
        <v>#N/A</v>
      </c>
      <c r="BZ97" s="131" t="e">
        <f t="shared" si="73"/>
        <v>#N/A</v>
      </c>
      <c r="CA97" s="131" t="e">
        <f t="shared" si="74"/>
        <v>#N/A</v>
      </c>
      <c r="CB97" s="131" t="e">
        <f t="shared" si="75"/>
        <v>#N/A</v>
      </c>
      <c r="CC97" s="131" t="e">
        <f t="shared" si="76"/>
        <v>#N/A</v>
      </c>
      <c r="CD97" s="131" t="e">
        <f t="shared" si="77"/>
        <v>#N/A</v>
      </c>
      <c r="CE97" s="131" t="e">
        <f t="shared" si="78"/>
        <v>#N/A</v>
      </c>
      <c r="CF97" s="131" t="e">
        <f t="shared" si="79"/>
        <v>#N/A</v>
      </c>
      <c r="CG97" s="131" t="e">
        <f t="shared" si="80"/>
        <v>#N/A</v>
      </c>
    </row>
    <row r="98" spans="2:85" x14ac:dyDescent="0.2">
      <c r="B98" s="103">
        <v>2020</v>
      </c>
      <c r="C98" s="103">
        <v>1</v>
      </c>
      <c r="D98" s="103">
        <v>5</v>
      </c>
      <c r="E98" s="4" t="s">
        <v>3</v>
      </c>
      <c r="F98" s="4" t="s">
        <v>7</v>
      </c>
      <c r="G98" s="133">
        <f>SUMIFS('Model Trip Data'!$H:$H,'Model Trip Data'!$A:$A,$B98,'Model Trip Data'!$B:$B,$C98,'Model Trip Data'!$C:$C,$D98,'Model Trip Data'!$E:$E,G$7,'Model Trip Data'!$F:$F,G$8,'Model Trip Data'!$D:$D,G$10,'Model Trip Data'!$G:$G,G$9)</f>
        <v>0</v>
      </c>
      <c r="H98" s="133">
        <f>SUMIFS('Model Trip Data'!$H:$H,'Model Trip Data'!$A:$A,$B98,'Model Trip Data'!$B:$B,$C98,'Model Trip Data'!$C:$C,$D98,'Model Trip Data'!$E:$E,H$7,'Model Trip Data'!$F:$F,H$8,'Model Trip Data'!$D:$D,H$10,'Model Trip Data'!$G:$G,H$9)</f>
        <v>0</v>
      </c>
      <c r="I98" s="133">
        <f>SUMIFS('Model Trip Data'!$H:$H,'Model Trip Data'!$A:$A,$B98,'Model Trip Data'!$B:$B,$C98,'Model Trip Data'!$C:$C,$D98,'Model Trip Data'!$E:$E,I$7,'Model Trip Data'!$F:$F,I$8,'Model Trip Data'!$D:$D,I$10,'Model Trip Data'!$G:$G,I$9)</f>
        <v>0</v>
      </c>
      <c r="J98" s="133">
        <f>SUMIFS('Model Trip Data'!$H:$H,'Model Trip Data'!$A:$A,$B98,'Model Trip Data'!$B:$B,$C98,'Model Trip Data'!$C:$C,$D98,'Model Trip Data'!$E:$E,J$7,'Model Trip Data'!$F:$F,J$8,'Model Trip Data'!$D:$D,J$10,'Model Trip Data'!$G:$G,J$9)</f>
        <v>0</v>
      </c>
      <c r="K98" s="133">
        <f>SUMIFS('Model Trip Data'!$H:$H,'Model Trip Data'!$A:$A,$B98,'Model Trip Data'!$B:$B,$C98,'Model Trip Data'!$C:$C,$D98,'Model Trip Data'!$E:$E,K$7,'Model Trip Data'!$F:$F,K$8,'Model Trip Data'!$D:$D,K$10,'Model Trip Data'!$G:$G,K$9)</f>
        <v>0</v>
      </c>
      <c r="L98" s="133">
        <f>SUMIFS('Model Trip Data'!$H:$H,'Model Trip Data'!$A:$A,$B98,'Model Trip Data'!$B:$B,$C98,'Model Trip Data'!$C:$C,$D98,'Model Trip Data'!$E:$E,L$7,'Model Trip Data'!$F:$F,L$8,'Model Trip Data'!$D:$D,L$10,'Model Trip Data'!$G:$G,L$9)</f>
        <v>0</v>
      </c>
      <c r="M98" s="133">
        <f>SUMIFS('Model Trip Data'!$H:$H,'Model Trip Data'!$A:$A,$B98,'Model Trip Data'!$B:$B,$C98,'Model Trip Data'!$C:$C,$D98,'Model Trip Data'!$E:$E,M$7,'Model Trip Data'!$F:$F,M$8,'Model Trip Data'!$G:$G,M$9)</f>
        <v>0</v>
      </c>
      <c r="N98" s="133">
        <f>SUMIFS('Model Trip Data'!$H:$H,'Model Trip Data'!$A:$A,$B98,'Model Trip Data'!$B:$B,$C98,'Model Trip Data'!$C:$C,$D98,'Model Trip Data'!$E:$E,N$7,'Model Trip Data'!$F:$F,N$8,'Model Trip Data'!$G:$G,N$9)</f>
        <v>0</v>
      </c>
      <c r="O98" s="133">
        <f>SUMIFS('Model Trip Data'!$H:$H,'Model Trip Data'!$A:$A,$B98,'Model Trip Data'!$B:$B,$C98,'Model Trip Data'!$C:$C,$D98,'Model Trip Data'!$E:$E,O$7,'Model Trip Data'!$F:$F,O$8,'Model Trip Data'!$G:$G,O$9)</f>
        <v>0</v>
      </c>
      <c r="P98" s="134" t="e">
        <f>VLOOKUP($B98&amp;"_"&amp;$C98&amp;"_"&amp;$D98&amp;"_"&amp;P$10,'Model Skims Data'!$A:$H,6,FALSE)</f>
        <v>#N/A</v>
      </c>
      <c r="Q98" s="134" t="e">
        <f>VLOOKUP($B98&amp;"_"&amp;$C98&amp;"_"&amp;$D98&amp;"_"&amp;Q$10,'Model Skims Data'!$A:$H,7,FALSE)</f>
        <v>#N/A</v>
      </c>
      <c r="R98" s="134" t="e">
        <f>VLOOKUP($B98&amp;"_"&amp;$C98&amp;"_"&amp;$D98&amp;"_"&amp;R$10,'Model Skims Data'!$A:$H,6,FALSE)</f>
        <v>#N/A</v>
      </c>
      <c r="S98" s="134" t="e">
        <f>VLOOKUP($B98&amp;"_"&amp;$C98&amp;"_"&amp;$D98&amp;"_"&amp;S$10,'Model Skims Data'!$A:$H,7,FALSE)</f>
        <v>#N/A</v>
      </c>
      <c r="T98" s="134" t="e">
        <f>VLOOKUP($B98&amp;"_"&amp;$C98&amp;"_"&amp;$D98&amp;"_"&amp;T$10,'Model Skims Data'!$A:$H,6,FALSE)</f>
        <v>#N/A</v>
      </c>
      <c r="U98" s="134" t="e">
        <f>VLOOKUP($B98&amp;"_"&amp;$C98&amp;"_"&amp;$D98&amp;"_"&amp;U$10,'Model Skims Data'!$A:$H,7,FALSE)</f>
        <v>#N/A</v>
      </c>
      <c r="V98" s="134" t="e">
        <f>VLOOKUP($B98&amp;"_"&amp;$C98&amp;"_"&amp;$D98&amp;"_"&amp;V$10,'Model Skims Data'!$A:$H,8,FALSE)</f>
        <v>#N/A</v>
      </c>
      <c r="W98" s="134" t="e">
        <f>VLOOKUP($B98&amp;"_"&amp;$C98&amp;"_"&amp;$D98&amp;"_"&amp;W$10,'Model Skims Data'!$A:$H,8,FALSE)</f>
        <v>#N/A</v>
      </c>
      <c r="X98" s="134" t="e">
        <f>VLOOKUP($B98&amp;"_"&amp;$C98&amp;"_"&amp;$D98&amp;"_"&amp;X$10,'Model Skims Data'!$A:$H,8,FALSE)</f>
        <v>#N/A</v>
      </c>
      <c r="Y98" s="134">
        <f>HLOOKUP('Pooling Demand- Subsidy &amp; ML'!$B98,'Main Sheet'!$B$9:$F$44,21,FALSE)</f>
        <v>20.2</v>
      </c>
      <c r="Z98" s="134">
        <f>HLOOKUP('Pooling Demand- Subsidy &amp; ML'!$B98,'Main Sheet'!$B$9:$F$44,23,FALSE)</f>
        <v>0</v>
      </c>
      <c r="AA98" s="179">
        <f>HLOOKUP('Pooling Demand- Subsidy &amp; ML'!$B98,'Main Sheet'!$B$9:$F$44,28,FALSE)</f>
        <v>-1.9513339196716502E-3</v>
      </c>
      <c r="AB98" s="180">
        <f>HLOOKUP('Pooling Demand- Subsidy &amp; ML'!$B98,'Main Sheet'!$B$9:$F$44,30,FALSE)</f>
        <v>-2.6</v>
      </c>
      <c r="AC98" s="180">
        <f>HLOOKUP('Pooling Demand- Subsidy &amp; ML'!$B98,'Main Sheet'!$B$9:$F$44,31,FALSE)</f>
        <v>-5.9</v>
      </c>
      <c r="AD98" s="180">
        <f>HLOOKUP('Pooling Demand- Subsidy &amp; ML'!$B98,'Main Sheet'!$B$9:$F$44,32,FALSE)</f>
        <v>-7.9</v>
      </c>
      <c r="AE98" s="108" t="e">
        <f t="shared" si="81"/>
        <v>#N/A</v>
      </c>
      <c r="AF98" s="108" t="e">
        <f t="shared" si="82"/>
        <v>#N/A</v>
      </c>
      <c r="AG98" s="108" t="e">
        <f t="shared" si="83"/>
        <v>#N/A</v>
      </c>
      <c r="AH98" s="134">
        <f>HLOOKUP('Pooling Demand- Subsidy &amp; ML'!$B98,'Main Sheet'!$B$9:$F$44,24,FALSE)</f>
        <v>54</v>
      </c>
      <c r="AI98" s="180">
        <f>HLOOKUP('Pooling Demand- Subsidy &amp; ML'!$B98,'Main Sheet'!$B$9:$F$44,34,FALSE)</f>
        <v>-2.9</v>
      </c>
      <c r="AJ98" s="180">
        <f>HLOOKUP('Pooling Demand- Subsidy &amp; ML'!$B98,'Main Sheet'!$B$9:$F$44,35,FALSE)</f>
        <v>-6.3</v>
      </c>
      <c r="AK98" s="180">
        <f>HLOOKUP('Pooling Demand- Subsidy &amp; ML'!$B98,'Main Sheet'!$B$9:$F$44,36,FALSE)</f>
        <v>-8.4</v>
      </c>
      <c r="AL98" s="108" t="e">
        <f t="shared" si="84"/>
        <v>#N/A</v>
      </c>
      <c r="AM98" s="108" t="e">
        <f t="shared" si="85"/>
        <v>#N/A</v>
      </c>
      <c r="AN98" s="108" t="e">
        <f t="shared" si="86"/>
        <v>#N/A</v>
      </c>
      <c r="AO98" s="128" t="e">
        <f>HLOOKUP($B98,'Main Sheet'!$B$9:$F$44,26,FALSE)*$P98/(1-AE98)</f>
        <v>#N/A</v>
      </c>
      <c r="AP98" s="128" t="e">
        <f>HLOOKUP($B98,'Main Sheet'!$B$9:$F$44,26,FALSE)*$P98/(1-AF98)</f>
        <v>#N/A</v>
      </c>
      <c r="AQ98" s="128" t="e">
        <f>HLOOKUP($B98,'Main Sheet'!$B$9:$F$44,26,FALSE)*$P98/(1-AG98)</f>
        <v>#N/A</v>
      </c>
      <c r="AR98" s="128" t="e">
        <f>HLOOKUP($B98,'Main Sheet'!$B$9:$F$44,26,FALSE)*$R98/(1-AE98)</f>
        <v>#N/A</v>
      </c>
      <c r="AS98" s="128" t="e">
        <f>HLOOKUP($B98,'Main Sheet'!$B$9:$F$44,26,FALSE)*$R98/(1-AF98)</f>
        <v>#N/A</v>
      </c>
      <c r="AT98" s="128" t="e">
        <f>HLOOKUP($B98,'Main Sheet'!$B$9:$F$44,26,FALSE)*$R98/(1-AG98)</f>
        <v>#N/A</v>
      </c>
      <c r="AU98" s="128" t="e">
        <f>HLOOKUP($B98,'Main Sheet'!$B$9:$F$44,26,FALSE)*$T98/(1-AL98)</f>
        <v>#N/A</v>
      </c>
      <c r="AV98" s="128" t="e">
        <f>HLOOKUP($B98,'Main Sheet'!$B$9:$F$44,26,FALSE)*$T98/(1-AM98)</f>
        <v>#N/A</v>
      </c>
      <c r="AW98" s="128" t="e">
        <f>HLOOKUP($B98,'Main Sheet'!$B$9:$F$44,26,FALSE)*$T98/(1-AN98)</f>
        <v>#N/A</v>
      </c>
      <c r="AX98" s="50" t="e">
        <f t="shared" si="45"/>
        <v>#N/A</v>
      </c>
      <c r="AY98" s="50" t="e">
        <f t="shared" si="46"/>
        <v>#N/A</v>
      </c>
      <c r="AZ98" s="50" t="e">
        <f t="shared" si="47"/>
        <v>#N/A</v>
      </c>
      <c r="BA98" s="50" t="e">
        <f t="shared" si="48"/>
        <v>#N/A</v>
      </c>
      <c r="BB98" s="50" t="e">
        <f t="shared" si="49"/>
        <v>#N/A</v>
      </c>
      <c r="BC98" s="50" t="e">
        <f t="shared" si="50"/>
        <v>#N/A</v>
      </c>
      <c r="BD98" s="50" t="e">
        <f t="shared" si="51"/>
        <v>#N/A</v>
      </c>
      <c r="BE98" s="50" t="e">
        <f t="shared" si="52"/>
        <v>#N/A</v>
      </c>
      <c r="BF98" s="50" t="e">
        <f t="shared" si="53"/>
        <v>#N/A</v>
      </c>
      <c r="BG98" s="131" t="e">
        <f t="shared" si="54"/>
        <v>#N/A</v>
      </c>
      <c r="BH98" s="131" t="e">
        <f t="shared" si="55"/>
        <v>#N/A</v>
      </c>
      <c r="BI98" s="131" t="e">
        <f t="shared" si="56"/>
        <v>#N/A</v>
      </c>
      <c r="BJ98" s="131" t="e">
        <f t="shared" si="57"/>
        <v>#N/A</v>
      </c>
      <c r="BK98" s="131" t="e">
        <f t="shared" si="58"/>
        <v>#N/A</v>
      </c>
      <c r="BL98" s="131" t="e">
        <f t="shared" si="59"/>
        <v>#N/A</v>
      </c>
      <c r="BM98" s="131" t="e">
        <f t="shared" si="60"/>
        <v>#N/A</v>
      </c>
      <c r="BN98" s="131" t="e">
        <f t="shared" si="61"/>
        <v>#N/A</v>
      </c>
      <c r="BO98" s="131" t="e">
        <f t="shared" si="62"/>
        <v>#N/A</v>
      </c>
      <c r="BP98" s="129" t="e">
        <f t="shared" si="63"/>
        <v>#N/A</v>
      </c>
      <c r="BQ98" s="129" t="e">
        <f t="shared" si="64"/>
        <v>#N/A</v>
      </c>
      <c r="BR98" s="129" t="e">
        <f t="shared" si="65"/>
        <v>#N/A</v>
      </c>
      <c r="BS98" s="129" t="e">
        <f t="shared" si="66"/>
        <v>#N/A</v>
      </c>
      <c r="BT98" s="129" t="e">
        <f t="shared" si="67"/>
        <v>#N/A</v>
      </c>
      <c r="BU98" s="129" t="e">
        <f t="shared" si="68"/>
        <v>#N/A</v>
      </c>
      <c r="BV98" s="129" t="e">
        <f t="shared" si="69"/>
        <v>#N/A</v>
      </c>
      <c r="BW98" s="129" t="e">
        <f t="shared" si="70"/>
        <v>#N/A</v>
      </c>
      <c r="BX98" s="129" t="e">
        <f t="shared" si="71"/>
        <v>#N/A</v>
      </c>
      <c r="BY98" s="131" t="e">
        <f t="shared" si="72"/>
        <v>#N/A</v>
      </c>
      <c r="BZ98" s="131" t="e">
        <f t="shared" si="73"/>
        <v>#N/A</v>
      </c>
      <c r="CA98" s="131" t="e">
        <f t="shared" si="74"/>
        <v>#N/A</v>
      </c>
      <c r="CB98" s="131" t="e">
        <f t="shared" si="75"/>
        <v>#N/A</v>
      </c>
      <c r="CC98" s="131" t="e">
        <f t="shared" si="76"/>
        <v>#N/A</v>
      </c>
      <c r="CD98" s="131" t="e">
        <f t="shared" si="77"/>
        <v>#N/A</v>
      </c>
      <c r="CE98" s="131" t="e">
        <f t="shared" si="78"/>
        <v>#N/A</v>
      </c>
      <c r="CF98" s="131" t="e">
        <f t="shared" si="79"/>
        <v>#N/A</v>
      </c>
      <c r="CG98" s="131" t="e">
        <f t="shared" si="80"/>
        <v>#N/A</v>
      </c>
    </row>
    <row r="99" spans="2:85" x14ac:dyDescent="0.2">
      <c r="B99" s="103">
        <v>2020</v>
      </c>
      <c r="C99" s="103">
        <v>2</v>
      </c>
      <c r="D99" s="103">
        <v>5</v>
      </c>
      <c r="E99" s="4" t="s">
        <v>4</v>
      </c>
      <c r="F99" s="4" t="s">
        <v>7</v>
      </c>
      <c r="G99" s="133">
        <f>SUMIFS('Model Trip Data'!$H:$H,'Model Trip Data'!$A:$A,$B99,'Model Trip Data'!$B:$B,$C99,'Model Trip Data'!$C:$C,$D99,'Model Trip Data'!$E:$E,G$7,'Model Trip Data'!$F:$F,G$8,'Model Trip Data'!$D:$D,G$10,'Model Trip Data'!$G:$G,G$9)</f>
        <v>0</v>
      </c>
      <c r="H99" s="133">
        <f>SUMIFS('Model Trip Data'!$H:$H,'Model Trip Data'!$A:$A,$B99,'Model Trip Data'!$B:$B,$C99,'Model Trip Data'!$C:$C,$D99,'Model Trip Data'!$E:$E,H$7,'Model Trip Data'!$F:$F,H$8,'Model Trip Data'!$D:$D,H$10,'Model Trip Data'!$G:$G,H$9)</f>
        <v>0</v>
      </c>
      <c r="I99" s="133">
        <f>SUMIFS('Model Trip Data'!$H:$H,'Model Trip Data'!$A:$A,$B99,'Model Trip Data'!$B:$B,$C99,'Model Trip Data'!$C:$C,$D99,'Model Trip Data'!$E:$E,I$7,'Model Trip Data'!$F:$F,I$8,'Model Trip Data'!$D:$D,I$10,'Model Trip Data'!$G:$G,I$9)</f>
        <v>0</v>
      </c>
      <c r="J99" s="133">
        <f>SUMIFS('Model Trip Data'!$H:$H,'Model Trip Data'!$A:$A,$B99,'Model Trip Data'!$B:$B,$C99,'Model Trip Data'!$C:$C,$D99,'Model Trip Data'!$E:$E,J$7,'Model Trip Data'!$F:$F,J$8,'Model Trip Data'!$D:$D,J$10,'Model Trip Data'!$G:$G,J$9)</f>
        <v>0</v>
      </c>
      <c r="K99" s="133">
        <f>SUMIFS('Model Trip Data'!$H:$H,'Model Trip Data'!$A:$A,$B99,'Model Trip Data'!$B:$B,$C99,'Model Trip Data'!$C:$C,$D99,'Model Trip Data'!$E:$E,K$7,'Model Trip Data'!$F:$F,K$8,'Model Trip Data'!$D:$D,K$10,'Model Trip Data'!$G:$G,K$9)</f>
        <v>0</v>
      </c>
      <c r="L99" s="133">
        <f>SUMIFS('Model Trip Data'!$H:$H,'Model Trip Data'!$A:$A,$B99,'Model Trip Data'!$B:$B,$C99,'Model Trip Data'!$C:$C,$D99,'Model Trip Data'!$E:$E,L$7,'Model Trip Data'!$F:$F,L$8,'Model Trip Data'!$D:$D,L$10,'Model Trip Data'!$G:$G,L$9)</f>
        <v>0</v>
      </c>
      <c r="M99" s="133">
        <f>SUMIFS('Model Trip Data'!$H:$H,'Model Trip Data'!$A:$A,$B99,'Model Trip Data'!$B:$B,$C99,'Model Trip Data'!$C:$C,$D99,'Model Trip Data'!$E:$E,M$7,'Model Trip Data'!$F:$F,M$8,'Model Trip Data'!$G:$G,M$9)</f>
        <v>0</v>
      </c>
      <c r="N99" s="133">
        <f>SUMIFS('Model Trip Data'!$H:$H,'Model Trip Data'!$A:$A,$B99,'Model Trip Data'!$B:$B,$C99,'Model Trip Data'!$C:$C,$D99,'Model Trip Data'!$E:$E,N$7,'Model Trip Data'!$F:$F,N$8,'Model Trip Data'!$G:$G,N$9)</f>
        <v>0</v>
      </c>
      <c r="O99" s="133">
        <f>SUMIFS('Model Trip Data'!$H:$H,'Model Trip Data'!$A:$A,$B99,'Model Trip Data'!$B:$B,$C99,'Model Trip Data'!$C:$C,$D99,'Model Trip Data'!$E:$E,O$7,'Model Trip Data'!$F:$F,O$8,'Model Trip Data'!$G:$G,O$9)</f>
        <v>0</v>
      </c>
      <c r="P99" s="134" t="e">
        <f>VLOOKUP($B99&amp;"_"&amp;$C99&amp;"_"&amp;$D99&amp;"_"&amp;P$10,'Model Skims Data'!$A:$H,6,FALSE)</f>
        <v>#N/A</v>
      </c>
      <c r="Q99" s="134" t="e">
        <f>VLOOKUP($B99&amp;"_"&amp;$C99&amp;"_"&amp;$D99&amp;"_"&amp;Q$10,'Model Skims Data'!$A:$H,7,FALSE)</f>
        <v>#N/A</v>
      </c>
      <c r="R99" s="134" t="e">
        <f>VLOOKUP($B99&amp;"_"&amp;$C99&amp;"_"&amp;$D99&amp;"_"&amp;R$10,'Model Skims Data'!$A:$H,6,FALSE)</f>
        <v>#N/A</v>
      </c>
      <c r="S99" s="134" t="e">
        <f>VLOOKUP($B99&amp;"_"&amp;$C99&amp;"_"&amp;$D99&amp;"_"&amp;S$10,'Model Skims Data'!$A:$H,7,FALSE)</f>
        <v>#N/A</v>
      </c>
      <c r="T99" s="134" t="e">
        <f>VLOOKUP($B99&amp;"_"&amp;$C99&amp;"_"&amp;$D99&amp;"_"&amp;T$10,'Model Skims Data'!$A:$H,6,FALSE)</f>
        <v>#N/A</v>
      </c>
      <c r="U99" s="134" t="e">
        <f>VLOOKUP($B99&amp;"_"&amp;$C99&amp;"_"&amp;$D99&amp;"_"&amp;U$10,'Model Skims Data'!$A:$H,7,FALSE)</f>
        <v>#N/A</v>
      </c>
      <c r="V99" s="134" t="e">
        <f>VLOOKUP($B99&amp;"_"&amp;$C99&amp;"_"&amp;$D99&amp;"_"&amp;V$10,'Model Skims Data'!$A:$H,8,FALSE)</f>
        <v>#N/A</v>
      </c>
      <c r="W99" s="134" t="e">
        <f>VLOOKUP($B99&amp;"_"&amp;$C99&amp;"_"&amp;$D99&amp;"_"&amp;W$10,'Model Skims Data'!$A:$H,8,FALSE)</f>
        <v>#N/A</v>
      </c>
      <c r="X99" s="134" t="e">
        <f>VLOOKUP($B99&amp;"_"&amp;$C99&amp;"_"&amp;$D99&amp;"_"&amp;X$10,'Model Skims Data'!$A:$H,8,FALSE)</f>
        <v>#N/A</v>
      </c>
      <c r="Y99" s="134">
        <f>HLOOKUP('Pooling Demand- Subsidy &amp; ML'!$B99,'Main Sheet'!$B$9:$F$44,21,FALSE)</f>
        <v>20.2</v>
      </c>
      <c r="Z99" s="134">
        <f>HLOOKUP('Pooling Demand- Subsidy &amp; ML'!$B99,'Main Sheet'!$B$9:$F$44,23,FALSE)</f>
        <v>0</v>
      </c>
      <c r="AA99" s="179">
        <f>HLOOKUP('Pooling Demand- Subsidy &amp; ML'!$B99,'Main Sheet'!$B$9:$F$44,28,FALSE)</f>
        <v>-1.9513339196716502E-3</v>
      </c>
      <c r="AB99" s="180">
        <f>HLOOKUP('Pooling Demand- Subsidy &amp; ML'!$B99,'Main Sheet'!$B$9:$F$44,30,FALSE)</f>
        <v>-2.6</v>
      </c>
      <c r="AC99" s="180">
        <f>HLOOKUP('Pooling Demand- Subsidy &amp; ML'!$B99,'Main Sheet'!$B$9:$F$44,31,FALSE)</f>
        <v>-5.9</v>
      </c>
      <c r="AD99" s="180">
        <f>HLOOKUP('Pooling Demand- Subsidy &amp; ML'!$B99,'Main Sheet'!$B$9:$F$44,32,FALSE)</f>
        <v>-7.9</v>
      </c>
      <c r="AE99" s="108" t="e">
        <f t="shared" si="81"/>
        <v>#N/A</v>
      </c>
      <c r="AF99" s="108" t="e">
        <f t="shared" si="82"/>
        <v>#N/A</v>
      </c>
      <c r="AG99" s="108" t="e">
        <f t="shared" si="83"/>
        <v>#N/A</v>
      </c>
      <c r="AH99" s="134">
        <f>HLOOKUP('Pooling Demand- Subsidy &amp; ML'!$B99,'Main Sheet'!$B$9:$F$44,24,FALSE)</f>
        <v>54</v>
      </c>
      <c r="AI99" s="180">
        <f>HLOOKUP('Pooling Demand- Subsidy &amp; ML'!$B99,'Main Sheet'!$B$9:$F$44,34,FALSE)</f>
        <v>-2.9</v>
      </c>
      <c r="AJ99" s="180">
        <f>HLOOKUP('Pooling Demand- Subsidy &amp; ML'!$B99,'Main Sheet'!$B$9:$F$44,35,FALSE)</f>
        <v>-6.3</v>
      </c>
      <c r="AK99" s="180">
        <f>HLOOKUP('Pooling Demand- Subsidy &amp; ML'!$B99,'Main Sheet'!$B$9:$F$44,36,FALSE)</f>
        <v>-8.4</v>
      </c>
      <c r="AL99" s="108" t="e">
        <f t="shared" si="84"/>
        <v>#N/A</v>
      </c>
      <c r="AM99" s="108" t="e">
        <f t="shared" si="85"/>
        <v>#N/A</v>
      </c>
      <c r="AN99" s="108" t="e">
        <f t="shared" si="86"/>
        <v>#N/A</v>
      </c>
      <c r="AO99" s="128" t="e">
        <f>HLOOKUP($B99,'Main Sheet'!$B$9:$F$44,26,FALSE)*$P99/(1-AE99)</f>
        <v>#N/A</v>
      </c>
      <c r="AP99" s="128" t="e">
        <f>HLOOKUP($B99,'Main Sheet'!$B$9:$F$44,26,FALSE)*$P99/(1-AF99)</f>
        <v>#N/A</v>
      </c>
      <c r="AQ99" s="128" t="e">
        <f>HLOOKUP($B99,'Main Sheet'!$B$9:$F$44,26,FALSE)*$P99/(1-AG99)</f>
        <v>#N/A</v>
      </c>
      <c r="AR99" s="128" t="e">
        <f>HLOOKUP($B99,'Main Sheet'!$B$9:$F$44,26,FALSE)*$R99/(1-AE99)</f>
        <v>#N/A</v>
      </c>
      <c r="AS99" s="128" t="e">
        <f>HLOOKUP($B99,'Main Sheet'!$B$9:$F$44,26,FALSE)*$R99/(1-AF99)</f>
        <v>#N/A</v>
      </c>
      <c r="AT99" s="128" t="e">
        <f>HLOOKUP($B99,'Main Sheet'!$B$9:$F$44,26,FALSE)*$R99/(1-AG99)</f>
        <v>#N/A</v>
      </c>
      <c r="AU99" s="128" t="e">
        <f>HLOOKUP($B99,'Main Sheet'!$B$9:$F$44,26,FALSE)*$T99/(1-AL99)</f>
        <v>#N/A</v>
      </c>
      <c r="AV99" s="128" t="e">
        <f>HLOOKUP($B99,'Main Sheet'!$B$9:$F$44,26,FALSE)*$T99/(1-AM99)</f>
        <v>#N/A</v>
      </c>
      <c r="AW99" s="128" t="e">
        <f>HLOOKUP($B99,'Main Sheet'!$B$9:$F$44,26,FALSE)*$T99/(1-AN99)</f>
        <v>#N/A</v>
      </c>
      <c r="AX99" s="50" t="e">
        <f t="shared" si="45"/>
        <v>#N/A</v>
      </c>
      <c r="AY99" s="50" t="e">
        <f t="shared" si="46"/>
        <v>#N/A</v>
      </c>
      <c r="AZ99" s="50" t="e">
        <f t="shared" si="47"/>
        <v>#N/A</v>
      </c>
      <c r="BA99" s="50" t="e">
        <f t="shared" si="48"/>
        <v>#N/A</v>
      </c>
      <c r="BB99" s="50" t="e">
        <f t="shared" si="49"/>
        <v>#N/A</v>
      </c>
      <c r="BC99" s="50" t="e">
        <f t="shared" si="50"/>
        <v>#N/A</v>
      </c>
      <c r="BD99" s="50" t="e">
        <f t="shared" si="51"/>
        <v>#N/A</v>
      </c>
      <c r="BE99" s="50" t="e">
        <f t="shared" si="52"/>
        <v>#N/A</v>
      </c>
      <c r="BF99" s="50" t="e">
        <f t="shared" si="53"/>
        <v>#N/A</v>
      </c>
      <c r="BG99" s="131" t="e">
        <f t="shared" si="54"/>
        <v>#N/A</v>
      </c>
      <c r="BH99" s="131" t="e">
        <f t="shared" si="55"/>
        <v>#N/A</v>
      </c>
      <c r="BI99" s="131" t="e">
        <f t="shared" si="56"/>
        <v>#N/A</v>
      </c>
      <c r="BJ99" s="131" t="e">
        <f t="shared" si="57"/>
        <v>#N/A</v>
      </c>
      <c r="BK99" s="131" t="e">
        <f t="shared" si="58"/>
        <v>#N/A</v>
      </c>
      <c r="BL99" s="131" t="e">
        <f t="shared" si="59"/>
        <v>#N/A</v>
      </c>
      <c r="BM99" s="131" t="e">
        <f t="shared" si="60"/>
        <v>#N/A</v>
      </c>
      <c r="BN99" s="131" t="e">
        <f t="shared" si="61"/>
        <v>#N/A</v>
      </c>
      <c r="BO99" s="131" t="e">
        <f t="shared" si="62"/>
        <v>#N/A</v>
      </c>
      <c r="BP99" s="129" t="e">
        <f t="shared" si="63"/>
        <v>#N/A</v>
      </c>
      <c r="BQ99" s="129" t="e">
        <f t="shared" si="64"/>
        <v>#N/A</v>
      </c>
      <c r="BR99" s="129" t="e">
        <f t="shared" si="65"/>
        <v>#N/A</v>
      </c>
      <c r="BS99" s="129" t="e">
        <f t="shared" si="66"/>
        <v>#N/A</v>
      </c>
      <c r="BT99" s="129" t="e">
        <f t="shared" si="67"/>
        <v>#N/A</v>
      </c>
      <c r="BU99" s="129" t="e">
        <f t="shared" si="68"/>
        <v>#N/A</v>
      </c>
      <c r="BV99" s="129" t="e">
        <f t="shared" si="69"/>
        <v>#N/A</v>
      </c>
      <c r="BW99" s="129" t="e">
        <f t="shared" si="70"/>
        <v>#N/A</v>
      </c>
      <c r="BX99" s="129" t="e">
        <f t="shared" si="71"/>
        <v>#N/A</v>
      </c>
      <c r="BY99" s="131" t="e">
        <f t="shared" si="72"/>
        <v>#N/A</v>
      </c>
      <c r="BZ99" s="131" t="e">
        <f t="shared" si="73"/>
        <v>#N/A</v>
      </c>
      <c r="CA99" s="131" t="e">
        <f t="shared" si="74"/>
        <v>#N/A</v>
      </c>
      <c r="CB99" s="131" t="e">
        <f t="shared" si="75"/>
        <v>#N/A</v>
      </c>
      <c r="CC99" s="131" t="e">
        <f t="shared" si="76"/>
        <v>#N/A</v>
      </c>
      <c r="CD99" s="131" t="e">
        <f t="shared" si="77"/>
        <v>#N/A</v>
      </c>
      <c r="CE99" s="131" t="e">
        <f t="shared" si="78"/>
        <v>#N/A</v>
      </c>
      <c r="CF99" s="131" t="e">
        <f t="shared" si="79"/>
        <v>#N/A</v>
      </c>
      <c r="CG99" s="131" t="e">
        <f t="shared" si="80"/>
        <v>#N/A</v>
      </c>
    </row>
    <row r="100" spans="2:85" x14ac:dyDescent="0.2">
      <c r="B100" s="103">
        <v>2020</v>
      </c>
      <c r="C100" s="103">
        <v>3</v>
      </c>
      <c r="D100" s="103">
        <v>5</v>
      </c>
      <c r="E100" s="4" t="s">
        <v>5</v>
      </c>
      <c r="F100" s="4" t="s">
        <v>7</v>
      </c>
      <c r="G100" s="133">
        <f>SUMIFS('Model Trip Data'!$H:$H,'Model Trip Data'!$A:$A,$B100,'Model Trip Data'!$B:$B,$C100,'Model Trip Data'!$C:$C,$D100,'Model Trip Data'!$E:$E,G$7,'Model Trip Data'!$F:$F,G$8,'Model Trip Data'!$D:$D,G$10,'Model Trip Data'!$G:$G,G$9)</f>
        <v>0</v>
      </c>
      <c r="H100" s="133">
        <f>SUMIFS('Model Trip Data'!$H:$H,'Model Trip Data'!$A:$A,$B100,'Model Trip Data'!$B:$B,$C100,'Model Trip Data'!$C:$C,$D100,'Model Trip Data'!$E:$E,H$7,'Model Trip Data'!$F:$F,H$8,'Model Trip Data'!$D:$D,H$10,'Model Trip Data'!$G:$G,H$9)</f>
        <v>0</v>
      </c>
      <c r="I100" s="133">
        <f>SUMIFS('Model Trip Data'!$H:$H,'Model Trip Data'!$A:$A,$B100,'Model Trip Data'!$B:$B,$C100,'Model Trip Data'!$C:$C,$D100,'Model Trip Data'!$E:$E,I$7,'Model Trip Data'!$F:$F,I$8,'Model Trip Data'!$D:$D,I$10,'Model Trip Data'!$G:$G,I$9)</f>
        <v>0</v>
      </c>
      <c r="J100" s="133">
        <f>SUMIFS('Model Trip Data'!$H:$H,'Model Trip Data'!$A:$A,$B100,'Model Trip Data'!$B:$B,$C100,'Model Trip Data'!$C:$C,$D100,'Model Trip Data'!$E:$E,J$7,'Model Trip Data'!$F:$F,J$8,'Model Trip Data'!$D:$D,J$10,'Model Trip Data'!$G:$G,J$9)</f>
        <v>0</v>
      </c>
      <c r="K100" s="133">
        <f>SUMIFS('Model Trip Data'!$H:$H,'Model Trip Data'!$A:$A,$B100,'Model Trip Data'!$B:$B,$C100,'Model Trip Data'!$C:$C,$D100,'Model Trip Data'!$E:$E,K$7,'Model Trip Data'!$F:$F,K$8,'Model Trip Data'!$D:$D,K$10,'Model Trip Data'!$G:$G,K$9)</f>
        <v>0</v>
      </c>
      <c r="L100" s="133">
        <f>SUMIFS('Model Trip Data'!$H:$H,'Model Trip Data'!$A:$A,$B100,'Model Trip Data'!$B:$B,$C100,'Model Trip Data'!$C:$C,$D100,'Model Trip Data'!$E:$E,L$7,'Model Trip Data'!$F:$F,L$8,'Model Trip Data'!$D:$D,L$10,'Model Trip Data'!$G:$G,L$9)</f>
        <v>0</v>
      </c>
      <c r="M100" s="133">
        <f>SUMIFS('Model Trip Data'!$H:$H,'Model Trip Data'!$A:$A,$B100,'Model Trip Data'!$B:$B,$C100,'Model Trip Data'!$C:$C,$D100,'Model Trip Data'!$E:$E,M$7,'Model Trip Data'!$F:$F,M$8,'Model Trip Data'!$G:$G,M$9)</f>
        <v>0</v>
      </c>
      <c r="N100" s="133">
        <f>SUMIFS('Model Trip Data'!$H:$H,'Model Trip Data'!$A:$A,$B100,'Model Trip Data'!$B:$B,$C100,'Model Trip Data'!$C:$C,$D100,'Model Trip Data'!$E:$E,N$7,'Model Trip Data'!$F:$F,N$8,'Model Trip Data'!$G:$G,N$9)</f>
        <v>0</v>
      </c>
      <c r="O100" s="133">
        <f>SUMIFS('Model Trip Data'!$H:$H,'Model Trip Data'!$A:$A,$B100,'Model Trip Data'!$B:$B,$C100,'Model Trip Data'!$C:$C,$D100,'Model Trip Data'!$E:$E,O$7,'Model Trip Data'!$F:$F,O$8,'Model Trip Data'!$G:$G,O$9)</f>
        <v>0</v>
      </c>
      <c r="P100" s="134" t="e">
        <f>VLOOKUP($B100&amp;"_"&amp;$C100&amp;"_"&amp;$D100&amp;"_"&amp;P$10,'Model Skims Data'!$A:$H,6,FALSE)</f>
        <v>#N/A</v>
      </c>
      <c r="Q100" s="134" t="e">
        <f>VLOOKUP($B100&amp;"_"&amp;$C100&amp;"_"&amp;$D100&amp;"_"&amp;Q$10,'Model Skims Data'!$A:$H,7,FALSE)</f>
        <v>#N/A</v>
      </c>
      <c r="R100" s="134" t="e">
        <f>VLOOKUP($B100&amp;"_"&amp;$C100&amp;"_"&amp;$D100&amp;"_"&amp;R$10,'Model Skims Data'!$A:$H,6,FALSE)</f>
        <v>#N/A</v>
      </c>
      <c r="S100" s="134" t="e">
        <f>VLOOKUP($B100&amp;"_"&amp;$C100&amp;"_"&amp;$D100&amp;"_"&amp;S$10,'Model Skims Data'!$A:$H,7,FALSE)</f>
        <v>#N/A</v>
      </c>
      <c r="T100" s="134" t="e">
        <f>VLOOKUP($B100&amp;"_"&amp;$C100&amp;"_"&amp;$D100&amp;"_"&amp;T$10,'Model Skims Data'!$A:$H,6,FALSE)</f>
        <v>#N/A</v>
      </c>
      <c r="U100" s="134" t="e">
        <f>VLOOKUP($B100&amp;"_"&amp;$C100&amp;"_"&amp;$D100&amp;"_"&amp;U$10,'Model Skims Data'!$A:$H,7,FALSE)</f>
        <v>#N/A</v>
      </c>
      <c r="V100" s="134" t="e">
        <f>VLOOKUP($B100&amp;"_"&amp;$C100&amp;"_"&amp;$D100&amp;"_"&amp;V$10,'Model Skims Data'!$A:$H,8,FALSE)</f>
        <v>#N/A</v>
      </c>
      <c r="W100" s="134" t="e">
        <f>VLOOKUP($B100&amp;"_"&amp;$C100&amp;"_"&amp;$D100&amp;"_"&amp;W$10,'Model Skims Data'!$A:$H,8,FALSE)</f>
        <v>#N/A</v>
      </c>
      <c r="X100" s="134" t="e">
        <f>VLOOKUP($B100&amp;"_"&amp;$C100&amp;"_"&amp;$D100&amp;"_"&amp;X$10,'Model Skims Data'!$A:$H,8,FALSE)</f>
        <v>#N/A</v>
      </c>
      <c r="Y100" s="134">
        <f>HLOOKUP('Pooling Demand- Subsidy &amp; ML'!$B100,'Main Sheet'!$B$9:$F$44,21,FALSE)</f>
        <v>20.2</v>
      </c>
      <c r="Z100" s="134">
        <f>HLOOKUP('Pooling Demand- Subsidy &amp; ML'!$B100,'Main Sheet'!$B$9:$F$44,23,FALSE)</f>
        <v>0</v>
      </c>
      <c r="AA100" s="179">
        <f>HLOOKUP('Pooling Demand- Subsidy &amp; ML'!$B100,'Main Sheet'!$B$9:$F$44,28,FALSE)</f>
        <v>-1.9513339196716502E-3</v>
      </c>
      <c r="AB100" s="180">
        <f>HLOOKUP('Pooling Demand- Subsidy &amp; ML'!$B100,'Main Sheet'!$B$9:$F$44,30,FALSE)</f>
        <v>-2.6</v>
      </c>
      <c r="AC100" s="180">
        <f>HLOOKUP('Pooling Demand- Subsidy &amp; ML'!$B100,'Main Sheet'!$B$9:$F$44,31,FALSE)</f>
        <v>-5.9</v>
      </c>
      <c r="AD100" s="180">
        <f>HLOOKUP('Pooling Demand- Subsidy &amp; ML'!$B100,'Main Sheet'!$B$9:$F$44,32,FALSE)</f>
        <v>-7.9</v>
      </c>
      <c r="AE100" s="108" t="e">
        <f t="shared" si="81"/>
        <v>#N/A</v>
      </c>
      <c r="AF100" s="108" t="e">
        <f t="shared" si="82"/>
        <v>#N/A</v>
      </c>
      <c r="AG100" s="108" t="e">
        <f t="shared" si="83"/>
        <v>#N/A</v>
      </c>
      <c r="AH100" s="134">
        <f>HLOOKUP('Pooling Demand- Subsidy &amp; ML'!$B100,'Main Sheet'!$B$9:$F$44,24,FALSE)</f>
        <v>54</v>
      </c>
      <c r="AI100" s="180">
        <f>HLOOKUP('Pooling Demand- Subsidy &amp; ML'!$B100,'Main Sheet'!$B$9:$F$44,34,FALSE)</f>
        <v>-2.9</v>
      </c>
      <c r="AJ100" s="180">
        <f>HLOOKUP('Pooling Demand- Subsidy &amp; ML'!$B100,'Main Sheet'!$B$9:$F$44,35,FALSE)</f>
        <v>-6.3</v>
      </c>
      <c r="AK100" s="180">
        <f>HLOOKUP('Pooling Demand- Subsidy &amp; ML'!$B100,'Main Sheet'!$B$9:$F$44,36,FALSE)</f>
        <v>-8.4</v>
      </c>
      <c r="AL100" s="108" t="e">
        <f t="shared" si="84"/>
        <v>#N/A</v>
      </c>
      <c r="AM100" s="108" t="e">
        <f t="shared" si="85"/>
        <v>#N/A</v>
      </c>
      <c r="AN100" s="108" t="e">
        <f t="shared" si="86"/>
        <v>#N/A</v>
      </c>
      <c r="AO100" s="128" t="e">
        <f>HLOOKUP($B100,'Main Sheet'!$B$9:$F$44,26,FALSE)*$P100/(1-AE100)</f>
        <v>#N/A</v>
      </c>
      <c r="AP100" s="128" t="e">
        <f>HLOOKUP($B100,'Main Sheet'!$B$9:$F$44,26,FALSE)*$P100/(1-AF100)</f>
        <v>#N/A</v>
      </c>
      <c r="AQ100" s="128" t="e">
        <f>HLOOKUP($B100,'Main Sheet'!$B$9:$F$44,26,FALSE)*$P100/(1-AG100)</f>
        <v>#N/A</v>
      </c>
      <c r="AR100" s="128" t="e">
        <f>HLOOKUP($B100,'Main Sheet'!$B$9:$F$44,26,FALSE)*$R100/(1-AE100)</f>
        <v>#N/A</v>
      </c>
      <c r="AS100" s="128" t="e">
        <f>HLOOKUP($B100,'Main Sheet'!$B$9:$F$44,26,FALSE)*$R100/(1-AF100)</f>
        <v>#N/A</v>
      </c>
      <c r="AT100" s="128" t="e">
        <f>HLOOKUP($B100,'Main Sheet'!$B$9:$F$44,26,FALSE)*$R100/(1-AG100)</f>
        <v>#N/A</v>
      </c>
      <c r="AU100" s="128" t="e">
        <f>HLOOKUP($B100,'Main Sheet'!$B$9:$F$44,26,FALSE)*$T100/(1-AL100)</f>
        <v>#N/A</v>
      </c>
      <c r="AV100" s="128" t="e">
        <f>HLOOKUP($B100,'Main Sheet'!$B$9:$F$44,26,FALSE)*$T100/(1-AM100)</f>
        <v>#N/A</v>
      </c>
      <c r="AW100" s="128" t="e">
        <f>HLOOKUP($B100,'Main Sheet'!$B$9:$F$44,26,FALSE)*$T100/(1-AN100)</f>
        <v>#N/A</v>
      </c>
      <c r="AX100" s="50" t="e">
        <f t="shared" si="45"/>
        <v>#N/A</v>
      </c>
      <c r="AY100" s="50" t="e">
        <f t="shared" si="46"/>
        <v>#N/A</v>
      </c>
      <c r="AZ100" s="50" t="e">
        <f t="shared" si="47"/>
        <v>#N/A</v>
      </c>
      <c r="BA100" s="50" t="e">
        <f t="shared" si="48"/>
        <v>#N/A</v>
      </c>
      <c r="BB100" s="50" t="e">
        <f t="shared" si="49"/>
        <v>#N/A</v>
      </c>
      <c r="BC100" s="50" t="e">
        <f t="shared" si="50"/>
        <v>#N/A</v>
      </c>
      <c r="BD100" s="50" t="e">
        <f t="shared" si="51"/>
        <v>#N/A</v>
      </c>
      <c r="BE100" s="50" t="e">
        <f t="shared" si="52"/>
        <v>#N/A</v>
      </c>
      <c r="BF100" s="50" t="e">
        <f t="shared" si="53"/>
        <v>#N/A</v>
      </c>
      <c r="BG100" s="131" t="e">
        <f t="shared" si="54"/>
        <v>#N/A</v>
      </c>
      <c r="BH100" s="131" t="e">
        <f t="shared" si="55"/>
        <v>#N/A</v>
      </c>
      <c r="BI100" s="131" t="e">
        <f t="shared" si="56"/>
        <v>#N/A</v>
      </c>
      <c r="BJ100" s="131" t="e">
        <f t="shared" si="57"/>
        <v>#N/A</v>
      </c>
      <c r="BK100" s="131" t="e">
        <f t="shared" si="58"/>
        <v>#N/A</v>
      </c>
      <c r="BL100" s="131" t="e">
        <f t="shared" si="59"/>
        <v>#N/A</v>
      </c>
      <c r="BM100" s="131" t="e">
        <f t="shared" si="60"/>
        <v>#N/A</v>
      </c>
      <c r="BN100" s="131" t="e">
        <f t="shared" si="61"/>
        <v>#N/A</v>
      </c>
      <c r="BO100" s="131" t="e">
        <f t="shared" si="62"/>
        <v>#N/A</v>
      </c>
      <c r="BP100" s="129" t="e">
        <f t="shared" si="63"/>
        <v>#N/A</v>
      </c>
      <c r="BQ100" s="129" t="e">
        <f t="shared" si="64"/>
        <v>#N/A</v>
      </c>
      <c r="BR100" s="129" t="e">
        <f t="shared" si="65"/>
        <v>#N/A</v>
      </c>
      <c r="BS100" s="129" t="e">
        <f t="shared" si="66"/>
        <v>#N/A</v>
      </c>
      <c r="BT100" s="129" t="e">
        <f t="shared" si="67"/>
        <v>#N/A</v>
      </c>
      <c r="BU100" s="129" t="e">
        <f t="shared" si="68"/>
        <v>#N/A</v>
      </c>
      <c r="BV100" s="129" t="e">
        <f t="shared" si="69"/>
        <v>#N/A</v>
      </c>
      <c r="BW100" s="129" t="e">
        <f t="shared" si="70"/>
        <v>#N/A</v>
      </c>
      <c r="BX100" s="129" t="e">
        <f t="shared" si="71"/>
        <v>#N/A</v>
      </c>
      <c r="BY100" s="131" t="e">
        <f t="shared" si="72"/>
        <v>#N/A</v>
      </c>
      <c r="BZ100" s="131" t="e">
        <f t="shared" si="73"/>
        <v>#N/A</v>
      </c>
      <c r="CA100" s="131" t="e">
        <f t="shared" si="74"/>
        <v>#N/A</v>
      </c>
      <c r="CB100" s="131" t="e">
        <f t="shared" si="75"/>
        <v>#N/A</v>
      </c>
      <c r="CC100" s="131" t="e">
        <f t="shared" si="76"/>
        <v>#N/A</v>
      </c>
      <c r="CD100" s="131" t="e">
        <f t="shared" si="77"/>
        <v>#N/A</v>
      </c>
      <c r="CE100" s="131" t="e">
        <f t="shared" si="78"/>
        <v>#N/A</v>
      </c>
      <c r="CF100" s="131" t="e">
        <f t="shared" si="79"/>
        <v>#N/A</v>
      </c>
      <c r="CG100" s="131" t="e">
        <f t="shared" si="80"/>
        <v>#N/A</v>
      </c>
    </row>
    <row r="101" spans="2:85" x14ac:dyDescent="0.2">
      <c r="B101" s="103">
        <v>2020</v>
      </c>
      <c r="C101" s="103">
        <v>4</v>
      </c>
      <c r="D101" s="103">
        <v>5</v>
      </c>
      <c r="E101" s="4" t="s">
        <v>6</v>
      </c>
      <c r="F101" s="4" t="s">
        <v>7</v>
      </c>
      <c r="G101" s="133">
        <f>SUMIFS('Model Trip Data'!$H:$H,'Model Trip Data'!$A:$A,$B101,'Model Trip Data'!$B:$B,$C101,'Model Trip Data'!$C:$C,$D101,'Model Trip Data'!$E:$E,G$7,'Model Trip Data'!$F:$F,G$8,'Model Trip Data'!$D:$D,G$10,'Model Trip Data'!$G:$G,G$9)</f>
        <v>0</v>
      </c>
      <c r="H101" s="133">
        <f>SUMIFS('Model Trip Data'!$H:$H,'Model Trip Data'!$A:$A,$B101,'Model Trip Data'!$B:$B,$C101,'Model Trip Data'!$C:$C,$D101,'Model Trip Data'!$E:$E,H$7,'Model Trip Data'!$F:$F,H$8,'Model Trip Data'!$D:$D,H$10,'Model Trip Data'!$G:$G,H$9)</f>
        <v>0</v>
      </c>
      <c r="I101" s="133">
        <f>SUMIFS('Model Trip Data'!$H:$H,'Model Trip Data'!$A:$A,$B101,'Model Trip Data'!$B:$B,$C101,'Model Trip Data'!$C:$C,$D101,'Model Trip Data'!$E:$E,I$7,'Model Trip Data'!$F:$F,I$8,'Model Trip Data'!$D:$D,I$10,'Model Trip Data'!$G:$G,I$9)</f>
        <v>0</v>
      </c>
      <c r="J101" s="133">
        <f>SUMIFS('Model Trip Data'!$H:$H,'Model Trip Data'!$A:$A,$B101,'Model Trip Data'!$B:$B,$C101,'Model Trip Data'!$C:$C,$D101,'Model Trip Data'!$E:$E,J$7,'Model Trip Data'!$F:$F,J$8,'Model Trip Data'!$D:$D,J$10,'Model Trip Data'!$G:$G,J$9)</f>
        <v>0</v>
      </c>
      <c r="K101" s="133">
        <f>SUMIFS('Model Trip Data'!$H:$H,'Model Trip Data'!$A:$A,$B101,'Model Trip Data'!$B:$B,$C101,'Model Trip Data'!$C:$C,$D101,'Model Trip Data'!$E:$E,K$7,'Model Trip Data'!$F:$F,K$8,'Model Trip Data'!$D:$D,K$10,'Model Trip Data'!$G:$G,K$9)</f>
        <v>0</v>
      </c>
      <c r="L101" s="133">
        <f>SUMIFS('Model Trip Data'!$H:$H,'Model Trip Data'!$A:$A,$B101,'Model Trip Data'!$B:$B,$C101,'Model Trip Data'!$C:$C,$D101,'Model Trip Data'!$E:$E,L$7,'Model Trip Data'!$F:$F,L$8,'Model Trip Data'!$D:$D,L$10,'Model Trip Data'!$G:$G,L$9)</f>
        <v>0</v>
      </c>
      <c r="M101" s="133">
        <f>SUMIFS('Model Trip Data'!$H:$H,'Model Trip Data'!$A:$A,$B101,'Model Trip Data'!$B:$B,$C101,'Model Trip Data'!$C:$C,$D101,'Model Trip Data'!$E:$E,M$7,'Model Trip Data'!$F:$F,M$8,'Model Trip Data'!$G:$G,M$9)</f>
        <v>0</v>
      </c>
      <c r="N101" s="133">
        <f>SUMIFS('Model Trip Data'!$H:$H,'Model Trip Data'!$A:$A,$B101,'Model Trip Data'!$B:$B,$C101,'Model Trip Data'!$C:$C,$D101,'Model Trip Data'!$E:$E,N$7,'Model Trip Data'!$F:$F,N$8,'Model Trip Data'!$G:$G,N$9)</f>
        <v>0</v>
      </c>
      <c r="O101" s="133">
        <f>SUMIFS('Model Trip Data'!$H:$H,'Model Trip Data'!$A:$A,$B101,'Model Trip Data'!$B:$B,$C101,'Model Trip Data'!$C:$C,$D101,'Model Trip Data'!$E:$E,O$7,'Model Trip Data'!$F:$F,O$8,'Model Trip Data'!$G:$G,O$9)</f>
        <v>0</v>
      </c>
      <c r="P101" s="134" t="e">
        <f>VLOOKUP($B101&amp;"_"&amp;$C101&amp;"_"&amp;$D101&amp;"_"&amp;P$10,'Model Skims Data'!$A:$H,6,FALSE)</f>
        <v>#N/A</v>
      </c>
      <c r="Q101" s="134" t="e">
        <f>VLOOKUP($B101&amp;"_"&amp;$C101&amp;"_"&amp;$D101&amp;"_"&amp;Q$10,'Model Skims Data'!$A:$H,7,FALSE)</f>
        <v>#N/A</v>
      </c>
      <c r="R101" s="134" t="e">
        <f>VLOOKUP($B101&amp;"_"&amp;$C101&amp;"_"&amp;$D101&amp;"_"&amp;R$10,'Model Skims Data'!$A:$H,6,FALSE)</f>
        <v>#N/A</v>
      </c>
      <c r="S101" s="134" t="e">
        <f>VLOOKUP($B101&amp;"_"&amp;$C101&amp;"_"&amp;$D101&amp;"_"&amp;S$10,'Model Skims Data'!$A:$H,7,FALSE)</f>
        <v>#N/A</v>
      </c>
      <c r="T101" s="134" t="e">
        <f>VLOOKUP($B101&amp;"_"&amp;$C101&amp;"_"&amp;$D101&amp;"_"&amp;T$10,'Model Skims Data'!$A:$H,6,FALSE)</f>
        <v>#N/A</v>
      </c>
      <c r="U101" s="134" t="e">
        <f>VLOOKUP($B101&amp;"_"&amp;$C101&amp;"_"&amp;$D101&amp;"_"&amp;U$10,'Model Skims Data'!$A:$H,7,FALSE)</f>
        <v>#N/A</v>
      </c>
      <c r="V101" s="134" t="e">
        <f>VLOOKUP($B101&amp;"_"&amp;$C101&amp;"_"&amp;$D101&amp;"_"&amp;V$10,'Model Skims Data'!$A:$H,8,FALSE)</f>
        <v>#N/A</v>
      </c>
      <c r="W101" s="134" t="e">
        <f>VLOOKUP($B101&amp;"_"&amp;$C101&amp;"_"&amp;$D101&amp;"_"&amp;W$10,'Model Skims Data'!$A:$H,8,FALSE)</f>
        <v>#N/A</v>
      </c>
      <c r="X101" s="134" t="e">
        <f>VLOOKUP($B101&amp;"_"&amp;$C101&amp;"_"&amp;$D101&amp;"_"&amp;X$10,'Model Skims Data'!$A:$H,8,FALSE)</f>
        <v>#N/A</v>
      </c>
      <c r="Y101" s="134">
        <f>HLOOKUP('Pooling Demand- Subsidy &amp; ML'!$B101,'Main Sheet'!$B$9:$F$44,21,FALSE)</f>
        <v>20.2</v>
      </c>
      <c r="Z101" s="134">
        <f>HLOOKUP('Pooling Demand- Subsidy &amp; ML'!$B101,'Main Sheet'!$B$9:$F$44,23,FALSE)</f>
        <v>0</v>
      </c>
      <c r="AA101" s="179">
        <f>HLOOKUP('Pooling Demand- Subsidy &amp; ML'!$B101,'Main Sheet'!$B$9:$F$44,28,FALSE)</f>
        <v>-1.9513339196716502E-3</v>
      </c>
      <c r="AB101" s="180">
        <f>HLOOKUP('Pooling Demand- Subsidy &amp; ML'!$B101,'Main Sheet'!$B$9:$F$44,30,FALSE)</f>
        <v>-2.6</v>
      </c>
      <c r="AC101" s="180">
        <f>HLOOKUP('Pooling Demand- Subsidy &amp; ML'!$B101,'Main Sheet'!$B$9:$F$44,31,FALSE)</f>
        <v>-5.9</v>
      </c>
      <c r="AD101" s="180">
        <f>HLOOKUP('Pooling Demand- Subsidy &amp; ML'!$B101,'Main Sheet'!$B$9:$F$44,32,FALSE)</f>
        <v>-7.9</v>
      </c>
      <c r="AE101" s="108" t="e">
        <f t="shared" si="81"/>
        <v>#N/A</v>
      </c>
      <c r="AF101" s="108" t="e">
        <f t="shared" si="82"/>
        <v>#N/A</v>
      </c>
      <c r="AG101" s="108" t="e">
        <f t="shared" si="83"/>
        <v>#N/A</v>
      </c>
      <c r="AH101" s="134">
        <f>HLOOKUP('Pooling Demand- Subsidy &amp; ML'!$B101,'Main Sheet'!$B$9:$F$44,24,FALSE)</f>
        <v>54</v>
      </c>
      <c r="AI101" s="180">
        <f>HLOOKUP('Pooling Demand- Subsidy &amp; ML'!$B101,'Main Sheet'!$B$9:$F$44,34,FALSE)</f>
        <v>-2.9</v>
      </c>
      <c r="AJ101" s="180">
        <f>HLOOKUP('Pooling Demand- Subsidy &amp; ML'!$B101,'Main Sheet'!$B$9:$F$44,35,FALSE)</f>
        <v>-6.3</v>
      </c>
      <c r="AK101" s="180">
        <f>HLOOKUP('Pooling Demand- Subsidy &amp; ML'!$B101,'Main Sheet'!$B$9:$F$44,36,FALSE)</f>
        <v>-8.4</v>
      </c>
      <c r="AL101" s="108" t="e">
        <f t="shared" si="84"/>
        <v>#N/A</v>
      </c>
      <c r="AM101" s="108" t="e">
        <f t="shared" si="85"/>
        <v>#N/A</v>
      </c>
      <c r="AN101" s="108" t="e">
        <f t="shared" si="86"/>
        <v>#N/A</v>
      </c>
      <c r="AO101" s="128" t="e">
        <f>HLOOKUP($B101,'Main Sheet'!$B$9:$F$44,26,FALSE)*$P101/(1-AE101)</f>
        <v>#N/A</v>
      </c>
      <c r="AP101" s="128" t="e">
        <f>HLOOKUP($B101,'Main Sheet'!$B$9:$F$44,26,FALSE)*$P101/(1-AF101)</f>
        <v>#N/A</v>
      </c>
      <c r="AQ101" s="128" t="e">
        <f>HLOOKUP($B101,'Main Sheet'!$B$9:$F$44,26,FALSE)*$P101/(1-AG101)</f>
        <v>#N/A</v>
      </c>
      <c r="AR101" s="128" t="e">
        <f>HLOOKUP($B101,'Main Sheet'!$B$9:$F$44,26,FALSE)*$R101/(1-AE101)</f>
        <v>#N/A</v>
      </c>
      <c r="AS101" s="128" t="e">
        <f>HLOOKUP($B101,'Main Sheet'!$B$9:$F$44,26,FALSE)*$R101/(1-AF101)</f>
        <v>#N/A</v>
      </c>
      <c r="AT101" s="128" t="e">
        <f>HLOOKUP($B101,'Main Sheet'!$B$9:$F$44,26,FALSE)*$R101/(1-AG101)</f>
        <v>#N/A</v>
      </c>
      <c r="AU101" s="128" t="e">
        <f>HLOOKUP($B101,'Main Sheet'!$B$9:$F$44,26,FALSE)*$T101/(1-AL101)</f>
        <v>#N/A</v>
      </c>
      <c r="AV101" s="128" t="e">
        <f>HLOOKUP($B101,'Main Sheet'!$B$9:$F$44,26,FALSE)*$T101/(1-AM101)</f>
        <v>#N/A</v>
      </c>
      <c r="AW101" s="128" t="e">
        <f>HLOOKUP($B101,'Main Sheet'!$B$9:$F$44,26,FALSE)*$T101/(1-AN101)</f>
        <v>#N/A</v>
      </c>
      <c r="AX101" s="50" t="e">
        <f t="shared" si="45"/>
        <v>#N/A</v>
      </c>
      <c r="AY101" s="50" t="e">
        <f t="shared" si="46"/>
        <v>#N/A</v>
      </c>
      <c r="AZ101" s="50" t="e">
        <f t="shared" si="47"/>
        <v>#N/A</v>
      </c>
      <c r="BA101" s="50" t="e">
        <f t="shared" si="48"/>
        <v>#N/A</v>
      </c>
      <c r="BB101" s="50" t="e">
        <f t="shared" si="49"/>
        <v>#N/A</v>
      </c>
      <c r="BC101" s="50" t="e">
        <f t="shared" si="50"/>
        <v>#N/A</v>
      </c>
      <c r="BD101" s="50" t="e">
        <f t="shared" si="51"/>
        <v>#N/A</v>
      </c>
      <c r="BE101" s="50" t="e">
        <f t="shared" si="52"/>
        <v>#N/A</v>
      </c>
      <c r="BF101" s="50" t="e">
        <f t="shared" si="53"/>
        <v>#N/A</v>
      </c>
      <c r="BG101" s="131" t="e">
        <f t="shared" si="54"/>
        <v>#N/A</v>
      </c>
      <c r="BH101" s="131" t="e">
        <f t="shared" si="55"/>
        <v>#N/A</v>
      </c>
      <c r="BI101" s="131" t="e">
        <f t="shared" si="56"/>
        <v>#N/A</v>
      </c>
      <c r="BJ101" s="131" t="e">
        <f t="shared" si="57"/>
        <v>#N/A</v>
      </c>
      <c r="BK101" s="131" t="e">
        <f t="shared" si="58"/>
        <v>#N/A</v>
      </c>
      <c r="BL101" s="131" t="e">
        <f t="shared" si="59"/>
        <v>#N/A</v>
      </c>
      <c r="BM101" s="131" t="e">
        <f t="shared" si="60"/>
        <v>#N/A</v>
      </c>
      <c r="BN101" s="131" t="e">
        <f t="shared" si="61"/>
        <v>#N/A</v>
      </c>
      <c r="BO101" s="131" t="e">
        <f t="shared" si="62"/>
        <v>#N/A</v>
      </c>
      <c r="BP101" s="129" t="e">
        <f t="shared" si="63"/>
        <v>#N/A</v>
      </c>
      <c r="BQ101" s="129" t="e">
        <f t="shared" si="64"/>
        <v>#N/A</v>
      </c>
      <c r="BR101" s="129" t="e">
        <f t="shared" si="65"/>
        <v>#N/A</v>
      </c>
      <c r="BS101" s="129" t="e">
        <f t="shared" si="66"/>
        <v>#N/A</v>
      </c>
      <c r="BT101" s="129" t="e">
        <f t="shared" si="67"/>
        <v>#N/A</v>
      </c>
      <c r="BU101" s="129" t="e">
        <f t="shared" si="68"/>
        <v>#N/A</v>
      </c>
      <c r="BV101" s="129" t="e">
        <f t="shared" si="69"/>
        <v>#N/A</v>
      </c>
      <c r="BW101" s="129" t="e">
        <f t="shared" si="70"/>
        <v>#N/A</v>
      </c>
      <c r="BX101" s="129" t="e">
        <f t="shared" si="71"/>
        <v>#N/A</v>
      </c>
      <c r="BY101" s="131" t="e">
        <f t="shared" si="72"/>
        <v>#N/A</v>
      </c>
      <c r="BZ101" s="131" t="e">
        <f t="shared" si="73"/>
        <v>#N/A</v>
      </c>
      <c r="CA101" s="131" t="e">
        <f t="shared" si="74"/>
        <v>#N/A</v>
      </c>
      <c r="CB101" s="131" t="e">
        <f t="shared" si="75"/>
        <v>#N/A</v>
      </c>
      <c r="CC101" s="131" t="e">
        <f t="shared" si="76"/>
        <v>#N/A</v>
      </c>
      <c r="CD101" s="131" t="e">
        <f t="shared" si="77"/>
        <v>#N/A</v>
      </c>
      <c r="CE101" s="131" t="e">
        <f t="shared" si="78"/>
        <v>#N/A</v>
      </c>
      <c r="CF101" s="131" t="e">
        <f t="shared" si="79"/>
        <v>#N/A</v>
      </c>
      <c r="CG101" s="131" t="e">
        <f t="shared" si="80"/>
        <v>#N/A</v>
      </c>
    </row>
    <row r="102" spans="2:85" x14ac:dyDescent="0.2">
      <c r="B102" s="103">
        <v>2020</v>
      </c>
      <c r="C102" s="103">
        <v>5</v>
      </c>
      <c r="D102" s="103">
        <v>5</v>
      </c>
      <c r="E102" s="4" t="s">
        <v>7</v>
      </c>
      <c r="F102" s="4" t="s">
        <v>7</v>
      </c>
      <c r="G102" s="133">
        <f>SUMIFS('Model Trip Data'!$H:$H,'Model Trip Data'!$A:$A,$B102,'Model Trip Data'!$B:$B,$C102,'Model Trip Data'!$C:$C,$D102,'Model Trip Data'!$E:$E,G$7,'Model Trip Data'!$F:$F,G$8,'Model Trip Data'!$D:$D,G$10,'Model Trip Data'!$G:$G,G$9)</f>
        <v>0</v>
      </c>
      <c r="H102" s="133">
        <f>SUMIFS('Model Trip Data'!$H:$H,'Model Trip Data'!$A:$A,$B102,'Model Trip Data'!$B:$B,$C102,'Model Trip Data'!$C:$C,$D102,'Model Trip Data'!$E:$E,H$7,'Model Trip Data'!$F:$F,H$8,'Model Trip Data'!$D:$D,H$10,'Model Trip Data'!$G:$G,H$9)</f>
        <v>0</v>
      </c>
      <c r="I102" s="133">
        <f>SUMIFS('Model Trip Data'!$H:$H,'Model Trip Data'!$A:$A,$B102,'Model Trip Data'!$B:$B,$C102,'Model Trip Data'!$C:$C,$D102,'Model Trip Data'!$E:$E,I$7,'Model Trip Data'!$F:$F,I$8,'Model Trip Data'!$D:$D,I$10,'Model Trip Data'!$G:$G,I$9)</f>
        <v>0</v>
      </c>
      <c r="J102" s="133">
        <f>SUMIFS('Model Trip Data'!$H:$H,'Model Trip Data'!$A:$A,$B102,'Model Trip Data'!$B:$B,$C102,'Model Trip Data'!$C:$C,$D102,'Model Trip Data'!$E:$E,J$7,'Model Trip Data'!$F:$F,J$8,'Model Trip Data'!$D:$D,J$10,'Model Trip Data'!$G:$G,J$9)</f>
        <v>0</v>
      </c>
      <c r="K102" s="133">
        <f>SUMIFS('Model Trip Data'!$H:$H,'Model Trip Data'!$A:$A,$B102,'Model Trip Data'!$B:$B,$C102,'Model Trip Data'!$C:$C,$D102,'Model Trip Data'!$E:$E,K$7,'Model Trip Data'!$F:$F,K$8,'Model Trip Data'!$D:$D,K$10,'Model Trip Data'!$G:$G,K$9)</f>
        <v>0</v>
      </c>
      <c r="L102" s="133">
        <f>SUMIFS('Model Trip Data'!$H:$H,'Model Trip Data'!$A:$A,$B102,'Model Trip Data'!$B:$B,$C102,'Model Trip Data'!$C:$C,$D102,'Model Trip Data'!$E:$E,L$7,'Model Trip Data'!$F:$F,L$8,'Model Trip Data'!$D:$D,L$10,'Model Trip Data'!$G:$G,L$9)</f>
        <v>0</v>
      </c>
      <c r="M102" s="133">
        <f>SUMIFS('Model Trip Data'!$H:$H,'Model Trip Data'!$A:$A,$B102,'Model Trip Data'!$B:$B,$C102,'Model Trip Data'!$C:$C,$D102,'Model Trip Data'!$E:$E,M$7,'Model Trip Data'!$F:$F,M$8,'Model Trip Data'!$G:$G,M$9)</f>
        <v>0</v>
      </c>
      <c r="N102" s="133">
        <f>SUMIFS('Model Trip Data'!$H:$H,'Model Trip Data'!$A:$A,$B102,'Model Trip Data'!$B:$B,$C102,'Model Trip Data'!$C:$C,$D102,'Model Trip Data'!$E:$E,N$7,'Model Trip Data'!$F:$F,N$8,'Model Trip Data'!$G:$G,N$9)</f>
        <v>0</v>
      </c>
      <c r="O102" s="133">
        <f>SUMIFS('Model Trip Data'!$H:$H,'Model Trip Data'!$A:$A,$B102,'Model Trip Data'!$B:$B,$C102,'Model Trip Data'!$C:$C,$D102,'Model Trip Data'!$E:$E,O$7,'Model Trip Data'!$F:$F,O$8,'Model Trip Data'!$G:$G,O$9)</f>
        <v>0</v>
      </c>
      <c r="P102" s="134" t="e">
        <f>VLOOKUP($B102&amp;"_"&amp;$C102&amp;"_"&amp;$D102&amp;"_"&amp;P$10,'Model Skims Data'!$A:$H,6,FALSE)</f>
        <v>#N/A</v>
      </c>
      <c r="Q102" s="134" t="e">
        <f>VLOOKUP($B102&amp;"_"&amp;$C102&amp;"_"&amp;$D102&amp;"_"&amp;Q$10,'Model Skims Data'!$A:$H,7,FALSE)</f>
        <v>#N/A</v>
      </c>
      <c r="R102" s="134" t="e">
        <f>VLOOKUP($B102&amp;"_"&amp;$C102&amp;"_"&amp;$D102&amp;"_"&amp;R$10,'Model Skims Data'!$A:$H,6,FALSE)</f>
        <v>#N/A</v>
      </c>
      <c r="S102" s="134" t="e">
        <f>VLOOKUP($B102&amp;"_"&amp;$C102&amp;"_"&amp;$D102&amp;"_"&amp;S$10,'Model Skims Data'!$A:$H,7,FALSE)</f>
        <v>#N/A</v>
      </c>
      <c r="T102" s="134" t="e">
        <f>VLOOKUP($B102&amp;"_"&amp;$C102&amp;"_"&amp;$D102&amp;"_"&amp;T$10,'Model Skims Data'!$A:$H,6,FALSE)</f>
        <v>#N/A</v>
      </c>
      <c r="U102" s="134" t="e">
        <f>VLOOKUP($B102&amp;"_"&amp;$C102&amp;"_"&amp;$D102&amp;"_"&amp;U$10,'Model Skims Data'!$A:$H,7,FALSE)</f>
        <v>#N/A</v>
      </c>
      <c r="V102" s="134" t="e">
        <f>VLOOKUP($B102&amp;"_"&amp;$C102&amp;"_"&amp;$D102&amp;"_"&amp;V$10,'Model Skims Data'!$A:$H,8,FALSE)</f>
        <v>#N/A</v>
      </c>
      <c r="W102" s="134" t="e">
        <f>VLOOKUP($B102&amp;"_"&amp;$C102&amp;"_"&amp;$D102&amp;"_"&amp;W$10,'Model Skims Data'!$A:$H,8,FALSE)</f>
        <v>#N/A</v>
      </c>
      <c r="X102" s="134" t="e">
        <f>VLOOKUP($B102&amp;"_"&amp;$C102&amp;"_"&amp;$D102&amp;"_"&amp;X$10,'Model Skims Data'!$A:$H,8,FALSE)</f>
        <v>#N/A</v>
      </c>
      <c r="Y102" s="134">
        <f>HLOOKUP('Pooling Demand- Subsidy &amp; ML'!$B102,'Main Sheet'!$B$9:$F$44,21,FALSE)</f>
        <v>20.2</v>
      </c>
      <c r="Z102" s="134">
        <f>HLOOKUP('Pooling Demand- Subsidy &amp; ML'!$B102,'Main Sheet'!$B$9:$F$44,23,FALSE)</f>
        <v>0</v>
      </c>
      <c r="AA102" s="179">
        <f>HLOOKUP('Pooling Demand- Subsidy &amp; ML'!$B102,'Main Sheet'!$B$9:$F$44,28,FALSE)</f>
        <v>-1.9513339196716502E-3</v>
      </c>
      <c r="AB102" s="180">
        <f>HLOOKUP('Pooling Demand- Subsidy &amp; ML'!$B102,'Main Sheet'!$B$9:$F$44,30,FALSE)</f>
        <v>-2.6</v>
      </c>
      <c r="AC102" s="180">
        <f>HLOOKUP('Pooling Demand- Subsidy &amp; ML'!$B102,'Main Sheet'!$B$9:$F$44,31,FALSE)</f>
        <v>-5.9</v>
      </c>
      <c r="AD102" s="180">
        <f>HLOOKUP('Pooling Demand- Subsidy &amp; ML'!$B102,'Main Sheet'!$B$9:$F$44,32,FALSE)</f>
        <v>-7.9</v>
      </c>
      <c r="AE102" s="108" t="e">
        <f t="shared" si="81"/>
        <v>#N/A</v>
      </c>
      <c r="AF102" s="108" t="e">
        <f t="shared" si="82"/>
        <v>#N/A</v>
      </c>
      <c r="AG102" s="108" t="e">
        <f t="shared" si="83"/>
        <v>#N/A</v>
      </c>
      <c r="AH102" s="134">
        <f>HLOOKUP('Pooling Demand- Subsidy &amp; ML'!$B102,'Main Sheet'!$B$9:$F$44,24,FALSE)</f>
        <v>54</v>
      </c>
      <c r="AI102" s="180">
        <f>HLOOKUP('Pooling Demand- Subsidy &amp; ML'!$B102,'Main Sheet'!$B$9:$F$44,34,FALSE)</f>
        <v>-2.9</v>
      </c>
      <c r="AJ102" s="180">
        <f>HLOOKUP('Pooling Demand- Subsidy &amp; ML'!$B102,'Main Sheet'!$B$9:$F$44,35,FALSE)</f>
        <v>-6.3</v>
      </c>
      <c r="AK102" s="180">
        <f>HLOOKUP('Pooling Demand- Subsidy &amp; ML'!$B102,'Main Sheet'!$B$9:$F$44,36,FALSE)</f>
        <v>-8.4</v>
      </c>
      <c r="AL102" s="108" t="e">
        <f t="shared" si="84"/>
        <v>#N/A</v>
      </c>
      <c r="AM102" s="108" t="e">
        <f t="shared" si="85"/>
        <v>#N/A</v>
      </c>
      <c r="AN102" s="108" t="e">
        <f t="shared" si="86"/>
        <v>#N/A</v>
      </c>
      <c r="AO102" s="128" t="e">
        <f>HLOOKUP($B102,'Main Sheet'!$B$9:$F$44,26,FALSE)*$P102/(1-AE102)</f>
        <v>#N/A</v>
      </c>
      <c r="AP102" s="128" t="e">
        <f>HLOOKUP($B102,'Main Sheet'!$B$9:$F$44,26,FALSE)*$P102/(1-AF102)</f>
        <v>#N/A</v>
      </c>
      <c r="AQ102" s="128" t="e">
        <f>HLOOKUP($B102,'Main Sheet'!$B$9:$F$44,26,FALSE)*$P102/(1-AG102)</f>
        <v>#N/A</v>
      </c>
      <c r="AR102" s="128" t="e">
        <f>HLOOKUP($B102,'Main Sheet'!$B$9:$F$44,26,FALSE)*$R102/(1-AE102)</f>
        <v>#N/A</v>
      </c>
      <c r="AS102" s="128" t="e">
        <f>HLOOKUP($B102,'Main Sheet'!$B$9:$F$44,26,FALSE)*$R102/(1-AF102)</f>
        <v>#N/A</v>
      </c>
      <c r="AT102" s="128" t="e">
        <f>HLOOKUP($B102,'Main Sheet'!$B$9:$F$44,26,FALSE)*$R102/(1-AG102)</f>
        <v>#N/A</v>
      </c>
      <c r="AU102" s="128" t="e">
        <f>HLOOKUP($B102,'Main Sheet'!$B$9:$F$44,26,FALSE)*$T102/(1-AL102)</f>
        <v>#N/A</v>
      </c>
      <c r="AV102" s="128" t="e">
        <f>HLOOKUP($B102,'Main Sheet'!$B$9:$F$44,26,FALSE)*$T102/(1-AM102)</f>
        <v>#N/A</v>
      </c>
      <c r="AW102" s="128" t="e">
        <f>HLOOKUP($B102,'Main Sheet'!$B$9:$F$44,26,FALSE)*$T102/(1-AN102)</f>
        <v>#N/A</v>
      </c>
      <c r="AX102" s="50" t="e">
        <f t="shared" si="45"/>
        <v>#N/A</v>
      </c>
      <c r="AY102" s="50" t="e">
        <f t="shared" si="46"/>
        <v>#N/A</v>
      </c>
      <c r="AZ102" s="50" t="e">
        <f t="shared" si="47"/>
        <v>#N/A</v>
      </c>
      <c r="BA102" s="50" t="e">
        <f t="shared" si="48"/>
        <v>#N/A</v>
      </c>
      <c r="BB102" s="50" t="e">
        <f t="shared" si="49"/>
        <v>#N/A</v>
      </c>
      <c r="BC102" s="50" t="e">
        <f t="shared" si="50"/>
        <v>#N/A</v>
      </c>
      <c r="BD102" s="50" t="e">
        <f t="shared" si="51"/>
        <v>#N/A</v>
      </c>
      <c r="BE102" s="50" t="e">
        <f t="shared" si="52"/>
        <v>#N/A</v>
      </c>
      <c r="BF102" s="50" t="e">
        <f t="shared" si="53"/>
        <v>#N/A</v>
      </c>
      <c r="BG102" s="131" t="e">
        <f t="shared" si="54"/>
        <v>#N/A</v>
      </c>
      <c r="BH102" s="131" t="e">
        <f t="shared" si="55"/>
        <v>#N/A</v>
      </c>
      <c r="BI102" s="131" t="e">
        <f t="shared" si="56"/>
        <v>#N/A</v>
      </c>
      <c r="BJ102" s="131" t="e">
        <f t="shared" si="57"/>
        <v>#N/A</v>
      </c>
      <c r="BK102" s="131" t="e">
        <f t="shared" si="58"/>
        <v>#N/A</v>
      </c>
      <c r="BL102" s="131" t="e">
        <f t="shared" si="59"/>
        <v>#N/A</v>
      </c>
      <c r="BM102" s="131" t="e">
        <f t="shared" si="60"/>
        <v>#N/A</v>
      </c>
      <c r="BN102" s="131" t="e">
        <f t="shared" si="61"/>
        <v>#N/A</v>
      </c>
      <c r="BO102" s="131" t="e">
        <f t="shared" si="62"/>
        <v>#N/A</v>
      </c>
      <c r="BP102" s="129" t="e">
        <f t="shared" si="63"/>
        <v>#N/A</v>
      </c>
      <c r="BQ102" s="129" t="e">
        <f t="shared" si="64"/>
        <v>#N/A</v>
      </c>
      <c r="BR102" s="129" t="e">
        <f t="shared" si="65"/>
        <v>#N/A</v>
      </c>
      <c r="BS102" s="129" t="e">
        <f t="shared" si="66"/>
        <v>#N/A</v>
      </c>
      <c r="BT102" s="129" t="e">
        <f t="shared" si="67"/>
        <v>#N/A</v>
      </c>
      <c r="BU102" s="129" t="e">
        <f t="shared" si="68"/>
        <v>#N/A</v>
      </c>
      <c r="BV102" s="129" t="e">
        <f t="shared" si="69"/>
        <v>#N/A</v>
      </c>
      <c r="BW102" s="129" t="e">
        <f t="shared" si="70"/>
        <v>#N/A</v>
      </c>
      <c r="BX102" s="129" t="e">
        <f t="shared" si="71"/>
        <v>#N/A</v>
      </c>
      <c r="BY102" s="131" t="e">
        <f t="shared" si="72"/>
        <v>#N/A</v>
      </c>
      <c r="BZ102" s="131" t="e">
        <f t="shared" si="73"/>
        <v>#N/A</v>
      </c>
      <c r="CA102" s="131" t="e">
        <f t="shared" si="74"/>
        <v>#N/A</v>
      </c>
      <c r="CB102" s="131" t="e">
        <f t="shared" si="75"/>
        <v>#N/A</v>
      </c>
      <c r="CC102" s="131" t="e">
        <f t="shared" si="76"/>
        <v>#N/A</v>
      </c>
      <c r="CD102" s="131" t="e">
        <f t="shared" si="77"/>
        <v>#N/A</v>
      </c>
      <c r="CE102" s="131" t="e">
        <f t="shared" si="78"/>
        <v>#N/A</v>
      </c>
      <c r="CF102" s="131" t="e">
        <f t="shared" si="79"/>
        <v>#N/A</v>
      </c>
      <c r="CG102" s="131" t="e">
        <f t="shared" si="80"/>
        <v>#N/A</v>
      </c>
    </row>
    <row r="103" spans="2:85" x14ac:dyDescent="0.2">
      <c r="B103" s="103">
        <v>2020</v>
      </c>
      <c r="C103" s="103">
        <v>6</v>
      </c>
      <c r="D103" s="103">
        <v>5</v>
      </c>
      <c r="E103" s="4" t="s">
        <v>8</v>
      </c>
      <c r="F103" s="4" t="s">
        <v>7</v>
      </c>
      <c r="G103" s="133">
        <f>SUMIFS('Model Trip Data'!$H:$H,'Model Trip Data'!$A:$A,$B103,'Model Trip Data'!$B:$B,$C103,'Model Trip Data'!$C:$C,$D103,'Model Trip Data'!$E:$E,G$7,'Model Trip Data'!$F:$F,G$8,'Model Trip Data'!$D:$D,G$10,'Model Trip Data'!$G:$G,G$9)</f>
        <v>0</v>
      </c>
      <c r="H103" s="133">
        <f>SUMIFS('Model Trip Data'!$H:$H,'Model Trip Data'!$A:$A,$B103,'Model Trip Data'!$B:$B,$C103,'Model Trip Data'!$C:$C,$D103,'Model Trip Data'!$E:$E,H$7,'Model Trip Data'!$F:$F,H$8,'Model Trip Data'!$D:$D,H$10,'Model Trip Data'!$G:$G,H$9)</f>
        <v>0</v>
      </c>
      <c r="I103" s="133">
        <f>SUMIFS('Model Trip Data'!$H:$H,'Model Trip Data'!$A:$A,$B103,'Model Trip Data'!$B:$B,$C103,'Model Trip Data'!$C:$C,$D103,'Model Trip Data'!$E:$E,I$7,'Model Trip Data'!$F:$F,I$8,'Model Trip Data'!$D:$D,I$10,'Model Trip Data'!$G:$G,I$9)</f>
        <v>0</v>
      </c>
      <c r="J103" s="133">
        <f>SUMIFS('Model Trip Data'!$H:$H,'Model Trip Data'!$A:$A,$B103,'Model Trip Data'!$B:$B,$C103,'Model Trip Data'!$C:$C,$D103,'Model Trip Data'!$E:$E,J$7,'Model Trip Data'!$F:$F,J$8,'Model Trip Data'!$D:$D,J$10,'Model Trip Data'!$G:$G,J$9)</f>
        <v>0</v>
      </c>
      <c r="K103" s="133">
        <f>SUMIFS('Model Trip Data'!$H:$H,'Model Trip Data'!$A:$A,$B103,'Model Trip Data'!$B:$B,$C103,'Model Trip Data'!$C:$C,$D103,'Model Trip Data'!$E:$E,K$7,'Model Trip Data'!$F:$F,K$8,'Model Trip Data'!$D:$D,K$10,'Model Trip Data'!$G:$G,K$9)</f>
        <v>0</v>
      </c>
      <c r="L103" s="133">
        <f>SUMIFS('Model Trip Data'!$H:$H,'Model Trip Data'!$A:$A,$B103,'Model Trip Data'!$B:$B,$C103,'Model Trip Data'!$C:$C,$D103,'Model Trip Data'!$E:$E,L$7,'Model Trip Data'!$F:$F,L$8,'Model Trip Data'!$D:$D,L$10,'Model Trip Data'!$G:$G,L$9)</f>
        <v>0</v>
      </c>
      <c r="M103" s="133">
        <f>SUMIFS('Model Trip Data'!$H:$H,'Model Trip Data'!$A:$A,$B103,'Model Trip Data'!$B:$B,$C103,'Model Trip Data'!$C:$C,$D103,'Model Trip Data'!$E:$E,M$7,'Model Trip Data'!$F:$F,M$8,'Model Trip Data'!$G:$G,M$9)</f>
        <v>0</v>
      </c>
      <c r="N103" s="133">
        <f>SUMIFS('Model Trip Data'!$H:$H,'Model Trip Data'!$A:$A,$B103,'Model Trip Data'!$B:$B,$C103,'Model Trip Data'!$C:$C,$D103,'Model Trip Data'!$E:$E,N$7,'Model Trip Data'!$F:$F,N$8,'Model Trip Data'!$G:$G,N$9)</f>
        <v>0</v>
      </c>
      <c r="O103" s="133">
        <f>SUMIFS('Model Trip Data'!$H:$H,'Model Trip Data'!$A:$A,$B103,'Model Trip Data'!$B:$B,$C103,'Model Trip Data'!$C:$C,$D103,'Model Trip Data'!$E:$E,O$7,'Model Trip Data'!$F:$F,O$8,'Model Trip Data'!$G:$G,O$9)</f>
        <v>0</v>
      </c>
      <c r="P103" s="134" t="e">
        <f>VLOOKUP($B103&amp;"_"&amp;$C103&amp;"_"&amp;$D103&amp;"_"&amp;P$10,'Model Skims Data'!$A:$H,6,FALSE)</f>
        <v>#N/A</v>
      </c>
      <c r="Q103" s="134" t="e">
        <f>VLOOKUP($B103&amp;"_"&amp;$C103&amp;"_"&amp;$D103&amp;"_"&amp;Q$10,'Model Skims Data'!$A:$H,7,FALSE)</f>
        <v>#N/A</v>
      </c>
      <c r="R103" s="134" t="e">
        <f>VLOOKUP($B103&amp;"_"&amp;$C103&amp;"_"&amp;$D103&amp;"_"&amp;R$10,'Model Skims Data'!$A:$H,6,FALSE)</f>
        <v>#N/A</v>
      </c>
      <c r="S103" s="134" t="e">
        <f>VLOOKUP($B103&amp;"_"&amp;$C103&amp;"_"&amp;$D103&amp;"_"&amp;S$10,'Model Skims Data'!$A:$H,7,FALSE)</f>
        <v>#N/A</v>
      </c>
      <c r="T103" s="134" t="e">
        <f>VLOOKUP($B103&amp;"_"&amp;$C103&amp;"_"&amp;$D103&amp;"_"&amp;T$10,'Model Skims Data'!$A:$H,6,FALSE)</f>
        <v>#N/A</v>
      </c>
      <c r="U103" s="134" t="e">
        <f>VLOOKUP($B103&amp;"_"&amp;$C103&amp;"_"&amp;$D103&amp;"_"&amp;U$10,'Model Skims Data'!$A:$H,7,FALSE)</f>
        <v>#N/A</v>
      </c>
      <c r="V103" s="134" t="e">
        <f>VLOOKUP($B103&amp;"_"&amp;$C103&amp;"_"&amp;$D103&amp;"_"&amp;V$10,'Model Skims Data'!$A:$H,8,FALSE)</f>
        <v>#N/A</v>
      </c>
      <c r="W103" s="134" t="e">
        <f>VLOOKUP($B103&amp;"_"&amp;$C103&amp;"_"&amp;$D103&amp;"_"&amp;W$10,'Model Skims Data'!$A:$H,8,FALSE)</f>
        <v>#N/A</v>
      </c>
      <c r="X103" s="134" t="e">
        <f>VLOOKUP($B103&amp;"_"&amp;$C103&amp;"_"&amp;$D103&amp;"_"&amp;X$10,'Model Skims Data'!$A:$H,8,FALSE)</f>
        <v>#N/A</v>
      </c>
      <c r="Y103" s="134">
        <f>HLOOKUP('Pooling Demand- Subsidy &amp; ML'!$B103,'Main Sheet'!$B$9:$F$44,21,FALSE)</f>
        <v>20.2</v>
      </c>
      <c r="Z103" s="134">
        <f>HLOOKUP('Pooling Demand- Subsidy &amp; ML'!$B103,'Main Sheet'!$B$9:$F$44,23,FALSE)</f>
        <v>0</v>
      </c>
      <c r="AA103" s="179">
        <f>HLOOKUP('Pooling Demand- Subsidy &amp; ML'!$B103,'Main Sheet'!$B$9:$F$44,28,FALSE)</f>
        <v>-1.9513339196716502E-3</v>
      </c>
      <c r="AB103" s="180">
        <f>HLOOKUP('Pooling Demand- Subsidy &amp; ML'!$B103,'Main Sheet'!$B$9:$F$44,30,FALSE)</f>
        <v>-2.6</v>
      </c>
      <c r="AC103" s="180">
        <f>HLOOKUP('Pooling Demand- Subsidy &amp; ML'!$B103,'Main Sheet'!$B$9:$F$44,31,FALSE)</f>
        <v>-5.9</v>
      </c>
      <c r="AD103" s="180">
        <f>HLOOKUP('Pooling Demand- Subsidy &amp; ML'!$B103,'Main Sheet'!$B$9:$F$44,32,FALSE)</f>
        <v>-7.9</v>
      </c>
      <c r="AE103" s="108" t="e">
        <f t="shared" si="81"/>
        <v>#N/A</v>
      </c>
      <c r="AF103" s="108" t="e">
        <f t="shared" si="82"/>
        <v>#N/A</v>
      </c>
      <c r="AG103" s="108" t="e">
        <f t="shared" si="83"/>
        <v>#N/A</v>
      </c>
      <c r="AH103" s="134">
        <f>HLOOKUP('Pooling Demand- Subsidy &amp; ML'!$B103,'Main Sheet'!$B$9:$F$44,24,FALSE)</f>
        <v>54</v>
      </c>
      <c r="AI103" s="180">
        <f>HLOOKUP('Pooling Demand- Subsidy &amp; ML'!$B103,'Main Sheet'!$B$9:$F$44,34,FALSE)</f>
        <v>-2.9</v>
      </c>
      <c r="AJ103" s="180">
        <f>HLOOKUP('Pooling Demand- Subsidy &amp; ML'!$B103,'Main Sheet'!$B$9:$F$44,35,FALSE)</f>
        <v>-6.3</v>
      </c>
      <c r="AK103" s="180">
        <f>HLOOKUP('Pooling Demand- Subsidy &amp; ML'!$B103,'Main Sheet'!$B$9:$F$44,36,FALSE)</f>
        <v>-8.4</v>
      </c>
      <c r="AL103" s="108" t="e">
        <f t="shared" si="84"/>
        <v>#N/A</v>
      </c>
      <c r="AM103" s="108" t="e">
        <f t="shared" si="85"/>
        <v>#N/A</v>
      </c>
      <c r="AN103" s="108" t="e">
        <f t="shared" si="86"/>
        <v>#N/A</v>
      </c>
      <c r="AO103" s="128" t="e">
        <f>HLOOKUP($B103,'Main Sheet'!$B$9:$F$44,26,FALSE)*$P103/(1-AE103)</f>
        <v>#N/A</v>
      </c>
      <c r="AP103" s="128" t="e">
        <f>HLOOKUP($B103,'Main Sheet'!$B$9:$F$44,26,FALSE)*$P103/(1-AF103)</f>
        <v>#N/A</v>
      </c>
      <c r="AQ103" s="128" t="e">
        <f>HLOOKUP($B103,'Main Sheet'!$B$9:$F$44,26,FALSE)*$P103/(1-AG103)</f>
        <v>#N/A</v>
      </c>
      <c r="AR103" s="128" t="e">
        <f>HLOOKUP($B103,'Main Sheet'!$B$9:$F$44,26,FALSE)*$R103/(1-AE103)</f>
        <v>#N/A</v>
      </c>
      <c r="AS103" s="128" t="e">
        <f>HLOOKUP($B103,'Main Sheet'!$B$9:$F$44,26,FALSE)*$R103/(1-AF103)</f>
        <v>#N/A</v>
      </c>
      <c r="AT103" s="128" t="e">
        <f>HLOOKUP($B103,'Main Sheet'!$B$9:$F$44,26,FALSE)*$R103/(1-AG103)</f>
        <v>#N/A</v>
      </c>
      <c r="AU103" s="128" t="e">
        <f>HLOOKUP($B103,'Main Sheet'!$B$9:$F$44,26,FALSE)*$T103/(1-AL103)</f>
        <v>#N/A</v>
      </c>
      <c r="AV103" s="128" t="e">
        <f>HLOOKUP($B103,'Main Sheet'!$B$9:$F$44,26,FALSE)*$T103/(1-AM103)</f>
        <v>#N/A</v>
      </c>
      <c r="AW103" s="128" t="e">
        <f>HLOOKUP($B103,'Main Sheet'!$B$9:$F$44,26,FALSE)*$T103/(1-AN103)</f>
        <v>#N/A</v>
      </c>
      <c r="AX103" s="50" t="e">
        <f t="shared" si="45"/>
        <v>#N/A</v>
      </c>
      <c r="AY103" s="50" t="e">
        <f t="shared" si="46"/>
        <v>#N/A</v>
      </c>
      <c r="AZ103" s="50" t="e">
        <f t="shared" si="47"/>
        <v>#N/A</v>
      </c>
      <c r="BA103" s="50" t="e">
        <f t="shared" si="48"/>
        <v>#N/A</v>
      </c>
      <c r="BB103" s="50" t="e">
        <f t="shared" si="49"/>
        <v>#N/A</v>
      </c>
      <c r="BC103" s="50" t="e">
        <f t="shared" si="50"/>
        <v>#N/A</v>
      </c>
      <c r="BD103" s="50" t="e">
        <f t="shared" si="51"/>
        <v>#N/A</v>
      </c>
      <c r="BE103" s="50" t="e">
        <f t="shared" si="52"/>
        <v>#N/A</v>
      </c>
      <c r="BF103" s="50" t="e">
        <f t="shared" si="53"/>
        <v>#N/A</v>
      </c>
      <c r="BG103" s="131" t="e">
        <f t="shared" si="54"/>
        <v>#N/A</v>
      </c>
      <c r="BH103" s="131" t="e">
        <f t="shared" si="55"/>
        <v>#N/A</v>
      </c>
      <c r="BI103" s="131" t="e">
        <f t="shared" si="56"/>
        <v>#N/A</v>
      </c>
      <c r="BJ103" s="131" t="e">
        <f t="shared" si="57"/>
        <v>#N/A</v>
      </c>
      <c r="BK103" s="131" t="e">
        <f t="shared" si="58"/>
        <v>#N/A</v>
      </c>
      <c r="BL103" s="131" t="e">
        <f t="shared" si="59"/>
        <v>#N/A</v>
      </c>
      <c r="BM103" s="131" t="e">
        <f t="shared" si="60"/>
        <v>#N/A</v>
      </c>
      <c r="BN103" s="131" t="e">
        <f t="shared" si="61"/>
        <v>#N/A</v>
      </c>
      <c r="BO103" s="131" t="e">
        <f t="shared" si="62"/>
        <v>#N/A</v>
      </c>
      <c r="BP103" s="129" t="e">
        <f t="shared" si="63"/>
        <v>#N/A</v>
      </c>
      <c r="BQ103" s="129" t="e">
        <f t="shared" si="64"/>
        <v>#N/A</v>
      </c>
      <c r="BR103" s="129" t="e">
        <f t="shared" si="65"/>
        <v>#N/A</v>
      </c>
      <c r="BS103" s="129" t="e">
        <f t="shared" si="66"/>
        <v>#N/A</v>
      </c>
      <c r="BT103" s="129" t="e">
        <f t="shared" si="67"/>
        <v>#N/A</v>
      </c>
      <c r="BU103" s="129" t="e">
        <f t="shared" si="68"/>
        <v>#N/A</v>
      </c>
      <c r="BV103" s="129" t="e">
        <f t="shared" si="69"/>
        <v>#N/A</v>
      </c>
      <c r="BW103" s="129" t="e">
        <f t="shared" si="70"/>
        <v>#N/A</v>
      </c>
      <c r="BX103" s="129" t="e">
        <f t="shared" si="71"/>
        <v>#N/A</v>
      </c>
      <c r="BY103" s="131" t="e">
        <f t="shared" si="72"/>
        <v>#N/A</v>
      </c>
      <c r="BZ103" s="131" t="e">
        <f t="shared" si="73"/>
        <v>#N/A</v>
      </c>
      <c r="CA103" s="131" t="e">
        <f t="shared" si="74"/>
        <v>#N/A</v>
      </c>
      <c r="CB103" s="131" t="e">
        <f t="shared" si="75"/>
        <v>#N/A</v>
      </c>
      <c r="CC103" s="131" t="e">
        <f t="shared" si="76"/>
        <v>#N/A</v>
      </c>
      <c r="CD103" s="131" t="e">
        <f t="shared" si="77"/>
        <v>#N/A</v>
      </c>
      <c r="CE103" s="131" t="e">
        <f t="shared" si="78"/>
        <v>#N/A</v>
      </c>
      <c r="CF103" s="131" t="e">
        <f t="shared" si="79"/>
        <v>#N/A</v>
      </c>
      <c r="CG103" s="131" t="e">
        <f t="shared" si="80"/>
        <v>#N/A</v>
      </c>
    </row>
    <row r="104" spans="2:85" x14ac:dyDescent="0.2">
      <c r="B104" s="103">
        <v>2020</v>
      </c>
      <c r="C104" s="103">
        <v>0</v>
      </c>
      <c r="D104" s="103">
        <v>6</v>
      </c>
      <c r="E104" s="4" t="s">
        <v>2</v>
      </c>
      <c r="F104" s="4" t="s">
        <v>8</v>
      </c>
      <c r="G104" s="133">
        <f>SUMIFS('Model Trip Data'!$H:$H,'Model Trip Data'!$A:$A,$B104,'Model Trip Data'!$B:$B,$C104,'Model Trip Data'!$C:$C,$D104,'Model Trip Data'!$E:$E,G$7,'Model Trip Data'!$F:$F,G$8,'Model Trip Data'!$D:$D,G$10,'Model Trip Data'!$G:$G,G$9)</f>
        <v>0</v>
      </c>
      <c r="H104" s="133">
        <f>SUMIFS('Model Trip Data'!$H:$H,'Model Trip Data'!$A:$A,$B104,'Model Trip Data'!$B:$B,$C104,'Model Trip Data'!$C:$C,$D104,'Model Trip Data'!$E:$E,H$7,'Model Trip Data'!$F:$F,H$8,'Model Trip Data'!$D:$D,H$10,'Model Trip Data'!$G:$G,H$9)</f>
        <v>0</v>
      </c>
      <c r="I104" s="133">
        <f>SUMIFS('Model Trip Data'!$H:$H,'Model Trip Data'!$A:$A,$B104,'Model Trip Data'!$B:$B,$C104,'Model Trip Data'!$C:$C,$D104,'Model Trip Data'!$E:$E,I$7,'Model Trip Data'!$F:$F,I$8,'Model Trip Data'!$D:$D,I$10,'Model Trip Data'!$G:$G,I$9)</f>
        <v>0</v>
      </c>
      <c r="J104" s="133">
        <f>SUMIFS('Model Trip Data'!$H:$H,'Model Trip Data'!$A:$A,$B104,'Model Trip Data'!$B:$B,$C104,'Model Trip Data'!$C:$C,$D104,'Model Trip Data'!$E:$E,J$7,'Model Trip Data'!$F:$F,J$8,'Model Trip Data'!$D:$D,J$10,'Model Trip Data'!$G:$G,J$9)</f>
        <v>0</v>
      </c>
      <c r="K104" s="133">
        <f>SUMIFS('Model Trip Data'!$H:$H,'Model Trip Data'!$A:$A,$B104,'Model Trip Data'!$B:$B,$C104,'Model Trip Data'!$C:$C,$D104,'Model Trip Data'!$E:$E,K$7,'Model Trip Data'!$F:$F,K$8,'Model Trip Data'!$D:$D,K$10,'Model Trip Data'!$G:$G,K$9)</f>
        <v>0</v>
      </c>
      <c r="L104" s="133">
        <f>SUMIFS('Model Trip Data'!$H:$H,'Model Trip Data'!$A:$A,$B104,'Model Trip Data'!$B:$B,$C104,'Model Trip Data'!$C:$C,$D104,'Model Trip Data'!$E:$E,L$7,'Model Trip Data'!$F:$F,L$8,'Model Trip Data'!$D:$D,L$10,'Model Trip Data'!$G:$G,L$9)</f>
        <v>0</v>
      </c>
      <c r="M104" s="133">
        <f>SUMIFS('Model Trip Data'!$H:$H,'Model Trip Data'!$A:$A,$B104,'Model Trip Data'!$B:$B,$C104,'Model Trip Data'!$C:$C,$D104,'Model Trip Data'!$E:$E,M$7,'Model Trip Data'!$F:$F,M$8,'Model Trip Data'!$G:$G,M$9)</f>
        <v>0</v>
      </c>
      <c r="N104" s="133">
        <f>SUMIFS('Model Trip Data'!$H:$H,'Model Trip Data'!$A:$A,$B104,'Model Trip Data'!$B:$B,$C104,'Model Trip Data'!$C:$C,$D104,'Model Trip Data'!$E:$E,N$7,'Model Trip Data'!$F:$F,N$8,'Model Trip Data'!$G:$G,N$9)</f>
        <v>0</v>
      </c>
      <c r="O104" s="133">
        <f>SUMIFS('Model Trip Data'!$H:$H,'Model Trip Data'!$A:$A,$B104,'Model Trip Data'!$B:$B,$C104,'Model Trip Data'!$C:$C,$D104,'Model Trip Data'!$E:$E,O$7,'Model Trip Data'!$F:$F,O$8,'Model Trip Data'!$G:$G,O$9)</f>
        <v>0</v>
      </c>
      <c r="P104" s="134" t="e">
        <f>VLOOKUP($B104&amp;"_"&amp;$C104&amp;"_"&amp;$D104&amp;"_"&amp;P$10,'Model Skims Data'!$A:$H,6,FALSE)</f>
        <v>#N/A</v>
      </c>
      <c r="Q104" s="134" t="e">
        <f>VLOOKUP($B104&amp;"_"&amp;$C104&amp;"_"&amp;$D104&amp;"_"&amp;Q$10,'Model Skims Data'!$A:$H,7,FALSE)</f>
        <v>#N/A</v>
      </c>
      <c r="R104" s="134" t="e">
        <f>VLOOKUP($B104&amp;"_"&amp;$C104&amp;"_"&amp;$D104&amp;"_"&amp;R$10,'Model Skims Data'!$A:$H,6,FALSE)</f>
        <v>#N/A</v>
      </c>
      <c r="S104" s="134" t="e">
        <f>VLOOKUP($B104&amp;"_"&amp;$C104&amp;"_"&amp;$D104&amp;"_"&amp;S$10,'Model Skims Data'!$A:$H,7,FALSE)</f>
        <v>#N/A</v>
      </c>
      <c r="T104" s="134" t="e">
        <f>VLOOKUP($B104&amp;"_"&amp;$C104&amp;"_"&amp;$D104&amp;"_"&amp;T$10,'Model Skims Data'!$A:$H,6,FALSE)</f>
        <v>#N/A</v>
      </c>
      <c r="U104" s="134" t="e">
        <f>VLOOKUP($B104&amp;"_"&amp;$C104&amp;"_"&amp;$D104&amp;"_"&amp;U$10,'Model Skims Data'!$A:$H,7,FALSE)</f>
        <v>#N/A</v>
      </c>
      <c r="V104" s="134" t="e">
        <f>VLOOKUP($B104&amp;"_"&amp;$C104&amp;"_"&amp;$D104&amp;"_"&amp;V$10,'Model Skims Data'!$A:$H,8,FALSE)</f>
        <v>#N/A</v>
      </c>
      <c r="W104" s="134" t="e">
        <f>VLOOKUP($B104&amp;"_"&amp;$C104&amp;"_"&amp;$D104&amp;"_"&amp;W$10,'Model Skims Data'!$A:$H,8,FALSE)</f>
        <v>#N/A</v>
      </c>
      <c r="X104" s="134" t="e">
        <f>VLOOKUP($B104&amp;"_"&amp;$C104&amp;"_"&amp;$D104&amp;"_"&amp;X$10,'Model Skims Data'!$A:$H,8,FALSE)</f>
        <v>#N/A</v>
      </c>
      <c r="Y104" s="134">
        <f>HLOOKUP('Pooling Demand- Subsidy &amp; ML'!$B104,'Main Sheet'!$B$9:$F$44,21,FALSE)</f>
        <v>20.2</v>
      </c>
      <c r="Z104" s="134">
        <f>HLOOKUP('Pooling Demand- Subsidy &amp; ML'!$B104,'Main Sheet'!$B$9:$F$44,23,FALSE)</f>
        <v>0</v>
      </c>
      <c r="AA104" s="179">
        <f>HLOOKUP('Pooling Demand- Subsidy &amp; ML'!$B104,'Main Sheet'!$B$9:$F$44,28,FALSE)</f>
        <v>-1.9513339196716502E-3</v>
      </c>
      <c r="AB104" s="180">
        <f>HLOOKUP('Pooling Demand- Subsidy &amp; ML'!$B104,'Main Sheet'!$B$9:$F$44,30,FALSE)</f>
        <v>-2.6</v>
      </c>
      <c r="AC104" s="180">
        <f>HLOOKUP('Pooling Demand- Subsidy &amp; ML'!$B104,'Main Sheet'!$B$9:$F$44,31,FALSE)</f>
        <v>-5.9</v>
      </c>
      <c r="AD104" s="180">
        <f>HLOOKUP('Pooling Demand- Subsidy &amp; ML'!$B104,'Main Sheet'!$B$9:$F$44,32,FALSE)</f>
        <v>-7.9</v>
      </c>
      <c r="AE104" s="108" t="e">
        <f t="shared" si="81"/>
        <v>#N/A</v>
      </c>
      <c r="AF104" s="108" t="e">
        <f t="shared" si="82"/>
        <v>#N/A</v>
      </c>
      <c r="AG104" s="108" t="e">
        <f t="shared" si="83"/>
        <v>#N/A</v>
      </c>
      <c r="AH104" s="134">
        <f>HLOOKUP('Pooling Demand- Subsidy &amp; ML'!$B104,'Main Sheet'!$B$9:$F$44,24,FALSE)</f>
        <v>54</v>
      </c>
      <c r="AI104" s="180">
        <f>HLOOKUP('Pooling Demand- Subsidy &amp; ML'!$B104,'Main Sheet'!$B$9:$F$44,34,FALSE)</f>
        <v>-2.9</v>
      </c>
      <c r="AJ104" s="180">
        <f>HLOOKUP('Pooling Demand- Subsidy &amp; ML'!$B104,'Main Sheet'!$B$9:$F$44,35,FALSE)</f>
        <v>-6.3</v>
      </c>
      <c r="AK104" s="180">
        <f>HLOOKUP('Pooling Demand- Subsidy &amp; ML'!$B104,'Main Sheet'!$B$9:$F$44,36,FALSE)</f>
        <v>-8.4</v>
      </c>
      <c r="AL104" s="108" t="e">
        <f t="shared" si="84"/>
        <v>#N/A</v>
      </c>
      <c r="AM104" s="108" t="e">
        <f t="shared" si="85"/>
        <v>#N/A</v>
      </c>
      <c r="AN104" s="108" t="e">
        <f t="shared" si="86"/>
        <v>#N/A</v>
      </c>
      <c r="AO104" s="128" t="e">
        <f>HLOOKUP($B104,'Main Sheet'!$B$9:$F$44,26,FALSE)*$P104/(1-AE104)</f>
        <v>#N/A</v>
      </c>
      <c r="AP104" s="128" t="e">
        <f>HLOOKUP($B104,'Main Sheet'!$B$9:$F$44,26,FALSE)*$P104/(1-AF104)</f>
        <v>#N/A</v>
      </c>
      <c r="AQ104" s="128" t="e">
        <f>HLOOKUP($B104,'Main Sheet'!$B$9:$F$44,26,FALSE)*$P104/(1-AG104)</f>
        <v>#N/A</v>
      </c>
      <c r="AR104" s="128" t="e">
        <f>HLOOKUP($B104,'Main Sheet'!$B$9:$F$44,26,FALSE)*$R104/(1-AE104)</f>
        <v>#N/A</v>
      </c>
      <c r="AS104" s="128" t="e">
        <f>HLOOKUP($B104,'Main Sheet'!$B$9:$F$44,26,FALSE)*$R104/(1-AF104)</f>
        <v>#N/A</v>
      </c>
      <c r="AT104" s="128" t="e">
        <f>HLOOKUP($B104,'Main Sheet'!$B$9:$F$44,26,FALSE)*$R104/(1-AG104)</f>
        <v>#N/A</v>
      </c>
      <c r="AU104" s="128" t="e">
        <f>HLOOKUP($B104,'Main Sheet'!$B$9:$F$44,26,FALSE)*$T104/(1-AL104)</f>
        <v>#N/A</v>
      </c>
      <c r="AV104" s="128" t="e">
        <f>HLOOKUP($B104,'Main Sheet'!$B$9:$F$44,26,FALSE)*$T104/(1-AM104)</f>
        <v>#N/A</v>
      </c>
      <c r="AW104" s="128" t="e">
        <f>HLOOKUP($B104,'Main Sheet'!$B$9:$F$44,26,FALSE)*$T104/(1-AN104)</f>
        <v>#N/A</v>
      </c>
      <c r="AX104" s="50" t="e">
        <f t="shared" si="45"/>
        <v>#N/A</v>
      </c>
      <c r="AY104" s="50" t="e">
        <f t="shared" si="46"/>
        <v>#N/A</v>
      </c>
      <c r="AZ104" s="50" t="e">
        <f t="shared" si="47"/>
        <v>#N/A</v>
      </c>
      <c r="BA104" s="50" t="e">
        <f t="shared" si="48"/>
        <v>#N/A</v>
      </c>
      <c r="BB104" s="50" t="e">
        <f t="shared" si="49"/>
        <v>#N/A</v>
      </c>
      <c r="BC104" s="50" t="e">
        <f t="shared" si="50"/>
        <v>#N/A</v>
      </c>
      <c r="BD104" s="50" t="e">
        <f t="shared" si="51"/>
        <v>#N/A</v>
      </c>
      <c r="BE104" s="50" t="e">
        <f t="shared" si="52"/>
        <v>#N/A</v>
      </c>
      <c r="BF104" s="50" t="e">
        <f t="shared" si="53"/>
        <v>#N/A</v>
      </c>
      <c r="BG104" s="131" t="e">
        <f t="shared" si="54"/>
        <v>#N/A</v>
      </c>
      <c r="BH104" s="131" t="e">
        <f t="shared" si="55"/>
        <v>#N/A</v>
      </c>
      <c r="BI104" s="131" t="e">
        <f t="shared" si="56"/>
        <v>#N/A</v>
      </c>
      <c r="BJ104" s="131" t="e">
        <f t="shared" si="57"/>
        <v>#N/A</v>
      </c>
      <c r="BK104" s="131" t="e">
        <f t="shared" si="58"/>
        <v>#N/A</v>
      </c>
      <c r="BL104" s="131" t="e">
        <f t="shared" si="59"/>
        <v>#N/A</v>
      </c>
      <c r="BM104" s="131" t="e">
        <f t="shared" si="60"/>
        <v>#N/A</v>
      </c>
      <c r="BN104" s="131" t="e">
        <f t="shared" si="61"/>
        <v>#N/A</v>
      </c>
      <c r="BO104" s="131" t="e">
        <f t="shared" si="62"/>
        <v>#N/A</v>
      </c>
      <c r="BP104" s="129" t="e">
        <f t="shared" si="63"/>
        <v>#N/A</v>
      </c>
      <c r="BQ104" s="129" t="e">
        <f t="shared" si="64"/>
        <v>#N/A</v>
      </c>
      <c r="BR104" s="129" t="e">
        <f t="shared" si="65"/>
        <v>#N/A</v>
      </c>
      <c r="BS104" s="129" t="e">
        <f t="shared" si="66"/>
        <v>#N/A</v>
      </c>
      <c r="BT104" s="129" t="e">
        <f t="shared" si="67"/>
        <v>#N/A</v>
      </c>
      <c r="BU104" s="129" t="e">
        <f t="shared" si="68"/>
        <v>#N/A</v>
      </c>
      <c r="BV104" s="129" t="e">
        <f t="shared" si="69"/>
        <v>#N/A</v>
      </c>
      <c r="BW104" s="129" t="e">
        <f t="shared" si="70"/>
        <v>#N/A</v>
      </c>
      <c r="BX104" s="129" t="e">
        <f t="shared" si="71"/>
        <v>#N/A</v>
      </c>
      <c r="BY104" s="131" t="e">
        <f t="shared" si="72"/>
        <v>#N/A</v>
      </c>
      <c r="BZ104" s="131" t="e">
        <f t="shared" si="73"/>
        <v>#N/A</v>
      </c>
      <c r="CA104" s="131" t="e">
        <f t="shared" si="74"/>
        <v>#N/A</v>
      </c>
      <c r="CB104" s="131" t="e">
        <f t="shared" si="75"/>
        <v>#N/A</v>
      </c>
      <c r="CC104" s="131" t="e">
        <f t="shared" si="76"/>
        <v>#N/A</v>
      </c>
      <c r="CD104" s="131" t="e">
        <f t="shared" si="77"/>
        <v>#N/A</v>
      </c>
      <c r="CE104" s="131" t="e">
        <f t="shared" si="78"/>
        <v>#N/A</v>
      </c>
      <c r="CF104" s="131" t="e">
        <f t="shared" si="79"/>
        <v>#N/A</v>
      </c>
      <c r="CG104" s="131" t="e">
        <f t="shared" si="80"/>
        <v>#N/A</v>
      </c>
    </row>
    <row r="105" spans="2:85" x14ac:dyDescent="0.2">
      <c r="B105" s="103">
        <v>2020</v>
      </c>
      <c r="C105" s="103">
        <v>1</v>
      </c>
      <c r="D105" s="103">
        <v>6</v>
      </c>
      <c r="E105" s="4" t="s">
        <v>3</v>
      </c>
      <c r="F105" s="4" t="s">
        <v>8</v>
      </c>
      <c r="G105" s="133">
        <f>SUMIFS('Model Trip Data'!$H:$H,'Model Trip Data'!$A:$A,$B105,'Model Trip Data'!$B:$B,$C105,'Model Trip Data'!$C:$C,$D105,'Model Trip Data'!$E:$E,G$7,'Model Trip Data'!$F:$F,G$8,'Model Trip Data'!$D:$D,G$10,'Model Trip Data'!$G:$G,G$9)</f>
        <v>0</v>
      </c>
      <c r="H105" s="133">
        <f>SUMIFS('Model Trip Data'!$H:$H,'Model Trip Data'!$A:$A,$B105,'Model Trip Data'!$B:$B,$C105,'Model Trip Data'!$C:$C,$D105,'Model Trip Data'!$E:$E,H$7,'Model Trip Data'!$F:$F,H$8,'Model Trip Data'!$D:$D,H$10,'Model Trip Data'!$G:$G,H$9)</f>
        <v>0</v>
      </c>
      <c r="I105" s="133">
        <f>SUMIFS('Model Trip Data'!$H:$H,'Model Trip Data'!$A:$A,$B105,'Model Trip Data'!$B:$B,$C105,'Model Trip Data'!$C:$C,$D105,'Model Trip Data'!$E:$E,I$7,'Model Trip Data'!$F:$F,I$8,'Model Trip Data'!$D:$D,I$10,'Model Trip Data'!$G:$G,I$9)</f>
        <v>0</v>
      </c>
      <c r="J105" s="133">
        <f>SUMIFS('Model Trip Data'!$H:$H,'Model Trip Data'!$A:$A,$B105,'Model Trip Data'!$B:$B,$C105,'Model Trip Data'!$C:$C,$D105,'Model Trip Data'!$E:$E,J$7,'Model Trip Data'!$F:$F,J$8,'Model Trip Data'!$D:$D,J$10,'Model Trip Data'!$G:$G,J$9)</f>
        <v>0</v>
      </c>
      <c r="K105" s="133">
        <f>SUMIFS('Model Trip Data'!$H:$H,'Model Trip Data'!$A:$A,$B105,'Model Trip Data'!$B:$B,$C105,'Model Trip Data'!$C:$C,$D105,'Model Trip Data'!$E:$E,K$7,'Model Trip Data'!$F:$F,K$8,'Model Trip Data'!$D:$D,K$10,'Model Trip Data'!$G:$G,K$9)</f>
        <v>0</v>
      </c>
      <c r="L105" s="133">
        <f>SUMIFS('Model Trip Data'!$H:$H,'Model Trip Data'!$A:$A,$B105,'Model Trip Data'!$B:$B,$C105,'Model Trip Data'!$C:$C,$D105,'Model Trip Data'!$E:$E,L$7,'Model Trip Data'!$F:$F,L$8,'Model Trip Data'!$D:$D,L$10,'Model Trip Data'!$G:$G,L$9)</f>
        <v>0</v>
      </c>
      <c r="M105" s="133">
        <f>SUMIFS('Model Trip Data'!$H:$H,'Model Trip Data'!$A:$A,$B105,'Model Trip Data'!$B:$B,$C105,'Model Trip Data'!$C:$C,$D105,'Model Trip Data'!$E:$E,M$7,'Model Trip Data'!$F:$F,M$8,'Model Trip Data'!$G:$G,M$9)</f>
        <v>0</v>
      </c>
      <c r="N105" s="133">
        <f>SUMIFS('Model Trip Data'!$H:$H,'Model Trip Data'!$A:$A,$B105,'Model Trip Data'!$B:$B,$C105,'Model Trip Data'!$C:$C,$D105,'Model Trip Data'!$E:$E,N$7,'Model Trip Data'!$F:$F,N$8,'Model Trip Data'!$G:$G,N$9)</f>
        <v>0</v>
      </c>
      <c r="O105" s="133">
        <f>SUMIFS('Model Trip Data'!$H:$H,'Model Trip Data'!$A:$A,$B105,'Model Trip Data'!$B:$B,$C105,'Model Trip Data'!$C:$C,$D105,'Model Trip Data'!$E:$E,O$7,'Model Trip Data'!$F:$F,O$8,'Model Trip Data'!$G:$G,O$9)</f>
        <v>0</v>
      </c>
      <c r="P105" s="134" t="e">
        <f>VLOOKUP($B105&amp;"_"&amp;$C105&amp;"_"&amp;$D105&amp;"_"&amp;P$10,'Model Skims Data'!$A:$H,6,FALSE)</f>
        <v>#N/A</v>
      </c>
      <c r="Q105" s="134" t="e">
        <f>VLOOKUP($B105&amp;"_"&amp;$C105&amp;"_"&amp;$D105&amp;"_"&amp;Q$10,'Model Skims Data'!$A:$H,7,FALSE)</f>
        <v>#N/A</v>
      </c>
      <c r="R105" s="134" t="e">
        <f>VLOOKUP($B105&amp;"_"&amp;$C105&amp;"_"&amp;$D105&amp;"_"&amp;R$10,'Model Skims Data'!$A:$H,6,FALSE)</f>
        <v>#N/A</v>
      </c>
      <c r="S105" s="134" t="e">
        <f>VLOOKUP($B105&amp;"_"&amp;$C105&amp;"_"&amp;$D105&amp;"_"&amp;S$10,'Model Skims Data'!$A:$H,7,FALSE)</f>
        <v>#N/A</v>
      </c>
      <c r="T105" s="134" t="e">
        <f>VLOOKUP($B105&amp;"_"&amp;$C105&amp;"_"&amp;$D105&amp;"_"&amp;T$10,'Model Skims Data'!$A:$H,6,FALSE)</f>
        <v>#N/A</v>
      </c>
      <c r="U105" s="134" t="e">
        <f>VLOOKUP($B105&amp;"_"&amp;$C105&amp;"_"&amp;$D105&amp;"_"&amp;U$10,'Model Skims Data'!$A:$H,7,FALSE)</f>
        <v>#N/A</v>
      </c>
      <c r="V105" s="134" t="e">
        <f>VLOOKUP($B105&amp;"_"&amp;$C105&amp;"_"&amp;$D105&amp;"_"&amp;V$10,'Model Skims Data'!$A:$H,8,FALSE)</f>
        <v>#N/A</v>
      </c>
      <c r="W105" s="134" t="e">
        <f>VLOOKUP($B105&amp;"_"&amp;$C105&amp;"_"&amp;$D105&amp;"_"&amp;W$10,'Model Skims Data'!$A:$H,8,FALSE)</f>
        <v>#N/A</v>
      </c>
      <c r="X105" s="134" t="e">
        <f>VLOOKUP($B105&amp;"_"&amp;$C105&amp;"_"&amp;$D105&amp;"_"&amp;X$10,'Model Skims Data'!$A:$H,8,FALSE)</f>
        <v>#N/A</v>
      </c>
      <c r="Y105" s="134">
        <f>HLOOKUP('Pooling Demand- Subsidy &amp; ML'!$B105,'Main Sheet'!$B$9:$F$44,21,FALSE)</f>
        <v>20.2</v>
      </c>
      <c r="Z105" s="134">
        <f>HLOOKUP('Pooling Demand- Subsidy &amp; ML'!$B105,'Main Sheet'!$B$9:$F$44,23,FALSE)</f>
        <v>0</v>
      </c>
      <c r="AA105" s="179">
        <f>HLOOKUP('Pooling Demand- Subsidy &amp; ML'!$B105,'Main Sheet'!$B$9:$F$44,28,FALSE)</f>
        <v>-1.9513339196716502E-3</v>
      </c>
      <c r="AB105" s="180">
        <f>HLOOKUP('Pooling Demand- Subsidy &amp; ML'!$B105,'Main Sheet'!$B$9:$F$44,30,FALSE)</f>
        <v>-2.6</v>
      </c>
      <c r="AC105" s="180">
        <f>HLOOKUP('Pooling Demand- Subsidy &amp; ML'!$B105,'Main Sheet'!$B$9:$F$44,31,FALSE)</f>
        <v>-5.9</v>
      </c>
      <c r="AD105" s="180">
        <f>HLOOKUP('Pooling Demand- Subsidy &amp; ML'!$B105,'Main Sheet'!$B$9:$F$44,32,FALSE)</f>
        <v>-7.9</v>
      </c>
      <c r="AE105" s="108" t="e">
        <f t="shared" si="81"/>
        <v>#N/A</v>
      </c>
      <c r="AF105" s="108" t="e">
        <f t="shared" si="82"/>
        <v>#N/A</v>
      </c>
      <c r="AG105" s="108" t="e">
        <f t="shared" si="83"/>
        <v>#N/A</v>
      </c>
      <c r="AH105" s="134">
        <f>HLOOKUP('Pooling Demand- Subsidy &amp; ML'!$B105,'Main Sheet'!$B$9:$F$44,24,FALSE)</f>
        <v>54</v>
      </c>
      <c r="AI105" s="180">
        <f>HLOOKUP('Pooling Demand- Subsidy &amp; ML'!$B105,'Main Sheet'!$B$9:$F$44,34,FALSE)</f>
        <v>-2.9</v>
      </c>
      <c r="AJ105" s="180">
        <f>HLOOKUP('Pooling Demand- Subsidy &amp; ML'!$B105,'Main Sheet'!$B$9:$F$44,35,FALSE)</f>
        <v>-6.3</v>
      </c>
      <c r="AK105" s="180">
        <f>HLOOKUP('Pooling Demand- Subsidy &amp; ML'!$B105,'Main Sheet'!$B$9:$F$44,36,FALSE)</f>
        <v>-8.4</v>
      </c>
      <c r="AL105" s="108" t="e">
        <f t="shared" si="84"/>
        <v>#N/A</v>
      </c>
      <c r="AM105" s="108" t="e">
        <f t="shared" si="85"/>
        <v>#N/A</v>
      </c>
      <c r="AN105" s="108" t="e">
        <f t="shared" si="86"/>
        <v>#N/A</v>
      </c>
      <c r="AO105" s="128" t="e">
        <f>HLOOKUP($B105,'Main Sheet'!$B$9:$F$44,26,FALSE)*$P105/(1-AE105)</f>
        <v>#N/A</v>
      </c>
      <c r="AP105" s="128" t="e">
        <f>HLOOKUP($B105,'Main Sheet'!$B$9:$F$44,26,FALSE)*$P105/(1-AF105)</f>
        <v>#N/A</v>
      </c>
      <c r="AQ105" s="128" t="e">
        <f>HLOOKUP($B105,'Main Sheet'!$B$9:$F$44,26,FALSE)*$P105/(1-AG105)</f>
        <v>#N/A</v>
      </c>
      <c r="AR105" s="128" t="e">
        <f>HLOOKUP($B105,'Main Sheet'!$B$9:$F$44,26,FALSE)*$R105/(1-AE105)</f>
        <v>#N/A</v>
      </c>
      <c r="AS105" s="128" t="e">
        <f>HLOOKUP($B105,'Main Sheet'!$B$9:$F$44,26,FALSE)*$R105/(1-AF105)</f>
        <v>#N/A</v>
      </c>
      <c r="AT105" s="128" t="e">
        <f>HLOOKUP($B105,'Main Sheet'!$B$9:$F$44,26,FALSE)*$R105/(1-AG105)</f>
        <v>#N/A</v>
      </c>
      <c r="AU105" s="128" t="e">
        <f>HLOOKUP($B105,'Main Sheet'!$B$9:$F$44,26,FALSE)*$T105/(1-AL105)</f>
        <v>#N/A</v>
      </c>
      <c r="AV105" s="128" t="e">
        <f>HLOOKUP($B105,'Main Sheet'!$B$9:$F$44,26,FALSE)*$T105/(1-AM105)</f>
        <v>#N/A</v>
      </c>
      <c r="AW105" s="128" t="e">
        <f>HLOOKUP($B105,'Main Sheet'!$B$9:$F$44,26,FALSE)*$T105/(1-AN105)</f>
        <v>#N/A</v>
      </c>
      <c r="AX105" s="50" t="e">
        <f t="shared" si="45"/>
        <v>#N/A</v>
      </c>
      <c r="AY105" s="50" t="e">
        <f t="shared" si="46"/>
        <v>#N/A</v>
      </c>
      <c r="AZ105" s="50" t="e">
        <f t="shared" si="47"/>
        <v>#N/A</v>
      </c>
      <c r="BA105" s="50" t="e">
        <f t="shared" si="48"/>
        <v>#N/A</v>
      </c>
      <c r="BB105" s="50" t="e">
        <f t="shared" si="49"/>
        <v>#N/A</v>
      </c>
      <c r="BC105" s="50" t="e">
        <f t="shared" si="50"/>
        <v>#N/A</v>
      </c>
      <c r="BD105" s="50" t="e">
        <f t="shared" si="51"/>
        <v>#N/A</v>
      </c>
      <c r="BE105" s="50" t="e">
        <f t="shared" si="52"/>
        <v>#N/A</v>
      </c>
      <c r="BF105" s="50" t="e">
        <f t="shared" si="53"/>
        <v>#N/A</v>
      </c>
      <c r="BG105" s="131" t="e">
        <f t="shared" si="54"/>
        <v>#N/A</v>
      </c>
      <c r="BH105" s="131" t="e">
        <f t="shared" si="55"/>
        <v>#N/A</v>
      </c>
      <c r="BI105" s="131" t="e">
        <f t="shared" si="56"/>
        <v>#N/A</v>
      </c>
      <c r="BJ105" s="131" t="e">
        <f t="shared" si="57"/>
        <v>#N/A</v>
      </c>
      <c r="BK105" s="131" t="e">
        <f t="shared" si="58"/>
        <v>#N/A</v>
      </c>
      <c r="BL105" s="131" t="e">
        <f t="shared" si="59"/>
        <v>#N/A</v>
      </c>
      <c r="BM105" s="131" t="e">
        <f t="shared" si="60"/>
        <v>#N/A</v>
      </c>
      <c r="BN105" s="131" t="e">
        <f t="shared" si="61"/>
        <v>#N/A</v>
      </c>
      <c r="BO105" s="131" t="e">
        <f t="shared" si="62"/>
        <v>#N/A</v>
      </c>
      <c r="BP105" s="129" t="e">
        <f t="shared" si="63"/>
        <v>#N/A</v>
      </c>
      <c r="BQ105" s="129" t="e">
        <f t="shared" si="64"/>
        <v>#N/A</v>
      </c>
      <c r="BR105" s="129" t="e">
        <f t="shared" si="65"/>
        <v>#N/A</v>
      </c>
      <c r="BS105" s="129" t="e">
        <f t="shared" si="66"/>
        <v>#N/A</v>
      </c>
      <c r="BT105" s="129" t="e">
        <f t="shared" si="67"/>
        <v>#N/A</v>
      </c>
      <c r="BU105" s="129" t="e">
        <f t="shared" si="68"/>
        <v>#N/A</v>
      </c>
      <c r="BV105" s="129" t="e">
        <f t="shared" si="69"/>
        <v>#N/A</v>
      </c>
      <c r="BW105" s="129" t="e">
        <f t="shared" si="70"/>
        <v>#N/A</v>
      </c>
      <c r="BX105" s="129" t="e">
        <f t="shared" si="71"/>
        <v>#N/A</v>
      </c>
      <c r="BY105" s="131" t="e">
        <f t="shared" si="72"/>
        <v>#N/A</v>
      </c>
      <c r="BZ105" s="131" t="e">
        <f t="shared" si="73"/>
        <v>#N/A</v>
      </c>
      <c r="CA105" s="131" t="e">
        <f t="shared" si="74"/>
        <v>#N/A</v>
      </c>
      <c r="CB105" s="131" t="e">
        <f t="shared" si="75"/>
        <v>#N/A</v>
      </c>
      <c r="CC105" s="131" t="e">
        <f t="shared" si="76"/>
        <v>#N/A</v>
      </c>
      <c r="CD105" s="131" t="e">
        <f t="shared" si="77"/>
        <v>#N/A</v>
      </c>
      <c r="CE105" s="131" t="e">
        <f t="shared" si="78"/>
        <v>#N/A</v>
      </c>
      <c r="CF105" s="131" t="e">
        <f t="shared" si="79"/>
        <v>#N/A</v>
      </c>
      <c r="CG105" s="131" t="e">
        <f t="shared" si="80"/>
        <v>#N/A</v>
      </c>
    </row>
    <row r="106" spans="2:85" x14ac:dyDescent="0.2">
      <c r="B106" s="103">
        <v>2020</v>
      </c>
      <c r="C106" s="103">
        <v>2</v>
      </c>
      <c r="D106" s="103">
        <v>6</v>
      </c>
      <c r="E106" s="4" t="s">
        <v>4</v>
      </c>
      <c r="F106" s="4" t="s">
        <v>8</v>
      </c>
      <c r="G106" s="133">
        <f>SUMIFS('Model Trip Data'!$H:$H,'Model Trip Data'!$A:$A,$B106,'Model Trip Data'!$B:$B,$C106,'Model Trip Data'!$C:$C,$D106,'Model Trip Data'!$E:$E,G$7,'Model Trip Data'!$F:$F,G$8,'Model Trip Data'!$D:$D,G$10,'Model Trip Data'!$G:$G,G$9)</f>
        <v>0</v>
      </c>
      <c r="H106" s="133">
        <f>SUMIFS('Model Trip Data'!$H:$H,'Model Trip Data'!$A:$A,$B106,'Model Trip Data'!$B:$B,$C106,'Model Trip Data'!$C:$C,$D106,'Model Trip Data'!$E:$E,H$7,'Model Trip Data'!$F:$F,H$8,'Model Trip Data'!$D:$D,H$10,'Model Trip Data'!$G:$G,H$9)</f>
        <v>0</v>
      </c>
      <c r="I106" s="133">
        <f>SUMIFS('Model Trip Data'!$H:$H,'Model Trip Data'!$A:$A,$B106,'Model Trip Data'!$B:$B,$C106,'Model Trip Data'!$C:$C,$D106,'Model Trip Data'!$E:$E,I$7,'Model Trip Data'!$F:$F,I$8,'Model Trip Data'!$D:$D,I$10,'Model Trip Data'!$G:$G,I$9)</f>
        <v>0</v>
      </c>
      <c r="J106" s="133">
        <f>SUMIFS('Model Trip Data'!$H:$H,'Model Trip Data'!$A:$A,$B106,'Model Trip Data'!$B:$B,$C106,'Model Trip Data'!$C:$C,$D106,'Model Trip Data'!$E:$E,J$7,'Model Trip Data'!$F:$F,J$8,'Model Trip Data'!$D:$D,J$10,'Model Trip Data'!$G:$G,J$9)</f>
        <v>0</v>
      </c>
      <c r="K106" s="133">
        <f>SUMIFS('Model Trip Data'!$H:$H,'Model Trip Data'!$A:$A,$B106,'Model Trip Data'!$B:$B,$C106,'Model Trip Data'!$C:$C,$D106,'Model Trip Data'!$E:$E,K$7,'Model Trip Data'!$F:$F,K$8,'Model Trip Data'!$D:$D,K$10,'Model Trip Data'!$G:$G,K$9)</f>
        <v>0</v>
      </c>
      <c r="L106" s="133">
        <f>SUMIFS('Model Trip Data'!$H:$H,'Model Trip Data'!$A:$A,$B106,'Model Trip Data'!$B:$B,$C106,'Model Trip Data'!$C:$C,$D106,'Model Trip Data'!$E:$E,L$7,'Model Trip Data'!$F:$F,L$8,'Model Trip Data'!$D:$D,L$10,'Model Trip Data'!$G:$G,L$9)</f>
        <v>0</v>
      </c>
      <c r="M106" s="133">
        <f>SUMIFS('Model Trip Data'!$H:$H,'Model Trip Data'!$A:$A,$B106,'Model Trip Data'!$B:$B,$C106,'Model Trip Data'!$C:$C,$D106,'Model Trip Data'!$E:$E,M$7,'Model Trip Data'!$F:$F,M$8,'Model Trip Data'!$G:$G,M$9)</f>
        <v>0</v>
      </c>
      <c r="N106" s="133">
        <f>SUMIFS('Model Trip Data'!$H:$H,'Model Trip Data'!$A:$A,$B106,'Model Trip Data'!$B:$B,$C106,'Model Trip Data'!$C:$C,$D106,'Model Trip Data'!$E:$E,N$7,'Model Trip Data'!$F:$F,N$8,'Model Trip Data'!$G:$G,N$9)</f>
        <v>0</v>
      </c>
      <c r="O106" s="133">
        <f>SUMIFS('Model Trip Data'!$H:$H,'Model Trip Data'!$A:$A,$B106,'Model Trip Data'!$B:$B,$C106,'Model Trip Data'!$C:$C,$D106,'Model Trip Data'!$E:$E,O$7,'Model Trip Data'!$F:$F,O$8,'Model Trip Data'!$G:$G,O$9)</f>
        <v>0</v>
      </c>
      <c r="P106" s="134" t="e">
        <f>VLOOKUP($B106&amp;"_"&amp;$C106&amp;"_"&amp;$D106&amp;"_"&amp;P$10,'Model Skims Data'!$A:$H,6,FALSE)</f>
        <v>#N/A</v>
      </c>
      <c r="Q106" s="134" t="e">
        <f>VLOOKUP($B106&amp;"_"&amp;$C106&amp;"_"&amp;$D106&amp;"_"&amp;Q$10,'Model Skims Data'!$A:$H,7,FALSE)</f>
        <v>#N/A</v>
      </c>
      <c r="R106" s="134" t="e">
        <f>VLOOKUP($B106&amp;"_"&amp;$C106&amp;"_"&amp;$D106&amp;"_"&amp;R$10,'Model Skims Data'!$A:$H,6,FALSE)</f>
        <v>#N/A</v>
      </c>
      <c r="S106" s="134" t="e">
        <f>VLOOKUP($B106&amp;"_"&amp;$C106&amp;"_"&amp;$D106&amp;"_"&amp;S$10,'Model Skims Data'!$A:$H,7,FALSE)</f>
        <v>#N/A</v>
      </c>
      <c r="T106" s="134" t="e">
        <f>VLOOKUP($B106&amp;"_"&amp;$C106&amp;"_"&amp;$D106&amp;"_"&amp;T$10,'Model Skims Data'!$A:$H,6,FALSE)</f>
        <v>#N/A</v>
      </c>
      <c r="U106" s="134" t="e">
        <f>VLOOKUP($B106&amp;"_"&amp;$C106&amp;"_"&amp;$D106&amp;"_"&amp;U$10,'Model Skims Data'!$A:$H,7,FALSE)</f>
        <v>#N/A</v>
      </c>
      <c r="V106" s="134" t="e">
        <f>VLOOKUP($B106&amp;"_"&amp;$C106&amp;"_"&amp;$D106&amp;"_"&amp;V$10,'Model Skims Data'!$A:$H,8,FALSE)</f>
        <v>#N/A</v>
      </c>
      <c r="W106" s="134" t="e">
        <f>VLOOKUP($B106&amp;"_"&amp;$C106&amp;"_"&amp;$D106&amp;"_"&amp;W$10,'Model Skims Data'!$A:$H,8,FALSE)</f>
        <v>#N/A</v>
      </c>
      <c r="X106" s="134" t="e">
        <f>VLOOKUP($B106&amp;"_"&amp;$C106&amp;"_"&amp;$D106&amp;"_"&amp;X$10,'Model Skims Data'!$A:$H,8,FALSE)</f>
        <v>#N/A</v>
      </c>
      <c r="Y106" s="134">
        <f>HLOOKUP('Pooling Demand- Subsidy &amp; ML'!$B106,'Main Sheet'!$B$9:$F$44,21,FALSE)</f>
        <v>20.2</v>
      </c>
      <c r="Z106" s="134">
        <f>HLOOKUP('Pooling Demand- Subsidy &amp; ML'!$B106,'Main Sheet'!$B$9:$F$44,23,FALSE)</f>
        <v>0</v>
      </c>
      <c r="AA106" s="179">
        <f>HLOOKUP('Pooling Demand- Subsidy &amp; ML'!$B106,'Main Sheet'!$B$9:$F$44,28,FALSE)</f>
        <v>-1.9513339196716502E-3</v>
      </c>
      <c r="AB106" s="180">
        <f>HLOOKUP('Pooling Demand- Subsidy &amp; ML'!$B106,'Main Sheet'!$B$9:$F$44,30,FALSE)</f>
        <v>-2.6</v>
      </c>
      <c r="AC106" s="180">
        <f>HLOOKUP('Pooling Demand- Subsidy &amp; ML'!$B106,'Main Sheet'!$B$9:$F$44,31,FALSE)</f>
        <v>-5.9</v>
      </c>
      <c r="AD106" s="180">
        <f>HLOOKUP('Pooling Demand- Subsidy &amp; ML'!$B106,'Main Sheet'!$B$9:$F$44,32,FALSE)</f>
        <v>-7.9</v>
      </c>
      <c r="AE106" s="108" t="e">
        <f t="shared" si="81"/>
        <v>#N/A</v>
      </c>
      <c r="AF106" s="108" t="e">
        <f t="shared" si="82"/>
        <v>#N/A</v>
      </c>
      <c r="AG106" s="108" t="e">
        <f t="shared" si="83"/>
        <v>#N/A</v>
      </c>
      <c r="AH106" s="134">
        <f>HLOOKUP('Pooling Demand- Subsidy &amp; ML'!$B106,'Main Sheet'!$B$9:$F$44,24,FALSE)</f>
        <v>54</v>
      </c>
      <c r="AI106" s="180">
        <f>HLOOKUP('Pooling Demand- Subsidy &amp; ML'!$B106,'Main Sheet'!$B$9:$F$44,34,FALSE)</f>
        <v>-2.9</v>
      </c>
      <c r="AJ106" s="180">
        <f>HLOOKUP('Pooling Demand- Subsidy &amp; ML'!$B106,'Main Sheet'!$B$9:$F$44,35,FALSE)</f>
        <v>-6.3</v>
      </c>
      <c r="AK106" s="180">
        <f>HLOOKUP('Pooling Demand- Subsidy &amp; ML'!$B106,'Main Sheet'!$B$9:$F$44,36,FALSE)</f>
        <v>-8.4</v>
      </c>
      <c r="AL106" s="108" t="e">
        <f t="shared" si="84"/>
        <v>#N/A</v>
      </c>
      <c r="AM106" s="108" t="e">
        <f t="shared" si="85"/>
        <v>#N/A</v>
      </c>
      <c r="AN106" s="108" t="e">
        <f t="shared" si="86"/>
        <v>#N/A</v>
      </c>
      <c r="AO106" s="128" t="e">
        <f>HLOOKUP($B106,'Main Sheet'!$B$9:$F$44,26,FALSE)*$P106/(1-AE106)</f>
        <v>#N/A</v>
      </c>
      <c r="AP106" s="128" t="e">
        <f>HLOOKUP($B106,'Main Sheet'!$B$9:$F$44,26,FALSE)*$P106/(1-AF106)</f>
        <v>#N/A</v>
      </c>
      <c r="AQ106" s="128" t="e">
        <f>HLOOKUP($B106,'Main Sheet'!$B$9:$F$44,26,FALSE)*$P106/(1-AG106)</f>
        <v>#N/A</v>
      </c>
      <c r="AR106" s="128" t="e">
        <f>HLOOKUP($B106,'Main Sheet'!$B$9:$F$44,26,FALSE)*$R106/(1-AE106)</f>
        <v>#N/A</v>
      </c>
      <c r="AS106" s="128" t="e">
        <f>HLOOKUP($B106,'Main Sheet'!$B$9:$F$44,26,FALSE)*$R106/(1-AF106)</f>
        <v>#N/A</v>
      </c>
      <c r="AT106" s="128" t="e">
        <f>HLOOKUP($B106,'Main Sheet'!$B$9:$F$44,26,FALSE)*$R106/(1-AG106)</f>
        <v>#N/A</v>
      </c>
      <c r="AU106" s="128" t="e">
        <f>HLOOKUP($B106,'Main Sheet'!$B$9:$F$44,26,FALSE)*$T106/(1-AL106)</f>
        <v>#N/A</v>
      </c>
      <c r="AV106" s="128" t="e">
        <f>HLOOKUP($B106,'Main Sheet'!$B$9:$F$44,26,FALSE)*$T106/(1-AM106)</f>
        <v>#N/A</v>
      </c>
      <c r="AW106" s="128" t="e">
        <f>HLOOKUP($B106,'Main Sheet'!$B$9:$F$44,26,FALSE)*$T106/(1-AN106)</f>
        <v>#N/A</v>
      </c>
      <c r="AX106" s="50" t="e">
        <f t="shared" si="45"/>
        <v>#N/A</v>
      </c>
      <c r="AY106" s="50" t="e">
        <f t="shared" si="46"/>
        <v>#N/A</v>
      </c>
      <c r="AZ106" s="50" t="e">
        <f t="shared" si="47"/>
        <v>#N/A</v>
      </c>
      <c r="BA106" s="50" t="e">
        <f t="shared" si="48"/>
        <v>#N/A</v>
      </c>
      <c r="BB106" s="50" t="e">
        <f t="shared" si="49"/>
        <v>#N/A</v>
      </c>
      <c r="BC106" s="50" t="e">
        <f t="shared" si="50"/>
        <v>#N/A</v>
      </c>
      <c r="BD106" s="50" t="e">
        <f t="shared" si="51"/>
        <v>#N/A</v>
      </c>
      <c r="BE106" s="50" t="e">
        <f t="shared" si="52"/>
        <v>#N/A</v>
      </c>
      <c r="BF106" s="50" t="e">
        <f t="shared" si="53"/>
        <v>#N/A</v>
      </c>
      <c r="BG106" s="131" t="e">
        <f t="shared" si="54"/>
        <v>#N/A</v>
      </c>
      <c r="BH106" s="131" t="e">
        <f t="shared" si="55"/>
        <v>#N/A</v>
      </c>
      <c r="BI106" s="131" t="e">
        <f t="shared" si="56"/>
        <v>#N/A</v>
      </c>
      <c r="BJ106" s="131" t="e">
        <f t="shared" si="57"/>
        <v>#N/A</v>
      </c>
      <c r="BK106" s="131" t="e">
        <f t="shared" si="58"/>
        <v>#N/A</v>
      </c>
      <c r="BL106" s="131" t="e">
        <f t="shared" si="59"/>
        <v>#N/A</v>
      </c>
      <c r="BM106" s="131" t="e">
        <f t="shared" si="60"/>
        <v>#N/A</v>
      </c>
      <c r="BN106" s="131" t="e">
        <f t="shared" si="61"/>
        <v>#N/A</v>
      </c>
      <c r="BO106" s="131" t="e">
        <f t="shared" si="62"/>
        <v>#N/A</v>
      </c>
      <c r="BP106" s="129" t="e">
        <f t="shared" si="63"/>
        <v>#N/A</v>
      </c>
      <c r="BQ106" s="129" t="e">
        <f t="shared" si="64"/>
        <v>#N/A</v>
      </c>
      <c r="BR106" s="129" t="e">
        <f t="shared" si="65"/>
        <v>#N/A</v>
      </c>
      <c r="BS106" s="129" t="e">
        <f t="shared" si="66"/>
        <v>#N/A</v>
      </c>
      <c r="BT106" s="129" t="e">
        <f t="shared" si="67"/>
        <v>#N/A</v>
      </c>
      <c r="BU106" s="129" t="e">
        <f t="shared" si="68"/>
        <v>#N/A</v>
      </c>
      <c r="BV106" s="129" t="e">
        <f t="shared" si="69"/>
        <v>#N/A</v>
      </c>
      <c r="BW106" s="129" t="e">
        <f t="shared" si="70"/>
        <v>#N/A</v>
      </c>
      <c r="BX106" s="129" t="e">
        <f t="shared" si="71"/>
        <v>#N/A</v>
      </c>
      <c r="BY106" s="131" t="e">
        <f t="shared" si="72"/>
        <v>#N/A</v>
      </c>
      <c r="BZ106" s="131" t="e">
        <f t="shared" si="73"/>
        <v>#N/A</v>
      </c>
      <c r="CA106" s="131" t="e">
        <f t="shared" si="74"/>
        <v>#N/A</v>
      </c>
      <c r="CB106" s="131" t="e">
        <f t="shared" si="75"/>
        <v>#N/A</v>
      </c>
      <c r="CC106" s="131" t="e">
        <f t="shared" si="76"/>
        <v>#N/A</v>
      </c>
      <c r="CD106" s="131" t="e">
        <f t="shared" si="77"/>
        <v>#N/A</v>
      </c>
      <c r="CE106" s="131" t="e">
        <f t="shared" si="78"/>
        <v>#N/A</v>
      </c>
      <c r="CF106" s="131" t="e">
        <f t="shared" si="79"/>
        <v>#N/A</v>
      </c>
      <c r="CG106" s="131" t="e">
        <f t="shared" si="80"/>
        <v>#N/A</v>
      </c>
    </row>
    <row r="107" spans="2:85" x14ac:dyDescent="0.2">
      <c r="B107" s="103">
        <v>2020</v>
      </c>
      <c r="C107" s="103">
        <v>3</v>
      </c>
      <c r="D107" s="103">
        <v>6</v>
      </c>
      <c r="E107" s="4" t="s">
        <v>5</v>
      </c>
      <c r="F107" s="4" t="s">
        <v>8</v>
      </c>
      <c r="G107" s="133">
        <f>SUMIFS('Model Trip Data'!$H:$H,'Model Trip Data'!$A:$A,$B107,'Model Trip Data'!$B:$B,$C107,'Model Trip Data'!$C:$C,$D107,'Model Trip Data'!$E:$E,G$7,'Model Trip Data'!$F:$F,G$8,'Model Trip Data'!$D:$D,G$10,'Model Trip Data'!$G:$G,G$9)</f>
        <v>0</v>
      </c>
      <c r="H107" s="133">
        <f>SUMIFS('Model Trip Data'!$H:$H,'Model Trip Data'!$A:$A,$B107,'Model Trip Data'!$B:$B,$C107,'Model Trip Data'!$C:$C,$D107,'Model Trip Data'!$E:$E,H$7,'Model Trip Data'!$F:$F,H$8,'Model Trip Data'!$D:$D,H$10,'Model Trip Data'!$G:$G,H$9)</f>
        <v>0</v>
      </c>
      <c r="I107" s="133">
        <f>SUMIFS('Model Trip Data'!$H:$H,'Model Trip Data'!$A:$A,$B107,'Model Trip Data'!$B:$B,$C107,'Model Trip Data'!$C:$C,$D107,'Model Trip Data'!$E:$E,I$7,'Model Trip Data'!$F:$F,I$8,'Model Trip Data'!$D:$D,I$10,'Model Trip Data'!$G:$G,I$9)</f>
        <v>0</v>
      </c>
      <c r="J107" s="133">
        <f>SUMIFS('Model Trip Data'!$H:$H,'Model Trip Data'!$A:$A,$B107,'Model Trip Data'!$B:$B,$C107,'Model Trip Data'!$C:$C,$D107,'Model Trip Data'!$E:$E,J$7,'Model Trip Data'!$F:$F,J$8,'Model Trip Data'!$D:$D,J$10,'Model Trip Data'!$G:$G,J$9)</f>
        <v>0</v>
      </c>
      <c r="K107" s="133">
        <f>SUMIFS('Model Trip Data'!$H:$H,'Model Trip Data'!$A:$A,$B107,'Model Trip Data'!$B:$B,$C107,'Model Trip Data'!$C:$C,$D107,'Model Trip Data'!$E:$E,K$7,'Model Trip Data'!$F:$F,K$8,'Model Trip Data'!$D:$D,K$10,'Model Trip Data'!$G:$G,K$9)</f>
        <v>0</v>
      </c>
      <c r="L107" s="133">
        <f>SUMIFS('Model Trip Data'!$H:$H,'Model Trip Data'!$A:$A,$B107,'Model Trip Data'!$B:$B,$C107,'Model Trip Data'!$C:$C,$D107,'Model Trip Data'!$E:$E,L$7,'Model Trip Data'!$F:$F,L$8,'Model Trip Data'!$D:$D,L$10,'Model Trip Data'!$G:$G,L$9)</f>
        <v>0</v>
      </c>
      <c r="M107" s="133">
        <f>SUMIFS('Model Trip Data'!$H:$H,'Model Trip Data'!$A:$A,$B107,'Model Trip Data'!$B:$B,$C107,'Model Trip Data'!$C:$C,$D107,'Model Trip Data'!$E:$E,M$7,'Model Trip Data'!$F:$F,M$8,'Model Trip Data'!$G:$G,M$9)</f>
        <v>0</v>
      </c>
      <c r="N107" s="133">
        <f>SUMIFS('Model Trip Data'!$H:$H,'Model Trip Data'!$A:$A,$B107,'Model Trip Data'!$B:$B,$C107,'Model Trip Data'!$C:$C,$D107,'Model Trip Data'!$E:$E,N$7,'Model Trip Data'!$F:$F,N$8,'Model Trip Data'!$G:$G,N$9)</f>
        <v>0</v>
      </c>
      <c r="O107" s="133">
        <f>SUMIFS('Model Trip Data'!$H:$H,'Model Trip Data'!$A:$A,$B107,'Model Trip Data'!$B:$B,$C107,'Model Trip Data'!$C:$C,$D107,'Model Trip Data'!$E:$E,O$7,'Model Trip Data'!$F:$F,O$8,'Model Trip Data'!$G:$G,O$9)</f>
        <v>0</v>
      </c>
      <c r="P107" s="134" t="e">
        <f>VLOOKUP($B107&amp;"_"&amp;$C107&amp;"_"&amp;$D107&amp;"_"&amp;P$10,'Model Skims Data'!$A:$H,6,FALSE)</f>
        <v>#N/A</v>
      </c>
      <c r="Q107" s="134" t="e">
        <f>VLOOKUP($B107&amp;"_"&amp;$C107&amp;"_"&amp;$D107&amp;"_"&amp;Q$10,'Model Skims Data'!$A:$H,7,FALSE)</f>
        <v>#N/A</v>
      </c>
      <c r="R107" s="134" t="e">
        <f>VLOOKUP($B107&amp;"_"&amp;$C107&amp;"_"&amp;$D107&amp;"_"&amp;R$10,'Model Skims Data'!$A:$H,6,FALSE)</f>
        <v>#N/A</v>
      </c>
      <c r="S107" s="134" t="e">
        <f>VLOOKUP($B107&amp;"_"&amp;$C107&amp;"_"&amp;$D107&amp;"_"&amp;S$10,'Model Skims Data'!$A:$H,7,FALSE)</f>
        <v>#N/A</v>
      </c>
      <c r="T107" s="134" t="e">
        <f>VLOOKUP($B107&amp;"_"&amp;$C107&amp;"_"&amp;$D107&amp;"_"&amp;T$10,'Model Skims Data'!$A:$H,6,FALSE)</f>
        <v>#N/A</v>
      </c>
      <c r="U107" s="134" t="e">
        <f>VLOOKUP($B107&amp;"_"&amp;$C107&amp;"_"&amp;$D107&amp;"_"&amp;U$10,'Model Skims Data'!$A:$H,7,FALSE)</f>
        <v>#N/A</v>
      </c>
      <c r="V107" s="134" t="e">
        <f>VLOOKUP($B107&amp;"_"&amp;$C107&amp;"_"&amp;$D107&amp;"_"&amp;V$10,'Model Skims Data'!$A:$H,8,FALSE)</f>
        <v>#N/A</v>
      </c>
      <c r="W107" s="134" t="e">
        <f>VLOOKUP($B107&amp;"_"&amp;$C107&amp;"_"&amp;$D107&amp;"_"&amp;W$10,'Model Skims Data'!$A:$H,8,FALSE)</f>
        <v>#N/A</v>
      </c>
      <c r="X107" s="134" t="e">
        <f>VLOOKUP($B107&amp;"_"&amp;$C107&amp;"_"&amp;$D107&amp;"_"&amp;X$10,'Model Skims Data'!$A:$H,8,FALSE)</f>
        <v>#N/A</v>
      </c>
      <c r="Y107" s="134">
        <f>HLOOKUP('Pooling Demand- Subsidy &amp; ML'!$B107,'Main Sheet'!$B$9:$F$44,21,FALSE)</f>
        <v>20.2</v>
      </c>
      <c r="Z107" s="134">
        <f>HLOOKUP('Pooling Demand- Subsidy &amp; ML'!$B107,'Main Sheet'!$B$9:$F$44,23,FALSE)</f>
        <v>0</v>
      </c>
      <c r="AA107" s="179">
        <f>HLOOKUP('Pooling Demand- Subsidy &amp; ML'!$B107,'Main Sheet'!$B$9:$F$44,28,FALSE)</f>
        <v>-1.9513339196716502E-3</v>
      </c>
      <c r="AB107" s="180">
        <f>HLOOKUP('Pooling Demand- Subsidy &amp; ML'!$B107,'Main Sheet'!$B$9:$F$44,30,FALSE)</f>
        <v>-2.6</v>
      </c>
      <c r="AC107" s="180">
        <f>HLOOKUP('Pooling Demand- Subsidy &amp; ML'!$B107,'Main Sheet'!$B$9:$F$44,31,FALSE)</f>
        <v>-5.9</v>
      </c>
      <c r="AD107" s="180">
        <f>HLOOKUP('Pooling Demand- Subsidy &amp; ML'!$B107,'Main Sheet'!$B$9:$F$44,32,FALSE)</f>
        <v>-7.9</v>
      </c>
      <c r="AE107" s="108" t="e">
        <f t="shared" si="81"/>
        <v>#N/A</v>
      </c>
      <c r="AF107" s="108" t="e">
        <f t="shared" si="82"/>
        <v>#N/A</v>
      </c>
      <c r="AG107" s="108" t="e">
        <f t="shared" si="83"/>
        <v>#N/A</v>
      </c>
      <c r="AH107" s="134">
        <f>HLOOKUP('Pooling Demand- Subsidy &amp; ML'!$B107,'Main Sheet'!$B$9:$F$44,24,FALSE)</f>
        <v>54</v>
      </c>
      <c r="AI107" s="180">
        <f>HLOOKUP('Pooling Demand- Subsidy &amp; ML'!$B107,'Main Sheet'!$B$9:$F$44,34,FALSE)</f>
        <v>-2.9</v>
      </c>
      <c r="AJ107" s="180">
        <f>HLOOKUP('Pooling Demand- Subsidy &amp; ML'!$B107,'Main Sheet'!$B$9:$F$44,35,FALSE)</f>
        <v>-6.3</v>
      </c>
      <c r="AK107" s="180">
        <f>HLOOKUP('Pooling Demand- Subsidy &amp; ML'!$B107,'Main Sheet'!$B$9:$F$44,36,FALSE)</f>
        <v>-8.4</v>
      </c>
      <c r="AL107" s="108" t="e">
        <f t="shared" si="84"/>
        <v>#N/A</v>
      </c>
      <c r="AM107" s="108" t="e">
        <f t="shared" si="85"/>
        <v>#N/A</v>
      </c>
      <c r="AN107" s="108" t="e">
        <f t="shared" si="86"/>
        <v>#N/A</v>
      </c>
      <c r="AO107" s="128" t="e">
        <f>HLOOKUP($B107,'Main Sheet'!$B$9:$F$44,26,FALSE)*$P107/(1-AE107)</f>
        <v>#N/A</v>
      </c>
      <c r="AP107" s="128" t="e">
        <f>HLOOKUP($B107,'Main Sheet'!$B$9:$F$44,26,FALSE)*$P107/(1-AF107)</f>
        <v>#N/A</v>
      </c>
      <c r="AQ107" s="128" t="e">
        <f>HLOOKUP($B107,'Main Sheet'!$B$9:$F$44,26,FALSE)*$P107/(1-AG107)</f>
        <v>#N/A</v>
      </c>
      <c r="AR107" s="128" t="e">
        <f>HLOOKUP($B107,'Main Sheet'!$B$9:$F$44,26,FALSE)*$R107/(1-AE107)</f>
        <v>#N/A</v>
      </c>
      <c r="AS107" s="128" t="e">
        <f>HLOOKUP($B107,'Main Sheet'!$B$9:$F$44,26,FALSE)*$R107/(1-AF107)</f>
        <v>#N/A</v>
      </c>
      <c r="AT107" s="128" t="e">
        <f>HLOOKUP($B107,'Main Sheet'!$B$9:$F$44,26,FALSE)*$R107/(1-AG107)</f>
        <v>#N/A</v>
      </c>
      <c r="AU107" s="128" t="e">
        <f>HLOOKUP($B107,'Main Sheet'!$B$9:$F$44,26,FALSE)*$T107/(1-AL107)</f>
        <v>#N/A</v>
      </c>
      <c r="AV107" s="128" t="e">
        <f>HLOOKUP($B107,'Main Sheet'!$B$9:$F$44,26,FALSE)*$T107/(1-AM107)</f>
        <v>#N/A</v>
      </c>
      <c r="AW107" s="128" t="e">
        <f>HLOOKUP($B107,'Main Sheet'!$B$9:$F$44,26,FALSE)*$T107/(1-AN107)</f>
        <v>#N/A</v>
      </c>
      <c r="AX107" s="50" t="e">
        <f t="shared" si="45"/>
        <v>#N/A</v>
      </c>
      <c r="AY107" s="50" t="e">
        <f t="shared" si="46"/>
        <v>#N/A</v>
      </c>
      <c r="AZ107" s="50" t="e">
        <f t="shared" si="47"/>
        <v>#N/A</v>
      </c>
      <c r="BA107" s="50" t="e">
        <f t="shared" si="48"/>
        <v>#N/A</v>
      </c>
      <c r="BB107" s="50" t="e">
        <f t="shared" si="49"/>
        <v>#N/A</v>
      </c>
      <c r="BC107" s="50" t="e">
        <f t="shared" si="50"/>
        <v>#N/A</v>
      </c>
      <c r="BD107" s="50" t="e">
        <f t="shared" si="51"/>
        <v>#N/A</v>
      </c>
      <c r="BE107" s="50" t="e">
        <f t="shared" si="52"/>
        <v>#N/A</v>
      </c>
      <c r="BF107" s="50" t="e">
        <f t="shared" si="53"/>
        <v>#N/A</v>
      </c>
      <c r="BG107" s="131" t="e">
        <f t="shared" si="54"/>
        <v>#N/A</v>
      </c>
      <c r="BH107" s="131" t="e">
        <f t="shared" si="55"/>
        <v>#N/A</v>
      </c>
      <c r="BI107" s="131" t="e">
        <f t="shared" si="56"/>
        <v>#N/A</v>
      </c>
      <c r="BJ107" s="131" t="e">
        <f t="shared" si="57"/>
        <v>#N/A</v>
      </c>
      <c r="BK107" s="131" t="e">
        <f t="shared" si="58"/>
        <v>#N/A</v>
      </c>
      <c r="BL107" s="131" t="e">
        <f t="shared" si="59"/>
        <v>#N/A</v>
      </c>
      <c r="BM107" s="131" t="e">
        <f t="shared" si="60"/>
        <v>#N/A</v>
      </c>
      <c r="BN107" s="131" t="e">
        <f t="shared" si="61"/>
        <v>#N/A</v>
      </c>
      <c r="BO107" s="131" t="e">
        <f t="shared" si="62"/>
        <v>#N/A</v>
      </c>
      <c r="BP107" s="129" t="e">
        <f t="shared" si="63"/>
        <v>#N/A</v>
      </c>
      <c r="BQ107" s="129" t="e">
        <f t="shared" si="64"/>
        <v>#N/A</v>
      </c>
      <c r="BR107" s="129" t="e">
        <f t="shared" si="65"/>
        <v>#N/A</v>
      </c>
      <c r="BS107" s="129" t="e">
        <f t="shared" si="66"/>
        <v>#N/A</v>
      </c>
      <c r="BT107" s="129" t="e">
        <f t="shared" si="67"/>
        <v>#N/A</v>
      </c>
      <c r="BU107" s="129" t="e">
        <f t="shared" si="68"/>
        <v>#N/A</v>
      </c>
      <c r="BV107" s="129" t="e">
        <f t="shared" si="69"/>
        <v>#N/A</v>
      </c>
      <c r="BW107" s="129" t="e">
        <f t="shared" si="70"/>
        <v>#N/A</v>
      </c>
      <c r="BX107" s="129" t="e">
        <f t="shared" si="71"/>
        <v>#N/A</v>
      </c>
      <c r="BY107" s="131" t="e">
        <f t="shared" si="72"/>
        <v>#N/A</v>
      </c>
      <c r="BZ107" s="131" t="e">
        <f t="shared" si="73"/>
        <v>#N/A</v>
      </c>
      <c r="CA107" s="131" t="e">
        <f t="shared" si="74"/>
        <v>#N/A</v>
      </c>
      <c r="CB107" s="131" t="e">
        <f t="shared" si="75"/>
        <v>#N/A</v>
      </c>
      <c r="CC107" s="131" t="e">
        <f t="shared" si="76"/>
        <v>#N/A</v>
      </c>
      <c r="CD107" s="131" t="e">
        <f t="shared" si="77"/>
        <v>#N/A</v>
      </c>
      <c r="CE107" s="131" t="e">
        <f t="shared" si="78"/>
        <v>#N/A</v>
      </c>
      <c r="CF107" s="131" t="e">
        <f t="shared" si="79"/>
        <v>#N/A</v>
      </c>
      <c r="CG107" s="131" t="e">
        <f t="shared" si="80"/>
        <v>#N/A</v>
      </c>
    </row>
    <row r="108" spans="2:85" x14ac:dyDescent="0.2">
      <c r="B108" s="103">
        <v>2020</v>
      </c>
      <c r="C108" s="103">
        <v>4</v>
      </c>
      <c r="D108" s="103">
        <v>6</v>
      </c>
      <c r="E108" s="4" t="s">
        <v>6</v>
      </c>
      <c r="F108" s="4" t="s">
        <v>8</v>
      </c>
      <c r="G108" s="133">
        <f>SUMIFS('Model Trip Data'!$H:$H,'Model Trip Data'!$A:$A,$B108,'Model Trip Data'!$B:$B,$C108,'Model Trip Data'!$C:$C,$D108,'Model Trip Data'!$E:$E,G$7,'Model Trip Data'!$F:$F,G$8,'Model Trip Data'!$D:$D,G$10,'Model Trip Data'!$G:$G,G$9)</f>
        <v>0</v>
      </c>
      <c r="H108" s="133">
        <f>SUMIFS('Model Trip Data'!$H:$H,'Model Trip Data'!$A:$A,$B108,'Model Trip Data'!$B:$B,$C108,'Model Trip Data'!$C:$C,$D108,'Model Trip Data'!$E:$E,H$7,'Model Trip Data'!$F:$F,H$8,'Model Trip Data'!$D:$D,H$10,'Model Trip Data'!$G:$G,H$9)</f>
        <v>0</v>
      </c>
      <c r="I108" s="133">
        <f>SUMIFS('Model Trip Data'!$H:$H,'Model Trip Data'!$A:$A,$B108,'Model Trip Data'!$B:$B,$C108,'Model Trip Data'!$C:$C,$D108,'Model Trip Data'!$E:$E,I$7,'Model Trip Data'!$F:$F,I$8,'Model Trip Data'!$D:$D,I$10,'Model Trip Data'!$G:$G,I$9)</f>
        <v>0</v>
      </c>
      <c r="J108" s="133">
        <f>SUMIFS('Model Trip Data'!$H:$H,'Model Trip Data'!$A:$A,$B108,'Model Trip Data'!$B:$B,$C108,'Model Trip Data'!$C:$C,$D108,'Model Trip Data'!$E:$E,J$7,'Model Trip Data'!$F:$F,J$8,'Model Trip Data'!$D:$D,J$10,'Model Trip Data'!$G:$G,J$9)</f>
        <v>0</v>
      </c>
      <c r="K108" s="133">
        <f>SUMIFS('Model Trip Data'!$H:$H,'Model Trip Data'!$A:$A,$B108,'Model Trip Data'!$B:$B,$C108,'Model Trip Data'!$C:$C,$D108,'Model Trip Data'!$E:$E,K$7,'Model Trip Data'!$F:$F,K$8,'Model Trip Data'!$D:$D,K$10,'Model Trip Data'!$G:$G,K$9)</f>
        <v>0</v>
      </c>
      <c r="L108" s="133">
        <f>SUMIFS('Model Trip Data'!$H:$H,'Model Trip Data'!$A:$A,$B108,'Model Trip Data'!$B:$B,$C108,'Model Trip Data'!$C:$C,$D108,'Model Trip Data'!$E:$E,L$7,'Model Trip Data'!$F:$F,L$8,'Model Trip Data'!$D:$D,L$10,'Model Trip Data'!$G:$G,L$9)</f>
        <v>0</v>
      </c>
      <c r="M108" s="133">
        <f>SUMIFS('Model Trip Data'!$H:$H,'Model Trip Data'!$A:$A,$B108,'Model Trip Data'!$B:$B,$C108,'Model Trip Data'!$C:$C,$D108,'Model Trip Data'!$E:$E,M$7,'Model Trip Data'!$F:$F,M$8,'Model Trip Data'!$G:$G,M$9)</f>
        <v>0</v>
      </c>
      <c r="N108" s="133">
        <f>SUMIFS('Model Trip Data'!$H:$H,'Model Trip Data'!$A:$A,$B108,'Model Trip Data'!$B:$B,$C108,'Model Trip Data'!$C:$C,$D108,'Model Trip Data'!$E:$E,N$7,'Model Trip Data'!$F:$F,N$8,'Model Trip Data'!$G:$G,N$9)</f>
        <v>0</v>
      </c>
      <c r="O108" s="133">
        <f>SUMIFS('Model Trip Data'!$H:$H,'Model Trip Data'!$A:$A,$B108,'Model Trip Data'!$B:$B,$C108,'Model Trip Data'!$C:$C,$D108,'Model Trip Data'!$E:$E,O$7,'Model Trip Data'!$F:$F,O$8,'Model Trip Data'!$G:$G,O$9)</f>
        <v>0</v>
      </c>
      <c r="P108" s="134" t="e">
        <f>VLOOKUP($B108&amp;"_"&amp;$C108&amp;"_"&amp;$D108&amp;"_"&amp;P$10,'Model Skims Data'!$A:$H,6,FALSE)</f>
        <v>#N/A</v>
      </c>
      <c r="Q108" s="134" t="e">
        <f>VLOOKUP($B108&amp;"_"&amp;$C108&amp;"_"&amp;$D108&amp;"_"&amp;Q$10,'Model Skims Data'!$A:$H,7,FALSE)</f>
        <v>#N/A</v>
      </c>
      <c r="R108" s="134" t="e">
        <f>VLOOKUP($B108&amp;"_"&amp;$C108&amp;"_"&amp;$D108&amp;"_"&amp;R$10,'Model Skims Data'!$A:$H,6,FALSE)</f>
        <v>#N/A</v>
      </c>
      <c r="S108" s="134" t="e">
        <f>VLOOKUP($B108&amp;"_"&amp;$C108&amp;"_"&amp;$D108&amp;"_"&amp;S$10,'Model Skims Data'!$A:$H,7,FALSE)</f>
        <v>#N/A</v>
      </c>
      <c r="T108" s="134" t="e">
        <f>VLOOKUP($B108&amp;"_"&amp;$C108&amp;"_"&amp;$D108&amp;"_"&amp;T$10,'Model Skims Data'!$A:$H,6,FALSE)</f>
        <v>#N/A</v>
      </c>
      <c r="U108" s="134" t="e">
        <f>VLOOKUP($B108&amp;"_"&amp;$C108&amp;"_"&amp;$D108&amp;"_"&amp;U$10,'Model Skims Data'!$A:$H,7,FALSE)</f>
        <v>#N/A</v>
      </c>
      <c r="V108" s="134" t="e">
        <f>VLOOKUP($B108&amp;"_"&amp;$C108&amp;"_"&amp;$D108&amp;"_"&amp;V$10,'Model Skims Data'!$A:$H,8,FALSE)</f>
        <v>#N/A</v>
      </c>
      <c r="W108" s="134" t="e">
        <f>VLOOKUP($B108&amp;"_"&amp;$C108&amp;"_"&amp;$D108&amp;"_"&amp;W$10,'Model Skims Data'!$A:$H,8,FALSE)</f>
        <v>#N/A</v>
      </c>
      <c r="X108" s="134" t="e">
        <f>VLOOKUP($B108&amp;"_"&amp;$C108&amp;"_"&amp;$D108&amp;"_"&amp;X$10,'Model Skims Data'!$A:$H,8,FALSE)</f>
        <v>#N/A</v>
      </c>
      <c r="Y108" s="134">
        <f>HLOOKUP('Pooling Demand- Subsidy &amp; ML'!$B108,'Main Sheet'!$B$9:$F$44,21,FALSE)</f>
        <v>20.2</v>
      </c>
      <c r="Z108" s="134">
        <f>HLOOKUP('Pooling Demand- Subsidy &amp; ML'!$B108,'Main Sheet'!$B$9:$F$44,23,FALSE)</f>
        <v>0</v>
      </c>
      <c r="AA108" s="179">
        <f>HLOOKUP('Pooling Demand- Subsidy &amp; ML'!$B108,'Main Sheet'!$B$9:$F$44,28,FALSE)</f>
        <v>-1.9513339196716502E-3</v>
      </c>
      <c r="AB108" s="180">
        <f>HLOOKUP('Pooling Demand- Subsidy &amp; ML'!$B108,'Main Sheet'!$B$9:$F$44,30,FALSE)</f>
        <v>-2.6</v>
      </c>
      <c r="AC108" s="180">
        <f>HLOOKUP('Pooling Demand- Subsidy &amp; ML'!$B108,'Main Sheet'!$B$9:$F$44,31,FALSE)</f>
        <v>-5.9</v>
      </c>
      <c r="AD108" s="180">
        <f>HLOOKUP('Pooling Demand- Subsidy &amp; ML'!$B108,'Main Sheet'!$B$9:$F$44,32,FALSE)</f>
        <v>-7.9</v>
      </c>
      <c r="AE108" s="108" t="e">
        <f t="shared" si="81"/>
        <v>#N/A</v>
      </c>
      <c r="AF108" s="108" t="e">
        <f t="shared" si="82"/>
        <v>#N/A</v>
      </c>
      <c r="AG108" s="108" t="e">
        <f t="shared" si="83"/>
        <v>#N/A</v>
      </c>
      <c r="AH108" s="134">
        <f>HLOOKUP('Pooling Demand- Subsidy &amp; ML'!$B108,'Main Sheet'!$B$9:$F$44,24,FALSE)</f>
        <v>54</v>
      </c>
      <c r="AI108" s="180">
        <f>HLOOKUP('Pooling Demand- Subsidy &amp; ML'!$B108,'Main Sheet'!$B$9:$F$44,34,FALSE)</f>
        <v>-2.9</v>
      </c>
      <c r="AJ108" s="180">
        <f>HLOOKUP('Pooling Demand- Subsidy &amp; ML'!$B108,'Main Sheet'!$B$9:$F$44,35,FALSE)</f>
        <v>-6.3</v>
      </c>
      <c r="AK108" s="180">
        <f>HLOOKUP('Pooling Demand- Subsidy &amp; ML'!$B108,'Main Sheet'!$B$9:$F$44,36,FALSE)</f>
        <v>-8.4</v>
      </c>
      <c r="AL108" s="108" t="e">
        <f t="shared" si="84"/>
        <v>#N/A</v>
      </c>
      <c r="AM108" s="108" t="e">
        <f t="shared" si="85"/>
        <v>#N/A</v>
      </c>
      <c r="AN108" s="108" t="e">
        <f t="shared" si="86"/>
        <v>#N/A</v>
      </c>
      <c r="AO108" s="128" t="e">
        <f>HLOOKUP($B108,'Main Sheet'!$B$9:$F$44,26,FALSE)*$P108/(1-AE108)</f>
        <v>#N/A</v>
      </c>
      <c r="AP108" s="128" t="e">
        <f>HLOOKUP($B108,'Main Sheet'!$B$9:$F$44,26,FALSE)*$P108/(1-AF108)</f>
        <v>#N/A</v>
      </c>
      <c r="AQ108" s="128" t="e">
        <f>HLOOKUP($B108,'Main Sheet'!$B$9:$F$44,26,FALSE)*$P108/(1-AG108)</f>
        <v>#N/A</v>
      </c>
      <c r="AR108" s="128" t="e">
        <f>HLOOKUP($B108,'Main Sheet'!$B$9:$F$44,26,FALSE)*$R108/(1-AE108)</f>
        <v>#N/A</v>
      </c>
      <c r="AS108" s="128" t="e">
        <f>HLOOKUP($B108,'Main Sheet'!$B$9:$F$44,26,FALSE)*$R108/(1-AF108)</f>
        <v>#N/A</v>
      </c>
      <c r="AT108" s="128" t="e">
        <f>HLOOKUP($B108,'Main Sheet'!$B$9:$F$44,26,FALSE)*$R108/(1-AG108)</f>
        <v>#N/A</v>
      </c>
      <c r="AU108" s="128" t="e">
        <f>HLOOKUP($B108,'Main Sheet'!$B$9:$F$44,26,FALSE)*$T108/(1-AL108)</f>
        <v>#N/A</v>
      </c>
      <c r="AV108" s="128" t="e">
        <f>HLOOKUP($B108,'Main Sheet'!$B$9:$F$44,26,FALSE)*$T108/(1-AM108)</f>
        <v>#N/A</v>
      </c>
      <c r="AW108" s="128" t="e">
        <f>HLOOKUP($B108,'Main Sheet'!$B$9:$F$44,26,FALSE)*$T108/(1-AN108)</f>
        <v>#N/A</v>
      </c>
      <c r="AX108" s="50" t="e">
        <f t="shared" si="45"/>
        <v>#N/A</v>
      </c>
      <c r="AY108" s="50" t="e">
        <f t="shared" si="46"/>
        <v>#N/A</v>
      </c>
      <c r="AZ108" s="50" t="e">
        <f t="shared" si="47"/>
        <v>#N/A</v>
      </c>
      <c r="BA108" s="50" t="e">
        <f t="shared" si="48"/>
        <v>#N/A</v>
      </c>
      <c r="BB108" s="50" t="e">
        <f t="shared" si="49"/>
        <v>#N/A</v>
      </c>
      <c r="BC108" s="50" t="e">
        <f t="shared" si="50"/>
        <v>#N/A</v>
      </c>
      <c r="BD108" s="50" t="e">
        <f t="shared" si="51"/>
        <v>#N/A</v>
      </c>
      <c r="BE108" s="50" t="e">
        <f t="shared" si="52"/>
        <v>#N/A</v>
      </c>
      <c r="BF108" s="50" t="e">
        <f t="shared" si="53"/>
        <v>#N/A</v>
      </c>
      <c r="BG108" s="131" t="e">
        <f t="shared" si="54"/>
        <v>#N/A</v>
      </c>
      <c r="BH108" s="131" t="e">
        <f t="shared" si="55"/>
        <v>#N/A</v>
      </c>
      <c r="BI108" s="131" t="e">
        <f t="shared" si="56"/>
        <v>#N/A</v>
      </c>
      <c r="BJ108" s="131" t="e">
        <f t="shared" si="57"/>
        <v>#N/A</v>
      </c>
      <c r="BK108" s="131" t="e">
        <f t="shared" si="58"/>
        <v>#N/A</v>
      </c>
      <c r="BL108" s="131" t="e">
        <f t="shared" si="59"/>
        <v>#N/A</v>
      </c>
      <c r="BM108" s="131" t="e">
        <f t="shared" si="60"/>
        <v>#N/A</v>
      </c>
      <c r="BN108" s="131" t="e">
        <f t="shared" si="61"/>
        <v>#N/A</v>
      </c>
      <c r="BO108" s="131" t="e">
        <f t="shared" si="62"/>
        <v>#N/A</v>
      </c>
      <c r="BP108" s="129" t="e">
        <f t="shared" si="63"/>
        <v>#N/A</v>
      </c>
      <c r="BQ108" s="129" t="e">
        <f t="shared" si="64"/>
        <v>#N/A</v>
      </c>
      <c r="BR108" s="129" t="e">
        <f t="shared" si="65"/>
        <v>#N/A</v>
      </c>
      <c r="BS108" s="129" t="e">
        <f t="shared" si="66"/>
        <v>#N/A</v>
      </c>
      <c r="BT108" s="129" t="e">
        <f t="shared" si="67"/>
        <v>#N/A</v>
      </c>
      <c r="BU108" s="129" t="e">
        <f t="shared" si="68"/>
        <v>#N/A</v>
      </c>
      <c r="BV108" s="129" t="e">
        <f t="shared" si="69"/>
        <v>#N/A</v>
      </c>
      <c r="BW108" s="129" t="e">
        <f t="shared" si="70"/>
        <v>#N/A</v>
      </c>
      <c r="BX108" s="129" t="e">
        <f t="shared" si="71"/>
        <v>#N/A</v>
      </c>
      <c r="BY108" s="131" t="e">
        <f t="shared" si="72"/>
        <v>#N/A</v>
      </c>
      <c r="BZ108" s="131" t="e">
        <f t="shared" si="73"/>
        <v>#N/A</v>
      </c>
      <c r="CA108" s="131" t="e">
        <f t="shared" si="74"/>
        <v>#N/A</v>
      </c>
      <c r="CB108" s="131" t="e">
        <f t="shared" si="75"/>
        <v>#N/A</v>
      </c>
      <c r="CC108" s="131" t="e">
        <f t="shared" si="76"/>
        <v>#N/A</v>
      </c>
      <c r="CD108" s="131" t="e">
        <f t="shared" si="77"/>
        <v>#N/A</v>
      </c>
      <c r="CE108" s="131" t="e">
        <f t="shared" si="78"/>
        <v>#N/A</v>
      </c>
      <c r="CF108" s="131" t="e">
        <f t="shared" si="79"/>
        <v>#N/A</v>
      </c>
      <c r="CG108" s="131" t="e">
        <f t="shared" si="80"/>
        <v>#N/A</v>
      </c>
    </row>
    <row r="109" spans="2:85" x14ac:dyDescent="0.2">
      <c r="B109" s="103">
        <v>2020</v>
      </c>
      <c r="C109" s="103">
        <v>5</v>
      </c>
      <c r="D109" s="103">
        <v>6</v>
      </c>
      <c r="E109" s="4" t="s">
        <v>7</v>
      </c>
      <c r="F109" s="4" t="s">
        <v>8</v>
      </c>
      <c r="G109" s="133">
        <f>SUMIFS('Model Trip Data'!$H:$H,'Model Trip Data'!$A:$A,$B109,'Model Trip Data'!$B:$B,$C109,'Model Trip Data'!$C:$C,$D109,'Model Trip Data'!$E:$E,G$7,'Model Trip Data'!$F:$F,G$8,'Model Trip Data'!$D:$D,G$10,'Model Trip Data'!$G:$G,G$9)</f>
        <v>0</v>
      </c>
      <c r="H109" s="133">
        <f>SUMIFS('Model Trip Data'!$H:$H,'Model Trip Data'!$A:$A,$B109,'Model Trip Data'!$B:$B,$C109,'Model Trip Data'!$C:$C,$D109,'Model Trip Data'!$E:$E,H$7,'Model Trip Data'!$F:$F,H$8,'Model Trip Data'!$D:$D,H$10,'Model Trip Data'!$G:$G,H$9)</f>
        <v>0</v>
      </c>
      <c r="I109" s="133">
        <f>SUMIFS('Model Trip Data'!$H:$H,'Model Trip Data'!$A:$A,$B109,'Model Trip Data'!$B:$B,$C109,'Model Trip Data'!$C:$C,$D109,'Model Trip Data'!$E:$E,I$7,'Model Trip Data'!$F:$F,I$8,'Model Trip Data'!$D:$D,I$10,'Model Trip Data'!$G:$G,I$9)</f>
        <v>0</v>
      </c>
      <c r="J109" s="133">
        <f>SUMIFS('Model Trip Data'!$H:$H,'Model Trip Data'!$A:$A,$B109,'Model Trip Data'!$B:$B,$C109,'Model Trip Data'!$C:$C,$D109,'Model Trip Data'!$E:$E,J$7,'Model Trip Data'!$F:$F,J$8,'Model Trip Data'!$D:$D,J$10,'Model Trip Data'!$G:$G,J$9)</f>
        <v>0</v>
      </c>
      <c r="K109" s="133">
        <f>SUMIFS('Model Trip Data'!$H:$H,'Model Trip Data'!$A:$A,$B109,'Model Trip Data'!$B:$B,$C109,'Model Trip Data'!$C:$C,$D109,'Model Trip Data'!$E:$E,K$7,'Model Trip Data'!$F:$F,K$8,'Model Trip Data'!$D:$D,K$10,'Model Trip Data'!$G:$G,K$9)</f>
        <v>0</v>
      </c>
      <c r="L109" s="133">
        <f>SUMIFS('Model Trip Data'!$H:$H,'Model Trip Data'!$A:$A,$B109,'Model Trip Data'!$B:$B,$C109,'Model Trip Data'!$C:$C,$D109,'Model Trip Data'!$E:$E,L$7,'Model Trip Data'!$F:$F,L$8,'Model Trip Data'!$D:$D,L$10,'Model Trip Data'!$G:$G,L$9)</f>
        <v>0</v>
      </c>
      <c r="M109" s="133">
        <f>SUMIFS('Model Trip Data'!$H:$H,'Model Trip Data'!$A:$A,$B109,'Model Trip Data'!$B:$B,$C109,'Model Trip Data'!$C:$C,$D109,'Model Trip Data'!$E:$E,M$7,'Model Trip Data'!$F:$F,M$8,'Model Trip Data'!$G:$G,M$9)</f>
        <v>0</v>
      </c>
      <c r="N109" s="133">
        <f>SUMIFS('Model Trip Data'!$H:$H,'Model Trip Data'!$A:$A,$B109,'Model Trip Data'!$B:$B,$C109,'Model Trip Data'!$C:$C,$D109,'Model Trip Data'!$E:$E,N$7,'Model Trip Data'!$F:$F,N$8,'Model Trip Data'!$G:$G,N$9)</f>
        <v>0</v>
      </c>
      <c r="O109" s="133">
        <f>SUMIFS('Model Trip Data'!$H:$H,'Model Trip Data'!$A:$A,$B109,'Model Trip Data'!$B:$B,$C109,'Model Trip Data'!$C:$C,$D109,'Model Trip Data'!$E:$E,O$7,'Model Trip Data'!$F:$F,O$8,'Model Trip Data'!$G:$G,O$9)</f>
        <v>0</v>
      </c>
      <c r="P109" s="134" t="e">
        <f>VLOOKUP($B109&amp;"_"&amp;$C109&amp;"_"&amp;$D109&amp;"_"&amp;P$10,'Model Skims Data'!$A:$H,6,FALSE)</f>
        <v>#N/A</v>
      </c>
      <c r="Q109" s="134" t="e">
        <f>VLOOKUP($B109&amp;"_"&amp;$C109&amp;"_"&amp;$D109&amp;"_"&amp;Q$10,'Model Skims Data'!$A:$H,7,FALSE)</f>
        <v>#N/A</v>
      </c>
      <c r="R109" s="134" t="e">
        <f>VLOOKUP($B109&amp;"_"&amp;$C109&amp;"_"&amp;$D109&amp;"_"&amp;R$10,'Model Skims Data'!$A:$H,6,FALSE)</f>
        <v>#N/A</v>
      </c>
      <c r="S109" s="134" t="e">
        <f>VLOOKUP($B109&amp;"_"&amp;$C109&amp;"_"&amp;$D109&amp;"_"&amp;S$10,'Model Skims Data'!$A:$H,7,FALSE)</f>
        <v>#N/A</v>
      </c>
      <c r="T109" s="134" t="e">
        <f>VLOOKUP($B109&amp;"_"&amp;$C109&amp;"_"&amp;$D109&amp;"_"&amp;T$10,'Model Skims Data'!$A:$H,6,FALSE)</f>
        <v>#N/A</v>
      </c>
      <c r="U109" s="134" t="e">
        <f>VLOOKUP($B109&amp;"_"&amp;$C109&amp;"_"&amp;$D109&amp;"_"&amp;U$10,'Model Skims Data'!$A:$H,7,FALSE)</f>
        <v>#N/A</v>
      </c>
      <c r="V109" s="134" t="e">
        <f>VLOOKUP($B109&amp;"_"&amp;$C109&amp;"_"&amp;$D109&amp;"_"&amp;V$10,'Model Skims Data'!$A:$H,8,FALSE)</f>
        <v>#N/A</v>
      </c>
      <c r="W109" s="134" t="e">
        <f>VLOOKUP($B109&amp;"_"&amp;$C109&amp;"_"&amp;$D109&amp;"_"&amp;W$10,'Model Skims Data'!$A:$H,8,FALSE)</f>
        <v>#N/A</v>
      </c>
      <c r="X109" s="134" t="e">
        <f>VLOOKUP($B109&amp;"_"&amp;$C109&amp;"_"&amp;$D109&amp;"_"&amp;X$10,'Model Skims Data'!$A:$H,8,FALSE)</f>
        <v>#N/A</v>
      </c>
      <c r="Y109" s="134">
        <f>HLOOKUP('Pooling Demand- Subsidy &amp; ML'!$B109,'Main Sheet'!$B$9:$F$44,21,FALSE)</f>
        <v>20.2</v>
      </c>
      <c r="Z109" s="134">
        <f>HLOOKUP('Pooling Demand- Subsidy &amp; ML'!$B109,'Main Sheet'!$B$9:$F$44,23,FALSE)</f>
        <v>0</v>
      </c>
      <c r="AA109" s="179">
        <f>HLOOKUP('Pooling Demand- Subsidy &amp; ML'!$B109,'Main Sheet'!$B$9:$F$44,28,FALSE)</f>
        <v>-1.9513339196716502E-3</v>
      </c>
      <c r="AB109" s="180">
        <f>HLOOKUP('Pooling Demand- Subsidy &amp; ML'!$B109,'Main Sheet'!$B$9:$F$44,30,FALSE)</f>
        <v>-2.6</v>
      </c>
      <c r="AC109" s="180">
        <f>HLOOKUP('Pooling Demand- Subsidy &amp; ML'!$B109,'Main Sheet'!$B$9:$F$44,31,FALSE)</f>
        <v>-5.9</v>
      </c>
      <c r="AD109" s="180">
        <f>HLOOKUP('Pooling Demand- Subsidy &amp; ML'!$B109,'Main Sheet'!$B$9:$F$44,32,FALSE)</f>
        <v>-7.9</v>
      </c>
      <c r="AE109" s="108" t="e">
        <f t="shared" si="81"/>
        <v>#N/A</v>
      </c>
      <c r="AF109" s="108" t="e">
        <f t="shared" si="82"/>
        <v>#N/A</v>
      </c>
      <c r="AG109" s="108" t="e">
        <f t="shared" si="83"/>
        <v>#N/A</v>
      </c>
      <c r="AH109" s="134">
        <f>HLOOKUP('Pooling Demand- Subsidy &amp; ML'!$B109,'Main Sheet'!$B$9:$F$44,24,FALSE)</f>
        <v>54</v>
      </c>
      <c r="AI109" s="180">
        <f>HLOOKUP('Pooling Demand- Subsidy &amp; ML'!$B109,'Main Sheet'!$B$9:$F$44,34,FALSE)</f>
        <v>-2.9</v>
      </c>
      <c r="AJ109" s="180">
        <f>HLOOKUP('Pooling Demand- Subsidy &amp; ML'!$B109,'Main Sheet'!$B$9:$F$44,35,FALSE)</f>
        <v>-6.3</v>
      </c>
      <c r="AK109" s="180">
        <f>HLOOKUP('Pooling Demand- Subsidy &amp; ML'!$B109,'Main Sheet'!$B$9:$F$44,36,FALSE)</f>
        <v>-8.4</v>
      </c>
      <c r="AL109" s="108" t="e">
        <f t="shared" si="84"/>
        <v>#N/A</v>
      </c>
      <c r="AM109" s="108" t="e">
        <f t="shared" si="85"/>
        <v>#N/A</v>
      </c>
      <c r="AN109" s="108" t="e">
        <f t="shared" si="86"/>
        <v>#N/A</v>
      </c>
      <c r="AO109" s="128" t="e">
        <f>HLOOKUP($B109,'Main Sheet'!$B$9:$F$44,26,FALSE)*$P109/(1-AE109)</f>
        <v>#N/A</v>
      </c>
      <c r="AP109" s="128" t="e">
        <f>HLOOKUP($B109,'Main Sheet'!$B$9:$F$44,26,FALSE)*$P109/(1-AF109)</f>
        <v>#N/A</v>
      </c>
      <c r="AQ109" s="128" t="e">
        <f>HLOOKUP($B109,'Main Sheet'!$B$9:$F$44,26,FALSE)*$P109/(1-AG109)</f>
        <v>#N/A</v>
      </c>
      <c r="AR109" s="128" t="e">
        <f>HLOOKUP($B109,'Main Sheet'!$B$9:$F$44,26,FALSE)*$R109/(1-AE109)</f>
        <v>#N/A</v>
      </c>
      <c r="AS109" s="128" t="e">
        <f>HLOOKUP($B109,'Main Sheet'!$B$9:$F$44,26,FALSE)*$R109/(1-AF109)</f>
        <v>#N/A</v>
      </c>
      <c r="AT109" s="128" t="e">
        <f>HLOOKUP($B109,'Main Sheet'!$B$9:$F$44,26,FALSE)*$R109/(1-AG109)</f>
        <v>#N/A</v>
      </c>
      <c r="AU109" s="128" t="e">
        <f>HLOOKUP($B109,'Main Sheet'!$B$9:$F$44,26,FALSE)*$T109/(1-AL109)</f>
        <v>#N/A</v>
      </c>
      <c r="AV109" s="128" t="e">
        <f>HLOOKUP($B109,'Main Sheet'!$B$9:$F$44,26,FALSE)*$T109/(1-AM109)</f>
        <v>#N/A</v>
      </c>
      <c r="AW109" s="128" t="e">
        <f>HLOOKUP($B109,'Main Sheet'!$B$9:$F$44,26,FALSE)*$T109/(1-AN109)</f>
        <v>#N/A</v>
      </c>
      <c r="AX109" s="50" t="e">
        <f t="shared" si="45"/>
        <v>#N/A</v>
      </c>
      <c r="AY109" s="50" t="e">
        <f t="shared" si="46"/>
        <v>#N/A</v>
      </c>
      <c r="AZ109" s="50" t="e">
        <f t="shared" si="47"/>
        <v>#N/A</v>
      </c>
      <c r="BA109" s="50" t="e">
        <f t="shared" si="48"/>
        <v>#N/A</v>
      </c>
      <c r="BB109" s="50" t="e">
        <f t="shared" si="49"/>
        <v>#N/A</v>
      </c>
      <c r="BC109" s="50" t="e">
        <f t="shared" si="50"/>
        <v>#N/A</v>
      </c>
      <c r="BD109" s="50" t="e">
        <f t="shared" si="51"/>
        <v>#N/A</v>
      </c>
      <c r="BE109" s="50" t="e">
        <f t="shared" si="52"/>
        <v>#N/A</v>
      </c>
      <c r="BF109" s="50" t="e">
        <f t="shared" si="53"/>
        <v>#N/A</v>
      </c>
      <c r="BG109" s="131" t="e">
        <f t="shared" si="54"/>
        <v>#N/A</v>
      </c>
      <c r="BH109" s="131" t="e">
        <f t="shared" si="55"/>
        <v>#N/A</v>
      </c>
      <c r="BI109" s="131" t="e">
        <f t="shared" si="56"/>
        <v>#N/A</v>
      </c>
      <c r="BJ109" s="131" t="e">
        <f t="shared" si="57"/>
        <v>#N/A</v>
      </c>
      <c r="BK109" s="131" t="e">
        <f t="shared" si="58"/>
        <v>#N/A</v>
      </c>
      <c r="BL109" s="131" t="e">
        <f t="shared" si="59"/>
        <v>#N/A</v>
      </c>
      <c r="BM109" s="131" t="e">
        <f t="shared" si="60"/>
        <v>#N/A</v>
      </c>
      <c r="BN109" s="131" t="e">
        <f t="shared" si="61"/>
        <v>#N/A</v>
      </c>
      <c r="BO109" s="131" t="e">
        <f t="shared" si="62"/>
        <v>#N/A</v>
      </c>
      <c r="BP109" s="129" t="e">
        <f t="shared" si="63"/>
        <v>#N/A</v>
      </c>
      <c r="BQ109" s="129" t="e">
        <f t="shared" si="64"/>
        <v>#N/A</v>
      </c>
      <c r="BR109" s="129" t="e">
        <f t="shared" si="65"/>
        <v>#N/A</v>
      </c>
      <c r="BS109" s="129" t="e">
        <f t="shared" si="66"/>
        <v>#N/A</v>
      </c>
      <c r="BT109" s="129" t="e">
        <f t="shared" si="67"/>
        <v>#N/A</v>
      </c>
      <c r="BU109" s="129" t="e">
        <f t="shared" si="68"/>
        <v>#N/A</v>
      </c>
      <c r="BV109" s="129" t="e">
        <f t="shared" si="69"/>
        <v>#N/A</v>
      </c>
      <c r="BW109" s="129" t="e">
        <f t="shared" si="70"/>
        <v>#N/A</v>
      </c>
      <c r="BX109" s="129" t="e">
        <f t="shared" si="71"/>
        <v>#N/A</v>
      </c>
      <c r="BY109" s="131" t="e">
        <f t="shared" si="72"/>
        <v>#N/A</v>
      </c>
      <c r="BZ109" s="131" t="e">
        <f t="shared" si="73"/>
        <v>#N/A</v>
      </c>
      <c r="CA109" s="131" t="e">
        <f t="shared" si="74"/>
        <v>#N/A</v>
      </c>
      <c r="CB109" s="131" t="e">
        <f t="shared" si="75"/>
        <v>#N/A</v>
      </c>
      <c r="CC109" s="131" t="e">
        <f t="shared" si="76"/>
        <v>#N/A</v>
      </c>
      <c r="CD109" s="131" t="e">
        <f t="shared" si="77"/>
        <v>#N/A</v>
      </c>
      <c r="CE109" s="131" t="e">
        <f t="shared" si="78"/>
        <v>#N/A</v>
      </c>
      <c r="CF109" s="131" t="e">
        <f t="shared" si="79"/>
        <v>#N/A</v>
      </c>
      <c r="CG109" s="131" t="e">
        <f t="shared" si="80"/>
        <v>#N/A</v>
      </c>
    </row>
    <row r="110" spans="2:85" x14ac:dyDescent="0.2">
      <c r="B110" s="103">
        <v>2020</v>
      </c>
      <c r="C110" s="103">
        <v>6</v>
      </c>
      <c r="D110" s="103">
        <v>6</v>
      </c>
      <c r="E110" s="4" t="s">
        <v>8</v>
      </c>
      <c r="F110" s="4" t="s">
        <v>8</v>
      </c>
      <c r="G110" s="133">
        <f>SUMIFS('Model Trip Data'!$H:$H,'Model Trip Data'!$A:$A,$B110,'Model Trip Data'!$B:$B,$C110,'Model Trip Data'!$C:$C,$D110,'Model Trip Data'!$E:$E,G$7,'Model Trip Data'!$F:$F,G$8,'Model Trip Data'!$D:$D,G$10,'Model Trip Data'!$G:$G,G$9)</f>
        <v>0</v>
      </c>
      <c r="H110" s="133">
        <f>SUMIFS('Model Trip Data'!$H:$H,'Model Trip Data'!$A:$A,$B110,'Model Trip Data'!$B:$B,$C110,'Model Trip Data'!$C:$C,$D110,'Model Trip Data'!$E:$E,H$7,'Model Trip Data'!$F:$F,H$8,'Model Trip Data'!$D:$D,H$10,'Model Trip Data'!$G:$G,H$9)</f>
        <v>0</v>
      </c>
      <c r="I110" s="133">
        <f>SUMIFS('Model Trip Data'!$H:$H,'Model Trip Data'!$A:$A,$B110,'Model Trip Data'!$B:$B,$C110,'Model Trip Data'!$C:$C,$D110,'Model Trip Data'!$E:$E,I$7,'Model Trip Data'!$F:$F,I$8,'Model Trip Data'!$D:$D,I$10,'Model Trip Data'!$G:$G,I$9)</f>
        <v>0</v>
      </c>
      <c r="J110" s="133">
        <f>SUMIFS('Model Trip Data'!$H:$H,'Model Trip Data'!$A:$A,$B110,'Model Trip Data'!$B:$B,$C110,'Model Trip Data'!$C:$C,$D110,'Model Trip Data'!$E:$E,J$7,'Model Trip Data'!$F:$F,J$8,'Model Trip Data'!$D:$D,J$10,'Model Trip Data'!$G:$G,J$9)</f>
        <v>0</v>
      </c>
      <c r="K110" s="133">
        <f>SUMIFS('Model Trip Data'!$H:$H,'Model Trip Data'!$A:$A,$B110,'Model Trip Data'!$B:$B,$C110,'Model Trip Data'!$C:$C,$D110,'Model Trip Data'!$E:$E,K$7,'Model Trip Data'!$F:$F,K$8,'Model Trip Data'!$D:$D,K$10,'Model Trip Data'!$G:$G,K$9)</f>
        <v>0</v>
      </c>
      <c r="L110" s="133">
        <f>SUMIFS('Model Trip Data'!$H:$H,'Model Trip Data'!$A:$A,$B110,'Model Trip Data'!$B:$B,$C110,'Model Trip Data'!$C:$C,$D110,'Model Trip Data'!$E:$E,L$7,'Model Trip Data'!$F:$F,L$8,'Model Trip Data'!$D:$D,L$10,'Model Trip Data'!$G:$G,L$9)</f>
        <v>0</v>
      </c>
      <c r="M110" s="133">
        <f>SUMIFS('Model Trip Data'!$H:$H,'Model Trip Data'!$A:$A,$B110,'Model Trip Data'!$B:$B,$C110,'Model Trip Data'!$C:$C,$D110,'Model Trip Data'!$E:$E,M$7,'Model Trip Data'!$F:$F,M$8,'Model Trip Data'!$G:$G,M$9)</f>
        <v>0</v>
      </c>
      <c r="N110" s="133">
        <f>SUMIFS('Model Trip Data'!$H:$H,'Model Trip Data'!$A:$A,$B110,'Model Trip Data'!$B:$B,$C110,'Model Trip Data'!$C:$C,$D110,'Model Trip Data'!$E:$E,N$7,'Model Trip Data'!$F:$F,N$8,'Model Trip Data'!$G:$G,N$9)</f>
        <v>0</v>
      </c>
      <c r="O110" s="133">
        <f>SUMIFS('Model Trip Data'!$H:$H,'Model Trip Data'!$A:$A,$B110,'Model Trip Data'!$B:$B,$C110,'Model Trip Data'!$C:$C,$D110,'Model Trip Data'!$E:$E,O$7,'Model Trip Data'!$F:$F,O$8,'Model Trip Data'!$G:$G,O$9)</f>
        <v>0</v>
      </c>
      <c r="P110" s="134" t="e">
        <f>VLOOKUP($B110&amp;"_"&amp;$C110&amp;"_"&amp;$D110&amp;"_"&amp;P$10,'Model Skims Data'!$A:$H,6,FALSE)</f>
        <v>#N/A</v>
      </c>
      <c r="Q110" s="134" t="e">
        <f>VLOOKUP($B110&amp;"_"&amp;$C110&amp;"_"&amp;$D110&amp;"_"&amp;Q$10,'Model Skims Data'!$A:$H,7,FALSE)</f>
        <v>#N/A</v>
      </c>
      <c r="R110" s="134" t="e">
        <f>VLOOKUP($B110&amp;"_"&amp;$C110&amp;"_"&amp;$D110&amp;"_"&amp;R$10,'Model Skims Data'!$A:$H,6,FALSE)</f>
        <v>#N/A</v>
      </c>
      <c r="S110" s="134" t="e">
        <f>VLOOKUP($B110&amp;"_"&amp;$C110&amp;"_"&amp;$D110&amp;"_"&amp;S$10,'Model Skims Data'!$A:$H,7,FALSE)</f>
        <v>#N/A</v>
      </c>
      <c r="T110" s="134" t="e">
        <f>VLOOKUP($B110&amp;"_"&amp;$C110&amp;"_"&amp;$D110&amp;"_"&amp;T$10,'Model Skims Data'!$A:$H,6,FALSE)</f>
        <v>#N/A</v>
      </c>
      <c r="U110" s="134" t="e">
        <f>VLOOKUP($B110&amp;"_"&amp;$C110&amp;"_"&amp;$D110&amp;"_"&amp;U$10,'Model Skims Data'!$A:$H,7,FALSE)</f>
        <v>#N/A</v>
      </c>
      <c r="V110" s="134" t="e">
        <f>VLOOKUP($B110&amp;"_"&amp;$C110&amp;"_"&amp;$D110&amp;"_"&amp;V$10,'Model Skims Data'!$A:$H,8,FALSE)</f>
        <v>#N/A</v>
      </c>
      <c r="W110" s="134" t="e">
        <f>VLOOKUP($B110&amp;"_"&amp;$C110&amp;"_"&amp;$D110&amp;"_"&amp;W$10,'Model Skims Data'!$A:$H,8,FALSE)</f>
        <v>#N/A</v>
      </c>
      <c r="X110" s="134" t="e">
        <f>VLOOKUP($B110&amp;"_"&amp;$C110&amp;"_"&amp;$D110&amp;"_"&amp;X$10,'Model Skims Data'!$A:$H,8,FALSE)</f>
        <v>#N/A</v>
      </c>
      <c r="Y110" s="134">
        <f>HLOOKUP('Pooling Demand- Subsidy &amp; ML'!$B110,'Main Sheet'!$B$9:$F$44,21,FALSE)</f>
        <v>20.2</v>
      </c>
      <c r="Z110" s="134">
        <f>HLOOKUP('Pooling Demand- Subsidy &amp; ML'!$B110,'Main Sheet'!$B$9:$F$44,23,FALSE)</f>
        <v>0</v>
      </c>
      <c r="AA110" s="179">
        <f>HLOOKUP('Pooling Demand- Subsidy &amp; ML'!$B110,'Main Sheet'!$B$9:$F$44,28,FALSE)</f>
        <v>-1.9513339196716502E-3</v>
      </c>
      <c r="AB110" s="180">
        <f>HLOOKUP('Pooling Demand- Subsidy &amp; ML'!$B110,'Main Sheet'!$B$9:$F$44,30,FALSE)</f>
        <v>-2.6</v>
      </c>
      <c r="AC110" s="180">
        <f>HLOOKUP('Pooling Demand- Subsidy &amp; ML'!$B110,'Main Sheet'!$B$9:$F$44,31,FALSE)</f>
        <v>-5.9</v>
      </c>
      <c r="AD110" s="180">
        <f>HLOOKUP('Pooling Demand- Subsidy &amp; ML'!$B110,'Main Sheet'!$B$9:$F$44,32,FALSE)</f>
        <v>-7.9</v>
      </c>
      <c r="AE110" s="108" t="e">
        <f t="shared" si="81"/>
        <v>#N/A</v>
      </c>
      <c r="AF110" s="108" t="e">
        <f t="shared" si="82"/>
        <v>#N/A</v>
      </c>
      <c r="AG110" s="108" t="e">
        <f t="shared" si="83"/>
        <v>#N/A</v>
      </c>
      <c r="AH110" s="134">
        <f>HLOOKUP('Pooling Demand- Subsidy &amp; ML'!$B110,'Main Sheet'!$B$9:$F$44,24,FALSE)</f>
        <v>54</v>
      </c>
      <c r="AI110" s="180">
        <f>HLOOKUP('Pooling Demand- Subsidy &amp; ML'!$B110,'Main Sheet'!$B$9:$F$44,34,FALSE)</f>
        <v>-2.9</v>
      </c>
      <c r="AJ110" s="180">
        <f>HLOOKUP('Pooling Demand- Subsidy &amp; ML'!$B110,'Main Sheet'!$B$9:$F$44,35,FALSE)</f>
        <v>-6.3</v>
      </c>
      <c r="AK110" s="180">
        <f>HLOOKUP('Pooling Demand- Subsidy &amp; ML'!$B110,'Main Sheet'!$B$9:$F$44,36,FALSE)</f>
        <v>-8.4</v>
      </c>
      <c r="AL110" s="108" t="e">
        <f t="shared" si="84"/>
        <v>#N/A</v>
      </c>
      <c r="AM110" s="108" t="e">
        <f t="shared" si="85"/>
        <v>#N/A</v>
      </c>
      <c r="AN110" s="108" t="e">
        <f t="shared" si="86"/>
        <v>#N/A</v>
      </c>
      <c r="AO110" s="128" t="e">
        <f>HLOOKUP($B110,'Main Sheet'!$B$9:$F$44,26,FALSE)*$P110/(1-AE110)</f>
        <v>#N/A</v>
      </c>
      <c r="AP110" s="128" t="e">
        <f>HLOOKUP($B110,'Main Sheet'!$B$9:$F$44,26,FALSE)*$P110/(1-AF110)</f>
        <v>#N/A</v>
      </c>
      <c r="AQ110" s="128" t="e">
        <f>HLOOKUP($B110,'Main Sheet'!$B$9:$F$44,26,FALSE)*$P110/(1-AG110)</f>
        <v>#N/A</v>
      </c>
      <c r="AR110" s="128" t="e">
        <f>HLOOKUP($B110,'Main Sheet'!$B$9:$F$44,26,FALSE)*$R110/(1-AE110)</f>
        <v>#N/A</v>
      </c>
      <c r="AS110" s="128" t="e">
        <f>HLOOKUP($B110,'Main Sheet'!$B$9:$F$44,26,FALSE)*$R110/(1-AF110)</f>
        <v>#N/A</v>
      </c>
      <c r="AT110" s="128" t="e">
        <f>HLOOKUP($B110,'Main Sheet'!$B$9:$F$44,26,FALSE)*$R110/(1-AG110)</f>
        <v>#N/A</v>
      </c>
      <c r="AU110" s="128" t="e">
        <f>HLOOKUP($B110,'Main Sheet'!$B$9:$F$44,26,FALSE)*$T110/(1-AL110)</f>
        <v>#N/A</v>
      </c>
      <c r="AV110" s="128" t="e">
        <f>HLOOKUP($B110,'Main Sheet'!$B$9:$F$44,26,FALSE)*$T110/(1-AM110)</f>
        <v>#N/A</v>
      </c>
      <c r="AW110" s="128" t="e">
        <f>HLOOKUP($B110,'Main Sheet'!$B$9:$F$44,26,FALSE)*$T110/(1-AN110)</f>
        <v>#N/A</v>
      </c>
      <c r="AX110" s="50" t="e">
        <f t="shared" si="45"/>
        <v>#N/A</v>
      </c>
      <c r="AY110" s="50" t="e">
        <f t="shared" si="46"/>
        <v>#N/A</v>
      </c>
      <c r="AZ110" s="50" t="e">
        <f t="shared" si="47"/>
        <v>#N/A</v>
      </c>
      <c r="BA110" s="50" t="e">
        <f t="shared" si="48"/>
        <v>#N/A</v>
      </c>
      <c r="BB110" s="50" t="e">
        <f t="shared" si="49"/>
        <v>#N/A</v>
      </c>
      <c r="BC110" s="50" t="e">
        <f t="shared" si="50"/>
        <v>#N/A</v>
      </c>
      <c r="BD110" s="50" t="e">
        <f t="shared" si="51"/>
        <v>#N/A</v>
      </c>
      <c r="BE110" s="50" t="e">
        <f t="shared" si="52"/>
        <v>#N/A</v>
      </c>
      <c r="BF110" s="50" t="e">
        <f t="shared" si="53"/>
        <v>#N/A</v>
      </c>
      <c r="BG110" s="131" t="e">
        <f t="shared" si="54"/>
        <v>#N/A</v>
      </c>
      <c r="BH110" s="131" t="e">
        <f t="shared" si="55"/>
        <v>#N/A</v>
      </c>
      <c r="BI110" s="131" t="e">
        <f t="shared" si="56"/>
        <v>#N/A</v>
      </c>
      <c r="BJ110" s="131" t="e">
        <f t="shared" si="57"/>
        <v>#N/A</v>
      </c>
      <c r="BK110" s="131" t="e">
        <f t="shared" si="58"/>
        <v>#N/A</v>
      </c>
      <c r="BL110" s="131" t="e">
        <f t="shared" si="59"/>
        <v>#N/A</v>
      </c>
      <c r="BM110" s="131" t="e">
        <f t="shared" si="60"/>
        <v>#N/A</v>
      </c>
      <c r="BN110" s="131" t="e">
        <f t="shared" si="61"/>
        <v>#N/A</v>
      </c>
      <c r="BO110" s="131" t="e">
        <f t="shared" si="62"/>
        <v>#N/A</v>
      </c>
      <c r="BP110" s="129" t="e">
        <f t="shared" si="63"/>
        <v>#N/A</v>
      </c>
      <c r="BQ110" s="129" t="e">
        <f t="shared" si="64"/>
        <v>#N/A</v>
      </c>
      <c r="BR110" s="129" t="e">
        <f t="shared" si="65"/>
        <v>#N/A</v>
      </c>
      <c r="BS110" s="129" t="e">
        <f t="shared" si="66"/>
        <v>#N/A</v>
      </c>
      <c r="BT110" s="129" t="e">
        <f t="shared" si="67"/>
        <v>#N/A</v>
      </c>
      <c r="BU110" s="129" t="e">
        <f t="shared" si="68"/>
        <v>#N/A</v>
      </c>
      <c r="BV110" s="129" t="e">
        <f t="shared" si="69"/>
        <v>#N/A</v>
      </c>
      <c r="BW110" s="129" t="e">
        <f t="shared" si="70"/>
        <v>#N/A</v>
      </c>
      <c r="BX110" s="129" t="e">
        <f t="shared" si="71"/>
        <v>#N/A</v>
      </c>
      <c r="BY110" s="131" t="e">
        <f t="shared" si="72"/>
        <v>#N/A</v>
      </c>
      <c r="BZ110" s="131" t="e">
        <f t="shared" si="73"/>
        <v>#N/A</v>
      </c>
      <c r="CA110" s="131" t="e">
        <f t="shared" si="74"/>
        <v>#N/A</v>
      </c>
      <c r="CB110" s="131" t="e">
        <f t="shared" si="75"/>
        <v>#N/A</v>
      </c>
      <c r="CC110" s="131" t="e">
        <f t="shared" si="76"/>
        <v>#N/A</v>
      </c>
      <c r="CD110" s="131" t="e">
        <f t="shared" si="77"/>
        <v>#N/A</v>
      </c>
      <c r="CE110" s="131" t="e">
        <f t="shared" si="78"/>
        <v>#N/A</v>
      </c>
      <c r="CF110" s="131" t="e">
        <f t="shared" si="79"/>
        <v>#N/A</v>
      </c>
      <c r="CG110" s="131" t="e">
        <f t="shared" si="80"/>
        <v>#N/A</v>
      </c>
    </row>
    <row r="111" spans="2:85" x14ac:dyDescent="0.2">
      <c r="B111" s="103">
        <v>2025</v>
      </c>
      <c r="C111" s="103">
        <v>0</v>
      </c>
      <c r="D111" s="103">
        <v>0</v>
      </c>
      <c r="E111" s="4" t="s">
        <v>2</v>
      </c>
      <c r="F111" s="4" t="s">
        <v>2</v>
      </c>
      <c r="G111" s="133">
        <f>SUMIFS('Model Trip Data'!$H:$H,'Model Trip Data'!$A:$A,$B111,'Model Trip Data'!$B:$B,$C111,'Model Trip Data'!$C:$C,$D111,'Model Trip Data'!$E:$E,G$7,'Model Trip Data'!$F:$F,G$8,'Model Trip Data'!$D:$D,G$10,'Model Trip Data'!$G:$G,G$9)</f>
        <v>0</v>
      </c>
      <c r="H111" s="133">
        <f>SUMIFS('Model Trip Data'!$H:$H,'Model Trip Data'!$A:$A,$B111,'Model Trip Data'!$B:$B,$C111,'Model Trip Data'!$C:$C,$D111,'Model Trip Data'!$E:$E,H$7,'Model Trip Data'!$F:$F,H$8,'Model Trip Data'!$D:$D,H$10,'Model Trip Data'!$G:$G,H$9)</f>
        <v>0</v>
      </c>
      <c r="I111" s="133">
        <f>SUMIFS('Model Trip Data'!$H:$H,'Model Trip Data'!$A:$A,$B111,'Model Trip Data'!$B:$B,$C111,'Model Trip Data'!$C:$C,$D111,'Model Trip Data'!$E:$E,I$7,'Model Trip Data'!$F:$F,I$8,'Model Trip Data'!$D:$D,I$10,'Model Trip Data'!$G:$G,I$9)</f>
        <v>0</v>
      </c>
      <c r="J111" s="133">
        <f>SUMIFS('Model Trip Data'!$H:$H,'Model Trip Data'!$A:$A,$B111,'Model Trip Data'!$B:$B,$C111,'Model Trip Data'!$C:$C,$D111,'Model Trip Data'!$E:$E,J$7,'Model Trip Data'!$F:$F,J$8,'Model Trip Data'!$D:$D,J$10,'Model Trip Data'!$G:$G,J$9)</f>
        <v>0</v>
      </c>
      <c r="K111" s="133">
        <f>SUMIFS('Model Trip Data'!$H:$H,'Model Trip Data'!$A:$A,$B111,'Model Trip Data'!$B:$B,$C111,'Model Trip Data'!$C:$C,$D111,'Model Trip Data'!$E:$E,K$7,'Model Trip Data'!$F:$F,K$8,'Model Trip Data'!$D:$D,K$10,'Model Trip Data'!$G:$G,K$9)</f>
        <v>0</v>
      </c>
      <c r="L111" s="133">
        <f>SUMIFS('Model Trip Data'!$H:$H,'Model Trip Data'!$A:$A,$B111,'Model Trip Data'!$B:$B,$C111,'Model Trip Data'!$C:$C,$D111,'Model Trip Data'!$E:$E,L$7,'Model Trip Data'!$F:$F,L$8,'Model Trip Data'!$D:$D,L$10,'Model Trip Data'!$G:$G,L$9)</f>
        <v>0</v>
      </c>
      <c r="M111" s="133">
        <f>SUMIFS('Model Trip Data'!$H:$H,'Model Trip Data'!$A:$A,$B111,'Model Trip Data'!$B:$B,$C111,'Model Trip Data'!$C:$C,$D111,'Model Trip Data'!$E:$E,M$7,'Model Trip Data'!$F:$F,M$8,'Model Trip Data'!$G:$G,M$9)</f>
        <v>0</v>
      </c>
      <c r="N111" s="133">
        <f>SUMIFS('Model Trip Data'!$H:$H,'Model Trip Data'!$A:$A,$B111,'Model Trip Data'!$B:$B,$C111,'Model Trip Data'!$C:$C,$D111,'Model Trip Data'!$E:$E,N$7,'Model Trip Data'!$F:$F,N$8,'Model Trip Data'!$G:$G,N$9)</f>
        <v>0</v>
      </c>
      <c r="O111" s="133">
        <f>SUMIFS('Model Trip Data'!$H:$H,'Model Trip Data'!$A:$A,$B111,'Model Trip Data'!$B:$B,$C111,'Model Trip Data'!$C:$C,$D111,'Model Trip Data'!$E:$E,O$7,'Model Trip Data'!$F:$F,O$8,'Model Trip Data'!$G:$G,O$9)</f>
        <v>0</v>
      </c>
      <c r="P111" s="134" t="e">
        <f>VLOOKUP($B111&amp;"_"&amp;$C111&amp;"_"&amp;$D111&amp;"_"&amp;P$10,'Model Skims Data'!$A:$H,6,FALSE)</f>
        <v>#N/A</v>
      </c>
      <c r="Q111" s="134" t="e">
        <f>VLOOKUP($B111&amp;"_"&amp;$C111&amp;"_"&amp;$D111&amp;"_"&amp;Q$10,'Model Skims Data'!$A:$H,7,FALSE)</f>
        <v>#N/A</v>
      </c>
      <c r="R111" s="134" t="e">
        <f>VLOOKUP($B111&amp;"_"&amp;$C111&amp;"_"&amp;$D111&amp;"_"&amp;R$10,'Model Skims Data'!$A:$H,6,FALSE)</f>
        <v>#N/A</v>
      </c>
      <c r="S111" s="134" t="e">
        <f>VLOOKUP($B111&amp;"_"&amp;$C111&amp;"_"&amp;$D111&amp;"_"&amp;S$10,'Model Skims Data'!$A:$H,7,FALSE)</f>
        <v>#N/A</v>
      </c>
      <c r="T111" s="134" t="e">
        <f>VLOOKUP($B111&amp;"_"&amp;$C111&amp;"_"&amp;$D111&amp;"_"&amp;T$10,'Model Skims Data'!$A:$H,6,FALSE)</f>
        <v>#N/A</v>
      </c>
      <c r="U111" s="134" t="e">
        <f>VLOOKUP($B111&amp;"_"&amp;$C111&amp;"_"&amp;$D111&amp;"_"&amp;U$10,'Model Skims Data'!$A:$H,7,FALSE)</f>
        <v>#N/A</v>
      </c>
      <c r="V111" s="134" t="e">
        <f>VLOOKUP($B111&amp;"_"&amp;$C111&amp;"_"&amp;$D111&amp;"_"&amp;V$10,'Model Skims Data'!$A:$H,8,FALSE)</f>
        <v>#N/A</v>
      </c>
      <c r="W111" s="134" t="e">
        <f>VLOOKUP($B111&amp;"_"&amp;$C111&amp;"_"&amp;$D111&amp;"_"&amp;W$10,'Model Skims Data'!$A:$H,8,FALSE)</f>
        <v>#N/A</v>
      </c>
      <c r="X111" s="134" t="e">
        <f>VLOOKUP($B111&amp;"_"&amp;$C111&amp;"_"&amp;$D111&amp;"_"&amp;X$10,'Model Skims Data'!$A:$H,8,FALSE)</f>
        <v>#N/A</v>
      </c>
      <c r="Y111" s="134">
        <f>HLOOKUP('Pooling Demand- Subsidy &amp; ML'!$B111,'Main Sheet'!$B$9:$F$44,21,FALSE)</f>
        <v>20.3</v>
      </c>
      <c r="Z111" s="134">
        <f>HLOOKUP('Pooling Demand- Subsidy &amp; ML'!$B111,'Main Sheet'!$B$9:$F$44,23,FALSE)</f>
        <v>0</v>
      </c>
      <c r="AA111" s="179">
        <f>HLOOKUP('Pooling Demand- Subsidy &amp; ML'!$B111,'Main Sheet'!$B$9:$F$44,28,FALSE)</f>
        <v>-1.9513339196716502E-3</v>
      </c>
      <c r="AB111" s="180">
        <f>HLOOKUP('Pooling Demand- Subsidy &amp; ML'!$B111,'Main Sheet'!$B$9:$F$44,30,FALSE)</f>
        <v>-2.6</v>
      </c>
      <c r="AC111" s="180">
        <f>HLOOKUP('Pooling Demand- Subsidy &amp; ML'!$B111,'Main Sheet'!$B$9:$F$44,31,FALSE)</f>
        <v>-5.9</v>
      </c>
      <c r="AD111" s="180">
        <f>HLOOKUP('Pooling Demand- Subsidy &amp; ML'!$B111,'Main Sheet'!$B$9:$F$44,32,FALSE)</f>
        <v>-7.9</v>
      </c>
      <c r="AE111" s="108" t="e">
        <f t="shared" si="81"/>
        <v>#N/A</v>
      </c>
      <c r="AF111" s="108" t="e">
        <f t="shared" si="82"/>
        <v>#N/A</v>
      </c>
      <c r="AG111" s="108" t="e">
        <f t="shared" si="83"/>
        <v>#N/A</v>
      </c>
      <c r="AH111" s="134">
        <f>HLOOKUP('Pooling Demand- Subsidy &amp; ML'!$B111,'Main Sheet'!$B$9:$F$44,24,FALSE)</f>
        <v>54</v>
      </c>
      <c r="AI111" s="180">
        <f>HLOOKUP('Pooling Demand- Subsidy &amp; ML'!$B111,'Main Sheet'!$B$9:$F$44,34,FALSE)</f>
        <v>-2.9</v>
      </c>
      <c r="AJ111" s="180">
        <f>HLOOKUP('Pooling Demand- Subsidy &amp; ML'!$B111,'Main Sheet'!$B$9:$F$44,35,FALSE)</f>
        <v>-6.3</v>
      </c>
      <c r="AK111" s="180">
        <f>HLOOKUP('Pooling Demand- Subsidy &amp; ML'!$B111,'Main Sheet'!$B$9:$F$44,36,FALSE)</f>
        <v>-8.4</v>
      </c>
      <c r="AL111" s="108" t="e">
        <f t="shared" si="84"/>
        <v>#N/A</v>
      </c>
      <c r="AM111" s="108" t="e">
        <f t="shared" si="85"/>
        <v>#N/A</v>
      </c>
      <c r="AN111" s="108" t="e">
        <f t="shared" si="86"/>
        <v>#N/A</v>
      </c>
      <c r="AO111" s="128" t="e">
        <f>HLOOKUP($B111,'Main Sheet'!$B$9:$F$44,26,FALSE)*$P111/(1-AE111)</f>
        <v>#N/A</v>
      </c>
      <c r="AP111" s="128" t="e">
        <f>HLOOKUP($B111,'Main Sheet'!$B$9:$F$44,26,FALSE)*$P111/(1-AF111)</f>
        <v>#N/A</v>
      </c>
      <c r="AQ111" s="128" t="e">
        <f>HLOOKUP($B111,'Main Sheet'!$B$9:$F$44,26,FALSE)*$P111/(1-AG111)</f>
        <v>#N/A</v>
      </c>
      <c r="AR111" s="128" t="e">
        <f>HLOOKUP($B111,'Main Sheet'!$B$9:$F$44,26,FALSE)*$R111/(1-AE111)</f>
        <v>#N/A</v>
      </c>
      <c r="AS111" s="128" t="e">
        <f>HLOOKUP($B111,'Main Sheet'!$B$9:$F$44,26,FALSE)*$R111/(1-AF111)</f>
        <v>#N/A</v>
      </c>
      <c r="AT111" s="128" t="e">
        <f>HLOOKUP($B111,'Main Sheet'!$B$9:$F$44,26,FALSE)*$R111/(1-AG111)</f>
        <v>#N/A</v>
      </c>
      <c r="AU111" s="128" t="e">
        <f>HLOOKUP($B111,'Main Sheet'!$B$9:$F$44,26,FALSE)*$T111/(1-AL111)</f>
        <v>#N/A</v>
      </c>
      <c r="AV111" s="128" t="e">
        <f>HLOOKUP($B111,'Main Sheet'!$B$9:$F$44,26,FALSE)*$T111/(1-AM111)</f>
        <v>#N/A</v>
      </c>
      <c r="AW111" s="128" t="e">
        <f>HLOOKUP($B111,'Main Sheet'!$B$9:$F$44,26,FALSE)*$T111/(1-AN111)</f>
        <v>#N/A</v>
      </c>
      <c r="AX111" s="50" t="e">
        <f t="shared" ref="AX111:AX174" si="87">AO111*($Q111-$P111)/$P111</f>
        <v>#N/A</v>
      </c>
      <c r="AY111" s="50" t="e">
        <f t="shared" ref="AY111:AY174" si="88">AP111*($Q111-$P111)/$P111</f>
        <v>#N/A</v>
      </c>
      <c r="AZ111" s="50" t="e">
        <f t="shared" ref="AZ111:AZ174" si="89">AQ111*($Q111-$P111)/$P111</f>
        <v>#N/A</v>
      </c>
      <c r="BA111" s="50" t="e">
        <f t="shared" ref="BA111:BA174" si="90">AR111*($S111-$R111)/$R111</f>
        <v>#N/A</v>
      </c>
      <c r="BB111" s="50" t="e">
        <f t="shared" ref="BB111:BB174" si="91">AS111*($S111-$R111)/$R111</f>
        <v>#N/A</v>
      </c>
      <c r="BC111" s="50" t="e">
        <f t="shared" ref="BC111:BC174" si="92">AT111*($S111-$R111)/$R111</f>
        <v>#N/A</v>
      </c>
      <c r="BD111" s="50" t="e">
        <f t="shared" ref="BD111:BD174" si="93">AU111*($U111-$T111)/$T111</f>
        <v>#N/A</v>
      </c>
      <c r="BE111" s="50" t="e">
        <f t="shared" ref="BE111:BE174" si="94">AV111*($U111-$T111)/$T111</f>
        <v>#N/A</v>
      </c>
      <c r="BF111" s="50" t="e">
        <f t="shared" ref="BF111:BF174" si="95">AW111*($U111-$T111)/$T111</f>
        <v>#N/A</v>
      </c>
      <c r="BG111" s="131" t="e">
        <f t="shared" ref="BG111:BG174" si="96">G111*AE111</f>
        <v>#N/A</v>
      </c>
      <c r="BH111" s="131" t="e">
        <f t="shared" ref="BH111:BH174" si="97">H111*AF111</f>
        <v>#N/A</v>
      </c>
      <c r="BI111" s="131" t="e">
        <f t="shared" ref="BI111:BI174" si="98">I111*AG111</f>
        <v>#N/A</v>
      </c>
      <c r="BJ111" s="131" t="e">
        <f t="shared" ref="BJ111:BJ174" si="99">J111*AE111</f>
        <v>#N/A</v>
      </c>
      <c r="BK111" s="131" t="e">
        <f t="shared" ref="BK111:BK174" si="100">K111*AF111</f>
        <v>#N/A</v>
      </c>
      <c r="BL111" s="131" t="e">
        <f t="shared" ref="BL111:BL174" si="101">L111*AG111</f>
        <v>#N/A</v>
      </c>
      <c r="BM111" s="131" t="e">
        <f t="shared" ref="BM111:BM174" si="102">M111*AL111</f>
        <v>#N/A</v>
      </c>
      <c r="BN111" s="131" t="e">
        <f t="shared" ref="BN111:BN174" si="103">N111*AM111</f>
        <v>#N/A</v>
      </c>
      <c r="BO111" s="131" t="e">
        <f t="shared" ref="BO111:BO174" si="104">O111*AN111</f>
        <v>#N/A</v>
      </c>
      <c r="BP111" s="129" t="e">
        <f t="shared" ref="BP111:BP174" si="105">BG111*AX111</f>
        <v>#N/A</v>
      </c>
      <c r="BQ111" s="129" t="e">
        <f t="shared" ref="BQ111:BQ174" si="106">BH111*AY111</f>
        <v>#N/A</v>
      </c>
      <c r="BR111" s="129" t="e">
        <f t="shared" ref="BR111:BR174" si="107">BI111*AZ111</f>
        <v>#N/A</v>
      </c>
      <c r="BS111" s="129" t="e">
        <f t="shared" ref="BS111:BS174" si="108">BJ111*BA111</f>
        <v>#N/A</v>
      </c>
      <c r="BT111" s="129" t="e">
        <f t="shared" ref="BT111:BT174" si="109">BK111*BB111</f>
        <v>#N/A</v>
      </c>
      <c r="BU111" s="129" t="e">
        <f t="shared" ref="BU111:BU174" si="110">BL111*BC111</f>
        <v>#N/A</v>
      </c>
      <c r="BV111" s="129" t="e">
        <f t="shared" ref="BV111:BV174" si="111">BM111*BD111</f>
        <v>#N/A</v>
      </c>
      <c r="BW111" s="129" t="e">
        <f t="shared" ref="BW111:BW174" si="112">BN111*BE111</f>
        <v>#N/A</v>
      </c>
      <c r="BX111" s="129" t="e">
        <f t="shared" ref="BX111:BX174" si="113">BO111*BF111</f>
        <v>#N/A</v>
      </c>
      <c r="BY111" s="131" t="e">
        <f t="shared" ref="BY111:BY174" si="114">(BG111+BP111)*$V111</f>
        <v>#N/A</v>
      </c>
      <c r="BZ111" s="131" t="e">
        <f t="shared" ref="BZ111:BZ174" si="115">(BH111+BQ111)*$V111</f>
        <v>#N/A</v>
      </c>
      <c r="CA111" s="131" t="e">
        <f t="shared" ref="CA111:CA174" si="116">(BI111+BR111)*$V111</f>
        <v>#N/A</v>
      </c>
      <c r="CB111" s="131" t="e">
        <f t="shared" ref="CB111:CB174" si="117">(BJ111+BS111)*$W111</f>
        <v>#N/A</v>
      </c>
      <c r="CC111" s="131" t="e">
        <f t="shared" ref="CC111:CC174" si="118">(BK111+BT111)*$W111</f>
        <v>#N/A</v>
      </c>
      <c r="CD111" s="131" t="e">
        <f t="shared" ref="CD111:CD174" si="119">(BL111+BU111)*$W111</f>
        <v>#N/A</v>
      </c>
      <c r="CE111" s="131" t="e">
        <f t="shared" ref="CE111:CE174" si="120">(BM111+BV111)*$X111</f>
        <v>#N/A</v>
      </c>
      <c r="CF111" s="131" t="e">
        <f t="shared" ref="CF111:CF174" si="121">(BN111+BW111)*$X111</f>
        <v>#N/A</v>
      </c>
      <c r="CG111" s="131" t="e">
        <f t="shared" ref="CG111:CG174" si="122">(BO111+BX111)*$X111</f>
        <v>#N/A</v>
      </c>
    </row>
    <row r="112" spans="2:85" x14ac:dyDescent="0.2">
      <c r="B112" s="103">
        <v>2025</v>
      </c>
      <c r="C112" s="103">
        <v>1</v>
      </c>
      <c r="D112" s="103">
        <v>0</v>
      </c>
      <c r="E112" s="4" t="s">
        <v>3</v>
      </c>
      <c r="F112" s="4" t="s">
        <v>2</v>
      </c>
      <c r="G112" s="133">
        <f>SUMIFS('Model Trip Data'!$H:$H,'Model Trip Data'!$A:$A,$B112,'Model Trip Data'!$B:$B,$C112,'Model Trip Data'!$C:$C,$D112,'Model Trip Data'!$E:$E,G$7,'Model Trip Data'!$F:$F,G$8,'Model Trip Data'!$D:$D,G$10,'Model Trip Data'!$G:$G,G$9)</f>
        <v>0</v>
      </c>
      <c r="H112" s="133">
        <f>SUMIFS('Model Trip Data'!$H:$H,'Model Trip Data'!$A:$A,$B112,'Model Trip Data'!$B:$B,$C112,'Model Trip Data'!$C:$C,$D112,'Model Trip Data'!$E:$E,H$7,'Model Trip Data'!$F:$F,H$8,'Model Trip Data'!$D:$D,H$10,'Model Trip Data'!$G:$G,H$9)</f>
        <v>0</v>
      </c>
      <c r="I112" s="133">
        <f>SUMIFS('Model Trip Data'!$H:$H,'Model Trip Data'!$A:$A,$B112,'Model Trip Data'!$B:$B,$C112,'Model Trip Data'!$C:$C,$D112,'Model Trip Data'!$E:$E,I$7,'Model Trip Data'!$F:$F,I$8,'Model Trip Data'!$D:$D,I$10,'Model Trip Data'!$G:$G,I$9)</f>
        <v>0</v>
      </c>
      <c r="J112" s="133">
        <f>SUMIFS('Model Trip Data'!$H:$H,'Model Trip Data'!$A:$A,$B112,'Model Trip Data'!$B:$B,$C112,'Model Trip Data'!$C:$C,$D112,'Model Trip Data'!$E:$E,J$7,'Model Trip Data'!$F:$F,J$8,'Model Trip Data'!$D:$D,J$10,'Model Trip Data'!$G:$G,J$9)</f>
        <v>0</v>
      </c>
      <c r="K112" s="133">
        <f>SUMIFS('Model Trip Data'!$H:$H,'Model Trip Data'!$A:$A,$B112,'Model Trip Data'!$B:$B,$C112,'Model Trip Data'!$C:$C,$D112,'Model Trip Data'!$E:$E,K$7,'Model Trip Data'!$F:$F,K$8,'Model Trip Data'!$D:$D,K$10,'Model Trip Data'!$G:$G,K$9)</f>
        <v>0</v>
      </c>
      <c r="L112" s="133">
        <f>SUMIFS('Model Trip Data'!$H:$H,'Model Trip Data'!$A:$A,$B112,'Model Trip Data'!$B:$B,$C112,'Model Trip Data'!$C:$C,$D112,'Model Trip Data'!$E:$E,L$7,'Model Trip Data'!$F:$F,L$8,'Model Trip Data'!$D:$D,L$10,'Model Trip Data'!$G:$G,L$9)</f>
        <v>0</v>
      </c>
      <c r="M112" s="133">
        <f>SUMIFS('Model Trip Data'!$H:$H,'Model Trip Data'!$A:$A,$B112,'Model Trip Data'!$B:$B,$C112,'Model Trip Data'!$C:$C,$D112,'Model Trip Data'!$E:$E,M$7,'Model Trip Data'!$F:$F,M$8,'Model Trip Data'!$G:$G,M$9)</f>
        <v>0</v>
      </c>
      <c r="N112" s="133">
        <f>SUMIFS('Model Trip Data'!$H:$H,'Model Trip Data'!$A:$A,$B112,'Model Trip Data'!$B:$B,$C112,'Model Trip Data'!$C:$C,$D112,'Model Trip Data'!$E:$E,N$7,'Model Trip Data'!$F:$F,N$8,'Model Trip Data'!$G:$G,N$9)</f>
        <v>0</v>
      </c>
      <c r="O112" s="133">
        <f>SUMIFS('Model Trip Data'!$H:$H,'Model Trip Data'!$A:$A,$B112,'Model Trip Data'!$B:$B,$C112,'Model Trip Data'!$C:$C,$D112,'Model Trip Data'!$E:$E,O$7,'Model Trip Data'!$F:$F,O$8,'Model Trip Data'!$G:$G,O$9)</f>
        <v>0</v>
      </c>
      <c r="P112" s="134" t="e">
        <f>VLOOKUP($B112&amp;"_"&amp;$C112&amp;"_"&amp;$D112&amp;"_"&amp;P$10,'Model Skims Data'!$A:$H,6,FALSE)</f>
        <v>#N/A</v>
      </c>
      <c r="Q112" s="134" t="e">
        <f>VLOOKUP($B112&amp;"_"&amp;$C112&amp;"_"&amp;$D112&amp;"_"&amp;Q$10,'Model Skims Data'!$A:$H,7,FALSE)</f>
        <v>#N/A</v>
      </c>
      <c r="R112" s="134" t="e">
        <f>VLOOKUP($B112&amp;"_"&amp;$C112&amp;"_"&amp;$D112&amp;"_"&amp;R$10,'Model Skims Data'!$A:$H,6,FALSE)</f>
        <v>#N/A</v>
      </c>
      <c r="S112" s="134" t="e">
        <f>VLOOKUP($B112&amp;"_"&amp;$C112&amp;"_"&amp;$D112&amp;"_"&amp;S$10,'Model Skims Data'!$A:$H,7,FALSE)</f>
        <v>#N/A</v>
      </c>
      <c r="T112" s="134" t="e">
        <f>VLOOKUP($B112&amp;"_"&amp;$C112&amp;"_"&amp;$D112&amp;"_"&amp;T$10,'Model Skims Data'!$A:$H,6,FALSE)</f>
        <v>#N/A</v>
      </c>
      <c r="U112" s="134" t="e">
        <f>VLOOKUP($B112&amp;"_"&amp;$C112&amp;"_"&amp;$D112&amp;"_"&amp;U$10,'Model Skims Data'!$A:$H,7,FALSE)</f>
        <v>#N/A</v>
      </c>
      <c r="V112" s="134" t="e">
        <f>VLOOKUP($B112&amp;"_"&amp;$C112&amp;"_"&amp;$D112&amp;"_"&amp;V$10,'Model Skims Data'!$A:$H,8,FALSE)</f>
        <v>#N/A</v>
      </c>
      <c r="W112" s="134" t="e">
        <f>VLOOKUP($B112&amp;"_"&amp;$C112&amp;"_"&amp;$D112&amp;"_"&amp;W$10,'Model Skims Data'!$A:$H,8,FALSE)</f>
        <v>#N/A</v>
      </c>
      <c r="X112" s="134" t="e">
        <f>VLOOKUP($B112&amp;"_"&amp;$C112&amp;"_"&amp;$D112&amp;"_"&amp;X$10,'Model Skims Data'!$A:$H,8,FALSE)</f>
        <v>#N/A</v>
      </c>
      <c r="Y112" s="134">
        <f>HLOOKUP('Pooling Demand- Subsidy &amp; ML'!$B112,'Main Sheet'!$B$9:$F$44,21,FALSE)</f>
        <v>20.3</v>
      </c>
      <c r="Z112" s="134">
        <f>HLOOKUP('Pooling Demand- Subsidy &amp; ML'!$B112,'Main Sheet'!$B$9:$F$44,23,FALSE)</f>
        <v>0</v>
      </c>
      <c r="AA112" s="179">
        <f>HLOOKUP('Pooling Demand- Subsidy &amp; ML'!$B112,'Main Sheet'!$B$9:$F$44,28,FALSE)</f>
        <v>-1.9513339196716502E-3</v>
      </c>
      <c r="AB112" s="180">
        <f>HLOOKUP('Pooling Demand- Subsidy &amp; ML'!$B112,'Main Sheet'!$B$9:$F$44,30,FALSE)</f>
        <v>-2.6</v>
      </c>
      <c r="AC112" s="180">
        <f>HLOOKUP('Pooling Demand- Subsidy &amp; ML'!$B112,'Main Sheet'!$B$9:$F$44,31,FALSE)</f>
        <v>-5.9</v>
      </c>
      <c r="AD112" s="180">
        <f>HLOOKUP('Pooling Demand- Subsidy &amp; ML'!$B112,'Main Sheet'!$B$9:$F$44,32,FALSE)</f>
        <v>-7.9</v>
      </c>
      <c r="AE112" s="108" t="e">
        <f t="shared" si="81"/>
        <v>#N/A</v>
      </c>
      <c r="AF112" s="108" t="e">
        <f t="shared" si="82"/>
        <v>#N/A</v>
      </c>
      <c r="AG112" s="108" t="e">
        <f t="shared" si="83"/>
        <v>#N/A</v>
      </c>
      <c r="AH112" s="134">
        <f>HLOOKUP('Pooling Demand- Subsidy &amp; ML'!$B112,'Main Sheet'!$B$9:$F$44,24,FALSE)</f>
        <v>54</v>
      </c>
      <c r="AI112" s="180">
        <f>HLOOKUP('Pooling Demand- Subsidy &amp; ML'!$B112,'Main Sheet'!$B$9:$F$44,34,FALSE)</f>
        <v>-2.9</v>
      </c>
      <c r="AJ112" s="180">
        <f>HLOOKUP('Pooling Demand- Subsidy &amp; ML'!$B112,'Main Sheet'!$B$9:$F$44,35,FALSE)</f>
        <v>-6.3</v>
      </c>
      <c r="AK112" s="180">
        <f>HLOOKUP('Pooling Demand- Subsidy &amp; ML'!$B112,'Main Sheet'!$B$9:$F$44,36,FALSE)</f>
        <v>-8.4</v>
      </c>
      <c r="AL112" s="108" t="e">
        <f t="shared" si="84"/>
        <v>#N/A</v>
      </c>
      <c r="AM112" s="108" t="e">
        <f t="shared" si="85"/>
        <v>#N/A</v>
      </c>
      <c r="AN112" s="108" t="e">
        <f t="shared" si="86"/>
        <v>#N/A</v>
      </c>
      <c r="AO112" s="128" t="e">
        <f>HLOOKUP($B112,'Main Sheet'!$B$9:$F$44,26,FALSE)*$P112/(1-AE112)</f>
        <v>#N/A</v>
      </c>
      <c r="AP112" s="128" t="e">
        <f>HLOOKUP($B112,'Main Sheet'!$B$9:$F$44,26,FALSE)*$P112/(1-AF112)</f>
        <v>#N/A</v>
      </c>
      <c r="AQ112" s="128" t="e">
        <f>HLOOKUP($B112,'Main Sheet'!$B$9:$F$44,26,FALSE)*$P112/(1-AG112)</f>
        <v>#N/A</v>
      </c>
      <c r="AR112" s="128" t="e">
        <f>HLOOKUP($B112,'Main Sheet'!$B$9:$F$44,26,FALSE)*$R112/(1-AE112)</f>
        <v>#N/A</v>
      </c>
      <c r="AS112" s="128" t="e">
        <f>HLOOKUP($B112,'Main Sheet'!$B$9:$F$44,26,FALSE)*$R112/(1-AF112)</f>
        <v>#N/A</v>
      </c>
      <c r="AT112" s="128" t="e">
        <f>HLOOKUP($B112,'Main Sheet'!$B$9:$F$44,26,FALSE)*$R112/(1-AG112)</f>
        <v>#N/A</v>
      </c>
      <c r="AU112" s="128" t="e">
        <f>HLOOKUP($B112,'Main Sheet'!$B$9:$F$44,26,FALSE)*$T112/(1-AL112)</f>
        <v>#N/A</v>
      </c>
      <c r="AV112" s="128" t="e">
        <f>HLOOKUP($B112,'Main Sheet'!$B$9:$F$44,26,FALSE)*$T112/(1-AM112)</f>
        <v>#N/A</v>
      </c>
      <c r="AW112" s="128" t="e">
        <f>HLOOKUP($B112,'Main Sheet'!$B$9:$F$44,26,FALSE)*$T112/(1-AN112)</f>
        <v>#N/A</v>
      </c>
      <c r="AX112" s="50" t="e">
        <f t="shared" si="87"/>
        <v>#N/A</v>
      </c>
      <c r="AY112" s="50" t="e">
        <f t="shared" si="88"/>
        <v>#N/A</v>
      </c>
      <c r="AZ112" s="50" t="e">
        <f t="shared" si="89"/>
        <v>#N/A</v>
      </c>
      <c r="BA112" s="50" t="e">
        <f t="shared" si="90"/>
        <v>#N/A</v>
      </c>
      <c r="BB112" s="50" t="e">
        <f t="shared" si="91"/>
        <v>#N/A</v>
      </c>
      <c r="BC112" s="50" t="e">
        <f t="shared" si="92"/>
        <v>#N/A</v>
      </c>
      <c r="BD112" s="50" t="e">
        <f t="shared" si="93"/>
        <v>#N/A</v>
      </c>
      <c r="BE112" s="50" t="e">
        <f t="shared" si="94"/>
        <v>#N/A</v>
      </c>
      <c r="BF112" s="50" t="e">
        <f t="shared" si="95"/>
        <v>#N/A</v>
      </c>
      <c r="BG112" s="131" t="e">
        <f t="shared" si="96"/>
        <v>#N/A</v>
      </c>
      <c r="BH112" s="131" t="e">
        <f t="shared" si="97"/>
        <v>#N/A</v>
      </c>
      <c r="BI112" s="131" t="e">
        <f t="shared" si="98"/>
        <v>#N/A</v>
      </c>
      <c r="BJ112" s="131" t="e">
        <f t="shared" si="99"/>
        <v>#N/A</v>
      </c>
      <c r="BK112" s="131" t="e">
        <f t="shared" si="100"/>
        <v>#N/A</v>
      </c>
      <c r="BL112" s="131" t="e">
        <f t="shared" si="101"/>
        <v>#N/A</v>
      </c>
      <c r="BM112" s="131" t="e">
        <f t="shared" si="102"/>
        <v>#N/A</v>
      </c>
      <c r="BN112" s="131" t="e">
        <f t="shared" si="103"/>
        <v>#N/A</v>
      </c>
      <c r="BO112" s="131" t="e">
        <f t="shared" si="104"/>
        <v>#N/A</v>
      </c>
      <c r="BP112" s="129" t="e">
        <f t="shared" si="105"/>
        <v>#N/A</v>
      </c>
      <c r="BQ112" s="129" t="e">
        <f t="shared" si="106"/>
        <v>#N/A</v>
      </c>
      <c r="BR112" s="129" t="e">
        <f t="shared" si="107"/>
        <v>#N/A</v>
      </c>
      <c r="BS112" s="129" t="e">
        <f t="shared" si="108"/>
        <v>#N/A</v>
      </c>
      <c r="BT112" s="129" t="e">
        <f t="shared" si="109"/>
        <v>#N/A</v>
      </c>
      <c r="BU112" s="129" t="e">
        <f t="shared" si="110"/>
        <v>#N/A</v>
      </c>
      <c r="BV112" s="129" t="e">
        <f t="shared" si="111"/>
        <v>#N/A</v>
      </c>
      <c r="BW112" s="129" t="e">
        <f t="shared" si="112"/>
        <v>#N/A</v>
      </c>
      <c r="BX112" s="129" t="e">
        <f t="shared" si="113"/>
        <v>#N/A</v>
      </c>
      <c r="BY112" s="131" t="e">
        <f t="shared" si="114"/>
        <v>#N/A</v>
      </c>
      <c r="BZ112" s="131" t="e">
        <f t="shared" si="115"/>
        <v>#N/A</v>
      </c>
      <c r="CA112" s="131" t="e">
        <f t="shared" si="116"/>
        <v>#N/A</v>
      </c>
      <c r="CB112" s="131" t="e">
        <f t="shared" si="117"/>
        <v>#N/A</v>
      </c>
      <c r="CC112" s="131" t="e">
        <f t="shared" si="118"/>
        <v>#N/A</v>
      </c>
      <c r="CD112" s="131" t="e">
        <f t="shared" si="119"/>
        <v>#N/A</v>
      </c>
      <c r="CE112" s="131" t="e">
        <f t="shared" si="120"/>
        <v>#N/A</v>
      </c>
      <c r="CF112" s="131" t="e">
        <f t="shared" si="121"/>
        <v>#N/A</v>
      </c>
      <c r="CG112" s="131" t="e">
        <f t="shared" si="122"/>
        <v>#N/A</v>
      </c>
    </row>
    <row r="113" spans="2:85" x14ac:dyDescent="0.2">
      <c r="B113" s="103">
        <v>2025</v>
      </c>
      <c r="C113" s="103">
        <v>2</v>
      </c>
      <c r="D113" s="103">
        <v>0</v>
      </c>
      <c r="E113" s="4" t="s">
        <v>4</v>
      </c>
      <c r="F113" s="4" t="s">
        <v>2</v>
      </c>
      <c r="G113" s="133">
        <f>SUMIFS('Model Trip Data'!$H:$H,'Model Trip Data'!$A:$A,$B113,'Model Trip Data'!$B:$B,$C113,'Model Trip Data'!$C:$C,$D113,'Model Trip Data'!$E:$E,G$7,'Model Trip Data'!$F:$F,G$8,'Model Trip Data'!$D:$D,G$10,'Model Trip Data'!$G:$G,G$9)</f>
        <v>0</v>
      </c>
      <c r="H113" s="133">
        <f>SUMIFS('Model Trip Data'!$H:$H,'Model Trip Data'!$A:$A,$B113,'Model Trip Data'!$B:$B,$C113,'Model Trip Data'!$C:$C,$D113,'Model Trip Data'!$E:$E,H$7,'Model Trip Data'!$F:$F,H$8,'Model Trip Data'!$D:$D,H$10,'Model Trip Data'!$G:$G,H$9)</f>
        <v>0</v>
      </c>
      <c r="I113" s="133">
        <f>SUMIFS('Model Trip Data'!$H:$H,'Model Trip Data'!$A:$A,$B113,'Model Trip Data'!$B:$B,$C113,'Model Trip Data'!$C:$C,$D113,'Model Trip Data'!$E:$E,I$7,'Model Trip Data'!$F:$F,I$8,'Model Trip Data'!$D:$D,I$10,'Model Trip Data'!$G:$G,I$9)</f>
        <v>0</v>
      </c>
      <c r="J113" s="133">
        <f>SUMIFS('Model Trip Data'!$H:$H,'Model Trip Data'!$A:$A,$B113,'Model Trip Data'!$B:$B,$C113,'Model Trip Data'!$C:$C,$D113,'Model Trip Data'!$E:$E,J$7,'Model Trip Data'!$F:$F,J$8,'Model Trip Data'!$D:$D,J$10,'Model Trip Data'!$G:$G,J$9)</f>
        <v>0</v>
      </c>
      <c r="K113" s="133">
        <f>SUMIFS('Model Trip Data'!$H:$H,'Model Trip Data'!$A:$A,$B113,'Model Trip Data'!$B:$B,$C113,'Model Trip Data'!$C:$C,$D113,'Model Trip Data'!$E:$E,K$7,'Model Trip Data'!$F:$F,K$8,'Model Trip Data'!$D:$D,K$10,'Model Trip Data'!$G:$G,K$9)</f>
        <v>0</v>
      </c>
      <c r="L113" s="133">
        <f>SUMIFS('Model Trip Data'!$H:$H,'Model Trip Data'!$A:$A,$B113,'Model Trip Data'!$B:$B,$C113,'Model Trip Data'!$C:$C,$D113,'Model Trip Data'!$E:$E,L$7,'Model Trip Data'!$F:$F,L$8,'Model Trip Data'!$D:$D,L$10,'Model Trip Data'!$G:$G,L$9)</f>
        <v>0</v>
      </c>
      <c r="M113" s="133">
        <f>SUMIFS('Model Trip Data'!$H:$H,'Model Trip Data'!$A:$A,$B113,'Model Trip Data'!$B:$B,$C113,'Model Trip Data'!$C:$C,$D113,'Model Trip Data'!$E:$E,M$7,'Model Trip Data'!$F:$F,M$8,'Model Trip Data'!$G:$G,M$9)</f>
        <v>0</v>
      </c>
      <c r="N113" s="133">
        <f>SUMIFS('Model Trip Data'!$H:$H,'Model Trip Data'!$A:$A,$B113,'Model Trip Data'!$B:$B,$C113,'Model Trip Data'!$C:$C,$D113,'Model Trip Data'!$E:$E,N$7,'Model Trip Data'!$F:$F,N$8,'Model Trip Data'!$G:$G,N$9)</f>
        <v>0</v>
      </c>
      <c r="O113" s="133">
        <f>SUMIFS('Model Trip Data'!$H:$H,'Model Trip Data'!$A:$A,$B113,'Model Trip Data'!$B:$B,$C113,'Model Trip Data'!$C:$C,$D113,'Model Trip Data'!$E:$E,O$7,'Model Trip Data'!$F:$F,O$8,'Model Trip Data'!$G:$G,O$9)</f>
        <v>0</v>
      </c>
      <c r="P113" s="134" t="e">
        <f>VLOOKUP($B113&amp;"_"&amp;$C113&amp;"_"&amp;$D113&amp;"_"&amp;P$10,'Model Skims Data'!$A:$H,6,FALSE)</f>
        <v>#N/A</v>
      </c>
      <c r="Q113" s="134" t="e">
        <f>VLOOKUP($B113&amp;"_"&amp;$C113&amp;"_"&amp;$D113&amp;"_"&amp;Q$10,'Model Skims Data'!$A:$H,7,FALSE)</f>
        <v>#N/A</v>
      </c>
      <c r="R113" s="134" t="e">
        <f>VLOOKUP($B113&amp;"_"&amp;$C113&amp;"_"&amp;$D113&amp;"_"&amp;R$10,'Model Skims Data'!$A:$H,6,FALSE)</f>
        <v>#N/A</v>
      </c>
      <c r="S113" s="134" t="e">
        <f>VLOOKUP($B113&amp;"_"&amp;$C113&amp;"_"&amp;$D113&amp;"_"&amp;S$10,'Model Skims Data'!$A:$H,7,FALSE)</f>
        <v>#N/A</v>
      </c>
      <c r="T113" s="134" t="e">
        <f>VLOOKUP($B113&amp;"_"&amp;$C113&amp;"_"&amp;$D113&amp;"_"&amp;T$10,'Model Skims Data'!$A:$H,6,FALSE)</f>
        <v>#N/A</v>
      </c>
      <c r="U113" s="134" t="e">
        <f>VLOOKUP($B113&amp;"_"&amp;$C113&amp;"_"&amp;$D113&amp;"_"&amp;U$10,'Model Skims Data'!$A:$H,7,FALSE)</f>
        <v>#N/A</v>
      </c>
      <c r="V113" s="134" t="e">
        <f>VLOOKUP($B113&amp;"_"&amp;$C113&amp;"_"&amp;$D113&amp;"_"&amp;V$10,'Model Skims Data'!$A:$H,8,FALSE)</f>
        <v>#N/A</v>
      </c>
      <c r="W113" s="134" t="e">
        <f>VLOOKUP($B113&amp;"_"&amp;$C113&amp;"_"&amp;$D113&amp;"_"&amp;W$10,'Model Skims Data'!$A:$H,8,FALSE)</f>
        <v>#N/A</v>
      </c>
      <c r="X113" s="134" t="e">
        <f>VLOOKUP($B113&amp;"_"&amp;$C113&amp;"_"&amp;$D113&amp;"_"&amp;X$10,'Model Skims Data'!$A:$H,8,FALSE)</f>
        <v>#N/A</v>
      </c>
      <c r="Y113" s="134">
        <f>HLOOKUP('Pooling Demand- Subsidy &amp; ML'!$B113,'Main Sheet'!$B$9:$F$44,21,FALSE)</f>
        <v>20.3</v>
      </c>
      <c r="Z113" s="134">
        <f>HLOOKUP('Pooling Demand- Subsidy &amp; ML'!$B113,'Main Sheet'!$B$9:$F$44,23,FALSE)</f>
        <v>0</v>
      </c>
      <c r="AA113" s="179">
        <f>HLOOKUP('Pooling Demand- Subsidy &amp; ML'!$B113,'Main Sheet'!$B$9:$F$44,28,FALSE)</f>
        <v>-1.9513339196716502E-3</v>
      </c>
      <c r="AB113" s="180">
        <f>HLOOKUP('Pooling Demand- Subsidy &amp; ML'!$B113,'Main Sheet'!$B$9:$F$44,30,FALSE)</f>
        <v>-2.6</v>
      </c>
      <c r="AC113" s="180">
        <f>HLOOKUP('Pooling Demand- Subsidy &amp; ML'!$B113,'Main Sheet'!$B$9:$F$44,31,FALSE)</f>
        <v>-5.9</v>
      </c>
      <c r="AD113" s="180">
        <f>HLOOKUP('Pooling Demand- Subsidy &amp; ML'!$B113,'Main Sheet'!$B$9:$F$44,32,FALSE)</f>
        <v>-7.9</v>
      </c>
      <c r="AE113" s="108" t="e">
        <f t="shared" si="81"/>
        <v>#N/A</v>
      </c>
      <c r="AF113" s="108" t="e">
        <f t="shared" si="82"/>
        <v>#N/A</v>
      </c>
      <c r="AG113" s="108" t="e">
        <f t="shared" si="83"/>
        <v>#N/A</v>
      </c>
      <c r="AH113" s="134">
        <f>HLOOKUP('Pooling Demand- Subsidy &amp; ML'!$B113,'Main Sheet'!$B$9:$F$44,24,FALSE)</f>
        <v>54</v>
      </c>
      <c r="AI113" s="180">
        <f>HLOOKUP('Pooling Demand- Subsidy &amp; ML'!$B113,'Main Sheet'!$B$9:$F$44,34,FALSE)</f>
        <v>-2.9</v>
      </c>
      <c r="AJ113" s="180">
        <f>HLOOKUP('Pooling Demand- Subsidy &amp; ML'!$B113,'Main Sheet'!$B$9:$F$44,35,FALSE)</f>
        <v>-6.3</v>
      </c>
      <c r="AK113" s="180">
        <f>HLOOKUP('Pooling Demand- Subsidy &amp; ML'!$B113,'Main Sheet'!$B$9:$F$44,36,FALSE)</f>
        <v>-8.4</v>
      </c>
      <c r="AL113" s="108" t="e">
        <f t="shared" si="84"/>
        <v>#N/A</v>
      </c>
      <c r="AM113" s="108" t="e">
        <f t="shared" si="85"/>
        <v>#N/A</v>
      </c>
      <c r="AN113" s="108" t="e">
        <f t="shared" si="86"/>
        <v>#N/A</v>
      </c>
      <c r="AO113" s="128" t="e">
        <f>HLOOKUP($B113,'Main Sheet'!$B$9:$F$44,26,FALSE)*$P113/(1-AE113)</f>
        <v>#N/A</v>
      </c>
      <c r="AP113" s="128" t="e">
        <f>HLOOKUP($B113,'Main Sheet'!$B$9:$F$44,26,FALSE)*$P113/(1-AF113)</f>
        <v>#N/A</v>
      </c>
      <c r="AQ113" s="128" t="e">
        <f>HLOOKUP($B113,'Main Sheet'!$B$9:$F$44,26,FALSE)*$P113/(1-AG113)</f>
        <v>#N/A</v>
      </c>
      <c r="AR113" s="128" t="e">
        <f>HLOOKUP($B113,'Main Sheet'!$B$9:$F$44,26,FALSE)*$R113/(1-AE113)</f>
        <v>#N/A</v>
      </c>
      <c r="AS113" s="128" t="e">
        <f>HLOOKUP($B113,'Main Sheet'!$B$9:$F$44,26,FALSE)*$R113/(1-AF113)</f>
        <v>#N/A</v>
      </c>
      <c r="AT113" s="128" t="e">
        <f>HLOOKUP($B113,'Main Sheet'!$B$9:$F$44,26,FALSE)*$R113/(1-AG113)</f>
        <v>#N/A</v>
      </c>
      <c r="AU113" s="128" t="e">
        <f>HLOOKUP($B113,'Main Sheet'!$B$9:$F$44,26,FALSE)*$T113/(1-AL113)</f>
        <v>#N/A</v>
      </c>
      <c r="AV113" s="128" t="e">
        <f>HLOOKUP($B113,'Main Sheet'!$B$9:$F$44,26,FALSE)*$T113/(1-AM113)</f>
        <v>#N/A</v>
      </c>
      <c r="AW113" s="128" t="e">
        <f>HLOOKUP($B113,'Main Sheet'!$B$9:$F$44,26,FALSE)*$T113/(1-AN113)</f>
        <v>#N/A</v>
      </c>
      <c r="AX113" s="50" t="e">
        <f t="shared" si="87"/>
        <v>#N/A</v>
      </c>
      <c r="AY113" s="50" t="e">
        <f t="shared" si="88"/>
        <v>#N/A</v>
      </c>
      <c r="AZ113" s="50" t="e">
        <f t="shared" si="89"/>
        <v>#N/A</v>
      </c>
      <c r="BA113" s="50" t="e">
        <f t="shared" si="90"/>
        <v>#N/A</v>
      </c>
      <c r="BB113" s="50" t="e">
        <f t="shared" si="91"/>
        <v>#N/A</v>
      </c>
      <c r="BC113" s="50" t="e">
        <f t="shared" si="92"/>
        <v>#N/A</v>
      </c>
      <c r="BD113" s="50" t="e">
        <f t="shared" si="93"/>
        <v>#N/A</v>
      </c>
      <c r="BE113" s="50" t="e">
        <f t="shared" si="94"/>
        <v>#N/A</v>
      </c>
      <c r="BF113" s="50" t="e">
        <f t="shared" si="95"/>
        <v>#N/A</v>
      </c>
      <c r="BG113" s="131" t="e">
        <f t="shared" si="96"/>
        <v>#N/A</v>
      </c>
      <c r="BH113" s="131" t="e">
        <f t="shared" si="97"/>
        <v>#N/A</v>
      </c>
      <c r="BI113" s="131" t="e">
        <f t="shared" si="98"/>
        <v>#N/A</v>
      </c>
      <c r="BJ113" s="131" t="e">
        <f t="shared" si="99"/>
        <v>#N/A</v>
      </c>
      <c r="BK113" s="131" t="e">
        <f t="shared" si="100"/>
        <v>#N/A</v>
      </c>
      <c r="BL113" s="131" t="e">
        <f t="shared" si="101"/>
        <v>#N/A</v>
      </c>
      <c r="BM113" s="131" t="e">
        <f t="shared" si="102"/>
        <v>#N/A</v>
      </c>
      <c r="BN113" s="131" t="e">
        <f t="shared" si="103"/>
        <v>#N/A</v>
      </c>
      <c r="BO113" s="131" t="e">
        <f t="shared" si="104"/>
        <v>#N/A</v>
      </c>
      <c r="BP113" s="129" t="e">
        <f t="shared" si="105"/>
        <v>#N/A</v>
      </c>
      <c r="BQ113" s="129" t="e">
        <f t="shared" si="106"/>
        <v>#N/A</v>
      </c>
      <c r="BR113" s="129" t="e">
        <f t="shared" si="107"/>
        <v>#N/A</v>
      </c>
      <c r="BS113" s="129" t="e">
        <f t="shared" si="108"/>
        <v>#N/A</v>
      </c>
      <c r="BT113" s="129" t="e">
        <f t="shared" si="109"/>
        <v>#N/A</v>
      </c>
      <c r="BU113" s="129" t="e">
        <f t="shared" si="110"/>
        <v>#N/A</v>
      </c>
      <c r="BV113" s="129" t="e">
        <f t="shared" si="111"/>
        <v>#N/A</v>
      </c>
      <c r="BW113" s="129" t="e">
        <f t="shared" si="112"/>
        <v>#N/A</v>
      </c>
      <c r="BX113" s="129" t="e">
        <f t="shared" si="113"/>
        <v>#N/A</v>
      </c>
      <c r="BY113" s="131" t="e">
        <f t="shared" si="114"/>
        <v>#N/A</v>
      </c>
      <c r="BZ113" s="131" t="e">
        <f t="shared" si="115"/>
        <v>#N/A</v>
      </c>
      <c r="CA113" s="131" t="e">
        <f t="shared" si="116"/>
        <v>#N/A</v>
      </c>
      <c r="CB113" s="131" t="e">
        <f t="shared" si="117"/>
        <v>#N/A</v>
      </c>
      <c r="CC113" s="131" t="e">
        <f t="shared" si="118"/>
        <v>#N/A</v>
      </c>
      <c r="CD113" s="131" t="e">
        <f t="shared" si="119"/>
        <v>#N/A</v>
      </c>
      <c r="CE113" s="131" t="e">
        <f t="shared" si="120"/>
        <v>#N/A</v>
      </c>
      <c r="CF113" s="131" t="e">
        <f t="shared" si="121"/>
        <v>#N/A</v>
      </c>
      <c r="CG113" s="131" t="e">
        <f t="shared" si="122"/>
        <v>#N/A</v>
      </c>
    </row>
    <row r="114" spans="2:85" x14ac:dyDescent="0.2">
      <c r="B114" s="103">
        <v>2025</v>
      </c>
      <c r="C114" s="103">
        <v>3</v>
      </c>
      <c r="D114" s="103">
        <v>0</v>
      </c>
      <c r="E114" s="4" t="s">
        <v>5</v>
      </c>
      <c r="F114" s="4" t="s">
        <v>2</v>
      </c>
      <c r="G114" s="133">
        <f>SUMIFS('Model Trip Data'!$H:$H,'Model Trip Data'!$A:$A,$B114,'Model Trip Data'!$B:$B,$C114,'Model Trip Data'!$C:$C,$D114,'Model Trip Data'!$E:$E,G$7,'Model Trip Data'!$F:$F,G$8,'Model Trip Data'!$D:$D,G$10,'Model Trip Data'!$G:$G,G$9)</f>
        <v>0</v>
      </c>
      <c r="H114" s="133">
        <f>SUMIFS('Model Trip Data'!$H:$H,'Model Trip Data'!$A:$A,$B114,'Model Trip Data'!$B:$B,$C114,'Model Trip Data'!$C:$C,$D114,'Model Trip Data'!$E:$E,H$7,'Model Trip Data'!$F:$F,H$8,'Model Trip Data'!$D:$D,H$10,'Model Trip Data'!$G:$G,H$9)</f>
        <v>0</v>
      </c>
      <c r="I114" s="133">
        <f>SUMIFS('Model Trip Data'!$H:$H,'Model Trip Data'!$A:$A,$B114,'Model Trip Data'!$B:$B,$C114,'Model Trip Data'!$C:$C,$D114,'Model Trip Data'!$E:$E,I$7,'Model Trip Data'!$F:$F,I$8,'Model Trip Data'!$D:$D,I$10,'Model Trip Data'!$G:$G,I$9)</f>
        <v>0</v>
      </c>
      <c r="J114" s="133">
        <f>SUMIFS('Model Trip Data'!$H:$H,'Model Trip Data'!$A:$A,$B114,'Model Trip Data'!$B:$B,$C114,'Model Trip Data'!$C:$C,$D114,'Model Trip Data'!$E:$E,J$7,'Model Trip Data'!$F:$F,J$8,'Model Trip Data'!$D:$D,J$10,'Model Trip Data'!$G:$G,J$9)</f>
        <v>0</v>
      </c>
      <c r="K114" s="133">
        <f>SUMIFS('Model Trip Data'!$H:$H,'Model Trip Data'!$A:$A,$B114,'Model Trip Data'!$B:$B,$C114,'Model Trip Data'!$C:$C,$D114,'Model Trip Data'!$E:$E,K$7,'Model Trip Data'!$F:$F,K$8,'Model Trip Data'!$D:$D,K$10,'Model Trip Data'!$G:$G,K$9)</f>
        <v>0</v>
      </c>
      <c r="L114" s="133">
        <f>SUMIFS('Model Trip Data'!$H:$H,'Model Trip Data'!$A:$A,$B114,'Model Trip Data'!$B:$B,$C114,'Model Trip Data'!$C:$C,$D114,'Model Trip Data'!$E:$E,L$7,'Model Trip Data'!$F:$F,L$8,'Model Trip Data'!$D:$D,L$10,'Model Trip Data'!$G:$G,L$9)</f>
        <v>0</v>
      </c>
      <c r="M114" s="133">
        <f>SUMIFS('Model Trip Data'!$H:$H,'Model Trip Data'!$A:$A,$B114,'Model Trip Data'!$B:$B,$C114,'Model Trip Data'!$C:$C,$D114,'Model Trip Data'!$E:$E,M$7,'Model Trip Data'!$F:$F,M$8,'Model Trip Data'!$G:$G,M$9)</f>
        <v>0</v>
      </c>
      <c r="N114" s="133">
        <f>SUMIFS('Model Trip Data'!$H:$H,'Model Trip Data'!$A:$A,$B114,'Model Trip Data'!$B:$B,$C114,'Model Trip Data'!$C:$C,$D114,'Model Trip Data'!$E:$E,N$7,'Model Trip Data'!$F:$F,N$8,'Model Trip Data'!$G:$G,N$9)</f>
        <v>0</v>
      </c>
      <c r="O114" s="133">
        <f>SUMIFS('Model Trip Data'!$H:$H,'Model Trip Data'!$A:$A,$B114,'Model Trip Data'!$B:$B,$C114,'Model Trip Data'!$C:$C,$D114,'Model Trip Data'!$E:$E,O$7,'Model Trip Data'!$F:$F,O$8,'Model Trip Data'!$G:$G,O$9)</f>
        <v>0</v>
      </c>
      <c r="P114" s="134" t="e">
        <f>VLOOKUP($B114&amp;"_"&amp;$C114&amp;"_"&amp;$D114&amp;"_"&amp;P$10,'Model Skims Data'!$A:$H,6,FALSE)</f>
        <v>#N/A</v>
      </c>
      <c r="Q114" s="134" t="e">
        <f>VLOOKUP($B114&amp;"_"&amp;$C114&amp;"_"&amp;$D114&amp;"_"&amp;Q$10,'Model Skims Data'!$A:$H,7,FALSE)</f>
        <v>#N/A</v>
      </c>
      <c r="R114" s="134" t="e">
        <f>VLOOKUP($B114&amp;"_"&amp;$C114&amp;"_"&amp;$D114&amp;"_"&amp;R$10,'Model Skims Data'!$A:$H,6,FALSE)</f>
        <v>#N/A</v>
      </c>
      <c r="S114" s="134" t="e">
        <f>VLOOKUP($B114&amp;"_"&amp;$C114&amp;"_"&amp;$D114&amp;"_"&amp;S$10,'Model Skims Data'!$A:$H,7,FALSE)</f>
        <v>#N/A</v>
      </c>
      <c r="T114" s="134" t="e">
        <f>VLOOKUP($B114&amp;"_"&amp;$C114&amp;"_"&amp;$D114&amp;"_"&amp;T$10,'Model Skims Data'!$A:$H,6,FALSE)</f>
        <v>#N/A</v>
      </c>
      <c r="U114" s="134" t="e">
        <f>VLOOKUP($B114&amp;"_"&amp;$C114&amp;"_"&amp;$D114&amp;"_"&amp;U$10,'Model Skims Data'!$A:$H,7,FALSE)</f>
        <v>#N/A</v>
      </c>
      <c r="V114" s="134" t="e">
        <f>VLOOKUP($B114&amp;"_"&amp;$C114&amp;"_"&amp;$D114&amp;"_"&amp;V$10,'Model Skims Data'!$A:$H,8,FALSE)</f>
        <v>#N/A</v>
      </c>
      <c r="W114" s="134" t="e">
        <f>VLOOKUP($B114&amp;"_"&amp;$C114&amp;"_"&amp;$D114&amp;"_"&amp;W$10,'Model Skims Data'!$A:$H,8,FALSE)</f>
        <v>#N/A</v>
      </c>
      <c r="X114" s="134" t="e">
        <f>VLOOKUP($B114&amp;"_"&amp;$C114&amp;"_"&amp;$D114&amp;"_"&amp;X$10,'Model Skims Data'!$A:$H,8,FALSE)</f>
        <v>#N/A</v>
      </c>
      <c r="Y114" s="134">
        <f>HLOOKUP('Pooling Demand- Subsidy &amp; ML'!$B114,'Main Sheet'!$B$9:$F$44,21,FALSE)</f>
        <v>20.3</v>
      </c>
      <c r="Z114" s="134">
        <f>HLOOKUP('Pooling Demand- Subsidy &amp; ML'!$B114,'Main Sheet'!$B$9:$F$44,23,FALSE)</f>
        <v>0</v>
      </c>
      <c r="AA114" s="179">
        <f>HLOOKUP('Pooling Demand- Subsidy &amp; ML'!$B114,'Main Sheet'!$B$9:$F$44,28,FALSE)</f>
        <v>-1.9513339196716502E-3</v>
      </c>
      <c r="AB114" s="180">
        <f>HLOOKUP('Pooling Demand- Subsidy &amp; ML'!$B114,'Main Sheet'!$B$9:$F$44,30,FALSE)</f>
        <v>-2.6</v>
      </c>
      <c r="AC114" s="180">
        <f>HLOOKUP('Pooling Demand- Subsidy &amp; ML'!$B114,'Main Sheet'!$B$9:$F$44,31,FALSE)</f>
        <v>-5.9</v>
      </c>
      <c r="AD114" s="180">
        <f>HLOOKUP('Pooling Demand- Subsidy &amp; ML'!$B114,'Main Sheet'!$B$9:$F$44,32,FALSE)</f>
        <v>-7.9</v>
      </c>
      <c r="AE114" s="108" t="e">
        <f t="shared" si="81"/>
        <v>#N/A</v>
      </c>
      <c r="AF114" s="108" t="e">
        <f t="shared" si="82"/>
        <v>#N/A</v>
      </c>
      <c r="AG114" s="108" t="e">
        <f t="shared" si="83"/>
        <v>#N/A</v>
      </c>
      <c r="AH114" s="134">
        <f>HLOOKUP('Pooling Demand- Subsidy &amp; ML'!$B114,'Main Sheet'!$B$9:$F$44,24,FALSE)</f>
        <v>54</v>
      </c>
      <c r="AI114" s="180">
        <f>HLOOKUP('Pooling Demand- Subsidy &amp; ML'!$B114,'Main Sheet'!$B$9:$F$44,34,FALSE)</f>
        <v>-2.9</v>
      </c>
      <c r="AJ114" s="180">
        <f>HLOOKUP('Pooling Demand- Subsidy &amp; ML'!$B114,'Main Sheet'!$B$9:$F$44,35,FALSE)</f>
        <v>-6.3</v>
      </c>
      <c r="AK114" s="180">
        <f>HLOOKUP('Pooling Demand- Subsidy &amp; ML'!$B114,'Main Sheet'!$B$9:$F$44,36,FALSE)</f>
        <v>-8.4</v>
      </c>
      <c r="AL114" s="108" t="e">
        <f t="shared" si="84"/>
        <v>#N/A</v>
      </c>
      <c r="AM114" s="108" t="e">
        <f t="shared" si="85"/>
        <v>#N/A</v>
      </c>
      <c r="AN114" s="108" t="e">
        <f t="shared" si="86"/>
        <v>#N/A</v>
      </c>
      <c r="AO114" s="128" t="e">
        <f>HLOOKUP($B114,'Main Sheet'!$B$9:$F$44,26,FALSE)*$P114/(1-AE114)</f>
        <v>#N/A</v>
      </c>
      <c r="AP114" s="128" t="e">
        <f>HLOOKUP($B114,'Main Sheet'!$B$9:$F$44,26,FALSE)*$P114/(1-AF114)</f>
        <v>#N/A</v>
      </c>
      <c r="AQ114" s="128" t="e">
        <f>HLOOKUP($B114,'Main Sheet'!$B$9:$F$44,26,FALSE)*$P114/(1-AG114)</f>
        <v>#N/A</v>
      </c>
      <c r="AR114" s="128" t="e">
        <f>HLOOKUP($B114,'Main Sheet'!$B$9:$F$44,26,FALSE)*$R114/(1-AE114)</f>
        <v>#N/A</v>
      </c>
      <c r="AS114" s="128" t="e">
        <f>HLOOKUP($B114,'Main Sheet'!$B$9:$F$44,26,FALSE)*$R114/(1-AF114)</f>
        <v>#N/A</v>
      </c>
      <c r="AT114" s="128" t="e">
        <f>HLOOKUP($B114,'Main Sheet'!$B$9:$F$44,26,FALSE)*$R114/(1-AG114)</f>
        <v>#N/A</v>
      </c>
      <c r="AU114" s="128" t="e">
        <f>HLOOKUP($B114,'Main Sheet'!$B$9:$F$44,26,FALSE)*$T114/(1-AL114)</f>
        <v>#N/A</v>
      </c>
      <c r="AV114" s="128" t="e">
        <f>HLOOKUP($B114,'Main Sheet'!$B$9:$F$44,26,FALSE)*$T114/(1-AM114)</f>
        <v>#N/A</v>
      </c>
      <c r="AW114" s="128" t="e">
        <f>HLOOKUP($B114,'Main Sheet'!$B$9:$F$44,26,FALSE)*$T114/(1-AN114)</f>
        <v>#N/A</v>
      </c>
      <c r="AX114" s="50" t="e">
        <f t="shared" si="87"/>
        <v>#N/A</v>
      </c>
      <c r="AY114" s="50" t="e">
        <f t="shared" si="88"/>
        <v>#N/A</v>
      </c>
      <c r="AZ114" s="50" t="e">
        <f t="shared" si="89"/>
        <v>#N/A</v>
      </c>
      <c r="BA114" s="50" t="e">
        <f t="shared" si="90"/>
        <v>#N/A</v>
      </c>
      <c r="BB114" s="50" t="e">
        <f t="shared" si="91"/>
        <v>#N/A</v>
      </c>
      <c r="BC114" s="50" t="e">
        <f t="shared" si="92"/>
        <v>#N/A</v>
      </c>
      <c r="BD114" s="50" t="e">
        <f t="shared" si="93"/>
        <v>#N/A</v>
      </c>
      <c r="BE114" s="50" t="e">
        <f t="shared" si="94"/>
        <v>#N/A</v>
      </c>
      <c r="BF114" s="50" t="e">
        <f t="shared" si="95"/>
        <v>#N/A</v>
      </c>
      <c r="BG114" s="131" t="e">
        <f t="shared" si="96"/>
        <v>#N/A</v>
      </c>
      <c r="BH114" s="131" t="e">
        <f t="shared" si="97"/>
        <v>#N/A</v>
      </c>
      <c r="BI114" s="131" t="e">
        <f t="shared" si="98"/>
        <v>#N/A</v>
      </c>
      <c r="BJ114" s="131" t="e">
        <f t="shared" si="99"/>
        <v>#N/A</v>
      </c>
      <c r="BK114" s="131" t="e">
        <f t="shared" si="100"/>
        <v>#N/A</v>
      </c>
      <c r="BL114" s="131" t="e">
        <f t="shared" si="101"/>
        <v>#N/A</v>
      </c>
      <c r="BM114" s="131" t="e">
        <f t="shared" si="102"/>
        <v>#N/A</v>
      </c>
      <c r="BN114" s="131" t="e">
        <f t="shared" si="103"/>
        <v>#N/A</v>
      </c>
      <c r="BO114" s="131" t="e">
        <f t="shared" si="104"/>
        <v>#N/A</v>
      </c>
      <c r="BP114" s="129" t="e">
        <f t="shared" si="105"/>
        <v>#N/A</v>
      </c>
      <c r="BQ114" s="129" t="e">
        <f t="shared" si="106"/>
        <v>#N/A</v>
      </c>
      <c r="BR114" s="129" t="e">
        <f t="shared" si="107"/>
        <v>#N/A</v>
      </c>
      <c r="BS114" s="129" t="e">
        <f t="shared" si="108"/>
        <v>#N/A</v>
      </c>
      <c r="BT114" s="129" t="e">
        <f t="shared" si="109"/>
        <v>#N/A</v>
      </c>
      <c r="BU114" s="129" t="e">
        <f t="shared" si="110"/>
        <v>#N/A</v>
      </c>
      <c r="BV114" s="129" t="e">
        <f t="shared" si="111"/>
        <v>#N/A</v>
      </c>
      <c r="BW114" s="129" t="e">
        <f t="shared" si="112"/>
        <v>#N/A</v>
      </c>
      <c r="BX114" s="129" t="e">
        <f t="shared" si="113"/>
        <v>#N/A</v>
      </c>
      <c r="BY114" s="131" t="e">
        <f t="shared" si="114"/>
        <v>#N/A</v>
      </c>
      <c r="BZ114" s="131" t="e">
        <f t="shared" si="115"/>
        <v>#N/A</v>
      </c>
      <c r="CA114" s="131" t="e">
        <f t="shared" si="116"/>
        <v>#N/A</v>
      </c>
      <c r="CB114" s="131" t="e">
        <f t="shared" si="117"/>
        <v>#N/A</v>
      </c>
      <c r="CC114" s="131" t="e">
        <f t="shared" si="118"/>
        <v>#N/A</v>
      </c>
      <c r="CD114" s="131" t="e">
        <f t="shared" si="119"/>
        <v>#N/A</v>
      </c>
      <c r="CE114" s="131" t="e">
        <f t="shared" si="120"/>
        <v>#N/A</v>
      </c>
      <c r="CF114" s="131" t="e">
        <f t="shared" si="121"/>
        <v>#N/A</v>
      </c>
      <c r="CG114" s="131" t="e">
        <f t="shared" si="122"/>
        <v>#N/A</v>
      </c>
    </row>
    <row r="115" spans="2:85" x14ac:dyDescent="0.2">
      <c r="B115" s="103">
        <v>2025</v>
      </c>
      <c r="C115" s="103">
        <v>4</v>
      </c>
      <c r="D115" s="103">
        <v>0</v>
      </c>
      <c r="E115" s="4" t="s">
        <v>6</v>
      </c>
      <c r="F115" s="4" t="s">
        <v>2</v>
      </c>
      <c r="G115" s="133">
        <f>SUMIFS('Model Trip Data'!$H:$H,'Model Trip Data'!$A:$A,$B115,'Model Trip Data'!$B:$B,$C115,'Model Trip Data'!$C:$C,$D115,'Model Trip Data'!$E:$E,G$7,'Model Trip Data'!$F:$F,G$8,'Model Trip Data'!$D:$D,G$10,'Model Trip Data'!$G:$G,G$9)</f>
        <v>0</v>
      </c>
      <c r="H115" s="133">
        <f>SUMIFS('Model Trip Data'!$H:$H,'Model Trip Data'!$A:$A,$B115,'Model Trip Data'!$B:$B,$C115,'Model Trip Data'!$C:$C,$D115,'Model Trip Data'!$E:$E,H$7,'Model Trip Data'!$F:$F,H$8,'Model Trip Data'!$D:$D,H$10,'Model Trip Data'!$G:$G,H$9)</f>
        <v>0</v>
      </c>
      <c r="I115" s="133">
        <f>SUMIFS('Model Trip Data'!$H:$H,'Model Trip Data'!$A:$A,$B115,'Model Trip Data'!$B:$B,$C115,'Model Trip Data'!$C:$C,$D115,'Model Trip Data'!$E:$E,I$7,'Model Trip Data'!$F:$F,I$8,'Model Trip Data'!$D:$D,I$10,'Model Trip Data'!$G:$G,I$9)</f>
        <v>0</v>
      </c>
      <c r="J115" s="133">
        <f>SUMIFS('Model Trip Data'!$H:$H,'Model Trip Data'!$A:$A,$B115,'Model Trip Data'!$B:$B,$C115,'Model Trip Data'!$C:$C,$D115,'Model Trip Data'!$E:$E,J$7,'Model Trip Data'!$F:$F,J$8,'Model Trip Data'!$D:$D,J$10,'Model Trip Data'!$G:$G,J$9)</f>
        <v>0</v>
      </c>
      <c r="K115" s="133">
        <f>SUMIFS('Model Trip Data'!$H:$H,'Model Trip Data'!$A:$A,$B115,'Model Trip Data'!$B:$B,$C115,'Model Trip Data'!$C:$C,$D115,'Model Trip Data'!$E:$E,K$7,'Model Trip Data'!$F:$F,K$8,'Model Trip Data'!$D:$D,K$10,'Model Trip Data'!$G:$G,K$9)</f>
        <v>0</v>
      </c>
      <c r="L115" s="133">
        <f>SUMIFS('Model Trip Data'!$H:$H,'Model Trip Data'!$A:$A,$B115,'Model Trip Data'!$B:$B,$C115,'Model Trip Data'!$C:$C,$D115,'Model Trip Data'!$E:$E,L$7,'Model Trip Data'!$F:$F,L$8,'Model Trip Data'!$D:$D,L$10,'Model Trip Data'!$G:$G,L$9)</f>
        <v>0</v>
      </c>
      <c r="M115" s="133">
        <f>SUMIFS('Model Trip Data'!$H:$H,'Model Trip Data'!$A:$A,$B115,'Model Trip Data'!$B:$B,$C115,'Model Trip Data'!$C:$C,$D115,'Model Trip Data'!$E:$E,M$7,'Model Trip Data'!$F:$F,M$8,'Model Trip Data'!$G:$G,M$9)</f>
        <v>0</v>
      </c>
      <c r="N115" s="133">
        <f>SUMIFS('Model Trip Data'!$H:$H,'Model Trip Data'!$A:$A,$B115,'Model Trip Data'!$B:$B,$C115,'Model Trip Data'!$C:$C,$D115,'Model Trip Data'!$E:$E,N$7,'Model Trip Data'!$F:$F,N$8,'Model Trip Data'!$G:$G,N$9)</f>
        <v>0</v>
      </c>
      <c r="O115" s="133">
        <f>SUMIFS('Model Trip Data'!$H:$H,'Model Trip Data'!$A:$A,$B115,'Model Trip Data'!$B:$B,$C115,'Model Trip Data'!$C:$C,$D115,'Model Trip Data'!$E:$E,O$7,'Model Trip Data'!$F:$F,O$8,'Model Trip Data'!$G:$G,O$9)</f>
        <v>0</v>
      </c>
      <c r="P115" s="134" t="e">
        <f>VLOOKUP($B115&amp;"_"&amp;$C115&amp;"_"&amp;$D115&amp;"_"&amp;P$10,'Model Skims Data'!$A:$H,6,FALSE)</f>
        <v>#N/A</v>
      </c>
      <c r="Q115" s="134" t="e">
        <f>VLOOKUP($B115&amp;"_"&amp;$C115&amp;"_"&amp;$D115&amp;"_"&amp;Q$10,'Model Skims Data'!$A:$H,7,FALSE)</f>
        <v>#N/A</v>
      </c>
      <c r="R115" s="134" t="e">
        <f>VLOOKUP($B115&amp;"_"&amp;$C115&amp;"_"&amp;$D115&amp;"_"&amp;R$10,'Model Skims Data'!$A:$H,6,FALSE)</f>
        <v>#N/A</v>
      </c>
      <c r="S115" s="134" t="e">
        <f>VLOOKUP($B115&amp;"_"&amp;$C115&amp;"_"&amp;$D115&amp;"_"&amp;S$10,'Model Skims Data'!$A:$H,7,FALSE)</f>
        <v>#N/A</v>
      </c>
      <c r="T115" s="134" t="e">
        <f>VLOOKUP($B115&amp;"_"&amp;$C115&amp;"_"&amp;$D115&amp;"_"&amp;T$10,'Model Skims Data'!$A:$H,6,FALSE)</f>
        <v>#N/A</v>
      </c>
      <c r="U115" s="134" t="e">
        <f>VLOOKUP($B115&amp;"_"&amp;$C115&amp;"_"&amp;$D115&amp;"_"&amp;U$10,'Model Skims Data'!$A:$H,7,FALSE)</f>
        <v>#N/A</v>
      </c>
      <c r="V115" s="134" t="e">
        <f>VLOOKUP($B115&amp;"_"&amp;$C115&amp;"_"&amp;$D115&amp;"_"&amp;V$10,'Model Skims Data'!$A:$H,8,FALSE)</f>
        <v>#N/A</v>
      </c>
      <c r="W115" s="134" t="e">
        <f>VLOOKUP($B115&amp;"_"&amp;$C115&amp;"_"&amp;$D115&amp;"_"&amp;W$10,'Model Skims Data'!$A:$H,8,FALSE)</f>
        <v>#N/A</v>
      </c>
      <c r="X115" s="134" t="e">
        <f>VLOOKUP($B115&amp;"_"&amp;$C115&amp;"_"&amp;$D115&amp;"_"&amp;X$10,'Model Skims Data'!$A:$H,8,FALSE)</f>
        <v>#N/A</v>
      </c>
      <c r="Y115" s="134">
        <f>HLOOKUP('Pooling Demand- Subsidy &amp; ML'!$B115,'Main Sheet'!$B$9:$F$44,21,FALSE)</f>
        <v>20.3</v>
      </c>
      <c r="Z115" s="134">
        <f>HLOOKUP('Pooling Demand- Subsidy &amp; ML'!$B115,'Main Sheet'!$B$9:$F$44,23,FALSE)</f>
        <v>0</v>
      </c>
      <c r="AA115" s="179">
        <f>HLOOKUP('Pooling Demand- Subsidy &amp; ML'!$B115,'Main Sheet'!$B$9:$F$44,28,FALSE)</f>
        <v>-1.9513339196716502E-3</v>
      </c>
      <c r="AB115" s="180">
        <f>HLOOKUP('Pooling Demand- Subsidy &amp; ML'!$B115,'Main Sheet'!$B$9:$F$44,30,FALSE)</f>
        <v>-2.6</v>
      </c>
      <c r="AC115" s="180">
        <f>HLOOKUP('Pooling Demand- Subsidy &amp; ML'!$B115,'Main Sheet'!$B$9:$F$44,31,FALSE)</f>
        <v>-5.9</v>
      </c>
      <c r="AD115" s="180">
        <f>HLOOKUP('Pooling Demand- Subsidy &amp; ML'!$B115,'Main Sheet'!$B$9:$F$44,32,FALSE)</f>
        <v>-7.9</v>
      </c>
      <c r="AE115" s="108" t="e">
        <f t="shared" si="81"/>
        <v>#N/A</v>
      </c>
      <c r="AF115" s="108" t="e">
        <f t="shared" si="82"/>
        <v>#N/A</v>
      </c>
      <c r="AG115" s="108" t="e">
        <f t="shared" si="83"/>
        <v>#N/A</v>
      </c>
      <c r="AH115" s="134">
        <f>HLOOKUP('Pooling Demand- Subsidy &amp; ML'!$B115,'Main Sheet'!$B$9:$F$44,24,FALSE)</f>
        <v>54</v>
      </c>
      <c r="AI115" s="180">
        <f>HLOOKUP('Pooling Demand- Subsidy &amp; ML'!$B115,'Main Sheet'!$B$9:$F$44,34,FALSE)</f>
        <v>-2.9</v>
      </c>
      <c r="AJ115" s="180">
        <f>HLOOKUP('Pooling Demand- Subsidy &amp; ML'!$B115,'Main Sheet'!$B$9:$F$44,35,FALSE)</f>
        <v>-6.3</v>
      </c>
      <c r="AK115" s="180">
        <f>HLOOKUP('Pooling Demand- Subsidy &amp; ML'!$B115,'Main Sheet'!$B$9:$F$44,36,FALSE)</f>
        <v>-8.4</v>
      </c>
      <c r="AL115" s="108" t="e">
        <f t="shared" si="84"/>
        <v>#N/A</v>
      </c>
      <c r="AM115" s="108" t="e">
        <f t="shared" si="85"/>
        <v>#N/A</v>
      </c>
      <c r="AN115" s="108" t="e">
        <f t="shared" si="86"/>
        <v>#N/A</v>
      </c>
      <c r="AO115" s="128" t="e">
        <f>HLOOKUP($B115,'Main Sheet'!$B$9:$F$44,26,FALSE)*$P115/(1-AE115)</f>
        <v>#N/A</v>
      </c>
      <c r="AP115" s="128" t="e">
        <f>HLOOKUP($B115,'Main Sheet'!$B$9:$F$44,26,FALSE)*$P115/(1-AF115)</f>
        <v>#N/A</v>
      </c>
      <c r="AQ115" s="128" t="e">
        <f>HLOOKUP($B115,'Main Sheet'!$B$9:$F$44,26,FALSE)*$P115/(1-AG115)</f>
        <v>#N/A</v>
      </c>
      <c r="AR115" s="128" t="e">
        <f>HLOOKUP($B115,'Main Sheet'!$B$9:$F$44,26,FALSE)*$R115/(1-AE115)</f>
        <v>#N/A</v>
      </c>
      <c r="AS115" s="128" t="e">
        <f>HLOOKUP($B115,'Main Sheet'!$B$9:$F$44,26,FALSE)*$R115/(1-AF115)</f>
        <v>#N/A</v>
      </c>
      <c r="AT115" s="128" t="e">
        <f>HLOOKUP($B115,'Main Sheet'!$B$9:$F$44,26,FALSE)*$R115/(1-AG115)</f>
        <v>#N/A</v>
      </c>
      <c r="AU115" s="128" t="e">
        <f>HLOOKUP($B115,'Main Sheet'!$B$9:$F$44,26,FALSE)*$T115/(1-AL115)</f>
        <v>#N/A</v>
      </c>
      <c r="AV115" s="128" t="e">
        <f>HLOOKUP($B115,'Main Sheet'!$B$9:$F$44,26,FALSE)*$T115/(1-AM115)</f>
        <v>#N/A</v>
      </c>
      <c r="AW115" s="128" t="e">
        <f>HLOOKUP($B115,'Main Sheet'!$B$9:$F$44,26,FALSE)*$T115/(1-AN115)</f>
        <v>#N/A</v>
      </c>
      <c r="AX115" s="50" t="e">
        <f t="shared" si="87"/>
        <v>#N/A</v>
      </c>
      <c r="AY115" s="50" t="e">
        <f t="shared" si="88"/>
        <v>#N/A</v>
      </c>
      <c r="AZ115" s="50" t="e">
        <f t="shared" si="89"/>
        <v>#N/A</v>
      </c>
      <c r="BA115" s="50" t="e">
        <f t="shared" si="90"/>
        <v>#N/A</v>
      </c>
      <c r="BB115" s="50" t="e">
        <f t="shared" si="91"/>
        <v>#N/A</v>
      </c>
      <c r="BC115" s="50" t="e">
        <f t="shared" si="92"/>
        <v>#N/A</v>
      </c>
      <c r="BD115" s="50" t="e">
        <f t="shared" si="93"/>
        <v>#N/A</v>
      </c>
      <c r="BE115" s="50" t="e">
        <f t="shared" si="94"/>
        <v>#N/A</v>
      </c>
      <c r="BF115" s="50" t="e">
        <f t="shared" si="95"/>
        <v>#N/A</v>
      </c>
      <c r="BG115" s="131" t="e">
        <f t="shared" si="96"/>
        <v>#N/A</v>
      </c>
      <c r="BH115" s="131" t="e">
        <f t="shared" si="97"/>
        <v>#N/A</v>
      </c>
      <c r="BI115" s="131" t="e">
        <f t="shared" si="98"/>
        <v>#N/A</v>
      </c>
      <c r="BJ115" s="131" t="e">
        <f t="shared" si="99"/>
        <v>#N/A</v>
      </c>
      <c r="BK115" s="131" t="e">
        <f t="shared" si="100"/>
        <v>#N/A</v>
      </c>
      <c r="BL115" s="131" t="e">
        <f t="shared" si="101"/>
        <v>#N/A</v>
      </c>
      <c r="BM115" s="131" t="e">
        <f t="shared" si="102"/>
        <v>#N/A</v>
      </c>
      <c r="BN115" s="131" t="e">
        <f t="shared" si="103"/>
        <v>#N/A</v>
      </c>
      <c r="BO115" s="131" t="e">
        <f t="shared" si="104"/>
        <v>#N/A</v>
      </c>
      <c r="BP115" s="129" t="e">
        <f t="shared" si="105"/>
        <v>#N/A</v>
      </c>
      <c r="BQ115" s="129" t="e">
        <f t="shared" si="106"/>
        <v>#N/A</v>
      </c>
      <c r="BR115" s="129" t="e">
        <f t="shared" si="107"/>
        <v>#N/A</v>
      </c>
      <c r="BS115" s="129" t="e">
        <f t="shared" si="108"/>
        <v>#N/A</v>
      </c>
      <c r="BT115" s="129" t="e">
        <f t="shared" si="109"/>
        <v>#N/A</v>
      </c>
      <c r="BU115" s="129" t="e">
        <f t="shared" si="110"/>
        <v>#N/A</v>
      </c>
      <c r="BV115" s="129" t="e">
        <f t="shared" si="111"/>
        <v>#N/A</v>
      </c>
      <c r="BW115" s="129" t="e">
        <f t="shared" si="112"/>
        <v>#N/A</v>
      </c>
      <c r="BX115" s="129" t="e">
        <f t="shared" si="113"/>
        <v>#N/A</v>
      </c>
      <c r="BY115" s="131" t="e">
        <f t="shared" si="114"/>
        <v>#N/A</v>
      </c>
      <c r="BZ115" s="131" t="e">
        <f t="shared" si="115"/>
        <v>#N/A</v>
      </c>
      <c r="CA115" s="131" t="e">
        <f t="shared" si="116"/>
        <v>#N/A</v>
      </c>
      <c r="CB115" s="131" t="e">
        <f t="shared" si="117"/>
        <v>#N/A</v>
      </c>
      <c r="CC115" s="131" t="e">
        <f t="shared" si="118"/>
        <v>#N/A</v>
      </c>
      <c r="CD115" s="131" t="e">
        <f t="shared" si="119"/>
        <v>#N/A</v>
      </c>
      <c r="CE115" s="131" t="e">
        <f t="shared" si="120"/>
        <v>#N/A</v>
      </c>
      <c r="CF115" s="131" t="e">
        <f t="shared" si="121"/>
        <v>#N/A</v>
      </c>
      <c r="CG115" s="131" t="e">
        <f t="shared" si="122"/>
        <v>#N/A</v>
      </c>
    </row>
    <row r="116" spans="2:85" x14ac:dyDescent="0.2">
      <c r="B116" s="103">
        <v>2025</v>
      </c>
      <c r="C116" s="103">
        <v>5</v>
      </c>
      <c r="D116" s="103">
        <v>0</v>
      </c>
      <c r="E116" s="4" t="s">
        <v>7</v>
      </c>
      <c r="F116" s="4" t="s">
        <v>2</v>
      </c>
      <c r="G116" s="133">
        <f>SUMIFS('Model Trip Data'!$H:$H,'Model Trip Data'!$A:$A,$B116,'Model Trip Data'!$B:$B,$C116,'Model Trip Data'!$C:$C,$D116,'Model Trip Data'!$E:$E,G$7,'Model Trip Data'!$F:$F,G$8,'Model Trip Data'!$D:$D,G$10,'Model Trip Data'!$G:$G,G$9)</f>
        <v>0</v>
      </c>
      <c r="H116" s="133">
        <f>SUMIFS('Model Trip Data'!$H:$H,'Model Trip Data'!$A:$A,$B116,'Model Trip Data'!$B:$B,$C116,'Model Trip Data'!$C:$C,$D116,'Model Trip Data'!$E:$E,H$7,'Model Trip Data'!$F:$F,H$8,'Model Trip Data'!$D:$D,H$10,'Model Trip Data'!$G:$G,H$9)</f>
        <v>0</v>
      </c>
      <c r="I116" s="133">
        <f>SUMIFS('Model Trip Data'!$H:$H,'Model Trip Data'!$A:$A,$B116,'Model Trip Data'!$B:$B,$C116,'Model Trip Data'!$C:$C,$D116,'Model Trip Data'!$E:$E,I$7,'Model Trip Data'!$F:$F,I$8,'Model Trip Data'!$D:$D,I$10,'Model Trip Data'!$G:$G,I$9)</f>
        <v>0</v>
      </c>
      <c r="J116" s="133">
        <f>SUMIFS('Model Trip Data'!$H:$H,'Model Trip Data'!$A:$A,$B116,'Model Trip Data'!$B:$B,$C116,'Model Trip Data'!$C:$C,$D116,'Model Trip Data'!$E:$E,J$7,'Model Trip Data'!$F:$F,J$8,'Model Trip Data'!$D:$D,J$10,'Model Trip Data'!$G:$G,J$9)</f>
        <v>0</v>
      </c>
      <c r="K116" s="133">
        <f>SUMIFS('Model Trip Data'!$H:$H,'Model Trip Data'!$A:$A,$B116,'Model Trip Data'!$B:$B,$C116,'Model Trip Data'!$C:$C,$D116,'Model Trip Data'!$E:$E,K$7,'Model Trip Data'!$F:$F,K$8,'Model Trip Data'!$D:$D,K$10,'Model Trip Data'!$G:$G,K$9)</f>
        <v>0</v>
      </c>
      <c r="L116" s="133">
        <f>SUMIFS('Model Trip Data'!$H:$H,'Model Trip Data'!$A:$A,$B116,'Model Trip Data'!$B:$B,$C116,'Model Trip Data'!$C:$C,$D116,'Model Trip Data'!$E:$E,L$7,'Model Trip Data'!$F:$F,L$8,'Model Trip Data'!$D:$D,L$10,'Model Trip Data'!$G:$G,L$9)</f>
        <v>0</v>
      </c>
      <c r="M116" s="133">
        <f>SUMIFS('Model Trip Data'!$H:$H,'Model Trip Data'!$A:$A,$B116,'Model Trip Data'!$B:$B,$C116,'Model Trip Data'!$C:$C,$D116,'Model Trip Data'!$E:$E,M$7,'Model Trip Data'!$F:$F,M$8,'Model Trip Data'!$G:$G,M$9)</f>
        <v>0</v>
      </c>
      <c r="N116" s="133">
        <f>SUMIFS('Model Trip Data'!$H:$H,'Model Trip Data'!$A:$A,$B116,'Model Trip Data'!$B:$B,$C116,'Model Trip Data'!$C:$C,$D116,'Model Trip Data'!$E:$E,N$7,'Model Trip Data'!$F:$F,N$8,'Model Trip Data'!$G:$G,N$9)</f>
        <v>0</v>
      </c>
      <c r="O116" s="133">
        <f>SUMIFS('Model Trip Data'!$H:$H,'Model Trip Data'!$A:$A,$B116,'Model Trip Data'!$B:$B,$C116,'Model Trip Data'!$C:$C,$D116,'Model Trip Data'!$E:$E,O$7,'Model Trip Data'!$F:$F,O$8,'Model Trip Data'!$G:$G,O$9)</f>
        <v>0</v>
      </c>
      <c r="P116" s="134" t="e">
        <f>VLOOKUP($B116&amp;"_"&amp;$C116&amp;"_"&amp;$D116&amp;"_"&amp;P$10,'Model Skims Data'!$A:$H,6,FALSE)</f>
        <v>#N/A</v>
      </c>
      <c r="Q116" s="134" t="e">
        <f>VLOOKUP($B116&amp;"_"&amp;$C116&amp;"_"&amp;$D116&amp;"_"&amp;Q$10,'Model Skims Data'!$A:$H,7,FALSE)</f>
        <v>#N/A</v>
      </c>
      <c r="R116" s="134" t="e">
        <f>VLOOKUP($B116&amp;"_"&amp;$C116&amp;"_"&amp;$D116&amp;"_"&amp;R$10,'Model Skims Data'!$A:$H,6,FALSE)</f>
        <v>#N/A</v>
      </c>
      <c r="S116" s="134" t="e">
        <f>VLOOKUP($B116&amp;"_"&amp;$C116&amp;"_"&amp;$D116&amp;"_"&amp;S$10,'Model Skims Data'!$A:$H,7,FALSE)</f>
        <v>#N/A</v>
      </c>
      <c r="T116" s="134" t="e">
        <f>VLOOKUP($B116&amp;"_"&amp;$C116&amp;"_"&amp;$D116&amp;"_"&amp;T$10,'Model Skims Data'!$A:$H,6,FALSE)</f>
        <v>#N/A</v>
      </c>
      <c r="U116" s="134" t="e">
        <f>VLOOKUP($B116&amp;"_"&amp;$C116&amp;"_"&amp;$D116&amp;"_"&amp;U$10,'Model Skims Data'!$A:$H,7,FALSE)</f>
        <v>#N/A</v>
      </c>
      <c r="V116" s="134" t="e">
        <f>VLOOKUP($B116&amp;"_"&amp;$C116&amp;"_"&amp;$D116&amp;"_"&amp;V$10,'Model Skims Data'!$A:$H,8,FALSE)</f>
        <v>#N/A</v>
      </c>
      <c r="W116" s="134" t="e">
        <f>VLOOKUP($B116&amp;"_"&amp;$C116&amp;"_"&amp;$D116&amp;"_"&amp;W$10,'Model Skims Data'!$A:$H,8,FALSE)</f>
        <v>#N/A</v>
      </c>
      <c r="X116" s="134" t="e">
        <f>VLOOKUP($B116&amp;"_"&amp;$C116&amp;"_"&amp;$D116&amp;"_"&amp;X$10,'Model Skims Data'!$A:$H,8,FALSE)</f>
        <v>#N/A</v>
      </c>
      <c r="Y116" s="134">
        <f>HLOOKUP('Pooling Demand- Subsidy &amp; ML'!$B116,'Main Sheet'!$B$9:$F$44,21,FALSE)</f>
        <v>20.3</v>
      </c>
      <c r="Z116" s="134">
        <f>HLOOKUP('Pooling Demand- Subsidy &amp; ML'!$B116,'Main Sheet'!$B$9:$F$44,23,FALSE)</f>
        <v>0</v>
      </c>
      <c r="AA116" s="179">
        <f>HLOOKUP('Pooling Demand- Subsidy &amp; ML'!$B116,'Main Sheet'!$B$9:$F$44,28,FALSE)</f>
        <v>-1.9513339196716502E-3</v>
      </c>
      <c r="AB116" s="180">
        <f>HLOOKUP('Pooling Demand- Subsidy &amp; ML'!$B116,'Main Sheet'!$B$9:$F$44,30,FALSE)</f>
        <v>-2.6</v>
      </c>
      <c r="AC116" s="180">
        <f>HLOOKUP('Pooling Demand- Subsidy &amp; ML'!$B116,'Main Sheet'!$B$9:$F$44,31,FALSE)</f>
        <v>-5.9</v>
      </c>
      <c r="AD116" s="180">
        <f>HLOOKUP('Pooling Demand- Subsidy &amp; ML'!$B116,'Main Sheet'!$B$9:$F$44,32,FALSE)</f>
        <v>-7.9</v>
      </c>
      <c r="AE116" s="108" t="e">
        <f t="shared" si="81"/>
        <v>#N/A</v>
      </c>
      <c r="AF116" s="108" t="e">
        <f t="shared" si="82"/>
        <v>#N/A</v>
      </c>
      <c r="AG116" s="108" t="e">
        <f t="shared" si="83"/>
        <v>#N/A</v>
      </c>
      <c r="AH116" s="134">
        <f>HLOOKUP('Pooling Demand- Subsidy &amp; ML'!$B116,'Main Sheet'!$B$9:$F$44,24,FALSE)</f>
        <v>54</v>
      </c>
      <c r="AI116" s="180">
        <f>HLOOKUP('Pooling Demand- Subsidy &amp; ML'!$B116,'Main Sheet'!$B$9:$F$44,34,FALSE)</f>
        <v>-2.9</v>
      </c>
      <c r="AJ116" s="180">
        <f>HLOOKUP('Pooling Demand- Subsidy &amp; ML'!$B116,'Main Sheet'!$B$9:$F$44,35,FALSE)</f>
        <v>-6.3</v>
      </c>
      <c r="AK116" s="180">
        <f>HLOOKUP('Pooling Demand- Subsidy &amp; ML'!$B116,'Main Sheet'!$B$9:$F$44,36,FALSE)</f>
        <v>-8.4</v>
      </c>
      <c r="AL116" s="108" t="e">
        <f t="shared" si="84"/>
        <v>#N/A</v>
      </c>
      <c r="AM116" s="108" t="e">
        <f t="shared" si="85"/>
        <v>#N/A</v>
      </c>
      <c r="AN116" s="108" t="e">
        <f t="shared" si="86"/>
        <v>#N/A</v>
      </c>
      <c r="AO116" s="128" t="e">
        <f>HLOOKUP($B116,'Main Sheet'!$B$9:$F$44,26,FALSE)*$P116/(1-AE116)</f>
        <v>#N/A</v>
      </c>
      <c r="AP116" s="128" t="e">
        <f>HLOOKUP($B116,'Main Sheet'!$B$9:$F$44,26,FALSE)*$P116/(1-AF116)</f>
        <v>#N/A</v>
      </c>
      <c r="AQ116" s="128" t="e">
        <f>HLOOKUP($B116,'Main Sheet'!$B$9:$F$44,26,FALSE)*$P116/(1-AG116)</f>
        <v>#N/A</v>
      </c>
      <c r="AR116" s="128" t="e">
        <f>HLOOKUP($B116,'Main Sheet'!$B$9:$F$44,26,FALSE)*$R116/(1-AE116)</f>
        <v>#N/A</v>
      </c>
      <c r="AS116" s="128" t="e">
        <f>HLOOKUP($B116,'Main Sheet'!$B$9:$F$44,26,FALSE)*$R116/(1-AF116)</f>
        <v>#N/A</v>
      </c>
      <c r="AT116" s="128" t="e">
        <f>HLOOKUP($B116,'Main Sheet'!$B$9:$F$44,26,FALSE)*$R116/(1-AG116)</f>
        <v>#N/A</v>
      </c>
      <c r="AU116" s="128" t="e">
        <f>HLOOKUP($B116,'Main Sheet'!$B$9:$F$44,26,FALSE)*$T116/(1-AL116)</f>
        <v>#N/A</v>
      </c>
      <c r="AV116" s="128" t="e">
        <f>HLOOKUP($B116,'Main Sheet'!$B$9:$F$44,26,FALSE)*$T116/(1-AM116)</f>
        <v>#N/A</v>
      </c>
      <c r="AW116" s="128" t="e">
        <f>HLOOKUP($B116,'Main Sheet'!$B$9:$F$44,26,FALSE)*$T116/(1-AN116)</f>
        <v>#N/A</v>
      </c>
      <c r="AX116" s="50" t="e">
        <f t="shared" si="87"/>
        <v>#N/A</v>
      </c>
      <c r="AY116" s="50" t="e">
        <f t="shared" si="88"/>
        <v>#N/A</v>
      </c>
      <c r="AZ116" s="50" t="e">
        <f t="shared" si="89"/>
        <v>#N/A</v>
      </c>
      <c r="BA116" s="50" t="e">
        <f t="shared" si="90"/>
        <v>#N/A</v>
      </c>
      <c r="BB116" s="50" t="e">
        <f t="shared" si="91"/>
        <v>#N/A</v>
      </c>
      <c r="BC116" s="50" t="e">
        <f t="shared" si="92"/>
        <v>#N/A</v>
      </c>
      <c r="BD116" s="50" t="e">
        <f t="shared" si="93"/>
        <v>#N/A</v>
      </c>
      <c r="BE116" s="50" t="e">
        <f t="shared" si="94"/>
        <v>#N/A</v>
      </c>
      <c r="BF116" s="50" t="e">
        <f t="shared" si="95"/>
        <v>#N/A</v>
      </c>
      <c r="BG116" s="131" t="e">
        <f t="shared" si="96"/>
        <v>#N/A</v>
      </c>
      <c r="BH116" s="131" t="e">
        <f t="shared" si="97"/>
        <v>#N/A</v>
      </c>
      <c r="BI116" s="131" t="e">
        <f t="shared" si="98"/>
        <v>#N/A</v>
      </c>
      <c r="BJ116" s="131" t="e">
        <f t="shared" si="99"/>
        <v>#N/A</v>
      </c>
      <c r="BK116" s="131" t="e">
        <f t="shared" si="100"/>
        <v>#N/A</v>
      </c>
      <c r="BL116" s="131" t="e">
        <f t="shared" si="101"/>
        <v>#N/A</v>
      </c>
      <c r="BM116" s="131" t="e">
        <f t="shared" si="102"/>
        <v>#N/A</v>
      </c>
      <c r="BN116" s="131" t="e">
        <f t="shared" si="103"/>
        <v>#N/A</v>
      </c>
      <c r="BO116" s="131" t="e">
        <f t="shared" si="104"/>
        <v>#N/A</v>
      </c>
      <c r="BP116" s="129" t="e">
        <f t="shared" si="105"/>
        <v>#N/A</v>
      </c>
      <c r="BQ116" s="129" t="e">
        <f t="shared" si="106"/>
        <v>#N/A</v>
      </c>
      <c r="BR116" s="129" t="e">
        <f t="shared" si="107"/>
        <v>#N/A</v>
      </c>
      <c r="BS116" s="129" t="e">
        <f t="shared" si="108"/>
        <v>#N/A</v>
      </c>
      <c r="BT116" s="129" t="e">
        <f t="shared" si="109"/>
        <v>#N/A</v>
      </c>
      <c r="BU116" s="129" t="e">
        <f t="shared" si="110"/>
        <v>#N/A</v>
      </c>
      <c r="BV116" s="129" t="e">
        <f t="shared" si="111"/>
        <v>#N/A</v>
      </c>
      <c r="BW116" s="129" t="e">
        <f t="shared" si="112"/>
        <v>#N/A</v>
      </c>
      <c r="BX116" s="129" t="e">
        <f t="shared" si="113"/>
        <v>#N/A</v>
      </c>
      <c r="BY116" s="131" t="e">
        <f t="shared" si="114"/>
        <v>#N/A</v>
      </c>
      <c r="BZ116" s="131" t="e">
        <f t="shared" si="115"/>
        <v>#N/A</v>
      </c>
      <c r="CA116" s="131" t="e">
        <f t="shared" si="116"/>
        <v>#N/A</v>
      </c>
      <c r="CB116" s="131" t="e">
        <f t="shared" si="117"/>
        <v>#N/A</v>
      </c>
      <c r="CC116" s="131" t="e">
        <f t="shared" si="118"/>
        <v>#N/A</v>
      </c>
      <c r="CD116" s="131" t="e">
        <f t="shared" si="119"/>
        <v>#N/A</v>
      </c>
      <c r="CE116" s="131" t="e">
        <f t="shared" si="120"/>
        <v>#N/A</v>
      </c>
      <c r="CF116" s="131" t="e">
        <f t="shared" si="121"/>
        <v>#N/A</v>
      </c>
      <c r="CG116" s="131" t="e">
        <f t="shared" si="122"/>
        <v>#N/A</v>
      </c>
    </row>
    <row r="117" spans="2:85" x14ac:dyDescent="0.2">
      <c r="B117" s="103">
        <v>2025</v>
      </c>
      <c r="C117" s="103">
        <v>6</v>
      </c>
      <c r="D117" s="103">
        <v>0</v>
      </c>
      <c r="E117" s="4" t="s">
        <v>8</v>
      </c>
      <c r="F117" s="4" t="s">
        <v>2</v>
      </c>
      <c r="G117" s="133">
        <f>SUMIFS('Model Trip Data'!$H:$H,'Model Trip Data'!$A:$A,$B117,'Model Trip Data'!$B:$B,$C117,'Model Trip Data'!$C:$C,$D117,'Model Trip Data'!$E:$E,G$7,'Model Trip Data'!$F:$F,G$8,'Model Trip Data'!$D:$D,G$10,'Model Trip Data'!$G:$G,G$9)</f>
        <v>0</v>
      </c>
      <c r="H117" s="133">
        <f>SUMIFS('Model Trip Data'!$H:$H,'Model Trip Data'!$A:$A,$B117,'Model Trip Data'!$B:$B,$C117,'Model Trip Data'!$C:$C,$D117,'Model Trip Data'!$E:$E,H$7,'Model Trip Data'!$F:$F,H$8,'Model Trip Data'!$D:$D,H$10,'Model Trip Data'!$G:$G,H$9)</f>
        <v>0</v>
      </c>
      <c r="I117" s="133">
        <f>SUMIFS('Model Trip Data'!$H:$H,'Model Trip Data'!$A:$A,$B117,'Model Trip Data'!$B:$B,$C117,'Model Trip Data'!$C:$C,$D117,'Model Trip Data'!$E:$E,I$7,'Model Trip Data'!$F:$F,I$8,'Model Trip Data'!$D:$D,I$10,'Model Trip Data'!$G:$G,I$9)</f>
        <v>0</v>
      </c>
      <c r="J117" s="133">
        <f>SUMIFS('Model Trip Data'!$H:$H,'Model Trip Data'!$A:$A,$B117,'Model Trip Data'!$B:$B,$C117,'Model Trip Data'!$C:$C,$D117,'Model Trip Data'!$E:$E,J$7,'Model Trip Data'!$F:$F,J$8,'Model Trip Data'!$D:$D,J$10,'Model Trip Data'!$G:$G,J$9)</f>
        <v>0</v>
      </c>
      <c r="K117" s="133">
        <f>SUMIFS('Model Trip Data'!$H:$H,'Model Trip Data'!$A:$A,$B117,'Model Trip Data'!$B:$B,$C117,'Model Trip Data'!$C:$C,$D117,'Model Trip Data'!$E:$E,K$7,'Model Trip Data'!$F:$F,K$8,'Model Trip Data'!$D:$D,K$10,'Model Trip Data'!$G:$G,K$9)</f>
        <v>0</v>
      </c>
      <c r="L117" s="133">
        <f>SUMIFS('Model Trip Data'!$H:$H,'Model Trip Data'!$A:$A,$B117,'Model Trip Data'!$B:$B,$C117,'Model Trip Data'!$C:$C,$D117,'Model Trip Data'!$E:$E,L$7,'Model Trip Data'!$F:$F,L$8,'Model Trip Data'!$D:$D,L$10,'Model Trip Data'!$G:$G,L$9)</f>
        <v>0</v>
      </c>
      <c r="M117" s="133">
        <f>SUMIFS('Model Trip Data'!$H:$H,'Model Trip Data'!$A:$A,$B117,'Model Trip Data'!$B:$B,$C117,'Model Trip Data'!$C:$C,$D117,'Model Trip Data'!$E:$E,M$7,'Model Trip Data'!$F:$F,M$8,'Model Trip Data'!$G:$G,M$9)</f>
        <v>0</v>
      </c>
      <c r="N117" s="133">
        <f>SUMIFS('Model Trip Data'!$H:$H,'Model Trip Data'!$A:$A,$B117,'Model Trip Data'!$B:$B,$C117,'Model Trip Data'!$C:$C,$D117,'Model Trip Data'!$E:$E,N$7,'Model Trip Data'!$F:$F,N$8,'Model Trip Data'!$G:$G,N$9)</f>
        <v>0</v>
      </c>
      <c r="O117" s="133">
        <f>SUMIFS('Model Trip Data'!$H:$H,'Model Trip Data'!$A:$A,$B117,'Model Trip Data'!$B:$B,$C117,'Model Trip Data'!$C:$C,$D117,'Model Trip Data'!$E:$E,O$7,'Model Trip Data'!$F:$F,O$8,'Model Trip Data'!$G:$G,O$9)</f>
        <v>0</v>
      </c>
      <c r="P117" s="134" t="e">
        <f>VLOOKUP($B117&amp;"_"&amp;$C117&amp;"_"&amp;$D117&amp;"_"&amp;P$10,'Model Skims Data'!$A:$H,6,FALSE)</f>
        <v>#N/A</v>
      </c>
      <c r="Q117" s="134" t="e">
        <f>VLOOKUP($B117&amp;"_"&amp;$C117&amp;"_"&amp;$D117&amp;"_"&amp;Q$10,'Model Skims Data'!$A:$H,7,FALSE)</f>
        <v>#N/A</v>
      </c>
      <c r="R117" s="134" t="e">
        <f>VLOOKUP($B117&amp;"_"&amp;$C117&amp;"_"&amp;$D117&amp;"_"&amp;R$10,'Model Skims Data'!$A:$H,6,FALSE)</f>
        <v>#N/A</v>
      </c>
      <c r="S117" s="134" t="e">
        <f>VLOOKUP($B117&amp;"_"&amp;$C117&amp;"_"&amp;$D117&amp;"_"&amp;S$10,'Model Skims Data'!$A:$H,7,FALSE)</f>
        <v>#N/A</v>
      </c>
      <c r="T117" s="134" t="e">
        <f>VLOOKUP($B117&amp;"_"&amp;$C117&amp;"_"&amp;$D117&amp;"_"&amp;T$10,'Model Skims Data'!$A:$H,6,FALSE)</f>
        <v>#N/A</v>
      </c>
      <c r="U117" s="134" t="e">
        <f>VLOOKUP($B117&amp;"_"&amp;$C117&amp;"_"&amp;$D117&amp;"_"&amp;U$10,'Model Skims Data'!$A:$H,7,FALSE)</f>
        <v>#N/A</v>
      </c>
      <c r="V117" s="134" t="e">
        <f>VLOOKUP($B117&amp;"_"&amp;$C117&amp;"_"&amp;$D117&amp;"_"&amp;V$10,'Model Skims Data'!$A:$H,8,FALSE)</f>
        <v>#N/A</v>
      </c>
      <c r="W117" s="134" t="e">
        <f>VLOOKUP($B117&amp;"_"&amp;$C117&amp;"_"&amp;$D117&amp;"_"&amp;W$10,'Model Skims Data'!$A:$H,8,FALSE)</f>
        <v>#N/A</v>
      </c>
      <c r="X117" s="134" t="e">
        <f>VLOOKUP($B117&amp;"_"&amp;$C117&amp;"_"&amp;$D117&amp;"_"&amp;X$10,'Model Skims Data'!$A:$H,8,FALSE)</f>
        <v>#N/A</v>
      </c>
      <c r="Y117" s="134">
        <f>HLOOKUP('Pooling Demand- Subsidy &amp; ML'!$B117,'Main Sheet'!$B$9:$F$44,21,FALSE)</f>
        <v>20.3</v>
      </c>
      <c r="Z117" s="134">
        <f>HLOOKUP('Pooling Demand- Subsidy &amp; ML'!$B117,'Main Sheet'!$B$9:$F$44,23,FALSE)</f>
        <v>0</v>
      </c>
      <c r="AA117" s="179">
        <f>HLOOKUP('Pooling Demand- Subsidy &amp; ML'!$B117,'Main Sheet'!$B$9:$F$44,28,FALSE)</f>
        <v>-1.9513339196716502E-3</v>
      </c>
      <c r="AB117" s="180">
        <f>HLOOKUP('Pooling Demand- Subsidy &amp; ML'!$B117,'Main Sheet'!$B$9:$F$44,30,FALSE)</f>
        <v>-2.6</v>
      </c>
      <c r="AC117" s="180">
        <f>HLOOKUP('Pooling Demand- Subsidy &amp; ML'!$B117,'Main Sheet'!$B$9:$F$44,31,FALSE)</f>
        <v>-5.9</v>
      </c>
      <c r="AD117" s="180">
        <f>HLOOKUP('Pooling Demand- Subsidy &amp; ML'!$B117,'Main Sheet'!$B$9:$F$44,32,FALSE)</f>
        <v>-7.9</v>
      </c>
      <c r="AE117" s="108" t="e">
        <f t="shared" si="81"/>
        <v>#N/A</v>
      </c>
      <c r="AF117" s="108" t="e">
        <f t="shared" si="82"/>
        <v>#N/A</v>
      </c>
      <c r="AG117" s="108" t="e">
        <f t="shared" si="83"/>
        <v>#N/A</v>
      </c>
      <c r="AH117" s="134">
        <f>HLOOKUP('Pooling Demand- Subsidy &amp; ML'!$B117,'Main Sheet'!$B$9:$F$44,24,FALSE)</f>
        <v>54</v>
      </c>
      <c r="AI117" s="180">
        <f>HLOOKUP('Pooling Demand- Subsidy &amp; ML'!$B117,'Main Sheet'!$B$9:$F$44,34,FALSE)</f>
        <v>-2.9</v>
      </c>
      <c r="AJ117" s="180">
        <f>HLOOKUP('Pooling Demand- Subsidy &amp; ML'!$B117,'Main Sheet'!$B$9:$F$44,35,FALSE)</f>
        <v>-6.3</v>
      </c>
      <c r="AK117" s="180">
        <f>HLOOKUP('Pooling Demand- Subsidy &amp; ML'!$B117,'Main Sheet'!$B$9:$F$44,36,FALSE)</f>
        <v>-8.4</v>
      </c>
      <c r="AL117" s="108" t="e">
        <f t="shared" si="84"/>
        <v>#N/A</v>
      </c>
      <c r="AM117" s="108" t="e">
        <f t="shared" si="85"/>
        <v>#N/A</v>
      </c>
      <c r="AN117" s="108" t="e">
        <f t="shared" si="86"/>
        <v>#N/A</v>
      </c>
      <c r="AO117" s="128" t="e">
        <f>HLOOKUP($B117,'Main Sheet'!$B$9:$F$44,26,FALSE)*$P117/(1-AE117)</f>
        <v>#N/A</v>
      </c>
      <c r="AP117" s="128" t="e">
        <f>HLOOKUP($B117,'Main Sheet'!$B$9:$F$44,26,FALSE)*$P117/(1-AF117)</f>
        <v>#N/A</v>
      </c>
      <c r="AQ117" s="128" t="e">
        <f>HLOOKUP($B117,'Main Sheet'!$B$9:$F$44,26,FALSE)*$P117/(1-AG117)</f>
        <v>#N/A</v>
      </c>
      <c r="AR117" s="128" t="e">
        <f>HLOOKUP($B117,'Main Sheet'!$B$9:$F$44,26,FALSE)*$R117/(1-AE117)</f>
        <v>#N/A</v>
      </c>
      <c r="AS117" s="128" t="e">
        <f>HLOOKUP($B117,'Main Sheet'!$B$9:$F$44,26,FALSE)*$R117/(1-AF117)</f>
        <v>#N/A</v>
      </c>
      <c r="AT117" s="128" t="e">
        <f>HLOOKUP($B117,'Main Sheet'!$B$9:$F$44,26,FALSE)*$R117/(1-AG117)</f>
        <v>#N/A</v>
      </c>
      <c r="AU117" s="128" t="e">
        <f>HLOOKUP($B117,'Main Sheet'!$B$9:$F$44,26,FALSE)*$T117/(1-AL117)</f>
        <v>#N/A</v>
      </c>
      <c r="AV117" s="128" t="e">
        <f>HLOOKUP($B117,'Main Sheet'!$B$9:$F$44,26,FALSE)*$T117/(1-AM117)</f>
        <v>#N/A</v>
      </c>
      <c r="AW117" s="128" t="e">
        <f>HLOOKUP($B117,'Main Sheet'!$B$9:$F$44,26,FALSE)*$T117/(1-AN117)</f>
        <v>#N/A</v>
      </c>
      <c r="AX117" s="50" t="e">
        <f t="shared" si="87"/>
        <v>#N/A</v>
      </c>
      <c r="AY117" s="50" t="e">
        <f t="shared" si="88"/>
        <v>#N/A</v>
      </c>
      <c r="AZ117" s="50" t="e">
        <f t="shared" si="89"/>
        <v>#N/A</v>
      </c>
      <c r="BA117" s="50" t="e">
        <f t="shared" si="90"/>
        <v>#N/A</v>
      </c>
      <c r="BB117" s="50" t="e">
        <f t="shared" si="91"/>
        <v>#N/A</v>
      </c>
      <c r="BC117" s="50" t="e">
        <f t="shared" si="92"/>
        <v>#N/A</v>
      </c>
      <c r="BD117" s="50" t="e">
        <f t="shared" si="93"/>
        <v>#N/A</v>
      </c>
      <c r="BE117" s="50" t="e">
        <f t="shared" si="94"/>
        <v>#N/A</v>
      </c>
      <c r="BF117" s="50" t="e">
        <f t="shared" si="95"/>
        <v>#N/A</v>
      </c>
      <c r="BG117" s="131" t="e">
        <f t="shared" si="96"/>
        <v>#N/A</v>
      </c>
      <c r="BH117" s="131" t="e">
        <f t="shared" si="97"/>
        <v>#N/A</v>
      </c>
      <c r="BI117" s="131" t="e">
        <f t="shared" si="98"/>
        <v>#N/A</v>
      </c>
      <c r="BJ117" s="131" t="e">
        <f t="shared" si="99"/>
        <v>#N/A</v>
      </c>
      <c r="BK117" s="131" t="e">
        <f t="shared" si="100"/>
        <v>#N/A</v>
      </c>
      <c r="BL117" s="131" t="e">
        <f t="shared" si="101"/>
        <v>#N/A</v>
      </c>
      <c r="BM117" s="131" t="e">
        <f t="shared" si="102"/>
        <v>#N/A</v>
      </c>
      <c r="BN117" s="131" t="e">
        <f t="shared" si="103"/>
        <v>#N/A</v>
      </c>
      <c r="BO117" s="131" t="e">
        <f t="shared" si="104"/>
        <v>#N/A</v>
      </c>
      <c r="BP117" s="129" t="e">
        <f t="shared" si="105"/>
        <v>#N/A</v>
      </c>
      <c r="BQ117" s="129" t="e">
        <f t="shared" si="106"/>
        <v>#N/A</v>
      </c>
      <c r="BR117" s="129" t="e">
        <f t="shared" si="107"/>
        <v>#N/A</v>
      </c>
      <c r="BS117" s="129" t="e">
        <f t="shared" si="108"/>
        <v>#N/A</v>
      </c>
      <c r="BT117" s="129" t="e">
        <f t="shared" si="109"/>
        <v>#N/A</v>
      </c>
      <c r="BU117" s="129" t="e">
        <f t="shared" si="110"/>
        <v>#N/A</v>
      </c>
      <c r="BV117" s="129" t="e">
        <f t="shared" si="111"/>
        <v>#N/A</v>
      </c>
      <c r="BW117" s="129" t="e">
        <f t="shared" si="112"/>
        <v>#N/A</v>
      </c>
      <c r="BX117" s="129" t="e">
        <f t="shared" si="113"/>
        <v>#N/A</v>
      </c>
      <c r="BY117" s="131" t="e">
        <f t="shared" si="114"/>
        <v>#N/A</v>
      </c>
      <c r="BZ117" s="131" t="e">
        <f t="shared" si="115"/>
        <v>#N/A</v>
      </c>
      <c r="CA117" s="131" t="e">
        <f t="shared" si="116"/>
        <v>#N/A</v>
      </c>
      <c r="CB117" s="131" t="e">
        <f t="shared" si="117"/>
        <v>#N/A</v>
      </c>
      <c r="CC117" s="131" t="e">
        <f t="shared" si="118"/>
        <v>#N/A</v>
      </c>
      <c r="CD117" s="131" t="e">
        <f t="shared" si="119"/>
        <v>#N/A</v>
      </c>
      <c r="CE117" s="131" t="e">
        <f t="shared" si="120"/>
        <v>#N/A</v>
      </c>
      <c r="CF117" s="131" t="e">
        <f t="shared" si="121"/>
        <v>#N/A</v>
      </c>
      <c r="CG117" s="131" t="e">
        <f t="shared" si="122"/>
        <v>#N/A</v>
      </c>
    </row>
    <row r="118" spans="2:85" x14ac:dyDescent="0.2">
      <c r="B118" s="103">
        <v>2025</v>
      </c>
      <c r="C118" s="103">
        <v>0</v>
      </c>
      <c r="D118" s="103">
        <v>1</v>
      </c>
      <c r="E118" s="4" t="s">
        <v>2</v>
      </c>
      <c r="F118" s="4" t="s">
        <v>3</v>
      </c>
      <c r="G118" s="133">
        <f>SUMIFS('Model Trip Data'!$H:$H,'Model Trip Data'!$A:$A,$B118,'Model Trip Data'!$B:$B,$C118,'Model Trip Data'!$C:$C,$D118,'Model Trip Data'!$E:$E,G$7,'Model Trip Data'!$F:$F,G$8,'Model Trip Data'!$D:$D,G$10,'Model Trip Data'!$G:$G,G$9)</f>
        <v>0</v>
      </c>
      <c r="H118" s="133">
        <f>SUMIFS('Model Trip Data'!$H:$H,'Model Trip Data'!$A:$A,$B118,'Model Trip Data'!$B:$B,$C118,'Model Trip Data'!$C:$C,$D118,'Model Trip Data'!$E:$E,H$7,'Model Trip Data'!$F:$F,H$8,'Model Trip Data'!$D:$D,H$10,'Model Trip Data'!$G:$G,H$9)</f>
        <v>0</v>
      </c>
      <c r="I118" s="133">
        <f>SUMIFS('Model Trip Data'!$H:$H,'Model Trip Data'!$A:$A,$B118,'Model Trip Data'!$B:$B,$C118,'Model Trip Data'!$C:$C,$D118,'Model Trip Data'!$E:$E,I$7,'Model Trip Data'!$F:$F,I$8,'Model Trip Data'!$D:$D,I$10,'Model Trip Data'!$G:$G,I$9)</f>
        <v>0</v>
      </c>
      <c r="J118" s="133">
        <f>SUMIFS('Model Trip Data'!$H:$H,'Model Trip Data'!$A:$A,$B118,'Model Trip Data'!$B:$B,$C118,'Model Trip Data'!$C:$C,$D118,'Model Trip Data'!$E:$E,J$7,'Model Trip Data'!$F:$F,J$8,'Model Trip Data'!$D:$D,J$10,'Model Trip Data'!$G:$G,J$9)</f>
        <v>0</v>
      </c>
      <c r="K118" s="133">
        <f>SUMIFS('Model Trip Data'!$H:$H,'Model Trip Data'!$A:$A,$B118,'Model Trip Data'!$B:$B,$C118,'Model Trip Data'!$C:$C,$D118,'Model Trip Data'!$E:$E,K$7,'Model Trip Data'!$F:$F,K$8,'Model Trip Data'!$D:$D,K$10,'Model Trip Data'!$G:$G,K$9)</f>
        <v>0</v>
      </c>
      <c r="L118" s="133">
        <f>SUMIFS('Model Trip Data'!$H:$H,'Model Trip Data'!$A:$A,$B118,'Model Trip Data'!$B:$B,$C118,'Model Trip Data'!$C:$C,$D118,'Model Trip Data'!$E:$E,L$7,'Model Trip Data'!$F:$F,L$8,'Model Trip Data'!$D:$D,L$10,'Model Trip Data'!$G:$G,L$9)</f>
        <v>0</v>
      </c>
      <c r="M118" s="133">
        <f>SUMIFS('Model Trip Data'!$H:$H,'Model Trip Data'!$A:$A,$B118,'Model Trip Data'!$B:$B,$C118,'Model Trip Data'!$C:$C,$D118,'Model Trip Data'!$E:$E,M$7,'Model Trip Data'!$F:$F,M$8,'Model Trip Data'!$G:$G,M$9)</f>
        <v>0</v>
      </c>
      <c r="N118" s="133">
        <f>SUMIFS('Model Trip Data'!$H:$H,'Model Trip Data'!$A:$A,$B118,'Model Trip Data'!$B:$B,$C118,'Model Trip Data'!$C:$C,$D118,'Model Trip Data'!$E:$E,N$7,'Model Trip Data'!$F:$F,N$8,'Model Trip Data'!$G:$G,N$9)</f>
        <v>0</v>
      </c>
      <c r="O118" s="133">
        <f>SUMIFS('Model Trip Data'!$H:$H,'Model Trip Data'!$A:$A,$B118,'Model Trip Data'!$B:$B,$C118,'Model Trip Data'!$C:$C,$D118,'Model Trip Data'!$E:$E,O$7,'Model Trip Data'!$F:$F,O$8,'Model Trip Data'!$G:$G,O$9)</f>
        <v>0</v>
      </c>
      <c r="P118" s="134" t="e">
        <f>VLOOKUP($B118&amp;"_"&amp;$C118&amp;"_"&amp;$D118&amp;"_"&amp;P$10,'Model Skims Data'!$A:$H,6,FALSE)</f>
        <v>#N/A</v>
      </c>
      <c r="Q118" s="134" t="e">
        <f>VLOOKUP($B118&amp;"_"&amp;$C118&amp;"_"&amp;$D118&amp;"_"&amp;Q$10,'Model Skims Data'!$A:$H,7,FALSE)</f>
        <v>#N/A</v>
      </c>
      <c r="R118" s="134" t="e">
        <f>VLOOKUP($B118&amp;"_"&amp;$C118&amp;"_"&amp;$D118&amp;"_"&amp;R$10,'Model Skims Data'!$A:$H,6,FALSE)</f>
        <v>#N/A</v>
      </c>
      <c r="S118" s="134" t="e">
        <f>VLOOKUP($B118&amp;"_"&amp;$C118&amp;"_"&amp;$D118&amp;"_"&amp;S$10,'Model Skims Data'!$A:$H,7,FALSE)</f>
        <v>#N/A</v>
      </c>
      <c r="T118" s="134" t="e">
        <f>VLOOKUP($B118&amp;"_"&amp;$C118&amp;"_"&amp;$D118&amp;"_"&amp;T$10,'Model Skims Data'!$A:$H,6,FALSE)</f>
        <v>#N/A</v>
      </c>
      <c r="U118" s="134" t="e">
        <f>VLOOKUP($B118&amp;"_"&amp;$C118&amp;"_"&amp;$D118&amp;"_"&amp;U$10,'Model Skims Data'!$A:$H,7,FALSE)</f>
        <v>#N/A</v>
      </c>
      <c r="V118" s="134" t="e">
        <f>VLOOKUP($B118&amp;"_"&amp;$C118&amp;"_"&amp;$D118&amp;"_"&amp;V$10,'Model Skims Data'!$A:$H,8,FALSE)</f>
        <v>#N/A</v>
      </c>
      <c r="W118" s="134" t="e">
        <f>VLOOKUP($B118&amp;"_"&amp;$C118&amp;"_"&amp;$D118&amp;"_"&amp;W$10,'Model Skims Data'!$A:$H,8,FALSE)</f>
        <v>#N/A</v>
      </c>
      <c r="X118" s="134" t="e">
        <f>VLOOKUP($B118&amp;"_"&amp;$C118&amp;"_"&amp;$D118&amp;"_"&amp;X$10,'Model Skims Data'!$A:$H,8,FALSE)</f>
        <v>#N/A</v>
      </c>
      <c r="Y118" s="134">
        <f>HLOOKUP('Pooling Demand- Subsidy &amp; ML'!$B118,'Main Sheet'!$B$9:$F$44,21,FALSE)</f>
        <v>20.3</v>
      </c>
      <c r="Z118" s="134">
        <f>HLOOKUP('Pooling Demand- Subsidy &amp; ML'!$B118,'Main Sheet'!$B$9:$F$44,23,FALSE)</f>
        <v>0</v>
      </c>
      <c r="AA118" s="179">
        <f>HLOOKUP('Pooling Demand- Subsidy &amp; ML'!$B118,'Main Sheet'!$B$9:$F$44,28,FALSE)</f>
        <v>-1.9513339196716502E-3</v>
      </c>
      <c r="AB118" s="180">
        <f>HLOOKUP('Pooling Demand- Subsidy &amp; ML'!$B118,'Main Sheet'!$B$9:$F$44,30,FALSE)</f>
        <v>-2.6</v>
      </c>
      <c r="AC118" s="180">
        <f>HLOOKUP('Pooling Demand- Subsidy &amp; ML'!$B118,'Main Sheet'!$B$9:$F$44,31,FALSE)</f>
        <v>-5.9</v>
      </c>
      <c r="AD118" s="180">
        <f>HLOOKUP('Pooling Demand- Subsidy &amp; ML'!$B118,'Main Sheet'!$B$9:$F$44,32,FALSE)</f>
        <v>-7.9</v>
      </c>
      <c r="AE118" s="108" t="e">
        <f t="shared" si="81"/>
        <v>#N/A</v>
      </c>
      <c r="AF118" s="108" t="e">
        <f t="shared" si="82"/>
        <v>#N/A</v>
      </c>
      <c r="AG118" s="108" t="e">
        <f t="shared" si="83"/>
        <v>#N/A</v>
      </c>
      <c r="AH118" s="134">
        <f>HLOOKUP('Pooling Demand- Subsidy &amp; ML'!$B118,'Main Sheet'!$B$9:$F$44,24,FALSE)</f>
        <v>54</v>
      </c>
      <c r="AI118" s="180">
        <f>HLOOKUP('Pooling Demand- Subsidy &amp; ML'!$B118,'Main Sheet'!$B$9:$F$44,34,FALSE)</f>
        <v>-2.9</v>
      </c>
      <c r="AJ118" s="180">
        <f>HLOOKUP('Pooling Demand- Subsidy &amp; ML'!$B118,'Main Sheet'!$B$9:$F$44,35,FALSE)</f>
        <v>-6.3</v>
      </c>
      <c r="AK118" s="180">
        <f>HLOOKUP('Pooling Demand- Subsidy &amp; ML'!$B118,'Main Sheet'!$B$9:$F$44,36,FALSE)</f>
        <v>-8.4</v>
      </c>
      <c r="AL118" s="108" t="e">
        <f t="shared" si="84"/>
        <v>#N/A</v>
      </c>
      <c r="AM118" s="108" t="e">
        <f t="shared" si="85"/>
        <v>#N/A</v>
      </c>
      <c r="AN118" s="108" t="e">
        <f t="shared" si="86"/>
        <v>#N/A</v>
      </c>
      <c r="AO118" s="128" t="e">
        <f>HLOOKUP($B118,'Main Sheet'!$B$9:$F$44,26,FALSE)*$P118/(1-AE118)</f>
        <v>#N/A</v>
      </c>
      <c r="AP118" s="128" t="e">
        <f>HLOOKUP($B118,'Main Sheet'!$B$9:$F$44,26,FALSE)*$P118/(1-AF118)</f>
        <v>#N/A</v>
      </c>
      <c r="AQ118" s="128" t="e">
        <f>HLOOKUP($B118,'Main Sheet'!$B$9:$F$44,26,FALSE)*$P118/(1-AG118)</f>
        <v>#N/A</v>
      </c>
      <c r="AR118" s="128" t="e">
        <f>HLOOKUP($B118,'Main Sheet'!$B$9:$F$44,26,FALSE)*$R118/(1-AE118)</f>
        <v>#N/A</v>
      </c>
      <c r="AS118" s="128" t="e">
        <f>HLOOKUP($B118,'Main Sheet'!$B$9:$F$44,26,FALSE)*$R118/(1-AF118)</f>
        <v>#N/A</v>
      </c>
      <c r="AT118" s="128" t="e">
        <f>HLOOKUP($B118,'Main Sheet'!$B$9:$F$44,26,FALSE)*$R118/(1-AG118)</f>
        <v>#N/A</v>
      </c>
      <c r="AU118" s="128" t="e">
        <f>HLOOKUP($B118,'Main Sheet'!$B$9:$F$44,26,FALSE)*$T118/(1-AL118)</f>
        <v>#N/A</v>
      </c>
      <c r="AV118" s="128" t="e">
        <f>HLOOKUP($B118,'Main Sheet'!$B$9:$F$44,26,FALSE)*$T118/(1-AM118)</f>
        <v>#N/A</v>
      </c>
      <c r="AW118" s="128" t="e">
        <f>HLOOKUP($B118,'Main Sheet'!$B$9:$F$44,26,FALSE)*$T118/(1-AN118)</f>
        <v>#N/A</v>
      </c>
      <c r="AX118" s="50" t="e">
        <f t="shared" si="87"/>
        <v>#N/A</v>
      </c>
      <c r="AY118" s="50" t="e">
        <f t="shared" si="88"/>
        <v>#N/A</v>
      </c>
      <c r="AZ118" s="50" t="e">
        <f t="shared" si="89"/>
        <v>#N/A</v>
      </c>
      <c r="BA118" s="50" t="e">
        <f t="shared" si="90"/>
        <v>#N/A</v>
      </c>
      <c r="BB118" s="50" t="e">
        <f t="shared" si="91"/>
        <v>#N/A</v>
      </c>
      <c r="BC118" s="50" t="e">
        <f t="shared" si="92"/>
        <v>#N/A</v>
      </c>
      <c r="BD118" s="50" t="e">
        <f t="shared" si="93"/>
        <v>#N/A</v>
      </c>
      <c r="BE118" s="50" t="e">
        <f t="shared" si="94"/>
        <v>#N/A</v>
      </c>
      <c r="BF118" s="50" t="e">
        <f t="shared" si="95"/>
        <v>#N/A</v>
      </c>
      <c r="BG118" s="131" t="e">
        <f t="shared" si="96"/>
        <v>#N/A</v>
      </c>
      <c r="BH118" s="131" t="e">
        <f t="shared" si="97"/>
        <v>#N/A</v>
      </c>
      <c r="BI118" s="131" t="e">
        <f t="shared" si="98"/>
        <v>#N/A</v>
      </c>
      <c r="BJ118" s="131" t="e">
        <f t="shared" si="99"/>
        <v>#N/A</v>
      </c>
      <c r="BK118" s="131" t="e">
        <f t="shared" si="100"/>
        <v>#N/A</v>
      </c>
      <c r="BL118" s="131" t="e">
        <f t="shared" si="101"/>
        <v>#N/A</v>
      </c>
      <c r="BM118" s="131" t="e">
        <f t="shared" si="102"/>
        <v>#N/A</v>
      </c>
      <c r="BN118" s="131" t="e">
        <f t="shared" si="103"/>
        <v>#N/A</v>
      </c>
      <c r="BO118" s="131" t="e">
        <f t="shared" si="104"/>
        <v>#N/A</v>
      </c>
      <c r="BP118" s="129" t="e">
        <f t="shared" si="105"/>
        <v>#N/A</v>
      </c>
      <c r="BQ118" s="129" t="e">
        <f t="shared" si="106"/>
        <v>#N/A</v>
      </c>
      <c r="BR118" s="129" t="e">
        <f t="shared" si="107"/>
        <v>#N/A</v>
      </c>
      <c r="BS118" s="129" t="e">
        <f t="shared" si="108"/>
        <v>#N/A</v>
      </c>
      <c r="BT118" s="129" t="e">
        <f t="shared" si="109"/>
        <v>#N/A</v>
      </c>
      <c r="BU118" s="129" t="e">
        <f t="shared" si="110"/>
        <v>#N/A</v>
      </c>
      <c r="BV118" s="129" t="e">
        <f t="shared" si="111"/>
        <v>#N/A</v>
      </c>
      <c r="BW118" s="129" t="e">
        <f t="shared" si="112"/>
        <v>#N/A</v>
      </c>
      <c r="BX118" s="129" t="e">
        <f t="shared" si="113"/>
        <v>#N/A</v>
      </c>
      <c r="BY118" s="131" t="e">
        <f t="shared" si="114"/>
        <v>#N/A</v>
      </c>
      <c r="BZ118" s="131" t="e">
        <f t="shared" si="115"/>
        <v>#N/A</v>
      </c>
      <c r="CA118" s="131" t="e">
        <f t="shared" si="116"/>
        <v>#N/A</v>
      </c>
      <c r="CB118" s="131" t="e">
        <f t="shared" si="117"/>
        <v>#N/A</v>
      </c>
      <c r="CC118" s="131" t="e">
        <f t="shared" si="118"/>
        <v>#N/A</v>
      </c>
      <c r="CD118" s="131" t="e">
        <f t="shared" si="119"/>
        <v>#N/A</v>
      </c>
      <c r="CE118" s="131" t="e">
        <f t="shared" si="120"/>
        <v>#N/A</v>
      </c>
      <c r="CF118" s="131" t="e">
        <f t="shared" si="121"/>
        <v>#N/A</v>
      </c>
      <c r="CG118" s="131" t="e">
        <f t="shared" si="122"/>
        <v>#N/A</v>
      </c>
    </row>
    <row r="119" spans="2:85" x14ac:dyDescent="0.2">
      <c r="B119" s="103">
        <v>2025</v>
      </c>
      <c r="C119" s="103">
        <v>1</v>
      </c>
      <c r="D119" s="103">
        <v>1</v>
      </c>
      <c r="E119" s="4" t="s">
        <v>3</v>
      </c>
      <c r="F119" s="4" t="s">
        <v>3</v>
      </c>
      <c r="G119" s="133">
        <f>SUMIFS('Model Trip Data'!$H:$H,'Model Trip Data'!$A:$A,$B119,'Model Trip Data'!$B:$B,$C119,'Model Trip Data'!$C:$C,$D119,'Model Trip Data'!$E:$E,G$7,'Model Trip Data'!$F:$F,G$8,'Model Trip Data'!$D:$D,G$10,'Model Trip Data'!$G:$G,G$9)</f>
        <v>0</v>
      </c>
      <c r="H119" s="133">
        <f>SUMIFS('Model Trip Data'!$H:$H,'Model Trip Data'!$A:$A,$B119,'Model Trip Data'!$B:$B,$C119,'Model Trip Data'!$C:$C,$D119,'Model Trip Data'!$E:$E,H$7,'Model Trip Data'!$F:$F,H$8,'Model Trip Data'!$D:$D,H$10,'Model Trip Data'!$G:$G,H$9)</f>
        <v>0</v>
      </c>
      <c r="I119" s="133">
        <f>SUMIFS('Model Trip Data'!$H:$H,'Model Trip Data'!$A:$A,$B119,'Model Trip Data'!$B:$B,$C119,'Model Trip Data'!$C:$C,$D119,'Model Trip Data'!$E:$E,I$7,'Model Trip Data'!$F:$F,I$8,'Model Trip Data'!$D:$D,I$10,'Model Trip Data'!$G:$G,I$9)</f>
        <v>0</v>
      </c>
      <c r="J119" s="133">
        <f>SUMIFS('Model Trip Data'!$H:$H,'Model Trip Data'!$A:$A,$B119,'Model Trip Data'!$B:$B,$C119,'Model Trip Data'!$C:$C,$D119,'Model Trip Data'!$E:$E,J$7,'Model Trip Data'!$F:$F,J$8,'Model Trip Data'!$D:$D,J$10,'Model Trip Data'!$G:$G,J$9)</f>
        <v>0</v>
      </c>
      <c r="K119" s="133">
        <f>SUMIFS('Model Trip Data'!$H:$H,'Model Trip Data'!$A:$A,$B119,'Model Trip Data'!$B:$B,$C119,'Model Trip Data'!$C:$C,$D119,'Model Trip Data'!$E:$E,K$7,'Model Trip Data'!$F:$F,K$8,'Model Trip Data'!$D:$D,K$10,'Model Trip Data'!$G:$G,K$9)</f>
        <v>0</v>
      </c>
      <c r="L119" s="133">
        <f>SUMIFS('Model Trip Data'!$H:$H,'Model Trip Data'!$A:$A,$B119,'Model Trip Data'!$B:$B,$C119,'Model Trip Data'!$C:$C,$D119,'Model Trip Data'!$E:$E,L$7,'Model Trip Data'!$F:$F,L$8,'Model Trip Data'!$D:$D,L$10,'Model Trip Data'!$G:$G,L$9)</f>
        <v>0</v>
      </c>
      <c r="M119" s="133">
        <f>SUMIFS('Model Trip Data'!$H:$H,'Model Trip Data'!$A:$A,$B119,'Model Trip Data'!$B:$B,$C119,'Model Trip Data'!$C:$C,$D119,'Model Trip Data'!$E:$E,M$7,'Model Trip Data'!$F:$F,M$8,'Model Trip Data'!$G:$G,M$9)</f>
        <v>0</v>
      </c>
      <c r="N119" s="133">
        <f>SUMIFS('Model Trip Data'!$H:$H,'Model Trip Data'!$A:$A,$B119,'Model Trip Data'!$B:$B,$C119,'Model Trip Data'!$C:$C,$D119,'Model Trip Data'!$E:$E,N$7,'Model Trip Data'!$F:$F,N$8,'Model Trip Data'!$G:$G,N$9)</f>
        <v>0</v>
      </c>
      <c r="O119" s="133">
        <f>SUMIFS('Model Trip Data'!$H:$H,'Model Trip Data'!$A:$A,$B119,'Model Trip Data'!$B:$B,$C119,'Model Trip Data'!$C:$C,$D119,'Model Trip Data'!$E:$E,O$7,'Model Trip Data'!$F:$F,O$8,'Model Trip Data'!$G:$G,O$9)</f>
        <v>0</v>
      </c>
      <c r="P119" s="134" t="e">
        <f>VLOOKUP($B119&amp;"_"&amp;$C119&amp;"_"&amp;$D119&amp;"_"&amp;P$10,'Model Skims Data'!$A:$H,6,FALSE)</f>
        <v>#N/A</v>
      </c>
      <c r="Q119" s="134" t="e">
        <f>VLOOKUP($B119&amp;"_"&amp;$C119&amp;"_"&amp;$D119&amp;"_"&amp;Q$10,'Model Skims Data'!$A:$H,7,FALSE)</f>
        <v>#N/A</v>
      </c>
      <c r="R119" s="134" t="e">
        <f>VLOOKUP($B119&amp;"_"&amp;$C119&amp;"_"&amp;$D119&amp;"_"&amp;R$10,'Model Skims Data'!$A:$H,6,FALSE)</f>
        <v>#N/A</v>
      </c>
      <c r="S119" s="134" t="e">
        <f>VLOOKUP($B119&amp;"_"&amp;$C119&amp;"_"&amp;$D119&amp;"_"&amp;S$10,'Model Skims Data'!$A:$H,7,FALSE)</f>
        <v>#N/A</v>
      </c>
      <c r="T119" s="134" t="e">
        <f>VLOOKUP($B119&amp;"_"&amp;$C119&amp;"_"&amp;$D119&amp;"_"&amp;T$10,'Model Skims Data'!$A:$H,6,FALSE)</f>
        <v>#N/A</v>
      </c>
      <c r="U119" s="134" t="e">
        <f>VLOOKUP($B119&amp;"_"&amp;$C119&amp;"_"&amp;$D119&amp;"_"&amp;U$10,'Model Skims Data'!$A:$H,7,FALSE)</f>
        <v>#N/A</v>
      </c>
      <c r="V119" s="134" t="e">
        <f>VLOOKUP($B119&amp;"_"&amp;$C119&amp;"_"&amp;$D119&amp;"_"&amp;V$10,'Model Skims Data'!$A:$H,8,FALSE)</f>
        <v>#N/A</v>
      </c>
      <c r="W119" s="134" t="e">
        <f>VLOOKUP($B119&amp;"_"&amp;$C119&amp;"_"&amp;$D119&amp;"_"&amp;W$10,'Model Skims Data'!$A:$H,8,FALSE)</f>
        <v>#N/A</v>
      </c>
      <c r="X119" s="134" t="e">
        <f>VLOOKUP($B119&amp;"_"&amp;$C119&amp;"_"&amp;$D119&amp;"_"&amp;X$10,'Model Skims Data'!$A:$H,8,FALSE)</f>
        <v>#N/A</v>
      </c>
      <c r="Y119" s="134">
        <f>HLOOKUP('Pooling Demand- Subsidy &amp; ML'!$B119,'Main Sheet'!$B$9:$F$44,21,FALSE)</f>
        <v>20.3</v>
      </c>
      <c r="Z119" s="134">
        <f>HLOOKUP('Pooling Demand- Subsidy &amp; ML'!$B119,'Main Sheet'!$B$9:$F$44,23,FALSE)</f>
        <v>0</v>
      </c>
      <c r="AA119" s="179">
        <f>HLOOKUP('Pooling Demand- Subsidy &amp; ML'!$B119,'Main Sheet'!$B$9:$F$44,28,FALSE)</f>
        <v>-1.9513339196716502E-3</v>
      </c>
      <c r="AB119" s="180">
        <f>HLOOKUP('Pooling Demand- Subsidy &amp; ML'!$B119,'Main Sheet'!$B$9:$F$44,30,FALSE)</f>
        <v>-2.6</v>
      </c>
      <c r="AC119" s="180">
        <f>HLOOKUP('Pooling Demand- Subsidy &amp; ML'!$B119,'Main Sheet'!$B$9:$F$44,31,FALSE)</f>
        <v>-5.9</v>
      </c>
      <c r="AD119" s="180">
        <f>HLOOKUP('Pooling Demand- Subsidy &amp; ML'!$B119,'Main Sheet'!$B$9:$F$44,32,FALSE)</f>
        <v>-7.9</v>
      </c>
      <c r="AE119" s="108" t="e">
        <f t="shared" si="81"/>
        <v>#N/A</v>
      </c>
      <c r="AF119" s="108" t="e">
        <f t="shared" si="82"/>
        <v>#N/A</v>
      </c>
      <c r="AG119" s="108" t="e">
        <f t="shared" si="83"/>
        <v>#N/A</v>
      </c>
      <c r="AH119" s="134">
        <f>HLOOKUP('Pooling Demand- Subsidy &amp; ML'!$B119,'Main Sheet'!$B$9:$F$44,24,FALSE)</f>
        <v>54</v>
      </c>
      <c r="AI119" s="180">
        <f>HLOOKUP('Pooling Demand- Subsidy &amp; ML'!$B119,'Main Sheet'!$B$9:$F$44,34,FALSE)</f>
        <v>-2.9</v>
      </c>
      <c r="AJ119" s="180">
        <f>HLOOKUP('Pooling Demand- Subsidy &amp; ML'!$B119,'Main Sheet'!$B$9:$F$44,35,FALSE)</f>
        <v>-6.3</v>
      </c>
      <c r="AK119" s="180">
        <f>HLOOKUP('Pooling Demand- Subsidy &amp; ML'!$B119,'Main Sheet'!$B$9:$F$44,36,FALSE)</f>
        <v>-8.4</v>
      </c>
      <c r="AL119" s="108" t="e">
        <f t="shared" si="84"/>
        <v>#N/A</v>
      </c>
      <c r="AM119" s="108" t="e">
        <f t="shared" si="85"/>
        <v>#N/A</v>
      </c>
      <c r="AN119" s="108" t="e">
        <f t="shared" si="86"/>
        <v>#N/A</v>
      </c>
      <c r="AO119" s="128" t="e">
        <f>HLOOKUP($B119,'Main Sheet'!$B$9:$F$44,26,FALSE)*$P119/(1-AE119)</f>
        <v>#N/A</v>
      </c>
      <c r="AP119" s="128" t="e">
        <f>HLOOKUP($B119,'Main Sheet'!$B$9:$F$44,26,FALSE)*$P119/(1-AF119)</f>
        <v>#N/A</v>
      </c>
      <c r="AQ119" s="128" t="e">
        <f>HLOOKUP($B119,'Main Sheet'!$B$9:$F$44,26,FALSE)*$P119/(1-AG119)</f>
        <v>#N/A</v>
      </c>
      <c r="AR119" s="128" t="e">
        <f>HLOOKUP($B119,'Main Sheet'!$B$9:$F$44,26,FALSE)*$R119/(1-AE119)</f>
        <v>#N/A</v>
      </c>
      <c r="AS119" s="128" t="e">
        <f>HLOOKUP($B119,'Main Sheet'!$B$9:$F$44,26,FALSE)*$R119/(1-AF119)</f>
        <v>#N/A</v>
      </c>
      <c r="AT119" s="128" t="e">
        <f>HLOOKUP($B119,'Main Sheet'!$B$9:$F$44,26,FALSE)*$R119/(1-AG119)</f>
        <v>#N/A</v>
      </c>
      <c r="AU119" s="128" t="e">
        <f>HLOOKUP($B119,'Main Sheet'!$B$9:$F$44,26,FALSE)*$T119/(1-AL119)</f>
        <v>#N/A</v>
      </c>
      <c r="AV119" s="128" t="e">
        <f>HLOOKUP($B119,'Main Sheet'!$B$9:$F$44,26,FALSE)*$T119/(1-AM119)</f>
        <v>#N/A</v>
      </c>
      <c r="AW119" s="128" t="e">
        <f>HLOOKUP($B119,'Main Sheet'!$B$9:$F$44,26,FALSE)*$T119/(1-AN119)</f>
        <v>#N/A</v>
      </c>
      <c r="AX119" s="50" t="e">
        <f t="shared" si="87"/>
        <v>#N/A</v>
      </c>
      <c r="AY119" s="50" t="e">
        <f t="shared" si="88"/>
        <v>#N/A</v>
      </c>
      <c r="AZ119" s="50" t="e">
        <f t="shared" si="89"/>
        <v>#N/A</v>
      </c>
      <c r="BA119" s="50" t="e">
        <f t="shared" si="90"/>
        <v>#N/A</v>
      </c>
      <c r="BB119" s="50" t="e">
        <f t="shared" si="91"/>
        <v>#N/A</v>
      </c>
      <c r="BC119" s="50" t="e">
        <f t="shared" si="92"/>
        <v>#N/A</v>
      </c>
      <c r="BD119" s="50" t="e">
        <f t="shared" si="93"/>
        <v>#N/A</v>
      </c>
      <c r="BE119" s="50" t="e">
        <f t="shared" si="94"/>
        <v>#N/A</v>
      </c>
      <c r="BF119" s="50" t="e">
        <f t="shared" si="95"/>
        <v>#N/A</v>
      </c>
      <c r="BG119" s="131" t="e">
        <f t="shared" si="96"/>
        <v>#N/A</v>
      </c>
      <c r="BH119" s="131" t="e">
        <f t="shared" si="97"/>
        <v>#N/A</v>
      </c>
      <c r="BI119" s="131" t="e">
        <f t="shared" si="98"/>
        <v>#N/A</v>
      </c>
      <c r="BJ119" s="131" t="e">
        <f t="shared" si="99"/>
        <v>#N/A</v>
      </c>
      <c r="BK119" s="131" t="e">
        <f t="shared" si="100"/>
        <v>#N/A</v>
      </c>
      <c r="BL119" s="131" t="e">
        <f t="shared" si="101"/>
        <v>#N/A</v>
      </c>
      <c r="BM119" s="131" t="e">
        <f t="shared" si="102"/>
        <v>#N/A</v>
      </c>
      <c r="BN119" s="131" t="e">
        <f t="shared" si="103"/>
        <v>#N/A</v>
      </c>
      <c r="BO119" s="131" t="e">
        <f t="shared" si="104"/>
        <v>#N/A</v>
      </c>
      <c r="BP119" s="129" t="e">
        <f t="shared" si="105"/>
        <v>#N/A</v>
      </c>
      <c r="BQ119" s="129" t="e">
        <f t="shared" si="106"/>
        <v>#N/A</v>
      </c>
      <c r="BR119" s="129" t="e">
        <f t="shared" si="107"/>
        <v>#N/A</v>
      </c>
      <c r="BS119" s="129" t="e">
        <f t="shared" si="108"/>
        <v>#N/A</v>
      </c>
      <c r="BT119" s="129" t="e">
        <f t="shared" si="109"/>
        <v>#N/A</v>
      </c>
      <c r="BU119" s="129" t="e">
        <f t="shared" si="110"/>
        <v>#N/A</v>
      </c>
      <c r="BV119" s="129" t="e">
        <f t="shared" si="111"/>
        <v>#N/A</v>
      </c>
      <c r="BW119" s="129" t="e">
        <f t="shared" si="112"/>
        <v>#N/A</v>
      </c>
      <c r="BX119" s="129" t="e">
        <f t="shared" si="113"/>
        <v>#N/A</v>
      </c>
      <c r="BY119" s="131" t="e">
        <f t="shared" si="114"/>
        <v>#N/A</v>
      </c>
      <c r="BZ119" s="131" t="e">
        <f t="shared" si="115"/>
        <v>#N/A</v>
      </c>
      <c r="CA119" s="131" t="e">
        <f t="shared" si="116"/>
        <v>#N/A</v>
      </c>
      <c r="CB119" s="131" t="e">
        <f t="shared" si="117"/>
        <v>#N/A</v>
      </c>
      <c r="CC119" s="131" t="e">
        <f t="shared" si="118"/>
        <v>#N/A</v>
      </c>
      <c r="CD119" s="131" t="e">
        <f t="shared" si="119"/>
        <v>#N/A</v>
      </c>
      <c r="CE119" s="131" t="e">
        <f t="shared" si="120"/>
        <v>#N/A</v>
      </c>
      <c r="CF119" s="131" t="e">
        <f t="shared" si="121"/>
        <v>#N/A</v>
      </c>
      <c r="CG119" s="131" t="e">
        <f t="shared" si="122"/>
        <v>#N/A</v>
      </c>
    </row>
    <row r="120" spans="2:85" x14ac:dyDescent="0.2">
      <c r="B120" s="103">
        <v>2025</v>
      </c>
      <c r="C120" s="103">
        <v>2</v>
      </c>
      <c r="D120" s="103">
        <v>1</v>
      </c>
      <c r="E120" s="4" t="s">
        <v>4</v>
      </c>
      <c r="F120" s="4" t="s">
        <v>3</v>
      </c>
      <c r="G120" s="133">
        <f>SUMIFS('Model Trip Data'!$H:$H,'Model Trip Data'!$A:$A,$B120,'Model Trip Data'!$B:$B,$C120,'Model Trip Data'!$C:$C,$D120,'Model Trip Data'!$E:$E,G$7,'Model Trip Data'!$F:$F,G$8,'Model Trip Data'!$D:$D,G$10,'Model Trip Data'!$G:$G,G$9)</f>
        <v>0</v>
      </c>
      <c r="H120" s="133">
        <f>SUMIFS('Model Trip Data'!$H:$H,'Model Trip Data'!$A:$A,$B120,'Model Trip Data'!$B:$B,$C120,'Model Trip Data'!$C:$C,$D120,'Model Trip Data'!$E:$E,H$7,'Model Trip Data'!$F:$F,H$8,'Model Trip Data'!$D:$D,H$10,'Model Trip Data'!$G:$G,H$9)</f>
        <v>0</v>
      </c>
      <c r="I120" s="133">
        <f>SUMIFS('Model Trip Data'!$H:$H,'Model Trip Data'!$A:$A,$B120,'Model Trip Data'!$B:$B,$C120,'Model Trip Data'!$C:$C,$D120,'Model Trip Data'!$E:$E,I$7,'Model Trip Data'!$F:$F,I$8,'Model Trip Data'!$D:$D,I$10,'Model Trip Data'!$G:$G,I$9)</f>
        <v>0</v>
      </c>
      <c r="J120" s="133">
        <f>SUMIFS('Model Trip Data'!$H:$H,'Model Trip Data'!$A:$A,$B120,'Model Trip Data'!$B:$B,$C120,'Model Trip Data'!$C:$C,$D120,'Model Trip Data'!$E:$E,J$7,'Model Trip Data'!$F:$F,J$8,'Model Trip Data'!$D:$D,J$10,'Model Trip Data'!$G:$G,J$9)</f>
        <v>0</v>
      </c>
      <c r="K120" s="133">
        <f>SUMIFS('Model Trip Data'!$H:$H,'Model Trip Data'!$A:$A,$B120,'Model Trip Data'!$B:$B,$C120,'Model Trip Data'!$C:$C,$D120,'Model Trip Data'!$E:$E,K$7,'Model Trip Data'!$F:$F,K$8,'Model Trip Data'!$D:$D,K$10,'Model Trip Data'!$G:$G,K$9)</f>
        <v>0</v>
      </c>
      <c r="L120" s="133">
        <f>SUMIFS('Model Trip Data'!$H:$H,'Model Trip Data'!$A:$A,$B120,'Model Trip Data'!$B:$B,$C120,'Model Trip Data'!$C:$C,$D120,'Model Trip Data'!$E:$E,L$7,'Model Trip Data'!$F:$F,L$8,'Model Trip Data'!$D:$D,L$10,'Model Trip Data'!$G:$G,L$9)</f>
        <v>0</v>
      </c>
      <c r="M120" s="133">
        <f>SUMIFS('Model Trip Data'!$H:$H,'Model Trip Data'!$A:$A,$B120,'Model Trip Data'!$B:$B,$C120,'Model Trip Data'!$C:$C,$D120,'Model Trip Data'!$E:$E,M$7,'Model Trip Data'!$F:$F,M$8,'Model Trip Data'!$G:$G,M$9)</f>
        <v>0</v>
      </c>
      <c r="N120" s="133">
        <f>SUMIFS('Model Trip Data'!$H:$H,'Model Trip Data'!$A:$A,$B120,'Model Trip Data'!$B:$B,$C120,'Model Trip Data'!$C:$C,$D120,'Model Trip Data'!$E:$E,N$7,'Model Trip Data'!$F:$F,N$8,'Model Trip Data'!$G:$G,N$9)</f>
        <v>0</v>
      </c>
      <c r="O120" s="133">
        <f>SUMIFS('Model Trip Data'!$H:$H,'Model Trip Data'!$A:$A,$B120,'Model Trip Data'!$B:$B,$C120,'Model Trip Data'!$C:$C,$D120,'Model Trip Data'!$E:$E,O$7,'Model Trip Data'!$F:$F,O$8,'Model Trip Data'!$G:$G,O$9)</f>
        <v>0</v>
      </c>
      <c r="P120" s="134" t="e">
        <f>VLOOKUP($B120&amp;"_"&amp;$C120&amp;"_"&amp;$D120&amp;"_"&amp;P$10,'Model Skims Data'!$A:$H,6,FALSE)</f>
        <v>#N/A</v>
      </c>
      <c r="Q120" s="134" t="e">
        <f>VLOOKUP($B120&amp;"_"&amp;$C120&amp;"_"&amp;$D120&amp;"_"&amp;Q$10,'Model Skims Data'!$A:$H,7,FALSE)</f>
        <v>#N/A</v>
      </c>
      <c r="R120" s="134" t="e">
        <f>VLOOKUP($B120&amp;"_"&amp;$C120&amp;"_"&amp;$D120&amp;"_"&amp;R$10,'Model Skims Data'!$A:$H,6,FALSE)</f>
        <v>#N/A</v>
      </c>
      <c r="S120" s="134" t="e">
        <f>VLOOKUP($B120&amp;"_"&amp;$C120&amp;"_"&amp;$D120&amp;"_"&amp;S$10,'Model Skims Data'!$A:$H,7,FALSE)</f>
        <v>#N/A</v>
      </c>
      <c r="T120" s="134" t="e">
        <f>VLOOKUP($B120&amp;"_"&amp;$C120&amp;"_"&amp;$D120&amp;"_"&amp;T$10,'Model Skims Data'!$A:$H,6,FALSE)</f>
        <v>#N/A</v>
      </c>
      <c r="U120" s="134" t="e">
        <f>VLOOKUP($B120&amp;"_"&amp;$C120&amp;"_"&amp;$D120&amp;"_"&amp;U$10,'Model Skims Data'!$A:$H,7,FALSE)</f>
        <v>#N/A</v>
      </c>
      <c r="V120" s="134" t="e">
        <f>VLOOKUP($B120&amp;"_"&amp;$C120&amp;"_"&amp;$D120&amp;"_"&amp;V$10,'Model Skims Data'!$A:$H,8,FALSE)</f>
        <v>#N/A</v>
      </c>
      <c r="W120" s="134" t="e">
        <f>VLOOKUP($B120&amp;"_"&amp;$C120&amp;"_"&amp;$D120&amp;"_"&amp;W$10,'Model Skims Data'!$A:$H,8,FALSE)</f>
        <v>#N/A</v>
      </c>
      <c r="X120" s="134" t="e">
        <f>VLOOKUP($B120&amp;"_"&amp;$C120&amp;"_"&amp;$D120&amp;"_"&amp;X$10,'Model Skims Data'!$A:$H,8,FALSE)</f>
        <v>#N/A</v>
      </c>
      <c r="Y120" s="134">
        <f>HLOOKUP('Pooling Demand- Subsidy &amp; ML'!$B120,'Main Sheet'!$B$9:$F$44,21,FALSE)</f>
        <v>20.3</v>
      </c>
      <c r="Z120" s="134">
        <f>HLOOKUP('Pooling Demand- Subsidy &amp; ML'!$B120,'Main Sheet'!$B$9:$F$44,23,FALSE)</f>
        <v>0</v>
      </c>
      <c r="AA120" s="179">
        <f>HLOOKUP('Pooling Demand- Subsidy &amp; ML'!$B120,'Main Sheet'!$B$9:$F$44,28,FALSE)</f>
        <v>-1.9513339196716502E-3</v>
      </c>
      <c r="AB120" s="180">
        <f>HLOOKUP('Pooling Demand- Subsidy &amp; ML'!$B120,'Main Sheet'!$B$9:$F$44,30,FALSE)</f>
        <v>-2.6</v>
      </c>
      <c r="AC120" s="180">
        <f>HLOOKUP('Pooling Demand- Subsidy &amp; ML'!$B120,'Main Sheet'!$B$9:$F$44,31,FALSE)</f>
        <v>-5.9</v>
      </c>
      <c r="AD120" s="180">
        <f>HLOOKUP('Pooling Demand- Subsidy &amp; ML'!$B120,'Main Sheet'!$B$9:$F$44,32,FALSE)</f>
        <v>-7.9</v>
      </c>
      <c r="AE120" s="108" t="e">
        <f t="shared" si="81"/>
        <v>#N/A</v>
      </c>
      <c r="AF120" s="108" t="e">
        <f t="shared" si="82"/>
        <v>#N/A</v>
      </c>
      <c r="AG120" s="108" t="e">
        <f t="shared" si="83"/>
        <v>#N/A</v>
      </c>
      <c r="AH120" s="134">
        <f>HLOOKUP('Pooling Demand- Subsidy &amp; ML'!$B120,'Main Sheet'!$B$9:$F$44,24,FALSE)</f>
        <v>54</v>
      </c>
      <c r="AI120" s="180">
        <f>HLOOKUP('Pooling Demand- Subsidy &amp; ML'!$B120,'Main Sheet'!$B$9:$F$44,34,FALSE)</f>
        <v>-2.9</v>
      </c>
      <c r="AJ120" s="180">
        <f>HLOOKUP('Pooling Demand- Subsidy &amp; ML'!$B120,'Main Sheet'!$B$9:$F$44,35,FALSE)</f>
        <v>-6.3</v>
      </c>
      <c r="AK120" s="180">
        <f>HLOOKUP('Pooling Demand- Subsidy &amp; ML'!$B120,'Main Sheet'!$B$9:$F$44,36,FALSE)</f>
        <v>-8.4</v>
      </c>
      <c r="AL120" s="108" t="e">
        <f t="shared" si="84"/>
        <v>#N/A</v>
      </c>
      <c r="AM120" s="108" t="e">
        <f t="shared" si="85"/>
        <v>#N/A</v>
      </c>
      <c r="AN120" s="108" t="e">
        <f t="shared" si="86"/>
        <v>#N/A</v>
      </c>
      <c r="AO120" s="128" t="e">
        <f>HLOOKUP($B120,'Main Sheet'!$B$9:$F$44,26,FALSE)*$P120/(1-AE120)</f>
        <v>#N/A</v>
      </c>
      <c r="AP120" s="128" t="e">
        <f>HLOOKUP($B120,'Main Sheet'!$B$9:$F$44,26,FALSE)*$P120/(1-AF120)</f>
        <v>#N/A</v>
      </c>
      <c r="AQ120" s="128" t="e">
        <f>HLOOKUP($B120,'Main Sheet'!$B$9:$F$44,26,FALSE)*$P120/(1-AG120)</f>
        <v>#N/A</v>
      </c>
      <c r="AR120" s="128" t="e">
        <f>HLOOKUP($B120,'Main Sheet'!$B$9:$F$44,26,FALSE)*$R120/(1-AE120)</f>
        <v>#N/A</v>
      </c>
      <c r="AS120" s="128" t="e">
        <f>HLOOKUP($B120,'Main Sheet'!$B$9:$F$44,26,FALSE)*$R120/(1-AF120)</f>
        <v>#N/A</v>
      </c>
      <c r="AT120" s="128" t="e">
        <f>HLOOKUP($B120,'Main Sheet'!$B$9:$F$44,26,FALSE)*$R120/(1-AG120)</f>
        <v>#N/A</v>
      </c>
      <c r="AU120" s="128" t="e">
        <f>HLOOKUP($B120,'Main Sheet'!$B$9:$F$44,26,FALSE)*$T120/(1-AL120)</f>
        <v>#N/A</v>
      </c>
      <c r="AV120" s="128" t="e">
        <f>HLOOKUP($B120,'Main Sheet'!$B$9:$F$44,26,FALSE)*$T120/(1-AM120)</f>
        <v>#N/A</v>
      </c>
      <c r="AW120" s="128" t="e">
        <f>HLOOKUP($B120,'Main Sheet'!$B$9:$F$44,26,FALSE)*$T120/(1-AN120)</f>
        <v>#N/A</v>
      </c>
      <c r="AX120" s="50" t="e">
        <f t="shared" si="87"/>
        <v>#N/A</v>
      </c>
      <c r="AY120" s="50" t="e">
        <f t="shared" si="88"/>
        <v>#N/A</v>
      </c>
      <c r="AZ120" s="50" t="e">
        <f t="shared" si="89"/>
        <v>#N/A</v>
      </c>
      <c r="BA120" s="50" t="e">
        <f t="shared" si="90"/>
        <v>#N/A</v>
      </c>
      <c r="BB120" s="50" t="e">
        <f t="shared" si="91"/>
        <v>#N/A</v>
      </c>
      <c r="BC120" s="50" t="e">
        <f t="shared" si="92"/>
        <v>#N/A</v>
      </c>
      <c r="BD120" s="50" t="e">
        <f t="shared" si="93"/>
        <v>#N/A</v>
      </c>
      <c r="BE120" s="50" t="e">
        <f t="shared" si="94"/>
        <v>#N/A</v>
      </c>
      <c r="BF120" s="50" t="e">
        <f t="shared" si="95"/>
        <v>#N/A</v>
      </c>
      <c r="BG120" s="131" t="e">
        <f t="shared" si="96"/>
        <v>#N/A</v>
      </c>
      <c r="BH120" s="131" t="e">
        <f t="shared" si="97"/>
        <v>#N/A</v>
      </c>
      <c r="BI120" s="131" t="e">
        <f t="shared" si="98"/>
        <v>#N/A</v>
      </c>
      <c r="BJ120" s="131" t="e">
        <f t="shared" si="99"/>
        <v>#N/A</v>
      </c>
      <c r="BK120" s="131" t="e">
        <f t="shared" si="100"/>
        <v>#N/A</v>
      </c>
      <c r="BL120" s="131" t="e">
        <f t="shared" si="101"/>
        <v>#N/A</v>
      </c>
      <c r="BM120" s="131" t="e">
        <f t="shared" si="102"/>
        <v>#N/A</v>
      </c>
      <c r="BN120" s="131" t="e">
        <f t="shared" si="103"/>
        <v>#N/A</v>
      </c>
      <c r="BO120" s="131" t="e">
        <f t="shared" si="104"/>
        <v>#N/A</v>
      </c>
      <c r="BP120" s="129" t="e">
        <f t="shared" si="105"/>
        <v>#N/A</v>
      </c>
      <c r="BQ120" s="129" t="e">
        <f t="shared" si="106"/>
        <v>#N/A</v>
      </c>
      <c r="BR120" s="129" t="e">
        <f t="shared" si="107"/>
        <v>#N/A</v>
      </c>
      <c r="BS120" s="129" t="e">
        <f t="shared" si="108"/>
        <v>#N/A</v>
      </c>
      <c r="BT120" s="129" t="e">
        <f t="shared" si="109"/>
        <v>#N/A</v>
      </c>
      <c r="BU120" s="129" t="e">
        <f t="shared" si="110"/>
        <v>#N/A</v>
      </c>
      <c r="BV120" s="129" t="e">
        <f t="shared" si="111"/>
        <v>#N/A</v>
      </c>
      <c r="BW120" s="129" t="e">
        <f t="shared" si="112"/>
        <v>#N/A</v>
      </c>
      <c r="BX120" s="129" t="e">
        <f t="shared" si="113"/>
        <v>#N/A</v>
      </c>
      <c r="BY120" s="131" t="e">
        <f t="shared" si="114"/>
        <v>#N/A</v>
      </c>
      <c r="BZ120" s="131" t="e">
        <f t="shared" si="115"/>
        <v>#N/A</v>
      </c>
      <c r="CA120" s="131" t="e">
        <f t="shared" si="116"/>
        <v>#N/A</v>
      </c>
      <c r="CB120" s="131" t="e">
        <f t="shared" si="117"/>
        <v>#N/A</v>
      </c>
      <c r="CC120" s="131" t="e">
        <f t="shared" si="118"/>
        <v>#N/A</v>
      </c>
      <c r="CD120" s="131" t="e">
        <f t="shared" si="119"/>
        <v>#N/A</v>
      </c>
      <c r="CE120" s="131" t="e">
        <f t="shared" si="120"/>
        <v>#N/A</v>
      </c>
      <c r="CF120" s="131" t="e">
        <f t="shared" si="121"/>
        <v>#N/A</v>
      </c>
      <c r="CG120" s="131" t="e">
        <f t="shared" si="122"/>
        <v>#N/A</v>
      </c>
    </row>
    <row r="121" spans="2:85" x14ac:dyDescent="0.2">
      <c r="B121" s="103">
        <v>2025</v>
      </c>
      <c r="C121" s="103">
        <v>3</v>
      </c>
      <c r="D121" s="103">
        <v>1</v>
      </c>
      <c r="E121" s="4" t="s">
        <v>5</v>
      </c>
      <c r="F121" s="4" t="s">
        <v>3</v>
      </c>
      <c r="G121" s="133">
        <f>SUMIFS('Model Trip Data'!$H:$H,'Model Trip Data'!$A:$A,$B121,'Model Trip Data'!$B:$B,$C121,'Model Trip Data'!$C:$C,$D121,'Model Trip Data'!$E:$E,G$7,'Model Trip Data'!$F:$F,G$8,'Model Trip Data'!$D:$D,G$10,'Model Trip Data'!$G:$G,G$9)</f>
        <v>0</v>
      </c>
      <c r="H121" s="133">
        <f>SUMIFS('Model Trip Data'!$H:$H,'Model Trip Data'!$A:$A,$B121,'Model Trip Data'!$B:$B,$C121,'Model Trip Data'!$C:$C,$D121,'Model Trip Data'!$E:$E,H$7,'Model Trip Data'!$F:$F,H$8,'Model Trip Data'!$D:$D,H$10,'Model Trip Data'!$G:$G,H$9)</f>
        <v>0</v>
      </c>
      <c r="I121" s="133">
        <f>SUMIFS('Model Trip Data'!$H:$H,'Model Trip Data'!$A:$A,$B121,'Model Trip Data'!$B:$B,$C121,'Model Trip Data'!$C:$C,$D121,'Model Trip Data'!$E:$E,I$7,'Model Trip Data'!$F:$F,I$8,'Model Trip Data'!$D:$D,I$10,'Model Trip Data'!$G:$G,I$9)</f>
        <v>0</v>
      </c>
      <c r="J121" s="133">
        <f>SUMIFS('Model Trip Data'!$H:$H,'Model Trip Data'!$A:$A,$B121,'Model Trip Data'!$B:$B,$C121,'Model Trip Data'!$C:$C,$D121,'Model Trip Data'!$E:$E,J$7,'Model Trip Data'!$F:$F,J$8,'Model Trip Data'!$D:$D,J$10,'Model Trip Data'!$G:$G,J$9)</f>
        <v>0</v>
      </c>
      <c r="K121" s="133">
        <f>SUMIFS('Model Trip Data'!$H:$H,'Model Trip Data'!$A:$A,$B121,'Model Trip Data'!$B:$B,$C121,'Model Trip Data'!$C:$C,$D121,'Model Trip Data'!$E:$E,K$7,'Model Trip Data'!$F:$F,K$8,'Model Trip Data'!$D:$D,K$10,'Model Trip Data'!$G:$G,K$9)</f>
        <v>0</v>
      </c>
      <c r="L121" s="133">
        <f>SUMIFS('Model Trip Data'!$H:$H,'Model Trip Data'!$A:$A,$B121,'Model Trip Data'!$B:$B,$C121,'Model Trip Data'!$C:$C,$D121,'Model Trip Data'!$E:$E,L$7,'Model Trip Data'!$F:$F,L$8,'Model Trip Data'!$D:$D,L$10,'Model Trip Data'!$G:$G,L$9)</f>
        <v>0</v>
      </c>
      <c r="M121" s="133">
        <f>SUMIFS('Model Trip Data'!$H:$H,'Model Trip Data'!$A:$A,$B121,'Model Trip Data'!$B:$B,$C121,'Model Trip Data'!$C:$C,$D121,'Model Trip Data'!$E:$E,M$7,'Model Trip Data'!$F:$F,M$8,'Model Trip Data'!$G:$G,M$9)</f>
        <v>0</v>
      </c>
      <c r="N121" s="133">
        <f>SUMIFS('Model Trip Data'!$H:$H,'Model Trip Data'!$A:$A,$B121,'Model Trip Data'!$B:$B,$C121,'Model Trip Data'!$C:$C,$D121,'Model Trip Data'!$E:$E,N$7,'Model Trip Data'!$F:$F,N$8,'Model Trip Data'!$G:$G,N$9)</f>
        <v>0</v>
      </c>
      <c r="O121" s="133">
        <f>SUMIFS('Model Trip Data'!$H:$H,'Model Trip Data'!$A:$A,$B121,'Model Trip Data'!$B:$B,$C121,'Model Trip Data'!$C:$C,$D121,'Model Trip Data'!$E:$E,O$7,'Model Trip Data'!$F:$F,O$8,'Model Trip Data'!$G:$G,O$9)</f>
        <v>0</v>
      </c>
      <c r="P121" s="134" t="e">
        <f>VLOOKUP($B121&amp;"_"&amp;$C121&amp;"_"&amp;$D121&amp;"_"&amp;P$10,'Model Skims Data'!$A:$H,6,FALSE)</f>
        <v>#N/A</v>
      </c>
      <c r="Q121" s="134" t="e">
        <f>VLOOKUP($B121&amp;"_"&amp;$C121&amp;"_"&amp;$D121&amp;"_"&amp;Q$10,'Model Skims Data'!$A:$H,7,FALSE)</f>
        <v>#N/A</v>
      </c>
      <c r="R121" s="134" t="e">
        <f>VLOOKUP($B121&amp;"_"&amp;$C121&amp;"_"&amp;$D121&amp;"_"&amp;R$10,'Model Skims Data'!$A:$H,6,FALSE)</f>
        <v>#N/A</v>
      </c>
      <c r="S121" s="134" t="e">
        <f>VLOOKUP($B121&amp;"_"&amp;$C121&amp;"_"&amp;$D121&amp;"_"&amp;S$10,'Model Skims Data'!$A:$H,7,FALSE)</f>
        <v>#N/A</v>
      </c>
      <c r="T121" s="134" t="e">
        <f>VLOOKUP($B121&amp;"_"&amp;$C121&amp;"_"&amp;$D121&amp;"_"&amp;T$10,'Model Skims Data'!$A:$H,6,FALSE)</f>
        <v>#N/A</v>
      </c>
      <c r="U121" s="134" t="e">
        <f>VLOOKUP($B121&amp;"_"&amp;$C121&amp;"_"&amp;$D121&amp;"_"&amp;U$10,'Model Skims Data'!$A:$H,7,FALSE)</f>
        <v>#N/A</v>
      </c>
      <c r="V121" s="134" t="e">
        <f>VLOOKUP($B121&amp;"_"&amp;$C121&amp;"_"&amp;$D121&amp;"_"&amp;V$10,'Model Skims Data'!$A:$H,8,FALSE)</f>
        <v>#N/A</v>
      </c>
      <c r="W121" s="134" t="e">
        <f>VLOOKUP($B121&amp;"_"&amp;$C121&amp;"_"&amp;$D121&amp;"_"&amp;W$10,'Model Skims Data'!$A:$H,8,FALSE)</f>
        <v>#N/A</v>
      </c>
      <c r="X121" s="134" t="e">
        <f>VLOOKUP($B121&amp;"_"&amp;$C121&amp;"_"&amp;$D121&amp;"_"&amp;X$10,'Model Skims Data'!$A:$H,8,FALSE)</f>
        <v>#N/A</v>
      </c>
      <c r="Y121" s="134">
        <f>HLOOKUP('Pooling Demand- Subsidy &amp; ML'!$B121,'Main Sheet'!$B$9:$F$44,21,FALSE)</f>
        <v>20.3</v>
      </c>
      <c r="Z121" s="134">
        <f>HLOOKUP('Pooling Demand- Subsidy &amp; ML'!$B121,'Main Sheet'!$B$9:$F$44,23,FALSE)</f>
        <v>0</v>
      </c>
      <c r="AA121" s="179">
        <f>HLOOKUP('Pooling Demand- Subsidy &amp; ML'!$B121,'Main Sheet'!$B$9:$F$44,28,FALSE)</f>
        <v>-1.9513339196716502E-3</v>
      </c>
      <c r="AB121" s="180">
        <f>HLOOKUP('Pooling Demand- Subsidy &amp; ML'!$B121,'Main Sheet'!$B$9:$F$44,30,FALSE)</f>
        <v>-2.6</v>
      </c>
      <c r="AC121" s="180">
        <f>HLOOKUP('Pooling Demand- Subsidy &amp; ML'!$B121,'Main Sheet'!$B$9:$F$44,31,FALSE)</f>
        <v>-5.9</v>
      </c>
      <c r="AD121" s="180">
        <f>HLOOKUP('Pooling Demand- Subsidy &amp; ML'!$B121,'Main Sheet'!$B$9:$F$44,32,FALSE)</f>
        <v>-7.9</v>
      </c>
      <c r="AE121" s="108" t="e">
        <f t="shared" si="81"/>
        <v>#N/A</v>
      </c>
      <c r="AF121" s="108" t="e">
        <f t="shared" si="82"/>
        <v>#N/A</v>
      </c>
      <c r="AG121" s="108" t="e">
        <f t="shared" si="83"/>
        <v>#N/A</v>
      </c>
      <c r="AH121" s="134">
        <f>HLOOKUP('Pooling Demand- Subsidy &amp; ML'!$B121,'Main Sheet'!$B$9:$F$44,24,FALSE)</f>
        <v>54</v>
      </c>
      <c r="AI121" s="180">
        <f>HLOOKUP('Pooling Demand- Subsidy &amp; ML'!$B121,'Main Sheet'!$B$9:$F$44,34,FALSE)</f>
        <v>-2.9</v>
      </c>
      <c r="AJ121" s="180">
        <f>HLOOKUP('Pooling Demand- Subsidy &amp; ML'!$B121,'Main Sheet'!$B$9:$F$44,35,FALSE)</f>
        <v>-6.3</v>
      </c>
      <c r="AK121" s="180">
        <f>HLOOKUP('Pooling Demand- Subsidy &amp; ML'!$B121,'Main Sheet'!$B$9:$F$44,36,FALSE)</f>
        <v>-8.4</v>
      </c>
      <c r="AL121" s="108" t="e">
        <f t="shared" si="84"/>
        <v>#N/A</v>
      </c>
      <c r="AM121" s="108" t="e">
        <f t="shared" si="85"/>
        <v>#N/A</v>
      </c>
      <c r="AN121" s="108" t="e">
        <f t="shared" si="86"/>
        <v>#N/A</v>
      </c>
      <c r="AO121" s="128" t="e">
        <f>HLOOKUP($B121,'Main Sheet'!$B$9:$F$44,26,FALSE)*$P121/(1-AE121)</f>
        <v>#N/A</v>
      </c>
      <c r="AP121" s="128" t="e">
        <f>HLOOKUP($B121,'Main Sheet'!$B$9:$F$44,26,FALSE)*$P121/(1-AF121)</f>
        <v>#N/A</v>
      </c>
      <c r="AQ121" s="128" t="e">
        <f>HLOOKUP($B121,'Main Sheet'!$B$9:$F$44,26,FALSE)*$P121/(1-AG121)</f>
        <v>#N/A</v>
      </c>
      <c r="AR121" s="128" t="e">
        <f>HLOOKUP($B121,'Main Sheet'!$B$9:$F$44,26,FALSE)*$R121/(1-AE121)</f>
        <v>#N/A</v>
      </c>
      <c r="AS121" s="128" t="e">
        <f>HLOOKUP($B121,'Main Sheet'!$B$9:$F$44,26,FALSE)*$R121/(1-AF121)</f>
        <v>#N/A</v>
      </c>
      <c r="AT121" s="128" t="e">
        <f>HLOOKUP($B121,'Main Sheet'!$B$9:$F$44,26,FALSE)*$R121/(1-AG121)</f>
        <v>#N/A</v>
      </c>
      <c r="AU121" s="128" t="e">
        <f>HLOOKUP($B121,'Main Sheet'!$B$9:$F$44,26,FALSE)*$T121/(1-AL121)</f>
        <v>#N/A</v>
      </c>
      <c r="AV121" s="128" t="e">
        <f>HLOOKUP($B121,'Main Sheet'!$B$9:$F$44,26,FALSE)*$T121/(1-AM121)</f>
        <v>#N/A</v>
      </c>
      <c r="AW121" s="128" t="e">
        <f>HLOOKUP($B121,'Main Sheet'!$B$9:$F$44,26,FALSE)*$T121/(1-AN121)</f>
        <v>#N/A</v>
      </c>
      <c r="AX121" s="50" t="e">
        <f t="shared" si="87"/>
        <v>#N/A</v>
      </c>
      <c r="AY121" s="50" t="e">
        <f t="shared" si="88"/>
        <v>#N/A</v>
      </c>
      <c r="AZ121" s="50" t="e">
        <f t="shared" si="89"/>
        <v>#N/A</v>
      </c>
      <c r="BA121" s="50" t="e">
        <f t="shared" si="90"/>
        <v>#N/A</v>
      </c>
      <c r="BB121" s="50" t="e">
        <f t="shared" si="91"/>
        <v>#N/A</v>
      </c>
      <c r="BC121" s="50" t="e">
        <f t="shared" si="92"/>
        <v>#N/A</v>
      </c>
      <c r="BD121" s="50" t="e">
        <f t="shared" si="93"/>
        <v>#N/A</v>
      </c>
      <c r="BE121" s="50" t="e">
        <f t="shared" si="94"/>
        <v>#N/A</v>
      </c>
      <c r="BF121" s="50" t="e">
        <f t="shared" si="95"/>
        <v>#N/A</v>
      </c>
      <c r="BG121" s="131" t="e">
        <f t="shared" si="96"/>
        <v>#N/A</v>
      </c>
      <c r="BH121" s="131" t="e">
        <f t="shared" si="97"/>
        <v>#N/A</v>
      </c>
      <c r="BI121" s="131" t="e">
        <f t="shared" si="98"/>
        <v>#N/A</v>
      </c>
      <c r="BJ121" s="131" t="e">
        <f t="shared" si="99"/>
        <v>#N/A</v>
      </c>
      <c r="BK121" s="131" t="e">
        <f t="shared" si="100"/>
        <v>#N/A</v>
      </c>
      <c r="BL121" s="131" t="e">
        <f t="shared" si="101"/>
        <v>#N/A</v>
      </c>
      <c r="BM121" s="131" t="e">
        <f t="shared" si="102"/>
        <v>#N/A</v>
      </c>
      <c r="BN121" s="131" t="e">
        <f t="shared" si="103"/>
        <v>#N/A</v>
      </c>
      <c r="BO121" s="131" t="e">
        <f t="shared" si="104"/>
        <v>#N/A</v>
      </c>
      <c r="BP121" s="129" t="e">
        <f t="shared" si="105"/>
        <v>#N/A</v>
      </c>
      <c r="BQ121" s="129" t="e">
        <f t="shared" si="106"/>
        <v>#N/A</v>
      </c>
      <c r="BR121" s="129" t="e">
        <f t="shared" si="107"/>
        <v>#N/A</v>
      </c>
      <c r="BS121" s="129" t="e">
        <f t="shared" si="108"/>
        <v>#N/A</v>
      </c>
      <c r="BT121" s="129" t="e">
        <f t="shared" si="109"/>
        <v>#N/A</v>
      </c>
      <c r="BU121" s="129" t="e">
        <f t="shared" si="110"/>
        <v>#N/A</v>
      </c>
      <c r="BV121" s="129" t="e">
        <f t="shared" si="111"/>
        <v>#N/A</v>
      </c>
      <c r="BW121" s="129" t="e">
        <f t="shared" si="112"/>
        <v>#N/A</v>
      </c>
      <c r="BX121" s="129" t="e">
        <f t="shared" si="113"/>
        <v>#N/A</v>
      </c>
      <c r="BY121" s="131" t="e">
        <f t="shared" si="114"/>
        <v>#N/A</v>
      </c>
      <c r="BZ121" s="131" t="e">
        <f t="shared" si="115"/>
        <v>#N/A</v>
      </c>
      <c r="CA121" s="131" t="e">
        <f t="shared" si="116"/>
        <v>#N/A</v>
      </c>
      <c r="CB121" s="131" t="e">
        <f t="shared" si="117"/>
        <v>#N/A</v>
      </c>
      <c r="CC121" s="131" t="e">
        <f t="shared" si="118"/>
        <v>#N/A</v>
      </c>
      <c r="CD121" s="131" t="e">
        <f t="shared" si="119"/>
        <v>#N/A</v>
      </c>
      <c r="CE121" s="131" t="e">
        <f t="shared" si="120"/>
        <v>#N/A</v>
      </c>
      <c r="CF121" s="131" t="e">
        <f t="shared" si="121"/>
        <v>#N/A</v>
      </c>
      <c r="CG121" s="131" t="e">
        <f t="shared" si="122"/>
        <v>#N/A</v>
      </c>
    </row>
    <row r="122" spans="2:85" x14ac:dyDescent="0.2">
      <c r="B122" s="103">
        <v>2025</v>
      </c>
      <c r="C122" s="103">
        <v>4</v>
      </c>
      <c r="D122" s="103">
        <v>1</v>
      </c>
      <c r="E122" s="4" t="s">
        <v>6</v>
      </c>
      <c r="F122" s="4" t="s">
        <v>3</v>
      </c>
      <c r="G122" s="133">
        <f>SUMIFS('Model Trip Data'!$H:$H,'Model Trip Data'!$A:$A,$B122,'Model Trip Data'!$B:$B,$C122,'Model Trip Data'!$C:$C,$D122,'Model Trip Data'!$E:$E,G$7,'Model Trip Data'!$F:$F,G$8,'Model Trip Data'!$D:$D,G$10,'Model Trip Data'!$G:$G,G$9)</f>
        <v>0</v>
      </c>
      <c r="H122" s="133">
        <f>SUMIFS('Model Trip Data'!$H:$H,'Model Trip Data'!$A:$A,$B122,'Model Trip Data'!$B:$B,$C122,'Model Trip Data'!$C:$C,$D122,'Model Trip Data'!$E:$E,H$7,'Model Trip Data'!$F:$F,H$8,'Model Trip Data'!$D:$D,H$10,'Model Trip Data'!$G:$G,H$9)</f>
        <v>0</v>
      </c>
      <c r="I122" s="133">
        <f>SUMIFS('Model Trip Data'!$H:$H,'Model Trip Data'!$A:$A,$B122,'Model Trip Data'!$B:$B,$C122,'Model Trip Data'!$C:$C,$D122,'Model Trip Data'!$E:$E,I$7,'Model Trip Data'!$F:$F,I$8,'Model Trip Data'!$D:$D,I$10,'Model Trip Data'!$G:$G,I$9)</f>
        <v>0</v>
      </c>
      <c r="J122" s="133">
        <f>SUMIFS('Model Trip Data'!$H:$H,'Model Trip Data'!$A:$A,$B122,'Model Trip Data'!$B:$B,$C122,'Model Trip Data'!$C:$C,$D122,'Model Trip Data'!$E:$E,J$7,'Model Trip Data'!$F:$F,J$8,'Model Trip Data'!$D:$D,J$10,'Model Trip Data'!$G:$G,J$9)</f>
        <v>0</v>
      </c>
      <c r="K122" s="133">
        <f>SUMIFS('Model Trip Data'!$H:$H,'Model Trip Data'!$A:$A,$B122,'Model Trip Data'!$B:$B,$C122,'Model Trip Data'!$C:$C,$D122,'Model Trip Data'!$E:$E,K$7,'Model Trip Data'!$F:$F,K$8,'Model Trip Data'!$D:$D,K$10,'Model Trip Data'!$G:$G,K$9)</f>
        <v>0</v>
      </c>
      <c r="L122" s="133">
        <f>SUMIFS('Model Trip Data'!$H:$H,'Model Trip Data'!$A:$A,$B122,'Model Trip Data'!$B:$B,$C122,'Model Trip Data'!$C:$C,$D122,'Model Trip Data'!$E:$E,L$7,'Model Trip Data'!$F:$F,L$8,'Model Trip Data'!$D:$D,L$10,'Model Trip Data'!$G:$G,L$9)</f>
        <v>0</v>
      </c>
      <c r="M122" s="133">
        <f>SUMIFS('Model Trip Data'!$H:$H,'Model Trip Data'!$A:$A,$B122,'Model Trip Data'!$B:$B,$C122,'Model Trip Data'!$C:$C,$D122,'Model Trip Data'!$E:$E,M$7,'Model Trip Data'!$F:$F,M$8,'Model Trip Data'!$G:$G,M$9)</f>
        <v>0</v>
      </c>
      <c r="N122" s="133">
        <f>SUMIFS('Model Trip Data'!$H:$H,'Model Trip Data'!$A:$A,$B122,'Model Trip Data'!$B:$B,$C122,'Model Trip Data'!$C:$C,$D122,'Model Trip Data'!$E:$E,N$7,'Model Trip Data'!$F:$F,N$8,'Model Trip Data'!$G:$G,N$9)</f>
        <v>0</v>
      </c>
      <c r="O122" s="133">
        <f>SUMIFS('Model Trip Data'!$H:$H,'Model Trip Data'!$A:$A,$B122,'Model Trip Data'!$B:$B,$C122,'Model Trip Data'!$C:$C,$D122,'Model Trip Data'!$E:$E,O$7,'Model Trip Data'!$F:$F,O$8,'Model Trip Data'!$G:$G,O$9)</f>
        <v>0</v>
      </c>
      <c r="P122" s="134" t="e">
        <f>VLOOKUP($B122&amp;"_"&amp;$C122&amp;"_"&amp;$D122&amp;"_"&amp;P$10,'Model Skims Data'!$A:$H,6,FALSE)</f>
        <v>#N/A</v>
      </c>
      <c r="Q122" s="134" t="e">
        <f>VLOOKUP($B122&amp;"_"&amp;$C122&amp;"_"&amp;$D122&amp;"_"&amp;Q$10,'Model Skims Data'!$A:$H,7,FALSE)</f>
        <v>#N/A</v>
      </c>
      <c r="R122" s="134" t="e">
        <f>VLOOKUP($B122&amp;"_"&amp;$C122&amp;"_"&amp;$D122&amp;"_"&amp;R$10,'Model Skims Data'!$A:$H,6,FALSE)</f>
        <v>#N/A</v>
      </c>
      <c r="S122" s="134" t="e">
        <f>VLOOKUP($B122&amp;"_"&amp;$C122&amp;"_"&amp;$D122&amp;"_"&amp;S$10,'Model Skims Data'!$A:$H,7,FALSE)</f>
        <v>#N/A</v>
      </c>
      <c r="T122" s="134" t="e">
        <f>VLOOKUP($B122&amp;"_"&amp;$C122&amp;"_"&amp;$D122&amp;"_"&amp;T$10,'Model Skims Data'!$A:$H,6,FALSE)</f>
        <v>#N/A</v>
      </c>
      <c r="U122" s="134" t="e">
        <f>VLOOKUP($B122&amp;"_"&amp;$C122&amp;"_"&amp;$D122&amp;"_"&amp;U$10,'Model Skims Data'!$A:$H,7,FALSE)</f>
        <v>#N/A</v>
      </c>
      <c r="V122" s="134" t="e">
        <f>VLOOKUP($B122&amp;"_"&amp;$C122&amp;"_"&amp;$D122&amp;"_"&amp;V$10,'Model Skims Data'!$A:$H,8,FALSE)</f>
        <v>#N/A</v>
      </c>
      <c r="W122" s="134" t="e">
        <f>VLOOKUP($B122&amp;"_"&amp;$C122&amp;"_"&amp;$D122&amp;"_"&amp;W$10,'Model Skims Data'!$A:$H,8,FALSE)</f>
        <v>#N/A</v>
      </c>
      <c r="X122" s="134" t="e">
        <f>VLOOKUP($B122&amp;"_"&amp;$C122&amp;"_"&amp;$D122&amp;"_"&amp;X$10,'Model Skims Data'!$A:$H,8,FALSE)</f>
        <v>#N/A</v>
      </c>
      <c r="Y122" s="134">
        <f>HLOOKUP('Pooling Demand- Subsidy &amp; ML'!$B122,'Main Sheet'!$B$9:$F$44,21,FALSE)</f>
        <v>20.3</v>
      </c>
      <c r="Z122" s="134">
        <f>HLOOKUP('Pooling Demand- Subsidy &amp; ML'!$B122,'Main Sheet'!$B$9:$F$44,23,FALSE)</f>
        <v>0</v>
      </c>
      <c r="AA122" s="179">
        <f>HLOOKUP('Pooling Demand- Subsidy &amp; ML'!$B122,'Main Sheet'!$B$9:$F$44,28,FALSE)</f>
        <v>-1.9513339196716502E-3</v>
      </c>
      <c r="AB122" s="180">
        <f>HLOOKUP('Pooling Demand- Subsidy &amp; ML'!$B122,'Main Sheet'!$B$9:$F$44,30,FALSE)</f>
        <v>-2.6</v>
      </c>
      <c r="AC122" s="180">
        <f>HLOOKUP('Pooling Demand- Subsidy &amp; ML'!$B122,'Main Sheet'!$B$9:$F$44,31,FALSE)</f>
        <v>-5.9</v>
      </c>
      <c r="AD122" s="180">
        <f>HLOOKUP('Pooling Demand- Subsidy &amp; ML'!$B122,'Main Sheet'!$B$9:$F$44,32,FALSE)</f>
        <v>-7.9</v>
      </c>
      <c r="AE122" s="108" t="e">
        <f t="shared" si="81"/>
        <v>#N/A</v>
      </c>
      <c r="AF122" s="108" t="e">
        <f t="shared" si="82"/>
        <v>#N/A</v>
      </c>
      <c r="AG122" s="108" t="e">
        <f t="shared" si="83"/>
        <v>#N/A</v>
      </c>
      <c r="AH122" s="134">
        <f>HLOOKUP('Pooling Demand- Subsidy &amp; ML'!$B122,'Main Sheet'!$B$9:$F$44,24,FALSE)</f>
        <v>54</v>
      </c>
      <c r="AI122" s="180">
        <f>HLOOKUP('Pooling Demand- Subsidy &amp; ML'!$B122,'Main Sheet'!$B$9:$F$44,34,FALSE)</f>
        <v>-2.9</v>
      </c>
      <c r="AJ122" s="180">
        <f>HLOOKUP('Pooling Demand- Subsidy &amp; ML'!$B122,'Main Sheet'!$B$9:$F$44,35,FALSE)</f>
        <v>-6.3</v>
      </c>
      <c r="AK122" s="180">
        <f>HLOOKUP('Pooling Demand- Subsidy &amp; ML'!$B122,'Main Sheet'!$B$9:$F$44,36,FALSE)</f>
        <v>-8.4</v>
      </c>
      <c r="AL122" s="108" t="e">
        <f t="shared" si="84"/>
        <v>#N/A</v>
      </c>
      <c r="AM122" s="108" t="e">
        <f t="shared" si="85"/>
        <v>#N/A</v>
      </c>
      <c r="AN122" s="108" t="e">
        <f t="shared" si="86"/>
        <v>#N/A</v>
      </c>
      <c r="AO122" s="128" t="e">
        <f>HLOOKUP($B122,'Main Sheet'!$B$9:$F$44,26,FALSE)*$P122/(1-AE122)</f>
        <v>#N/A</v>
      </c>
      <c r="AP122" s="128" t="e">
        <f>HLOOKUP($B122,'Main Sheet'!$B$9:$F$44,26,FALSE)*$P122/(1-AF122)</f>
        <v>#N/A</v>
      </c>
      <c r="AQ122" s="128" t="e">
        <f>HLOOKUP($B122,'Main Sheet'!$B$9:$F$44,26,FALSE)*$P122/(1-AG122)</f>
        <v>#N/A</v>
      </c>
      <c r="AR122" s="128" t="e">
        <f>HLOOKUP($B122,'Main Sheet'!$B$9:$F$44,26,FALSE)*$R122/(1-AE122)</f>
        <v>#N/A</v>
      </c>
      <c r="AS122" s="128" t="e">
        <f>HLOOKUP($B122,'Main Sheet'!$B$9:$F$44,26,FALSE)*$R122/(1-AF122)</f>
        <v>#N/A</v>
      </c>
      <c r="AT122" s="128" t="e">
        <f>HLOOKUP($B122,'Main Sheet'!$B$9:$F$44,26,FALSE)*$R122/(1-AG122)</f>
        <v>#N/A</v>
      </c>
      <c r="AU122" s="128" t="e">
        <f>HLOOKUP($B122,'Main Sheet'!$B$9:$F$44,26,FALSE)*$T122/(1-AL122)</f>
        <v>#N/A</v>
      </c>
      <c r="AV122" s="128" t="e">
        <f>HLOOKUP($B122,'Main Sheet'!$B$9:$F$44,26,FALSE)*$T122/(1-AM122)</f>
        <v>#N/A</v>
      </c>
      <c r="AW122" s="128" t="e">
        <f>HLOOKUP($B122,'Main Sheet'!$B$9:$F$44,26,FALSE)*$T122/(1-AN122)</f>
        <v>#N/A</v>
      </c>
      <c r="AX122" s="50" t="e">
        <f t="shared" si="87"/>
        <v>#N/A</v>
      </c>
      <c r="AY122" s="50" t="e">
        <f t="shared" si="88"/>
        <v>#N/A</v>
      </c>
      <c r="AZ122" s="50" t="e">
        <f t="shared" si="89"/>
        <v>#N/A</v>
      </c>
      <c r="BA122" s="50" t="e">
        <f t="shared" si="90"/>
        <v>#N/A</v>
      </c>
      <c r="BB122" s="50" t="e">
        <f t="shared" si="91"/>
        <v>#N/A</v>
      </c>
      <c r="BC122" s="50" t="e">
        <f t="shared" si="92"/>
        <v>#N/A</v>
      </c>
      <c r="BD122" s="50" t="e">
        <f t="shared" si="93"/>
        <v>#N/A</v>
      </c>
      <c r="BE122" s="50" t="e">
        <f t="shared" si="94"/>
        <v>#N/A</v>
      </c>
      <c r="BF122" s="50" t="e">
        <f t="shared" si="95"/>
        <v>#N/A</v>
      </c>
      <c r="BG122" s="131" t="e">
        <f t="shared" si="96"/>
        <v>#N/A</v>
      </c>
      <c r="BH122" s="131" t="e">
        <f t="shared" si="97"/>
        <v>#N/A</v>
      </c>
      <c r="BI122" s="131" t="e">
        <f t="shared" si="98"/>
        <v>#N/A</v>
      </c>
      <c r="BJ122" s="131" t="e">
        <f t="shared" si="99"/>
        <v>#N/A</v>
      </c>
      <c r="BK122" s="131" t="e">
        <f t="shared" si="100"/>
        <v>#N/A</v>
      </c>
      <c r="BL122" s="131" t="e">
        <f t="shared" si="101"/>
        <v>#N/A</v>
      </c>
      <c r="BM122" s="131" t="e">
        <f t="shared" si="102"/>
        <v>#N/A</v>
      </c>
      <c r="BN122" s="131" t="e">
        <f t="shared" si="103"/>
        <v>#N/A</v>
      </c>
      <c r="BO122" s="131" t="e">
        <f t="shared" si="104"/>
        <v>#N/A</v>
      </c>
      <c r="BP122" s="129" t="e">
        <f t="shared" si="105"/>
        <v>#N/A</v>
      </c>
      <c r="BQ122" s="129" t="e">
        <f t="shared" si="106"/>
        <v>#N/A</v>
      </c>
      <c r="BR122" s="129" t="e">
        <f t="shared" si="107"/>
        <v>#N/A</v>
      </c>
      <c r="BS122" s="129" t="e">
        <f t="shared" si="108"/>
        <v>#N/A</v>
      </c>
      <c r="BT122" s="129" t="e">
        <f t="shared" si="109"/>
        <v>#N/A</v>
      </c>
      <c r="BU122" s="129" t="e">
        <f t="shared" si="110"/>
        <v>#N/A</v>
      </c>
      <c r="BV122" s="129" t="e">
        <f t="shared" si="111"/>
        <v>#N/A</v>
      </c>
      <c r="BW122" s="129" t="e">
        <f t="shared" si="112"/>
        <v>#N/A</v>
      </c>
      <c r="BX122" s="129" t="e">
        <f t="shared" si="113"/>
        <v>#N/A</v>
      </c>
      <c r="BY122" s="131" t="e">
        <f t="shared" si="114"/>
        <v>#N/A</v>
      </c>
      <c r="BZ122" s="131" t="e">
        <f t="shared" si="115"/>
        <v>#N/A</v>
      </c>
      <c r="CA122" s="131" t="e">
        <f t="shared" si="116"/>
        <v>#N/A</v>
      </c>
      <c r="CB122" s="131" t="e">
        <f t="shared" si="117"/>
        <v>#N/A</v>
      </c>
      <c r="CC122" s="131" t="e">
        <f t="shared" si="118"/>
        <v>#N/A</v>
      </c>
      <c r="CD122" s="131" t="e">
        <f t="shared" si="119"/>
        <v>#N/A</v>
      </c>
      <c r="CE122" s="131" t="e">
        <f t="shared" si="120"/>
        <v>#N/A</v>
      </c>
      <c r="CF122" s="131" t="e">
        <f t="shared" si="121"/>
        <v>#N/A</v>
      </c>
      <c r="CG122" s="131" t="e">
        <f t="shared" si="122"/>
        <v>#N/A</v>
      </c>
    </row>
    <row r="123" spans="2:85" x14ac:dyDescent="0.2">
      <c r="B123" s="103">
        <v>2025</v>
      </c>
      <c r="C123" s="103">
        <v>5</v>
      </c>
      <c r="D123" s="103">
        <v>1</v>
      </c>
      <c r="E123" s="4" t="s">
        <v>7</v>
      </c>
      <c r="F123" s="4" t="s">
        <v>3</v>
      </c>
      <c r="G123" s="133">
        <f>SUMIFS('Model Trip Data'!$H:$H,'Model Trip Data'!$A:$A,$B123,'Model Trip Data'!$B:$B,$C123,'Model Trip Data'!$C:$C,$D123,'Model Trip Data'!$E:$E,G$7,'Model Trip Data'!$F:$F,G$8,'Model Trip Data'!$D:$D,G$10,'Model Trip Data'!$G:$G,G$9)</f>
        <v>0</v>
      </c>
      <c r="H123" s="133">
        <f>SUMIFS('Model Trip Data'!$H:$H,'Model Trip Data'!$A:$A,$B123,'Model Trip Data'!$B:$B,$C123,'Model Trip Data'!$C:$C,$D123,'Model Trip Data'!$E:$E,H$7,'Model Trip Data'!$F:$F,H$8,'Model Trip Data'!$D:$D,H$10,'Model Trip Data'!$G:$G,H$9)</f>
        <v>0</v>
      </c>
      <c r="I123" s="133">
        <f>SUMIFS('Model Trip Data'!$H:$H,'Model Trip Data'!$A:$A,$B123,'Model Trip Data'!$B:$B,$C123,'Model Trip Data'!$C:$C,$D123,'Model Trip Data'!$E:$E,I$7,'Model Trip Data'!$F:$F,I$8,'Model Trip Data'!$D:$D,I$10,'Model Trip Data'!$G:$G,I$9)</f>
        <v>0</v>
      </c>
      <c r="J123" s="133">
        <f>SUMIFS('Model Trip Data'!$H:$H,'Model Trip Data'!$A:$A,$B123,'Model Trip Data'!$B:$B,$C123,'Model Trip Data'!$C:$C,$D123,'Model Trip Data'!$E:$E,J$7,'Model Trip Data'!$F:$F,J$8,'Model Trip Data'!$D:$D,J$10,'Model Trip Data'!$G:$G,J$9)</f>
        <v>0</v>
      </c>
      <c r="K123" s="133">
        <f>SUMIFS('Model Trip Data'!$H:$H,'Model Trip Data'!$A:$A,$B123,'Model Trip Data'!$B:$B,$C123,'Model Trip Data'!$C:$C,$D123,'Model Trip Data'!$E:$E,K$7,'Model Trip Data'!$F:$F,K$8,'Model Trip Data'!$D:$D,K$10,'Model Trip Data'!$G:$G,K$9)</f>
        <v>0</v>
      </c>
      <c r="L123" s="133">
        <f>SUMIFS('Model Trip Data'!$H:$H,'Model Trip Data'!$A:$A,$B123,'Model Trip Data'!$B:$B,$C123,'Model Trip Data'!$C:$C,$D123,'Model Trip Data'!$E:$E,L$7,'Model Trip Data'!$F:$F,L$8,'Model Trip Data'!$D:$D,L$10,'Model Trip Data'!$G:$G,L$9)</f>
        <v>0</v>
      </c>
      <c r="M123" s="133">
        <f>SUMIFS('Model Trip Data'!$H:$H,'Model Trip Data'!$A:$A,$B123,'Model Trip Data'!$B:$B,$C123,'Model Trip Data'!$C:$C,$D123,'Model Trip Data'!$E:$E,M$7,'Model Trip Data'!$F:$F,M$8,'Model Trip Data'!$G:$G,M$9)</f>
        <v>0</v>
      </c>
      <c r="N123" s="133">
        <f>SUMIFS('Model Trip Data'!$H:$H,'Model Trip Data'!$A:$A,$B123,'Model Trip Data'!$B:$B,$C123,'Model Trip Data'!$C:$C,$D123,'Model Trip Data'!$E:$E,N$7,'Model Trip Data'!$F:$F,N$8,'Model Trip Data'!$G:$G,N$9)</f>
        <v>0</v>
      </c>
      <c r="O123" s="133">
        <f>SUMIFS('Model Trip Data'!$H:$H,'Model Trip Data'!$A:$A,$B123,'Model Trip Data'!$B:$B,$C123,'Model Trip Data'!$C:$C,$D123,'Model Trip Data'!$E:$E,O$7,'Model Trip Data'!$F:$F,O$8,'Model Trip Data'!$G:$G,O$9)</f>
        <v>0</v>
      </c>
      <c r="P123" s="134" t="e">
        <f>VLOOKUP($B123&amp;"_"&amp;$C123&amp;"_"&amp;$D123&amp;"_"&amp;P$10,'Model Skims Data'!$A:$H,6,FALSE)</f>
        <v>#N/A</v>
      </c>
      <c r="Q123" s="134" t="e">
        <f>VLOOKUP($B123&amp;"_"&amp;$C123&amp;"_"&amp;$D123&amp;"_"&amp;Q$10,'Model Skims Data'!$A:$H,7,FALSE)</f>
        <v>#N/A</v>
      </c>
      <c r="R123" s="134" t="e">
        <f>VLOOKUP($B123&amp;"_"&amp;$C123&amp;"_"&amp;$D123&amp;"_"&amp;R$10,'Model Skims Data'!$A:$H,6,FALSE)</f>
        <v>#N/A</v>
      </c>
      <c r="S123" s="134" t="e">
        <f>VLOOKUP($B123&amp;"_"&amp;$C123&amp;"_"&amp;$D123&amp;"_"&amp;S$10,'Model Skims Data'!$A:$H,7,FALSE)</f>
        <v>#N/A</v>
      </c>
      <c r="T123" s="134" t="e">
        <f>VLOOKUP($B123&amp;"_"&amp;$C123&amp;"_"&amp;$D123&amp;"_"&amp;T$10,'Model Skims Data'!$A:$H,6,FALSE)</f>
        <v>#N/A</v>
      </c>
      <c r="U123" s="134" t="e">
        <f>VLOOKUP($B123&amp;"_"&amp;$C123&amp;"_"&amp;$D123&amp;"_"&amp;U$10,'Model Skims Data'!$A:$H,7,FALSE)</f>
        <v>#N/A</v>
      </c>
      <c r="V123" s="134" t="e">
        <f>VLOOKUP($B123&amp;"_"&amp;$C123&amp;"_"&amp;$D123&amp;"_"&amp;V$10,'Model Skims Data'!$A:$H,8,FALSE)</f>
        <v>#N/A</v>
      </c>
      <c r="W123" s="134" t="e">
        <f>VLOOKUP($B123&amp;"_"&amp;$C123&amp;"_"&amp;$D123&amp;"_"&amp;W$10,'Model Skims Data'!$A:$H,8,FALSE)</f>
        <v>#N/A</v>
      </c>
      <c r="X123" s="134" t="e">
        <f>VLOOKUP($B123&amp;"_"&amp;$C123&amp;"_"&amp;$D123&amp;"_"&amp;X$10,'Model Skims Data'!$A:$H,8,FALSE)</f>
        <v>#N/A</v>
      </c>
      <c r="Y123" s="134">
        <f>HLOOKUP('Pooling Demand- Subsidy &amp; ML'!$B123,'Main Sheet'!$B$9:$F$44,21,FALSE)</f>
        <v>20.3</v>
      </c>
      <c r="Z123" s="134">
        <f>HLOOKUP('Pooling Demand- Subsidy &amp; ML'!$B123,'Main Sheet'!$B$9:$F$44,23,FALSE)</f>
        <v>0</v>
      </c>
      <c r="AA123" s="179">
        <f>HLOOKUP('Pooling Demand- Subsidy &amp; ML'!$B123,'Main Sheet'!$B$9:$F$44,28,FALSE)</f>
        <v>-1.9513339196716502E-3</v>
      </c>
      <c r="AB123" s="180">
        <f>HLOOKUP('Pooling Demand- Subsidy &amp; ML'!$B123,'Main Sheet'!$B$9:$F$44,30,FALSE)</f>
        <v>-2.6</v>
      </c>
      <c r="AC123" s="180">
        <f>HLOOKUP('Pooling Demand- Subsidy &amp; ML'!$B123,'Main Sheet'!$B$9:$F$44,31,FALSE)</f>
        <v>-5.9</v>
      </c>
      <c r="AD123" s="180">
        <f>HLOOKUP('Pooling Demand- Subsidy &amp; ML'!$B123,'Main Sheet'!$B$9:$F$44,32,FALSE)</f>
        <v>-7.9</v>
      </c>
      <c r="AE123" s="108" t="e">
        <f t="shared" si="81"/>
        <v>#N/A</v>
      </c>
      <c r="AF123" s="108" t="e">
        <f t="shared" si="82"/>
        <v>#N/A</v>
      </c>
      <c r="AG123" s="108" t="e">
        <f t="shared" si="83"/>
        <v>#N/A</v>
      </c>
      <c r="AH123" s="134">
        <f>HLOOKUP('Pooling Demand- Subsidy &amp; ML'!$B123,'Main Sheet'!$B$9:$F$44,24,FALSE)</f>
        <v>54</v>
      </c>
      <c r="AI123" s="180">
        <f>HLOOKUP('Pooling Demand- Subsidy &amp; ML'!$B123,'Main Sheet'!$B$9:$F$44,34,FALSE)</f>
        <v>-2.9</v>
      </c>
      <c r="AJ123" s="180">
        <f>HLOOKUP('Pooling Demand- Subsidy &amp; ML'!$B123,'Main Sheet'!$B$9:$F$44,35,FALSE)</f>
        <v>-6.3</v>
      </c>
      <c r="AK123" s="180">
        <f>HLOOKUP('Pooling Demand- Subsidy &amp; ML'!$B123,'Main Sheet'!$B$9:$F$44,36,FALSE)</f>
        <v>-8.4</v>
      </c>
      <c r="AL123" s="108" t="e">
        <f t="shared" si="84"/>
        <v>#N/A</v>
      </c>
      <c r="AM123" s="108" t="e">
        <f t="shared" si="85"/>
        <v>#N/A</v>
      </c>
      <c r="AN123" s="108" t="e">
        <f t="shared" si="86"/>
        <v>#N/A</v>
      </c>
      <c r="AO123" s="128" t="e">
        <f>HLOOKUP($B123,'Main Sheet'!$B$9:$F$44,26,FALSE)*$P123/(1-AE123)</f>
        <v>#N/A</v>
      </c>
      <c r="AP123" s="128" t="e">
        <f>HLOOKUP($B123,'Main Sheet'!$B$9:$F$44,26,FALSE)*$P123/(1-AF123)</f>
        <v>#N/A</v>
      </c>
      <c r="AQ123" s="128" t="e">
        <f>HLOOKUP($B123,'Main Sheet'!$B$9:$F$44,26,FALSE)*$P123/(1-AG123)</f>
        <v>#N/A</v>
      </c>
      <c r="AR123" s="128" t="e">
        <f>HLOOKUP($B123,'Main Sheet'!$B$9:$F$44,26,FALSE)*$R123/(1-AE123)</f>
        <v>#N/A</v>
      </c>
      <c r="AS123" s="128" t="e">
        <f>HLOOKUP($B123,'Main Sheet'!$B$9:$F$44,26,FALSE)*$R123/(1-AF123)</f>
        <v>#N/A</v>
      </c>
      <c r="AT123" s="128" t="e">
        <f>HLOOKUP($B123,'Main Sheet'!$B$9:$F$44,26,FALSE)*$R123/(1-AG123)</f>
        <v>#N/A</v>
      </c>
      <c r="AU123" s="128" t="e">
        <f>HLOOKUP($B123,'Main Sheet'!$B$9:$F$44,26,FALSE)*$T123/(1-AL123)</f>
        <v>#N/A</v>
      </c>
      <c r="AV123" s="128" t="e">
        <f>HLOOKUP($B123,'Main Sheet'!$B$9:$F$44,26,FALSE)*$T123/(1-AM123)</f>
        <v>#N/A</v>
      </c>
      <c r="AW123" s="128" t="e">
        <f>HLOOKUP($B123,'Main Sheet'!$B$9:$F$44,26,FALSE)*$T123/(1-AN123)</f>
        <v>#N/A</v>
      </c>
      <c r="AX123" s="50" t="e">
        <f t="shared" si="87"/>
        <v>#N/A</v>
      </c>
      <c r="AY123" s="50" t="e">
        <f t="shared" si="88"/>
        <v>#N/A</v>
      </c>
      <c r="AZ123" s="50" t="e">
        <f t="shared" si="89"/>
        <v>#N/A</v>
      </c>
      <c r="BA123" s="50" t="e">
        <f t="shared" si="90"/>
        <v>#N/A</v>
      </c>
      <c r="BB123" s="50" t="e">
        <f t="shared" si="91"/>
        <v>#N/A</v>
      </c>
      <c r="BC123" s="50" t="e">
        <f t="shared" si="92"/>
        <v>#N/A</v>
      </c>
      <c r="BD123" s="50" t="e">
        <f t="shared" si="93"/>
        <v>#N/A</v>
      </c>
      <c r="BE123" s="50" t="e">
        <f t="shared" si="94"/>
        <v>#N/A</v>
      </c>
      <c r="BF123" s="50" t="e">
        <f t="shared" si="95"/>
        <v>#N/A</v>
      </c>
      <c r="BG123" s="131" t="e">
        <f t="shared" si="96"/>
        <v>#N/A</v>
      </c>
      <c r="BH123" s="131" t="e">
        <f t="shared" si="97"/>
        <v>#N/A</v>
      </c>
      <c r="BI123" s="131" t="e">
        <f t="shared" si="98"/>
        <v>#N/A</v>
      </c>
      <c r="BJ123" s="131" t="e">
        <f t="shared" si="99"/>
        <v>#N/A</v>
      </c>
      <c r="BK123" s="131" t="e">
        <f t="shared" si="100"/>
        <v>#N/A</v>
      </c>
      <c r="BL123" s="131" t="e">
        <f t="shared" si="101"/>
        <v>#N/A</v>
      </c>
      <c r="BM123" s="131" t="e">
        <f t="shared" si="102"/>
        <v>#N/A</v>
      </c>
      <c r="BN123" s="131" t="e">
        <f t="shared" si="103"/>
        <v>#N/A</v>
      </c>
      <c r="BO123" s="131" t="e">
        <f t="shared" si="104"/>
        <v>#N/A</v>
      </c>
      <c r="BP123" s="129" t="e">
        <f t="shared" si="105"/>
        <v>#N/A</v>
      </c>
      <c r="BQ123" s="129" t="e">
        <f t="shared" si="106"/>
        <v>#N/A</v>
      </c>
      <c r="BR123" s="129" t="e">
        <f t="shared" si="107"/>
        <v>#N/A</v>
      </c>
      <c r="BS123" s="129" t="e">
        <f t="shared" si="108"/>
        <v>#N/A</v>
      </c>
      <c r="BT123" s="129" t="e">
        <f t="shared" si="109"/>
        <v>#N/A</v>
      </c>
      <c r="BU123" s="129" t="e">
        <f t="shared" si="110"/>
        <v>#N/A</v>
      </c>
      <c r="BV123" s="129" t="e">
        <f t="shared" si="111"/>
        <v>#N/A</v>
      </c>
      <c r="BW123" s="129" t="e">
        <f t="shared" si="112"/>
        <v>#N/A</v>
      </c>
      <c r="BX123" s="129" t="e">
        <f t="shared" si="113"/>
        <v>#N/A</v>
      </c>
      <c r="BY123" s="131" t="e">
        <f t="shared" si="114"/>
        <v>#N/A</v>
      </c>
      <c r="BZ123" s="131" t="e">
        <f t="shared" si="115"/>
        <v>#N/A</v>
      </c>
      <c r="CA123" s="131" t="e">
        <f t="shared" si="116"/>
        <v>#N/A</v>
      </c>
      <c r="CB123" s="131" t="e">
        <f t="shared" si="117"/>
        <v>#N/A</v>
      </c>
      <c r="CC123" s="131" t="e">
        <f t="shared" si="118"/>
        <v>#N/A</v>
      </c>
      <c r="CD123" s="131" t="e">
        <f t="shared" si="119"/>
        <v>#N/A</v>
      </c>
      <c r="CE123" s="131" t="e">
        <f t="shared" si="120"/>
        <v>#N/A</v>
      </c>
      <c r="CF123" s="131" t="e">
        <f t="shared" si="121"/>
        <v>#N/A</v>
      </c>
      <c r="CG123" s="131" t="e">
        <f t="shared" si="122"/>
        <v>#N/A</v>
      </c>
    </row>
    <row r="124" spans="2:85" x14ac:dyDescent="0.2">
      <c r="B124" s="103">
        <v>2025</v>
      </c>
      <c r="C124" s="103">
        <v>6</v>
      </c>
      <c r="D124" s="103">
        <v>1</v>
      </c>
      <c r="E124" s="4" t="s">
        <v>8</v>
      </c>
      <c r="F124" s="4" t="s">
        <v>3</v>
      </c>
      <c r="G124" s="133">
        <f>SUMIFS('Model Trip Data'!$H:$H,'Model Trip Data'!$A:$A,$B124,'Model Trip Data'!$B:$B,$C124,'Model Trip Data'!$C:$C,$D124,'Model Trip Data'!$E:$E,G$7,'Model Trip Data'!$F:$F,G$8,'Model Trip Data'!$D:$D,G$10,'Model Trip Data'!$G:$G,G$9)</f>
        <v>0</v>
      </c>
      <c r="H124" s="133">
        <f>SUMIFS('Model Trip Data'!$H:$H,'Model Trip Data'!$A:$A,$B124,'Model Trip Data'!$B:$B,$C124,'Model Trip Data'!$C:$C,$D124,'Model Trip Data'!$E:$E,H$7,'Model Trip Data'!$F:$F,H$8,'Model Trip Data'!$D:$D,H$10,'Model Trip Data'!$G:$G,H$9)</f>
        <v>0</v>
      </c>
      <c r="I124" s="133">
        <f>SUMIFS('Model Trip Data'!$H:$H,'Model Trip Data'!$A:$A,$B124,'Model Trip Data'!$B:$B,$C124,'Model Trip Data'!$C:$C,$D124,'Model Trip Data'!$E:$E,I$7,'Model Trip Data'!$F:$F,I$8,'Model Trip Data'!$D:$D,I$10,'Model Trip Data'!$G:$G,I$9)</f>
        <v>0</v>
      </c>
      <c r="J124" s="133">
        <f>SUMIFS('Model Trip Data'!$H:$H,'Model Trip Data'!$A:$A,$B124,'Model Trip Data'!$B:$B,$C124,'Model Trip Data'!$C:$C,$D124,'Model Trip Data'!$E:$E,J$7,'Model Trip Data'!$F:$F,J$8,'Model Trip Data'!$D:$D,J$10,'Model Trip Data'!$G:$G,J$9)</f>
        <v>0</v>
      </c>
      <c r="K124" s="133">
        <f>SUMIFS('Model Trip Data'!$H:$H,'Model Trip Data'!$A:$A,$B124,'Model Trip Data'!$B:$B,$C124,'Model Trip Data'!$C:$C,$D124,'Model Trip Data'!$E:$E,K$7,'Model Trip Data'!$F:$F,K$8,'Model Trip Data'!$D:$D,K$10,'Model Trip Data'!$G:$G,K$9)</f>
        <v>0</v>
      </c>
      <c r="L124" s="133">
        <f>SUMIFS('Model Trip Data'!$H:$H,'Model Trip Data'!$A:$A,$B124,'Model Trip Data'!$B:$B,$C124,'Model Trip Data'!$C:$C,$D124,'Model Trip Data'!$E:$E,L$7,'Model Trip Data'!$F:$F,L$8,'Model Trip Data'!$D:$D,L$10,'Model Trip Data'!$G:$G,L$9)</f>
        <v>0</v>
      </c>
      <c r="M124" s="133">
        <f>SUMIFS('Model Trip Data'!$H:$H,'Model Trip Data'!$A:$A,$B124,'Model Trip Data'!$B:$B,$C124,'Model Trip Data'!$C:$C,$D124,'Model Trip Data'!$E:$E,M$7,'Model Trip Data'!$F:$F,M$8,'Model Trip Data'!$G:$G,M$9)</f>
        <v>0</v>
      </c>
      <c r="N124" s="133">
        <f>SUMIFS('Model Trip Data'!$H:$H,'Model Trip Data'!$A:$A,$B124,'Model Trip Data'!$B:$B,$C124,'Model Trip Data'!$C:$C,$D124,'Model Trip Data'!$E:$E,N$7,'Model Trip Data'!$F:$F,N$8,'Model Trip Data'!$G:$G,N$9)</f>
        <v>0</v>
      </c>
      <c r="O124" s="133">
        <f>SUMIFS('Model Trip Data'!$H:$H,'Model Trip Data'!$A:$A,$B124,'Model Trip Data'!$B:$B,$C124,'Model Trip Data'!$C:$C,$D124,'Model Trip Data'!$E:$E,O$7,'Model Trip Data'!$F:$F,O$8,'Model Trip Data'!$G:$G,O$9)</f>
        <v>0</v>
      </c>
      <c r="P124" s="134" t="e">
        <f>VLOOKUP($B124&amp;"_"&amp;$C124&amp;"_"&amp;$D124&amp;"_"&amp;P$10,'Model Skims Data'!$A:$H,6,FALSE)</f>
        <v>#N/A</v>
      </c>
      <c r="Q124" s="134" t="e">
        <f>VLOOKUP($B124&amp;"_"&amp;$C124&amp;"_"&amp;$D124&amp;"_"&amp;Q$10,'Model Skims Data'!$A:$H,7,FALSE)</f>
        <v>#N/A</v>
      </c>
      <c r="R124" s="134" t="e">
        <f>VLOOKUP($B124&amp;"_"&amp;$C124&amp;"_"&amp;$D124&amp;"_"&amp;R$10,'Model Skims Data'!$A:$H,6,FALSE)</f>
        <v>#N/A</v>
      </c>
      <c r="S124" s="134" t="e">
        <f>VLOOKUP($B124&amp;"_"&amp;$C124&amp;"_"&amp;$D124&amp;"_"&amp;S$10,'Model Skims Data'!$A:$H,7,FALSE)</f>
        <v>#N/A</v>
      </c>
      <c r="T124" s="134" t="e">
        <f>VLOOKUP($B124&amp;"_"&amp;$C124&amp;"_"&amp;$D124&amp;"_"&amp;T$10,'Model Skims Data'!$A:$H,6,FALSE)</f>
        <v>#N/A</v>
      </c>
      <c r="U124" s="134" t="e">
        <f>VLOOKUP($B124&amp;"_"&amp;$C124&amp;"_"&amp;$D124&amp;"_"&amp;U$10,'Model Skims Data'!$A:$H,7,FALSE)</f>
        <v>#N/A</v>
      </c>
      <c r="V124" s="134" t="e">
        <f>VLOOKUP($B124&amp;"_"&amp;$C124&amp;"_"&amp;$D124&amp;"_"&amp;V$10,'Model Skims Data'!$A:$H,8,FALSE)</f>
        <v>#N/A</v>
      </c>
      <c r="W124" s="134" t="e">
        <f>VLOOKUP($B124&amp;"_"&amp;$C124&amp;"_"&amp;$D124&amp;"_"&amp;W$10,'Model Skims Data'!$A:$H,8,FALSE)</f>
        <v>#N/A</v>
      </c>
      <c r="X124" s="134" t="e">
        <f>VLOOKUP($B124&amp;"_"&amp;$C124&amp;"_"&amp;$D124&amp;"_"&amp;X$10,'Model Skims Data'!$A:$H,8,FALSE)</f>
        <v>#N/A</v>
      </c>
      <c r="Y124" s="134">
        <f>HLOOKUP('Pooling Demand- Subsidy &amp; ML'!$B124,'Main Sheet'!$B$9:$F$44,21,FALSE)</f>
        <v>20.3</v>
      </c>
      <c r="Z124" s="134">
        <f>HLOOKUP('Pooling Demand- Subsidy &amp; ML'!$B124,'Main Sheet'!$B$9:$F$44,23,FALSE)</f>
        <v>0</v>
      </c>
      <c r="AA124" s="179">
        <f>HLOOKUP('Pooling Demand- Subsidy &amp; ML'!$B124,'Main Sheet'!$B$9:$F$44,28,FALSE)</f>
        <v>-1.9513339196716502E-3</v>
      </c>
      <c r="AB124" s="180">
        <f>HLOOKUP('Pooling Demand- Subsidy &amp; ML'!$B124,'Main Sheet'!$B$9:$F$44,30,FALSE)</f>
        <v>-2.6</v>
      </c>
      <c r="AC124" s="180">
        <f>HLOOKUP('Pooling Demand- Subsidy &amp; ML'!$B124,'Main Sheet'!$B$9:$F$44,31,FALSE)</f>
        <v>-5.9</v>
      </c>
      <c r="AD124" s="180">
        <f>HLOOKUP('Pooling Demand- Subsidy &amp; ML'!$B124,'Main Sheet'!$B$9:$F$44,32,FALSE)</f>
        <v>-7.9</v>
      </c>
      <c r="AE124" s="108" t="e">
        <f t="shared" si="81"/>
        <v>#N/A</v>
      </c>
      <c r="AF124" s="108" t="e">
        <f t="shared" si="82"/>
        <v>#N/A</v>
      </c>
      <c r="AG124" s="108" t="e">
        <f t="shared" si="83"/>
        <v>#N/A</v>
      </c>
      <c r="AH124" s="134">
        <f>HLOOKUP('Pooling Demand- Subsidy &amp; ML'!$B124,'Main Sheet'!$B$9:$F$44,24,FALSE)</f>
        <v>54</v>
      </c>
      <c r="AI124" s="180">
        <f>HLOOKUP('Pooling Demand- Subsidy &amp; ML'!$B124,'Main Sheet'!$B$9:$F$44,34,FALSE)</f>
        <v>-2.9</v>
      </c>
      <c r="AJ124" s="180">
        <f>HLOOKUP('Pooling Demand- Subsidy &amp; ML'!$B124,'Main Sheet'!$B$9:$F$44,35,FALSE)</f>
        <v>-6.3</v>
      </c>
      <c r="AK124" s="180">
        <f>HLOOKUP('Pooling Demand- Subsidy &amp; ML'!$B124,'Main Sheet'!$B$9:$F$44,36,FALSE)</f>
        <v>-8.4</v>
      </c>
      <c r="AL124" s="108" t="e">
        <f t="shared" si="84"/>
        <v>#N/A</v>
      </c>
      <c r="AM124" s="108" t="e">
        <f t="shared" si="85"/>
        <v>#N/A</v>
      </c>
      <c r="AN124" s="108" t="e">
        <f t="shared" si="86"/>
        <v>#N/A</v>
      </c>
      <c r="AO124" s="128" t="e">
        <f>HLOOKUP($B124,'Main Sheet'!$B$9:$F$44,26,FALSE)*$P124/(1-AE124)</f>
        <v>#N/A</v>
      </c>
      <c r="AP124" s="128" t="e">
        <f>HLOOKUP($B124,'Main Sheet'!$B$9:$F$44,26,FALSE)*$P124/(1-AF124)</f>
        <v>#N/A</v>
      </c>
      <c r="AQ124" s="128" t="e">
        <f>HLOOKUP($B124,'Main Sheet'!$B$9:$F$44,26,FALSE)*$P124/(1-AG124)</f>
        <v>#N/A</v>
      </c>
      <c r="AR124" s="128" t="e">
        <f>HLOOKUP($B124,'Main Sheet'!$B$9:$F$44,26,FALSE)*$R124/(1-AE124)</f>
        <v>#N/A</v>
      </c>
      <c r="AS124" s="128" t="e">
        <f>HLOOKUP($B124,'Main Sheet'!$B$9:$F$44,26,FALSE)*$R124/(1-AF124)</f>
        <v>#N/A</v>
      </c>
      <c r="AT124" s="128" t="e">
        <f>HLOOKUP($B124,'Main Sheet'!$B$9:$F$44,26,FALSE)*$R124/(1-AG124)</f>
        <v>#N/A</v>
      </c>
      <c r="AU124" s="128" t="e">
        <f>HLOOKUP($B124,'Main Sheet'!$B$9:$F$44,26,FALSE)*$T124/(1-AL124)</f>
        <v>#N/A</v>
      </c>
      <c r="AV124" s="128" t="e">
        <f>HLOOKUP($B124,'Main Sheet'!$B$9:$F$44,26,FALSE)*$T124/(1-AM124)</f>
        <v>#N/A</v>
      </c>
      <c r="AW124" s="128" t="e">
        <f>HLOOKUP($B124,'Main Sheet'!$B$9:$F$44,26,FALSE)*$T124/(1-AN124)</f>
        <v>#N/A</v>
      </c>
      <c r="AX124" s="50" t="e">
        <f t="shared" si="87"/>
        <v>#N/A</v>
      </c>
      <c r="AY124" s="50" t="e">
        <f t="shared" si="88"/>
        <v>#N/A</v>
      </c>
      <c r="AZ124" s="50" t="e">
        <f t="shared" si="89"/>
        <v>#N/A</v>
      </c>
      <c r="BA124" s="50" t="e">
        <f t="shared" si="90"/>
        <v>#N/A</v>
      </c>
      <c r="BB124" s="50" t="e">
        <f t="shared" si="91"/>
        <v>#N/A</v>
      </c>
      <c r="BC124" s="50" t="e">
        <f t="shared" si="92"/>
        <v>#N/A</v>
      </c>
      <c r="BD124" s="50" t="e">
        <f t="shared" si="93"/>
        <v>#N/A</v>
      </c>
      <c r="BE124" s="50" t="e">
        <f t="shared" si="94"/>
        <v>#N/A</v>
      </c>
      <c r="BF124" s="50" t="e">
        <f t="shared" si="95"/>
        <v>#N/A</v>
      </c>
      <c r="BG124" s="131" t="e">
        <f t="shared" si="96"/>
        <v>#N/A</v>
      </c>
      <c r="BH124" s="131" t="e">
        <f t="shared" si="97"/>
        <v>#N/A</v>
      </c>
      <c r="BI124" s="131" t="e">
        <f t="shared" si="98"/>
        <v>#N/A</v>
      </c>
      <c r="BJ124" s="131" t="e">
        <f t="shared" si="99"/>
        <v>#N/A</v>
      </c>
      <c r="BK124" s="131" t="e">
        <f t="shared" si="100"/>
        <v>#N/A</v>
      </c>
      <c r="BL124" s="131" t="e">
        <f t="shared" si="101"/>
        <v>#N/A</v>
      </c>
      <c r="BM124" s="131" t="e">
        <f t="shared" si="102"/>
        <v>#N/A</v>
      </c>
      <c r="BN124" s="131" t="e">
        <f t="shared" si="103"/>
        <v>#N/A</v>
      </c>
      <c r="BO124" s="131" t="e">
        <f t="shared" si="104"/>
        <v>#N/A</v>
      </c>
      <c r="BP124" s="129" t="e">
        <f t="shared" si="105"/>
        <v>#N/A</v>
      </c>
      <c r="BQ124" s="129" t="e">
        <f t="shared" si="106"/>
        <v>#N/A</v>
      </c>
      <c r="BR124" s="129" t="e">
        <f t="shared" si="107"/>
        <v>#N/A</v>
      </c>
      <c r="BS124" s="129" t="e">
        <f t="shared" si="108"/>
        <v>#N/A</v>
      </c>
      <c r="BT124" s="129" t="e">
        <f t="shared" si="109"/>
        <v>#N/A</v>
      </c>
      <c r="BU124" s="129" t="e">
        <f t="shared" si="110"/>
        <v>#N/A</v>
      </c>
      <c r="BV124" s="129" t="e">
        <f t="shared" si="111"/>
        <v>#N/A</v>
      </c>
      <c r="BW124" s="129" t="e">
        <f t="shared" si="112"/>
        <v>#N/A</v>
      </c>
      <c r="BX124" s="129" t="e">
        <f t="shared" si="113"/>
        <v>#N/A</v>
      </c>
      <c r="BY124" s="131" t="e">
        <f t="shared" si="114"/>
        <v>#N/A</v>
      </c>
      <c r="BZ124" s="131" t="e">
        <f t="shared" si="115"/>
        <v>#N/A</v>
      </c>
      <c r="CA124" s="131" t="e">
        <f t="shared" si="116"/>
        <v>#N/A</v>
      </c>
      <c r="CB124" s="131" t="e">
        <f t="shared" si="117"/>
        <v>#N/A</v>
      </c>
      <c r="CC124" s="131" t="e">
        <f t="shared" si="118"/>
        <v>#N/A</v>
      </c>
      <c r="CD124" s="131" t="e">
        <f t="shared" si="119"/>
        <v>#N/A</v>
      </c>
      <c r="CE124" s="131" t="e">
        <f t="shared" si="120"/>
        <v>#N/A</v>
      </c>
      <c r="CF124" s="131" t="e">
        <f t="shared" si="121"/>
        <v>#N/A</v>
      </c>
      <c r="CG124" s="131" t="e">
        <f t="shared" si="122"/>
        <v>#N/A</v>
      </c>
    </row>
    <row r="125" spans="2:85" x14ac:dyDescent="0.2">
      <c r="B125" s="103">
        <v>2025</v>
      </c>
      <c r="C125" s="103">
        <v>0</v>
      </c>
      <c r="D125" s="103">
        <v>2</v>
      </c>
      <c r="E125" s="4" t="s">
        <v>2</v>
      </c>
      <c r="F125" s="4" t="s">
        <v>4</v>
      </c>
      <c r="G125" s="133">
        <f>SUMIFS('Model Trip Data'!$H:$H,'Model Trip Data'!$A:$A,$B125,'Model Trip Data'!$B:$B,$C125,'Model Trip Data'!$C:$C,$D125,'Model Trip Data'!$E:$E,G$7,'Model Trip Data'!$F:$F,G$8,'Model Trip Data'!$D:$D,G$10,'Model Trip Data'!$G:$G,G$9)</f>
        <v>0</v>
      </c>
      <c r="H125" s="133">
        <f>SUMIFS('Model Trip Data'!$H:$H,'Model Trip Data'!$A:$A,$B125,'Model Trip Data'!$B:$B,$C125,'Model Trip Data'!$C:$C,$D125,'Model Trip Data'!$E:$E,H$7,'Model Trip Data'!$F:$F,H$8,'Model Trip Data'!$D:$D,H$10,'Model Trip Data'!$G:$G,H$9)</f>
        <v>0</v>
      </c>
      <c r="I125" s="133">
        <f>SUMIFS('Model Trip Data'!$H:$H,'Model Trip Data'!$A:$A,$B125,'Model Trip Data'!$B:$B,$C125,'Model Trip Data'!$C:$C,$D125,'Model Trip Data'!$E:$E,I$7,'Model Trip Data'!$F:$F,I$8,'Model Trip Data'!$D:$D,I$10,'Model Trip Data'!$G:$G,I$9)</f>
        <v>0</v>
      </c>
      <c r="J125" s="133">
        <f>SUMIFS('Model Trip Data'!$H:$H,'Model Trip Data'!$A:$A,$B125,'Model Trip Data'!$B:$B,$C125,'Model Trip Data'!$C:$C,$D125,'Model Trip Data'!$E:$E,J$7,'Model Trip Data'!$F:$F,J$8,'Model Trip Data'!$D:$D,J$10,'Model Trip Data'!$G:$G,J$9)</f>
        <v>0</v>
      </c>
      <c r="K125" s="133">
        <f>SUMIFS('Model Trip Data'!$H:$H,'Model Trip Data'!$A:$A,$B125,'Model Trip Data'!$B:$B,$C125,'Model Trip Data'!$C:$C,$D125,'Model Trip Data'!$E:$E,K$7,'Model Trip Data'!$F:$F,K$8,'Model Trip Data'!$D:$D,K$10,'Model Trip Data'!$G:$G,K$9)</f>
        <v>0</v>
      </c>
      <c r="L125" s="133">
        <f>SUMIFS('Model Trip Data'!$H:$H,'Model Trip Data'!$A:$A,$B125,'Model Trip Data'!$B:$B,$C125,'Model Trip Data'!$C:$C,$D125,'Model Trip Data'!$E:$E,L$7,'Model Trip Data'!$F:$F,L$8,'Model Trip Data'!$D:$D,L$10,'Model Trip Data'!$G:$G,L$9)</f>
        <v>0</v>
      </c>
      <c r="M125" s="133">
        <f>SUMIFS('Model Trip Data'!$H:$H,'Model Trip Data'!$A:$A,$B125,'Model Trip Data'!$B:$B,$C125,'Model Trip Data'!$C:$C,$D125,'Model Trip Data'!$E:$E,M$7,'Model Trip Data'!$F:$F,M$8,'Model Trip Data'!$G:$G,M$9)</f>
        <v>0</v>
      </c>
      <c r="N125" s="133">
        <f>SUMIFS('Model Trip Data'!$H:$H,'Model Trip Data'!$A:$A,$B125,'Model Trip Data'!$B:$B,$C125,'Model Trip Data'!$C:$C,$D125,'Model Trip Data'!$E:$E,N$7,'Model Trip Data'!$F:$F,N$8,'Model Trip Data'!$G:$G,N$9)</f>
        <v>0</v>
      </c>
      <c r="O125" s="133">
        <f>SUMIFS('Model Trip Data'!$H:$H,'Model Trip Data'!$A:$A,$B125,'Model Trip Data'!$B:$B,$C125,'Model Trip Data'!$C:$C,$D125,'Model Trip Data'!$E:$E,O$7,'Model Trip Data'!$F:$F,O$8,'Model Trip Data'!$G:$G,O$9)</f>
        <v>0</v>
      </c>
      <c r="P125" s="134" t="e">
        <f>VLOOKUP($B125&amp;"_"&amp;$C125&amp;"_"&amp;$D125&amp;"_"&amp;P$10,'Model Skims Data'!$A:$H,6,FALSE)</f>
        <v>#N/A</v>
      </c>
      <c r="Q125" s="134" t="e">
        <f>VLOOKUP($B125&amp;"_"&amp;$C125&amp;"_"&amp;$D125&amp;"_"&amp;Q$10,'Model Skims Data'!$A:$H,7,FALSE)</f>
        <v>#N/A</v>
      </c>
      <c r="R125" s="134" t="e">
        <f>VLOOKUP($B125&amp;"_"&amp;$C125&amp;"_"&amp;$D125&amp;"_"&amp;R$10,'Model Skims Data'!$A:$H,6,FALSE)</f>
        <v>#N/A</v>
      </c>
      <c r="S125" s="134" t="e">
        <f>VLOOKUP($B125&amp;"_"&amp;$C125&amp;"_"&amp;$D125&amp;"_"&amp;S$10,'Model Skims Data'!$A:$H,7,FALSE)</f>
        <v>#N/A</v>
      </c>
      <c r="T125" s="134" t="e">
        <f>VLOOKUP($B125&amp;"_"&amp;$C125&amp;"_"&amp;$D125&amp;"_"&amp;T$10,'Model Skims Data'!$A:$H,6,FALSE)</f>
        <v>#N/A</v>
      </c>
      <c r="U125" s="134" t="e">
        <f>VLOOKUP($B125&amp;"_"&amp;$C125&amp;"_"&amp;$D125&amp;"_"&amp;U$10,'Model Skims Data'!$A:$H,7,FALSE)</f>
        <v>#N/A</v>
      </c>
      <c r="V125" s="134" t="e">
        <f>VLOOKUP($B125&amp;"_"&amp;$C125&amp;"_"&amp;$D125&amp;"_"&amp;V$10,'Model Skims Data'!$A:$H,8,FALSE)</f>
        <v>#N/A</v>
      </c>
      <c r="W125" s="134" t="e">
        <f>VLOOKUP($B125&amp;"_"&amp;$C125&amp;"_"&amp;$D125&amp;"_"&amp;W$10,'Model Skims Data'!$A:$H,8,FALSE)</f>
        <v>#N/A</v>
      </c>
      <c r="X125" s="134" t="e">
        <f>VLOOKUP($B125&amp;"_"&amp;$C125&amp;"_"&amp;$D125&amp;"_"&amp;X$10,'Model Skims Data'!$A:$H,8,FALSE)</f>
        <v>#N/A</v>
      </c>
      <c r="Y125" s="134">
        <f>HLOOKUP('Pooling Demand- Subsidy &amp; ML'!$B125,'Main Sheet'!$B$9:$F$44,21,FALSE)</f>
        <v>20.3</v>
      </c>
      <c r="Z125" s="134">
        <f>HLOOKUP('Pooling Demand- Subsidy &amp; ML'!$B125,'Main Sheet'!$B$9:$F$44,23,FALSE)</f>
        <v>0</v>
      </c>
      <c r="AA125" s="179">
        <f>HLOOKUP('Pooling Demand- Subsidy &amp; ML'!$B125,'Main Sheet'!$B$9:$F$44,28,FALSE)</f>
        <v>-1.9513339196716502E-3</v>
      </c>
      <c r="AB125" s="180">
        <f>HLOOKUP('Pooling Demand- Subsidy &amp; ML'!$B125,'Main Sheet'!$B$9:$F$44,30,FALSE)</f>
        <v>-2.6</v>
      </c>
      <c r="AC125" s="180">
        <f>HLOOKUP('Pooling Demand- Subsidy &amp; ML'!$B125,'Main Sheet'!$B$9:$F$44,31,FALSE)</f>
        <v>-5.9</v>
      </c>
      <c r="AD125" s="180">
        <f>HLOOKUP('Pooling Demand- Subsidy &amp; ML'!$B125,'Main Sheet'!$B$9:$F$44,32,FALSE)</f>
        <v>-7.9</v>
      </c>
      <c r="AE125" s="108" t="e">
        <f t="shared" si="81"/>
        <v>#N/A</v>
      </c>
      <c r="AF125" s="108" t="e">
        <f t="shared" si="82"/>
        <v>#N/A</v>
      </c>
      <c r="AG125" s="108" t="e">
        <f t="shared" si="83"/>
        <v>#N/A</v>
      </c>
      <c r="AH125" s="134">
        <f>HLOOKUP('Pooling Demand- Subsidy &amp; ML'!$B125,'Main Sheet'!$B$9:$F$44,24,FALSE)</f>
        <v>54</v>
      </c>
      <c r="AI125" s="180">
        <f>HLOOKUP('Pooling Demand- Subsidy &amp; ML'!$B125,'Main Sheet'!$B$9:$F$44,34,FALSE)</f>
        <v>-2.9</v>
      </c>
      <c r="AJ125" s="180">
        <f>HLOOKUP('Pooling Demand- Subsidy &amp; ML'!$B125,'Main Sheet'!$B$9:$F$44,35,FALSE)</f>
        <v>-6.3</v>
      </c>
      <c r="AK125" s="180">
        <f>HLOOKUP('Pooling Demand- Subsidy &amp; ML'!$B125,'Main Sheet'!$B$9:$F$44,36,FALSE)</f>
        <v>-8.4</v>
      </c>
      <c r="AL125" s="108" t="e">
        <f t="shared" si="84"/>
        <v>#N/A</v>
      </c>
      <c r="AM125" s="108" t="e">
        <f t="shared" si="85"/>
        <v>#N/A</v>
      </c>
      <c r="AN125" s="108" t="e">
        <f t="shared" si="86"/>
        <v>#N/A</v>
      </c>
      <c r="AO125" s="128" t="e">
        <f>HLOOKUP($B125,'Main Sheet'!$B$9:$F$44,26,FALSE)*$P125/(1-AE125)</f>
        <v>#N/A</v>
      </c>
      <c r="AP125" s="128" t="e">
        <f>HLOOKUP($B125,'Main Sheet'!$B$9:$F$44,26,FALSE)*$P125/(1-AF125)</f>
        <v>#N/A</v>
      </c>
      <c r="AQ125" s="128" t="e">
        <f>HLOOKUP($B125,'Main Sheet'!$B$9:$F$44,26,FALSE)*$P125/(1-AG125)</f>
        <v>#N/A</v>
      </c>
      <c r="AR125" s="128" t="e">
        <f>HLOOKUP($B125,'Main Sheet'!$B$9:$F$44,26,FALSE)*$R125/(1-AE125)</f>
        <v>#N/A</v>
      </c>
      <c r="AS125" s="128" t="e">
        <f>HLOOKUP($B125,'Main Sheet'!$B$9:$F$44,26,FALSE)*$R125/(1-AF125)</f>
        <v>#N/A</v>
      </c>
      <c r="AT125" s="128" t="e">
        <f>HLOOKUP($B125,'Main Sheet'!$B$9:$F$44,26,FALSE)*$R125/(1-AG125)</f>
        <v>#N/A</v>
      </c>
      <c r="AU125" s="128" t="e">
        <f>HLOOKUP($B125,'Main Sheet'!$B$9:$F$44,26,FALSE)*$T125/(1-AL125)</f>
        <v>#N/A</v>
      </c>
      <c r="AV125" s="128" t="e">
        <f>HLOOKUP($B125,'Main Sheet'!$B$9:$F$44,26,FALSE)*$T125/(1-AM125)</f>
        <v>#N/A</v>
      </c>
      <c r="AW125" s="128" t="e">
        <f>HLOOKUP($B125,'Main Sheet'!$B$9:$F$44,26,FALSE)*$T125/(1-AN125)</f>
        <v>#N/A</v>
      </c>
      <c r="AX125" s="50" t="e">
        <f t="shared" si="87"/>
        <v>#N/A</v>
      </c>
      <c r="AY125" s="50" t="e">
        <f t="shared" si="88"/>
        <v>#N/A</v>
      </c>
      <c r="AZ125" s="50" t="e">
        <f t="shared" si="89"/>
        <v>#N/A</v>
      </c>
      <c r="BA125" s="50" t="e">
        <f t="shared" si="90"/>
        <v>#N/A</v>
      </c>
      <c r="BB125" s="50" t="e">
        <f t="shared" si="91"/>
        <v>#N/A</v>
      </c>
      <c r="BC125" s="50" t="e">
        <f t="shared" si="92"/>
        <v>#N/A</v>
      </c>
      <c r="BD125" s="50" t="e">
        <f t="shared" si="93"/>
        <v>#N/A</v>
      </c>
      <c r="BE125" s="50" t="e">
        <f t="shared" si="94"/>
        <v>#N/A</v>
      </c>
      <c r="BF125" s="50" t="e">
        <f t="shared" si="95"/>
        <v>#N/A</v>
      </c>
      <c r="BG125" s="131" t="e">
        <f t="shared" si="96"/>
        <v>#N/A</v>
      </c>
      <c r="BH125" s="131" t="e">
        <f t="shared" si="97"/>
        <v>#N/A</v>
      </c>
      <c r="BI125" s="131" t="e">
        <f t="shared" si="98"/>
        <v>#N/A</v>
      </c>
      <c r="BJ125" s="131" t="e">
        <f t="shared" si="99"/>
        <v>#N/A</v>
      </c>
      <c r="BK125" s="131" t="e">
        <f t="shared" si="100"/>
        <v>#N/A</v>
      </c>
      <c r="BL125" s="131" t="e">
        <f t="shared" si="101"/>
        <v>#N/A</v>
      </c>
      <c r="BM125" s="131" t="e">
        <f t="shared" si="102"/>
        <v>#N/A</v>
      </c>
      <c r="BN125" s="131" t="e">
        <f t="shared" si="103"/>
        <v>#N/A</v>
      </c>
      <c r="BO125" s="131" t="e">
        <f t="shared" si="104"/>
        <v>#N/A</v>
      </c>
      <c r="BP125" s="129" t="e">
        <f t="shared" si="105"/>
        <v>#N/A</v>
      </c>
      <c r="BQ125" s="129" t="e">
        <f t="shared" si="106"/>
        <v>#N/A</v>
      </c>
      <c r="BR125" s="129" t="e">
        <f t="shared" si="107"/>
        <v>#N/A</v>
      </c>
      <c r="BS125" s="129" t="e">
        <f t="shared" si="108"/>
        <v>#N/A</v>
      </c>
      <c r="BT125" s="129" t="e">
        <f t="shared" si="109"/>
        <v>#N/A</v>
      </c>
      <c r="BU125" s="129" t="e">
        <f t="shared" si="110"/>
        <v>#N/A</v>
      </c>
      <c r="BV125" s="129" t="e">
        <f t="shared" si="111"/>
        <v>#N/A</v>
      </c>
      <c r="BW125" s="129" t="e">
        <f t="shared" si="112"/>
        <v>#N/A</v>
      </c>
      <c r="BX125" s="129" t="e">
        <f t="shared" si="113"/>
        <v>#N/A</v>
      </c>
      <c r="BY125" s="131" t="e">
        <f t="shared" si="114"/>
        <v>#N/A</v>
      </c>
      <c r="BZ125" s="131" t="e">
        <f t="shared" si="115"/>
        <v>#N/A</v>
      </c>
      <c r="CA125" s="131" t="e">
        <f t="shared" si="116"/>
        <v>#N/A</v>
      </c>
      <c r="CB125" s="131" t="e">
        <f t="shared" si="117"/>
        <v>#N/A</v>
      </c>
      <c r="CC125" s="131" t="e">
        <f t="shared" si="118"/>
        <v>#N/A</v>
      </c>
      <c r="CD125" s="131" t="e">
        <f t="shared" si="119"/>
        <v>#N/A</v>
      </c>
      <c r="CE125" s="131" t="e">
        <f t="shared" si="120"/>
        <v>#N/A</v>
      </c>
      <c r="CF125" s="131" t="e">
        <f t="shared" si="121"/>
        <v>#N/A</v>
      </c>
      <c r="CG125" s="131" t="e">
        <f t="shared" si="122"/>
        <v>#N/A</v>
      </c>
    </row>
    <row r="126" spans="2:85" x14ac:dyDescent="0.2">
      <c r="B126" s="103">
        <v>2025</v>
      </c>
      <c r="C126" s="103">
        <v>1</v>
      </c>
      <c r="D126" s="103">
        <v>2</v>
      </c>
      <c r="E126" s="4" t="s">
        <v>3</v>
      </c>
      <c r="F126" s="4" t="s">
        <v>4</v>
      </c>
      <c r="G126" s="133">
        <f>SUMIFS('Model Trip Data'!$H:$H,'Model Trip Data'!$A:$A,$B126,'Model Trip Data'!$B:$B,$C126,'Model Trip Data'!$C:$C,$D126,'Model Trip Data'!$E:$E,G$7,'Model Trip Data'!$F:$F,G$8,'Model Trip Data'!$D:$D,G$10,'Model Trip Data'!$G:$G,G$9)</f>
        <v>0</v>
      </c>
      <c r="H126" s="133">
        <f>SUMIFS('Model Trip Data'!$H:$H,'Model Trip Data'!$A:$A,$B126,'Model Trip Data'!$B:$B,$C126,'Model Trip Data'!$C:$C,$D126,'Model Trip Data'!$E:$E,H$7,'Model Trip Data'!$F:$F,H$8,'Model Trip Data'!$D:$D,H$10,'Model Trip Data'!$G:$G,H$9)</f>
        <v>0</v>
      </c>
      <c r="I126" s="133">
        <f>SUMIFS('Model Trip Data'!$H:$H,'Model Trip Data'!$A:$A,$B126,'Model Trip Data'!$B:$B,$C126,'Model Trip Data'!$C:$C,$D126,'Model Trip Data'!$E:$E,I$7,'Model Trip Data'!$F:$F,I$8,'Model Trip Data'!$D:$D,I$10,'Model Trip Data'!$G:$G,I$9)</f>
        <v>0</v>
      </c>
      <c r="J126" s="133">
        <f>SUMIFS('Model Trip Data'!$H:$H,'Model Trip Data'!$A:$A,$B126,'Model Trip Data'!$B:$B,$C126,'Model Trip Data'!$C:$C,$D126,'Model Trip Data'!$E:$E,J$7,'Model Trip Data'!$F:$F,J$8,'Model Trip Data'!$D:$D,J$10,'Model Trip Data'!$G:$G,J$9)</f>
        <v>0</v>
      </c>
      <c r="K126" s="133">
        <f>SUMIFS('Model Trip Data'!$H:$H,'Model Trip Data'!$A:$A,$B126,'Model Trip Data'!$B:$B,$C126,'Model Trip Data'!$C:$C,$D126,'Model Trip Data'!$E:$E,K$7,'Model Trip Data'!$F:$F,K$8,'Model Trip Data'!$D:$D,K$10,'Model Trip Data'!$G:$G,K$9)</f>
        <v>0</v>
      </c>
      <c r="L126" s="133">
        <f>SUMIFS('Model Trip Data'!$H:$H,'Model Trip Data'!$A:$A,$B126,'Model Trip Data'!$B:$B,$C126,'Model Trip Data'!$C:$C,$D126,'Model Trip Data'!$E:$E,L$7,'Model Trip Data'!$F:$F,L$8,'Model Trip Data'!$D:$D,L$10,'Model Trip Data'!$G:$G,L$9)</f>
        <v>0</v>
      </c>
      <c r="M126" s="133">
        <f>SUMIFS('Model Trip Data'!$H:$H,'Model Trip Data'!$A:$A,$B126,'Model Trip Data'!$B:$B,$C126,'Model Trip Data'!$C:$C,$D126,'Model Trip Data'!$E:$E,M$7,'Model Trip Data'!$F:$F,M$8,'Model Trip Data'!$G:$G,M$9)</f>
        <v>0</v>
      </c>
      <c r="N126" s="133">
        <f>SUMIFS('Model Trip Data'!$H:$H,'Model Trip Data'!$A:$A,$B126,'Model Trip Data'!$B:$B,$C126,'Model Trip Data'!$C:$C,$D126,'Model Trip Data'!$E:$E,N$7,'Model Trip Data'!$F:$F,N$8,'Model Trip Data'!$G:$G,N$9)</f>
        <v>0</v>
      </c>
      <c r="O126" s="133">
        <f>SUMIFS('Model Trip Data'!$H:$H,'Model Trip Data'!$A:$A,$B126,'Model Trip Data'!$B:$B,$C126,'Model Trip Data'!$C:$C,$D126,'Model Trip Data'!$E:$E,O$7,'Model Trip Data'!$F:$F,O$8,'Model Trip Data'!$G:$G,O$9)</f>
        <v>0</v>
      </c>
      <c r="P126" s="134" t="e">
        <f>VLOOKUP($B126&amp;"_"&amp;$C126&amp;"_"&amp;$D126&amp;"_"&amp;P$10,'Model Skims Data'!$A:$H,6,FALSE)</f>
        <v>#N/A</v>
      </c>
      <c r="Q126" s="134" t="e">
        <f>VLOOKUP($B126&amp;"_"&amp;$C126&amp;"_"&amp;$D126&amp;"_"&amp;Q$10,'Model Skims Data'!$A:$H,7,FALSE)</f>
        <v>#N/A</v>
      </c>
      <c r="R126" s="134" t="e">
        <f>VLOOKUP($B126&amp;"_"&amp;$C126&amp;"_"&amp;$D126&amp;"_"&amp;R$10,'Model Skims Data'!$A:$H,6,FALSE)</f>
        <v>#N/A</v>
      </c>
      <c r="S126" s="134" t="e">
        <f>VLOOKUP($B126&amp;"_"&amp;$C126&amp;"_"&amp;$D126&amp;"_"&amp;S$10,'Model Skims Data'!$A:$H,7,FALSE)</f>
        <v>#N/A</v>
      </c>
      <c r="T126" s="134" t="e">
        <f>VLOOKUP($B126&amp;"_"&amp;$C126&amp;"_"&amp;$D126&amp;"_"&amp;T$10,'Model Skims Data'!$A:$H,6,FALSE)</f>
        <v>#N/A</v>
      </c>
      <c r="U126" s="134" t="e">
        <f>VLOOKUP($B126&amp;"_"&amp;$C126&amp;"_"&amp;$D126&amp;"_"&amp;U$10,'Model Skims Data'!$A:$H,7,FALSE)</f>
        <v>#N/A</v>
      </c>
      <c r="V126" s="134" t="e">
        <f>VLOOKUP($B126&amp;"_"&amp;$C126&amp;"_"&amp;$D126&amp;"_"&amp;V$10,'Model Skims Data'!$A:$H,8,FALSE)</f>
        <v>#N/A</v>
      </c>
      <c r="W126" s="134" t="e">
        <f>VLOOKUP($B126&amp;"_"&amp;$C126&amp;"_"&amp;$D126&amp;"_"&amp;W$10,'Model Skims Data'!$A:$H,8,FALSE)</f>
        <v>#N/A</v>
      </c>
      <c r="X126" s="134" t="e">
        <f>VLOOKUP($B126&amp;"_"&amp;$C126&amp;"_"&amp;$D126&amp;"_"&amp;X$10,'Model Skims Data'!$A:$H,8,FALSE)</f>
        <v>#N/A</v>
      </c>
      <c r="Y126" s="134">
        <f>HLOOKUP('Pooling Demand- Subsidy &amp; ML'!$B126,'Main Sheet'!$B$9:$F$44,21,FALSE)</f>
        <v>20.3</v>
      </c>
      <c r="Z126" s="134">
        <f>HLOOKUP('Pooling Demand- Subsidy &amp; ML'!$B126,'Main Sheet'!$B$9:$F$44,23,FALSE)</f>
        <v>0</v>
      </c>
      <c r="AA126" s="179">
        <f>HLOOKUP('Pooling Demand- Subsidy &amp; ML'!$B126,'Main Sheet'!$B$9:$F$44,28,FALSE)</f>
        <v>-1.9513339196716502E-3</v>
      </c>
      <c r="AB126" s="180">
        <f>HLOOKUP('Pooling Demand- Subsidy &amp; ML'!$B126,'Main Sheet'!$B$9:$F$44,30,FALSE)</f>
        <v>-2.6</v>
      </c>
      <c r="AC126" s="180">
        <f>HLOOKUP('Pooling Demand- Subsidy &amp; ML'!$B126,'Main Sheet'!$B$9:$F$44,31,FALSE)</f>
        <v>-5.9</v>
      </c>
      <c r="AD126" s="180">
        <f>HLOOKUP('Pooling Demand- Subsidy &amp; ML'!$B126,'Main Sheet'!$B$9:$F$44,32,FALSE)</f>
        <v>-7.9</v>
      </c>
      <c r="AE126" s="108" t="e">
        <f t="shared" si="81"/>
        <v>#N/A</v>
      </c>
      <c r="AF126" s="108" t="e">
        <f t="shared" si="82"/>
        <v>#N/A</v>
      </c>
      <c r="AG126" s="108" t="e">
        <f t="shared" si="83"/>
        <v>#N/A</v>
      </c>
      <c r="AH126" s="134">
        <f>HLOOKUP('Pooling Demand- Subsidy &amp; ML'!$B126,'Main Sheet'!$B$9:$F$44,24,FALSE)</f>
        <v>54</v>
      </c>
      <c r="AI126" s="180">
        <f>HLOOKUP('Pooling Demand- Subsidy &amp; ML'!$B126,'Main Sheet'!$B$9:$F$44,34,FALSE)</f>
        <v>-2.9</v>
      </c>
      <c r="AJ126" s="180">
        <f>HLOOKUP('Pooling Demand- Subsidy &amp; ML'!$B126,'Main Sheet'!$B$9:$F$44,35,FALSE)</f>
        <v>-6.3</v>
      </c>
      <c r="AK126" s="180">
        <f>HLOOKUP('Pooling Demand- Subsidy &amp; ML'!$B126,'Main Sheet'!$B$9:$F$44,36,FALSE)</f>
        <v>-8.4</v>
      </c>
      <c r="AL126" s="108" t="e">
        <f t="shared" si="84"/>
        <v>#N/A</v>
      </c>
      <c r="AM126" s="108" t="e">
        <f t="shared" si="85"/>
        <v>#N/A</v>
      </c>
      <c r="AN126" s="108" t="e">
        <f t="shared" si="86"/>
        <v>#N/A</v>
      </c>
      <c r="AO126" s="128" t="e">
        <f>HLOOKUP($B126,'Main Sheet'!$B$9:$F$44,26,FALSE)*$P126/(1-AE126)</f>
        <v>#N/A</v>
      </c>
      <c r="AP126" s="128" t="e">
        <f>HLOOKUP($B126,'Main Sheet'!$B$9:$F$44,26,FALSE)*$P126/(1-AF126)</f>
        <v>#N/A</v>
      </c>
      <c r="AQ126" s="128" t="e">
        <f>HLOOKUP($B126,'Main Sheet'!$B$9:$F$44,26,FALSE)*$P126/(1-AG126)</f>
        <v>#N/A</v>
      </c>
      <c r="AR126" s="128" t="e">
        <f>HLOOKUP($B126,'Main Sheet'!$B$9:$F$44,26,FALSE)*$R126/(1-AE126)</f>
        <v>#N/A</v>
      </c>
      <c r="AS126" s="128" t="e">
        <f>HLOOKUP($B126,'Main Sheet'!$B$9:$F$44,26,FALSE)*$R126/(1-AF126)</f>
        <v>#N/A</v>
      </c>
      <c r="AT126" s="128" t="e">
        <f>HLOOKUP($B126,'Main Sheet'!$B$9:$F$44,26,FALSE)*$R126/(1-AG126)</f>
        <v>#N/A</v>
      </c>
      <c r="AU126" s="128" t="e">
        <f>HLOOKUP($B126,'Main Sheet'!$B$9:$F$44,26,FALSE)*$T126/(1-AL126)</f>
        <v>#N/A</v>
      </c>
      <c r="AV126" s="128" t="e">
        <f>HLOOKUP($B126,'Main Sheet'!$B$9:$F$44,26,FALSE)*$T126/(1-AM126)</f>
        <v>#N/A</v>
      </c>
      <c r="AW126" s="128" t="e">
        <f>HLOOKUP($B126,'Main Sheet'!$B$9:$F$44,26,FALSE)*$T126/(1-AN126)</f>
        <v>#N/A</v>
      </c>
      <c r="AX126" s="50" t="e">
        <f t="shared" si="87"/>
        <v>#N/A</v>
      </c>
      <c r="AY126" s="50" t="e">
        <f t="shared" si="88"/>
        <v>#N/A</v>
      </c>
      <c r="AZ126" s="50" t="e">
        <f t="shared" si="89"/>
        <v>#N/A</v>
      </c>
      <c r="BA126" s="50" t="e">
        <f t="shared" si="90"/>
        <v>#N/A</v>
      </c>
      <c r="BB126" s="50" t="e">
        <f t="shared" si="91"/>
        <v>#N/A</v>
      </c>
      <c r="BC126" s="50" t="e">
        <f t="shared" si="92"/>
        <v>#N/A</v>
      </c>
      <c r="BD126" s="50" t="e">
        <f t="shared" si="93"/>
        <v>#N/A</v>
      </c>
      <c r="BE126" s="50" t="e">
        <f t="shared" si="94"/>
        <v>#N/A</v>
      </c>
      <c r="BF126" s="50" t="e">
        <f t="shared" si="95"/>
        <v>#N/A</v>
      </c>
      <c r="BG126" s="131" t="e">
        <f t="shared" si="96"/>
        <v>#N/A</v>
      </c>
      <c r="BH126" s="131" t="e">
        <f t="shared" si="97"/>
        <v>#N/A</v>
      </c>
      <c r="BI126" s="131" t="e">
        <f t="shared" si="98"/>
        <v>#N/A</v>
      </c>
      <c r="BJ126" s="131" t="e">
        <f t="shared" si="99"/>
        <v>#N/A</v>
      </c>
      <c r="BK126" s="131" t="e">
        <f t="shared" si="100"/>
        <v>#N/A</v>
      </c>
      <c r="BL126" s="131" t="e">
        <f t="shared" si="101"/>
        <v>#N/A</v>
      </c>
      <c r="BM126" s="131" t="e">
        <f t="shared" si="102"/>
        <v>#N/A</v>
      </c>
      <c r="BN126" s="131" t="e">
        <f t="shared" si="103"/>
        <v>#N/A</v>
      </c>
      <c r="BO126" s="131" t="e">
        <f t="shared" si="104"/>
        <v>#N/A</v>
      </c>
      <c r="BP126" s="129" t="e">
        <f t="shared" si="105"/>
        <v>#N/A</v>
      </c>
      <c r="BQ126" s="129" t="e">
        <f t="shared" si="106"/>
        <v>#N/A</v>
      </c>
      <c r="BR126" s="129" t="e">
        <f t="shared" si="107"/>
        <v>#N/A</v>
      </c>
      <c r="BS126" s="129" t="e">
        <f t="shared" si="108"/>
        <v>#N/A</v>
      </c>
      <c r="BT126" s="129" t="e">
        <f t="shared" si="109"/>
        <v>#N/A</v>
      </c>
      <c r="BU126" s="129" t="e">
        <f t="shared" si="110"/>
        <v>#N/A</v>
      </c>
      <c r="BV126" s="129" t="e">
        <f t="shared" si="111"/>
        <v>#N/A</v>
      </c>
      <c r="BW126" s="129" t="e">
        <f t="shared" si="112"/>
        <v>#N/A</v>
      </c>
      <c r="BX126" s="129" t="e">
        <f t="shared" si="113"/>
        <v>#N/A</v>
      </c>
      <c r="BY126" s="131" t="e">
        <f t="shared" si="114"/>
        <v>#N/A</v>
      </c>
      <c r="BZ126" s="131" t="e">
        <f t="shared" si="115"/>
        <v>#N/A</v>
      </c>
      <c r="CA126" s="131" t="e">
        <f t="shared" si="116"/>
        <v>#N/A</v>
      </c>
      <c r="CB126" s="131" t="e">
        <f t="shared" si="117"/>
        <v>#N/A</v>
      </c>
      <c r="CC126" s="131" t="e">
        <f t="shared" si="118"/>
        <v>#N/A</v>
      </c>
      <c r="CD126" s="131" t="e">
        <f t="shared" si="119"/>
        <v>#N/A</v>
      </c>
      <c r="CE126" s="131" t="e">
        <f t="shared" si="120"/>
        <v>#N/A</v>
      </c>
      <c r="CF126" s="131" t="e">
        <f t="shared" si="121"/>
        <v>#N/A</v>
      </c>
      <c r="CG126" s="131" t="e">
        <f t="shared" si="122"/>
        <v>#N/A</v>
      </c>
    </row>
    <row r="127" spans="2:85" x14ac:dyDescent="0.2">
      <c r="B127" s="103">
        <v>2025</v>
      </c>
      <c r="C127" s="103">
        <v>2</v>
      </c>
      <c r="D127" s="103">
        <v>2</v>
      </c>
      <c r="E127" s="4" t="s">
        <v>4</v>
      </c>
      <c r="F127" s="4" t="s">
        <v>4</v>
      </c>
      <c r="G127" s="133">
        <f>SUMIFS('Model Trip Data'!$H:$H,'Model Trip Data'!$A:$A,$B127,'Model Trip Data'!$B:$B,$C127,'Model Trip Data'!$C:$C,$D127,'Model Trip Data'!$E:$E,G$7,'Model Trip Data'!$F:$F,G$8,'Model Trip Data'!$D:$D,G$10,'Model Trip Data'!$G:$G,G$9)</f>
        <v>0</v>
      </c>
      <c r="H127" s="133">
        <f>SUMIFS('Model Trip Data'!$H:$H,'Model Trip Data'!$A:$A,$B127,'Model Trip Data'!$B:$B,$C127,'Model Trip Data'!$C:$C,$D127,'Model Trip Data'!$E:$E,H$7,'Model Trip Data'!$F:$F,H$8,'Model Trip Data'!$D:$D,H$10,'Model Trip Data'!$G:$G,H$9)</f>
        <v>0</v>
      </c>
      <c r="I127" s="133">
        <f>SUMIFS('Model Trip Data'!$H:$H,'Model Trip Data'!$A:$A,$B127,'Model Trip Data'!$B:$B,$C127,'Model Trip Data'!$C:$C,$D127,'Model Trip Data'!$E:$E,I$7,'Model Trip Data'!$F:$F,I$8,'Model Trip Data'!$D:$D,I$10,'Model Trip Data'!$G:$G,I$9)</f>
        <v>0</v>
      </c>
      <c r="J127" s="133">
        <f>SUMIFS('Model Trip Data'!$H:$H,'Model Trip Data'!$A:$A,$B127,'Model Trip Data'!$B:$B,$C127,'Model Trip Data'!$C:$C,$D127,'Model Trip Data'!$E:$E,J$7,'Model Trip Data'!$F:$F,J$8,'Model Trip Data'!$D:$D,J$10,'Model Trip Data'!$G:$G,J$9)</f>
        <v>0</v>
      </c>
      <c r="K127" s="133">
        <f>SUMIFS('Model Trip Data'!$H:$H,'Model Trip Data'!$A:$A,$B127,'Model Trip Data'!$B:$B,$C127,'Model Trip Data'!$C:$C,$D127,'Model Trip Data'!$E:$E,K$7,'Model Trip Data'!$F:$F,K$8,'Model Trip Data'!$D:$D,K$10,'Model Trip Data'!$G:$G,K$9)</f>
        <v>0</v>
      </c>
      <c r="L127" s="133">
        <f>SUMIFS('Model Trip Data'!$H:$H,'Model Trip Data'!$A:$A,$B127,'Model Trip Data'!$B:$B,$C127,'Model Trip Data'!$C:$C,$D127,'Model Trip Data'!$E:$E,L$7,'Model Trip Data'!$F:$F,L$8,'Model Trip Data'!$D:$D,L$10,'Model Trip Data'!$G:$G,L$9)</f>
        <v>0</v>
      </c>
      <c r="M127" s="133">
        <f>SUMIFS('Model Trip Data'!$H:$H,'Model Trip Data'!$A:$A,$B127,'Model Trip Data'!$B:$B,$C127,'Model Trip Data'!$C:$C,$D127,'Model Trip Data'!$E:$E,M$7,'Model Trip Data'!$F:$F,M$8,'Model Trip Data'!$G:$G,M$9)</f>
        <v>0</v>
      </c>
      <c r="N127" s="133">
        <f>SUMIFS('Model Trip Data'!$H:$H,'Model Trip Data'!$A:$A,$B127,'Model Trip Data'!$B:$B,$C127,'Model Trip Data'!$C:$C,$D127,'Model Trip Data'!$E:$E,N$7,'Model Trip Data'!$F:$F,N$8,'Model Trip Data'!$G:$G,N$9)</f>
        <v>0</v>
      </c>
      <c r="O127" s="133">
        <f>SUMIFS('Model Trip Data'!$H:$H,'Model Trip Data'!$A:$A,$B127,'Model Trip Data'!$B:$B,$C127,'Model Trip Data'!$C:$C,$D127,'Model Trip Data'!$E:$E,O$7,'Model Trip Data'!$F:$F,O$8,'Model Trip Data'!$G:$G,O$9)</f>
        <v>0</v>
      </c>
      <c r="P127" s="134" t="e">
        <f>VLOOKUP($B127&amp;"_"&amp;$C127&amp;"_"&amp;$D127&amp;"_"&amp;P$10,'Model Skims Data'!$A:$H,6,FALSE)</f>
        <v>#N/A</v>
      </c>
      <c r="Q127" s="134" t="e">
        <f>VLOOKUP($B127&amp;"_"&amp;$C127&amp;"_"&amp;$D127&amp;"_"&amp;Q$10,'Model Skims Data'!$A:$H,7,FALSE)</f>
        <v>#N/A</v>
      </c>
      <c r="R127" s="134" t="e">
        <f>VLOOKUP($B127&amp;"_"&amp;$C127&amp;"_"&amp;$D127&amp;"_"&amp;R$10,'Model Skims Data'!$A:$H,6,FALSE)</f>
        <v>#N/A</v>
      </c>
      <c r="S127" s="134" t="e">
        <f>VLOOKUP($B127&amp;"_"&amp;$C127&amp;"_"&amp;$D127&amp;"_"&amp;S$10,'Model Skims Data'!$A:$H,7,FALSE)</f>
        <v>#N/A</v>
      </c>
      <c r="T127" s="134" t="e">
        <f>VLOOKUP($B127&amp;"_"&amp;$C127&amp;"_"&amp;$D127&amp;"_"&amp;T$10,'Model Skims Data'!$A:$H,6,FALSE)</f>
        <v>#N/A</v>
      </c>
      <c r="U127" s="134" t="e">
        <f>VLOOKUP($B127&amp;"_"&amp;$C127&amp;"_"&amp;$D127&amp;"_"&amp;U$10,'Model Skims Data'!$A:$H,7,FALSE)</f>
        <v>#N/A</v>
      </c>
      <c r="V127" s="134" t="e">
        <f>VLOOKUP($B127&amp;"_"&amp;$C127&amp;"_"&amp;$D127&amp;"_"&amp;V$10,'Model Skims Data'!$A:$H,8,FALSE)</f>
        <v>#N/A</v>
      </c>
      <c r="W127" s="134" t="e">
        <f>VLOOKUP($B127&amp;"_"&amp;$C127&amp;"_"&amp;$D127&amp;"_"&amp;W$10,'Model Skims Data'!$A:$H,8,FALSE)</f>
        <v>#N/A</v>
      </c>
      <c r="X127" s="134" t="e">
        <f>VLOOKUP($B127&amp;"_"&amp;$C127&amp;"_"&amp;$D127&amp;"_"&amp;X$10,'Model Skims Data'!$A:$H,8,FALSE)</f>
        <v>#N/A</v>
      </c>
      <c r="Y127" s="134">
        <f>HLOOKUP('Pooling Demand- Subsidy &amp; ML'!$B127,'Main Sheet'!$B$9:$F$44,21,FALSE)</f>
        <v>20.3</v>
      </c>
      <c r="Z127" s="134">
        <f>HLOOKUP('Pooling Demand- Subsidy &amp; ML'!$B127,'Main Sheet'!$B$9:$F$44,23,FALSE)</f>
        <v>0</v>
      </c>
      <c r="AA127" s="179">
        <f>HLOOKUP('Pooling Demand- Subsidy &amp; ML'!$B127,'Main Sheet'!$B$9:$F$44,28,FALSE)</f>
        <v>-1.9513339196716502E-3</v>
      </c>
      <c r="AB127" s="180">
        <f>HLOOKUP('Pooling Demand- Subsidy &amp; ML'!$B127,'Main Sheet'!$B$9:$F$44,30,FALSE)</f>
        <v>-2.6</v>
      </c>
      <c r="AC127" s="180">
        <f>HLOOKUP('Pooling Demand- Subsidy &amp; ML'!$B127,'Main Sheet'!$B$9:$F$44,31,FALSE)</f>
        <v>-5.9</v>
      </c>
      <c r="AD127" s="180">
        <f>HLOOKUP('Pooling Demand- Subsidy &amp; ML'!$B127,'Main Sheet'!$B$9:$F$44,32,FALSE)</f>
        <v>-7.9</v>
      </c>
      <c r="AE127" s="108" t="e">
        <f t="shared" si="81"/>
        <v>#N/A</v>
      </c>
      <c r="AF127" s="108" t="e">
        <f t="shared" si="82"/>
        <v>#N/A</v>
      </c>
      <c r="AG127" s="108" t="e">
        <f t="shared" si="83"/>
        <v>#N/A</v>
      </c>
      <c r="AH127" s="134">
        <f>HLOOKUP('Pooling Demand- Subsidy &amp; ML'!$B127,'Main Sheet'!$B$9:$F$44,24,FALSE)</f>
        <v>54</v>
      </c>
      <c r="AI127" s="180">
        <f>HLOOKUP('Pooling Demand- Subsidy &amp; ML'!$B127,'Main Sheet'!$B$9:$F$44,34,FALSE)</f>
        <v>-2.9</v>
      </c>
      <c r="AJ127" s="180">
        <f>HLOOKUP('Pooling Demand- Subsidy &amp; ML'!$B127,'Main Sheet'!$B$9:$F$44,35,FALSE)</f>
        <v>-6.3</v>
      </c>
      <c r="AK127" s="180">
        <f>HLOOKUP('Pooling Demand- Subsidy &amp; ML'!$B127,'Main Sheet'!$B$9:$F$44,36,FALSE)</f>
        <v>-8.4</v>
      </c>
      <c r="AL127" s="108" t="e">
        <f t="shared" si="84"/>
        <v>#N/A</v>
      </c>
      <c r="AM127" s="108" t="e">
        <f t="shared" si="85"/>
        <v>#N/A</v>
      </c>
      <c r="AN127" s="108" t="e">
        <f t="shared" si="86"/>
        <v>#N/A</v>
      </c>
      <c r="AO127" s="128" t="e">
        <f>HLOOKUP($B127,'Main Sheet'!$B$9:$F$44,26,FALSE)*$P127/(1-AE127)</f>
        <v>#N/A</v>
      </c>
      <c r="AP127" s="128" t="e">
        <f>HLOOKUP($B127,'Main Sheet'!$B$9:$F$44,26,FALSE)*$P127/(1-AF127)</f>
        <v>#N/A</v>
      </c>
      <c r="AQ127" s="128" t="e">
        <f>HLOOKUP($B127,'Main Sheet'!$B$9:$F$44,26,FALSE)*$P127/(1-AG127)</f>
        <v>#N/A</v>
      </c>
      <c r="AR127" s="128" t="e">
        <f>HLOOKUP($B127,'Main Sheet'!$B$9:$F$44,26,FALSE)*$R127/(1-AE127)</f>
        <v>#N/A</v>
      </c>
      <c r="AS127" s="128" t="e">
        <f>HLOOKUP($B127,'Main Sheet'!$B$9:$F$44,26,FALSE)*$R127/(1-AF127)</f>
        <v>#N/A</v>
      </c>
      <c r="AT127" s="128" t="e">
        <f>HLOOKUP($B127,'Main Sheet'!$B$9:$F$44,26,FALSE)*$R127/(1-AG127)</f>
        <v>#N/A</v>
      </c>
      <c r="AU127" s="128" t="e">
        <f>HLOOKUP($B127,'Main Sheet'!$B$9:$F$44,26,FALSE)*$T127/(1-AL127)</f>
        <v>#N/A</v>
      </c>
      <c r="AV127" s="128" t="e">
        <f>HLOOKUP($B127,'Main Sheet'!$B$9:$F$44,26,FALSE)*$T127/(1-AM127)</f>
        <v>#N/A</v>
      </c>
      <c r="AW127" s="128" t="e">
        <f>HLOOKUP($B127,'Main Sheet'!$B$9:$F$44,26,FALSE)*$T127/(1-AN127)</f>
        <v>#N/A</v>
      </c>
      <c r="AX127" s="50" t="e">
        <f t="shared" si="87"/>
        <v>#N/A</v>
      </c>
      <c r="AY127" s="50" t="e">
        <f t="shared" si="88"/>
        <v>#N/A</v>
      </c>
      <c r="AZ127" s="50" t="e">
        <f t="shared" si="89"/>
        <v>#N/A</v>
      </c>
      <c r="BA127" s="50" t="e">
        <f t="shared" si="90"/>
        <v>#N/A</v>
      </c>
      <c r="BB127" s="50" t="e">
        <f t="shared" si="91"/>
        <v>#N/A</v>
      </c>
      <c r="BC127" s="50" t="e">
        <f t="shared" si="92"/>
        <v>#N/A</v>
      </c>
      <c r="BD127" s="50" t="e">
        <f t="shared" si="93"/>
        <v>#N/A</v>
      </c>
      <c r="BE127" s="50" t="e">
        <f t="shared" si="94"/>
        <v>#N/A</v>
      </c>
      <c r="BF127" s="50" t="e">
        <f t="shared" si="95"/>
        <v>#N/A</v>
      </c>
      <c r="BG127" s="131" t="e">
        <f t="shared" si="96"/>
        <v>#N/A</v>
      </c>
      <c r="BH127" s="131" t="e">
        <f t="shared" si="97"/>
        <v>#N/A</v>
      </c>
      <c r="BI127" s="131" t="e">
        <f t="shared" si="98"/>
        <v>#N/A</v>
      </c>
      <c r="BJ127" s="131" t="e">
        <f t="shared" si="99"/>
        <v>#N/A</v>
      </c>
      <c r="BK127" s="131" t="e">
        <f t="shared" si="100"/>
        <v>#N/A</v>
      </c>
      <c r="BL127" s="131" t="e">
        <f t="shared" si="101"/>
        <v>#N/A</v>
      </c>
      <c r="BM127" s="131" t="e">
        <f t="shared" si="102"/>
        <v>#N/A</v>
      </c>
      <c r="BN127" s="131" t="e">
        <f t="shared" si="103"/>
        <v>#N/A</v>
      </c>
      <c r="BO127" s="131" t="e">
        <f t="shared" si="104"/>
        <v>#N/A</v>
      </c>
      <c r="BP127" s="129" t="e">
        <f t="shared" si="105"/>
        <v>#N/A</v>
      </c>
      <c r="BQ127" s="129" t="e">
        <f t="shared" si="106"/>
        <v>#N/A</v>
      </c>
      <c r="BR127" s="129" t="e">
        <f t="shared" si="107"/>
        <v>#N/A</v>
      </c>
      <c r="BS127" s="129" t="e">
        <f t="shared" si="108"/>
        <v>#N/A</v>
      </c>
      <c r="BT127" s="129" t="e">
        <f t="shared" si="109"/>
        <v>#N/A</v>
      </c>
      <c r="BU127" s="129" t="e">
        <f t="shared" si="110"/>
        <v>#N/A</v>
      </c>
      <c r="BV127" s="129" t="e">
        <f t="shared" si="111"/>
        <v>#N/A</v>
      </c>
      <c r="BW127" s="129" t="e">
        <f t="shared" si="112"/>
        <v>#N/A</v>
      </c>
      <c r="BX127" s="129" t="e">
        <f t="shared" si="113"/>
        <v>#N/A</v>
      </c>
      <c r="BY127" s="131" t="e">
        <f t="shared" si="114"/>
        <v>#N/A</v>
      </c>
      <c r="BZ127" s="131" t="e">
        <f t="shared" si="115"/>
        <v>#N/A</v>
      </c>
      <c r="CA127" s="131" t="e">
        <f t="shared" si="116"/>
        <v>#N/A</v>
      </c>
      <c r="CB127" s="131" t="e">
        <f t="shared" si="117"/>
        <v>#N/A</v>
      </c>
      <c r="CC127" s="131" t="e">
        <f t="shared" si="118"/>
        <v>#N/A</v>
      </c>
      <c r="CD127" s="131" t="e">
        <f t="shared" si="119"/>
        <v>#N/A</v>
      </c>
      <c r="CE127" s="131" t="e">
        <f t="shared" si="120"/>
        <v>#N/A</v>
      </c>
      <c r="CF127" s="131" t="e">
        <f t="shared" si="121"/>
        <v>#N/A</v>
      </c>
      <c r="CG127" s="131" t="e">
        <f t="shared" si="122"/>
        <v>#N/A</v>
      </c>
    </row>
    <row r="128" spans="2:85" x14ac:dyDescent="0.2">
      <c r="B128" s="103">
        <v>2025</v>
      </c>
      <c r="C128" s="103">
        <v>3</v>
      </c>
      <c r="D128" s="103">
        <v>2</v>
      </c>
      <c r="E128" s="4" t="s">
        <v>5</v>
      </c>
      <c r="F128" s="4" t="s">
        <v>4</v>
      </c>
      <c r="G128" s="133">
        <f>SUMIFS('Model Trip Data'!$H:$H,'Model Trip Data'!$A:$A,$B128,'Model Trip Data'!$B:$B,$C128,'Model Trip Data'!$C:$C,$D128,'Model Trip Data'!$E:$E,G$7,'Model Trip Data'!$F:$F,G$8,'Model Trip Data'!$D:$D,G$10,'Model Trip Data'!$G:$G,G$9)</f>
        <v>0</v>
      </c>
      <c r="H128" s="133">
        <f>SUMIFS('Model Trip Data'!$H:$H,'Model Trip Data'!$A:$A,$B128,'Model Trip Data'!$B:$B,$C128,'Model Trip Data'!$C:$C,$D128,'Model Trip Data'!$E:$E,H$7,'Model Trip Data'!$F:$F,H$8,'Model Trip Data'!$D:$D,H$10,'Model Trip Data'!$G:$G,H$9)</f>
        <v>0</v>
      </c>
      <c r="I128" s="133">
        <f>SUMIFS('Model Trip Data'!$H:$H,'Model Trip Data'!$A:$A,$B128,'Model Trip Data'!$B:$B,$C128,'Model Trip Data'!$C:$C,$D128,'Model Trip Data'!$E:$E,I$7,'Model Trip Data'!$F:$F,I$8,'Model Trip Data'!$D:$D,I$10,'Model Trip Data'!$G:$G,I$9)</f>
        <v>0</v>
      </c>
      <c r="J128" s="133">
        <f>SUMIFS('Model Trip Data'!$H:$H,'Model Trip Data'!$A:$A,$B128,'Model Trip Data'!$B:$B,$C128,'Model Trip Data'!$C:$C,$D128,'Model Trip Data'!$E:$E,J$7,'Model Trip Data'!$F:$F,J$8,'Model Trip Data'!$D:$D,J$10,'Model Trip Data'!$G:$G,J$9)</f>
        <v>0</v>
      </c>
      <c r="K128" s="133">
        <f>SUMIFS('Model Trip Data'!$H:$H,'Model Trip Data'!$A:$A,$B128,'Model Trip Data'!$B:$B,$C128,'Model Trip Data'!$C:$C,$D128,'Model Trip Data'!$E:$E,K$7,'Model Trip Data'!$F:$F,K$8,'Model Trip Data'!$D:$D,K$10,'Model Trip Data'!$G:$G,K$9)</f>
        <v>0</v>
      </c>
      <c r="L128" s="133">
        <f>SUMIFS('Model Trip Data'!$H:$H,'Model Trip Data'!$A:$A,$B128,'Model Trip Data'!$B:$B,$C128,'Model Trip Data'!$C:$C,$D128,'Model Trip Data'!$E:$E,L$7,'Model Trip Data'!$F:$F,L$8,'Model Trip Data'!$D:$D,L$10,'Model Trip Data'!$G:$G,L$9)</f>
        <v>0</v>
      </c>
      <c r="M128" s="133">
        <f>SUMIFS('Model Trip Data'!$H:$H,'Model Trip Data'!$A:$A,$B128,'Model Trip Data'!$B:$B,$C128,'Model Trip Data'!$C:$C,$D128,'Model Trip Data'!$E:$E,M$7,'Model Trip Data'!$F:$F,M$8,'Model Trip Data'!$G:$G,M$9)</f>
        <v>0</v>
      </c>
      <c r="N128" s="133">
        <f>SUMIFS('Model Trip Data'!$H:$H,'Model Trip Data'!$A:$A,$B128,'Model Trip Data'!$B:$B,$C128,'Model Trip Data'!$C:$C,$D128,'Model Trip Data'!$E:$E,N$7,'Model Trip Data'!$F:$F,N$8,'Model Trip Data'!$G:$G,N$9)</f>
        <v>0</v>
      </c>
      <c r="O128" s="133">
        <f>SUMIFS('Model Trip Data'!$H:$H,'Model Trip Data'!$A:$A,$B128,'Model Trip Data'!$B:$B,$C128,'Model Trip Data'!$C:$C,$D128,'Model Trip Data'!$E:$E,O$7,'Model Trip Data'!$F:$F,O$8,'Model Trip Data'!$G:$G,O$9)</f>
        <v>0</v>
      </c>
      <c r="P128" s="134" t="e">
        <f>VLOOKUP($B128&amp;"_"&amp;$C128&amp;"_"&amp;$D128&amp;"_"&amp;P$10,'Model Skims Data'!$A:$H,6,FALSE)</f>
        <v>#N/A</v>
      </c>
      <c r="Q128" s="134" t="e">
        <f>VLOOKUP($B128&amp;"_"&amp;$C128&amp;"_"&amp;$D128&amp;"_"&amp;Q$10,'Model Skims Data'!$A:$H,7,FALSE)</f>
        <v>#N/A</v>
      </c>
      <c r="R128" s="134" t="e">
        <f>VLOOKUP($B128&amp;"_"&amp;$C128&amp;"_"&amp;$D128&amp;"_"&amp;R$10,'Model Skims Data'!$A:$H,6,FALSE)</f>
        <v>#N/A</v>
      </c>
      <c r="S128" s="134" t="e">
        <f>VLOOKUP($B128&amp;"_"&amp;$C128&amp;"_"&amp;$D128&amp;"_"&amp;S$10,'Model Skims Data'!$A:$H,7,FALSE)</f>
        <v>#N/A</v>
      </c>
      <c r="T128" s="134" t="e">
        <f>VLOOKUP($B128&amp;"_"&amp;$C128&amp;"_"&amp;$D128&amp;"_"&amp;T$10,'Model Skims Data'!$A:$H,6,FALSE)</f>
        <v>#N/A</v>
      </c>
      <c r="U128" s="134" t="e">
        <f>VLOOKUP($B128&amp;"_"&amp;$C128&amp;"_"&amp;$D128&amp;"_"&amp;U$10,'Model Skims Data'!$A:$H,7,FALSE)</f>
        <v>#N/A</v>
      </c>
      <c r="V128" s="134" t="e">
        <f>VLOOKUP($B128&amp;"_"&amp;$C128&amp;"_"&amp;$D128&amp;"_"&amp;V$10,'Model Skims Data'!$A:$H,8,FALSE)</f>
        <v>#N/A</v>
      </c>
      <c r="W128" s="134" t="e">
        <f>VLOOKUP($B128&amp;"_"&amp;$C128&amp;"_"&amp;$D128&amp;"_"&amp;W$10,'Model Skims Data'!$A:$H,8,FALSE)</f>
        <v>#N/A</v>
      </c>
      <c r="X128" s="134" t="e">
        <f>VLOOKUP($B128&amp;"_"&amp;$C128&amp;"_"&amp;$D128&amp;"_"&amp;X$10,'Model Skims Data'!$A:$H,8,FALSE)</f>
        <v>#N/A</v>
      </c>
      <c r="Y128" s="134">
        <f>HLOOKUP('Pooling Demand- Subsidy &amp; ML'!$B128,'Main Sheet'!$B$9:$F$44,21,FALSE)</f>
        <v>20.3</v>
      </c>
      <c r="Z128" s="134">
        <f>HLOOKUP('Pooling Demand- Subsidy &amp; ML'!$B128,'Main Sheet'!$B$9:$F$44,23,FALSE)</f>
        <v>0</v>
      </c>
      <c r="AA128" s="179">
        <f>HLOOKUP('Pooling Demand- Subsidy &amp; ML'!$B128,'Main Sheet'!$B$9:$F$44,28,FALSE)</f>
        <v>-1.9513339196716502E-3</v>
      </c>
      <c r="AB128" s="180">
        <f>HLOOKUP('Pooling Demand- Subsidy &amp; ML'!$B128,'Main Sheet'!$B$9:$F$44,30,FALSE)</f>
        <v>-2.6</v>
      </c>
      <c r="AC128" s="180">
        <f>HLOOKUP('Pooling Demand- Subsidy &amp; ML'!$B128,'Main Sheet'!$B$9:$F$44,31,FALSE)</f>
        <v>-5.9</v>
      </c>
      <c r="AD128" s="180">
        <f>HLOOKUP('Pooling Demand- Subsidy &amp; ML'!$B128,'Main Sheet'!$B$9:$F$44,32,FALSE)</f>
        <v>-7.9</v>
      </c>
      <c r="AE128" s="108" t="e">
        <f t="shared" si="81"/>
        <v>#N/A</v>
      </c>
      <c r="AF128" s="108" t="e">
        <f t="shared" si="82"/>
        <v>#N/A</v>
      </c>
      <c r="AG128" s="108" t="e">
        <f t="shared" si="83"/>
        <v>#N/A</v>
      </c>
      <c r="AH128" s="134">
        <f>HLOOKUP('Pooling Demand- Subsidy &amp; ML'!$B128,'Main Sheet'!$B$9:$F$44,24,FALSE)</f>
        <v>54</v>
      </c>
      <c r="AI128" s="180">
        <f>HLOOKUP('Pooling Demand- Subsidy &amp; ML'!$B128,'Main Sheet'!$B$9:$F$44,34,FALSE)</f>
        <v>-2.9</v>
      </c>
      <c r="AJ128" s="180">
        <f>HLOOKUP('Pooling Demand- Subsidy &amp; ML'!$B128,'Main Sheet'!$B$9:$F$44,35,FALSE)</f>
        <v>-6.3</v>
      </c>
      <c r="AK128" s="180">
        <f>HLOOKUP('Pooling Demand- Subsidy &amp; ML'!$B128,'Main Sheet'!$B$9:$F$44,36,FALSE)</f>
        <v>-8.4</v>
      </c>
      <c r="AL128" s="108" t="e">
        <f t="shared" si="84"/>
        <v>#N/A</v>
      </c>
      <c r="AM128" s="108" t="e">
        <f t="shared" si="85"/>
        <v>#N/A</v>
      </c>
      <c r="AN128" s="108" t="e">
        <f t="shared" si="86"/>
        <v>#N/A</v>
      </c>
      <c r="AO128" s="128" t="e">
        <f>HLOOKUP($B128,'Main Sheet'!$B$9:$F$44,26,FALSE)*$P128/(1-AE128)</f>
        <v>#N/A</v>
      </c>
      <c r="AP128" s="128" t="e">
        <f>HLOOKUP($B128,'Main Sheet'!$B$9:$F$44,26,FALSE)*$P128/(1-AF128)</f>
        <v>#N/A</v>
      </c>
      <c r="AQ128" s="128" t="e">
        <f>HLOOKUP($B128,'Main Sheet'!$B$9:$F$44,26,FALSE)*$P128/(1-AG128)</f>
        <v>#N/A</v>
      </c>
      <c r="AR128" s="128" t="e">
        <f>HLOOKUP($B128,'Main Sheet'!$B$9:$F$44,26,FALSE)*$R128/(1-AE128)</f>
        <v>#N/A</v>
      </c>
      <c r="AS128" s="128" t="e">
        <f>HLOOKUP($B128,'Main Sheet'!$B$9:$F$44,26,FALSE)*$R128/(1-AF128)</f>
        <v>#N/A</v>
      </c>
      <c r="AT128" s="128" t="e">
        <f>HLOOKUP($B128,'Main Sheet'!$B$9:$F$44,26,FALSE)*$R128/(1-AG128)</f>
        <v>#N/A</v>
      </c>
      <c r="AU128" s="128" t="e">
        <f>HLOOKUP($B128,'Main Sheet'!$B$9:$F$44,26,FALSE)*$T128/(1-AL128)</f>
        <v>#N/A</v>
      </c>
      <c r="AV128" s="128" t="e">
        <f>HLOOKUP($B128,'Main Sheet'!$B$9:$F$44,26,FALSE)*$T128/(1-AM128)</f>
        <v>#N/A</v>
      </c>
      <c r="AW128" s="128" t="e">
        <f>HLOOKUP($B128,'Main Sheet'!$B$9:$F$44,26,FALSE)*$T128/(1-AN128)</f>
        <v>#N/A</v>
      </c>
      <c r="AX128" s="50" t="e">
        <f t="shared" si="87"/>
        <v>#N/A</v>
      </c>
      <c r="AY128" s="50" t="e">
        <f t="shared" si="88"/>
        <v>#N/A</v>
      </c>
      <c r="AZ128" s="50" t="e">
        <f t="shared" si="89"/>
        <v>#N/A</v>
      </c>
      <c r="BA128" s="50" t="e">
        <f t="shared" si="90"/>
        <v>#N/A</v>
      </c>
      <c r="BB128" s="50" t="e">
        <f t="shared" si="91"/>
        <v>#N/A</v>
      </c>
      <c r="BC128" s="50" t="e">
        <f t="shared" si="92"/>
        <v>#N/A</v>
      </c>
      <c r="BD128" s="50" t="e">
        <f t="shared" si="93"/>
        <v>#N/A</v>
      </c>
      <c r="BE128" s="50" t="e">
        <f t="shared" si="94"/>
        <v>#N/A</v>
      </c>
      <c r="BF128" s="50" t="e">
        <f t="shared" si="95"/>
        <v>#N/A</v>
      </c>
      <c r="BG128" s="131" t="e">
        <f t="shared" si="96"/>
        <v>#N/A</v>
      </c>
      <c r="BH128" s="131" t="e">
        <f t="shared" si="97"/>
        <v>#N/A</v>
      </c>
      <c r="BI128" s="131" t="e">
        <f t="shared" si="98"/>
        <v>#N/A</v>
      </c>
      <c r="BJ128" s="131" t="e">
        <f t="shared" si="99"/>
        <v>#N/A</v>
      </c>
      <c r="BK128" s="131" t="e">
        <f t="shared" si="100"/>
        <v>#N/A</v>
      </c>
      <c r="BL128" s="131" t="e">
        <f t="shared" si="101"/>
        <v>#N/A</v>
      </c>
      <c r="BM128" s="131" t="e">
        <f t="shared" si="102"/>
        <v>#N/A</v>
      </c>
      <c r="BN128" s="131" t="e">
        <f t="shared" si="103"/>
        <v>#N/A</v>
      </c>
      <c r="BO128" s="131" t="e">
        <f t="shared" si="104"/>
        <v>#N/A</v>
      </c>
      <c r="BP128" s="129" t="e">
        <f t="shared" si="105"/>
        <v>#N/A</v>
      </c>
      <c r="BQ128" s="129" t="e">
        <f t="shared" si="106"/>
        <v>#N/A</v>
      </c>
      <c r="BR128" s="129" t="e">
        <f t="shared" si="107"/>
        <v>#N/A</v>
      </c>
      <c r="BS128" s="129" t="e">
        <f t="shared" si="108"/>
        <v>#N/A</v>
      </c>
      <c r="BT128" s="129" t="e">
        <f t="shared" si="109"/>
        <v>#N/A</v>
      </c>
      <c r="BU128" s="129" t="e">
        <f t="shared" si="110"/>
        <v>#N/A</v>
      </c>
      <c r="BV128" s="129" t="e">
        <f t="shared" si="111"/>
        <v>#N/A</v>
      </c>
      <c r="BW128" s="129" t="e">
        <f t="shared" si="112"/>
        <v>#N/A</v>
      </c>
      <c r="BX128" s="129" t="e">
        <f t="shared" si="113"/>
        <v>#N/A</v>
      </c>
      <c r="BY128" s="131" t="e">
        <f t="shared" si="114"/>
        <v>#N/A</v>
      </c>
      <c r="BZ128" s="131" t="e">
        <f t="shared" si="115"/>
        <v>#N/A</v>
      </c>
      <c r="CA128" s="131" t="e">
        <f t="shared" si="116"/>
        <v>#N/A</v>
      </c>
      <c r="CB128" s="131" t="e">
        <f t="shared" si="117"/>
        <v>#N/A</v>
      </c>
      <c r="CC128" s="131" t="e">
        <f t="shared" si="118"/>
        <v>#N/A</v>
      </c>
      <c r="CD128" s="131" t="e">
        <f t="shared" si="119"/>
        <v>#N/A</v>
      </c>
      <c r="CE128" s="131" t="e">
        <f t="shared" si="120"/>
        <v>#N/A</v>
      </c>
      <c r="CF128" s="131" t="e">
        <f t="shared" si="121"/>
        <v>#N/A</v>
      </c>
      <c r="CG128" s="131" t="e">
        <f t="shared" si="122"/>
        <v>#N/A</v>
      </c>
    </row>
    <row r="129" spans="2:85" x14ac:dyDescent="0.2">
      <c r="B129" s="103">
        <v>2025</v>
      </c>
      <c r="C129" s="103">
        <v>4</v>
      </c>
      <c r="D129" s="103">
        <v>2</v>
      </c>
      <c r="E129" s="4" t="s">
        <v>6</v>
      </c>
      <c r="F129" s="4" t="s">
        <v>4</v>
      </c>
      <c r="G129" s="133">
        <f>SUMIFS('Model Trip Data'!$H:$H,'Model Trip Data'!$A:$A,$B129,'Model Trip Data'!$B:$B,$C129,'Model Trip Data'!$C:$C,$D129,'Model Trip Data'!$E:$E,G$7,'Model Trip Data'!$F:$F,G$8,'Model Trip Data'!$D:$D,G$10,'Model Trip Data'!$G:$G,G$9)</f>
        <v>0</v>
      </c>
      <c r="H129" s="133">
        <f>SUMIFS('Model Trip Data'!$H:$H,'Model Trip Data'!$A:$A,$B129,'Model Trip Data'!$B:$B,$C129,'Model Trip Data'!$C:$C,$D129,'Model Trip Data'!$E:$E,H$7,'Model Trip Data'!$F:$F,H$8,'Model Trip Data'!$D:$D,H$10,'Model Trip Data'!$G:$G,H$9)</f>
        <v>0</v>
      </c>
      <c r="I129" s="133">
        <f>SUMIFS('Model Trip Data'!$H:$H,'Model Trip Data'!$A:$A,$B129,'Model Trip Data'!$B:$B,$C129,'Model Trip Data'!$C:$C,$D129,'Model Trip Data'!$E:$E,I$7,'Model Trip Data'!$F:$F,I$8,'Model Trip Data'!$D:$D,I$10,'Model Trip Data'!$G:$G,I$9)</f>
        <v>0</v>
      </c>
      <c r="J129" s="133">
        <f>SUMIFS('Model Trip Data'!$H:$H,'Model Trip Data'!$A:$A,$B129,'Model Trip Data'!$B:$B,$C129,'Model Trip Data'!$C:$C,$D129,'Model Trip Data'!$E:$E,J$7,'Model Trip Data'!$F:$F,J$8,'Model Trip Data'!$D:$D,J$10,'Model Trip Data'!$G:$G,J$9)</f>
        <v>0</v>
      </c>
      <c r="K129" s="133">
        <f>SUMIFS('Model Trip Data'!$H:$H,'Model Trip Data'!$A:$A,$B129,'Model Trip Data'!$B:$B,$C129,'Model Trip Data'!$C:$C,$D129,'Model Trip Data'!$E:$E,K$7,'Model Trip Data'!$F:$F,K$8,'Model Trip Data'!$D:$D,K$10,'Model Trip Data'!$G:$G,K$9)</f>
        <v>0</v>
      </c>
      <c r="L129" s="133">
        <f>SUMIFS('Model Trip Data'!$H:$H,'Model Trip Data'!$A:$A,$B129,'Model Trip Data'!$B:$B,$C129,'Model Trip Data'!$C:$C,$D129,'Model Trip Data'!$E:$E,L$7,'Model Trip Data'!$F:$F,L$8,'Model Trip Data'!$D:$D,L$10,'Model Trip Data'!$G:$G,L$9)</f>
        <v>0</v>
      </c>
      <c r="M129" s="133">
        <f>SUMIFS('Model Trip Data'!$H:$H,'Model Trip Data'!$A:$A,$B129,'Model Trip Data'!$B:$B,$C129,'Model Trip Data'!$C:$C,$D129,'Model Trip Data'!$E:$E,M$7,'Model Trip Data'!$F:$F,M$8,'Model Trip Data'!$G:$G,M$9)</f>
        <v>0</v>
      </c>
      <c r="N129" s="133">
        <f>SUMIFS('Model Trip Data'!$H:$H,'Model Trip Data'!$A:$A,$B129,'Model Trip Data'!$B:$B,$C129,'Model Trip Data'!$C:$C,$D129,'Model Trip Data'!$E:$E,N$7,'Model Trip Data'!$F:$F,N$8,'Model Trip Data'!$G:$G,N$9)</f>
        <v>0</v>
      </c>
      <c r="O129" s="133">
        <f>SUMIFS('Model Trip Data'!$H:$H,'Model Trip Data'!$A:$A,$B129,'Model Trip Data'!$B:$B,$C129,'Model Trip Data'!$C:$C,$D129,'Model Trip Data'!$E:$E,O$7,'Model Trip Data'!$F:$F,O$8,'Model Trip Data'!$G:$G,O$9)</f>
        <v>0</v>
      </c>
      <c r="P129" s="134" t="e">
        <f>VLOOKUP($B129&amp;"_"&amp;$C129&amp;"_"&amp;$D129&amp;"_"&amp;P$10,'Model Skims Data'!$A:$H,6,FALSE)</f>
        <v>#N/A</v>
      </c>
      <c r="Q129" s="134" t="e">
        <f>VLOOKUP($B129&amp;"_"&amp;$C129&amp;"_"&amp;$D129&amp;"_"&amp;Q$10,'Model Skims Data'!$A:$H,7,FALSE)</f>
        <v>#N/A</v>
      </c>
      <c r="R129" s="134" t="e">
        <f>VLOOKUP($B129&amp;"_"&amp;$C129&amp;"_"&amp;$D129&amp;"_"&amp;R$10,'Model Skims Data'!$A:$H,6,FALSE)</f>
        <v>#N/A</v>
      </c>
      <c r="S129" s="134" t="e">
        <f>VLOOKUP($B129&amp;"_"&amp;$C129&amp;"_"&amp;$D129&amp;"_"&amp;S$10,'Model Skims Data'!$A:$H,7,FALSE)</f>
        <v>#N/A</v>
      </c>
      <c r="T129" s="134" t="e">
        <f>VLOOKUP($B129&amp;"_"&amp;$C129&amp;"_"&amp;$D129&amp;"_"&amp;T$10,'Model Skims Data'!$A:$H,6,FALSE)</f>
        <v>#N/A</v>
      </c>
      <c r="U129" s="134" t="e">
        <f>VLOOKUP($B129&amp;"_"&amp;$C129&amp;"_"&amp;$D129&amp;"_"&amp;U$10,'Model Skims Data'!$A:$H,7,FALSE)</f>
        <v>#N/A</v>
      </c>
      <c r="V129" s="134" t="e">
        <f>VLOOKUP($B129&amp;"_"&amp;$C129&amp;"_"&amp;$D129&amp;"_"&amp;V$10,'Model Skims Data'!$A:$H,8,FALSE)</f>
        <v>#N/A</v>
      </c>
      <c r="W129" s="134" t="e">
        <f>VLOOKUP($B129&amp;"_"&amp;$C129&amp;"_"&amp;$D129&amp;"_"&amp;W$10,'Model Skims Data'!$A:$H,8,FALSE)</f>
        <v>#N/A</v>
      </c>
      <c r="X129" s="134" t="e">
        <f>VLOOKUP($B129&amp;"_"&amp;$C129&amp;"_"&amp;$D129&amp;"_"&amp;X$10,'Model Skims Data'!$A:$H,8,FALSE)</f>
        <v>#N/A</v>
      </c>
      <c r="Y129" s="134">
        <f>HLOOKUP('Pooling Demand- Subsidy &amp; ML'!$B129,'Main Sheet'!$B$9:$F$44,21,FALSE)</f>
        <v>20.3</v>
      </c>
      <c r="Z129" s="134">
        <f>HLOOKUP('Pooling Demand- Subsidy &amp; ML'!$B129,'Main Sheet'!$B$9:$F$44,23,FALSE)</f>
        <v>0</v>
      </c>
      <c r="AA129" s="179">
        <f>HLOOKUP('Pooling Demand- Subsidy &amp; ML'!$B129,'Main Sheet'!$B$9:$F$44,28,FALSE)</f>
        <v>-1.9513339196716502E-3</v>
      </c>
      <c r="AB129" s="180">
        <f>HLOOKUP('Pooling Demand- Subsidy &amp; ML'!$B129,'Main Sheet'!$B$9:$F$44,30,FALSE)</f>
        <v>-2.6</v>
      </c>
      <c r="AC129" s="180">
        <f>HLOOKUP('Pooling Demand- Subsidy &amp; ML'!$B129,'Main Sheet'!$B$9:$F$44,31,FALSE)</f>
        <v>-5.9</v>
      </c>
      <c r="AD129" s="180">
        <f>HLOOKUP('Pooling Demand- Subsidy &amp; ML'!$B129,'Main Sheet'!$B$9:$F$44,32,FALSE)</f>
        <v>-7.9</v>
      </c>
      <c r="AE129" s="108" t="e">
        <f t="shared" si="81"/>
        <v>#N/A</v>
      </c>
      <c r="AF129" s="108" t="e">
        <f t="shared" si="82"/>
        <v>#N/A</v>
      </c>
      <c r="AG129" s="108" t="e">
        <f t="shared" si="83"/>
        <v>#N/A</v>
      </c>
      <c r="AH129" s="134">
        <f>HLOOKUP('Pooling Demand- Subsidy &amp; ML'!$B129,'Main Sheet'!$B$9:$F$44,24,FALSE)</f>
        <v>54</v>
      </c>
      <c r="AI129" s="180">
        <f>HLOOKUP('Pooling Demand- Subsidy &amp; ML'!$B129,'Main Sheet'!$B$9:$F$44,34,FALSE)</f>
        <v>-2.9</v>
      </c>
      <c r="AJ129" s="180">
        <f>HLOOKUP('Pooling Demand- Subsidy &amp; ML'!$B129,'Main Sheet'!$B$9:$F$44,35,FALSE)</f>
        <v>-6.3</v>
      </c>
      <c r="AK129" s="180">
        <f>HLOOKUP('Pooling Demand- Subsidy &amp; ML'!$B129,'Main Sheet'!$B$9:$F$44,36,FALSE)</f>
        <v>-8.4</v>
      </c>
      <c r="AL129" s="108" t="e">
        <f t="shared" si="84"/>
        <v>#N/A</v>
      </c>
      <c r="AM129" s="108" t="e">
        <f t="shared" si="85"/>
        <v>#N/A</v>
      </c>
      <c r="AN129" s="108" t="e">
        <f t="shared" si="86"/>
        <v>#N/A</v>
      </c>
      <c r="AO129" s="128" t="e">
        <f>HLOOKUP($B129,'Main Sheet'!$B$9:$F$44,26,FALSE)*$P129/(1-AE129)</f>
        <v>#N/A</v>
      </c>
      <c r="AP129" s="128" t="e">
        <f>HLOOKUP($B129,'Main Sheet'!$B$9:$F$44,26,FALSE)*$P129/(1-AF129)</f>
        <v>#N/A</v>
      </c>
      <c r="AQ129" s="128" t="e">
        <f>HLOOKUP($B129,'Main Sheet'!$B$9:$F$44,26,FALSE)*$P129/(1-AG129)</f>
        <v>#N/A</v>
      </c>
      <c r="AR129" s="128" t="e">
        <f>HLOOKUP($B129,'Main Sheet'!$B$9:$F$44,26,FALSE)*$R129/(1-AE129)</f>
        <v>#N/A</v>
      </c>
      <c r="AS129" s="128" t="e">
        <f>HLOOKUP($B129,'Main Sheet'!$B$9:$F$44,26,FALSE)*$R129/(1-AF129)</f>
        <v>#N/A</v>
      </c>
      <c r="AT129" s="128" t="e">
        <f>HLOOKUP($B129,'Main Sheet'!$B$9:$F$44,26,FALSE)*$R129/(1-AG129)</f>
        <v>#N/A</v>
      </c>
      <c r="AU129" s="128" t="e">
        <f>HLOOKUP($B129,'Main Sheet'!$B$9:$F$44,26,FALSE)*$T129/(1-AL129)</f>
        <v>#N/A</v>
      </c>
      <c r="AV129" s="128" t="e">
        <f>HLOOKUP($B129,'Main Sheet'!$B$9:$F$44,26,FALSE)*$T129/(1-AM129)</f>
        <v>#N/A</v>
      </c>
      <c r="AW129" s="128" t="e">
        <f>HLOOKUP($B129,'Main Sheet'!$B$9:$F$44,26,FALSE)*$T129/(1-AN129)</f>
        <v>#N/A</v>
      </c>
      <c r="AX129" s="50" t="e">
        <f t="shared" si="87"/>
        <v>#N/A</v>
      </c>
      <c r="AY129" s="50" t="e">
        <f t="shared" si="88"/>
        <v>#N/A</v>
      </c>
      <c r="AZ129" s="50" t="e">
        <f t="shared" si="89"/>
        <v>#N/A</v>
      </c>
      <c r="BA129" s="50" t="e">
        <f t="shared" si="90"/>
        <v>#N/A</v>
      </c>
      <c r="BB129" s="50" t="e">
        <f t="shared" si="91"/>
        <v>#N/A</v>
      </c>
      <c r="BC129" s="50" t="e">
        <f t="shared" si="92"/>
        <v>#N/A</v>
      </c>
      <c r="BD129" s="50" t="e">
        <f t="shared" si="93"/>
        <v>#N/A</v>
      </c>
      <c r="BE129" s="50" t="e">
        <f t="shared" si="94"/>
        <v>#N/A</v>
      </c>
      <c r="BF129" s="50" t="e">
        <f t="shared" si="95"/>
        <v>#N/A</v>
      </c>
      <c r="BG129" s="131" t="e">
        <f t="shared" si="96"/>
        <v>#N/A</v>
      </c>
      <c r="BH129" s="131" t="e">
        <f t="shared" si="97"/>
        <v>#N/A</v>
      </c>
      <c r="BI129" s="131" t="e">
        <f t="shared" si="98"/>
        <v>#N/A</v>
      </c>
      <c r="BJ129" s="131" t="e">
        <f t="shared" si="99"/>
        <v>#N/A</v>
      </c>
      <c r="BK129" s="131" t="e">
        <f t="shared" si="100"/>
        <v>#N/A</v>
      </c>
      <c r="BL129" s="131" t="e">
        <f t="shared" si="101"/>
        <v>#N/A</v>
      </c>
      <c r="BM129" s="131" t="e">
        <f t="shared" si="102"/>
        <v>#N/A</v>
      </c>
      <c r="BN129" s="131" t="e">
        <f t="shared" si="103"/>
        <v>#N/A</v>
      </c>
      <c r="BO129" s="131" t="e">
        <f t="shared" si="104"/>
        <v>#N/A</v>
      </c>
      <c r="BP129" s="129" t="e">
        <f t="shared" si="105"/>
        <v>#N/A</v>
      </c>
      <c r="BQ129" s="129" t="e">
        <f t="shared" si="106"/>
        <v>#N/A</v>
      </c>
      <c r="BR129" s="129" t="e">
        <f t="shared" si="107"/>
        <v>#N/A</v>
      </c>
      <c r="BS129" s="129" t="e">
        <f t="shared" si="108"/>
        <v>#N/A</v>
      </c>
      <c r="BT129" s="129" t="e">
        <f t="shared" si="109"/>
        <v>#N/A</v>
      </c>
      <c r="BU129" s="129" t="e">
        <f t="shared" si="110"/>
        <v>#N/A</v>
      </c>
      <c r="BV129" s="129" t="e">
        <f t="shared" si="111"/>
        <v>#N/A</v>
      </c>
      <c r="BW129" s="129" t="e">
        <f t="shared" si="112"/>
        <v>#N/A</v>
      </c>
      <c r="BX129" s="129" t="e">
        <f t="shared" si="113"/>
        <v>#N/A</v>
      </c>
      <c r="BY129" s="131" t="e">
        <f t="shared" si="114"/>
        <v>#N/A</v>
      </c>
      <c r="BZ129" s="131" t="e">
        <f t="shared" si="115"/>
        <v>#N/A</v>
      </c>
      <c r="CA129" s="131" t="e">
        <f t="shared" si="116"/>
        <v>#N/A</v>
      </c>
      <c r="CB129" s="131" t="e">
        <f t="shared" si="117"/>
        <v>#N/A</v>
      </c>
      <c r="CC129" s="131" t="e">
        <f t="shared" si="118"/>
        <v>#N/A</v>
      </c>
      <c r="CD129" s="131" t="e">
        <f t="shared" si="119"/>
        <v>#N/A</v>
      </c>
      <c r="CE129" s="131" t="e">
        <f t="shared" si="120"/>
        <v>#N/A</v>
      </c>
      <c r="CF129" s="131" t="e">
        <f t="shared" si="121"/>
        <v>#N/A</v>
      </c>
      <c r="CG129" s="131" t="e">
        <f t="shared" si="122"/>
        <v>#N/A</v>
      </c>
    </row>
    <row r="130" spans="2:85" x14ac:dyDescent="0.2">
      <c r="B130" s="103">
        <v>2025</v>
      </c>
      <c r="C130" s="103">
        <v>5</v>
      </c>
      <c r="D130" s="103">
        <v>2</v>
      </c>
      <c r="E130" s="4" t="s">
        <v>7</v>
      </c>
      <c r="F130" s="4" t="s">
        <v>4</v>
      </c>
      <c r="G130" s="133">
        <f>SUMIFS('Model Trip Data'!$H:$H,'Model Trip Data'!$A:$A,$B130,'Model Trip Data'!$B:$B,$C130,'Model Trip Data'!$C:$C,$D130,'Model Trip Data'!$E:$E,G$7,'Model Trip Data'!$F:$F,G$8,'Model Trip Data'!$D:$D,G$10,'Model Trip Data'!$G:$G,G$9)</f>
        <v>0</v>
      </c>
      <c r="H130" s="133">
        <f>SUMIFS('Model Trip Data'!$H:$H,'Model Trip Data'!$A:$A,$B130,'Model Trip Data'!$B:$B,$C130,'Model Trip Data'!$C:$C,$D130,'Model Trip Data'!$E:$E,H$7,'Model Trip Data'!$F:$F,H$8,'Model Trip Data'!$D:$D,H$10,'Model Trip Data'!$G:$G,H$9)</f>
        <v>0</v>
      </c>
      <c r="I130" s="133">
        <f>SUMIFS('Model Trip Data'!$H:$H,'Model Trip Data'!$A:$A,$B130,'Model Trip Data'!$B:$B,$C130,'Model Trip Data'!$C:$C,$D130,'Model Trip Data'!$E:$E,I$7,'Model Trip Data'!$F:$F,I$8,'Model Trip Data'!$D:$D,I$10,'Model Trip Data'!$G:$G,I$9)</f>
        <v>0</v>
      </c>
      <c r="J130" s="133">
        <f>SUMIFS('Model Trip Data'!$H:$H,'Model Trip Data'!$A:$A,$B130,'Model Trip Data'!$B:$B,$C130,'Model Trip Data'!$C:$C,$D130,'Model Trip Data'!$E:$E,J$7,'Model Trip Data'!$F:$F,J$8,'Model Trip Data'!$D:$D,J$10,'Model Trip Data'!$G:$G,J$9)</f>
        <v>0</v>
      </c>
      <c r="K130" s="133">
        <f>SUMIFS('Model Trip Data'!$H:$H,'Model Trip Data'!$A:$A,$B130,'Model Trip Data'!$B:$B,$C130,'Model Trip Data'!$C:$C,$D130,'Model Trip Data'!$E:$E,K$7,'Model Trip Data'!$F:$F,K$8,'Model Trip Data'!$D:$D,K$10,'Model Trip Data'!$G:$G,K$9)</f>
        <v>0</v>
      </c>
      <c r="L130" s="133">
        <f>SUMIFS('Model Trip Data'!$H:$H,'Model Trip Data'!$A:$A,$B130,'Model Trip Data'!$B:$B,$C130,'Model Trip Data'!$C:$C,$D130,'Model Trip Data'!$E:$E,L$7,'Model Trip Data'!$F:$F,L$8,'Model Trip Data'!$D:$D,L$10,'Model Trip Data'!$G:$G,L$9)</f>
        <v>0</v>
      </c>
      <c r="M130" s="133">
        <f>SUMIFS('Model Trip Data'!$H:$H,'Model Trip Data'!$A:$A,$B130,'Model Trip Data'!$B:$B,$C130,'Model Trip Data'!$C:$C,$D130,'Model Trip Data'!$E:$E,M$7,'Model Trip Data'!$F:$F,M$8,'Model Trip Data'!$G:$G,M$9)</f>
        <v>0</v>
      </c>
      <c r="N130" s="133">
        <f>SUMIFS('Model Trip Data'!$H:$H,'Model Trip Data'!$A:$A,$B130,'Model Trip Data'!$B:$B,$C130,'Model Trip Data'!$C:$C,$D130,'Model Trip Data'!$E:$E,N$7,'Model Trip Data'!$F:$F,N$8,'Model Trip Data'!$G:$G,N$9)</f>
        <v>0</v>
      </c>
      <c r="O130" s="133">
        <f>SUMIFS('Model Trip Data'!$H:$H,'Model Trip Data'!$A:$A,$B130,'Model Trip Data'!$B:$B,$C130,'Model Trip Data'!$C:$C,$D130,'Model Trip Data'!$E:$E,O$7,'Model Trip Data'!$F:$F,O$8,'Model Trip Data'!$G:$G,O$9)</f>
        <v>0</v>
      </c>
      <c r="P130" s="134" t="e">
        <f>VLOOKUP($B130&amp;"_"&amp;$C130&amp;"_"&amp;$D130&amp;"_"&amp;P$10,'Model Skims Data'!$A:$H,6,FALSE)</f>
        <v>#N/A</v>
      </c>
      <c r="Q130" s="134" t="e">
        <f>VLOOKUP($B130&amp;"_"&amp;$C130&amp;"_"&amp;$D130&amp;"_"&amp;Q$10,'Model Skims Data'!$A:$H,7,FALSE)</f>
        <v>#N/A</v>
      </c>
      <c r="R130" s="134" t="e">
        <f>VLOOKUP($B130&amp;"_"&amp;$C130&amp;"_"&amp;$D130&amp;"_"&amp;R$10,'Model Skims Data'!$A:$H,6,FALSE)</f>
        <v>#N/A</v>
      </c>
      <c r="S130" s="134" t="e">
        <f>VLOOKUP($B130&amp;"_"&amp;$C130&amp;"_"&amp;$D130&amp;"_"&amp;S$10,'Model Skims Data'!$A:$H,7,FALSE)</f>
        <v>#N/A</v>
      </c>
      <c r="T130" s="134" t="e">
        <f>VLOOKUP($B130&amp;"_"&amp;$C130&amp;"_"&amp;$D130&amp;"_"&amp;T$10,'Model Skims Data'!$A:$H,6,FALSE)</f>
        <v>#N/A</v>
      </c>
      <c r="U130" s="134" t="e">
        <f>VLOOKUP($B130&amp;"_"&amp;$C130&amp;"_"&amp;$D130&amp;"_"&amp;U$10,'Model Skims Data'!$A:$H,7,FALSE)</f>
        <v>#N/A</v>
      </c>
      <c r="V130" s="134" t="e">
        <f>VLOOKUP($B130&amp;"_"&amp;$C130&amp;"_"&amp;$D130&amp;"_"&amp;V$10,'Model Skims Data'!$A:$H,8,FALSE)</f>
        <v>#N/A</v>
      </c>
      <c r="W130" s="134" t="e">
        <f>VLOOKUP($B130&amp;"_"&amp;$C130&amp;"_"&amp;$D130&amp;"_"&amp;W$10,'Model Skims Data'!$A:$H,8,FALSE)</f>
        <v>#N/A</v>
      </c>
      <c r="X130" s="134" t="e">
        <f>VLOOKUP($B130&amp;"_"&amp;$C130&amp;"_"&amp;$D130&amp;"_"&amp;X$10,'Model Skims Data'!$A:$H,8,FALSE)</f>
        <v>#N/A</v>
      </c>
      <c r="Y130" s="134">
        <f>HLOOKUP('Pooling Demand- Subsidy &amp; ML'!$B130,'Main Sheet'!$B$9:$F$44,21,FALSE)</f>
        <v>20.3</v>
      </c>
      <c r="Z130" s="134">
        <f>HLOOKUP('Pooling Demand- Subsidy &amp; ML'!$B130,'Main Sheet'!$B$9:$F$44,23,FALSE)</f>
        <v>0</v>
      </c>
      <c r="AA130" s="179">
        <f>HLOOKUP('Pooling Demand- Subsidy &amp; ML'!$B130,'Main Sheet'!$B$9:$F$44,28,FALSE)</f>
        <v>-1.9513339196716502E-3</v>
      </c>
      <c r="AB130" s="180">
        <f>HLOOKUP('Pooling Demand- Subsidy &amp; ML'!$B130,'Main Sheet'!$B$9:$F$44,30,FALSE)</f>
        <v>-2.6</v>
      </c>
      <c r="AC130" s="180">
        <f>HLOOKUP('Pooling Demand- Subsidy &amp; ML'!$B130,'Main Sheet'!$B$9:$F$44,31,FALSE)</f>
        <v>-5.9</v>
      </c>
      <c r="AD130" s="180">
        <f>HLOOKUP('Pooling Demand- Subsidy &amp; ML'!$B130,'Main Sheet'!$B$9:$F$44,32,FALSE)</f>
        <v>-7.9</v>
      </c>
      <c r="AE130" s="108" t="e">
        <f t="shared" si="81"/>
        <v>#N/A</v>
      </c>
      <c r="AF130" s="108" t="e">
        <f t="shared" si="82"/>
        <v>#N/A</v>
      </c>
      <c r="AG130" s="108" t="e">
        <f t="shared" si="83"/>
        <v>#N/A</v>
      </c>
      <c r="AH130" s="134">
        <f>HLOOKUP('Pooling Demand- Subsidy &amp; ML'!$B130,'Main Sheet'!$B$9:$F$44,24,FALSE)</f>
        <v>54</v>
      </c>
      <c r="AI130" s="180">
        <f>HLOOKUP('Pooling Demand- Subsidy &amp; ML'!$B130,'Main Sheet'!$B$9:$F$44,34,FALSE)</f>
        <v>-2.9</v>
      </c>
      <c r="AJ130" s="180">
        <f>HLOOKUP('Pooling Demand- Subsidy &amp; ML'!$B130,'Main Sheet'!$B$9:$F$44,35,FALSE)</f>
        <v>-6.3</v>
      </c>
      <c r="AK130" s="180">
        <f>HLOOKUP('Pooling Demand- Subsidy &amp; ML'!$B130,'Main Sheet'!$B$9:$F$44,36,FALSE)</f>
        <v>-8.4</v>
      </c>
      <c r="AL130" s="108" t="e">
        <f t="shared" si="84"/>
        <v>#N/A</v>
      </c>
      <c r="AM130" s="108" t="e">
        <f t="shared" si="85"/>
        <v>#N/A</v>
      </c>
      <c r="AN130" s="108" t="e">
        <f t="shared" si="86"/>
        <v>#N/A</v>
      </c>
      <c r="AO130" s="128" t="e">
        <f>HLOOKUP($B130,'Main Sheet'!$B$9:$F$44,26,FALSE)*$P130/(1-AE130)</f>
        <v>#N/A</v>
      </c>
      <c r="AP130" s="128" t="e">
        <f>HLOOKUP($B130,'Main Sheet'!$B$9:$F$44,26,FALSE)*$P130/(1-AF130)</f>
        <v>#N/A</v>
      </c>
      <c r="AQ130" s="128" t="e">
        <f>HLOOKUP($B130,'Main Sheet'!$B$9:$F$44,26,FALSE)*$P130/(1-AG130)</f>
        <v>#N/A</v>
      </c>
      <c r="AR130" s="128" t="e">
        <f>HLOOKUP($B130,'Main Sheet'!$B$9:$F$44,26,FALSE)*$R130/(1-AE130)</f>
        <v>#N/A</v>
      </c>
      <c r="AS130" s="128" t="e">
        <f>HLOOKUP($B130,'Main Sheet'!$B$9:$F$44,26,FALSE)*$R130/(1-AF130)</f>
        <v>#N/A</v>
      </c>
      <c r="AT130" s="128" t="e">
        <f>HLOOKUP($B130,'Main Sheet'!$B$9:$F$44,26,FALSE)*$R130/(1-AG130)</f>
        <v>#N/A</v>
      </c>
      <c r="AU130" s="128" t="e">
        <f>HLOOKUP($B130,'Main Sheet'!$B$9:$F$44,26,FALSE)*$T130/(1-AL130)</f>
        <v>#N/A</v>
      </c>
      <c r="AV130" s="128" t="e">
        <f>HLOOKUP($B130,'Main Sheet'!$B$9:$F$44,26,FALSE)*$T130/(1-AM130)</f>
        <v>#N/A</v>
      </c>
      <c r="AW130" s="128" t="e">
        <f>HLOOKUP($B130,'Main Sheet'!$B$9:$F$44,26,FALSE)*$T130/(1-AN130)</f>
        <v>#N/A</v>
      </c>
      <c r="AX130" s="50" t="e">
        <f t="shared" si="87"/>
        <v>#N/A</v>
      </c>
      <c r="AY130" s="50" t="e">
        <f t="shared" si="88"/>
        <v>#N/A</v>
      </c>
      <c r="AZ130" s="50" t="e">
        <f t="shared" si="89"/>
        <v>#N/A</v>
      </c>
      <c r="BA130" s="50" t="e">
        <f t="shared" si="90"/>
        <v>#N/A</v>
      </c>
      <c r="BB130" s="50" t="e">
        <f t="shared" si="91"/>
        <v>#N/A</v>
      </c>
      <c r="BC130" s="50" t="e">
        <f t="shared" si="92"/>
        <v>#N/A</v>
      </c>
      <c r="BD130" s="50" t="e">
        <f t="shared" si="93"/>
        <v>#N/A</v>
      </c>
      <c r="BE130" s="50" t="e">
        <f t="shared" si="94"/>
        <v>#N/A</v>
      </c>
      <c r="BF130" s="50" t="e">
        <f t="shared" si="95"/>
        <v>#N/A</v>
      </c>
      <c r="BG130" s="131" t="e">
        <f t="shared" si="96"/>
        <v>#N/A</v>
      </c>
      <c r="BH130" s="131" t="e">
        <f t="shared" si="97"/>
        <v>#N/A</v>
      </c>
      <c r="BI130" s="131" t="e">
        <f t="shared" si="98"/>
        <v>#N/A</v>
      </c>
      <c r="BJ130" s="131" t="e">
        <f t="shared" si="99"/>
        <v>#N/A</v>
      </c>
      <c r="BK130" s="131" t="e">
        <f t="shared" si="100"/>
        <v>#N/A</v>
      </c>
      <c r="BL130" s="131" t="e">
        <f t="shared" si="101"/>
        <v>#N/A</v>
      </c>
      <c r="BM130" s="131" t="e">
        <f t="shared" si="102"/>
        <v>#N/A</v>
      </c>
      <c r="BN130" s="131" t="e">
        <f t="shared" si="103"/>
        <v>#N/A</v>
      </c>
      <c r="BO130" s="131" t="e">
        <f t="shared" si="104"/>
        <v>#N/A</v>
      </c>
      <c r="BP130" s="129" t="e">
        <f t="shared" si="105"/>
        <v>#N/A</v>
      </c>
      <c r="BQ130" s="129" t="e">
        <f t="shared" si="106"/>
        <v>#N/A</v>
      </c>
      <c r="BR130" s="129" t="e">
        <f t="shared" si="107"/>
        <v>#N/A</v>
      </c>
      <c r="BS130" s="129" t="e">
        <f t="shared" si="108"/>
        <v>#N/A</v>
      </c>
      <c r="BT130" s="129" t="e">
        <f t="shared" si="109"/>
        <v>#N/A</v>
      </c>
      <c r="BU130" s="129" t="e">
        <f t="shared" si="110"/>
        <v>#N/A</v>
      </c>
      <c r="BV130" s="129" t="e">
        <f t="shared" si="111"/>
        <v>#N/A</v>
      </c>
      <c r="BW130" s="129" t="e">
        <f t="shared" si="112"/>
        <v>#N/A</v>
      </c>
      <c r="BX130" s="129" t="e">
        <f t="shared" si="113"/>
        <v>#N/A</v>
      </c>
      <c r="BY130" s="131" t="e">
        <f t="shared" si="114"/>
        <v>#N/A</v>
      </c>
      <c r="BZ130" s="131" t="e">
        <f t="shared" si="115"/>
        <v>#N/A</v>
      </c>
      <c r="CA130" s="131" t="e">
        <f t="shared" si="116"/>
        <v>#N/A</v>
      </c>
      <c r="CB130" s="131" t="e">
        <f t="shared" si="117"/>
        <v>#N/A</v>
      </c>
      <c r="CC130" s="131" t="e">
        <f t="shared" si="118"/>
        <v>#N/A</v>
      </c>
      <c r="CD130" s="131" t="e">
        <f t="shared" si="119"/>
        <v>#N/A</v>
      </c>
      <c r="CE130" s="131" t="e">
        <f t="shared" si="120"/>
        <v>#N/A</v>
      </c>
      <c r="CF130" s="131" t="e">
        <f t="shared" si="121"/>
        <v>#N/A</v>
      </c>
      <c r="CG130" s="131" t="e">
        <f t="shared" si="122"/>
        <v>#N/A</v>
      </c>
    </row>
    <row r="131" spans="2:85" x14ac:dyDescent="0.2">
      <c r="B131" s="103">
        <v>2025</v>
      </c>
      <c r="C131" s="103">
        <v>6</v>
      </c>
      <c r="D131" s="103">
        <v>2</v>
      </c>
      <c r="E131" s="4" t="s">
        <v>8</v>
      </c>
      <c r="F131" s="4" t="s">
        <v>4</v>
      </c>
      <c r="G131" s="133">
        <f>SUMIFS('Model Trip Data'!$H:$H,'Model Trip Data'!$A:$A,$B131,'Model Trip Data'!$B:$B,$C131,'Model Trip Data'!$C:$C,$D131,'Model Trip Data'!$E:$E,G$7,'Model Trip Data'!$F:$F,G$8,'Model Trip Data'!$D:$D,G$10,'Model Trip Data'!$G:$G,G$9)</f>
        <v>0</v>
      </c>
      <c r="H131" s="133">
        <f>SUMIFS('Model Trip Data'!$H:$H,'Model Trip Data'!$A:$A,$B131,'Model Trip Data'!$B:$B,$C131,'Model Trip Data'!$C:$C,$D131,'Model Trip Data'!$E:$E,H$7,'Model Trip Data'!$F:$F,H$8,'Model Trip Data'!$D:$D,H$10,'Model Trip Data'!$G:$G,H$9)</f>
        <v>0</v>
      </c>
      <c r="I131" s="133">
        <f>SUMIFS('Model Trip Data'!$H:$H,'Model Trip Data'!$A:$A,$B131,'Model Trip Data'!$B:$B,$C131,'Model Trip Data'!$C:$C,$D131,'Model Trip Data'!$E:$E,I$7,'Model Trip Data'!$F:$F,I$8,'Model Trip Data'!$D:$D,I$10,'Model Trip Data'!$G:$G,I$9)</f>
        <v>0</v>
      </c>
      <c r="J131" s="133">
        <f>SUMIFS('Model Trip Data'!$H:$H,'Model Trip Data'!$A:$A,$B131,'Model Trip Data'!$B:$B,$C131,'Model Trip Data'!$C:$C,$D131,'Model Trip Data'!$E:$E,J$7,'Model Trip Data'!$F:$F,J$8,'Model Trip Data'!$D:$D,J$10,'Model Trip Data'!$G:$G,J$9)</f>
        <v>0</v>
      </c>
      <c r="K131" s="133">
        <f>SUMIFS('Model Trip Data'!$H:$H,'Model Trip Data'!$A:$A,$B131,'Model Trip Data'!$B:$B,$C131,'Model Trip Data'!$C:$C,$D131,'Model Trip Data'!$E:$E,K$7,'Model Trip Data'!$F:$F,K$8,'Model Trip Data'!$D:$D,K$10,'Model Trip Data'!$G:$G,K$9)</f>
        <v>0</v>
      </c>
      <c r="L131" s="133">
        <f>SUMIFS('Model Trip Data'!$H:$H,'Model Trip Data'!$A:$A,$B131,'Model Trip Data'!$B:$B,$C131,'Model Trip Data'!$C:$C,$D131,'Model Trip Data'!$E:$E,L$7,'Model Trip Data'!$F:$F,L$8,'Model Trip Data'!$D:$D,L$10,'Model Trip Data'!$G:$G,L$9)</f>
        <v>0</v>
      </c>
      <c r="M131" s="133">
        <f>SUMIFS('Model Trip Data'!$H:$H,'Model Trip Data'!$A:$A,$B131,'Model Trip Data'!$B:$B,$C131,'Model Trip Data'!$C:$C,$D131,'Model Trip Data'!$E:$E,M$7,'Model Trip Data'!$F:$F,M$8,'Model Trip Data'!$G:$G,M$9)</f>
        <v>0</v>
      </c>
      <c r="N131" s="133">
        <f>SUMIFS('Model Trip Data'!$H:$H,'Model Trip Data'!$A:$A,$B131,'Model Trip Data'!$B:$B,$C131,'Model Trip Data'!$C:$C,$D131,'Model Trip Data'!$E:$E,N$7,'Model Trip Data'!$F:$F,N$8,'Model Trip Data'!$G:$G,N$9)</f>
        <v>0</v>
      </c>
      <c r="O131" s="133">
        <f>SUMIFS('Model Trip Data'!$H:$H,'Model Trip Data'!$A:$A,$B131,'Model Trip Data'!$B:$B,$C131,'Model Trip Data'!$C:$C,$D131,'Model Trip Data'!$E:$E,O$7,'Model Trip Data'!$F:$F,O$8,'Model Trip Data'!$G:$G,O$9)</f>
        <v>0</v>
      </c>
      <c r="P131" s="134" t="e">
        <f>VLOOKUP($B131&amp;"_"&amp;$C131&amp;"_"&amp;$D131&amp;"_"&amp;P$10,'Model Skims Data'!$A:$H,6,FALSE)</f>
        <v>#N/A</v>
      </c>
      <c r="Q131" s="134" t="e">
        <f>VLOOKUP($B131&amp;"_"&amp;$C131&amp;"_"&amp;$D131&amp;"_"&amp;Q$10,'Model Skims Data'!$A:$H,7,FALSE)</f>
        <v>#N/A</v>
      </c>
      <c r="R131" s="134" t="e">
        <f>VLOOKUP($B131&amp;"_"&amp;$C131&amp;"_"&amp;$D131&amp;"_"&amp;R$10,'Model Skims Data'!$A:$H,6,FALSE)</f>
        <v>#N/A</v>
      </c>
      <c r="S131" s="134" t="e">
        <f>VLOOKUP($B131&amp;"_"&amp;$C131&amp;"_"&amp;$D131&amp;"_"&amp;S$10,'Model Skims Data'!$A:$H,7,FALSE)</f>
        <v>#N/A</v>
      </c>
      <c r="T131" s="134" t="e">
        <f>VLOOKUP($B131&amp;"_"&amp;$C131&amp;"_"&amp;$D131&amp;"_"&amp;T$10,'Model Skims Data'!$A:$H,6,FALSE)</f>
        <v>#N/A</v>
      </c>
      <c r="U131" s="134" t="e">
        <f>VLOOKUP($B131&amp;"_"&amp;$C131&amp;"_"&amp;$D131&amp;"_"&amp;U$10,'Model Skims Data'!$A:$H,7,FALSE)</f>
        <v>#N/A</v>
      </c>
      <c r="V131" s="134" t="e">
        <f>VLOOKUP($B131&amp;"_"&amp;$C131&amp;"_"&amp;$D131&amp;"_"&amp;V$10,'Model Skims Data'!$A:$H,8,FALSE)</f>
        <v>#N/A</v>
      </c>
      <c r="W131" s="134" t="e">
        <f>VLOOKUP($B131&amp;"_"&amp;$C131&amp;"_"&amp;$D131&amp;"_"&amp;W$10,'Model Skims Data'!$A:$H,8,FALSE)</f>
        <v>#N/A</v>
      </c>
      <c r="X131" s="134" t="e">
        <f>VLOOKUP($B131&amp;"_"&amp;$C131&amp;"_"&amp;$D131&amp;"_"&amp;X$10,'Model Skims Data'!$A:$H,8,FALSE)</f>
        <v>#N/A</v>
      </c>
      <c r="Y131" s="134">
        <f>HLOOKUP('Pooling Demand- Subsidy &amp; ML'!$B131,'Main Sheet'!$B$9:$F$44,21,FALSE)</f>
        <v>20.3</v>
      </c>
      <c r="Z131" s="134">
        <f>HLOOKUP('Pooling Demand- Subsidy &amp; ML'!$B131,'Main Sheet'!$B$9:$F$44,23,FALSE)</f>
        <v>0</v>
      </c>
      <c r="AA131" s="179">
        <f>HLOOKUP('Pooling Demand- Subsidy &amp; ML'!$B131,'Main Sheet'!$B$9:$F$44,28,FALSE)</f>
        <v>-1.9513339196716502E-3</v>
      </c>
      <c r="AB131" s="180">
        <f>HLOOKUP('Pooling Demand- Subsidy &amp; ML'!$B131,'Main Sheet'!$B$9:$F$44,30,FALSE)</f>
        <v>-2.6</v>
      </c>
      <c r="AC131" s="180">
        <f>HLOOKUP('Pooling Demand- Subsidy &amp; ML'!$B131,'Main Sheet'!$B$9:$F$44,31,FALSE)</f>
        <v>-5.9</v>
      </c>
      <c r="AD131" s="180">
        <f>HLOOKUP('Pooling Demand- Subsidy &amp; ML'!$B131,'Main Sheet'!$B$9:$F$44,32,FALSE)</f>
        <v>-7.9</v>
      </c>
      <c r="AE131" s="108" t="e">
        <f t="shared" si="81"/>
        <v>#N/A</v>
      </c>
      <c r="AF131" s="108" t="e">
        <f t="shared" si="82"/>
        <v>#N/A</v>
      </c>
      <c r="AG131" s="108" t="e">
        <f t="shared" si="83"/>
        <v>#N/A</v>
      </c>
      <c r="AH131" s="134">
        <f>HLOOKUP('Pooling Demand- Subsidy &amp; ML'!$B131,'Main Sheet'!$B$9:$F$44,24,FALSE)</f>
        <v>54</v>
      </c>
      <c r="AI131" s="180">
        <f>HLOOKUP('Pooling Demand- Subsidy &amp; ML'!$B131,'Main Sheet'!$B$9:$F$44,34,FALSE)</f>
        <v>-2.9</v>
      </c>
      <c r="AJ131" s="180">
        <f>HLOOKUP('Pooling Demand- Subsidy &amp; ML'!$B131,'Main Sheet'!$B$9:$F$44,35,FALSE)</f>
        <v>-6.3</v>
      </c>
      <c r="AK131" s="180">
        <f>HLOOKUP('Pooling Demand- Subsidy &amp; ML'!$B131,'Main Sheet'!$B$9:$F$44,36,FALSE)</f>
        <v>-8.4</v>
      </c>
      <c r="AL131" s="108" t="e">
        <f t="shared" si="84"/>
        <v>#N/A</v>
      </c>
      <c r="AM131" s="108" t="e">
        <f t="shared" si="85"/>
        <v>#N/A</v>
      </c>
      <c r="AN131" s="108" t="e">
        <f t="shared" si="86"/>
        <v>#N/A</v>
      </c>
      <c r="AO131" s="128" t="e">
        <f>HLOOKUP($B131,'Main Sheet'!$B$9:$F$44,26,FALSE)*$P131/(1-AE131)</f>
        <v>#N/A</v>
      </c>
      <c r="AP131" s="128" t="e">
        <f>HLOOKUP($B131,'Main Sheet'!$B$9:$F$44,26,FALSE)*$P131/(1-AF131)</f>
        <v>#N/A</v>
      </c>
      <c r="AQ131" s="128" t="e">
        <f>HLOOKUP($B131,'Main Sheet'!$B$9:$F$44,26,FALSE)*$P131/(1-AG131)</f>
        <v>#N/A</v>
      </c>
      <c r="AR131" s="128" t="e">
        <f>HLOOKUP($B131,'Main Sheet'!$B$9:$F$44,26,FALSE)*$R131/(1-AE131)</f>
        <v>#N/A</v>
      </c>
      <c r="AS131" s="128" t="e">
        <f>HLOOKUP($B131,'Main Sheet'!$B$9:$F$44,26,FALSE)*$R131/(1-AF131)</f>
        <v>#N/A</v>
      </c>
      <c r="AT131" s="128" t="e">
        <f>HLOOKUP($B131,'Main Sheet'!$B$9:$F$44,26,FALSE)*$R131/(1-AG131)</f>
        <v>#N/A</v>
      </c>
      <c r="AU131" s="128" t="e">
        <f>HLOOKUP($B131,'Main Sheet'!$B$9:$F$44,26,FALSE)*$T131/(1-AL131)</f>
        <v>#N/A</v>
      </c>
      <c r="AV131" s="128" t="e">
        <f>HLOOKUP($B131,'Main Sheet'!$B$9:$F$44,26,FALSE)*$T131/(1-AM131)</f>
        <v>#N/A</v>
      </c>
      <c r="AW131" s="128" t="e">
        <f>HLOOKUP($B131,'Main Sheet'!$B$9:$F$44,26,FALSE)*$T131/(1-AN131)</f>
        <v>#N/A</v>
      </c>
      <c r="AX131" s="50" t="e">
        <f t="shared" si="87"/>
        <v>#N/A</v>
      </c>
      <c r="AY131" s="50" t="e">
        <f t="shared" si="88"/>
        <v>#N/A</v>
      </c>
      <c r="AZ131" s="50" t="e">
        <f t="shared" si="89"/>
        <v>#N/A</v>
      </c>
      <c r="BA131" s="50" t="e">
        <f t="shared" si="90"/>
        <v>#N/A</v>
      </c>
      <c r="BB131" s="50" t="e">
        <f t="shared" si="91"/>
        <v>#N/A</v>
      </c>
      <c r="BC131" s="50" t="e">
        <f t="shared" si="92"/>
        <v>#N/A</v>
      </c>
      <c r="BD131" s="50" t="e">
        <f t="shared" si="93"/>
        <v>#N/A</v>
      </c>
      <c r="BE131" s="50" t="e">
        <f t="shared" si="94"/>
        <v>#N/A</v>
      </c>
      <c r="BF131" s="50" t="e">
        <f t="shared" si="95"/>
        <v>#N/A</v>
      </c>
      <c r="BG131" s="131" t="e">
        <f t="shared" si="96"/>
        <v>#N/A</v>
      </c>
      <c r="BH131" s="131" t="e">
        <f t="shared" si="97"/>
        <v>#N/A</v>
      </c>
      <c r="BI131" s="131" t="e">
        <f t="shared" si="98"/>
        <v>#N/A</v>
      </c>
      <c r="BJ131" s="131" t="e">
        <f t="shared" si="99"/>
        <v>#N/A</v>
      </c>
      <c r="BK131" s="131" t="e">
        <f t="shared" si="100"/>
        <v>#N/A</v>
      </c>
      <c r="BL131" s="131" t="e">
        <f t="shared" si="101"/>
        <v>#N/A</v>
      </c>
      <c r="BM131" s="131" t="e">
        <f t="shared" si="102"/>
        <v>#N/A</v>
      </c>
      <c r="BN131" s="131" t="e">
        <f t="shared" si="103"/>
        <v>#N/A</v>
      </c>
      <c r="BO131" s="131" t="e">
        <f t="shared" si="104"/>
        <v>#N/A</v>
      </c>
      <c r="BP131" s="129" t="e">
        <f t="shared" si="105"/>
        <v>#N/A</v>
      </c>
      <c r="BQ131" s="129" t="e">
        <f t="shared" si="106"/>
        <v>#N/A</v>
      </c>
      <c r="BR131" s="129" t="e">
        <f t="shared" si="107"/>
        <v>#N/A</v>
      </c>
      <c r="BS131" s="129" t="e">
        <f t="shared" si="108"/>
        <v>#N/A</v>
      </c>
      <c r="BT131" s="129" t="e">
        <f t="shared" si="109"/>
        <v>#N/A</v>
      </c>
      <c r="BU131" s="129" t="e">
        <f t="shared" si="110"/>
        <v>#N/A</v>
      </c>
      <c r="BV131" s="129" t="e">
        <f t="shared" si="111"/>
        <v>#N/A</v>
      </c>
      <c r="BW131" s="129" t="e">
        <f t="shared" si="112"/>
        <v>#N/A</v>
      </c>
      <c r="BX131" s="129" t="e">
        <f t="shared" si="113"/>
        <v>#N/A</v>
      </c>
      <c r="BY131" s="131" t="e">
        <f t="shared" si="114"/>
        <v>#N/A</v>
      </c>
      <c r="BZ131" s="131" t="e">
        <f t="shared" si="115"/>
        <v>#N/A</v>
      </c>
      <c r="CA131" s="131" t="e">
        <f t="shared" si="116"/>
        <v>#N/A</v>
      </c>
      <c r="CB131" s="131" t="e">
        <f t="shared" si="117"/>
        <v>#N/A</v>
      </c>
      <c r="CC131" s="131" t="e">
        <f t="shared" si="118"/>
        <v>#N/A</v>
      </c>
      <c r="CD131" s="131" t="e">
        <f t="shared" si="119"/>
        <v>#N/A</v>
      </c>
      <c r="CE131" s="131" t="e">
        <f t="shared" si="120"/>
        <v>#N/A</v>
      </c>
      <c r="CF131" s="131" t="e">
        <f t="shared" si="121"/>
        <v>#N/A</v>
      </c>
      <c r="CG131" s="131" t="e">
        <f t="shared" si="122"/>
        <v>#N/A</v>
      </c>
    </row>
    <row r="132" spans="2:85" x14ac:dyDescent="0.2">
      <c r="B132" s="103">
        <v>2025</v>
      </c>
      <c r="C132" s="103">
        <v>0</v>
      </c>
      <c r="D132" s="103">
        <v>3</v>
      </c>
      <c r="E132" s="4" t="s">
        <v>2</v>
      </c>
      <c r="F132" s="4" t="s">
        <v>5</v>
      </c>
      <c r="G132" s="133">
        <f>SUMIFS('Model Trip Data'!$H:$H,'Model Trip Data'!$A:$A,$B132,'Model Trip Data'!$B:$B,$C132,'Model Trip Data'!$C:$C,$D132,'Model Trip Data'!$E:$E,G$7,'Model Trip Data'!$F:$F,G$8,'Model Trip Data'!$D:$D,G$10,'Model Trip Data'!$G:$G,G$9)</f>
        <v>0</v>
      </c>
      <c r="H132" s="133">
        <f>SUMIFS('Model Trip Data'!$H:$H,'Model Trip Data'!$A:$A,$B132,'Model Trip Data'!$B:$B,$C132,'Model Trip Data'!$C:$C,$D132,'Model Trip Data'!$E:$E,H$7,'Model Trip Data'!$F:$F,H$8,'Model Trip Data'!$D:$D,H$10,'Model Trip Data'!$G:$G,H$9)</f>
        <v>0</v>
      </c>
      <c r="I132" s="133">
        <f>SUMIFS('Model Trip Data'!$H:$H,'Model Trip Data'!$A:$A,$B132,'Model Trip Data'!$B:$B,$C132,'Model Trip Data'!$C:$C,$D132,'Model Trip Data'!$E:$E,I$7,'Model Trip Data'!$F:$F,I$8,'Model Trip Data'!$D:$D,I$10,'Model Trip Data'!$G:$G,I$9)</f>
        <v>0</v>
      </c>
      <c r="J132" s="133">
        <f>SUMIFS('Model Trip Data'!$H:$H,'Model Trip Data'!$A:$A,$B132,'Model Trip Data'!$B:$B,$C132,'Model Trip Data'!$C:$C,$D132,'Model Trip Data'!$E:$E,J$7,'Model Trip Data'!$F:$F,J$8,'Model Trip Data'!$D:$D,J$10,'Model Trip Data'!$G:$G,J$9)</f>
        <v>0</v>
      </c>
      <c r="K132" s="133">
        <f>SUMIFS('Model Trip Data'!$H:$H,'Model Trip Data'!$A:$A,$B132,'Model Trip Data'!$B:$B,$C132,'Model Trip Data'!$C:$C,$D132,'Model Trip Data'!$E:$E,K$7,'Model Trip Data'!$F:$F,K$8,'Model Trip Data'!$D:$D,K$10,'Model Trip Data'!$G:$G,K$9)</f>
        <v>0</v>
      </c>
      <c r="L132" s="133">
        <f>SUMIFS('Model Trip Data'!$H:$H,'Model Trip Data'!$A:$A,$B132,'Model Trip Data'!$B:$B,$C132,'Model Trip Data'!$C:$C,$D132,'Model Trip Data'!$E:$E,L$7,'Model Trip Data'!$F:$F,L$8,'Model Trip Data'!$D:$D,L$10,'Model Trip Data'!$G:$G,L$9)</f>
        <v>0</v>
      </c>
      <c r="M132" s="133">
        <f>SUMIFS('Model Trip Data'!$H:$H,'Model Trip Data'!$A:$A,$B132,'Model Trip Data'!$B:$B,$C132,'Model Trip Data'!$C:$C,$D132,'Model Trip Data'!$E:$E,M$7,'Model Trip Data'!$F:$F,M$8,'Model Trip Data'!$G:$G,M$9)</f>
        <v>0</v>
      </c>
      <c r="N132" s="133">
        <f>SUMIFS('Model Trip Data'!$H:$H,'Model Trip Data'!$A:$A,$B132,'Model Trip Data'!$B:$B,$C132,'Model Trip Data'!$C:$C,$D132,'Model Trip Data'!$E:$E,N$7,'Model Trip Data'!$F:$F,N$8,'Model Trip Data'!$G:$G,N$9)</f>
        <v>0</v>
      </c>
      <c r="O132" s="133">
        <f>SUMIFS('Model Trip Data'!$H:$H,'Model Trip Data'!$A:$A,$B132,'Model Trip Data'!$B:$B,$C132,'Model Trip Data'!$C:$C,$D132,'Model Trip Data'!$E:$E,O$7,'Model Trip Data'!$F:$F,O$8,'Model Trip Data'!$G:$G,O$9)</f>
        <v>0</v>
      </c>
      <c r="P132" s="134" t="e">
        <f>VLOOKUP($B132&amp;"_"&amp;$C132&amp;"_"&amp;$D132&amp;"_"&amp;P$10,'Model Skims Data'!$A:$H,6,FALSE)</f>
        <v>#N/A</v>
      </c>
      <c r="Q132" s="134" t="e">
        <f>VLOOKUP($B132&amp;"_"&amp;$C132&amp;"_"&amp;$D132&amp;"_"&amp;Q$10,'Model Skims Data'!$A:$H,7,FALSE)</f>
        <v>#N/A</v>
      </c>
      <c r="R132" s="134" t="e">
        <f>VLOOKUP($B132&amp;"_"&amp;$C132&amp;"_"&amp;$D132&amp;"_"&amp;R$10,'Model Skims Data'!$A:$H,6,FALSE)</f>
        <v>#N/A</v>
      </c>
      <c r="S132" s="134" t="e">
        <f>VLOOKUP($B132&amp;"_"&amp;$C132&amp;"_"&amp;$D132&amp;"_"&amp;S$10,'Model Skims Data'!$A:$H,7,FALSE)</f>
        <v>#N/A</v>
      </c>
      <c r="T132" s="134" t="e">
        <f>VLOOKUP($B132&amp;"_"&amp;$C132&amp;"_"&amp;$D132&amp;"_"&amp;T$10,'Model Skims Data'!$A:$H,6,FALSE)</f>
        <v>#N/A</v>
      </c>
      <c r="U132" s="134" t="e">
        <f>VLOOKUP($B132&amp;"_"&amp;$C132&amp;"_"&amp;$D132&amp;"_"&amp;U$10,'Model Skims Data'!$A:$H,7,FALSE)</f>
        <v>#N/A</v>
      </c>
      <c r="V132" s="134" t="e">
        <f>VLOOKUP($B132&amp;"_"&amp;$C132&amp;"_"&amp;$D132&amp;"_"&amp;V$10,'Model Skims Data'!$A:$H,8,FALSE)</f>
        <v>#N/A</v>
      </c>
      <c r="W132" s="134" t="e">
        <f>VLOOKUP($B132&amp;"_"&amp;$C132&amp;"_"&amp;$D132&amp;"_"&amp;W$10,'Model Skims Data'!$A:$H,8,FALSE)</f>
        <v>#N/A</v>
      </c>
      <c r="X132" s="134" t="e">
        <f>VLOOKUP($B132&amp;"_"&amp;$C132&amp;"_"&amp;$D132&amp;"_"&amp;X$10,'Model Skims Data'!$A:$H,8,FALSE)</f>
        <v>#N/A</v>
      </c>
      <c r="Y132" s="134">
        <f>HLOOKUP('Pooling Demand- Subsidy &amp; ML'!$B132,'Main Sheet'!$B$9:$F$44,21,FALSE)</f>
        <v>20.3</v>
      </c>
      <c r="Z132" s="134">
        <f>HLOOKUP('Pooling Demand- Subsidy &amp; ML'!$B132,'Main Sheet'!$B$9:$F$44,23,FALSE)</f>
        <v>0</v>
      </c>
      <c r="AA132" s="179">
        <f>HLOOKUP('Pooling Demand- Subsidy &amp; ML'!$B132,'Main Sheet'!$B$9:$F$44,28,FALSE)</f>
        <v>-1.9513339196716502E-3</v>
      </c>
      <c r="AB132" s="180">
        <f>HLOOKUP('Pooling Demand- Subsidy &amp; ML'!$B132,'Main Sheet'!$B$9:$F$44,30,FALSE)</f>
        <v>-2.6</v>
      </c>
      <c r="AC132" s="180">
        <f>HLOOKUP('Pooling Demand- Subsidy &amp; ML'!$B132,'Main Sheet'!$B$9:$F$44,31,FALSE)</f>
        <v>-5.9</v>
      </c>
      <c r="AD132" s="180">
        <f>HLOOKUP('Pooling Demand- Subsidy &amp; ML'!$B132,'Main Sheet'!$B$9:$F$44,32,FALSE)</f>
        <v>-7.9</v>
      </c>
      <c r="AE132" s="108" t="e">
        <f t="shared" si="81"/>
        <v>#N/A</v>
      </c>
      <c r="AF132" s="108" t="e">
        <f t="shared" si="82"/>
        <v>#N/A</v>
      </c>
      <c r="AG132" s="108" t="e">
        <f t="shared" si="83"/>
        <v>#N/A</v>
      </c>
      <c r="AH132" s="134">
        <f>HLOOKUP('Pooling Demand- Subsidy &amp; ML'!$B132,'Main Sheet'!$B$9:$F$44,24,FALSE)</f>
        <v>54</v>
      </c>
      <c r="AI132" s="180">
        <f>HLOOKUP('Pooling Demand- Subsidy &amp; ML'!$B132,'Main Sheet'!$B$9:$F$44,34,FALSE)</f>
        <v>-2.9</v>
      </c>
      <c r="AJ132" s="180">
        <f>HLOOKUP('Pooling Demand- Subsidy &amp; ML'!$B132,'Main Sheet'!$B$9:$F$44,35,FALSE)</f>
        <v>-6.3</v>
      </c>
      <c r="AK132" s="180">
        <f>HLOOKUP('Pooling Demand- Subsidy &amp; ML'!$B132,'Main Sheet'!$B$9:$F$44,36,FALSE)</f>
        <v>-8.4</v>
      </c>
      <c r="AL132" s="108" t="e">
        <f t="shared" si="84"/>
        <v>#N/A</v>
      </c>
      <c r="AM132" s="108" t="e">
        <f t="shared" si="85"/>
        <v>#N/A</v>
      </c>
      <c r="AN132" s="108" t="e">
        <f t="shared" si="86"/>
        <v>#N/A</v>
      </c>
      <c r="AO132" s="128" t="e">
        <f>HLOOKUP($B132,'Main Sheet'!$B$9:$F$44,26,FALSE)*$P132/(1-AE132)</f>
        <v>#N/A</v>
      </c>
      <c r="AP132" s="128" t="e">
        <f>HLOOKUP($B132,'Main Sheet'!$B$9:$F$44,26,FALSE)*$P132/(1-AF132)</f>
        <v>#N/A</v>
      </c>
      <c r="AQ132" s="128" t="e">
        <f>HLOOKUP($B132,'Main Sheet'!$B$9:$F$44,26,FALSE)*$P132/(1-AG132)</f>
        <v>#N/A</v>
      </c>
      <c r="AR132" s="128" t="e">
        <f>HLOOKUP($B132,'Main Sheet'!$B$9:$F$44,26,FALSE)*$R132/(1-AE132)</f>
        <v>#N/A</v>
      </c>
      <c r="AS132" s="128" t="e">
        <f>HLOOKUP($B132,'Main Sheet'!$B$9:$F$44,26,FALSE)*$R132/(1-AF132)</f>
        <v>#N/A</v>
      </c>
      <c r="AT132" s="128" t="e">
        <f>HLOOKUP($B132,'Main Sheet'!$B$9:$F$44,26,FALSE)*$R132/(1-AG132)</f>
        <v>#N/A</v>
      </c>
      <c r="AU132" s="128" t="e">
        <f>HLOOKUP($B132,'Main Sheet'!$B$9:$F$44,26,FALSE)*$T132/(1-AL132)</f>
        <v>#N/A</v>
      </c>
      <c r="AV132" s="128" t="e">
        <f>HLOOKUP($B132,'Main Sheet'!$B$9:$F$44,26,FALSE)*$T132/(1-AM132)</f>
        <v>#N/A</v>
      </c>
      <c r="AW132" s="128" t="e">
        <f>HLOOKUP($B132,'Main Sheet'!$B$9:$F$44,26,FALSE)*$T132/(1-AN132)</f>
        <v>#N/A</v>
      </c>
      <c r="AX132" s="50" t="e">
        <f t="shared" si="87"/>
        <v>#N/A</v>
      </c>
      <c r="AY132" s="50" t="e">
        <f t="shared" si="88"/>
        <v>#N/A</v>
      </c>
      <c r="AZ132" s="50" t="e">
        <f t="shared" si="89"/>
        <v>#N/A</v>
      </c>
      <c r="BA132" s="50" t="e">
        <f t="shared" si="90"/>
        <v>#N/A</v>
      </c>
      <c r="BB132" s="50" t="e">
        <f t="shared" si="91"/>
        <v>#N/A</v>
      </c>
      <c r="BC132" s="50" t="e">
        <f t="shared" si="92"/>
        <v>#N/A</v>
      </c>
      <c r="BD132" s="50" t="e">
        <f t="shared" si="93"/>
        <v>#N/A</v>
      </c>
      <c r="BE132" s="50" t="e">
        <f t="shared" si="94"/>
        <v>#N/A</v>
      </c>
      <c r="BF132" s="50" t="e">
        <f t="shared" si="95"/>
        <v>#N/A</v>
      </c>
      <c r="BG132" s="131" t="e">
        <f t="shared" si="96"/>
        <v>#N/A</v>
      </c>
      <c r="BH132" s="131" t="e">
        <f t="shared" si="97"/>
        <v>#N/A</v>
      </c>
      <c r="BI132" s="131" t="e">
        <f t="shared" si="98"/>
        <v>#N/A</v>
      </c>
      <c r="BJ132" s="131" t="e">
        <f t="shared" si="99"/>
        <v>#N/A</v>
      </c>
      <c r="BK132" s="131" t="e">
        <f t="shared" si="100"/>
        <v>#N/A</v>
      </c>
      <c r="BL132" s="131" t="e">
        <f t="shared" si="101"/>
        <v>#N/A</v>
      </c>
      <c r="BM132" s="131" t="e">
        <f t="shared" si="102"/>
        <v>#N/A</v>
      </c>
      <c r="BN132" s="131" t="e">
        <f t="shared" si="103"/>
        <v>#N/A</v>
      </c>
      <c r="BO132" s="131" t="e">
        <f t="shared" si="104"/>
        <v>#N/A</v>
      </c>
      <c r="BP132" s="129" t="e">
        <f t="shared" si="105"/>
        <v>#N/A</v>
      </c>
      <c r="BQ132" s="129" t="e">
        <f t="shared" si="106"/>
        <v>#N/A</v>
      </c>
      <c r="BR132" s="129" t="e">
        <f t="shared" si="107"/>
        <v>#N/A</v>
      </c>
      <c r="BS132" s="129" t="e">
        <f t="shared" si="108"/>
        <v>#N/A</v>
      </c>
      <c r="BT132" s="129" t="e">
        <f t="shared" si="109"/>
        <v>#N/A</v>
      </c>
      <c r="BU132" s="129" t="e">
        <f t="shared" si="110"/>
        <v>#N/A</v>
      </c>
      <c r="BV132" s="129" t="e">
        <f t="shared" si="111"/>
        <v>#N/A</v>
      </c>
      <c r="BW132" s="129" t="e">
        <f t="shared" si="112"/>
        <v>#N/A</v>
      </c>
      <c r="BX132" s="129" t="e">
        <f t="shared" si="113"/>
        <v>#N/A</v>
      </c>
      <c r="BY132" s="131" t="e">
        <f t="shared" si="114"/>
        <v>#N/A</v>
      </c>
      <c r="BZ132" s="131" t="e">
        <f t="shared" si="115"/>
        <v>#N/A</v>
      </c>
      <c r="CA132" s="131" t="e">
        <f t="shared" si="116"/>
        <v>#N/A</v>
      </c>
      <c r="CB132" s="131" t="e">
        <f t="shared" si="117"/>
        <v>#N/A</v>
      </c>
      <c r="CC132" s="131" t="e">
        <f t="shared" si="118"/>
        <v>#N/A</v>
      </c>
      <c r="CD132" s="131" t="e">
        <f t="shared" si="119"/>
        <v>#N/A</v>
      </c>
      <c r="CE132" s="131" t="e">
        <f t="shared" si="120"/>
        <v>#N/A</v>
      </c>
      <c r="CF132" s="131" t="e">
        <f t="shared" si="121"/>
        <v>#N/A</v>
      </c>
      <c r="CG132" s="131" t="e">
        <f t="shared" si="122"/>
        <v>#N/A</v>
      </c>
    </row>
    <row r="133" spans="2:85" x14ac:dyDescent="0.2">
      <c r="B133" s="103">
        <v>2025</v>
      </c>
      <c r="C133" s="103">
        <v>1</v>
      </c>
      <c r="D133" s="103">
        <v>3</v>
      </c>
      <c r="E133" s="4" t="s">
        <v>3</v>
      </c>
      <c r="F133" s="4" t="s">
        <v>5</v>
      </c>
      <c r="G133" s="133">
        <f>SUMIFS('Model Trip Data'!$H:$H,'Model Trip Data'!$A:$A,$B133,'Model Trip Data'!$B:$B,$C133,'Model Trip Data'!$C:$C,$D133,'Model Trip Data'!$E:$E,G$7,'Model Trip Data'!$F:$F,G$8,'Model Trip Data'!$D:$D,G$10,'Model Trip Data'!$G:$G,G$9)</f>
        <v>0</v>
      </c>
      <c r="H133" s="133">
        <f>SUMIFS('Model Trip Data'!$H:$H,'Model Trip Data'!$A:$A,$B133,'Model Trip Data'!$B:$B,$C133,'Model Trip Data'!$C:$C,$D133,'Model Trip Data'!$E:$E,H$7,'Model Trip Data'!$F:$F,H$8,'Model Trip Data'!$D:$D,H$10,'Model Trip Data'!$G:$G,H$9)</f>
        <v>0</v>
      </c>
      <c r="I133" s="133">
        <f>SUMIFS('Model Trip Data'!$H:$H,'Model Trip Data'!$A:$A,$B133,'Model Trip Data'!$B:$B,$C133,'Model Trip Data'!$C:$C,$D133,'Model Trip Data'!$E:$E,I$7,'Model Trip Data'!$F:$F,I$8,'Model Trip Data'!$D:$D,I$10,'Model Trip Data'!$G:$G,I$9)</f>
        <v>0</v>
      </c>
      <c r="J133" s="133">
        <f>SUMIFS('Model Trip Data'!$H:$H,'Model Trip Data'!$A:$A,$B133,'Model Trip Data'!$B:$B,$C133,'Model Trip Data'!$C:$C,$D133,'Model Trip Data'!$E:$E,J$7,'Model Trip Data'!$F:$F,J$8,'Model Trip Data'!$D:$D,J$10,'Model Trip Data'!$G:$G,J$9)</f>
        <v>0</v>
      </c>
      <c r="K133" s="133">
        <f>SUMIFS('Model Trip Data'!$H:$H,'Model Trip Data'!$A:$A,$B133,'Model Trip Data'!$B:$B,$C133,'Model Trip Data'!$C:$C,$D133,'Model Trip Data'!$E:$E,K$7,'Model Trip Data'!$F:$F,K$8,'Model Trip Data'!$D:$D,K$10,'Model Trip Data'!$G:$G,K$9)</f>
        <v>0</v>
      </c>
      <c r="L133" s="133">
        <f>SUMIFS('Model Trip Data'!$H:$H,'Model Trip Data'!$A:$A,$B133,'Model Trip Data'!$B:$B,$C133,'Model Trip Data'!$C:$C,$D133,'Model Trip Data'!$E:$E,L$7,'Model Trip Data'!$F:$F,L$8,'Model Trip Data'!$D:$D,L$10,'Model Trip Data'!$G:$G,L$9)</f>
        <v>0</v>
      </c>
      <c r="M133" s="133">
        <f>SUMIFS('Model Trip Data'!$H:$H,'Model Trip Data'!$A:$A,$B133,'Model Trip Data'!$B:$B,$C133,'Model Trip Data'!$C:$C,$D133,'Model Trip Data'!$E:$E,M$7,'Model Trip Data'!$F:$F,M$8,'Model Trip Data'!$G:$G,M$9)</f>
        <v>0</v>
      </c>
      <c r="N133" s="133">
        <f>SUMIFS('Model Trip Data'!$H:$H,'Model Trip Data'!$A:$A,$B133,'Model Trip Data'!$B:$B,$C133,'Model Trip Data'!$C:$C,$D133,'Model Trip Data'!$E:$E,N$7,'Model Trip Data'!$F:$F,N$8,'Model Trip Data'!$G:$G,N$9)</f>
        <v>0</v>
      </c>
      <c r="O133" s="133">
        <f>SUMIFS('Model Trip Data'!$H:$H,'Model Trip Data'!$A:$A,$B133,'Model Trip Data'!$B:$B,$C133,'Model Trip Data'!$C:$C,$D133,'Model Trip Data'!$E:$E,O$7,'Model Trip Data'!$F:$F,O$8,'Model Trip Data'!$G:$G,O$9)</f>
        <v>0</v>
      </c>
      <c r="P133" s="134" t="e">
        <f>VLOOKUP($B133&amp;"_"&amp;$C133&amp;"_"&amp;$D133&amp;"_"&amp;P$10,'Model Skims Data'!$A:$H,6,FALSE)</f>
        <v>#N/A</v>
      </c>
      <c r="Q133" s="134" t="e">
        <f>VLOOKUP($B133&amp;"_"&amp;$C133&amp;"_"&amp;$D133&amp;"_"&amp;Q$10,'Model Skims Data'!$A:$H,7,FALSE)</f>
        <v>#N/A</v>
      </c>
      <c r="R133" s="134" t="e">
        <f>VLOOKUP($B133&amp;"_"&amp;$C133&amp;"_"&amp;$D133&amp;"_"&amp;R$10,'Model Skims Data'!$A:$H,6,FALSE)</f>
        <v>#N/A</v>
      </c>
      <c r="S133" s="134" t="e">
        <f>VLOOKUP($B133&amp;"_"&amp;$C133&amp;"_"&amp;$D133&amp;"_"&amp;S$10,'Model Skims Data'!$A:$H,7,FALSE)</f>
        <v>#N/A</v>
      </c>
      <c r="T133" s="134" t="e">
        <f>VLOOKUP($B133&amp;"_"&amp;$C133&amp;"_"&amp;$D133&amp;"_"&amp;T$10,'Model Skims Data'!$A:$H,6,FALSE)</f>
        <v>#N/A</v>
      </c>
      <c r="U133" s="134" t="e">
        <f>VLOOKUP($B133&amp;"_"&amp;$C133&amp;"_"&amp;$D133&amp;"_"&amp;U$10,'Model Skims Data'!$A:$H,7,FALSE)</f>
        <v>#N/A</v>
      </c>
      <c r="V133" s="134" t="e">
        <f>VLOOKUP($B133&amp;"_"&amp;$C133&amp;"_"&amp;$D133&amp;"_"&amp;V$10,'Model Skims Data'!$A:$H,8,FALSE)</f>
        <v>#N/A</v>
      </c>
      <c r="W133" s="134" t="e">
        <f>VLOOKUP($B133&amp;"_"&amp;$C133&amp;"_"&amp;$D133&amp;"_"&amp;W$10,'Model Skims Data'!$A:$H,8,FALSE)</f>
        <v>#N/A</v>
      </c>
      <c r="X133" s="134" t="e">
        <f>VLOOKUP($B133&amp;"_"&amp;$C133&amp;"_"&amp;$D133&amp;"_"&amp;X$10,'Model Skims Data'!$A:$H,8,FALSE)</f>
        <v>#N/A</v>
      </c>
      <c r="Y133" s="134">
        <f>HLOOKUP('Pooling Demand- Subsidy &amp; ML'!$B133,'Main Sheet'!$B$9:$F$44,21,FALSE)</f>
        <v>20.3</v>
      </c>
      <c r="Z133" s="134">
        <f>HLOOKUP('Pooling Demand- Subsidy &amp; ML'!$B133,'Main Sheet'!$B$9:$F$44,23,FALSE)</f>
        <v>0</v>
      </c>
      <c r="AA133" s="179">
        <f>HLOOKUP('Pooling Demand- Subsidy &amp; ML'!$B133,'Main Sheet'!$B$9:$F$44,28,FALSE)</f>
        <v>-1.9513339196716502E-3</v>
      </c>
      <c r="AB133" s="180">
        <f>HLOOKUP('Pooling Demand- Subsidy &amp; ML'!$B133,'Main Sheet'!$B$9:$F$44,30,FALSE)</f>
        <v>-2.6</v>
      </c>
      <c r="AC133" s="180">
        <f>HLOOKUP('Pooling Demand- Subsidy &amp; ML'!$B133,'Main Sheet'!$B$9:$F$44,31,FALSE)</f>
        <v>-5.9</v>
      </c>
      <c r="AD133" s="180">
        <f>HLOOKUP('Pooling Demand- Subsidy &amp; ML'!$B133,'Main Sheet'!$B$9:$F$44,32,FALSE)</f>
        <v>-7.9</v>
      </c>
      <c r="AE133" s="108" t="e">
        <f t="shared" si="81"/>
        <v>#N/A</v>
      </c>
      <c r="AF133" s="108" t="e">
        <f t="shared" si="82"/>
        <v>#N/A</v>
      </c>
      <c r="AG133" s="108" t="e">
        <f t="shared" si="83"/>
        <v>#N/A</v>
      </c>
      <c r="AH133" s="134">
        <f>HLOOKUP('Pooling Demand- Subsidy &amp; ML'!$B133,'Main Sheet'!$B$9:$F$44,24,FALSE)</f>
        <v>54</v>
      </c>
      <c r="AI133" s="180">
        <f>HLOOKUP('Pooling Demand- Subsidy &amp; ML'!$B133,'Main Sheet'!$B$9:$F$44,34,FALSE)</f>
        <v>-2.9</v>
      </c>
      <c r="AJ133" s="180">
        <f>HLOOKUP('Pooling Demand- Subsidy &amp; ML'!$B133,'Main Sheet'!$B$9:$F$44,35,FALSE)</f>
        <v>-6.3</v>
      </c>
      <c r="AK133" s="180">
        <f>HLOOKUP('Pooling Demand- Subsidy &amp; ML'!$B133,'Main Sheet'!$B$9:$F$44,36,FALSE)</f>
        <v>-8.4</v>
      </c>
      <c r="AL133" s="108" t="e">
        <f t="shared" si="84"/>
        <v>#N/A</v>
      </c>
      <c r="AM133" s="108" t="e">
        <f t="shared" si="85"/>
        <v>#N/A</v>
      </c>
      <c r="AN133" s="108" t="e">
        <f t="shared" si="86"/>
        <v>#N/A</v>
      </c>
      <c r="AO133" s="128" t="e">
        <f>HLOOKUP($B133,'Main Sheet'!$B$9:$F$44,26,FALSE)*$P133/(1-AE133)</f>
        <v>#N/A</v>
      </c>
      <c r="AP133" s="128" t="e">
        <f>HLOOKUP($B133,'Main Sheet'!$B$9:$F$44,26,FALSE)*$P133/(1-AF133)</f>
        <v>#N/A</v>
      </c>
      <c r="AQ133" s="128" t="e">
        <f>HLOOKUP($B133,'Main Sheet'!$B$9:$F$44,26,FALSE)*$P133/(1-AG133)</f>
        <v>#N/A</v>
      </c>
      <c r="AR133" s="128" t="e">
        <f>HLOOKUP($B133,'Main Sheet'!$B$9:$F$44,26,FALSE)*$R133/(1-AE133)</f>
        <v>#N/A</v>
      </c>
      <c r="AS133" s="128" t="e">
        <f>HLOOKUP($B133,'Main Sheet'!$B$9:$F$44,26,FALSE)*$R133/(1-AF133)</f>
        <v>#N/A</v>
      </c>
      <c r="AT133" s="128" t="e">
        <f>HLOOKUP($B133,'Main Sheet'!$B$9:$F$44,26,FALSE)*$R133/(1-AG133)</f>
        <v>#N/A</v>
      </c>
      <c r="AU133" s="128" t="e">
        <f>HLOOKUP($B133,'Main Sheet'!$B$9:$F$44,26,FALSE)*$T133/(1-AL133)</f>
        <v>#N/A</v>
      </c>
      <c r="AV133" s="128" t="e">
        <f>HLOOKUP($B133,'Main Sheet'!$B$9:$F$44,26,FALSE)*$T133/(1-AM133)</f>
        <v>#N/A</v>
      </c>
      <c r="AW133" s="128" t="e">
        <f>HLOOKUP($B133,'Main Sheet'!$B$9:$F$44,26,FALSE)*$T133/(1-AN133)</f>
        <v>#N/A</v>
      </c>
      <c r="AX133" s="50" t="e">
        <f t="shared" si="87"/>
        <v>#N/A</v>
      </c>
      <c r="AY133" s="50" t="e">
        <f t="shared" si="88"/>
        <v>#N/A</v>
      </c>
      <c r="AZ133" s="50" t="e">
        <f t="shared" si="89"/>
        <v>#N/A</v>
      </c>
      <c r="BA133" s="50" t="e">
        <f t="shared" si="90"/>
        <v>#N/A</v>
      </c>
      <c r="BB133" s="50" t="e">
        <f t="shared" si="91"/>
        <v>#N/A</v>
      </c>
      <c r="BC133" s="50" t="e">
        <f t="shared" si="92"/>
        <v>#N/A</v>
      </c>
      <c r="BD133" s="50" t="e">
        <f t="shared" si="93"/>
        <v>#N/A</v>
      </c>
      <c r="BE133" s="50" t="e">
        <f t="shared" si="94"/>
        <v>#N/A</v>
      </c>
      <c r="BF133" s="50" t="e">
        <f t="shared" si="95"/>
        <v>#N/A</v>
      </c>
      <c r="BG133" s="131" t="e">
        <f t="shared" si="96"/>
        <v>#N/A</v>
      </c>
      <c r="BH133" s="131" t="e">
        <f t="shared" si="97"/>
        <v>#N/A</v>
      </c>
      <c r="BI133" s="131" t="e">
        <f t="shared" si="98"/>
        <v>#N/A</v>
      </c>
      <c r="BJ133" s="131" t="e">
        <f t="shared" si="99"/>
        <v>#N/A</v>
      </c>
      <c r="BK133" s="131" t="e">
        <f t="shared" si="100"/>
        <v>#N/A</v>
      </c>
      <c r="BL133" s="131" t="e">
        <f t="shared" si="101"/>
        <v>#N/A</v>
      </c>
      <c r="BM133" s="131" t="e">
        <f t="shared" si="102"/>
        <v>#N/A</v>
      </c>
      <c r="BN133" s="131" t="e">
        <f t="shared" si="103"/>
        <v>#N/A</v>
      </c>
      <c r="BO133" s="131" t="e">
        <f t="shared" si="104"/>
        <v>#N/A</v>
      </c>
      <c r="BP133" s="129" t="e">
        <f t="shared" si="105"/>
        <v>#N/A</v>
      </c>
      <c r="BQ133" s="129" t="e">
        <f t="shared" si="106"/>
        <v>#N/A</v>
      </c>
      <c r="BR133" s="129" t="e">
        <f t="shared" si="107"/>
        <v>#N/A</v>
      </c>
      <c r="BS133" s="129" t="e">
        <f t="shared" si="108"/>
        <v>#N/A</v>
      </c>
      <c r="BT133" s="129" t="e">
        <f t="shared" si="109"/>
        <v>#N/A</v>
      </c>
      <c r="BU133" s="129" t="e">
        <f t="shared" si="110"/>
        <v>#N/A</v>
      </c>
      <c r="BV133" s="129" t="e">
        <f t="shared" si="111"/>
        <v>#N/A</v>
      </c>
      <c r="BW133" s="129" t="e">
        <f t="shared" si="112"/>
        <v>#N/A</v>
      </c>
      <c r="BX133" s="129" t="e">
        <f t="shared" si="113"/>
        <v>#N/A</v>
      </c>
      <c r="BY133" s="131" t="e">
        <f t="shared" si="114"/>
        <v>#N/A</v>
      </c>
      <c r="BZ133" s="131" t="e">
        <f t="shared" si="115"/>
        <v>#N/A</v>
      </c>
      <c r="CA133" s="131" t="e">
        <f t="shared" si="116"/>
        <v>#N/A</v>
      </c>
      <c r="CB133" s="131" t="e">
        <f t="shared" si="117"/>
        <v>#N/A</v>
      </c>
      <c r="CC133" s="131" t="e">
        <f t="shared" si="118"/>
        <v>#N/A</v>
      </c>
      <c r="CD133" s="131" t="e">
        <f t="shared" si="119"/>
        <v>#N/A</v>
      </c>
      <c r="CE133" s="131" t="e">
        <f t="shared" si="120"/>
        <v>#N/A</v>
      </c>
      <c r="CF133" s="131" t="e">
        <f t="shared" si="121"/>
        <v>#N/A</v>
      </c>
      <c r="CG133" s="131" t="e">
        <f t="shared" si="122"/>
        <v>#N/A</v>
      </c>
    </row>
    <row r="134" spans="2:85" x14ac:dyDescent="0.2">
      <c r="B134" s="103">
        <v>2025</v>
      </c>
      <c r="C134" s="103">
        <v>2</v>
      </c>
      <c r="D134" s="103">
        <v>3</v>
      </c>
      <c r="E134" s="4" t="s">
        <v>4</v>
      </c>
      <c r="F134" s="4" t="s">
        <v>5</v>
      </c>
      <c r="G134" s="133">
        <f>SUMIFS('Model Trip Data'!$H:$H,'Model Trip Data'!$A:$A,$B134,'Model Trip Data'!$B:$B,$C134,'Model Trip Data'!$C:$C,$D134,'Model Trip Data'!$E:$E,G$7,'Model Trip Data'!$F:$F,G$8,'Model Trip Data'!$D:$D,G$10,'Model Trip Data'!$G:$G,G$9)</f>
        <v>0</v>
      </c>
      <c r="H134" s="133">
        <f>SUMIFS('Model Trip Data'!$H:$H,'Model Trip Data'!$A:$A,$B134,'Model Trip Data'!$B:$B,$C134,'Model Trip Data'!$C:$C,$D134,'Model Trip Data'!$E:$E,H$7,'Model Trip Data'!$F:$F,H$8,'Model Trip Data'!$D:$D,H$10,'Model Trip Data'!$G:$G,H$9)</f>
        <v>0</v>
      </c>
      <c r="I134" s="133">
        <f>SUMIFS('Model Trip Data'!$H:$H,'Model Trip Data'!$A:$A,$B134,'Model Trip Data'!$B:$B,$C134,'Model Trip Data'!$C:$C,$D134,'Model Trip Data'!$E:$E,I$7,'Model Trip Data'!$F:$F,I$8,'Model Trip Data'!$D:$D,I$10,'Model Trip Data'!$G:$G,I$9)</f>
        <v>0</v>
      </c>
      <c r="J134" s="133">
        <f>SUMIFS('Model Trip Data'!$H:$H,'Model Trip Data'!$A:$A,$B134,'Model Trip Data'!$B:$B,$C134,'Model Trip Data'!$C:$C,$D134,'Model Trip Data'!$E:$E,J$7,'Model Trip Data'!$F:$F,J$8,'Model Trip Data'!$D:$D,J$10,'Model Trip Data'!$G:$G,J$9)</f>
        <v>0</v>
      </c>
      <c r="K134" s="133">
        <f>SUMIFS('Model Trip Data'!$H:$H,'Model Trip Data'!$A:$A,$B134,'Model Trip Data'!$B:$B,$C134,'Model Trip Data'!$C:$C,$D134,'Model Trip Data'!$E:$E,K$7,'Model Trip Data'!$F:$F,K$8,'Model Trip Data'!$D:$D,K$10,'Model Trip Data'!$G:$G,K$9)</f>
        <v>0</v>
      </c>
      <c r="L134" s="133">
        <f>SUMIFS('Model Trip Data'!$H:$H,'Model Trip Data'!$A:$A,$B134,'Model Trip Data'!$B:$B,$C134,'Model Trip Data'!$C:$C,$D134,'Model Trip Data'!$E:$E,L$7,'Model Trip Data'!$F:$F,L$8,'Model Trip Data'!$D:$D,L$10,'Model Trip Data'!$G:$G,L$9)</f>
        <v>0</v>
      </c>
      <c r="M134" s="133">
        <f>SUMIFS('Model Trip Data'!$H:$H,'Model Trip Data'!$A:$A,$B134,'Model Trip Data'!$B:$B,$C134,'Model Trip Data'!$C:$C,$D134,'Model Trip Data'!$E:$E,M$7,'Model Trip Data'!$F:$F,M$8,'Model Trip Data'!$G:$G,M$9)</f>
        <v>0</v>
      </c>
      <c r="N134" s="133">
        <f>SUMIFS('Model Trip Data'!$H:$H,'Model Trip Data'!$A:$A,$B134,'Model Trip Data'!$B:$B,$C134,'Model Trip Data'!$C:$C,$D134,'Model Trip Data'!$E:$E,N$7,'Model Trip Data'!$F:$F,N$8,'Model Trip Data'!$G:$G,N$9)</f>
        <v>0</v>
      </c>
      <c r="O134" s="133">
        <f>SUMIFS('Model Trip Data'!$H:$H,'Model Trip Data'!$A:$A,$B134,'Model Trip Data'!$B:$B,$C134,'Model Trip Data'!$C:$C,$D134,'Model Trip Data'!$E:$E,O$7,'Model Trip Data'!$F:$F,O$8,'Model Trip Data'!$G:$G,O$9)</f>
        <v>0</v>
      </c>
      <c r="P134" s="134" t="e">
        <f>VLOOKUP($B134&amp;"_"&amp;$C134&amp;"_"&amp;$D134&amp;"_"&amp;P$10,'Model Skims Data'!$A:$H,6,FALSE)</f>
        <v>#N/A</v>
      </c>
      <c r="Q134" s="134" t="e">
        <f>VLOOKUP($B134&amp;"_"&amp;$C134&amp;"_"&amp;$D134&amp;"_"&amp;Q$10,'Model Skims Data'!$A:$H,7,FALSE)</f>
        <v>#N/A</v>
      </c>
      <c r="R134" s="134" t="e">
        <f>VLOOKUP($B134&amp;"_"&amp;$C134&amp;"_"&amp;$D134&amp;"_"&amp;R$10,'Model Skims Data'!$A:$H,6,FALSE)</f>
        <v>#N/A</v>
      </c>
      <c r="S134" s="134" t="e">
        <f>VLOOKUP($B134&amp;"_"&amp;$C134&amp;"_"&amp;$D134&amp;"_"&amp;S$10,'Model Skims Data'!$A:$H,7,FALSE)</f>
        <v>#N/A</v>
      </c>
      <c r="T134" s="134" t="e">
        <f>VLOOKUP($B134&amp;"_"&amp;$C134&amp;"_"&amp;$D134&amp;"_"&amp;T$10,'Model Skims Data'!$A:$H,6,FALSE)</f>
        <v>#N/A</v>
      </c>
      <c r="U134" s="134" t="e">
        <f>VLOOKUP($B134&amp;"_"&amp;$C134&amp;"_"&amp;$D134&amp;"_"&amp;U$10,'Model Skims Data'!$A:$H,7,FALSE)</f>
        <v>#N/A</v>
      </c>
      <c r="V134" s="134" t="e">
        <f>VLOOKUP($B134&amp;"_"&amp;$C134&amp;"_"&amp;$D134&amp;"_"&amp;V$10,'Model Skims Data'!$A:$H,8,FALSE)</f>
        <v>#N/A</v>
      </c>
      <c r="W134" s="134" t="e">
        <f>VLOOKUP($B134&amp;"_"&amp;$C134&amp;"_"&amp;$D134&amp;"_"&amp;W$10,'Model Skims Data'!$A:$H,8,FALSE)</f>
        <v>#N/A</v>
      </c>
      <c r="X134" s="134" t="e">
        <f>VLOOKUP($B134&amp;"_"&amp;$C134&amp;"_"&amp;$D134&amp;"_"&amp;X$10,'Model Skims Data'!$A:$H,8,FALSE)</f>
        <v>#N/A</v>
      </c>
      <c r="Y134" s="134">
        <f>HLOOKUP('Pooling Demand- Subsidy &amp; ML'!$B134,'Main Sheet'!$B$9:$F$44,21,FALSE)</f>
        <v>20.3</v>
      </c>
      <c r="Z134" s="134">
        <f>HLOOKUP('Pooling Demand- Subsidy &amp; ML'!$B134,'Main Sheet'!$B$9:$F$44,23,FALSE)</f>
        <v>0</v>
      </c>
      <c r="AA134" s="179">
        <f>HLOOKUP('Pooling Demand- Subsidy &amp; ML'!$B134,'Main Sheet'!$B$9:$F$44,28,FALSE)</f>
        <v>-1.9513339196716502E-3</v>
      </c>
      <c r="AB134" s="180">
        <f>HLOOKUP('Pooling Demand- Subsidy &amp; ML'!$B134,'Main Sheet'!$B$9:$F$44,30,FALSE)</f>
        <v>-2.6</v>
      </c>
      <c r="AC134" s="180">
        <f>HLOOKUP('Pooling Demand- Subsidy &amp; ML'!$B134,'Main Sheet'!$B$9:$F$44,31,FALSE)</f>
        <v>-5.9</v>
      </c>
      <c r="AD134" s="180">
        <f>HLOOKUP('Pooling Demand- Subsidy &amp; ML'!$B134,'Main Sheet'!$B$9:$F$44,32,FALSE)</f>
        <v>-7.9</v>
      </c>
      <c r="AE134" s="108" t="e">
        <f t="shared" si="81"/>
        <v>#N/A</v>
      </c>
      <c r="AF134" s="108" t="e">
        <f t="shared" si="82"/>
        <v>#N/A</v>
      </c>
      <c r="AG134" s="108" t="e">
        <f t="shared" si="83"/>
        <v>#N/A</v>
      </c>
      <c r="AH134" s="134">
        <f>HLOOKUP('Pooling Demand- Subsidy &amp; ML'!$B134,'Main Sheet'!$B$9:$F$44,24,FALSE)</f>
        <v>54</v>
      </c>
      <c r="AI134" s="180">
        <f>HLOOKUP('Pooling Demand- Subsidy &amp; ML'!$B134,'Main Sheet'!$B$9:$F$44,34,FALSE)</f>
        <v>-2.9</v>
      </c>
      <c r="AJ134" s="180">
        <f>HLOOKUP('Pooling Demand- Subsidy &amp; ML'!$B134,'Main Sheet'!$B$9:$F$44,35,FALSE)</f>
        <v>-6.3</v>
      </c>
      <c r="AK134" s="180">
        <f>HLOOKUP('Pooling Demand- Subsidy &amp; ML'!$B134,'Main Sheet'!$B$9:$F$44,36,FALSE)</f>
        <v>-8.4</v>
      </c>
      <c r="AL134" s="108" t="e">
        <f t="shared" si="84"/>
        <v>#N/A</v>
      </c>
      <c r="AM134" s="108" t="e">
        <f t="shared" si="85"/>
        <v>#N/A</v>
      </c>
      <c r="AN134" s="108" t="e">
        <f t="shared" si="86"/>
        <v>#N/A</v>
      </c>
      <c r="AO134" s="128" t="e">
        <f>HLOOKUP($B134,'Main Sheet'!$B$9:$F$44,26,FALSE)*$P134/(1-AE134)</f>
        <v>#N/A</v>
      </c>
      <c r="AP134" s="128" t="e">
        <f>HLOOKUP($B134,'Main Sheet'!$B$9:$F$44,26,FALSE)*$P134/(1-AF134)</f>
        <v>#N/A</v>
      </c>
      <c r="AQ134" s="128" t="e">
        <f>HLOOKUP($B134,'Main Sheet'!$B$9:$F$44,26,FALSE)*$P134/(1-AG134)</f>
        <v>#N/A</v>
      </c>
      <c r="AR134" s="128" t="e">
        <f>HLOOKUP($B134,'Main Sheet'!$B$9:$F$44,26,FALSE)*$R134/(1-AE134)</f>
        <v>#N/A</v>
      </c>
      <c r="AS134" s="128" t="e">
        <f>HLOOKUP($B134,'Main Sheet'!$B$9:$F$44,26,FALSE)*$R134/(1-AF134)</f>
        <v>#N/A</v>
      </c>
      <c r="AT134" s="128" t="e">
        <f>HLOOKUP($B134,'Main Sheet'!$B$9:$F$44,26,FALSE)*$R134/(1-AG134)</f>
        <v>#N/A</v>
      </c>
      <c r="AU134" s="128" t="e">
        <f>HLOOKUP($B134,'Main Sheet'!$B$9:$F$44,26,FALSE)*$T134/(1-AL134)</f>
        <v>#N/A</v>
      </c>
      <c r="AV134" s="128" t="e">
        <f>HLOOKUP($B134,'Main Sheet'!$B$9:$F$44,26,FALSE)*$T134/(1-AM134)</f>
        <v>#N/A</v>
      </c>
      <c r="AW134" s="128" t="e">
        <f>HLOOKUP($B134,'Main Sheet'!$B$9:$F$44,26,FALSE)*$T134/(1-AN134)</f>
        <v>#N/A</v>
      </c>
      <c r="AX134" s="50" t="e">
        <f t="shared" si="87"/>
        <v>#N/A</v>
      </c>
      <c r="AY134" s="50" t="e">
        <f t="shared" si="88"/>
        <v>#N/A</v>
      </c>
      <c r="AZ134" s="50" t="e">
        <f t="shared" si="89"/>
        <v>#N/A</v>
      </c>
      <c r="BA134" s="50" t="e">
        <f t="shared" si="90"/>
        <v>#N/A</v>
      </c>
      <c r="BB134" s="50" t="e">
        <f t="shared" si="91"/>
        <v>#N/A</v>
      </c>
      <c r="BC134" s="50" t="e">
        <f t="shared" si="92"/>
        <v>#N/A</v>
      </c>
      <c r="BD134" s="50" t="e">
        <f t="shared" si="93"/>
        <v>#N/A</v>
      </c>
      <c r="BE134" s="50" t="e">
        <f t="shared" si="94"/>
        <v>#N/A</v>
      </c>
      <c r="BF134" s="50" t="e">
        <f t="shared" si="95"/>
        <v>#N/A</v>
      </c>
      <c r="BG134" s="131" t="e">
        <f t="shared" si="96"/>
        <v>#N/A</v>
      </c>
      <c r="BH134" s="131" t="e">
        <f t="shared" si="97"/>
        <v>#N/A</v>
      </c>
      <c r="BI134" s="131" t="e">
        <f t="shared" si="98"/>
        <v>#N/A</v>
      </c>
      <c r="BJ134" s="131" t="e">
        <f t="shared" si="99"/>
        <v>#N/A</v>
      </c>
      <c r="BK134" s="131" t="e">
        <f t="shared" si="100"/>
        <v>#N/A</v>
      </c>
      <c r="BL134" s="131" t="e">
        <f t="shared" si="101"/>
        <v>#N/A</v>
      </c>
      <c r="BM134" s="131" t="e">
        <f t="shared" si="102"/>
        <v>#N/A</v>
      </c>
      <c r="BN134" s="131" t="e">
        <f t="shared" si="103"/>
        <v>#N/A</v>
      </c>
      <c r="BO134" s="131" t="e">
        <f t="shared" si="104"/>
        <v>#N/A</v>
      </c>
      <c r="BP134" s="129" t="e">
        <f t="shared" si="105"/>
        <v>#N/A</v>
      </c>
      <c r="BQ134" s="129" t="e">
        <f t="shared" si="106"/>
        <v>#N/A</v>
      </c>
      <c r="BR134" s="129" t="e">
        <f t="shared" si="107"/>
        <v>#N/A</v>
      </c>
      <c r="BS134" s="129" t="e">
        <f t="shared" si="108"/>
        <v>#N/A</v>
      </c>
      <c r="BT134" s="129" t="e">
        <f t="shared" si="109"/>
        <v>#N/A</v>
      </c>
      <c r="BU134" s="129" t="e">
        <f t="shared" si="110"/>
        <v>#N/A</v>
      </c>
      <c r="BV134" s="129" t="e">
        <f t="shared" si="111"/>
        <v>#N/A</v>
      </c>
      <c r="BW134" s="129" t="e">
        <f t="shared" si="112"/>
        <v>#N/A</v>
      </c>
      <c r="BX134" s="129" t="e">
        <f t="shared" si="113"/>
        <v>#N/A</v>
      </c>
      <c r="BY134" s="131" t="e">
        <f t="shared" si="114"/>
        <v>#N/A</v>
      </c>
      <c r="BZ134" s="131" t="e">
        <f t="shared" si="115"/>
        <v>#N/A</v>
      </c>
      <c r="CA134" s="131" t="e">
        <f t="shared" si="116"/>
        <v>#N/A</v>
      </c>
      <c r="CB134" s="131" t="e">
        <f t="shared" si="117"/>
        <v>#N/A</v>
      </c>
      <c r="CC134" s="131" t="e">
        <f t="shared" si="118"/>
        <v>#N/A</v>
      </c>
      <c r="CD134" s="131" t="e">
        <f t="shared" si="119"/>
        <v>#N/A</v>
      </c>
      <c r="CE134" s="131" t="e">
        <f t="shared" si="120"/>
        <v>#N/A</v>
      </c>
      <c r="CF134" s="131" t="e">
        <f t="shared" si="121"/>
        <v>#N/A</v>
      </c>
      <c r="CG134" s="131" t="e">
        <f t="shared" si="122"/>
        <v>#N/A</v>
      </c>
    </row>
    <row r="135" spans="2:85" x14ac:dyDescent="0.2">
      <c r="B135" s="103">
        <v>2025</v>
      </c>
      <c r="C135" s="103">
        <v>3</v>
      </c>
      <c r="D135" s="103">
        <v>3</v>
      </c>
      <c r="E135" s="4" t="s">
        <v>5</v>
      </c>
      <c r="F135" s="4" t="s">
        <v>5</v>
      </c>
      <c r="G135" s="133">
        <f>SUMIFS('Model Trip Data'!$H:$H,'Model Trip Data'!$A:$A,$B135,'Model Trip Data'!$B:$B,$C135,'Model Trip Data'!$C:$C,$D135,'Model Trip Data'!$E:$E,G$7,'Model Trip Data'!$F:$F,G$8,'Model Trip Data'!$D:$D,G$10,'Model Trip Data'!$G:$G,G$9)</f>
        <v>0</v>
      </c>
      <c r="H135" s="133">
        <f>SUMIFS('Model Trip Data'!$H:$H,'Model Trip Data'!$A:$A,$B135,'Model Trip Data'!$B:$B,$C135,'Model Trip Data'!$C:$C,$D135,'Model Trip Data'!$E:$E,H$7,'Model Trip Data'!$F:$F,H$8,'Model Trip Data'!$D:$D,H$10,'Model Trip Data'!$G:$G,H$9)</f>
        <v>0</v>
      </c>
      <c r="I135" s="133">
        <f>SUMIFS('Model Trip Data'!$H:$H,'Model Trip Data'!$A:$A,$B135,'Model Trip Data'!$B:$B,$C135,'Model Trip Data'!$C:$C,$D135,'Model Trip Data'!$E:$E,I$7,'Model Trip Data'!$F:$F,I$8,'Model Trip Data'!$D:$D,I$10,'Model Trip Data'!$G:$G,I$9)</f>
        <v>0</v>
      </c>
      <c r="J135" s="133">
        <f>SUMIFS('Model Trip Data'!$H:$H,'Model Trip Data'!$A:$A,$B135,'Model Trip Data'!$B:$B,$C135,'Model Trip Data'!$C:$C,$D135,'Model Trip Data'!$E:$E,J$7,'Model Trip Data'!$F:$F,J$8,'Model Trip Data'!$D:$D,J$10,'Model Trip Data'!$G:$G,J$9)</f>
        <v>0</v>
      </c>
      <c r="K135" s="133">
        <f>SUMIFS('Model Trip Data'!$H:$H,'Model Trip Data'!$A:$A,$B135,'Model Trip Data'!$B:$B,$C135,'Model Trip Data'!$C:$C,$D135,'Model Trip Data'!$E:$E,K$7,'Model Trip Data'!$F:$F,K$8,'Model Trip Data'!$D:$D,K$10,'Model Trip Data'!$G:$G,K$9)</f>
        <v>0</v>
      </c>
      <c r="L135" s="133">
        <f>SUMIFS('Model Trip Data'!$H:$H,'Model Trip Data'!$A:$A,$B135,'Model Trip Data'!$B:$B,$C135,'Model Trip Data'!$C:$C,$D135,'Model Trip Data'!$E:$E,L$7,'Model Trip Data'!$F:$F,L$8,'Model Trip Data'!$D:$D,L$10,'Model Trip Data'!$G:$G,L$9)</f>
        <v>0</v>
      </c>
      <c r="M135" s="133">
        <f>SUMIFS('Model Trip Data'!$H:$H,'Model Trip Data'!$A:$A,$B135,'Model Trip Data'!$B:$B,$C135,'Model Trip Data'!$C:$C,$D135,'Model Trip Data'!$E:$E,M$7,'Model Trip Data'!$F:$F,M$8,'Model Trip Data'!$G:$G,M$9)</f>
        <v>0</v>
      </c>
      <c r="N135" s="133">
        <f>SUMIFS('Model Trip Data'!$H:$H,'Model Trip Data'!$A:$A,$B135,'Model Trip Data'!$B:$B,$C135,'Model Trip Data'!$C:$C,$D135,'Model Trip Data'!$E:$E,N$7,'Model Trip Data'!$F:$F,N$8,'Model Trip Data'!$G:$G,N$9)</f>
        <v>0</v>
      </c>
      <c r="O135" s="133">
        <f>SUMIFS('Model Trip Data'!$H:$H,'Model Trip Data'!$A:$A,$B135,'Model Trip Data'!$B:$B,$C135,'Model Trip Data'!$C:$C,$D135,'Model Trip Data'!$E:$E,O$7,'Model Trip Data'!$F:$F,O$8,'Model Trip Data'!$G:$G,O$9)</f>
        <v>0</v>
      </c>
      <c r="P135" s="134" t="e">
        <f>VLOOKUP($B135&amp;"_"&amp;$C135&amp;"_"&amp;$D135&amp;"_"&amp;P$10,'Model Skims Data'!$A:$H,6,FALSE)</f>
        <v>#N/A</v>
      </c>
      <c r="Q135" s="134" t="e">
        <f>VLOOKUP($B135&amp;"_"&amp;$C135&amp;"_"&amp;$D135&amp;"_"&amp;Q$10,'Model Skims Data'!$A:$H,7,FALSE)</f>
        <v>#N/A</v>
      </c>
      <c r="R135" s="134" t="e">
        <f>VLOOKUP($B135&amp;"_"&amp;$C135&amp;"_"&amp;$D135&amp;"_"&amp;R$10,'Model Skims Data'!$A:$H,6,FALSE)</f>
        <v>#N/A</v>
      </c>
      <c r="S135" s="134" t="e">
        <f>VLOOKUP($B135&amp;"_"&amp;$C135&amp;"_"&amp;$D135&amp;"_"&amp;S$10,'Model Skims Data'!$A:$H,7,FALSE)</f>
        <v>#N/A</v>
      </c>
      <c r="T135" s="134" t="e">
        <f>VLOOKUP($B135&amp;"_"&amp;$C135&amp;"_"&amp;$D135&amp;"_"&amp;T$10,'Model Skims Data'!$A:$H,6,FALSE)</f>
        <v>#N/A</v>
      </c>
      <c r="U135" s="134" t="e">
        <f>VLOOKUP($B135&amp;"_"&amp;$C135&amp;"_"&amp;$D135&amp;"_"&amp;U$10,'Model Skims Data'!$A:$H,7,FALSE)</f>
        <v>#N/A</v>
      </c>
      <c r="V135" s="134" t="e">
        <f>VLOOKUP($B135&amp;"_"&amp;$C135&amp;"_"&amp;$D135&amp;"_"&amp;V$10,'Model Skims Data'!$A:$H,8,FALSE)</f>
        <v>#N/A</v>
      </c>
      <c r="W135" s="134" t="e">
        <f>VLOOKUP($B135&amp;"_"&amp;$C135&amp;"_"&amp;$D135&amp;"_"&amp;W$10,'Model Skims Data'!$A:$H,8,FALSE)</f>
        <v>#N/A</v>
      </c>
      <c r="X135" s="134" t="e">
        <f>VLOOKUP($B135&amp;"_"&amp;$C135&amp;"_"&amp;$D135&amp;"_"&amp;X$10,'Model Skims Data'!$A:$H,8,FALSE)</f>
        <v>#N/A</v>
      </c>
      <c r="Y135" s="134">
        <f>HLOOKUP('Pooling Demand- Subsidy &amp; ML'!$B135,'Main Sheet'!$B$9:$F$44,21,FALSE)</f>
        <v>20.3</v>
      </c>
      <c r="Z135" s="134">
        <f>HLOOKUP('Pooling Demand- Subsidy &amp; ML'!$B135,'Main Sheet'!$B$9:$F$44,23,FALSE)</f>
        <v>0</v>
      </c>
      <c r="AA135" s="179">
        <f>HLOOKUP('Pooling Demand- Subsidy &amp; ML'!$B135,'Main Sheet'!$B$9:$F$44,28,FALSE)</f>
        <v>-1.9513339196716502E-3</v>
      </c>
      <c r="AB135" s="180">
        <f>HLOOKUP('Pooling Demand- Subsidy &amp; ML'!$B135,'Main Sheet'!$B$9:$F$44,30,FALSE)</f>
        <v>-2.6</v>
      </c>
      <c r="AC135" s="180">
        <f>HLOOKUP('Pooling Demand- Subsidy &amp; ML'!$B135,'Main Sheet'!$B$9:$F$44,31,FALSE)</f>
        <v>-5.9</v>
      </c>
      <c r="AD135" s="180">
        <f>HLOOKUP('Pooling Demand- Subsidy &amp; ML'!$B135,'Main Sheet'!$B$9:$F$44,32,FALSE)</f>
        <v>-7.9</v>
      </c>
      <c r="AE135" s="108" t="e">
        <f t="shared" si="81"/>
        <v>#N/A</v>
      </c>
      <c r="AF135" s="108" t="e">
        <f t="shared" si="82"/>
        <v>#N/A</v>
      </c>
      <c r="AG135" s="108" t="e">
        <f t="shared" si="83"/>
        <v>#N/A</v>
      </c>
      <c r="AH135" s="134">
        <f>HLOOKUP('Pooling Demand- Subsidy &amp; ML'!$B135,'Main Sheet'!$B$9:$F$44,24,FALSE)</f>
        <v>54</v>
      </c>
      <c r="AI135" s="180">
        <f>HLOOKUP('Pooling Demand- Subsidy &amp; ML'!$B135,'Main Sheet'!$B$9:$F$44,34,FALSE)</f>
        <v>-2.9</v>
      </c>
      <c r="AJ135" s="180">
        <f>HLOOKUP('Pooling Demand- Subsidy &amp; ML'!$B135,'Main Sheet'!$B$9:$F$44,35,FALSE)</f>
        <v>-6.3</v>
      </c>
      <c r="AK135" s="180">
        <f>HLOOKUP('Pooling Demand- Subsidy &amp; ML'!$B135,'Main Sheet'!$B$9:$F$44,36,FALSE)</f>
        <v>-8.4</v>
      </c>
      <c r="AL135" s="108" t="e">
        <f t="shared" si="84"/>
        <v>#N/A</v>
      </c>
      <c r="AM135" s="108" t="e">
        <f t="shared" si="85"/>
        <v>#N/A</v>
      </c>
      <c r="AN135" s="108" t="e">
        <f t="shared" si="86"/>
        <v>#N/A</v>
      </c>
      <c r="AO135" s="128" t="e">
        <f>HLOOKUP($B135,'Main Sheet'!$B$9:$F$44,26,FALSE)*$P135/(1-AE135)</f>
        <v>#N/A</v>
      </c>
      <c r="AP135" s="128" t="e">
        <f>HLOOKUP($B135,'Main Sheet'!$B$9:$F$44,26,FALSE)*$P135/(1-AF135)</f>
        <v>#N/A</v>
      </c>
      <c r="AQ135" s="128" t="e">
        <f>HLOOKUP($B135,'Main Sheet'!$B$9:$F$44,26,FALSE)*$P135/(1-AG135)</f>
        <v>#N/A</v>
      </c>
      <c r="AR135" s="128" t="e">
        <f>HLOOKUP($B135,'Main Sheet'!$B$9:$F$44,26,FALSE)*$R135/(1-AE135)</f>
        <v>#N/A</v>
      </c>
      <c r="AS135" s="128" t="e">
        <f>HLOOKUP($B135,'Main Sheet'!$B$9:$F$44,26,FALSE)*$R135/(1-AF135)</f>
        <v>#N/A</v>
      </c>
      <c r="AT135" s="128" t="e">
        <f>HLOOKUP($B135,'Main Sheet'!$B$9:$F$44,26,FALSE)*$R135/(1-AG135)</f>
        <v>#N/A</v>
      </c>
      <c r="AU135" s="128" t="e">
        <f>HLOOKUP($B135,'Main Sheet'!$B$9:$F$44,26,FALSE)*$T135/(1-AL135)</f>
        <v>#N/A</v>
      </c>
      <c r="AV135" s="128" t="e">
        <f>HLOOKUP($B135,'Main Sheet'!$B$9:$F$44,26,FALSE)*$T135/(1-AM135)</f>
        <v>#N/A</v>
      </c>
      <c r="AW135" s="128" t="e">
        <f>HLOOKUP($B135,'Main Sheet'!$B$9:$F$44,26,FALSE)*$T135/(1-AN135)</f>
        <v>#N/A</v>
      </c>
      <c r="AX135" s="50" t="e">
        <f t="shared" si="87"/>
        <v>#N/A</v>
      </c>
      <c r="AY135" s="50" t="e">
        <f t="shared" si="88"/>
        <v>#N/A</v>
      </c>
      <c r="AZ135" s="50" t="e">
        <f t="shared" si="89"/>
        <v>#N/A</v>
      </c>
      <c r="BA135" s="50" t="e">
        <f t="shared" si="90"/>
        <v>#N/A</v>
      </c>
      <c r="BB135" s="50" t="e">
        <f t="shared" si="91"/>
        <v>#N/A</v>
      </c>
      <c r="BC135" s="50" t="e">
        <f t="shared" si="92"/>
        <v>#N/A</v>
      </c>
      <c r="BD135" s="50" t="e">
        <f t="shared" si="93"/>
        <v>#N/A</v>
      </c>
      <c r="BE135" s="50" t="e">
        <f t="shared" si="94"/>
        <v>#N/A</v>
      </c>
      <c r="BF135" s="50" t="e">
        <f t="shared" si="95"/>
        <v>#N/A</v>
      </c>
      <c r="BG135" s="131" t="e">
        <f t="shared" si="96"/>
        <v>#N/A</v>
      </c>
      <c r="BH135" s="131" t="e">
        <f t="shared" si="97"/>
        <v>#N/A</v>
      </c>
      <c r="BI135" s="131" t="e">
        <f t="shared" si="98"/>
        <v>#N/A</v>
      </c>
      <c r="BJ135" s="131" t="e">
        <f t="shared" si="99"/>
        <v>#N/A</v>
      </c>
      <c r="BK135" s="131" t="e">
        <f t="shared" si="100"/>
        <v>#N/A</v>
      </c>
      <c r="BL135" s="131" t="e">
        <f t="shared" si="101"/>
        <v>#N/A</v>
      </c>
      <c r="BM135" s="131" t="e">
        <f t="shared" si="102"/>
        <v>#N/A</v>
      </c>
      <c r="BN135" s="131" t="e">
        <f t="shared" si="103"/>
        <v>#N/A</v>
      </c>
      <c r="BO135" s="131" t="e">
        <f t="shared" si="104"/>
        <v>#N/A</v>
      </c>
      <c r="BP135" s="129" t="e">
        <f t="shared" si="105"/>
        <v>#N/A</v>
      </c>
      <c r="BQ135" s="129" t="e">
        <f t="shared" si="106"/>
        <v>#N/A</v>
      </c>
      <c r="BR135" s="129" t="e">
        <f t="shared" si="107"/>
        <v>#N/A</v>
      </c>
      <c r="BS135" s="129" t="e">
        <f t="shared" si="108"/>
        <v>#N/A</v>
      </c>
      <c r="BT135" s="129" t="e">
        <f t="shared" si="109"/>
        <v>#N/A</v>
      </c>
      <c r="BU135" s="129" t="e">
        <f t="shared" si="110"/>
        <v>#N/A</v>
      </c>
      <c r="BV135" s="129" t="e">
        <f t="shared" si="111"/>
        <v>#N/A</v>
      </c>
      <c r="BW135" s="129" t="e">
        <f t="shared" si="112"/>
        <v>#N/A</v>
      </c>
      <c r="BX135" s="129" t="e">
        <f t="shared" si="113"/>
        <v>#N/A</v>
      </c>
      <c r="BY135" s="131" t="e">
        <f t="shared" si="114"/>
        <v>#N/A</v>
      </c>
      <c r="BZ135" s="131" t="e">
        <f t="shared" si="115"/>
        <v>#N/A</v>
      </c>
      <c r="CA135" s="131" t="e">
        <f t="shared" si="116"/>
        <v>#N/A</v>
      </c>
      <c r="CB135" s="131" t="e">
        <f t="shared" si="117"/>
        <v>#N/A</v>
      </c>
      <c r="CC135" s="131" t="e">
        <f t="shared" si="118"/>
        <v>#N/A</v>
      </c>
      <c r="CD135" s="131" t="e">
        <f t="shared" si="119"/>
        <v>#N/A</v>
      </c>
      <c r="CE135" s="131" t="e">
        <f t="shared" si="120"/>
        <v>#N/A</v>
      </c>
      <c r="CF135" s="131" t="e">
        <f t="shared" si="121"/>
        <v>#N/A</v>
      </c>
      <c r="CG135" s="131" t="e">
        <f t="shared" si="122"/>
        <v>#N/A</v>
      </c>
    </row>
    <row r="136" spans="2:85" x14ac:dyDescent="0.2">
      <c r="B136" s="103">
        <v>2025</v>
      </c>
      <c r="C136" s="103">
        <v>4</v>
      </c>
      <c r="D136" s="103">
        <v>3</v>
      </c>
      <c r="E136" s="4" t="s">
        <v>6</v>
      </c>
      <c r="F136" s="4" t="s">
        <v>5</v>
      </c>
      <c r="G136" s="133">
        <f>SUMIFS('Model Trip Data'!$H:$H,'Model Trip Data'!$A:$A,$B136,'Model Trip Data'!$B:$B,$C136,'Model Trip Data'!$C:$C,$D136,'Model Trip Data'!$E:$E,G$7,'Model Trip Data'!$F:$F,G$8,'Model Trip Data'!$D:$D,G$10,'Model Trip Data'!$G:$G,G$9)</f>
        <v>0</v>
      </c>
      <c r="H136" s="133">
        <f>SUMIFS('Model Trip Data'!$H:$H,'Model Trip Data'!$A:$A,$B136,'Model Trip Data'!$B:$B,$C136,'Model Trip Data'!$C:$C,$D136,'Model Trip Data'!$E:$E,H$7,'Model Trip Data'!$F:$F,H$8,'Model Trip Data'!$D:$D,H$10,'Model Trip Data'!$G:$G,H$9)</f>
        <v>0</v>
      </c>
      <c r="I136" s="133">
        <f>SUMIFS('Model Trip Data'!$H:$H,'Model Trip Data'!$A:$A,$B136,'Model Trip Data'!$B:$B,$C136,'Model Trip Data'!$C:$C,$D136,'Model Trip Data'!$E:$E,I$7,'Model Trip Data'!$F:$F,I$8,'Model Trip Data'!$D:$D,I$10,'Model Trip Data'!$G:$G,I$9)</f>
        <v>0</v>
      </c>
      <c r="J136" s="133">
        <f>SUMIFS('Model Trip Data'!$H:$H,'Model Trip Data'!$A:$A,$B136,'Model Trip Data'!$B:$B,$C136,'Model Trip Data'!$C:$C,$D136,'Model Trip Data'!$E:$E,J$7,'Model Trip Data'!$F:$F,J$8,'Model Trip Data'!$D:$D,J$10,'Model Trip Data'!$G:$G,J$9)</f>
        <v>0</v>
      </c>
      <c r="K136" s="133">
        <f>SUMIFS('Model Trip Data'!$H:$H,'Model Trip Data'!$A:$A,$B136,'Model Trip Data'!$B:$B,$C136,'Model Trip Data'!$C:$C,$D136,'Model Trip Data'!$E:$E,K$7,'Model Trip Data'!$F:$F,K$8,'Model Trip Data'!$D:$D,K$10,'Model Trip Data'!$G:$G,K$9)</f>
        <v>0</v>
      </c>
      <c r="L136" s="133">
        <f>SUMIFS('Model Trip Data'!$H:$H,'Model Trip Data'!$A:$A,$B136,'Model Trip Data'!$B:$B,$C136,'Model Trip Data'!$C:$C,$D136,'Model Trip Data'!$E:$E,L$7,'Model Trip Data'!$F:$F,L$8,'Model Trip Data'!$D:$D,L$10,'Model Trip Data'!$G:$G,L$9)</f>
        <v>0</v>
      </c>
      <c r="M136" s="133">
        <f>SUMIFS('Model Trip Data'!$H:$H,'Model Trip Data'!$A:$A,$B136,'Model Trip Data'!$B:$B,$C136,'Model Trip Data'!$C:$C,$D136,'Model Trip Data'!$E:$E,M$7,'Model Trip Data'!$F:$F,M$8,'Model Trip Data'!$G:$G,M$9)</f>
        <v>0</v>
      </c>
      <c r="N136" s="133">
        <f>SUMIFS('Model Trip Data'!$H:$H,'Model Trip Data'!$A:$A,$B136,'Model Trip Data'!$B:$B,$C136,'Model Trip Data'!$C:$C,$D136,'Model Trip Data'!$E:$E,N$7,'Model Trip Data'!$F:$F,N$8,'Model Trip Data'!$G:$G,N$9)</f>
        <v>0</v>
      </c>
      <c r="O136" s="133">
        <f>SUMIFS('Model Trip Data'!$H:$H,'Model Trip Data'!$A:$A,$B136,'Model Trip Data'!$B:$B,$C136,'Model Trip Data'!$C:$C,$D136,'Model Trip Data'!$E:$E,O$7,'Model Trip Data'!$F:$F,O$8,'Model Trip Data'!$G:$G,O$9)</f>
        <v>0</v>
      </c>
      <c r="P136" s="134" t="e">
        <f>VLOOKUP($B136&amp;"_"&amp;$C136&amp;"_"&amp;$D136&amp;"_"&amp;P$10,'Model Skims Data'!$A:$H,6,FALSE)</f>
        <v>#N/A</v>
      </c>
      <c r="Q136" s="134" t="e">
        <f>VLOOKUP($B136&amp;"_"&amp;$C136&amp;"_"&amp;$D136&amp;"_"&amp;Q$10,'Model Skims Data'!$A:$H,7,FALSE)</f>
        <v>#N/A</v>
      </c>
      <c r="R136" s="134" t="e">
        <f>VLOOKUP($B136&amp;"_"&amp;$C136&amp;"_"&amp;$D136&amp;"_"&amp;R$10,'Model Skims Data'!$A:$H,6,FALSE)</f>
        <v>#N/A</v>
      </c>
      <c r="S136" s="134" t="e">
        <f>VLOOKUP($B136&amp;"_"&amp;$C136&amp;"_"&amp;$D136&amp;"_"&amp;S$10,'Model Skims Data'!$A:$H,7,FALSE)</f>
        <v>#N/A</v>
      </c>
      <c r="T136" s="134" t="e">
        <f>VLOOKUP($B136&amp;"_"&amp;$C136&amp;"_"&amp;$D136&amp;"_"&amp;T$10,'Model Skims Data'!$A:$H,6,FALSE)</f>
        <v>#N/A</v>
      </c>
      <c r="U136" s="134" t="e">
        <f>VLOOKUP($B136&amp;"_"&amp;$C136&amp;"_"&amp;$D136&amp;"_"&amp;U$10,'Model Skims Data'!$A:$H,7,FALSE)</f>
        <v>#N/A</v>
      </c>
      <c r="V136" s="134" t="e">
        <f>VLOOKUP($B136&amp;"_"&amp;$C136&amp;"_"&amp;$D136&amp;"_"&amp;V$10,'Model Skims Data'!$A:$H,8,FALSE)</f>
        <v>#N/A</v>
      </c>
      <c r="W136" s="134" t="e">
        <f>VLOOKUP($B136&amp;"_"&amp;$C136&amp;"_"&amp;$D136&amp;"_"&amp;W$10,'Model Skims Data'!$A:$H,8,FALSE)</f>
        <v>#N/A</v>
      </c>
      <c r="X136" s="134" t="e">
        <f>VLOOKUP($B136&amp;"_"&amp;$C136&amp;"_"&amp;$D136&amp;"_"&amp;X$10,'Model Skims Data'!$A:$H,8,FALSE)</f>
        <v>#N/A</v>
      </c>
      <c r="Y136" s="134">
        <f>HLOOKUP('Pooling Demand- Subsidy &amp; ML'!$B136,'Main Sheet'!$B$9:$F$44,21,FALSE)</f>
        <v>20.3</v>
      </c>
      <c r="Z136" s="134">
        <f>HLOOKUP('Pooling Demand- Subsidy &amp; ML'!$B136,'Main Sheet'!$B$9:$F$44,23,FALSE)</f>
        <v>0</v>
      </c>
      <c r="AA136" s="179">
        <f>HLOOKUP('Pooling Demand- Subsidy &amp; ML'!$B136,'Main Sheet'!$B$9:$F$44,28,FALSE)</f>
        <v>-1.9513339196716502E-3</v>
      </c>
      <c r="AB136" s="180">
        <f>HLOOKUP('Pooling Demand- Subsidy &amp; ML'!$B136,'Main Sheet'!$B$9:$F$44,30,FALSE)</f>
        <v>-2.6</v>
      </c>
      <c r="AC136" s="180">
        <f>HLOOKUP('Pooling Demand- Subsidy &amp; ML'!$B136,'Main Sheet'!$B$9:$F$44,31,FALSE)</f>
        <v>-5.9</v>
      </c>
      <c r="AD136" s="180">
        <f>HLOOKUP('Pooling Demand- Subsidy &amp; ML'!$B136,'Main Sheet'!$B$9:$F$44,32,FALSE)</f>
        <v>-7.9</v>
      </c>
      <c r="AE136" s="108" t="e">
        <f t="shared" si="81"/>
        <v>#N/A</v>
      </c>
      <c r="AF136" s="108" t="e">
        <f t="shared" si="82"/>
        <v>#N/A</v>
      </c>
      <c r="AG136" s="108" t="e">
        <f t="shared" si="83"/>
        <v>#N/A</v>
      </c>
      <c r="AH136" s="134">
        <f>HLOOKUP('Pooling Demand- Subsidy &amp; ML'!$B136,'Main Sheet'!$B$9:$F$44,24,FALSE)</f>
        <v>54</v>
      </c>
      <c r="AI136" s="180">
        <f>HLOOKUP('Pooling Demand- Subsidy &amp; ML'!$B136,'Main Sheet'!$B$9:$F$44,34,FALSE)</f>
        <v>-2.9</v>
      </c>
      <c r="AJ136" s="180">
        <f>HLOOKUP('Pooling Demand- Subsidy &amp; ML'!$B136,'Main Sheet'!$B$9:$F$44,35,FALSE)</f>
        <v>-6.3</v>
      </c>
      <c r="AK136" s="180">
        <f>HLOOKUP('Pooling Demand- Subsidy &amp; ML'!$B136,'Main Sheet'!$B$9:$F$44,36,FALSE)</f>
        <v>-8.4</v>
      </c>
      <c r="AL136" s="108" t="e">
        <f t="shared" si="84"/>
        <v>#N/A</v>
      </c>
      <c r="AM136" s="108" t="e">
        <f t="shared" si="85"/>
        <v>#N/A</v>
      </c>
      <c r="AN136" s="108" t="e">
        <f t="shared" si="86"/>
        <v>#N/A</v>
      </c>
      <c r="AO136" s="128" t="e">
        <f>HLOOKUP($B136,'Main Sheet'!$B$9:$F$44,26,FALSE)*$P136/(1-AE136)</f>
        <v>#N/A</v>
      </c>
      <c r="AP136" s="128" t="e">
        <f>HLOOKUP($B136,'Main Sheet'!$B$9:$F$44,26,FALSE)*$P136/(1-AF136)</f>
        <v>#N/A</v>
      </c>
      <c r="AQ136" s="128" t="e">
        <f>HLOOKUP($B136,'Main Sheet'!$B$9:$F$44,26,FALSE)*$P136/(1-AG136)</f>
        <v>#N/A</v>
      </c>
      <c r="AR136" s="128" t="e">
        <f>HLOOKUP($B136,'Main Sheet'!$B$9:$F$44,26,FALSE)*$R136/(1-AE136)</f>
        <v>#N/A</v>
      </c>
      <c r="AS136" s="128" t="e">
        <f>HLOOKUP($B136,'Main Sheet'!$B$9:$F$44,26,FALSE)*$R136/(1-AF136)</f>
        <v>#N/A</v>
      </c>
      <c r="AT136" s="128" t="e">
        <f>HLOOKUP($B136,'Main Sheet'!$B$9:$F$44,26,FALSE)*$R136/(1-AG136)</f>
        <v>#N/A</v>
      </c>
      <c r="AU136" s="128" t="e">
        <f>HLOOKUP($B136,'Main Sheet'!$B$9:$F$44,26,FALSE)*$T136/(1-AL136)</f>
        <v>#N/A</v>
      </c>
      <c r="AV136" s="128" t="e">
        <f>HLOOKUP($B136,'Main Sheet'!$B$9:$F$44,26,FALSE)*$T136/(1-AM136)</f>
        <v>#N/A</v>
      </c>
      <c r="AW136" s="128" t="e">
        <f>HLOOKUP($B136,'Main Sheet'!$B$9:$F$44,26,FALSE)*$T136/(1-AN136)</f>
        <v>#N/A</v>
      </c>
      <c r="AX136" s="50" t="e">
        <f t="shared" si="87"/>
        <v>#N/A</v>
      </c>
      <c r="AY136" s="50" t="e">
        <f t="shared" si="88"/>
        <v>#N/A</v>
      </c>
      <c r="AZ136" s="50" t="e">
        <f t="shared" si="89"/>
        <v>#N/A</v>
      </c>
      <c r="BA136" s="50" t="e">
        <f t="shared" si="90"/>
        <v>#N/A</v>
      </c>
      <c r="BB136" s="50" t="e">
        <f t="shared" si="91"/>
        <v>#N/A</v>
      </c>
      <c r="BC136" s="50" t="e">
        <f t="shared" si="92"/>
        <v>#N/A</v>
      </c>
      <c r="BD136" s="50" t="e">
        <f t="shared" si="93"/>
        <v>#N/A</v>
      </c>
      <c r="BE136" s="50" t="e">
        <f t="shared" si="94"/>
        <v>#N/A</v>
      </c>
      <c r="BF136" s="50" t="e">
        <f t="shared" si="95"/>
        <v>#N/A</v>
      </c>
      <c r="BG136" s="131" t="e">
        <f t="shared" si="96"/>
        <v>#N/A</v>
      </c>
      <c r="BH136" s="131" t="e">
        <f t="shared" si="97"/>
        <v>#N/A</v>
      </c>
      <c r="BI136" s="131" t="e">
        <f t="shared" si="98"/>
        <v>#N/A</v>
      </c>
      <c r="BJ136" s="131" t="e">
        <f t="shared" si="99"/>
        <v>#N/A</v>
      </c>
      <c r="BK136" s="131" t="e">
        <f t="shared" si="100"/>
        <v>#N/A</v>
      </c>
      <c r="BL136" s="131" t="e">
        <f t="shared" si="101"/>
        <v>#N/A</v>
      </c>
      <c r="BM136" s="131" t="e">
        <f t="shared" si="102"/>
        <v>#N/A</v>
      </c>
      <c r="BN136" s="131" t="e">
        <f t="shared" si="103"/>
        <v>#N/A</v>
      </c>
      <c r="BO136" s="131" t="e">
        <f t="shared" si="104"/>
        <v>#N/A</v>
      </c>
      <c r="BP136" s="129" t="e">
        <f t="shared" si="105"/>
        <v>#N/A</v>
      </c>
      <c r="BQ136" s="129" t="e">
        <f t="shared" si="106"/>
        <v>#N/A</v>
      </c>
      <c r="BR136" s="129" t="e">
        <f t="shared" si="107"/>
        <v>#N/A</v>
      </c>
      <c r="BS136" s="129" t="e">
        <f t="shared" si="108"/>
        <v>#N/A</v>
      </c>
      <c r="BT136" s="129" t="e">
        <f t="shared" si="109"/>
        <v>#N/A</v>
      </c>
      <c r="BU136" s="129" t="e">
        <f t="shared" si="110"/>
        <v>#N/A</v>
      </c>
      <c r="BV136" s="129" t="e">
        <f t="shared" si="111"/>
        <v>#N/A</v>
      </c>
      <c r="BW136" s="129" t="e">
        <f t="shared" si="112"/>
        <v>#N/A</v>
      </c>
      <c r="BX136" s="129" t="e">
        <f t="shared" si="113"/>
        <v>#N/A</v>
      </c>
      <c r="BY136" s="131" t="e">
        <f t="shared" si="114"/>
        <v>#N/A</v>
      </c>
      <c r="BZ136" s="131" t="e">
        <f t="shared" si="115"/>
        <v>#N/A</v>
      </c>
      <c r="CA136" s="131" t="e">
        <f t="shared" si="116"/>
        <v>#N/A</v>
      </c>
      <c r="CB136" s="131" t="e">
        <f t="shared" si="117"/>
        <v>#N/A</v>
      </c>
      <c r="CC136" s="131" t="e">
        <f t="shared" si="118"/>
        <v>#N/A</v>
      </c>
      <c r="CD136" s="131" t="e">
        <f t="shared" si="119"/>
        <v>#N/A</v>
      </c>
      <c r="CE136" s="131" t="e">
        <f t="shared" si="120"/>
        <v>#N/A</v>
      </c>
      <c r="CF136" s="131" t="e">
        <f t="shared" si="121"/>
        <v>#N/A</v>
      </c>
      <c r="CG136" s="131" t="e">
        <f t="shared" si="122"/>
        <v>#N/A</v>
      </c>
    </row>
    <row r="137" spans="2:85" x14ac:dyDescent="0.2">
      <c r="B137" s="103">
        <v>2025</v>
      </c>
      <c r="C137" s="103">
        <v>5</v>
      </c>
      <c r="D137" s="103">
        <v>3</v>
      </c>
      <c r="E137" s="4" t="s">
        <v>7</v>
      </c>
      <c r="F137" s="4" t="s">
        <v>5</v>
      </c>
      <c r="G137" s="133">
        <f>SUMIFS('Model Trip Data'!$H:$H,'Model Trip Data'!$A:$A,$B137,'Model Trip Data'!$B:$B,$C137,'Model Trip Data'!$C:$C,$D137,'Model Trip Data'!$E:$E,G$7,'Model Trip Data'!$F:$F,G$8,'Model Trip Data'!$D:$D,G$10,'Model Trip Data'!$G:$G,G$9)</f>
        <v>0</v>
      </c>
      <c r="H137" s="133">
        <f>SUMIFS('Model Trip Data'!$H:$H,'Model Trip Data'!$A:$A,$B137,'Model Trip Data'!$B:$B,$C137,'Model Trip Data'!$C:$C,$D137,'Model Trip Data'!$E:$E,H$7,'Model Trip Data'!$F:$F,H$8,'Model Trip Data'!$D:$D,H$10,'Model Trip Data'!$G:$G,H$9)</f>
        <v>0</v>
      </c>
      <c r="I137" s="133">
        <f>SUMIFS('Model Trip Data'!$H:$H,'Model Trip Data'!$A:$A,$B137,'Model Trip Data'!$B:$B,$C137,'Model Trip Data'!$C:$C,$D137,'Model Trip Data'!$E:$E,I$7,'Model Trip Data'!$F:$F,I$8,'Model Trip Data'!$D:$D,I$10,'Model Trip Data'!$G:$G,I$9)</f>
        <v>0</v>
      </c>
      <c r="J137" s="133">
        <f>SUMIFS('Model Trip Data'!$H:$H,'Model Trip Data'!$A:$A,$B137,'Model Trip Data'!$B:$B,$C137,'Model Trip Data'!$C:$C,$D137,'Model Trip Data'!$E:$E,J$7,'Model Trip Data'!$F:$F,J$8,'Model Trip Data'!$D:$D,J$10,'Model Trip Data'!$G:$G,J$9)</f>
        <v>0</v>
      </c>
      <c r="K137" s="133">
        <f>SUMIFS('Model Trip Data'!$H:$H,'Model Trip Data'!$A:$A,$B137,'Model Trip Data'!$B:$B,$C137,'Model Trip Data'!$C:$C,$D137,'Model Trip Data'!$E:$E,K$7,'Model Trip Data'!$F:$F,K$8,'Model Trip Data'!$D:$D,K$10,'Model Trip Data'!$G:$G,K$9)</f>
        <v>0</v>
      </c>
      <c r="L137" s="133">
        <f>SUMIFS('Model Trip Data'!$H:$H,'Model Trip Data'!$A:$A,$B137,'Model Trip Data'!$B:$B,$C137,'Model Trip Data'!$C:$C,$D137,'Model Trip Data'!$E:$E,L$7,'Model Trip Data'!$F:$F,L$8,'Model Trip Data'!$D:$D,L$10,'Model Trip Data'!$G:$G,L$9)</f>
        <v>0</v>
      </c>
      <c r="M137" s="133">
        <f>SUMIFS('Model Trip Data'!$H:$H,'Model Trip Data'!$A:$A,$B137,'Model Trip Data'!$B:$B,$C137,'Model Trip Data'!$C:$C,$D137,'Model Trip Data'!$E:$E,M$7,'Model Trip Data'!$F:$F,M$8,'Model Trip Data'!$G:$G,M$9)</f>
        <v>0</v>
      </c>
      <c r="N137" s="133">
        <f>SUMIFS('Model Trip Data'!$H:$H,'Model Trip Data'!$A:$A,$B137,'Model Trip Data'!$B:$B,$C137,'Model Trip Data'!$C:$C,$D137,'Model Trip Data'!$E:$E,N$7,'Model Trip Data'!$F:$F,N$8,'Model Trip Data'!$G:$G,N$9)</f>
        <v>0</v>
      </c>
      <c r="O137" s="133">
        <f>SUMIFS('Model Trip Data'!$H:$H,'Model Trip Data'!$A:$A,$B137,'Model Trip Data'!$B:$B,$C137,'Model Trip Data'!$C:$C,$D137,'Model Trip Data'!$E:$E,O$7,'Model Trip Data'!$F:$F,O$8,'Model Trip Data'!$G:$G,O$9)</f>
        <v>0</v>
      </c>
      <c r="P137" s="134" t="e">
        <f>VLOOKUP($B137&amp;"_"&amp;$C137&amp;"_"&amp;$D137&amp;"_"&amp;P$10,'Model Skims Data'!$A:$H,6,FALSE)</f>
        <v>#N/A</v>
      </c>
      <c r="Q137" s="134" t="e">
        <f>VLOOKUP($B137&amp;"_"&amp;$C137&amp;"_"&amp;$D137&amp;"_"&amp;Q$10,'Model Skims Data'!$A:$H,7,FALSE)</f>
        <v>#N/A</v>
      </c>
      <c r="R137" s="134" t="e">
        <f>VLOOKUP($B137&amp;"_"&amp;$C137&amp;"_"&amp;$D137&amp;"_"&amp;R$10,'Model Skims Data'!$A:$H,6,FALSE)</f>
        <v>#N/A</v>
      </c>
      <c r="S137" s="134" t="e">
        <f>VLOOKUP($B137&amp;"_"&amp;$C137&amp;"_"&amp;$D137&amp;"_"&amp;S$10,'Model Skims Data'!$A:$H,7,FALSE)</f>
        <v>#N/A</v>
      </c>
      <c r="T137" s="134" t="e">
        <f>VLOOKUP($B137&amp;"_"&amp;$C137&amp;"_"&amp;$D137&amp;"_"&amp;T$10,'Model Skims Data'!$A:$H,6,FALSE)</f>
        <v>#N/A</v>
      </c>
      <c r="U137" s="134" t="e">
        <f>VLOOKUP($B137&amp;"_"&amp;$C137&amp;"_"&amp;$D137&amp;"_"&amp;U$10,'Model Skims Data'!$A:$H,7,FALSE)</f>
        <v>#N/A</v>
      </c>
      <c r="V137" s="134" t="e">
        <f>VLOOKUP($B137&amp;"_"&amp;$C137&amp;"_"&amp;$D137&amp;"_"&amp;V$10,'Model Skims Data'!$A:$H,8,FALSE)</f>
        <v>#N/A</v>
      </c>
      <c r="W137" s="134" t="e">
        <f>VLOOKUP($B137&amp;"_"&amp;$C137&amp;"_"&amp;$D137&amp;"_"&amp;W$10,'Model Skims Data'!$A:$H,8,FALSE)</f>
        <v>#N/A</v>
      </c>
      <c r="X137" s="134" t="e">
        <f>VLOOKUP($B137&amp;"_"&amp;$C137&amp;"_"&amp;$D137&amp;"_"&amp;X$10,'Model Skims Data'!$A:$H,8,FALSE)</f>
        <v>#N/A</v>
      </c>
      <c r="Y137" s="134">
        <f>HLOOKUP('Pooling Demand- Subsidy &amp; ML'!$B137,'Main Sheet'!$B$9:$F$44,21,FALSE)</f>
        <v>20.3</v>
      </c>
      <c r="Z137" s="134">
        <f>HLOOKUP('Pooling Demand- Subsidy &amp; ML'!$B137,'Main Sheet'!$B$9:$F$44,23,FALSE)</f>
        <v>0</v>
      </c>
      <c r="AA137" s="179">
        <f>HLOOKUP('Pooling Demand- Subsidy &amp; ML'!$B137,'Main Sheet'!$B$9:$F$44,28,FALSE)</f>
        <v>-1.9513339196716502E-3</v>
      </c>
      <c r="AB137" s="180">
        <f>HLOOKUP('Pooling Demand- Subsidy &amp; ML'!$B137,'Main Sheet'!$B$9:$F$44,30,FALSE)</f>
        <v>-2.6</v>
      </c>
      <c r="AC137" s="180">
        <f>HLOOKUP('Pooling Demand- Subsidy &amp; ML'!$B137,'Main Sheet'!$B$9:$F$44,31,FALSE)</f>
        <v>-5.9</v>
      </c>
      <c r="AD137" s="180">
        <f>HLOOKUP('Pooling Demand- Subsidy &amp; ML'!$B137,'Main Sheet'!$B$9:$F$44,32,FALSE)</f>
        <v>-7.9</v>
      </c>
      <c r="AE137" s="108" t="e">
        <f t="shared" si="81"/>
        <v>#N/A</v>
      </c>
      <c r="AF137" s="108" t="e">
        <f t="shared" si="82"/>
        <v>#N/A</v>
      </c>
      <c r="AG137" s="108" t="e">
        <f t="shared" si="83"/>
        <v>#N/A</v>
      </c>
      <c r="AH137" s="134">
        <f>HLOOKUP('Pooling Demand- Subsidy &amp; ML'!$B137,'Main Sheet'!$B$9:$F$44,24,FALSE)</f>
        <v>54</v>
      </c>
      <c r="AI137" s="180">
        <f>HLOOKUP('Pooling Demand- Subsidy &amp; ML'!$B137,'Main Sheet'!$B$9:$F$44,34,FALSE)</f>
        <v>-2.9</v>
      </c>
      <c r="AJ137" s="180">
        <f>HLOOKUP('Pooling Demand- Subsidy &amp; ML'!$B137,'Main Sheet'!$B$9:$F$44,35,FALSE)</f>
        <v>-6.3</v>
      </c>
      <c r="AK137" s="180">
        <f>HLOOKUP('Pooling Demand- Subsidy &amp; ML'!$B137,'Main Sheet'!$B$9:$F$44,36,FALSE)</f>
        <v>-8.4</v>
      </c>
      <c r="AL137" s="108" t="e">
        <f t="shared" si="84"/>
        <v>#N/A</v>
      </c>
      <c r="AM137" s="108" t="e">
        <f t="shared" si="85"/>
        <v>#N/A</v>
      </c>
      <c r="AN137" s="108" t="e">
        <f t="shared" si="86"/>
        <v>#N/A</v>
      </c>
      <c r="AO137" s="128" t="e">
        <f>HLOOKUP($B137,'Main Sheet'!$B$9:$F$44,26,FALSE)*$P137/(1-AE137)</f>
        <v>#N/A</v>
      </c>
      <c r="AP137" s="128" t="e">
        <f>HLOOKUP($B137,'Main Sheet'!$B$9:$F$44,26,FALSE)*$P137/(1-AF137)</f>
        <v>#N/A</v>
      </c>
      <c r="AQ137" s="128" t="e">
        <f>HLOOKUP($B137,'Main Sheet'!$B$9:$F$44,26,FALSE)*$P137/(1-AG137)</f>
        <v>#N/A</v>
      </c>
      <c r="AR137" s="128" t="e">
        <f>HLOOKUP($B137,'Main Sheet'!$B$9:$F$44,26,FALSE)*$R137/(1-AE137)</f>
        <v>#N/A</v>
      </c>
      <c r="AS137" s="128" t="e">
        <f>HLOOKUP($B137,'Main Sheet'!$B$9:$F$44,26,FALSE)*$R137/(1-AF137)</f>
        <v>#N/A</v>
      </c>
      <c r="AT137" s="128" t="e">
        <f>HLOOKUP($B137,'Main Sheet'!$B$9:$F$44,26,FALSE)*$R137/(1-AG137)</f>
        <v>#N/A</v>
      </c>
      <c r="AU137" s="128" t="e">
        <f>HLOOKUP($B137,'Main Sheet'!$B$9:$F$44,26,FALSE)*$T137/(1-AL137)</f>
        <v>#N/A</v>
      </c>
      <c r="AV137" s="128" t="e">
        <f>HLOOKUP($B137,'Main Sheet'!$B$9:$F$44,26,FALSE)*$T137/(1-AM137)</f>
        <v>#N/A</v>
      </c>
      <c r="AW137" s="128" t="e">
        <f>HLOOKUP($B137,'Main Sheet'!$B$9:$F$44,26,FALSE)*$T137/(1-AN137)</f>
        <v>#N/A</v>
      </c>
      <c r="AX137" s="50" t="e">
        <f t="shared" si="87"/>
        <v>#N/A</v>
      </c>
      <c r="AY137" s="50" t="e">
        <f t="shared" si="88"/>
        <v>#N/A</v>
      </c>
      <c r="AZ137" s="50" t="e">
        <f t="shared" si="89"/>
        <v>#N/A</v>
      </c>
      <c r="BA137" s="50" t="e">
        <f t="shared" si="90"/>
        <v>#N/A</v>
      </c>
      <c r="BB137" s="50" t="e">
        <f t="shared" si="91"/>
        <v>#N/A</v>
      </c>
      <c r="BC137" s="50" t="e">
        <f t="shared" si="92"/>
        <v>#N/A</v>
      </c>
      <c r="BD137" s="50" t="e">
        <f t="shared" si="93"/>
        <v>#N/A</v>
      </c>
      <c r="BE137" s="50" t="e">
        <f t="shared" si="94"/>
        <v>#N/A</v>
      </c>
      <c r="BF137" s="50" t="e">
        <f t="shared" si="95"/>
        <v>#N/A</v>
      </c>
      <c r="BG137" s="131" t="e">
        <f t="shared" si="96"/>
        <v>#N/A</v>
      </c>
      <c r="BH137" s="131" t="e">
        <f t="shared" si="97"/>
        <v>#N/A</v>
      </c>
      <c r="BI137" s="131" t="e">
        <f t="shared" si="98"/>
        <v>#N/A</v>
      </c>
      <c r="BJ137" s="131" t="e">
        <f t="shared" si="99"/>
        <v>#N/A</v>
      </c>
      <c r="BK137" s="131" t="e">
        <f t="shared" si="100"/>
        <v>#N/A</v>
      </c>
      <c r="BL137" s="131" t="e">
        <f t="shared" si="101"/>
        <v>#N/A</v>
      </c>
      <c r="BM137" s="131" t="e">
        <f t="shared" si="102"/>
        <v>#N/A</v>
      </c>
      <c r="BN137" s="131" t="e">
        <f t="shared" si="103"/>
        <v>#N/A</v>
      </c>
      <c r="BO137" s="131" t="e">
        <f t="shared" si="104"/>
        <v>#N/A</v>
      </c>
      <c r="BP137" s="129" t="e">
        <f t="shared" si="105"/>
        <v>#N/A</v>
      </c>
      <c r="BQ137" s="129" t="e">
        <f t="shared" si="106"/>
        <v>#N/A</v>
      </c>
      <c r="BR137" s="129" t="e">
        <f t="shared" si="107"/>
        <v>#N/A</v>
      </c>
      <c r="BS137" s="129" t="e">
        <f t="shared" si="108"/>
        <v>#N/A</v>
      </c>
      <c r="BT137" s="129" t="e">
        <f t="shared" si="109"/>
        <v>#N/A</v>
      </c>
      <c r="BU137" s="129" t="e">
        <f t="shared" si="110"/>
        <v>#N/A</v>
      </c>
      <c r="BV137" s="129" t="e">
        <f t="shared" si="111"/>
        <v>#N/A</v>
      </c>
      <c r="BW137" s="129" t="e">
        <f t="shared" si="112"/>
        <v>#N/A</v>
      </c>
      <c r="BX137" s="129" t="e">
        <f t="shared" si="113"/>
        <v>#N/A</v>
      </c>
      <c r="BY137" s="131" t="e">
        <f t="shared" si="114"/>
        <v>#N/A</v>
      </c>
      <c r="BZ137" s="131" t="e">
        <f t="shared" si="115"/>
        <v>#N/A</v>
      </c>
      <c r="CA137" s="131" t="e">
        <f t="shared" si="116"/>
        <v>#N/A</v>
      </c>
      <c r="CB137" s="131" t="e">
        <f t="shared" si="117"/>
        <v>#N/A</v>
      </c>
      <c r="CC137" s="131" t="e">
        <f t="shared" si="118"/>
        <v>#N/A</v>
      </c>
      <c r="CD137" s="131" t="e">
        <f t="shared" si="119"/>
        <v>#N/A</v>
      </c>
      <c r="CE137" s="131" t="e">
        <f t="shared" si="120"/>
        <v>#N/A</v>
      </c>
      <c r="CF137" s="131" t="e">
        <f t="shared" si="121"/>
        <v>#N/A</v>
      </c>
      <c r="CG137" s="131" t="e">
        <f t="shared" si="122"/>
        <v>#N/A</v>
      </c>
    </row>
    <row r="138" spans="2:85" x14ac:dyDescent="0.2">
      <c r="B138" s="103">
        <v>2025</v>
      </c>
      <c r="C138" s="103">
        <v>6</v>
      </c>
      <c r="D138" s="103">
        <v>3</v>
      </c>
      <c r="E138" s="4" t="s">
        <v>8</v>
      </c>
      <c r="F138" s="4" t="s">
        <v>5</v>
      </c>
      <c r="G138" s="133">
        <f>SUMIFS('Model Trip Data'!$H:$H,'Model Trip Data'!$A:$A,$B138,'Model Trip Data'!$B:$B,$C138,'Model Trip Data'!$C:$C,$D138,'Model Trip Data'!$E:$E,G$7,'Model Trip Data'!$F:$F,G$8,'Model Trip Data'!$D:$D,G$10,'Model Trip Data'!$G:$G,G$9)</f>
        <v>0</v>
      </c>
      <c r="H138" s="133">
        <f>SUMIFS('Model Trip Data'!$H:$H,'Model Trip Data'!$A:$A,$B138,'Model Trip Data'!$B:$B,$C138,'Model Trip Data'!$C:$C,$D138,'Model Trip Data'!$E:$E,H$7,'Model Trip Data'!$F:$F,H$8,'Model Trip Data'!$D:$D,H$10,'Model Trip Data'!$G:$G,H$9)</f>
        <v>0</v>
      </c>
      <c r="I138" s="133">
        <f>SUMIFS('Model Trip Data'!$H:$H,'Model Trip Data'!$A:$A,$B138,'Model Trip Data'!$B:$B,$C138,'Model Trip Data'!$C:$C,$D138,'Model Trip Data'!$E:$E,I$7,'Model Trip Data'!$F:$F,I$8,'Model Trip Data'!$D:$D,I$10,'Model Trip Data'!$G:$G,I$9)</f>
        <v>0</v>
      </c>
      <c r="J138" s="133">
        <f>SUMIFS('Model Trip Data'!$H:$H,'Model Trip Data'!$A:$A,$B138,'Model Trip Data'!$B:$B,$C138,'Model Trip Data'!$C:$C,$D138,'Model Trip Data'!$E:$E,J$7,'Model Trip Data'!$F:$F,J$8,'Model Trip Data'!$D:$D,J$10,'Model Trip Data'!$G:$G,J$9)</f>
        <v>0</v>
      </c>
      <c r="K138" s="133">
        <f>SUMIFS('Model Trip Data'!$H:$H,'Model Trip Data'!$A:$A,$B138,'Model Trip Data'!$B:$B,$C138,'Model Trip Data'!$C:$C,$D138,'Model Trip Data'!$E:$E,K$7,'Model Trip Data'!$F:$F,K$8,'Model Trip Data'!$D:$D,K$10,'Model Trip Data'!$G:$G,K$9)</f>
        <v>0</v>
      </c>
      <c r="L138" s="133">
        <f>SUMIFS('Model Trip Data'!$H:$H,'Model Trip Data'!$A:$A,$B138,'Model Trip Data'!$B:$B,$C138,'Model Trip Data'!$C:$C,$D138,'Model Trip Data'!$E:$E,L$7,'Model Trip Data'!$F:$F,L$8,'Model Trip Data'!$D:$D,L$10,'Model Trip Data'!$G:$G,L$9)</f>
        <v>0</v>
      </c>
      <c r="M138" s="133">
        <f>SUMIFS('Model Trip Data'!$H:$H,'Model Trip Data'!$A:$A,$B138,'Model Trip Data'!$B:$B,$C138,'Model Trip Data'!$C:$C,$D138,'Model Trip Data'!$E:$E,M$7,'Model Trip Data'!$F:$F,M$8,'Model Trip Data'!$G:$G,M$9)</f>
        <v>0</v>
      </c>
      <c r="N138" s="133">
        <f>SUMIFS('Model Trip Data'!$H:$H,'Model Trip Data'!$A:$A,$B138,'Model Trip Data'!$B:$B,$C138,'Model Trip Data'!$C:$C,$D138,'Model Trip Data'!$E:$E,N$7,'Model Trip Data'!$F:$F,N$8,'Model Trip Data'!$G:$G,N$9)</f>
        <v>0</v>
      </c>
      <c r="O138" s="133">
        <f>SUMIFS('Model Trip Data'!$H:$H,'Model Trip Data'!$A:$A,$B138,'Model Trip Data'!$B:$B,$C138,'Model Trip Data'!$C:$C,$D138,'Model Trip Data'!$E:$E,O$7,'Model Trip Data'!$F:$F,O$8,'Model Trip Data'!$G:$G,O$9)</f>
        <v>0</v>
      </c>
      <c r="P138" s="134" t="e">
        <f>VLOOKUP($B138&amp;"_"&amp;$C138&amp;"_"&amp;$D138&amp;"_"&amp;P$10,'Model Skims Data'!$A:$H,6,FALSE)</f>
        <v>#N/A</v>
      </c>
      <c r="Q138" s="134" t="e">
        <f>VLOOKUP($B138&amp;"_"&amp;$C138&amp;"_"&amp;$D138&amp;"_"&amp;Q$10,'Model Skims Data'!$A:$H,7,FALSE)</f>
        <v>#N/A</v>
      </c>
      <c r="R138" s="134" t="e">
        <f>VLOOKUP($B138&amp;"_"&amp;$C138&amp;"_"&amp;$D138&amp;"_"&amp;R$10,'Model Skims Data'!$A:$H,6,FALSE)</f>
        <v>#N/A</v>
      </c>
      <c r="S138" s="134" t="e">
        <f>VLOOKUP($B138&amp;"_"&amp;$C138&amp;"_"&amp;$D138&amp;"_"&amp;S$10,'Model Skims Data'!$A:$H,7,FALSE)</f>
        <v>#N/A</v>
      </c>
      <c r="T138" s="134" t="e">
        <f>VLOOKUP($B138&amp;"_"&amp;$C138&amp;"_"&amp;$D138&amp;"_"&amp;T$10,'Model Skims Data'!$A:$H,6,FALSE)</f>
        <v>#N/A</v>
      </c>
      <c r="U138" s="134" t="e">
        <f>VLOOKUP($B138&amp;"_"&amp;$C138&amp;"_"&amp;$D138&amp;"_"&amp;U$10,'Model Skims Data'!$A:$H,7,FALSE)</f>
        <v>#N/A</v>
      </c>
      <c r="V138" s="134" t="e">
        <f>VLOOKUP($B138&amp;"_"&amp;$C138&amp;"_"&amp;$D138&amp;"_"&amp;V$10,'Model Skims Data'!$A:$H,8,FALSE)</f>
        <v>#N/A</v>
      </c>
      <c r="W138" s="134" t="e">
        <f>VLOOKUP($B138&amp;"_"&amp;$C138&amp;"_"&amp;$D138&amp;"_"&amp;W$10,'Model Skims Data'!$A:$H,8,FALSE)</f>
        <v>#N/A</v>
      </c>
      <c r="X138" s="134" t="e">
        <f>VLOOKUP($B138&amp;"_"&amp;$C138&amp;"_"&amp;$D138&amp;"_"&amp;X$10,'Model Skims Data'!$A:$H,8,FALSE)</f>
        <v>#N/A</v>
      </c>
      <c r="Y138" s="134">
        <f>HLOOKUP('Pooling Demand- Subsidy &amp; ML'!$B138,'Main Sheet'!$B$9:$F$44,21,FALSE)</f>
        <v>20.3</v>
      </c>
      <c r="Z138" s="134">
        <f>HLOOKUP('Pooling Demand- Subsidy &amp; ML'!$B138,'Main Sheet'!$B$9:$F$44,23,FALSE)</f>
        <v>0</v>
      </c>
      <c r="AA138" s="179">
        <f>HLOOKUP('Pooling Demand- Subsidy &amp; ML'!$B138,'Main Sheet'!$B$9:$F$44,28,FALSE)</f>
        <v>-1.9513339196716502E-3</v>
      </c>
      <c r="AB138" s="180">
        <f>HLOOKUP('Pooling Demand- Subsidy &amp; ML'!$B138,'Main Sheet'!$B$9:$F$44,30,FALSE)</f>
        <v>-2.6</v>
      </c>
      <c r="AC138" s="180">
        <f>HLOOKUP('Pooling Demand- Subsidy &amp; ML'!$B138,'Main Sheet'!$B$9:$F$44,31,FALSE)</f>
        <v>-5.9</v>
      </c>
      <c r="AD138" s="180">
        <f>HLOOKUP('Pooling Demand- Subsidy &amp; ML'!$B138,'Main Sheet'!$B$9:$F$44,32,FALSE)</f>
        <v>-7.9</v>
      </c>
      <c r="AE138" s="108" t="e">
        <f t="shared" si="81"/>
        <v>#N/A</v>
      </c>
      <c r="AF138" s="108" t="e">
        <f t="shared" si="82"/>
        <v>#N/A</v>
      </c>
      <c r="AG138" s="108" t="e">
        <f t="shared" si="83"/>
        <v>#N/A</v>
      </c>
      <c r="AH138" s="134">
        <f>HLOOKUP('Pooling Demand- Subsidy &amp; ML'!$B138,'Main Sheet'!$B$9:$F$44,24,FALSE)</f>
        <v>54</v>
      </c>
      <c r="AI138" s="180">
        <f>HLOOKUP('Pooling Demand- Subsidy &amp; ML'!$B138,'Main Sheet'!$B$9:$F$44,34,FALSE)</f>
        <v>-2.9</v>
      </c>
      <c r="AJ138" s="180">
        <f>HLOOKUP('Pooling Demand- Subsidy &amp; ML'!$B138,'Main Sheet'!$B$9:$F$44,35,FALSE)</f>
        <v>-6.3</v>
      </c>
      <c r="AK138" s="180">
        <f>HLOOKUP('Pooling Demand- Subsidy &amp; ML'!$B138,'Main Sheet'!$B$9:$F$44,36,FALSE)</f>
        <v>-8.4</v>
      </c>
      <c r="AL138" s="108" t="e">
        <f t="shared" si="84"/>
        <v>#N/A</v>
      </c>
      <c r="AM138" s="108" t="e">
        <f t="shared" si="85"/>
        <v>#N/A</v>
      </c>
      <c r="AN138" s="108" t="e">
        <f t="shared" si="86"/>
        <v>#N/A</v>
      </c>
      <c r="AO138" s="128" t="e">
        <f>HLOOKUP($B138,'Main Sheet'!$B$9:$F$44,26,FALSE)*$P138/(1-AE138)</f>
        <v>#N/A</v>
      </c>
      <c r="AP138" s="128" t="e">
        <f>HLOOKUP($B138,'Main Sheet'!$B$9:$F$44,26,FALSE)*$P138/(1-AF138)</f>
        <v>#N/A</v>
      </c>
      <c r="AQ138" s="128" t="e">
        <f>HLOOKUP($B138,'Main Sheet'!$B$9:$F$44,26,FALSE)*$P138/(1-AG138)</f>
        <v>#N/A</v>
      </c>
      <c r="AR138" s="128" t="e">
        <f>HLOOKUP($B138,'Main Sheet'!$B$9:$F$44,26,FALSE)*$R138/(1-AE138)</f>
        <v>#N/A</v>
      </c>
      <c r="AS138" s="128" t="e">
        <f>HLOOKUP($B138,'Main Sheet'!$B$9:$F$44,26,FALSE)*$R138/(1-AF138)</f>
        <v>#N/A</v>
      </c>
      <c r="AT138" s="128" t="e">
        <f>HLOOKUP($B138,'Main Sheet'!$B$9:$F$44,26,FALSE)*$R138/(1-AG138)</f>
        <v>#N/A</v>
      </c>
      <c r="AU138" s="128" t="e">
        <f>HLOOKUP($B138,'Main Sheet'!$B$9:$F$44,26,FALSE)*$T138/(1-AL138)</f>
        <v>#N/A</v>
      </c>
      <c r="AV138" s="128" t="e">
        <f>HLOOKUP($B138,'Main Sheet'!$B$9:$F$44,26,FALSE)*$T138/(1-AM138)</f>
        <v>#N/A</v>
      </c>
      <c r="AW138" s="128" t="e">
        <f>HLOOKUP($B138,'Main Sheet'!$B$9:$F$44,26,FALSE)*$T138/(1-AN138)</f>
        <v>#N/A</v>
      </c>
      <c r="AX138" s="50" t="e">
        <f t="shared" si="87"/>
        <v>#N/A</v>
      </c>
      <c r="AY138" s="50" t="e">
        <f t="shared" si="88"/>
        <v>#N/A</v>
      </c>
      <c r="AZ138" s="50" t="e">
        <f t="shared" si="89"/>
        <v>#N/A</v>
      </c>
      <c r="BA138" s="50" t="e">
        <f t="shared" si="90"/>
        <v>#N/A</v>
      </c>
      <c r="BB138" s="50" t="e">
        <f t="shared" si="91"/>
        <v>#N/A</v>
      </c>
      <c r="BC138" s="50" t="e">
        <f t="shared" si="92"/>
        <v>#N/A</v>
      </c>
      <c r="BD138" s="50" t="e">
        <f t="shared" si="93"/>
        <v>#N/A</v>
      </c>
      <c r="BE138" s="50" t="e">
        <f t="shared" si="94"/>
        <v>#N/A</v>
      </c>
      <c r="BF138" s="50" t="e">
        <f t="shared" si="95"/>
        <v>#N/A</v>
      </c>
      <c r="BG138" s="131" t="e">
        <f t="shared" si="96"/>
        <v>#N/A</v>
      </c>
      <c r="BH138" s="131" t="e">
        <f t="shared" si="97"/>
        <v>#N/A</v>
      </c>
      <c r="BI138" s="131" t="e">
        <f t="shared" si="98"/>
        <v>#N/A</v>
      </c>
      <c r="BJ138" s="131" t="e">
        <f t="shared" si="99"/>
        <v>#N/A</v>
      </c>
      <c r="BK138" s="131" t="e">
        <f t="shared" si="100"/>
        <v>#N/A</v>
      </c>
      <c r="BL138" s="131" t="e">
        <f t="shared" si="101"/>
        <v>#N/A</v>
      </c>
      <c r="BM138" s="131" t="e">
        <f t="shared" si="102"/>
        <v>#N/A</v>
      </c>
      <c r="BN138" s="131" t="e">
        <f t="shared" si="103"/>
        <v>#N/A</v>
      </c>
      <c r="BO138" s="131" t="e">
        <f t="shared" si="104"/>
        <v>#N/A</v>
      </c>
      <c r="BP138" s="129" t="e">
        <f t="shared" si="105"/>
        <v>#N/A</v>
      </c>
      <c r="BQ138" s="129" t="e">
        <f t="shared" si="106"/>
        <v>#N/A</v>
      </c>
      <c r="BR138" s="129" t="e">
        <f t="shared" si="107"/>
        <v>#N/A</v>
      </c>
      <c r="BS138" s="129" t="e">
        <f t="shared" si="108"/>
        <v>#N/A</v>
      </c>
      <c r="BT138" s="129" t="e">
        <f t="shared" si="109"/>
        <v>#N/A</v>
      </c>
      <c r="BU138" s="129" t="e">
        <f t="shared" si="110"/>
        <v>#N/A</v>
      </c>
      <c r="BV138" s="129" t="e">
        <f t="shared" si="111"/>
        <v>#N/A</v>
      </c>
      <c r="BW138" s="129" t="e">
        <f t="shared" si="112"/>
        <v>#N/A</v>
      </c>
      <c r="BX138" s="129" t="e">
        <f t="shared" si="113"/>
        <v>#N/A</v>
      </c>
      <c r="BY138" s="131" t="e">
        <f t="shared" si="114"/>
        <v>#N/A</v>
      </c>
      <c r="BZ138" s="131" t="e">
        <f t="shared" si="115"/>
        <v>#N/A</v>
      </c>
      <c r="CA138" s="131" t="e">
        <f t="shared" si="116"/>
        <v>#N/A</v>
      </c>
      <c r="CB138" s="131" t="e">
        <f t="shared" si="117"/>
        <v>#N/A</v>
      </c>
      <c r="CC138" s="131" t="e">
        <f t="shared" si="118"/>
        <v>#N/A</v>
      </c>
      <c r="CD138" s="131" t="e">
        <f t="shared" si="119"/>
        <v>#N/A</v>
      </c>
      <c r="CE138" s="131" t="e">
        <f t="shared" si="120"/>
        <v>#N/A</v>
      </c>
      <c r="CF138" s="131" t="e">
        <f t="shared" si="121"/>
        <v>#N/A</v>
      </c>
      <c r="CG138" s="131" t="e">
        <f t="shared" si="122"/>
        <v>#N/A</v>
      </c>
    </row>
    <row r="139" spans="2:85" x14ac:dyDescent="0.2">
      <c r="B139" s="103">
        <v>2025</v>
      </c>
      <c r="C139" s="103">
        <v>0</v>
      </c>
      <c r="D139" s="103">
        <v>4</v>
      </c>
      <c r="E139" s="4" t="s">
        <v>2</v>
      </c>
      <c r="F139" s="4" t="s">
        <v>6</v>
      </c>
      <c r="G139" s="133">
        <f>SUMIFS('Model Trip Data'!$H:$H,'Model Trip Data'!$A:$A,$B139,'Model Trip Data'!$B:$B,$C139,'Model Trip Data'!$C:$C,$D139,'Model Trip Data'!$E:$E,G$7,'Model Trip Data'!$F:$F,G$8,'Model Trip Data'!$D:$D,G$10,'Model Trip Data'!$G:$G,G$9)</f>
        <v>0</v>
      </c>
      <c r="H139" s="133">
        <f>SUMIFS('Model Trip Data'!$H:$H,'Model Trip Data'!$A:$A,$B139,'Model Trip Data'!$B:$B,$C139,'Model Trip Data'!$C:$C,$D139,'Model Trip Data'!$E:$E,H$7,'Model Trip Data'!$F:$F,H$8,'Model Trip Data'!$D:$D,H$10,'Model Trip Data'!$G:$G,H$9)</f>
        <v>0</v>
      </c>
      <c r="I139" s="133">
        <f>SUMIFS('Model Trip Data'!$H:$H,'Model Trip Data'!$A:$A,$B139,'Model Trip Data'!$B:$B,$C139,'Model Trip Data'!$C:$C,$D139,'Model Trip Data'!$E:$E,I$7,'Model Trip Data'!$F:$F,I$8,'Model Trip Data'!$D:$D,I$10,'Model Trip Data'!$G:$G,I$9)</f>
        <v>0</v>
      </c>
      <c r="J139" s="133">
        <f>SUMIFS('Model Trip Data'!$H:$H,'Model Trip Data'!$A:$A,$B139,'Model Trip Data'!$B:$B,$C139,'Model Trip Data'!$C:$C,$D139,'Model Trip Data'!$E:$E,J$7,'Model Trip Data'!$F:$F,J$8,'Model Trip Data'!$D:$D,J$10,'Model Trip Data'!$G:$G,J$9)</f>
        <v>0</v>
      </c>
      <c r="K139" s="133">
        <f>SUMIFS('Model Trip Data'!$H:$H,'Model Trip Data'!$A:$A,$B139,'Model Trip Data'!$B:$B,$C139,'Model Trip Data'!$C:$C,$D139,'Model Trip Data'!$E:$E,K$7,'Model Trip Data'!$F:$F,K$8,'Model Trip Data'!$D:$D,K$10,'Model Trip Data'!$G:$G,K$9)</f>
        <v>0</v>
      </c>
      <c r="L139" s="133">
        <f>SUMIFS('Model Trip Data'!$H:$H,'Model Trip Data'!$A:$A,$B139,'Model Trip Data'!$B:$B,$C139,'Model Trip Data'!$C:$C,$D139,'Model Trip Data'!$E:$E,L$7,'Model Trip Data'!$F:$F,L$8,'Model Trip Data'!$D:$D,L$10,'Model Trip Data'!$G:$G,L$9)</f>
        <v>0</v>
      </c>
      <c r="M139" s="133">
        <f>SUMIFS('Model Trip Data'!$H:$H,'Model Trip Data'!$A:$A,$B139,'Model Trip Data'!$B:$B,$C139,'Model Trip Data'!$C:$C,$D139,'Model Trip Data'!$E:$E,M$7,'Model Trip Data'!$F:$F,M$8,'Model Trip Data'!$G:$G,M$9)</f>
        <v>0</v>
      </c>
      <c r="N139" s="133">
        <f>SUMIFS('Model Trip Data'!$H:$H,'Model Trip Data'!$A:$A,$B139,'Model Trip Data'!$B:$B,$C139,'Model Trip Data'!$C:$C,$D139,'Model Trip Data'!$E:$E,N$7,'Model Trip Data'!$F:$F,N$8,'Model Trip Data'!$G:$G,N$9)</f>
        <v>0</v>
      </c>
      <c r="O139" s="133">
        <f>SUMIFS('Model Trip Data'!$H:$H,'Model Trip Data'!$A:$A,$B139,'Model Trip Data'!$B:$B,$C139,'Model Trip Data'!$C:$C,$D139,'Model Trip Data'!$E:$E,O$7,'Model Trip Data'!$F:$F,O$8,'Model Trip Data'!$G:$G,O$9)</f>
        <v>0</v>
      </c>
      <c r="P139" s="134" t="e">
        <f>VLOOKUP($B139&amp;"_"&amp;$C139&amp;"_"&amp;$D139&amp;"_"&amp;P$10,'Model Skims Data'!$A:$H,6,FALSE)</f>
        <v>#N/A</v>
      </c>
      <c r="Q139" s="134" t="e">
        <f>VLOOKUP($B139&amp;"_"&amp;$C139&amp;"_"&amp;$D139&amp;"_"&amp;Q$10,'Model Skims Data'!$A:$H,7,FALSE)</f>
        <v>#N/A</v>
      </c>
      <c r="R139" s="134" t="e">
        <f>VLOOKUP($B139&amp;"_"&amp;$C139&amp;"_"&amp;$D139&amp;"_"&amp;R$10,'Model Skims Data'!$A:$H,6,FALSE)</f>
        <v>#N/A</v>
      </c>
      <c r="S139" s="134" t="e">
        <f>VLOOKUP($B139&amp;"_"&amp;$C139&amp;"_"&amp;$D139&amp;"_"&amp;S$10,'Model Skims Data'!$A:$H,7,FALSE)</f>
        <v>#N/A</v>
      </c>
      <c r="T139" s="134" t="e">
        <f>VLOOKUP($B139&amp;"_"&amp;$C139&amp;"_"&amp;$D139&amp;"_"&amp;T$10,'Model Skims Data'!$A:$H,6,FALSE)</f>
        <v>#N/A</v>
      </c>
      <c r="U139" s="134" t="e">
        <f>VLOOKUP($B139&amp;"_"&amp;$C139&amp;"_"&amp;$D139&amp;"_"&amp;U$10,'Model Skims Data'!$A:$H,7,FALSE)</f>
        <v>#N/A</v>
      </c>
      <c r="V139" s="134" t="e">
        <f>VLOOKUP($B139&amp;"_"&amp;$C139&amp;"_"&amp;$D139&amp;"_"&amp;V$10,'Model Skims Data'!$A:$H,8,FALSE)</f>
        <v>#N/A</v>
      </c>
      <c r="W139" s="134" t="e">
        <f>VLOOKUP($B139&amp;"_"&amp;$C139&amp;"_"&amp;$D139&amp;"_"&amp;W$10,'Model Skims Data'!$A:$H,8,FALSE)</f>
        <v>#N/A</v>
      </c>
      <c r="X139" s="134" t="e">
        <f>VLOOKUP($B139&amp;"_"&amp;$C139&amp;"_"&amp;$D139&amp;"_"&amp;X$10,'Model Skims Data'!$A:$H,8,FALSE)</f>
        <v>#N/A</v>
      </c>
      <c r="Y139" s="134">
        <f>HLOOKUP('Pooling Demand- Subsidy &amp; ML'!$B139,'Main Sheet'!$B$9:$F$44,21,FALSE)</f>
        <v>20.3</v>
      </c>
      <c r="Z139" s="134">
        <f>HLOOKUP('Pooling Demand- Subsidy &amp; ML'!$B139,'Main Sheet'!$B$9:$F$44,23,FALSE)</f>
        <v>0</v>
      </c>
      <c r="AA139" s="179">
        <f>HLOOKUP('Pooling Demand- Subsidy &amp; ML'!$B139,'Main Sheet'!$B$9:$F$44,28,FALSE)</f>
        <v>-1.9513339196716502E-3</v>
      </c>
      <c r="AB139" s="180">
        <f>HLOOKUP('Pooling Demand- Subsidy &amp; ML'!$B139,'Main Sheet'!$B$9:$F$44,30,FALSE)</f>
        <v>-2.6</v>
      </c>
      <c r="AC139" s="180">
        <f>HLOOKUP('Pooling Demand- Subsidy &amp; ML'!$B139,'Main Sheet'!$B$9:$F$44,31,FALSE)</f>
        <v>-5.9</v>
      </c>
      <c r="AD139" s="180">
        <f>HLOOKUP('Pooling Demand- Subsidy &amp; ML'!$B139,'Main Sheet'!$B$9:$F$44,32,FALSE)</f>
        <v>-7.9</v>
      </c>
      <c r="AE139" s="108" t="e">
        <f t="shared" si="81"/>
        <v>#N/A</v>
      </c>
      <c r="AF139" s="108" t="e">
        <f t="shared" si="82"/>
        <v>#N/A</v>
      </c>
      <c r="AG139" s="108" t="e">
        <f t="shared" si="83"/>
        <v>#N/A</v>
      </c>
      <c r="AH139" s="134">
        <f>HLOOKUP('Pooling Demand- Subsidy &amp; ML'!$B139,'Main Sheet'!$B$9:$F$44,24,FALSE)</f>
        <v>54</v>
      </c>
      <c r="AI139" s="180">
        <f>HLOOKUP('Pooling Demand- Subsidy &amp; ML'!$B139,'Main Sheet'!$B$9:$F$44,34,FALSE)</f>
        <v>-2.9</v>
      </c>
      <c r="AJ139" s="180">
        <f>HLOOKUP('Pooling Demand- Subsidy &amp; ML'!$B139,'Main Sheet'!$B$9:$F$44,35,FALSE)</f>
        <v>-6.3</v>
      </c>
      <c r="AK139" s="180">
        <f>HLOOKUP('Pooling Demand- Subsidy &amp; ML'!$B139,'Main Sheet'!$B$9:$F$44,36,FALSE)</f>
        <v>-8.4</v>
      </c>
      <c r="AL139" s="108" t="e">
        <f t="shared" si="84"/>
        <v>#N/A</v>
      </c>
      <c r="AM139" s="108" t="e">
        <f t="shared" si="85"/>
        <v>#N/A</v>
      </c>
      <c r="AN139" s="108" t="e">
        <f t="shared" si="86"/>
        <v>#N/A</v>
      </c>
      <c r="AO139" s="128" t="e">
        <f>HLOOKUP($B139,'Main Sheet'!$B$9:$F$44,26,FALSE)*$P139/(1-AE139)</f>
        <v>#N/A</v>
      </c>
      <c r="AP139" s="128" t="e">
        <f>HLOOKUP($B139,'Main Sheet'!$B$9:$F$44,26,FALSE)*$P139/(1-AF139)</f>
        <v>#N/A</v>
      </c>
      <c r="AQ139" s="128" t="e">
        <f>HLOOKUP($B139,'Main Sheet'!$B$9:$F$44,26,FALSE)*$P139/(1-AG139)</f>
        <v>#N/A</v>
      </c>
      <c r="AR139" s="128" t="e">
        <f>HLOOKUP($B139,'Main Sheet'!$B$9:$F$44,26,FALSE)*$R139/(1-AE139)</f>
        <v>#N/A</v>
      </c>
      <c r="AS139" s="128" t="e">
        <f>HLOOKUP($B139,'Main Sheet'!$B$9:$F$44,26,FALSE)*$R139/(1-AF139)</f>
        <v>#N/A</v>
      </c>
      <c r="AT139" s="128" t="e">
        <f>HLOOKUP($B139,'Main Sheet'!$B$9:$F$44,26,FALSE)*$R139/(1-AG139)</f>
        <v>#N/A</v>
      </c>
      <c r="AU139" s="128" t="e">
        <f>HLOOKUP($B139,'Main Sheet'!$B$9:$F$44,26,FALSE)*$T139/(1-AL139)</f>
        <v>#N/A</v>
      </c>
      <c r="AV139" s="128" t="e">
        <f>HLOOKUP($B139,'Main Sheet'!$B$9:$F$44,26,FALSE)*$T139/(1-AM139)</f>
        <v>#N/A</v>
      </c>
      <c r="AW139" s="128" t="e">
        <f>HLOOKUP($B139,'Main Sheet'!$B$9:$F$44,26,FALSE)*$T139/(1-AN139)</f>
        <v>#N/A</v>
      </c>
      <c r="AX139" s="50" t="e">
        <f t="shared" si="87"/>
        <v>#N/A</v>
      </c>
      <c r="AY139" s="50" t="e">
        <f t="shared" si="88"/>
        <v>#N/A</v>
      </c>
      <c r="AZ139" s="50" t="e">
        <f t="shared" si="89"/>
        <v>#N/A</v>
      </c>
      <c r="BA139" s="50" t="e">
        <f t="shared" si="90"/>
        <v>#N/A</v>
      </c>
      <c r="BB139" s="50" t="e">
        <f t="shared" si="91"/>
        <v>#N/A</v>
      </c>
      <c r="BC139" s="50" t="e">
        <f t="shared" si="92"/>
        <v>#N/A</v>
      </c>
      <c r="BD139" s="50" t="e">
        <f t="shared" si="93"/>
        <v>#N/A</v>
      </c>
      <c r="BE139" s="50" t="e">
        <f t="shared" si="94"/>
        <v>#N/A</v>
      </c>
      <c r="BF139" s="50" t="e">
        <f t="shared" si="95"/>
        <v>#N/A</v>
      </c>
      <c r="BG139" s="131" t="e">
        <f t="shared" si="96"/>
        <v>#N/A</v>
      </c>
      <c r="BH139" s="131" t="e">
        <f t="shared" si="97"/>
        <v>#N/A</v>
      </c>
      <c r="BI139" s="131" t="e">
        <f t="shared" si="98"/>
        <v>#N/A</v>
      </c>
      <c r="BJ139" s="131" t="e">
        <f t="shared" si="99"/>
        <v>#N/A</v>
      </c>
      <c r="BK139" s="131" t="e">
        <f t="shared" si="100"/>
        <v>#N/A</v>
      </c>
      <c r="BL139" s="131" t="e">
        <f t="shared" si="101"/>
        <v>#N/A</v>
      </c>
      <c r="BM139" s="131" t="e">
        <f t="shared" si="102"/>
        <v>#N/A</v>
      </c>
      <c r="BN139" s="131" t="e">
        <f t="shared" si="103"/>
        <v>#N/A</v>
      </c>
      <c r="BO139" s="131" t="e">
        <f t="shared" si="104"/>
        <v>#N/A</v>
      </c>
      <c r="BP139" s="129" t="e">
        <f t="shared" si="105"/>
        <v>#N/A</v>
      </c>
      <c r="BQ139" s="129" t="e">
        <f t="shared" si="106"/>
        <v>#N/A</v>
      </c>
      <c r="BR139" s="129" t="e">
        <f t="shared" si="107"/>
        <v>#N/A</v>
      </c>
      <c r="BS139" s="129" t="e">
        <f t="shared" si="108"/>
        <v>#N/A</v>
      </c>
      <c r="BT139" s="129" t="e">
        <f t="shared" si="109"/>
        <v>#N/A</v>
      </c>
      <c r="BU139" s="129" t="e">
        <f t="shared" si="110"/>
        <v>#N/A</v>
      </c>
      <c r="BV139" s="129" t="e">
        <f t="shared" si="111"/>
        <v>#N/A</v>
      </c>
      <c r="BW139" s="129" t="e">
        <f t="shared" si="112"/>
        <v>#N/A</v>
      </c>
      <c r="BX139" s="129" t="e">
        <f t="shared" si="113"/>
        <v>#N/A</v>
      </c>
      <c r="BY139" s="131" t="e">
        <f t="shared" si="114"/>
        <v>#N/A</v>
      </c>
      <c r="BZ139" s="131" t="e">
        <f t="shared" si="115"/>
        <v>#N/A</v>
      </c>
      <c r="CA139" s="131" t="e">
        <f t="shared" si="116"/>
        <v>#N/A</v>
      </c>
      <c r="CB139" s="131" t="e">
        <f t="shared" si="117"/>
        <v>#N/A</v>
      </c>
      <c r="CC139" s="131" t="e">
        <f t="shared" si="118"/>
        <v>#N/A</v>
      </c>
      <c r="CD139" s="131" t="e">
        <f t="shared" si="119"/>
        <v>#N/A</v>
      </c>
      <c r="CE139" s="131" t="e">
        <f t="shared" si="120"/>
        <v>#N/A</v>
      </c>
      <c r="CF139" s="131" t="e">
        <f t="shared" si="121"/>
        <v>#N/A</v>
      </c>
      <c r="CG139" s="131" t="e">
        <f t="shared" si="122"/>
        <v>#N/A</v>
      </c>
    </row>
    <row r="140" spans="2:85" x14ac:dyDescent="0.2">
      <c r="B140" s="103">
        <v>2025</v>
      </c>
      <c r="C140" s="103">
        <v>1</v>
      </c>
      <c r="D140" s="103">
        <v>4</v>
      </c>
      <c r="E140" s="4" t="s">
        <v>3</v>
      </c>
      <c r="F140" s="4" t="s">
        <v>6</v>
      </c>
      <c r="G140" s="133">
        <f>SUMIFS('Model Trip Data'!$H:$H,'Model Trip Data'!$A:$A,$B140,'Model Trip Data'!$B:$B,$C140,'Model Trip Data'!$C:$C,$D140,'Model Trip Data'!$E:$E,G$7,'Model Trip Data'!$F:$F,G$8,'Model Trip Data'!$D:$D,G$10,'Model Trip Data'!$G:$G,G$9)</f>
        <v>0</v>
      </c>
      <c r="H140" s="133">
        <f>SUMIFS('Model Trip Data'!$H:$H,'Model Trip Data'!$A:$A,$B140,'Model Trip Data'!$B:$B,$C140,'Model Trip Data'!$C:$C,$D140,'Model Trip Data'!$E:$E,H$7,'Model Trip Data'!$F:$F,H$8,'Model Trip Data'!$D:$D,H$10,'Model Trip Data'!$G:$G,H$9)</f>
        <v>0</v>
      </c>
      <c r="I140" s="133">
        <f>SUMIFS('Model Trip Data'!$H:$H,'Model Trip Data'!$A:$A,$B140,'Model Trip Data'!$B:$B,$C140,'Model Trip Data'!$C:$C,$D140,'Model Trip Data'!$E:$E,I$7,'Model Trip Data'!$F:$F,I$8,'Model Trip Data'!$D:$D,I$10,'Model Trip Data'!$G:$G,I$9)</f>
        <v>0</v>
      </c>
      <c r="J140" s="133">
        <f>SUMIFS('Model Trip Data'!$H:$H,'Model Trip Data'!$A:$A,$B140,'Model Trip Data'!$B:$B,$C140,'Model Trip Data'!$C:$C,$D140,'Model Trip Data'!$E:$E,J$7,'Model Trip Data'!$F:$F,J$8,'Model Trip Data'!$D:$D,J$10,'Model Trip Data'!$G:$G,J$9)</f>
        <v>0</v>
      </c>
      <c r="K140" s="133">
        <f>SUMIFS('Model Trip Data'!$H:$H,'Model Trip Data'!$A:$A,$B140,'Model Trip Data'!$B:$B,$C140,'Model Trip Data'!$C:$C,$D140,'Model Trip Data'!$E:$E,K$7,'Model Trip Data'!$F:$F,K$8,'Model Trip Data'!$D:$D,K$10,'Model Trip Data'!$G:$G,K$9)</f>
        <v>0</v>
      </c>
      <c r="L140" s="133">
        <f>SUMIFS('Model Trip Data'!$H:$H,'Model Trip Data'!$A:$A,$B140,'Model Trip Data'!$B:$B,$C140,'Model Trip Data'!$C:$C,$D140,'Model Trip Data'!$E:$E,L$7,'Model Trip Data'!$F:$F,L$8,'Model Trip Data'!$D:$D,L$10,'Model Trip Data'!$G:$G,L$9)</f>
        <v>0</v>
      </c>
      <c r="M140" s="133">
        <f>SUMIFS('Model Trip Data'!$H:$H,'Model Trip Data'!$A:$A,$B140,'Model Trip Data'!$B:$B,$C140,'Model Trip Data'!$C:$C,$D140,'Model Trip Data'!$E:$E,M$7,'Model Trip Data'!$F:$F,M$8,'Model Trip Data'!$G:$G,M$9)</f>
        <v>0</v>
      </c>
      <c r="N140" s="133">
        <f>SUMIFS('Model Trip Data'!$H:$H,'Model Trip Data'!$A:$A,$B140,'Model Trip Data'!$B:$B,$C140,'Model Trip Data'!$C:$C,$D140,'Model Trip Data'!$E:$E,N$7,'Model Trip Data'!$F:$F,N$8,'Model Trip Data'!$G:$G,N$9)</f>
        <v>0</v>
      </c>
      <c r="O140" s="133">
        <f>SUMIFS('Model Trip Data'!$H:$H,'Model Trip Data'!$A:$A,$B140,'Model Trip Data'!$B:$B,$C140,'Model Trip Data'!$C:$C,$D140,'Model Trip Data'!$E:$E,O$7,'Model Trip Data'!$F:$F,O$8,'Model Trip Data'!$G:$G,O$9)</f>
        <v>0</v>
      </c>
      <c r="P140" s="134" t="e">
        <f>VLOOKUP($B140&amp;"_"&amp;$C140&amp;"_"&amp;$D140&amp;"_"&amp;P$10,'Model Skims Data'!$A:$H,6,FALSE)</f>
        <v>#N/A</v>
      </c>
      <c r="Q140" s="134" t="e">
        <f>VLOOKUP($B140&amp;"_"&amp;$C140&amp;"_"&amp;$D140&amp;"_"&amp;Q$10,'Model Skims Data'!$A:$H,7,FALSE)</f>
        <v>#N/A</v>
      </c>
      <c r="R140" s="134" t="e">
        <f>VLOOKUP($B140&amp;"_"&amp;$C140&amp;"_"&amp;$D140&amp;"_"&amp;R$10,'Model Skims Data'!$A:$H,6,FALSE)</f>
        <v>#N/A</v>
      </c>
      <c r="S140" s="134" t="e">
        <f>VLOOKUP($B140&amp;"_"&amp;$C140&amp;"_"&amp;$D140&amp;"_"&amp;S$10,'Model Skims Data'!$A:$H,7,FALSE)</f>
        <v>#N/A</v>
      </c>
      <c r="T140" s="134" t="e">
        <f>VLOOKUP($B140&amp;"_"&amp;$C140&amp;"_"&amp;$D140&amp;"_"&amp;T$10,'Model Skims Data'!$A:$H,6,FALSE)</f>
        <v>#N/A</v>
      </c>
      <c r="U140" s="134" t="e">
        <f>VLOOKUP($B140&amp;"_"&amp;$C140&amp;"_"&amp;$D140&amp;"_"&amp;U$10,'Model Skims Data'!$A:$H,7,FALSE)</f>
        <v>#N/A</v>
      </c>
      <c r="V140" s="134" t="e">
        <f>VLOOKUP($B140&amp;"_"&amp;$C140&amp;"_"&amp;$D140&amp;"_"&amp;V$10,'Model Skims Data'!$A:$H,8,FALSE)</f>
        <v>#N/A</v>
      </c>
      <c r="W140" s="134" t="e">
        <f>VLOOKUP($B140&amp;"_"&amp;$C140&amp;"_"&amp;$D140&amp;"_"&amp;W$10,'Model Skims Data'!$A:$H,8,FALSE)</f>
        <v>#N/A</v>
      </c>
      <c r="X140" s="134" t="e">
        <f>VLOOKUP($B140&amp;"_"&amp;$C140&amp;"_"&amp;$D140&amp;"_"&amp;X$10,'Model Skims Data'!$A:$H,8,FALSE)</f>
        <v>#N/A</v>
      </c>
      <c r="Y140" s="134">
        <f>HLOOKUP('Pooling Demand- Subsidy &amp; ML'!$B140,'Main Sheet'!$B$9:$F$44,21,FALSE)</f>
        <v>20.3</v>
      </c>
      <c r="Z140" s="134">
        <f>HLOOKUP('Pooling Demand- Subsidy &amp; ML'!$B140,'Main Sheet'!$B$9:$F$44,23,FALSE)</f>
        <v>0</v>
      </c>
      <c r="AA140" s="179">
        <f>HLOOKUP('Pooling Demand- Subsidy &amp; ML'!$B140,'Main Sheet'!$B$9:$F$44,28,FALSE)</f>
        <v>-1.9513339196716502E-3</v>
      </c>
      <c r="AB140" s="180">
        <f>HLOOKUP('Pooling Demand- Subsidy &amp; ML'!$B140,'Main Sheet'!$B$9:$F$44,30,FALSE)</f>
        <v>-2.6</v>
      </c>
      <c r="AC140" s="180">
        <f>HLOOKUP('Pooling Demand- Subsidy &amp; ML'!$B140,'Main Sheet'!$B$9:$F$44,31,FALSE)</f>
        <v>-5.9</v>
      </c>
      <c r="AD140" s="180">
        <f>HLOOKUP('Pooling Demand- Subsidy &amp; ML'!$B140,'Main Sheet'!$B$9:$F$44,32,FALSE)</f>
        <v>-7.9</v>
      </c>
      <c r="AE140" s="108" t="e">
        <f t="shared" si="81"/>
        <v>#N/A</v>
      </c>
      <c r="AF140" s="108" t="e">
        <f t="shared" si="82"/>
        <v>#N/A</v>
      </c>
      <c r="AG140" s="108" t="e">
        <f t="shared" si="83"/>
        <v>#N/A</v>
      </c>
      <c r="AH140" s="134">
        <f>HLOOKUP('Pooling Demand- Subsidy &amp; ML'!$B140,'Main Sheet'!$B$9:$F$44,24,FALSE)</f>
        <v>54</v>
      </c>
      <c r="AI140" s="180">
        <f>HLOOKUP('Pooling Demand- Subsidy &amp; ML'!$B140,'Main Sheet'!$B$9:$F$44,34,FALSE)</f>
        <v>-2.9</v>
      </c>
      <c r="AJ140" s="180">
        <f>HLOOKUP('Pooling Demand- Subsidy &amp; ML'!$B140,'Main Sheet'!$B$9:$F$44,35,FALSE)</f>
        <v>-6.3</v>
      </c>
      <c r="AK140" s="180">
        <f>HLOOKUP('Pooling Demand- Subsidy &amp; ML'!$B140,'Main Sheet'!$B$9:$F$44,36,FALSE)</f>
        <v>-8.4</v>
      </c>
      <c r="AL140" s="108" t="e">
        <f t="shared" si="84"/>
        <v>#N/A</v>
      </c>
      <c r="AM140" s="108" t="e">
        <f t="shared" si="85"/>
        <v>#N/A</v>
      </c>
      <c r="AN140" s="108" t="e">
        <f t="shared" si="86"/>
        <v>#N/A</v>
      </c>
      <c r="AO140" s="128" t="e">
        <f>HLOOKUP($B140,'Main Sheet'!$B$9:$F$44,26,FALSE)*$P140/(1-AE140)</f>
        <v>#N/A</v>
      </c>
      <c r="AP140" s="128" t="e">
        <f>HLOOKUP($B140,'Main Sheet'!$B$9:$F$44,26,FALSE)*$P140/(1-AF140)</f>
        <v>#N/A</v>
      </c>
      <c r="AQ140" s="128" t="e">
        <f>HLOOKUP($B140,'Main Sheet'!$B$9:$F$44,26,FALSE)*$P140/(1-AG140)</f>
        <v>#N/A</v>
      </c>
      <c r="AR140" s="128" t="e">
        <f>HLOOKUP($B140,'Main Sheet'!$B$9:$F$44,26,FALSE)*$R140/(1-AE140)</f>
        <v>#N/A</v>
      </c>
      <c r="AS140" s="128" t="e">
        <f>HLOOKUP($B140,'Main Sheet'!$B$9:$F$44,26,FALSE)*$R140/(1-AF140)</f>
        <v>#N/A</v>
      </c>
      <c r="AT140" s="128" t="e">
        <f>HLOOKUP($B140,'Main Sheet'!$B$9:$F$44,26,FALSE)*$R140/(1-AG140)</f>
        <v>#N/A</v>
      </c>
      <c r="AU140" s="128" t="e">
        <f>HLOOKUP($B140,'Main Sheet'!$B$9:$F$44,26,FALSE)*$T140/(1-AL140)</f>
        <v>#N/A</v>
      </c>
      <c r="AV140" s="128" t="e">
        <f>HLOOKUP($B140,'Main Sheet'!$B$9:$F$44,26,FALSE)*$T140/(1-AM140)</f>
        <v>#N/A</v>
      </c>
      <c r="AW140" s="128" t="e">
        <f>HLOOKUP($B140,'Main Sheet'!$B$9:$F$44,26,FALSE)*$T140/(1-AN140)</f>
        <v>#N/A</v>
      </c>
      <c r="AX140" s="50" t="e">
        <f t="shared" si="87"/>
        <v>#N/A</v>
      </c>
      <c r="AY140" s="50" t="e">
        <f t="shared" si="88"/>
        <v>#N/A</v>
      </c>
      <c r="AZ140" s="50" t="e">
        <f t="shared" si="89"/>
        <v>#N/A</v>
      </c>
      <c r="BA140" s="50" t="e">
        <f t="shared" si="90"/>
        <v>#N/A</v>
      </c>
      <c r="BB140" s="50" t="e">
        <f t="shared" si="91"/>
        <v>#N/A</v>
      </c>
      <c r="BC140" s="50" t="e">
        <f t="shared" si="92"/>
        <v>#N/A</v>
      </c>
      <c r="BD140" s="50" t="e">
        <f t="shared" si="93"/>
        <v>#N/A</v>
      </c>
      <c r="BE140" s="50" t="e">
        <f t="shared" si="94"/>
        <v>#N/A</v>
      </c>
      <c r="BF140" s="50" t="e">
        <f t="shared" si="95"/>
        <v>#N/A</v>
      </c>
      <c r="BG140" s="131" t="e">
        <f t="shared" si="96"/>
        <v>#N/A</v>
      </c>
      <c r="BH140" s="131" t="e">
        <f t="shared" si="97"/>
        <v>#N/A</v>
      </c>
      <c r="BI140" s="131" t="e">
        <f t="shared" si="98"/>
        <v>#N/A</v>
      </c>
      <c r="BJ140" s="131" t="e">
        <f t="shared" si="99"/>
        <v>#N/A</v>
      </c>
      <c r="BK140" s="131" t="e">
        <f t="shared" si="100"/>
        <v>#N/A</v>
      </c>
      <c r="BL140" s="131" t="e">
        <f t="shared" si="101"/>
        <v>#N/A</v>
      </c>
      <c r="BM140" s="131" t="e">
        <f t="shared" si="102"/>
        <v>#N/A</v>
      </c>
      <c r="BN140" s="131" t="e">
        <f t="shared" si="103"/>
        <v>#N/A</v>
      </c>
      <c r="BO140" s="131" t="e">
        <f t="shared" si="104"/>
        <v>#N/A</v>
      </c>
      <c r="BP140" s="129" t="e">
        <f t="shared" si="105"/>
        <v>#N/A</v>
      </c>
      <c r="BQ140" s="129" t="e">
        <f t="shared" si="106"/>
        <v>#N/A</v>
      </c>
      <c r="BR140" s="129" t="e">
        <f t="shared" si="107"/>
        <v>#N/A</v>
      </c>
      <c r="BS140" s="129" t="e">
        <f t="shared" si="108"/>
        <v>#N/A</v>
      </c>
      <c r="BT140" s="129" t="e">
        <f t="shared" si="109"/>
        <v>#N/A</v>
      </c>
      <c r="BU140" s="129" t="e">
        <f t="shared" si="110"/>
        <v>#N/A</v>
      </c>
      <c r="BV140" s="129" t="e">
        <f t="shared" si="111"/>
        <v>#N/A</v>
      </c>
      <c r="BW140" s="129" t="e">
        <f t="shared" si="112"/>
        <v>#N/A</v>
      </c>
      <c r="BX140" s="129" t="e">
        <f t="shared" si="113"/>
        <v>#N/A</v>
      </c>
      <c r="BY140" s="131" t="e">
        <f t="shared" si="114"/>
        <v>#N/A</v>
      </c>
      <c r="BZ140" s="131" t="e">
        <f t="shared" si="115"/>
        <v>#N/A</v>
      </c>
      <c r="CA140" s="131" t="e">
        <f t="shared" si="116"/>
        <v>#N/A</v>
      </c>
      <c r="CB140" s="131" t="e">
        <f t="shared" si="117"/>
        <v>#N/A</v>
      </c>
      <c r="CC140" s="131" t="e">
        <f t="shared" si="118"/>
        <v>#N/A</v>
      </c>
      <c r="CD140" s="131" t="e">
        <f t="shared" si="119"/>
        <v>#N/A</v>
      </c>
      <c r="CE140" s="131" t="e">
        <f t="shared" si="120"/>
        <v>#N/A</v>
      </c>
      <c r="CF140" s="131" t="e">
        <f t="shared" si="121"/>
        <v>#N/A</v>
      </c>
      <c r="CG140" s="131" t="e">
        <f t="shared" si="122"/>
        <v>#N/A</v>
      </c>
    </row>
    <row r="141" spans="2:85" x14ac:dyDescent="0.2">
      <c r="B141" s="103">
        <v>2025</v>
      </c>
      <c r="C141" s="103">
        <v>2</v>
      </c>
      <c r="D141" s="103">
        <v>4</v>
      </c>
      <c r="E141" s="4" t="s">
        <v>4</v>
      </c>
      <c r="F141" s="4" t="s">
        <v>6</v>
      </c>
      <c r="G141" s="133">
        <f>SUMIFS('Model Trip Data'!$H:$H,'Model Trip Data'!$A:$A,$B141,'Model Trip Data'!$B:$B,$C141,'Model Trip Data'!$C:$C,$D141,'Model Trip Data'!$E:$E,G$7,'Model Trip Data'!$F:$F,G$8,'Model Trip Data'!$D:$D,G$10,'Model Trip Data'!$G:$G,G$9)</f>
        <v>0</v>
      </c>
      <c r="H141" s="133">
        <f>SUMIFS('Model Trip Data'!$H:$H,'Model Trip Data'!$A:$A,$B141,'Model Trip Data'!$B:$B,$C141,'Model Trip Data'!$C:$C,$D141,'Model Trip Data'!$E:$E,H$7,'Model Trip Data'!$F:$F,H$8,'Model Trip Data'!$D:$D,H$10,'Model Trip Data'!$G:$G,H$9)</f>
        <v>0</v>
      </c>
      <c r="I141" s="133">
        <f>SUMIFS('Model Trip Data'!$H:$H,'Model Trip Data'!$A:$A,$B141,'Model Trip Data'!$B:$B,$C141,'Model Trip Data'!$C:$C,$D141,'Model Trip Data'!$E:$E,I$7,'Model Trip Data'!$F:$F,I$8,'Model Trip Data'!$D:$D,I$10,'Model Trip Data'!$G:$G,I$9)</f>
        <v>0</v>
      </c>
      <c r="J141" s="133">
        <f>SUMIFS('Model Trip Data'!$H:$H,'Model Trip Data'!$A:$A,$B141,'Model Trip Data'!$B:$B,$C141,'Model Trip Data'!$C:$C,$D141,'Model Trip Data'!$E:$E,J$7,'Model Trip Data'!$F:$F,J$8,'Model Trip Data'!$D:$D,J$10,'Model Trip Data'!$G:$G,J$9)</f>
        <v>0</v>
      </c>
      <c r="K141" s="133">
        <f>SUMIFS('Model Trip Data'!$H:$H,'Model Trip Data'!$A:$A,$B141,'Model Trip Data'!$B:$B,$C141,'Model Trip Data'!$C:$C,$D141,'Model Trip Data'!$E:$E,K$7,'Model Trip Data'!$F:$F,K$8,'Model Trip Data'!$D:$D,K$10,'Model Trip Data'!$G:$G,K$9)</f>
        <v>0</v>
      </c>
      <c r="L141" s="133">
        <f>SUMIFS('Model Trip Data'!$H:$H,'Model Trip Data'!$A:$A,$B141,'Model Trip Data'!$B:$B,$C141,'Model Trip Data'!$C:$C,$D141,'Model Trip Data'!$E:$E,L$7,'Model Trip Data'!$F:$F,L$8,'Model Trip Data'!$D:$D,L$10,'Model Trip Data'!$G:$G,L$9)</f>
        <v>0</v>
      </c>
      <c r="M141" s="133">
        <f>SUMIFS('Model Trip Data'!$H:$H,'Model Trip Data'!$A:$A,$B141,'Model Trip Data'!$B:$B,$C141,'Model Trip Data'!$C:$C,$D141,'Model Trip Data'!$E:$E,M$7,'Model Trip Data'!$F:$F,M$8,'Model Trip Data'!$G:$G,M$9)</f>
        <v>0</v>
      </c>
      <c r="N141" s="133">
        <f>SUMIFS('Model Trip Data'!$H:$H,'Model Trip Data'!$A:$A,$B141,'Model Trip Data'!$B:$B,$C141,'Model Trip Data'!$C:$C,$D141,'Model Trip Data'!$E:$E,N$7,'Model Trip Data'!$F:$F,N$8,'Model Trip Data'!$G:$G,N$9)</f>
        <v>0</v>
      </c>
      <c r="O141" s="133">
        <f>SUMIFS('Model Trip Data'!$H:$H,'Model Trip Data'!$A:$A,$B141,'Model Trip Data'!$B:$B,$C141,'Model Trip Data'!$C:$C,$D141,'Model Trip Data'!$E:$E,O$7,'Model Trip Data'!$F:$F,O$8,'Model Trip Data'!$G:$G,O$9)</f>
        <v>0</v>
      </c>
      <c r="P141" s="134" t="e">
        <f>VLOOKUP($B141&amp;"_"&amp;$C141&amp;"_"&amp;$D141&amp;"_"&amp;P$10,'Model Skims Data'!$A:$H,6,FALSE)</f>
        <v>#N/A</v>
      </c>
      <c r="Q141" s="134" t="e">
        <f>VLOOKUP($B141&amp;"_"&amp;$C141&amp;"_"&amp;$D141&amp;"_"&amp;Q$10,'Model Skims Data'!$A:$H,7,FALSE)</f>
        <v>#N/A</v>
      </c>
      <c r="R141" s="134" t="e">
        <f>VLOOKUP($B141&amp;"_"&amp;$C141&amp;"_"&amp;$D141&amp;"_"&amp;R$10,'Model Skims Data'!$A:$H,6,FALSE)</f>
        <v>#N/A</v>
      </c>
      <c r="S141" s="134" t="e">
        <f>VLOOKUP($B141&amp;"_"&amp;$C141&amp;"_"&amp;$D141&amp;"_"&amp;S$10,'Model Skims Data'!$A:$H,7,FALSE)</f>
        <v>#N/A</v>
      </c>
      <c r="T141" s="134" t="e">
        <f>VLOOKUP($B141&amp;"_"&amp;$C141&amp;"_"&amp;$D141&amp;"_"&amp;T$10,'Model Skims Data'!$A:$H,6,FALSE)</f>
        <v>#N/A</v>
      </c>
      <c r="U141" s="134" t="e">
        <f>VLOOKUP($B141&amp;"_"&amp;$C141&amp;"_"&amp;$D141&amp;"_"&amp;U$10,'Model Skims Data'!$A:$H,7,FALSE)</f>
        <v>#N/A</v>
      </c>
      <c r="V141" s="134" t="e">
        <f>VLOOKUP($B141&amp;"_"&amp;$C141&amp;"_"&amp;$D141&amp;"_"&amp;V$10,'Model Skims Data'!$A:$H,8,FALSE)</f>
        <v>#N/A</v>
      </c>
      <c r="W141" s="134" t="e">
        <f>VLOOKUP($B141&amp;"_"&amp;$C141&amp;"_"&amp;$D141&amp;"_"&amp;W$10,'Model Skims Data'!$A:$H,8,FALSE)</f>
        <v>#N/A</v>
      </c>
      <c r="X141" s="134" t="e">
        <f>VLOOKUP($B141&amp;"_"&amp;$C141&amp;"_"&amp;$D141&amp;"_"&amp;X$10,'Model Skims Data'!$A:$H,8,FALSE)</f>
        <v>#N/A</v>
      </c>
      <c r="Y141" s="134">
        <f>HLOOKUP('Pooling Demand- Subsidy &amp; ML'!$B141,'Main Sheet'!$B$9:$F$44,21,FALSE)</f>
        <v>20.3</v>
      </c>
      <c r="Z141" s="134">
        <f>HLOOKUP('Pooling Demand- Subsidy &amp; ML'!$B141,'Main Sheet'!$B$9:$F$44,23,FALSE)</f>
        <v>0</v>
      </c>
      <c r="AA141" s="179">
        <f>HLOOKUP('Pooling Demand- Subsidy &amp; ML'!$B141,'Main Sheet'!$B$9:$F$44,28,FALSE)</f>
        <v>-1.9513339196716502E-3</v>
      </c>
      <c r="AB141" s="180">
        <f>HLOOKUP('Pooling Demand- Subsidy &amp; ML'!$B141,'Main Sheet'!$B$9:$F$44,30,FALSE)</f>
        <v>-2.6</v>
      </c>
      <c r="AC141" s="180">
        <f>HLOOKUP('Pooling Demand- Subsidy &amp; ML'!$B141,'Main Sheet'!$B$9:$F$44,31,FALSE)</f>
        <v>-5.9</v>
      </c>
      <c r="AD141" s="180">
        <f>HLOOKUP('Pooling Demand- Subsidy &amp; ML'!$B141,'Main Sheet'!$B$9:$F$44,32,FALSE)</f>
        <v>-7.9</v>
      </c>
      <c r="AE141" s="108" t="e">
        <f t="shared" si="81"/>
        <v>#N/A</v>
      </c>
      <c r="AF141" s="108" t="e">
        <f t="shared" si="82"/>
        <v>#N/A</v>
      </c>
      <c r="AG141" s="108" t="e">
        <f t="shared" si="83"/>
        <v>#N/A</v>
      </c>
      <c r="AH141" s="134">
        <f>HLOOKUP('Pooling Demand- Subsidy &amp; ML'!$B141,'Main Sheet'!$B$9:$F$44,24,FALSE)</f>
        <v>54</v>
      </c>
      <c r="AI141" s="180">
        <f>HLOOKUP('Pooling Demand- Subsidy &amp; ML'!$B141,'Main Sheet'!$B$9:$F$44,34,FALSE)</f>
        <v>-2.9</v>
      </c>
      <c r="AJ141" s="180">
        <f>HLOOKUP('Pooling Demand- Subsidy &amp; ML'!$B141,'Main Sheet'!$B$9:$F$44,35,FALSE)</f>
        <v>-6.3</v>
      </c>
      <c r="AK141" s="180">
        <f>HLOOKUP('Pooling Demand- Subsidy &amp; ML'!$B141,'Main Sheet'!$B$9:$F$44,36,FALSE)</f>
        <v>-8.4</v>
      </c>
      <c r="AL141" s="108" t="e">
        <f t="shared" si="84"/>
        <v>#N/A</v>
      </c>
      <c r="AM141" s="108" t="e">
        <f t="shared" si="85"/>
        <v>#N/A</v>
      </c>
      <c r="AN141" s="108" t="e">
        <f t="shared" si="86"/>
        <v>#N/A</v>
      </c>
      <c r="AO141" s="128" t="e">
        <f>HLOOKUP($B141,'Main Sheet'!$B$9:$F$44,26,FALSE)*$P141/(1-AE141)</f>
        <v>#N/A</v>
      </c>
      <c r="AP141" s="128" t="e">
        <f>HLOOKUP($B141,'Main Sheet'!$B$9:$F$44,26,FALSE)*$P141/(1-AF141)</f>
        <v>#N/A</v>
      </c>
      <c r="AQ141" s="128" t="e">
        <f>HLOOKUP($B141,'Main Sheet'!$B$9:$F$44,26,FALSE)*$P141/(1-AG141)</f>
        <v>#N/A</v>
      </c>
      <c r="AR141" s="128" t="e">
        <f>HLOOKUP($B141,'Main Sheet'!$B$9:$F$44,26,FALSE)*$R141/(1-AE141)</f>
        <v>#N/A</v>
      </c>
      <c r="AS141" s="128" t="e">
        <f>HLOOKUP($B141,'Main Sheet'!$B$9:$F$44,26,FALSE)*$R141/(1-AF141)</f>
        <v>#N/A</v>
      </c>
      <c r="AT141" s="128" t="e">
        <f>HLOOKUP($B141,'Main Sheet'!$B$9:$F$44,26,FALSE)*$R141/(1-AG141)</f>
        <v>#N/A</v>
      </c>
      <c r="AU141" s="128" t="e">
        <f>HLOOKUP($B141,'Main Sheet'!$B$9:$F$44,26,FALSE)*$T141/(1-AL141)</f>
        <v>#N/A</v>
      </c>
      <c r="AV141" s="128" t="e">
        <f>HLOOKUP($B141,'Main Sheet'!$B$9:$F$44,26,FALSE)*$T141/(1-AM141)</f>
        <v>#N/A</v>
      </c>
      <c r="AW141" s="128" t="e">
        <f>HLOOKUP($B141,'Main Sheet'!$B$9:$F$44,26,FALSE)*$T141/(1-AN141)</f>
        <v>#N/A</v>
      </c>
      <c r="AX141" s="50" t="e">
        <f t="shared" si="87"/>
        <v>#N/A</v>
      </c>
      <c r="AY141" s="50" t="e">
        <f t="shared" si="88"/>
        <v>#N/A</v>
      </c>
      <c r="AZ141" s="50" t="e">
        <f t="shared" si="89"/>
        <v>#N/A</v>
      </c>
      <c r="BA141" s="50" t="e">
        <f t="shared" si="90"/>
        <v>#N/A</v>
      </c>
      <c r="BB141" s="50" t="e">
        <f t="shared" si="91"/>
        <v>#N/A</v>
      </c>
      <c r="BC141" s="50" t="e">
        <f t="shared" si="92"/>
        <v>#N/A</v>
      </c>
      <c r="BD141" s="50" t="e">
        <f t="shared" si="93"/>
        <v>#N/A</v>
      </c>
      <c r="BE141" s="50" t="e">
        <f t="shared" si="94"/>
        <v>#N/A</v>
      </c>
      <c r="BF141" s="50" t="e">
        <f t="shared" si="95"/>
        <v>#N/A</v>
      </c>
      <c r="BG141" s="131" t="e">
        <f t="shared" si="96"/>
        <v>#N/A</v>
      </c>
      <c r="BH141" s="131" t="e">
        <f t="shared" si="97"/>
        <v>#N/A</v>
      </c>
      <c r="BI141" s="131" t="e">
        <f t="shared" si="98"/>
        <v>#N/A</v>
      </c>
      <c r="BJ141" s="131" t="e">
        <f t="shared" si="99"/>
        <v>#N/A</v>
      </c>
      <c r="BK141" s="131" t="e">
        <f t="shared" si="100"/>
        <v>#N/A</v>
      </c>
      <c r="BL141" s="131" t="e">
        <f t="shared" si="101"/>
        <v>#N/A</v>
      </c>
      <c r="BM141" s="131" t="e">
        <f t="shared" si="102"/>
        <v>#N/A</v>
      </c>
      <c r="BN141" s="131" t="e">
        <f t="shared" si="103"/>
        <v>#N/A</v>
      </c>
      <c r="BO141" s="131" t="e">
        <f t="shared" si="104"/>
        <v>#N/A</v>
      </c>
      <c r="BP141" s="129" t="e">
        <f t="shared" si="105"/>
        <v>#N/A</v>
      </c>
      <c r="BQ141" s="129" t="e">
        <f t="shared" si="106"/>
        <v>#N/A</v>
      </c>
      <c r="BR141" s="129" t="e">
        <f t="shared" si="107"/>
        <v>#N/A</v>
      </c>
      <c r="BS141" s="129" t="e">
        <f t="shared" si="108"/>
        <v>#N/A</v>
      </c>
      <c r="BT141" s="129" t="e">
        <f t="shared" si="109"/>
        <v>#N/A</v>
      </c>
      <c r="BU141" s="129" t="e">
        <f t="shared" si="110"/>
        <v>#N/A</v>
      </c>
      <c r="BV141" s="129" t="e">
        <f t="shared" si="111"/>
        <v>#N/A</v>
      </c>
      <c r="BW141" s="129" t="e">
        <f t="shared" si="112"/>
        <v>#N/A</v>
      </c>
      <c r="BX141" s="129" t="e">
        <f t="shared" si="113"/>
        <v>#N/A</v>
      </c>
      <c r="BY141" s="131" t="e">
        <f t="shared" si="114"/>
        <v>#N/A</v>
      </c>
      <c r="BZ141" s="131" t="e">
        <f t="shared" si="115"/>
        <v>#N/A</v>
      </c>
      <c r="CA141" s="131" t="e">
        <f t="shared" si="116"/>
        <v>#N/A</v>
      </c>
      <c r="CB141" s="131" t="e">
        <f t="shared" si="117"/>
        <v>#N/A</v>
      </c>
      <c r="CC141" s="131" t="e">
        <f t="shared" si="118"/>
        <v>#N/A</v>
      </c>
      <c r="CD141" s="131" t="e">
        <f t="shared" si="119"/>
        <v>#N/A</v>
      </c>
      <c r="CE141" s="131" t="e">
        <f t="shared" si="120"/>
        <v>#N/A</v>
      </c>
      <c r="CF141" s="131" t="e">
        <f t="shared" si="121"/>
        <v>#N/A</v>
      </c>
      <c r="CG141" s="131" t="e">
        <f t="shared" si="122"/>
        <v>#N/A</v>
      </c>
    </row>
    <row r="142" spans="2:85" x14ac:dyDescent="0.2">
      <c r="B142" s="103">
        <v>2025</v>
      </c>
      <c r="C142" s="103">
        <v>3</v>
      </c>
      <c r="D142" s="103">
        <v>4</v>
      </c>
      <c r="E142" s="4" t="s">
        <v>5</v>
      </c>
      <c r="F142" s="4" t="s">
        <v>6</v>
      </c>
      <c r="G142" s="133">
        <f>SUMIFS('Model Trip Data'!$H:$H,'Model Trip Data'!$A:$A,$B142,'Model Trip Data'!$B:$B,$C142,'Model Trip Data'!$C:$C,$D142,'Model Trip Data'!$E:$E,G$7,'Model Trip Data'!$F:$F,G$8,'Model Trip Data'!$D:$D,G$10,'Model Trip Data'!$G:$G,G$9)</f>
        <v>0</v>
      </c>
      <c r="H142" s="133">
        <f>SUMIFS('Model Trip Data'!$H:$H,'Model Trip Data'!$A:$A,$B142,'Model Trip Data'!$B:$B,$C142,'Model Trip Data'!$C:$C,$D142,'Model Trip Data'!$E:$E,H$7,'Model Trip Data'!$F:$F,H$8,'Model Trip Data'!$D:$D,H$10,'Model Trip Data'!$G:$G,H$9)</f>
        <v>0</v>
      </c>
      <c r="I142" s="133">
        <f>SUMIFS('Model Trip Data'!$H:$H,'Model Trip Data'!$A:$A,$B142,'Model Trip Data'!$B:$B,$C142,'Model Trip Data'!$C:$C,$D142,'Model Trip Data'!$E:$E,I$7,'Model Trip Data'!$F:$F,I$8,'Model Trip Data'!$D:$D,I$10,'Model Trip Data'!$G:$G,I$9)</f>
        <v>0</v>
      </c>
      <c r="J142" s="133">
        <f>SUMIFS('Model Trip Data'!$H:$H,'Model Trip Data'!$A:$A,$B142,'Model Trip Data'!$B:$B,$C142,'Model Trip Data'!$C:$C,$D142,'Model Trip Data'!$E:$E,J$7,'Model Trip Data'!$F:$F,J$8,'Model Trip Data'!$D:$D,J$10,'Model Trip Data'!$G:$G,J$9)</f>
        <v>0</v>
      </c>
      <c r="K142" s="133">
        <f>SUMIFS('Model Trip Data'!$H:$H,'Model Trip Data'!$A:$A,$B142,'Model Trip Data'!$B:$B,$C142,'Model Trip Data'!$C:$C,$D142,'Model Trip Data'!$E:$E,K$7,'Model Trip Data'!$F:$F,K$8,'Model Trip Data'!$D:$D,K$10,'Model Trip Data'!$G:$G,K$9)</f>
        <v>0</v>
      </c>
      <c r="L142" s="133">
        <f>SUMIFS('Model Trip Data'!$H:$H,'Model Trip Data'!$A:$A,$B142,'Model Trip Data'!$B:$B,$C142,'Model Trip Data'!$C:$C,$D142,'Model Trip Data'!$E:$E,L$7,'Model Trip Data'!$F:$F,L$8,'Model Trip Data'!$D:$D,L$10,'Model Trip Data'!$G:$G,L$9)</f>
        <v>0</v>
      </c>
      <c r="M142" s="133">
        <f>SUMIFS('Model Trip Data'!$H:$H,'Model Trip Data'!$A:$A,$B142,'Model Trip Data'!$B:$B,$C142,'Model Trip Data'!$C:$C,$D142,'Model Trip Data'!$E:$E,M$7,'Model Trip Data'!$F:$F,M$8,'Model Trip Data'!$G:$G,M$9)</f>
        <v>0</v>
      </c>
      <c r="N142" s="133">
        <f>SUMIFS('Model Trip Data'!$H:$H,'Model Trip Data'!$A:$A,$B142,'Model Trip Data'!$B:$B,$C142,'Model Trip Data'!$C:$C,$D142,'Model Trip Data'!$E:$E,N$7,'Model Trip Data'!$F:$F,N$8,'Model Trip Data'!$G:$G,N$9)</f>
        <v>0</v>
      </c>
      <c r="O142" s="133">
        <f>SUMIFS('Model Trip Data'!$H:$H,'Model Trip Data'!$A:$A,$B142,'Model Trip Data'!$B:$B,$C142,'Model Trip Data'!$C:$C,$D142,'Model Trip Data'!$E:$E,O$7,'Model Trip Data'!$F:$F,O$8,'Model Trip Data'!$G:$G,O$9)</f>
        <v>0</v>
      </c>
      <c r="P142" s="134" t="e">
        <f>VLOOKUP($B142&amp;"_"&amp;$C142&amp;"_"&amp;$D142&amp;"_"&amp;P$10,'Model Skims Data'!$A:$H,6,FALSE)</f>
        <v>#N/A</v>
      </c>
      <c r="Q142" s="134" t="e">
        <f>VLOOKUP($B142&amp;"_"&amp;$C142&amp;"_"&amp;$D142&amp;"_"&amp;Q$10,'Model Skims Data'!$A:$H,7,FALSE)</f>
        <v>#N/A</v>
      </c>
      <c r="R142" s="134" t="e">
        <f>VLOOKUP($B142&amp;"_"&amp;$C142&amp;"_"&amp;$D142&amp;"_"&amp;R$10,'Model Skims Data'!$A:$H,6,FALSE)</f>
        <v>#N/A</v>
      </c>
      <c r="S142" s="134" t="e">
        <f>VLOOKUP($B142&amp;"_"&amp;$C142&amp;"_"&amp;$D142&amp;"_"&amp;S$10,'Model Skims Data'!$A:$H,7,FALSE)</f>
        <v>#N/A</v>
      </c>
      <c r="T142" s="134" t="e">
        <f>VLOOKUP($B142&amp;"_"&amp;$C142&amp;"_"&amp;$D142&amp;"_"&amp;T$10,'Model Skims Data'!$A:$H,6,FALSE)</f>
        <v>#N/A</v>
      </c>
      <c r="U142" s="134" t="e">
        <f>VLOOKUP($B142&amp;"_"&amp;$C142&amp;"_"&amp;$D142&amp;"_"&amp;U$10,'Model Skims Data'!$A:$H,7,FALSE)</f>
        <v>#N/A</v>
      </c>
      <c r="V142" s="134" t="e">
        <f>VLOOKUP($B142&amp;"_"&amp;$C142&amp;"_"&amp;$D142&amp;"_"&amp;V$10,'Model Skims Data'!$A:$H,8,FALSE)</f>
        <v>#N/A</v>
      </c>
      <c r="W142" s="134" t="e">
        <f>VLOOKUP($B142&amp;"_"&amp;$C142&amp;"_"&amp;$D142&amp;"_"&amp;W$10,'Model Skims Data'!$A:$H,8,FALSE)</f>
        <v>#N/A</v>
      </c>
      <c r="X142" s="134" t="e">
        <f>VLOOKUP($B142&amp;"_"&amp;$C142&amp;"_"&amp;$D142&amp;"_"&amp;X$10,'Model Skims Data'!$A:$H,8,FALSE)</f>
        <v>#N/A</v>
      </c>
      <c r="Y142" s="134">
        <f>HLOOKUP('Pooling Demand- Subsidy &amp; ML'!$B142,'Main Sheet'!$B$9:$F$44,21,FALSE)</f>
        <v>20.3</v>
      </c>
      <c r="Z142" s="134">
        <f>HLOOKUP('Pooling Demand- Subsidy &amp; ML'!$B142,'Main Sheet'!$B$9:$F$44,23,FALSE)</f>
        <v>0</v>
      </c>
      <c r="AA142" s="179">
        <f>HLOOKUP('Pooling Demand- Subsidy &amp; ML'!$B142,'Main Sheet'!$B$9:$F$44,28,FALSE)</f>
        <v>-1.9513339196716502E-3</v>
      </c>
      <c r="AB142" s="180">
        <f>HLOOKUP('Pooling Demand- Subsidy &amp; ML'!$B142,'Main Sheet'!$B$9:$F$44,30,FALSE)</f>
        <v>-2.6</v>
      </c>
      <c r="AC142" s="180">
        <f>HLOOKUP('Pooling Demand- Subsidy &amp; ML'!$B142,'Main Sheet'!$B$9:$F$44,31,FALSE)</f>
        <v>-5.9</v>
      </c>
      <c r="AD142" s="180">
        <f>HLOOKUP('Pooling Demand- Subsidy &amp; ML'!$B142,'Main Sheet'!$B$9:$F$44,32,FALSE)</f>
        <v>-7.9</v>
      </c>
      <c r="AE142" s="108" t="e">
        <f t="shared" ref="AE142:AE205" si="123">1/(1+EXP($AA142*$V142*($Y142-$Z142)-AB142))</f>
        <v>#N/A</v>
      </c>
      <c r="AF142" s="108" t="e">
        <f t="shared" ref="AF142:AF205" si="124">1/(1+EXP($AA142*$V142*($Y142-$Z142)-AC142))</f>
        <v>#N/A</v>
      </c>
      <c r="AG142" s="108" t="e">
        <f t="shared" ref="AG142:AG205" si="125">1/(1+EXP($AA142*$V142*($Y142-$Z142)-AD142))</f>
        <v>#N/A</v>
      </c>
      <c r="AH142" s="134">
        <f>HLOOKUP('Pooling Demand- Subsidy &amp; ML'!$B142,'Main Sheet'!$B$9:$F$44,24,FALSE)</f>
        <v>54</v>
      </c>
      <c r="AI142" s="180">
        <f>HLOOKUP('Pooling Demand- Subsidy &amp; ML'!$B142,'Main Sheet'!$B$9:$F$44,34,FALSE)</f>
        <v>-2.9</v>
      </c>
      <c r="AJ142" s="180">
        <f>HLOOKUP('Pooling Demand- Subsidy &amp; ML'!$B142,'Main Sheet'!$B$9:$F$44,35,FALSE)</f>
        <v>-6.3</v>
      </c>
      <c r="AK142" s="180">
        <f>HLOOKUP('Pooling Demand- Subsidy &amp; ML'!$B142,'Main Sheet'!$B$9:$F$44,36,FALSE)</f>
        <v>-8.4</v>
      </c>
      <c r="AL142" s="108" t="e">
        <f t="shared" ref="AL142:AL205" si="126">1/(1+EXP($AA142*$X142*($Y142-$AH142)-AI142))</f>
        <v>#N/A</v>
      </c>
      <c r="AM142" s="108" t="e">
        <f t="shared" ref="AM142:AM205" si="127">1/(1+EXP($AA142*$X142*($Y142-$AH142)-AJ142))</f>
        <v>#N/A</v>
      </c>
      <c r="AN142" s="108" t="e">
        <f t="shared" ref="AN142:AN205" si="128">1/(1+EXP($AA142*$X142*($Y142-$AH142)-AK142))</f>
        <v>#N/A</v>
      </c>
      <c r="AO142" s="128" t="e">
        <f>HLOOKUP($B142,'Main Sheet'!$B$9:$F$44,26,FALSE)*$P142/(1-AE142)</f>
        <v>#N/A</v>
      </c>
      <c r="AP142" s="128" t="e">
        <f>HLOOKUP($B142,'Main Sheet'!$B$9:$F$44,26,FALSE)*$P142/(1-AF142)</f>
        <v>#N/A</v>
      </c>
      <c r="AQ142" s="128" t="e">
        <f>HLOOKUP($B142,'Main Sheet'!$B$9:$F$44,26,FALSE)*$P142/(1-AG142)</f>
        <v>#N/A</v>
      </c>
      <c r="AR142" s="128" t="e">
        <f>HLOOKUP($B142,'Main Sheet'!$B$9:$F$44,26,FALSE)*$R142/(1-AE142)</f>
        <v>#N/A</v>
      </c>
      <c r="AS142" s="128" t="e">
        <f>HLOOKUP($B142,'Main Sheet'!$B$9:$F$44,26,FALSE)*$R142/(1-AF142)</f>
        <v>#N/A</v>
      </c>
      <c r="AT142" s="128" t="e">
        <f>HLOOKUP($B142,'Main Sheet'!$B$9:$F$44,26,FALSE)*$R142/(1-AG142)</f>
        <v>#N/A</v>
      </c>
      <c r="AU142" s="128" t="e">
        <f>HLOOKUP($B142,'Main Sheet'!$B$9:$F$44,26,FALSE)*$T142/(1-AL142)</f>
        <v>#N/A</v>
      </c>
      <c r="AV142" s="128" t="e">
        <f>HLOOKUP($B142,'Main Sheet'!$B$9:$F$44,26,FALSE)*$T142/(1-AM142)</f>
        <v>#N/A</v>
      </c>
      <c r="AW142" s="128" t="e">
        <f>HLOOKUP($B142,'Main Sheet'!$B$9:$F$44,26,FALSE)*$T142/(1-AN142)</f>
        <v>#N/A</v>
      </c>
      <c r="AX142" s="50" t="e">
        <f t="shared" si="87"/>
        <v>#N/A</v>
      </c>
      <c r="AY142" s="50" t="e">
        <f t="shared" si="88"/>
        <v>#N/A</v>
      </c>
      <c r="AZ142" s="50" t="e">
        <f t="shared" si="89"/>
        <v>#N/A</v>
      </c>
      <c r="BA142" s="50" t="e">
        <f t="shared" si="90"/>
        <v>#N/A</v>
      </c>
      <c r="BB142" s="50" t="e">
        <f t="shared" si="91"/>
        <v>#N/A</v>
      </c>
      <c r="BC142" s="50" t="e">
        <f t="shared" si="92"/>
        <v>#N/A</v>
      </c>
      <c r="BD142" s="50" t="e">
        <f t="shared" si="93"/>
        <v>#N/A</v>
      </c>
      <c r="BE142" s="50" t="e">
        <f t="shared" si="94"/>
        <v>#N/A</v>
      </c>
      <c r="BF142" s="50" t="e">
        <f t="shared" si="95"/>
        <v>#N/A</v>
      </c>
      <c r="BG142" s="131" t="e">
        <f t="shared" si="96"/>
        <v>#N/A</v>
      </c>
      <c r="BH142" s="131" t="e">
        <f t="shared" si="97"/>
        <v>#N/A</v>
      </c>
      <c r="BI142" s="131" t="e">
        <f t="shared" si="98"/>
        <v>#N/A</v>
      </c>
      <c r="BJ142" s="131" t="e">
        <f t="shared" si="99"/>
        <v>#N/A</v>
      </c>
      <c r="BK142" s="131" t="e">
        <f t="shared" si="100"/>
        <v>#N/A</v>
      </c>
      <c r="BL142" s="131" t="e">
        <f t="shared" si="101"/>
        <v>#N/A</v>
      </c>
      <c r="BM142" s="131" t="e">
        <f t="shared" si="102"/>
        <v>#N/A</v>
      </c>
      <c r="BN142" s="131" t="e">
        <f t="shared" si="103"/>
        <v>#N/A</v>
      </c>
      <c r="BO142" s="131" t="e">
        <f t="shared" si="104"/>
        <v>#N/A</v>
      </c>
      <c r="BP142" s="129" t="e">
        <f t="shared" si="105"/>
        <v>#N/A</v>
      </c>
      <c r="BQ142" s="129" t="e">
        <f t="shared" si="106"/>
        <v>#N/A</v>
      </c>
      <c r="BR142" s="129" t="e">
        <f t="shared" si="107"/>
        <v>#N/A</v>
      </c>
      <c r="BS142" s="129" t="e">
        <f t="shared" si="108"/>
        <v>#N/A</v>
      </c>
      <c r="BT142" s="129" t="e">
        <f t="shared" si="109"/>
        <v>#N/A</v>
      </c>
      <c r="BU142" s="129" t="e">
        <f t="shared" si="110"/>
        <v>#N/A</v>
      </c>
      <c r="BV142" s="129" t="e">
        <f t="shared" si="111"/>
        <v>#N/A</v>
      </c>
      <c r="BW142" s="129" t="e">
        <f t="shared" si="112"/>
        <v>#N/A</v>
      </c>
      <c r="BX142" s="129" t="e">
        <f t="shared" si="113"/>
        <v>#N/A</v>
      </c>
      <c r="BY142" s="131" t="e">
        <f t="shared" si="114"/>
        <v>#N/A</v>
      </c>
      <c r="BZ142" s="131" t="e">
        <f t="shared" si="115"/>
        <v>#N/A</v>
      </c>
      <c r="CA142" s="131" t="e">
        <f t="shared" si="116"/>
        <v>#N/A</v>
      </c>
      <c r="CB142" s="131" t="e">
        <f t="shared" si="117"/>
        <v>#N/A</v>
      </c>
      <c r="CC142" s="131" t="e">
        <f t="shared" si="118"/>
        <v>#N/A</v>
      </c>
      <c r="CD142" s="131" t="e">
        <f t="shared" si="119"/>
        <v>#N/A</v>
      </c>
      <c r="CE142" s="131" t="e">
        <f t="shared" si="120"/>
        <v>#N/A</v>
      </c>
      <c r="CF142" s="131" t="e">
        <f t="shared" si="121"/>
        <v>#N/A</v>
      </c>
      <c r="CG142" s="131" t="e">
        <f t="shared" si="122"/>
        <v>#N/A</v>
      </c>
    </row>
    <row r="143" spans="2:85" x14ac:dyDescent="0.2">
      <c r="B143" s="103">
        <v>2025</v>
      </c>
      <c r="C143" s="103">
        <v>4</v>
      </c>
      <c r="D143" s="103">
        <v>4</v>
      </c>
      <c r="E143" s="4" t="s">
        <v>6</v>
      </c>
      <c r="F143" s="4" t="s">
        <v>6</v>
      </c>
      <c r="G143" s="133">
        <f>SUMIFS('Model Trip Data'!$H:$H,'Model Trip Data'!$A:$A,$B143,'Model Trip Data'!$B:$B,$C143,'Model Trip Data'!$C:$C,$D143,'Model Trip Data'!$E:$E,G$7,'Model Trip Data'!$F:$F,G$8,'Model Trip Data'!$D:$D,G$10,'Model Trip Data'!$G:$G,G$9)</f>
        <v>0</v>
      </c>
      <c r="H143" s="133">
        <f>SUMIFS('Model Trip Data'!$H:$H,'Model Trip Data'!$A:$A,$B143,'Model Trip Data'!$B:$B,$C143,'Model Trip Data'!$C:$C,$D143,'Model Trip Data'!$E:$E,H$7,'Model Trip Data'!$F:$F,H$8,'Model Trip Data'!$D:$D,H$10,'Model Trip Data'!$G:$G,H$9)</f>
        <v>0</v>
      </c>
      <c r="I143" s="133">
        <f>SUMIFS('Model Trip Data'!$H:$H,'Model Trip Data'!$A:$A,$B143,'Model Trip Data'!$B:$B,$C143,'Model Trip Data'!$C:$C,$D143,'Model Trip Data'!$E:$E,I$7,'Model Trip Data'!$F:$F,I$8,'Model Trip Data'!$D:$D,I$10,'Model Trip Data'!$G:$G,I$9)</f>
        <v>0</v>
      </c>
      <c r="J143" s="133">
        <f>SUMIFS('Model Trip Data'!$H:$H,'Model Trip Data'!$A:$A,$B143,'Model Trip Data'!$B:$B,$C143,'Model Trip Data'!$C:$C,$D143,'Model Trip Data'!$E:$E,J$7,'Model Trip Data'!$F:$F,J$8,'Model Trip Data'!$D:$D,J$10,'Model Trip Data'!$G:$G,J$9)</f>
        <v>0</v>
      </c>
      <c r="K143" s="133">
        <f>SUMIFS('Model Trip Data'!$H:$H,'Model Trip Data'!$A:$A,$B143,'Model Trip Data'!$B:$B,$C143,'Model Trip Data'!$C:$C,$D143,'Model Trip Data'!$E:$E,K$7,'Model Trip Data'!$F:$F,K$8,'Model Trip Data'!$D:$D,K$10,'Model Trip Data'!$G:$G,K$9)</f>
        <v>0</v>
      </c>
      <c r="L143" s="133">
        <f>SUMIFS('Model Trip Data'!$H:$H,'Model Trip Data'!$A:$A,$B143,'Model Trip Data'!$B:$B,$C143,'Model Trip Data'!$C:$C,$D143,'Model Trip Data'!$E:$E,L$7,'Model Trip Data'!$F:$F,L$8,'Model Trip Data'!$D:$D,L$10,'Model Trip Data'!$G:$G,L$9)</f>
        <v>0</v>
      </c>
      <c r="M143" s="133">
        <f>SUMIFS('Model Trip Data'!$H:$H,'Model Trip Data'!$A:$A,$B143,'Model Trip Data'!$B:$B,$C143,'Model Trip Data'!$C:$C,$D143,'Model Trip Data'!$E:$E,M$7,'Model Trip Data'!$F:$F,M$8,'Model Trip Data'!$G:$G,M$9)</f>
        <v>0</v>
      </c>
      <c r="N143" s="133">
        <f>SUMIFS('Model Trip Data'!$H:$H,'Model Trip Data'!$A:$A,$B143,'Model Trip Data'!$B:$B,$C143,'Model Trip Data'!$C:$C,$D143,'Model Trip Data'!$E:$E,N$7,'Model Trip Data'!$F:$F,N$8,'Model Trip Data'!$G:$G,N$9)</f>
        <v>0</v>
      </c>
      <c r="O143" s="133">
        <f>SUMIFS('Model Trip Data'!$H:$H,'Model Trip Data'!$A:$A,$B143,'Model Trip Data'!$B:$B,$C143,'Model Trip Data'!$C:$C,$D143,'Model Trip Data'!$E:$E,O$7,'Model Trip Data'!$F:$F,O$8,'Model Trip Data'!$G:$G,O$9)</f>
        <v>0</v>
      </c>
      <c r="P143" s="134" t="e">
        <f>VLOOKUP($B143&amp;"_"&amp;$C143&amp;"_"&amp;$D143&amp;"_"&amp;P$10,'Model Skims Data'!$A:$H,6,FALSE)</f>
        <v>#N/A</v>
      </c>
      <c r="Q143" s="134" t="e">
        <f>VLOOKUP($B143&amp;"_"&amp;$C143&amp;"_"&amp;$D143&amp;"_"&amp;Q$10,'Model Skims Data'!$A:$H,7,FALSE)</f>
        <v>#N/A</v>
      </c>
      <c r="R143" s="134" t="e">
        <f>VLOOKUP($B143&amp;"_"&amp;$C143&amp;"_"&amp;$D143&amp;"_"&amp;R$10,'Model Skims Data'!$A:$H,6,FALSE)</f>
        <v>#N/A</v>
      </c>
      <c r="S143" s="134" t="e">
        <f>VLOOKUP($B143&amp;"_"&amp;$C143&amp;"_"&amp;$D143&amp;"_"&amp;S$10,'Model Skims Data'!$A:$H,7,FALSE)</f>
        <v>#N/A</v>
      </c>
      <c r="T143" s="134" t="e">
        <f>VLOOKUP($B143&amp;"_"&amp;$C143&amp;"_"&amp;$D143&amp;"_"&amp;T$10,'Model Skims Data'!$A:$H,6,FALSE)</f>
        <v>#N/A</v>
      </c>
      <c r="U143" s="134" t="e">
        <f>VLOOKUP($B143&amp;"_"&amp;$C143&amp;"_"&amp;$D143&amp;"_"&amp;U$10,'Model Skims Data'!$A:$H,7,FALSE)</f>
        <v>#N/A</v>
      </c>
      <c r="V143" s="134" t="e">
        <f>VLOOKUP($B143&amp;"_"&amp;$C143&amp;"_"&amp;$D143&amp;"_"&amp;V$10,'Model Skims Data'!$A:$H,8,FALSE)</f>
        <v>#N/A</v>
      </c>
      <c r="W143" s="134" t="e">
        <f>VLOOKUP($B143&amp;"_"&amp;$C143&amp;"_"&amp;$D143&amp;"_"&amp;W$10,'Model Skims Data'!$A:$H,8,FALSE)</f>
        <v>#N/A</v>
      </c>
      <c r="X143" s="134" t="e">
        <f>VLOOKUP($B143&amp;"_"&amp;$C143&amp;"_"&amp;$D143&amp;"_"&amp;X$10,'Model Skims Data'!$A:$H,8,FALSE)</f>
        <v>#N/A</v>
      </c>
      <c r="Y143" s="134">
        <f>HLOOKUP('Pooling Demand- Subsidy &amp; ML'!$B143,'Main Sheet'!$B$9:$F$44,21,FALSE)</f>
        <v>20.3</v>
      </c>
      <c r="Z143" s="134">
        <f>HLOOKUP('Pooling Demand- Subsidy &amp; ML'!$B143,'Main Sheet'!$B$9:$F$44,23,FALSE)</f>
        <v>0</v>
      </c>
      <c r="AA143" s="179">
        <f>HLOOKUP('Pooling Demand- Subsidy &amp; ML'!$B143,'Main Sheet'!$B$9:$F$44,28,FALSE)</f>
        <v>-1.9513339196716502E-3</v>
      </c>
      <c r="AB143" s="180">
        <f>HLOOKUP('Pooling Demand- Subsidy &amp; ML'!$B143,'Main Sheet'!$B$9:$F$44,30,FALSE)</f>
        <v>-2.6</v>
      </c>
      <c r="AC143" s="180">
        <f>HLOOKUP('Pooling Demand- Subsidy &amp; ML'!$B143,'Main Sheet'!$B$9:$F$44,31,FALSE)</f>
        <v>-5.9</v>
      </c>
      <c r="AD143" s="180">
        <f>HLOOKUP('Pooling Demand- Subsidy &amp; ML'!$B143,'Main Sheet'!$B$9:$F$44,32,FALSE)</f>
        <v>-7.9</v>
      </c>
      <c r="AE143" s="108" t="e">
        <f t="shared" si="123"/>
        <v>#N/A</v>
      </c>
      <c r="AF143" s="108" t="e">
        <f t="shared" si="124"/>
        <v>#N/A</v>
      </c>
      <c r="AG143" s="108" t="e">
        <f t="shared" si="125"/>
        <v>#N/A</v>
      </c>
      <c r="AH143" s="134">
        <f>HLOOKUP('Pooling Demand- Subsidy &amp; ML'!$B143,'Main Sheet'!$B$9:$F$44,24,FALSE)</f>
        <v>54</v>
      </c>
      <c r="AI143" s="180">
        <f>HLOOKUP('Pooling Demand- Subsidy &amp; ML'!$B143,'Main Sheet'!$B$9:$F$44,34,FALSE)</f>
        <v>-2.9</v>
      </c>
      <c r="AJ143" s="180">
        <f>HLOOKUP('Pooling Demand- Subsidy &amp; ML'!$B143,'Main Sheet'!$B$9:$F$44,35,FALSE)</f>
        <v>-6.3</v>
      </c>
      <c r="AK143" s="180">
        <f>HLOOKUP('Pooling Demand- Subsidy &amp; ML'!$B143,'Main Sheet'!$B$9:$F$44,36,FALSE)</f>
        <v>-8.4</v>
      </c>
      <c r="AL143" s="108" t="e">
        <f t="shared" si="126"/>
        <v>#N/A</v>
      </c>
      <c r="AM143" s="108" t="e">
        <f t="shared" si="127"/>
        <v>#N/A</v>
      </c>
      <c r="AN143" s="108" t="e">
        <f t="shared" si="128"/>
        <v>#N/A</v>
      </c>
      <c r="AO143" s="128" t="e">
        <f>HLOOKUP($B143,'Main Sheet'!$B$9:$F$44,26,FALSE)*$P143/(1-AE143)</f>
        <v>#N/A</v>
      </c>
      <c r="AP143" s="128" t="e">
        <f>HLOOKUP($B143,'Main Sheet'!$B$9:$F$44,26,FALSE)*$P143/(1-AF143)</f>
        <v>#N/A</v>
      </c>
      <c r="AQ143" s="128" t="e">
        <f>HLOOKUP($B143,'Main Sheet'!$B$9:$F$44,26,FALSE)*$P143/(1-AG143)</f>
        <v>#N/A</v>
      </c>
      <c r="AR143" s="128" t="e">
        <f>HLOOKUP($B143,'Main Sheet'!$B$9:$F$44,26,FALSE)*$R143/(1-AE143)</f>
        <v>#N/A</v>
      </c>
      <c r="AS143" s="128" t="e">
        <f>HLOOKUP($B143,'Main Sheet'!$B$9:$F$44,26,FALSE)*$R143/(1-AF143)</f>
        <v>#N/A</v>
      </c>
      <c r="AT143" s="128" t="e">
        <f>HLOOKUP($B143,'Main Sheet'!$B$9:$F$44,26,FALSE)*$R143/(1-AG143)</f>
        <v>#N/A</v>
      </c>
      <c r="AU143" s="128" t="e">
        <f>HLOOKUP($B143,'Main Sheet'!$B$9:$F$44,26,FALSE)*$T143/(1-AL143)</f>
        <v>#N/A</v>
      </c>
      <c r="AV143" s="128" t="e">
        <f>HLOOKUP($B143,'Main Sheet'!$B$9:$F$44,26,FALSE)*$T143/(1-AM143)</f>
        <v>#N/A</v>
      </c>
      <c r="AW143" s="128" t="e">
        <f>HLOOKUP($B143,'Main Sheet'!$B$9:$F$44,26,FALSE)*$T143/(1-AN143)</f>
        <v>#N/A</v>
      </c>
      <c r="AX143" s="50" t="e">
        <f t="shared" si="87"/>
        <v>#N/A</v>
      </c>
      <c r="AY143" s="50" t="e">
        <f t="shared" si="88"/>
        <v>#N/A</v>
      </c>
      <c r="AZ143" s="50" t="e">
        <f t="shared" si="89"/>
        <v>#N/A</v>
      </c>
      <c r="BA143" s="50" t="e">
        <f t="shared" si="90"/>
        <v>#N/A</v>
      </c>
      <c r="BB143" s="50" t="e">
        <f t="shared" si="91"/>
        <v>#N/A</v>
      </c>
      <c r="BC143" s="50" t="e">
        <f t="shared" si="92"/>
        <v>#N/A</v>
      </c>
      <c r="BD143" s="50" t="e">
        <f t="shared" si="93"/>
        <v>#N/A</v>
      </c>
      <c r="BE143" s="50" t="e">
        <f t="shared" si="94"/>
        <v>#N/A</v>
      </c>
      <c r="BF143" s="50" t="e">
        <f t="shared" si="95"/>
        <v>#N/A</v>
      </c>
      <c r="BG143" s="131" t="e">
        <f t="shared" si="96"/>
        <v>#N/A</v>
      </c>
      <c r="BH143" s="131" t="e">
        <f t="shared" si="97"/>
        <v>#N/A</v>
      </c>
      <c r="BI143" s="131" t="e">
        <f t="shared" si="98"/>
        <v>#N/A</v>
      </c>
      <c r="BJ143" s="131" t="e">
        <f t="shared" si="99"/>
        <v>#N/A</v>
      </c>
      <c r="BK143" s="131" t="e">
        <f t="shared" si="100"/>
        <v>#N/A</v>
      </c>
      <c r="BL143" s="131" t="e">
        <f t="shared" si="101"/>
        <v>#N/A</v>
      </c>
      <c r="BM143" s="131" t="e">
        <f t="shared" si="102"/>
        <v>#N/A</v>
      </c>
      <c r="BN143" s="131" t="e">
        <f t="shared" si="103"/>
        <v>#N/A</v>
      </c>
      <c r="BO143" s="131" t="e">
        <f t="shared" si="104"/>
        <v>#N/A</v>
      </c>
      <c r="BP143" s="129" t="e">
        <f t="shared" si="105"/>
        <v>#N/A</v>
      </c>
      <c r="BQ143" s="129" t="e">
        <f t="shared" si="106"/>
        <v>#N/A</v>
      </c>
      <c r="BR143" s="129" t="e">
        <f t="shared" si="107"/>
        <v>#N/A</v>
      </c>
      <c r="BS143" s="129" t="e">
        <f t="shared" si="108"/>
        <v>#N/A</v>
      </c>
      <c r="BT143" s="129" t="e">
        <f t="shared" si="109"/>
        <v>#N/A</v>
      </c>
      <c r="BU143" s="129" t="e">
        <f t="shared" si="110"/>
        <v>#N/A</v>
      </c>
      <c r="BV143" s="129" t="e">
        <f t="shared" si="111"/>
        <v>#N/A</v>
      </c>
      <c r="BW143" s="129" t="e">
        <f t="shared" si="112"/>
        <v>#N/A</v>
      </c>
      <c r="BX143" s="129" t="e">
        <f t="shared" si="113"/>
        <v>#N/A</v>
      </c>
      <c r="BY143" s="131" t="e">
        <f t="shared" si="114"/>
        <v>#N/A</v>
      </c>
      <c r="BZ143" s="131" t="e">
        <f t="shared" si="115"/>
        <v>#N/A</v>
      </c>
      <c r="CA143" s="131" t="e">
        <f t="shared" si="116"/>
        <v>#N/A</v>
      </c>
      <c r="CB143" s="131" t="e">
        <f t="shared" si="117"/>
        <v>#N/A</v>
      </c>
      <c r="CC143" s="131" t="e">
        <f t="shared" si="118"/>
        <v>#N/A</v>
      </c>
      <c r="CD143" s="131" t="e">
        <f t="shared" si="119"/>
        <v>#N/A</v>
      </c>
      <c r="CE143" s="131" t="e">
        <f t="shared" si="120"/>
        <v>#N/A</v>
      </c>
      <c r="CF143" s="131" t="e">
        <f t="shared" si="121"/>
        <v>#N/A</v>
      </c>
      <c r="CG143" s="131" t="e">
        <f t="shared" si="122"/>
        <v>#N/A</v>
      </c>
    </row>
    <row r="144" spans="2:85" x14ac:dyDescent="0.2">
      <c r="B144" s="103">
        <v>2025</v>
      </c>
      <c r="C144" s="103">
        <v>5</v>
      </c>
      <c r="D144" s="103">
        <v>4</v>
      </c>
      <c r="E144" s="4" t="s">
        <v>7</v>
      </c>
      <c r="F144" s="4" t="s">
        <v>6</v>
      </c>
      <c r="G144" s="133">
        <f>SUMIFS('Model Trip Data'!$H:$H,'Model Trip Data'!$A:$A,$B144,'Model Trip Data'!$B:$B,$C144,'Model Trip Data'!$C:$C,$D144,'Model Trip Data'!$E:$E,G$7,'Model Trip Data'!$F:$F,G$8,'Model Trip Data'!$D:$D,G$10,'Model Trip Data'!$G:$G,G$9)</f>
        <v>0</v>
      </c>
      <c r="H144" s="133">
        <f>SUMIFS('Model Trip Data'!$H:$H,'Model Trip Data'!$A:$A,$B144,'Model Trip Data'!$B:$B,$C144,'Model Trip Data'!$C:$C,$D144,'Model Trip Data'!$E:$E,H$7,'Model Trip Data'!$F:$F,H$8,'Model Trip Data'!$D:$D,H$10,'Model Trip Data'!$G:$G,H$9)</f>
        <v>0</v>
      </c>
      <c r="I144" s="133">
        <f>SUMIFS('Model Trip Data'!$H:$H,'Model Trip Data'!$A:$A,$B144,'Model Trip Data'!$B:$B,$C144,'Model Trip Data'!$C:$C,$D144,'Model Trip Data'!$E:$E,I$7,'Model Trip Data'!$F:$F,I$8,'Model Trip Data'!$D:$D,I$10,'Model Trip Data'!$G:$G,I$9)</f>
        <v>0</v>
      </c>
      <c r="J144" s="133">
        <f>SUMIFS('Model Trip Data'!$H:$H,'Model Trip Data'!$A:$A,$B144,'Model Trip Data'!$B:$B,$C144,'Model Trip Data'!$C:$C,$D144,'Model Trip Data'!$E:$E,J$7,'Model Trip Data'!$F:$F,J$8,'Model Trip Data'!$D:$D,J$10,'Model Trip Data'!$G:$G,J$9)</f>
        <v>0</v>
      </c>
      <c r="K144" s="133">
        <f>SUMIFS('Model Trip Data'!$H:$H,'Model Trip Data'!$A:$A,$B144,'Model Trip Data'!$B:$B,$C144,'Model Trip Data'!$C:$C,$D144,'Model Trip Data'!$E:$E,K$7,'Model Trip Data'!$F:$F,K$8,'Model Trip Data'!$D:$D,K$10,'Model Trip Data'!$G:$G,K$9)</f>
        <v>0</v>
      </c>
      <c r="L144" s="133">
        <f>SUMIFS('Model Trip Data'!$H:$H,'Model Trip Data'!$A:$A,$B144,'Model Trip Data'!$B:$B,$C144,'Model Trip Data'!$C:$C,$D144,'Model Trip Data'!$E:$E,L$7,'Model Trip Data'!$F:$F,L$8,'Model Trip Data'!$D:$D,L$10,'Model Trip Data'!$G:$G,L$9)</f>
        <v>0</v>
      </c>
      <c r="M144" s="133">
        <f>SUMIFS('Model Trip Data'!$H:$H,'Model Trip Data'!$A:$A,$B144,'Model Trip Data'!$B:$B,$C144,'Model Trip Data'!$C:$C,$D144,'Model Trip Data'!$E:$E,M$7,'Model Trip Data'!$F:$F,M$8,'Model Trip Data'!$G:$G,M$9)</f>
        <v>0</v>
      </c>
      <c r="N144" s="133">
        <f>SUMIFS('Model Trip Data'!$H:$H,'Model Trip Data'!$A:$A,$B144,'Model Trip Data'!$B:$B,$C144,'Model Trip Data'!$C:$C,$D144,'Model Trip Data'!$E:$E,N$7,'Model Trip Data'!$F:$F,N$8,'Model Trip Data'!$G:$G,N$9)</f>
        <v>0</v>
      </c>
      <c r="O144" s="133">
        <f>SUMIFS('Model Trip Data'!$H:$H,'Model Trip Data'!$A:$A,$B144,'Model Trip Data'!$B:$B,$C144,'Model Trip Data'!$C:$C,$D144,'Model Trip Data'!$E:$E,O$7,'Model Trip Data'!$F:$F,O$8,'Model Trip Data'!$G:$G,O$9)</f>
        <v>0</v>
      </c>
      <c r="P144" s="134" t="e">
        <f>VLOOKUP($B144&amp;"_"&amp;$C144&amp;"_"&amp;$D144&amp;"_"&amp;P$10,'Model Skims Data'!$A:$H,6,FALSE)</f>
        <v>#N/A</v>
      </c>
      <c r="Q144" s="134" t="e">
        <f>VLOOKUP($B144&amp;"_"&amp;$C144&amp;"_"&amp;$D144&amp;"_"&amp;Q$10,'Model Skims Data'!$A:$H,7,FALSE)</f>
        <v>#N/A</v>
      </c>
      <c r="R144" s="134" t="e">
        <f>VLOOKUP($B144&amp;"_"&amp;$C144&amp;"_"&amp;$D144&amp;"_"&amp;R$10,'Model Skims Data'!$A:$H,6,FALSE)</f>
        <v>#N/A</v>
      </c>
      <c r="S144" s="134" t="e">
        <f>VLOOKUP($B144&amp;"_"&amp;$C144&amp;"_"&amp;$D144&amp;"_"&amp;S$10,'Model Skims Data'!$A:$H,7,FALSE)</f>
        <v>#N/A</v>
      </c>
      <c r="T144" s="134" t="e">
        <f>VLOOKUP($B144&amp;"_"&amp;$C144&amp;"_"&amp;$D144&amp;"_"&amp;T$10,'Model Skims Data'!$A:$H,6,FALSE)</f>
        <v>#N/A</v>
      </c>
      <c r="U144" s="134" t="e">
        <f>VLOOKUP($B144&amp;"_"&amp;$C144&amp;"_"&amp;$D144&amp;"_"&amp;U$10,'Model Skims Data'!$A:$H,7,FALSE)</f>
        <v>#N/A</v>
      </c>
      <c r="V144" s="134" t="e">
        <f>VLOOKUP($B144&amp;"_"&amp;$C144&amp;"_"&amp;$D144&amp;"_"&amp;V$10,'Model Skims Data'!$A:$H,8,FALSE)</f>
        <v>#N/A</v>
      </c>
      <c r="W144" s="134" t="e">
        <f>VLOOKUP($B144&amp;"_"&amp;$C144&amp;"_"&amp;$D144&amp;"_"&amp;W$10,'Model Skims Data'!$A:$H,8,FALSE)</f>
        <v>#N/A</v>
      </c>
      <c r="X144" s="134" t="e">
        <f>VLOOKUP($B144&amp;"_"&amp;$C144&amp;"_"&amp;$D144&amp;"_"&amp;X$10,'Model Skims Data'!$A:$H,8,FALSE)</f>
        <v>#N/A</v>
      </c>
      <c r="Y144" s="134">
        <f>HLOOKUP('Pooling Demand- Subsidy &amp; ML'!$B144,'Main Sheet'!$B$9:$F$44,21,FALSE)</f>
        <v>20.3</v>
      </c>
      <c r="Z144" s="134">
        <f>HLOOKUP('Pooling Demand- Subsidy &amp; ML'!$B144,'Main Sheet'!$B$9:$F$44,23,FALSE)</f>
        <v>0</v>
      </c>
      <c r="AA144" s="179">
        <f>HLOOKUP('Pooling Demand- Subsidy &amp; ML'!$B144,'Main Sheet'!$B$9:$F$44,28,FALSE)</f>
        <v>-1.9513339196716502E-3</v>
      </c>
      <c r="AB144" s="180">
        <f>HLOOKUP('Pooling Demand- Subsidy &amp; ML'!$B144,'Main Sheet'!$B$9:$F$44,30,FALSE)</f>
        <v>-2.6</v>
      </c>
      <c r="AC144" s="180">
        <f>HLOOKUP('Pooling Demand- Subsidy &amp; ML'!$B144,'Main Sheet'!$B$9:$F$44,31,FALSE)</f>
        <v>-5.9</v>
      </c>
      <c r="AD144" s="180">
        <f>HLOOKUP('Pooling Demand- Subsidy &amp; ML'!$B144,'Main Sheet'!$B$9:$F$44,32,FALSE)</f>
        <v>-7.9</v>
      </c>
      <c r="AE144" s="108" t="e">
        <f t="shared" si="123"/>
        <v>#N/A</v>
      </c>
      <c r="AF144" s="108" t="e">
        <f t="shared" si="124"/>
        <v>#N/A</v>
      </c>
      <c r="AG144" s="108" t="e">
        <f t="shared" si="125"/>
        <v>#N/A</v>
      </c>
      <c r="AH144" s="134">
        <f>HLOOKUP('Pooling Demand- Subsidy &amp; ML'!$B144,'Main Sheet'!$B$9:$F$44,24,FALSE)</f>
        <v>54</v>
      </c>
      <c r="AI144" s="180">
        <f>HLOOKUP('Pooling Demand- Subsidy &amp; ML'!$B144,'Main Sheet'!$B$9:$F$44,34,FALSE)</f>
        <v>-2.9</v>
      </c>
      <c r="AJ144" s="180">
        <f>HLOOKUP('Pooling Demand- Subsidy &amp; ML'!$B144,'Main Sheet'!$B$9:$F$44,35,FALSE)</f>
        <v>-6.3</v>
      </c>
      <c r="AK144" s="180">
        <f>HLOOKUP('Pooling Demand- Subsidy &amp; ML'!$B144,'Main Sheet'!$B$9:$F$44,36,FALSE)</f>
        <v>-8.4</v>
      </c>
      <c r="AL144" s="108" t="e">
        <f t="shared" si="126"/>
        <v>#N/A</v>
      </c>
      <c r="AM144" s="108" t="e">
        <f t="shared" si="127"/>
        <v>#N/A</v>
      </c>
      <c r="AN144" s="108" t="e">
        <f t="shared" si="128"/>
        <v>#N/A</v>
      </c>
      <c r="AO144" s="128" t="e">
        <f>HLOOKUP($B144,'Main Sheet'!$B$9:$F$44,26,FALSE)*$P144/(1-AE144)</f>
        <v>#N/A</v>
      </c>
      <c r="AP144" s="128" t="e">
        <f>HLOOKUP($B144,'Main Sheet'!$B$9:$F$44,26,FALSE)*$P144/(1-AF144)</f>
        <v>#N/A</v>
      </c>
      <c r="AQ144" s="128" t="e">
        <f>HLOOKUP($B144,'Main Sheet'!$B$9:$F$44,26,FALSE)*$P144/(1-AG144)</f>
        <v>#N/A</v>
      </c>
      <c r="AR144" s="128" t="e">
        <f>HLOOKUP($B144,'Main Sheet'!$B$9:$F$44,26,FALSE)*$R144/(1-AE144)</f>
        <v>#N/A</v>
      </c>
      <c r="AS144" s="128" t="e">
        <f>HLOOKUP($B144,'Main Sheet'!$B$9:$F$44,26,FALSE)*$R144/(1-AF144)</f>
        <v>#N/A</v>
      </c>
      <c r="AT144" s="128" t="e">
        <f>HLOOKUP($B144,'Main Sheet'!$B$9:$F$44,26,FALSE)*$R144/(1-AG144)</f>
        <v>#N/A</v>
      </c>
      <c r="AU144" s="128" t="e">
        <f>HLOOKUP($B144,'Main Sheet'!$B$9:$F$44,26,FALSE)*$T144/(1-AL144)</f>
        <v>#N/A</v>
      </c>
      <c r="AV144" s="128" t="e">
        <f>HLOOKUP($B144,'Main Sheet'!$B$9:$F$44,26,FALSE)*$T144/(1-AM144)</f>
        <v>#N/A</v>
      </c>
      <c r="AW144" s="128" t="e">
        <f>HLOOKUP($B144,'Main Sheet'!$B$9:$F$44,26,FALSE)*$T144/(1-AN144)</f>
        <v>#N/A</v>
      </c>
      <c r="AX144" s="50" t="e">
        <f t="shared" si="87"/>
        <v>#N/A</v>
      </c>
      <c r="AY144" s="50" t="e">
        <f t="shared" si="88"/>
        <v>#N/A</v>
      </c>
      <c r="AZ144" s="50" t="e">
        <f t="shared" si="89"/>
        <v>#N/A</v>
      </c>
      <c r="BA144" s="50" t="e">
        <f t="shared" si="90"/>
        <v>#N/A</v>
      </c>
      <c r="BB144" s="50" t="e">
        <f t="shared" si="91"/>
        <v>#N/A</v>
      </c>
      <c r="BC144" s="50" t="e">
        <f t="shared" si="92"/>
        <v>#N/A</v>
      </c>
      <c r="BD144" s="50" t="e">
        <f t="shared" si="93"/>
        <v>#N/A</v>
      </c>
      <c r="BE144" s="50" t="e">
        <f t="shared" si="94"/>
        <v>#N/A</v>
      </c>
      <c r="BF144" s="50" t="e">
        <f t="shared" si="95"/>
        <v>#N/A</v>
      </c>
      <c r="BG144" s="131" t="e">
        <f t="shared" si="96"/>
        <v>#N/A</v>
      </c>
      <c r="BH144" s="131" t="e">
        <f t="shared" si="97"/>
        <v>#N/A</v>
      </c>
      <c r="BI144" s="131" t="e">
        <f t="shared" si="98"/>
        <v>#N/A</v>
      </c>
      <c r="BJ144" s="131" t="e">
        <f t="shared" si="99"/>
        <v>#N/A</v>
      </c>
      <c r="BK144" s="131" t="e">
        <f t="shared" si="100"/>
        <v>#N/A</v>
      </c>
      <c r="BL144" s="131" t="e">
        <f t="shared" si="101"/>
        <v>#N/A</v>
      </c>
      <c r="BM144" s="131" t="e">
        <f t="shared" si="102"/>
        <v>#N/A</v>
      </c>
      <c r="BN144" s="131" t="e">
        <f t="shared" si="103"/>
        <v>#N/A</v>
      </c>
      <c r="BO144" s="131" t="e">
        <f t="shared" si="104"/>
        <v>#N/A</v>
      </c>
      <c r="BP144" s="129" t="e">
        <f t="shared" si="105"/>
        <v>#N/A</v>
      </c>
      <c r="BQ144" s="129" t="e">
        <f t="shared" si="106"/>
        <v>#N/A</v>
      </c>
      <c r="BR144" s="129" t="e">
        <f t="shared" si="107"/>
        <v>#N/A</v>
      </c>
      <c r="BS144" s="129" t="e">
        <f t="shared" si="108"/>
        <v>#N/A</v>
      </c>
      <c r="BT144" s="129" t="e">
        <f t="shared" si="109"/>
        <v>#N/A</v>
      </c>
      <c r="BU144" s="129" t="e">
        <f t="shared" si="110"/>
        <v>#N/A</v>
      </c>
      <c r="BV144" s="129" t="e">
        <f t="shared" si="111"/>
        <v>#N/A</v>
      </c>
      <c r="BW144" s="129" t="e">
        <f t="shared" si="112"/>
        <v>#N/A</v>
      </c>
      <c r="BX144" s="129" t="e">
        <f t="shared" si="113"/>
        <v>#N/A</v>
      </c>
      <c r="BY144" s="131" t="e">
        <f t="shared" si="114"/>
        <v>#N/A</v>
      </c>
      <c r="BZ144" s="131" t="e">
        <f t="shared" si="115"/>
        <v>#N/A</v>
      </c>
      <c r="CA144" s="131" t="e">
        <f t="shared" si="116"/>
        <v>#N/A</v>
      </c>
      <c r="CB144" s="131" t="e">
        <f t="shared" si="117"/>
        <v>#N/A</v>
      </c>
      <c r="CC144" s="131" t="e">
        <f t="shared" si="118"/>
        <v>#N/A</v>
      </c>
      <c r="CD144" s="131" t="e">
        <f t="shared" si="119"/>
        <v>#N/A</v>
      </c>
      <c r="CE144" s="131" t="e">
        <f t="shared" si="120"/>
        <v>#N/A</v>
      </c>
      <c r="CF144" s="131" t="e">
        <f t="shared" si="121"/>
        <v>#N/A</v>
      </c>
      <c r="CG144" s="131" t="e">
        <f t="shared" si="122"/>
        <v>#N/A</v>
      </c>
    </row>
    <row r="145" spans="2:85" x14ac:dyDescent="0.2">
      <c r="B145" s="103">
        <v>2025</v>
      </c>
      <c r="C145" s="103">
        <v>6</v>
      </c>
      <c r="D145" s="103">
        <v>4</v>
      </c>
      <c r="E145" s="4" t="s">
        <v>8</v>
      </c>
      <c r="F145" s="4" t="s">
        <v>6</v>
      </c>
      <c r="G145" s="133">
        <f>SUMIFS('Model Trip Data'!$H:$H,'Model Trip Data'!$A:$A,$B145,'Model Trip Data'!$B:$B,$C145,'Model Trip Data'!$C:$C,$D145,'Model Trip Data'!$E:$E,G$7,'Model Trip Data'!$F:$F,G$8,'Model Trip Data'!$D:$D,G$10,'Model Trip Data'!$G:$G,G$9)</f>
        <v>0</v>
      </c>
      <c r="H145" s="133">
        <f>SUMIFS('Model Trip Data'!$H:$H,'Model Trip Data'!$A:$A,$B145,'Model Trip Data'!$B:$B,$C145,'Model Trip Data'!$C:$C,$D145,'Model Trip Data'!$E:$E,H$7,'Model Trip Data'!$F:$F,H$8,'Model Trip Data'!$D:$D,H$10,'Model Trip Data'!$G:$G,H$9)</f>
        <v>0</v>
      </c>
      <c r="I145" s="133">
        <f>SUMIFS('Model Trip Data'!$H:$H,'Model Trip Data'!$A:$A,$B145,'Model Trip Data'!$B:$B,$C145,'Model Trip Data'!$C:$C,$D145,'Model Trip Data'!$E:$E,I$7,'Model Trip Data'!$F:$F,I$8,'Model Trip Data'!$D:$D,I$10,'Model Trip Data'!$G:$G,I$9)</f>
        <v>0</v>
      </c>
      <c r="J145" s="133">
        <f>SUMIFS('Model Trip Data'!$H:$H,'Model Trip Data'!$A:$A,$B145,'Model Trip Data'!$B:$B,$C145,'Model Trip Data'!$C:$C,$D145,'Model Trip Data'!$E:$E,J$7,'Model Trip Data'!$F:$F,J$8,'Model Trip Data'!$D:$D,J$10,'Model Trip Data'!$G:$G,J$9)</f>
        <v>0</v>
      </c>
      <c r="K145" s="133">
        <f>SUMIFS('Model Trip Data'!$H:$H,'Model Trip Data'!$A:$A,$B145,'Model Trip Data'!$B:$B,$C145,'Model Trip Data'!$C:$C,$D145,'Model Trip Data'!$E:$E,K$7,'Model Trip Data'!$F:$F,K$8,'Model Trip Data'!$D:$D,K$10,'Model Trip Data'!$G:$G,K$9)</f>
        <v>0</v>
      </c>
      <c r="L145" s="133">
        <f>SUMIFS('Model Trip Data'!$H:$H,'Model Trip Data'!$A:$A,$B145,'Model Trip Data'!$B:$B,$C145,'Model Trip Data'!$C:$C,$D145,'Model Trip Data'!$E:$E,L$7,'Model Trip Data'!$F:$F,L$8,'Model Trip Data'!$D:$D,L$10,'Model Trip Data'!$G:$G,L$9)</f>
        <v>0</v>
      </c>
      <c r="M145" s="133">
        <f>SUMIFS('Model Trip Data'!$H:$H,'Model Trip Data'!$A:$A,$B145,'Model Trip Data'!$B:$B,$C145,'Model Trip Data'!$C:$C,$D145,'Model Trip Data'!$E:$E,M$7,'Model Trip Data'!$F:$F,M$8,'Model Trip Data'!$G:$G,M$9)</f>
        <v>0</v>
      </c>
      <c r="N145" s="133">
        <f>SUMIFS('Model Trip Data'!$H:$H,'Model Trip Data'!$A:$A,$B145,'Model Trip Data'!$B:$B,$C145,'Model Trip Data'!$C:$C,$D145,'Model Trip Data'!$E:$E,N$7,'Model Trip Data'!$F:$F,N$8,'Model Trip Data'!$G:$G,N$9)</f>
        <v>0</v>
      </c>
      <c r="O145" s="133">
        <f>SUMIFS('Model Trip Data'!$H:$H,'Model Trip Data'!$A:$A,$B145,'Model Trip Data'!$B:$B,$C145,'Model Trip Data'!$C:$C,$D145,'Model Trip Data'!$E:$E,O$7,'Model Trip Data'!$F:$F,O$8,'Model Trip Data'!$G:$G,O$9)</f>
        <v>0</v>
      </c>
      <c r="P145" s="134" t="e">
        <f>VLOOKUP($B145&amp;"_"&amp;$C145&amp;"_"&amp;$D145&amp;"_"&amp;P$10,'Model Skims Data'!$A:$H,6,FALSE)</f>
        <v>#N/A</v>
      </c>
      <c r="Q145" s="134" t="e">
        <f>VLOOKUP($B145&amp;"_"&amp;$C145&amp;"_"&amp;$D145&amp;"_"&amp;Q$10,'Model Skims Data'!$A:$H,7,FALSE)</f>
        <v>#N/A</v>
      </c>
      <c r="R145" s="134" t="e">
        <f>VLOOKUP($B145&amp;"_"&amp;$C145&amp;"_"&amp;$D145&amp;"_"&amp;R$10,'Model Skims Data'!$A:$H,6,FALSE)</f>
        <v>#N/A</v>
      </c>
      <c r="S145" s="134" t="e">
        <f>VLOOKUP($B145&amp;"_"&amp;$C145&amp;"_"&amp;$D145&amp;"_"&amp;S$10,'Model Skims Data'!$A:$H,7,FALSE)</f>
        <v>#N/A</v>
      </c>
      <c r="T145" s="134" t="e">
        <f>VLOOKUP($B145&amp;"_"&amp;$C145&amp;"_"&amp;$D145&amp;"_"&amp;T$10,'Model Skims Data'!$A:$H,6,FALSE)</f>
        <v>#N/A</v>
      </c>
      <c r="U145" s="134" t="e">
        <f>VLOOKUP($B145&amp;"_"&amp;$C145&amp;"_"&amp;$D145&amp;"_"&amp;U$10,'Model Skims Data'!$A:$H,7,FALSE)</f>
        <v>#N/A</v>
      </c>
      <c r="V145" s="134" t="e">
        <f>VLOOKUP($B145&amp;"_"&amp;$C145&amp;"_"&amp;$D145&amp;"_"&amp;V$10,'Model Skims Data'!$A:$H,8,FALSE)</f>
        <v>#N/A</v>
      </c>
      <c r="W145" s="134" t="e">
        <f>VLOOKUP($B145&amp;"_"&amp;$C145&amp;"_"&amp;$D145&amp;"_"&amp;W$10,'Model Skims Data'!$A:$H,8,FALSE)</f>
        <v>#N/A</v>
      </c>
      <c r="X145" s="134" t="e">
        <f>VLOOKUP($B145&amp;"_"&amp;$C145&amp;"_"&amp;$D145&amp;"_"&amp;X$10,'Model Skims Data'!$A:$H,8,FALSE)</f>
        <v>#N/A</v>
      </c>
      <c r="Y145" s="134">
        <f>HLOOKUP('Pooling Demand- Subsidy &amp; ML'!$B145,'Main Sheet'!$B$9:$F$44,21,FALSE)</f>
        <v>20.3</v>
      </c>
      <c r="Z145" s="134">
        <f>HLOOKUP('Pooling Demand- Subsidy &amp; ML'!$B145,'Main Sheet'!$B$9:$F$44,23,FALSE)</f>
        <v>0</v>
      </c>
      <c r="AA145" s="179">
        <f>HLOOKUP('Pooling Demand- Subsidy &amp; ML'!$B145,'Main Sheet'!$B$9:$F$44,28,FALSE)</f>
        <v>-1.9513339196716502E-3</v>
      </c>
      <c r="AB145" s="180">
        <f>HLOOKUP('Pooling Demand- Subsidy &amp; ML'!$B145,'Main Sheet'!$B$9:$F$44,30,FALSE)</f>
        <v>-2.6</v>
      </c>
      <c r="AC145" s="180">
        <f>HLOOKUP('Pooling Demand- Subsidy &amp; ML'!$B145,'Main Sheet'!$B$9:$F$44,31,FALSE)</f>
        <v>-5.9</v>
      </c>
      <c r="AD145" s="180">
        <f>HLOOKUP('Pooling Demand- Subsidy &amp; ML'!$B145,'Main Sheet'!$B$9:$F$44,32,FALSE)</f>
        <v>-7.9</v>
      </c>
      <c r="AE145" s="108" t="e">
        <f t="shared" si="123"/>
        <v>#N/A</v>
      </c>
      <c r="AF145" s="108" t="e">
        <f t="shared" si="124"/>
        <v>#N/A</v>
      </c>
      <c r="AG145" s="108" t="e">
        <f t="shared" si="125"/>
        <v>#N/A</v>
      </c>
      <c r="AH145" s="134">
        <f>HLOOKUP('Pooling Demand- Subsidy &amp; ML'!$B145,'Main Sheet'!$B$9:$F$44,24,FALSE)</f>
        <v>54</v>
      </c>
      <c r="AI145" s="180">
        <f>HLOOKUP('Pooling Demand- Subsidy &amp; ML'!$B145,'Main Sheet'!$B$9:$F$44,34,FALSE)</f>
        <v>-2.9</v>
      </c>
      <c r="AJ145" s="180">
        <f>HLOOKUP('Pooling Demand- Subsidy &amp; ML'!$B145,'Main Sheet'!$B$9:$F$44,35,FALSE)</f>
        <v>-6.3</v>
      </c>
      <c r="AK145" s="180">
        <f>HLOOKUP('Pooling Demand- Subsidy &amp; ML'!$B145,'Main Sheet'!$B$9:$F$44,36,FALSE)</f>
        <v>-8.4</v>
      </c>
      <c r="AL145" s="108" t="e">
        <f t="shared" si="126"/>
        <v>#N/A</v>
      </c>
      <c r="AM145" s="108" t="e">
        <f t="shared" si="127"/>
        <v>#N/A</v>
      </c>
      <c r="AN145" s="108" t="e">
        <f t="shared" si="128"/>
        <v>#N/A</v>
      </c>
      <c r="AO145" s="128" t="e">
        <f>HLOOKUP($B145,'Main Sheet'!$B$9:$F$44,26,FALSE)*$P145/(1-AE145)</f>
        <v>#N/A</v>
      </c>
      <c r="AP145" s="128" t="e">
        <f>HLOOKUP($B145,'Main Sheet'!$B$9:$F$44,26,FALSE)*$P145/(1-AF145)</f>
        <v>#N/A</v>
      </c>
      <c r="AQ145" s="128" t="e">
        <f>HLOOKUP($B145,'Main Sheet'!$B$9:$F$44,26,FALSE)*$P145/(1-AG145)</f>
        <v>#N/A</v>
      </c>
      <c r="AR145" s="128" t="e">
        <f>HLOOKUP($B145,'Main Sheet'!$B$9:$F$44,26,FALSE)*$R145/(1-AE145)</f>
        <v>#N/A</v>
      </c>
      <c r="AS145" s="128" t="e">
        <f>HLOOKUP($B145,'Main Sheet'!$B$9:$F$44,26,FALSE)*$R145/(1-AF145)</f>
        <v>#N/A</v>
      </c>
      <c r="AT145" s="128" t="e">
        <f>HLOOKUP($B145,'Main Sheet'!$B$9:$F$44,26,FALSE)*$R145/(1-AG145)</f>
        <v>#N/A</v>
      </c>
      <c r="AU145" s="128" t="e">
        <f>HLOOKUP($B145,'Main Sheet'!$B$9:$F$44,26,FALSE)*$T145/(1-AL145)</f>
        <v>#N/A</v>
      </c>
      <c r="AV145" s="128" t="e">
        <f>HLOOKUP($B145,'Main Sheet'!$B$9:$F$44,26,FALSE)*$T145/(1-AM145)</f>
        <v>#N/A</v>
      </c>
      <c r="AW145" s="128" t="e">
        <f>HLOOKUP($B145,'Main Sheet'!$B$9:$F$44,26,FALSE)*$T145/(1-AN145)</f>
        <v>#N/A</v>
      </c>
      <c r="AX145" s="50" t="e">
        <f t="shared" si="87"/>
        <v>#N/A</v>
      </c>
      <c r="AY145" s="50" t="e">
        <f t="shared" si="88"/>
        <v>#N/A</v>
      </c>
      <c r="AZ145" s="50" t="e">
        <f t="shared" si="89"/>
        <v>#N/A</v>
      </c>
      <c r="BA145" s="50" t="e">
        <f t="shared" si="90"/>
        <v>#N/A</v>
      </c>
      <c r="BB145" s="50" t="e">
        <f t="shared" si="91"/>
        <v>#N/A</v>
      </c>
      <c r="BC145" s="50" t="e">
        <f t="shared" si="92"/>
        <v>#N/A</v>
      </c>
      <c r="BD145" s="50" t="e">
        <f t="shared" si="93"/>
        <v>#N/A</v>
      </c>
      <c r="BE145" s="50" t="e">
        <f t="shared" si="94"/>
        <v>#N/A</v>
      </c>
      <c r="BF145" s="50" t="e">
        <f t="shared" si="95"/>
        <v>#N/A</v>
      </c>
      <c r="BG145" s="131" t="e">
        <f t="shared" si="96"/>
        <v>#N/A</v>
      </c>
      <c r="BH145" s="131" t="e">
        <f t="shared" si="97"/>
        <v>#N/A</v>
      </c>
      <c r="BI145" s="131" t="e">
        <f t="shared" si="98"/>
        <v>#N/A</v>
      </c>
      <c r="BJ145" s="131" t="e">
        <f t="shared" si="99"/>
        <v>#N/A</v>
      </c>
      <c r="BK145" s="131" t="e">
        <f t="shared" si="100"/>
        <v>#N/A</v>
      </c>
      <c r="BL145" s="131" t="e">
        <f t="shared" si="101"/>
        <v>#N/A</v>
      </c>
      <c r="BM145" s="131" t="e">
        <f t="shared" si="102"/>
        <v>#N/A</v>
      </c>
      <c r="BN145" s="131" t="e">
        <f t="shared" si="103"/>
        <v>#N/A</v>
      </c>
      <c r="BO145" s="131" t="e">
        <f t="shared" si="104"/>
        <v>#N/A</v>
      </c>
      <c r="BP145" s="129" t="e">
        <f t="shared" si="105"/>
        <v>#N/A</v>
      </c>
      <c r="BQ145" s="129" t="e">
        <f t="shared" si="106"/>
        <v>#N/A</v>
      </c>
      <c r="BR145" s="129" t="e">
        <f t="shared" si="107"/>
        <v>#N/A</v>
      </c>
      <c r="BS145" s="129" t="e">
        <f t="shared" si="108"/>
        <v>#N/A</v>
      </c>
      <c r="BT145" s="129" t="e">
        <f t="shared" si="109"/>
        <v>#N/A</v>
      </c>
      <c r="BU145" s="129" t="e">
        <f t="shared" si="110"/>
        <v>#N/A</v>
      </c>
      <c r="BV145" s="129" t="e">
        <f t="shared" si="111"/>
        <v>#N/A</v>
      </c>
      <c r="BW145" s="129" t="e">
        <f t="shared" si="112"/>
        <v>#N/A</v>
      </c>
      <c r="BX145" s="129" t="e">
        <f t="shared" si="113"/>
        <v>#N/A</v>
      </c>
      <c r="BY145" s="131" t="e">
        <f t="shared" si="114"/>
        <v>#N/A</v>
      </c>
      <c r="BZ145" s="131" t="e">
        <f t="shared" si="115"/>
        <v>#N/A</v>
      </c>
      <c r="CA145" s="131" t="e">
        <f t="shared" si="116"/>
        <v>#N/A</v>
      </c>
      <c r="CB145" s="131" t="e">
        <f t="shared" si="117"/>
        <v>#N/A</v>
      </c>
      <c r="CC145" s="131" t="e">
        <f t="shared" si="118"/>
        <v>#N/A</v>
      </c>
      <c r="CD145" s="131" t="e">
        <f t="shared" si="119"/>
        <v>#N/A</v>
      </c>
      <c r="CE145" s="131" t="e">
        <f t="shared" si="120"/>
        <v>#N/A</v>
      </c>
      <c r="CF145" s="131" t="e">
        <f t="shared" si="121"/>
        <v>#N/A</v>
      </c>
      <c r="CG145" s="131" t="e">
        <f t="shared" si="122"/>
        <v>#N/A</v>
      </c>
    </row>
    <row r="146" spans="2:85" x14ac:dyDescent="0.2">
      <c r="B146" s="103">
        <v>2025</v>
      </c>
      <c r="C146" s="103">
        <v>0</v>
      </c>
      <c r="D146" s="103">
        <v>5</v>
      </c>
      <c r="E146" s="4" t="s">
        <v>2</v>
      </c>
      <c r="F146" s="4" t="s">
        <v>7</v>
      </c>
      <c r="G146" s="133">
        <f>SUMIFS('Model Trip Data'!$H:$H,'Model Trip Data'!$A:$A,$B146,'Model Trip Data'!$B:$B,$C146,'Model Trip Data'!$C:$C,$D146,'Model Trip Data'!$E:$E,G$7,'Model Trip Data'!$F:$F,G$8,'Model Trip Data'!$D:$D,G$10,'Model Trip Data'!$G:$G,G$9)</f>
        <v>0</v>
      </c>
      <c r="H146" s="133">
        <f>SUMIFS('Model Trip Data'!$H:$H,'Model Trip Data'!$A:$A,$B146,'Model Trip Data'!$B:$B,$C146,'Model Trip Data'!$C:$C,$D146,'Model Trip Data'!$E:$E,H$7,'Model Trip Data'!$F:$F,H$8,'Model Trip Data'!$D:$D,H$10,'Model Trip Data'!$G:$G,H$9)</f>
        <v>0</v>
      </c>
      <c r="I146" s="133">
        <f>SUMIFS('Model Trip Data'!$H:$H,'Model Trip Data'!$A:$A,$B146,'Model Trip Data'!$B:$B,$C146,'Model Trip Data'!$C:$C,$D146,'Model Trip Data'!$E:$E,I$7,'Model Trip Data'!$F:$F,I$8,'Model Trip Data'!$D:$D,I$10,'Model Trip Data'!$G:$G,I$9)</f>
        <v>0</v>
      </c>
      <c r="J146" s="133">
        <f>SUMIFS('Model Trip Data'!$H:$H,'Model Trip Data'!$A:$A,$B146,'Model Trip Data'!$B:$B,$C146,'Model Trip Data'!$C:$C,$D146,'Model Trip Data'!$E:$E,J$7,'Model Trip Data'!$F:$F,J$8,'Model Trip Data'!$D:$D,J$10,'Model Trip Data'!$G:$G,J$9)</f>
        <v>0</v>
      </c>
      <c r="K146" s="133">
        <f>SUMIFS('Model Trip Data'!$H:$H,'Model Trip Data'!$A:$A,$B146,'Model Trip Data'!$B:$B,$C146,'Model Trip Data'!$C:$C,$D146,'Model Trip Data'!$E:$E,K$7,'Model Trip Data'!$F:$F,K$8,'Model Trip Data'!$D:$D,K$10,'Model Trip Data'!$G:$G,K$9)</f>
        <v>0</v>
      </c>
      <c r="L146" s="133">
        <f>SUMIFS('Model Trip Data'!$H:$H,'Model Trip Data'!$A:$A,$B146,'Model Trip Data'!$B:$B,$C146,'Model Trip Data'!$C:$C,$D146,'Model Trip Data'!$E:$E,L$7,'Model Trip Data'!$F:$F,L$8,'Model Trip Data'!$D:$D,L$10,'Model Trip Data'!$G:$G,L$9)</f>
        <v>0</v>
      </c>
      <c r="M146" s="133">
        <f>SUMIFS('Model Trip Data'!$H:$H,'Model Trip Data'!$A:$A,$B146,'Model Trip Data'!$B:$B,$C146,'Model Trip Data'!$C:$C,$D146,'Model Trip Data'!$E:$E,M$7,'Model Trip Data'!$F:$F,M$8,'Model Trip Data'!$G:$G,M$9)</f>
        <v>0</v>
      </c>
      <c r="N146" s="133">
        <f>SUMIFS('Model Trip Data'!$H:$H,'Model Trip Data'!$A:$A,$B146,'Model Trip Data'!$B:$B,$C146,'Model Trip Data'!$C:$C,$D146,'Model Trip Data'!$E:$E,N$7,'Model Trip Data'!$F:$F,N$8,'Model Trip Data'!$G:$G,N$9)</f>
        <v>0</v>
      </c>
      <c r="O146" s="133">
        <f>SUMIFS('Model Trip Data'!$H:$H,'Model Trip Data'!$A:$A,$B146,'Model Trip Data'!$B:$B,$C146,'Model Trip Data'!$C:$C,$D146,'Model Trip Data'!$E:$E,O$7,'Model Trip Data'!$F:$F,O$8,'Model Trip Data'!$G:$G,O$9)</f>
        <v>0</v>
      </c>
      <c r="P146" s="134" t="e">
        <f>VLOOKUP($B146&amp;"_"&amp;$C146&amp;"_"&amp;$D146&amp;"_"&amp;P$10,'Model Skims Data'!$A:$H,6,FALSE)</f>
        <v>#N/A</v>
      </c>
      <c r="Q146" s="134" t="e">
        <f>VLOOKUP($B146&amp;"_"&amp;$C146&amp;"_"&amp;$D146&amp;"_"&amp;Q$10,'Model Skims Data'!$A:$H,7,FALSE)</f>
        <v>#N/A</v>
      </c>
      <c r="R146" s="134" t="e">
        <f>VLOOKUP($B146&amp;"_"&amp;$C146&amp;"_"&amp;$D146&amp;"_"&amp;R$10,'Model Skims Data'!$A:$H,6,FALSE)</f>
        <v>#N/A</v>
      </c>
      <c r="S146" s="134" t="e">
        <f>VLOOKUP($B146&amp;"_"&amp;$C146&amp;"_"&amp;$D146&amp;"_"&amp;S$10,'Model Skims Data'!$A:$H,7,FALSE)</f>
        <v>#N/A</v>
      </c>
      <c r="T146" s="134" t="e">
        <f>VLOOKUP($B146&amp;"_"&amp;$C146&amp;"_"&amp;$D146&amp;"_"&amp;T$10,'Model Skims Data'!$A:$H,6,FALSE)</f>
        <v>#N/A</v>
      </c>
      <c r="U146" s="134" t="e">
        <f>VLOOKUP($B146&amp;"_"&amp;$C146&amp;"_"&amp;$D146&amp;"_"&amp;U$10,'Model Skims Data'!$A:$H,7,FALSE)</f>
        <v>#N/A</v>
      </c>
      <c r="V146" s="134" t="e">
        <f>VLOOKUP($B146&amp;"_"&amp;$C146&amp;"_"&amp;$D146&amp;"_"&amp;V$10,'Model Skims Data'!$A:$H,8,FALSE)</f>
        <v>#N/A</v>
      </c>
      <c r="W146" s="134" t="e">
        <f>VLOOKUP($B146&amp;"_"&amp;$C146&amp;"_"&amp;$D146&amp;"_"&amp;W$10,'Model Skims Data'!$A:$H,8,FALSE)</f>
        <v>#N/A</v>
      </c>
      <c r="X146" s="134" t="e">
        <f>VLOOKUP($B146&amp;"_"&amp;$C146&amp;"_"&amp;$D146&amp;"_"&amp;X$10,'Model Skims Data'!$A:$H,8,FALSE)</f>
        <v>#N/A</v>
      </c>
      <c r="Y146" s="134">
        <f>HLOOKUP('Pooling Demand- Subsidy &amp; ML'!$B146,'Main Sheet'!$B$9:$F$44,21,FALSE)</f>
        <v>20.3</v>
      </c>
      <c r="Z146" s="134">
        <f>HLOOKUP('Pooling Demand- Subsidy &amp; ML'!$B146,'Main Sheet'!$B$9:$F$44,23,FALSE)</f>
        <v>0</v>
      </c>
      <c r="AA146" s="179">
        <f>HLOOKUP('Pooling Demand- Subsidy &amp; ML'!$B146,'Main Sheet'!$B$9:$F$44,28,FALSE)</f>
        <v>-1.9513339196716502E-3</v>
      </c>
      <c r="AB146" s="180">
        <f>HLOOKUP('Pooling Demand- Subsidy &amp; ML'!$B146,'Main Sheet'!$B$9:$F$44,30,FALSE)</f>
        <v>-2.6</v>
      </c>
      <c r="AC146" s="180">
        <f>HLOOKUP('Pooling Demand- Subsidy &amp; ML'!$B146,'Main Sheet'!$B$9:$F$44,31,FALSE)</f>
        <v>-5.9</v>
      </c>
      <c r="AD146" s="180">
        <f>HLOOKUP('Pooling Demand- Subsidy &amp; ML'!$B146,'Main Sheet'!$B$9:$F$44,32,FALSE)</f>
        <v>-7.9</v>
      </c>
      <c r="AE146" s="108" t="e">
        <f t="shared" si="123"/>
        <v>#N/A</v>
      </c>
      <c r="AF146" s="108" t="e">
        <f t="shared" si="124"/>
        <v>#N/A</v>
      </c>
      <c r="AG146" s="108" t="e">
        <f t="shared" si="125"/>
        <v>#N/A</v>
      </c>
      <c r="AH146" s="134">
        <f>HLOOKUP('Pooling Demand- Subsidy &amp; ML'!$B146,'Main Sheet'!$B$9:$F$44,24,FALSE)</f>
        <v>54</v>
      </c>
      <c r="AI146" s="180">
        <f>HLOOKUP('Pooling Demand- Subsidy &amp; ML'!$B146,'Main Sheet'!$B$9:$F$44,34,FALSE)</f>
        <v>-2.9</v>
      </c>
      <c r="AJ146" s="180">
        <f>HLOOKUP('Pooling Demand- Subsidy &amp; ML'!$B146,'Main Sheet'!$B$9:$F$44,35,FALSE)</f>
        <v>-6.3</v>
      </c>
      <c r="AK146" s="180">
        <f>HLOOKUP('Pooling Demand- Subsidy &amp; ML'!$B146,'Main Sheet'!$B$9:$F$44,36,FALSE)</f>
        <v>-8.4</v>
      </c>
      <c r="AL146" s="108" t="e">
        <f t="shared" si="126"/>
        <v>#N/A</v>
      </c>
      <c r="AM146" s="108" t="e">
        <f t="shared" si="127"/>
        <v>#N/A</v>
      </c>
      <c r="AN146" s="108" t="e">
        <f t="shared" si="128"/>
        <v>#N/A</v>
      </c>
      <c r="AO146" s="128" t="e">
        <f>HLOOKUP($B146,'Main Sheet'!$B$9:$F$44,26,FALSE)*$P146/(1-AE146)</f>
        <v>#N/A</v>
      </c>
      <c r="AP146" s="128" t="e">
        <f>HLOOKUP($B146,'Main Sheet'!$B$9:$F$44,26,FALSE)*$P146/(1-AF146)</f>
        <v>#N/A</v>
      </c>
      <c r="AQ146" s="128" t="e">
        <f>HLOOKUP($B146,'Main Sheet'!$B$9:$F$44,26,FALSE)*$P146/(1-AG146)</f>
        <v>#N/A</v>
      </c>
      <c r="AR146" s="128" t="e">
        <f>HLOOKUP($B146,'Main Sheet'!$B$9:$F$44,26,FALSE)*$R146/(1-AE146)</f>
        <v>#N/A</v>
      </c>
      <c r="AS146" s="128" t="e">
        <f>HLOOKUP($B146,'Main Sheet'!$B$9:$F$44,26,FALSE)*$R146/(1-AF146)</f>
        <v>#N/A</v>
      </c>
      <c r="AT146" s="128" t="e">
        <f>HLOOKUP($B146,'Main Sheet'!$B$9:$F$44,26,FALSE)*$R146/(1-AG146)</f>
        <v>#N/A</v>
      </c>
      <c r="AU146" s="128" t="e">
        <f>HLOOKUP($B146,'Main Sheet'!$B$9:$F$44,26,FALSE)*$T146/(1-AL146)</f>
        <v>#N/A</v>
      </c>
      <c r="AV146" s="128" t="e">
        <f>HLOOKUP($B146,'Main Sheet'!$B$9:$F$44,26,FALSE)*$T146/(1-AM146)</f>
        <v>#N/A</v>
      </c>
      <c r="AW146" s="128" t="e">
        <f>HLOOKUP($B146,'Main Sheet'!$B$9:$F$44,26,FALSE)*$T146/(1-AN146)</f>
        <v>#N/A</v>
      </c>
      <c r="AX146" s="50" t="e">
        <f t="shared" si="87"/>
        <v>#N/A</v>
      </c>
      <c r="AY146" s="50" t="e">
        <f t="shared" si="88"/>
        <v>#N/A</v>
      </c>
      <c r="AZ146" s="50" t="e">
        <f t="shared" si="89"/>
        <v>#N/A</v>
      </c>
      <c r="BA146" s="50" t="e">
        <f t="shared" si="90"/>
        <v>#N/A</v>
      </c>
      <c r="BB146" s="50" t="e">
        <f t="shared" si="91"/>
        <v>#N/A</v>
      </c>
      <c r="BC146" s="50" t="e">
        <f t="shared" si="92"/>
        <v>#N/A</v>
      </c>
      <c r="BD146" s="50" t="e">
        <f t="shared" si="93"/>
        <v>#N/A</v>
      </c>
      <c r="BE146" s="50" t="e">
        <f t="shared" si="94"/>
        <v>#N/A</v>
      </c>
      <c r="BF146" s="50" t="e">
        <f t="shared" si="95"/>
        <v>#N/A</v>
      </c>
      <c r="BG146" s="131" t="e">
        <f t="shared" si="96"/>
        <v>#N/A</v>
      </c>
      <c r="BH146" s="131" t="e">
        <f t="shared" si="97"/>
        <v>#N/A</v>
      </c>
      <c r="BI146" s="131" t="e">
        <f t="shared" si="98"/>
        <v>#N/A</v>
      </c>
      <c r="BJ146" s="131" t="e">
        <f t="shared" si="99"/>
        <v>#N/A</v>
      </c>
      <c r="BK146" s="131" t="e">
        <f t="shared" si="100"/>
        <v>#N/A</v>
      </c>
      <c r="BL146" s="131" t="e">
        <f t="shared" si="101"/>
        <v>#N/A</v>
      </c>
      <c r="BM146" s="131" t="e">
        <f t="shared" si="102"/>
        <v>#N/A</v>
      </c>
      <c r="BN146" s="131" t="e">
        <f t="shared" si="103"/>
        <v>#N/A</v>
      </c>
      <c r="BO146" s="131" t="e">
        <f t="shared" si="104"/>
        <v>#N/A</v>
      </c>
      <c r="BP146" s="129" t="e">
        <f t="shared" si="105"/>
        <v>#N/A</v>
      </c>
      <c r="BQ146" s="129" t="e">
        <f t="shared" si="106"/>
        <v>#N/A</v>
      </c>
      <c r="BR146" s="129" t="e">
        <f t="shared" si="107"/>
        <v>#N/A</v>
      </c>
      <c r="BS146" s="129" t="e">
        <f t="shared" si="108"/>
        <v>#N/A</v>
      </c>
      <c r="BT146" s="129" t="e">
        <f t="shared" si="109"/>
        <v>#N/A</v>
      </c>
      <c r="BU146" s="129" t="e">
        <f t="shared" si="110"/>
        <v>#N/A</v>
      </c>
      <c r="BV146" s="129" t="e">
        <f t="shared" si="111"/>
        <v>#N/A</v>
      </c>
      <c r="BW146" s="129" t="e">
        <f t="shared" si="112"/>
        <v>#N/A</v>
      </c>
      <c r="BX146" s="129" t="e">
        <f t="shared" si="113"/>
        <v>#N/A</v>
      </c>
      <c r="BY146" s="131" t="e">
        <f t="shared" si="114"/>
        <v>#N/A</v>
      </c>
      <c r="BZ146" s="131" t="e">
        <f t="shared" si="115"/>
        <v>#N/A</v>
      </c>
      <c r="CA146" s="131" t="e">
        <f t="shared" si="116"/>
        <v>#N/A</v>
      </c>
      <c r="CB146" s="131" t="e">
        <f t="shared" si="117"/>
        <v>#N/A</v>
      </c>
      <c r="CC146" s="131" t="e">
        <f t="shared" si="118"/>
        <v>#N/A</v>
      </c>
      <c r="CD146" s="131" t="e">
        <f t="shared" si="119"/>
        <v>#N/A</v>
      </c>
      <c r="CE146" s="131" t="e">
        <f t="shared" si="120"/>
        <v>#N/A</v>
      </c>
      <c r="CF146" s="131" t="e">
        <f t="shared" si="121"/>
        <v>#N/A</v>
      </c>
      <c r="CG146" s="131" t="e">
        <f t="shared" si="122"/>
        <v>#N/A</v>
      </c>
    </row>
    <row r="147" spans="2:85" x14ac:dyDescent="0.2">
      <c r="B147" s="103">
        <v>2025</v>
      </c>
      <c r="C147" s="103">
        <v>1</v>
      </c>
      <c r="D147" s="103">
        <v>5</v>
      </c>
      <c r="E147" s="4" t="s">
        <v>3</v>
      </c>
      <c r="F147" s="4" t="s">
        <v>7</v>
      </c>
      <c r="G147" s="133">
        <f>SUMIFS('Model Trip Data'!$H:$H,'Model Trip Data'!$A:$A,$B147,'Model Trip Data'!$B:$B,$C147,'Model Trip Data'!$C:$C,$D147,'Model Trip Data'!$E:$E,G$7,'Model Trip Data'!$F:$F,G$8,'Model Trip Data'!$D:$D,G$10,'Model Trip Data'!$G:$G,G$9)</f>
        <v>0</v>
      </c>
      <c r="H147" s="133">
        <f>SUMIFS('Model Trip Data'!$H:$H,'Model Trip Data'!$A:$A,$B147,'Model Trip Data'!$B:$B,$C147,'Model Trip Data'!$C:$C,$D147,'Model Trip Data'!$E:$E,H$7,'Model Trip Data'!$F:$F,H$8,'Model Trip Data'!$D:$D,H$10,'Model Trip Data'!$G:$G,H$9)</f>
        <v>0</v>
      </c>
      <c r="I147" s="133">
        <f>SUMIFS('Model Trip Data'!$H:$H,'Model Trip Data'!$A:$A,$B147,'Model Trip Data'!$B:$B,$C147,'Model Trip Data'!$C:$C,$D147,'Model Trip Data'!$E:$E,I$7,'Model Trip Data'!$F:$F,I$8,'Model Trip Data'!$D:$D,I$10,'Model Trip Data'!$G:$G,I$9)</f>
        <v>0</v>
      </c>
      <c r="J147" s="133">
        <f>SUMIFS('Model Trip Data'!$H:$H,'Model Trip Data'!$A:$A,$B147,'Model Trip Data'!$B:$B,$C147,'Model Trip Data'!$C:$C,$D147,'Model Trip Data'!$E:$E,J$7,'Model Trip Data'!$F:$F,J$8,'Model Trip Data'!$D:$D,J$10,'Model Trip Data'!$G:$G,J$9)</f>
        <v>0</v>
      </c>
      <c r="K147" s="133">
        <f>SUMIFS('Model Trip Data'!$H:$H,'Model Trip Data'!$A:$A,$B147,'Model Trip Data'!$B:$B,$C147,'Model Trip Data'!$C:$C,$D147,'Model Trip Data'!$E:$E,K$7,'Model Trip Data'!$F:$F,K$8,'Model Trip Data'!$D:$D,K$10,'Model Trip Data'!$G:$G,K$9)</f>
        <v>0</v>
      </c>
      <c r="L147" s="133">
        <f>SUMIFS('Model Trip Data'!$H:$H,'Model Trip Data'!$A:$A,$B147,'Model Trip Data'!$B:$B,$C147,'Model Trip Data'!$C:$C,$D147,'Model Trip Data'!$E:$E,L$7,'Model Trip Data'!$F:$F,L$8,'Model Trip Data'!$D:$D,L$10,'Model Trip Data'!$G:$G,L$9)</f>
        <v>0</v>
      </c>
      <c r="M147" s="133">
        <f>SUMIFS('Model Trip Data'!$H:$H,'Model Trip Data'!$A:$A,$B147,'Model Trip Data'!$B:$B,$C147,'Model Trip Data'!$C:$C,$D147,'Model Trip Data'!$E:$E,M$7,'Model Trip Data'!$F:$F,M$8,'Model Trip Data'!$G:$G,M$9)</f>
        <v>0</v>
      </c>
      <c r="N147" s="133">
        <f>SUMIFS('Model Trip Data'!$H:$H,'Model Trip Data'!$A:$A,$B147,'Model Trip Data'!$B:$B,$C147,'Model Trip Data'!$C:$C,$D147,'Model Trip Data'!$E:$E,N$7,'Model Trip Data'!$F:$F,N$8,'Model Trip Data'!$G:$G,N$9)</f>
        <v>0</v>
      </c>
      <c r="O147" s="133">
        <f>SUMIFS('Model Trip Data'!$H:$H,'Model Trip Data'!$A:$A,$B147,'Model Trip Data'!$B:$B,$C147,'Model Trip Data'!$C:$C,$D147,'Model Trip Data'!$E:$E,O$7,'Model Trip Data'!$F:$F,O$8,'Model Trip Data'!$G:$G,O$9)</f>
        <v>0</v>
      </c>
      <c r="P147" s="134" t="e">
        <f>VLOOKUP($B147&amp;"_"&amp;$C147&amp;"_"&amp;$D147&amp;"_"&amp;P$10,'Model Skims Data'!$A:$H,6,FALSE)</f>
        <v>#N/A</v>
      </c>
      <c r="Q147" s="134" t="e">
        <f>VLOOKUP($B147&amp;"_"&amp;$C147&amp;"_"&amp;$D147&amp;"_"&amp;Q$10,'Model Skims Data'!$A:$H,7,FALSE)</f>
        <v>#N/A</v>
      </c>
      <c r="R147" s="134" t="e">
        <f>VLOOKUP($B147&amp;"_"&amp;$C147&amp;"_"&amp;$D147&amp;"_"&amp;R$10,'Model Skims Data'!$A:$H,6,FALSE)</f>
        <v>#N/A</v>
      </c>
      <c r="S147" s="134" t="e">
        <f>VLOOKUP($B147&amp;"_"&amp;$C147&amp;"_"&amp;$D147&amp;"_"&amp;S$10,'Model Skims Data'!$A:$H,7,FALSE)</f>
        <v>#N/A</v>
      </c>
      <c r="T147" s="134" t="e">
        <f>VLOOKUP($B147&amp;"_"&amp;$C147&amp;"_"&amp;$D147&amp;"_"&amp;T$10,'Model Skims Data'!$A:$H,6,FALSE)</f>
        <v>#N/A</v>
      </c>
      <c r="U147" s="134" t="e">
        <f>VLOOKUP($B147&amp;"_"&amp;$C147&amp;"_"&amp;$D147&amp;"_"&amp;U$10,'Model Skims Data'!$A:$H,7,FALSE)</f>
        <v>#N/A</v>
      </c>
      <c r="V147" s="134" t="e">
        <f>VLOOKUP($B147&amp;"_"&amp;$C147&amp;"_"&amp;$D147&amp;"_"&amp;V$10,'Model Skims Data'!$A:$H,8,FALSE)</f>
        <v>#N/A</v>
      </c>
      <c r="W147" s="134" t="e">
        <f>VLOOKUP($B147&amp;"_"&amp;$C147&amp;"_"&amp;$D147&amp;"_"&amp;W$10,'Model Skims Data'!$A:$H,8,FALSE)</f>
        <v>#N/A</v>
      </c>
      <c r="X147" s="134" t="e">
        <f>VLOOKUP($B147&amp;"_"&amp;$C147&amp;"_"&amp;$D147&amp;"_"&amp;X$10,'Model Skims Data'!$A:$H,8,FALSE)</f>
        <v>#N/A</v>
      </c>
      <c r="Y147" s="134">
        <f>HLOOKUP('Pooling Demand- Subsidy &amp; ML'!$B147,'Main Sheet'!$B$9:$F$44,21,FALSE)</f>
        <v>20.3</v>
      </c>
      <c r="Z147" s="134">
        <f>HLOOKUP('Pooling Demand- Subsidy &amp; ML'!$B147,'Main Sheet'!$B$9:$F$44,23,FALSE)</f>
        <v>0</v>
      </c>
      <c r="AA147" s="179">
        <f>HLOOKUP('Pooling Demand- Subsidy &amp; ML'!$B147,'Main Sheet'!$B$9:$F$44,28,FALSE)</f>
        <v>-1.9513339196716502E-3</v>
      </c>
      <c r="AB147" s="180">
        <f>HLOOKUP('Pooling Demand- Subsidy &amp; ML'!$B147,'Main Sheet'!$B$9:$F$44,30,FALSE)</f>
        <v>-2.6</v>
      </c>
      <c r="AC147" s="180">
        <f>HLOOKUP('Pooling Demand- Subsidy &amp; ML'!$B147,'Main Sheet'!$B$9:$F$44,31,FALSE)</f>
        <v>-5.9</v>
      </c>
      <c r="AD147" s="180">
        <f>HLOOKUP('Pooling Demand- Subsidy &amp; ML'!$B147,'Main Sheet'!$B$9:$F$44,32,FALSE)</f>
        <v>-7.9</v>
      </c>
      <c r="AE147" s="108" t="e">
        <f t="shared" si="123"/>
        <v>#N/A</v>
      </c>
      <c r="AF147" s="108" t="e">
        <f t="shared" si="124"/>
        <v>#N/A</v>
      </c>
      <c r="AG147" s="108" t="e">
        <f t="shared" si="125"/>
        <v>#N/A</v>
      </c>
      <c r="AH147" s="134">
        <f>HLOOKUP('Pooling Demand- Subsidy &amp; ML'!$B147,'Main Sheet'!$B$9:$F$44,24,FALSE)</f>
        <v>54</v>
      </c>
      <c r="AI147" s="180">
        <f>HLOOKUP('Pooling Demand- Subsidy &amp; ML'!$B147,'Main Sheet'!$B$9:$F$44,34,FALSE)</f>
        <v>-2.9</v>
      </c>
      <c r="AJ147" s="180">
        <f>HLOOKUP('Pooling Demand- Subsidy &amp; ML'!$B147,'Main Sheet'!$B$9:$F$44,35,FALSE)</f>
        <v>-6.3</v>
      </c>
      <c r="AK147" s="180">
        <f>HLOOKUP('Pooling Demand- Subsidy &amp; ML'!$B147,'Main Sheet'!$B$9:$F$44,36,FALSE)</f>
        <v>-8.4</v>
      </c>
      <c r="AL147" s="108" t="e">
        <f t="shared" si="126"/>
        <v>#N/A</v>
      </c>
      <c r="AM147" s="108" t="e">
        <f t="shared" si="127"/>
        <v>#N/A</v>
      </c>
      <c r="AN147" s="108" t="e">
        <f t="shared" si="128"/>
        <v>#N/A</v>
      </c>
      <c r="AO147" s="128" t="e">
        <f>HLOOKUP($B147,'Main Sheet'!$B$9:$F$44,26,FALSE)*$P147/(1-AE147)</f>
        <v>#N/A</v>
      </c>
      <c r="AP147" s="128" t="e">
        <f>HLOOKUP($B147,'Main Sheet'!$B$9:$F$44,26,FALSE)*$P147/(1-AF147)</f>
        <v>#N/A</v>
      </c>
      <c r="AQ147" s="128" t="e">
        <f>HLOOKUP($B147,'Main Sheet'!$B$9:$F$44,26,FALSE)*$P147/(1-AG147)</f>
        <v>#N/A</v>
      </c>
      <c r="AR147" s="128" t="e">
        <f>HLOOKUP($B147,'Main Sheet'!$B$9:$F$44,26,FALSE)*$R147/(1-AE147)</f>
        <v>#N/A</v>
      </c>
      <c r="AS147" s="128" t="e">
        <f>HLOOKUP($B147,'Main Sheet'!$B$9:$F$44,26,FALSE)*$R147/(1-AF147)</f>
        <v>#N/A</v>
      </c>
      <c r="AT147" s="128" t="e">
        <f>HLOOKUP($B147,'Main Sheet'!$B$9:$F$44,26,FALSE)*$R147/(1-AG147)</f>
        <v>#N/A</v>
      </c>
      <c r="AU147" s="128" t="e">
        <f>HLOOKUP($B147,'Main Sheet'!$B$9:$F$44,26,FALSE)*$T147/(1-AL147)</f>
        <v>#N/A</v>
      </c>
      <c r="AV147" s="128" t="e">
        <f>HLOOKUP($B147,'Main Sheet'!$B$9:$F$44,26,FALSE)*$T147/(1-AM147)</f>
        <v>#N/A</v>
      </c>
      <c r="AW147" s="128" t="e">
        <f>HLOOKUP($B147,'Main Sheet'!$B$9:$F$44,26,FALSE)*$T147/(1-AN147)</f>
        <v>#N/A</v>
      </c>
      <c r="AX147" s="50" t="e">
        <f t="shared" si="87"/>
        <v>#N/A</v>
      </c>
      <c r="AY147" s="50" t="e">
        <f t="shared" si="88"/>
        <v>#N/A</v>
      </c>
      <c r="AZ147" s="50" t="e">
        <f t="shared" si="89"/>
        <v>#N/A</v>
      </c>
      <c r="BA147" s="50" t="e">
        <f t="shared" si="90"/>
        <v>#N/A</v>
      </c>
      <c r="BB147" s="50" t="e">
        <f t="shared" si="91"/>
        <v>#N/A</v>
      </c>
      <c r="BC147" s="50" t="e">
        <f t="shared" si="92"/>
        <v>#N/A</v>
      </c>
      <c r="BD147" s="50" t="e">
        <f t="shared" si="93"/>
        <v>#N/A</v>
      </c>
      <c r="BE147" s="50" t="e">
        <f t="shared" si="94"/>
        <v>#N/A</v>
      </c>
      <c r="BF147" s="50" t="e">
        <f t="shared" si="95"/>
        <v>#N/A</v>
      </c>
      <c r="BG147" s="131" t="e">
        <f t="shared" si="96"/>
        <v>#N/A</v>
      </c>
      <c r="BH147" s="131" t="e">
        <f t="shared" si="97"/>
        <v>#N/A</v>
      </c>
      <c r="BI147" s="131" t="e">
        <f t="shared" si="98"/>
        <v>#N/A</v>
      </c>
      <c r="BJ147" s="131" t="e">
        <f t="shared" si="99"/>
        <v>#N/A</v>
      </c>
      <c r="BK147" s="131" t="e">
        <f t="shared" si="100"/>
        <v>#N/A</v>
      </c>
      <c r="BL147" s="131" t="e">
        <f t="shared" si="101"/>
        <v>#N/A</v>
      </c>
      <c r="BM147" s="131" t="e">
        <f t="shared" si="102"/>
        <v>#N/A</v>
      </c>
      <c r="BN147" s="131" t="e">
        <f t="shared" si="103"/>
        <v>#N/A</v>
      </c>
      <c r="BO147" s="131" t="e">
        <f t="shared" si="104"/>
        <v>#N/A</v>
      </c>
      <c r="BP147" s="129" t="e">
        <f t="shared" si="105"/>
        <v>#N/A</v>
      </c>
      <c r="BQ147" s="129" t="e">
        <f t="shared" si="106"/>
        <v>#N/A</v>
      </c>
      <c r="BR147" s="129" t="e">
        <f t="shared" si="107"/>
        <v>#N/A</v>
      </c>
      <c r="BS147" s="129" t="e">
        <f t="shared" si="108"/>
        <v>#N/A</v>
      </c>
      <c r="BT147" s="129" t="e">
        <f t="shared" si="109"/>
        <v>#N/A</v>
      </c>
      <c r="BU147" s="129" t="e">
        <f t="shared" si="110"/>
        <v>#N/A</v>
      </c>
      <c r="BV147" s="129" t="e">
        <f t="shared" si="111"/>
        <v>#N/A</v>
      </c>
      <c r="BW147" s="129" t="e">
        <f t="shared" si="112"/>
        <v>#N/A</v>
      </c>
      <c r="BX147" s="129" t="e">
        <f t="shared" si="113"/>
        <v>#N/A</v>
      </c>
      <c r="BY147" s="131" t="e">
        <f t="shared" si="114"/>
        <v>#N/A</v>
      </c>
      <c r="BZ147" s="131" t="e">
        <f t="shared" si="115"/>
        <v>#N/A</v>
      </c>
      <c r="CA147" s="131" t="e">
        <f t="shared" si="116"/>
        <v>#N/A</v>
      </c>
      <c r="CB147" s="131" t="e">
        <f t="shared" si="117"/>
        <v>#N/A</v>
      </c>
      <c r="CC147" s="131" t="e">
        <f t="shared" si="118"/>
        <v>#N/A</v>
      </c>
      <c r="CD147" s="131" t="e">
        <f t="shared" si="119"/>
        <v>#N/A</v>
      </c>
      <c r="CE147" s="131" t="e">
        <f t="shared" si="120"/>
        <v>#N/A</v>
      </c>
      <c r="CF147" s="131" t="e">
        <f t="shared" si="121"/>
        <v>#N/A</v>
      </c>
      <c r="CG147" s="131" t="e">
        <f t="shared" si="122"/>
        <v>#N/A</v>
      </c>
    </row>
    <row r="148" spans="2:85" x14ac:dyDescent="0.2">
      <c r="B148" s="103">
        <v>2025</v>
      </c>
      <c r="C148" s="103">
        <v>2</v>
      </c>
      <c r="D148" s="103">
        <v>5</v>
      </c>
      <c r="E148" s="4" t="s">
        <v>4</v>
      </c>
      <c r="F148" s="4" t="s">
        <v>7</v>
      </c>
      <c r="G148" s="133">
        <f>SUMIFS('Model Trip Data'!$H:$H,'Model Trip Data'!$A:$A,$B148,'Model Trip Data'!$B:$B,$C148,'Model Trip Data'!$C:$C,$D148,'Model Trip Data'!$E:$E,G$7,'Model Trip Data'!$F:$F,G$8,'Model Trip Data'!$D:$D,G$10,'Model Trip Data'!$G:$G,G$9)</f>
        <v>0</v>
      </c>
      <c r="H148" s="133">
        <f>SUMIFS('Model Trip Data'!$H:$H,'Model Trip Data'!$A:$A,$B148,'Model Trip Data'!$B:$B,$C148,'Model Trip Data'!$C:$C,$D148,'Model Trip Data'!$E:$E,H$7,'Model Trip Data'!$F:$F,H$8,'Model Trip Data'!$D:$D,H$10,'Model Trip Data'!$G:$G,H$9)</f>
        <v>0</v>
      </c>
      <c r="I148" s="133">
        <f>SUMIFS('Model Trip Data'!$H:$H,'Model Trip Data'!$A:$A,$B148,'Model Trip Data'!$B:$B,$C148,'Model Trip Data'!$C:$C,$D148,'Model Trip Data'!$E:$E,I$7,'Model Trip Data'!$F:$F,I$8,'Model Trip Data'!$D:$D,I$10,'Model Trip Data'!$G:$G,I$9)</f>
        <v>0</v>
      </c>
      <c r="J148" s="133">
        <f>SUMIFS('Model Trip Data'!$H:$H,'Model Trip Data'!$A:$A,$B148,'Model Trip Data'!$B:$B,$C148,'Model Trip Data'!$C:$C,$D148,'Model Trip Data'!$E:$E,J$7,'Model Trip Data'!$F:$F,J$8,'Model Trip Data'!$D:$D,J$10,'Model Trip Data'!$G:$G,J$9)</f>
        <v>0</v>
      </c>
      <c r="K148" s="133">
        <f>SUMIFS('Model Trip Data'!$H:$H,'Model Trip Data'!$A:$A,$B148,'Model Trip Data'!$B:$B,$C148,'Model Trip Data'!$C:$C,$D148,'Model Trip Data'!$E:$E,K$7,'Model Trip Data'!$F:$F,K$8,'Model Trip Data'!$D:$D,K$10,'Model Trip Data'!$G:$G,K$9)</f>
        <v>0</v>
      </c>
      <c r="L148" s="133">
        <f>SUMIFS('Model Trip Data'!$H:$H,'Model Trip Data'!$A:$A,$B148,'Model Trip Data'!$B:$B,$C148,'Model Trip Data'!$C:$C,$D148,'Model Trip Data'!$E:$E,L$7,'Model Trip Data'!$F:$F,L$8,'Model Trip Data'!$D:$D,L$10,'Model Trip Data'!$G:$G,L$9)</f>
        <v>0</v>
      </c>
      <c r="M148" s="133">
        <f>SUMIFS('Model Trip Data'!$H:$H,'Model Trip Data'!$A:$A,$B148,'Model Trip Data'!$B:$B,$C148,'Model Trip Data'!$C:$C,$D148,'Model Trip Data'!$E:$E,M$7,'Model Trip Data'!$F:$F,M$8,'Model Trip Data'!$G:$G,M$9)</f>
        <v>0</v>
      </c>
      <c r="N148" s="133">
        <f>SUMIFS('Model Trip Data'!$H:$H,'Model Trip Data'!$A:$A,$B148,'Model Trip Data'!$B:$B,$C148,'Model Trip Data'!$C:$C,$D148,'Model Trip Data'!$E:$E,N$7,'Model Trip Data'!$F:$F,N$8,'Model Trip Data'!$G:$G,N$9)</f>
        <v>0</v>
      </c>
      <c r="O148" s="133">
        <f>SUMIFS('Model Trip Data'!$H:$H,'Model Trip Data'!$A:$A,$B148,'Model Trip Data'!$B:$B,$C148,'Model Trip Data'!$C:$C,$D148,'Model Trip Data'!$E:$E,O$7,'Model Trip Data'!$F:$F,O$8,'Model Trip Data'!$G:$G,O$9)</f>
        <v>0</v>
      </c>
      <c r="P148" s="134" t="e">
        <f>VLOOKUP($B148&amp;"_"&amp;$C148&amp;"_"&amp;$D148&amp;"_"&amp;P$10,'Model Skims Data'!$A:$H,6,FALSE)</f>
        <v>#N/A</v>
      </c>
      <c r="Q148" s="134" t="e">
        <f>VLOOKUP($B148&amp;"_"&amp;$C148&amp;"_"&amp;$D148&amp;"_"&amp;Q$10,'Model Skims Data'!$A:$H,7,FALSE)</f>
        <v>#N/A</v>
      </c>
      <c r="R148" s="134" t="e">
        <f>VLOOKUP($B148&amp;"_"&amp;$C148&amp;"_"&amp;$D148&amp;"_"&amp;R$10,'Model Skims Data'!$A:$H,6,FALSE)</f>
        <v>#N/A</v>
      </c>
      <c r="S148" s="134" t="e">
        <f>VLOOKUP($B148&amp;"_"&amp;$C148&amp;"_"&amp;$D148&amp;"_"&amp;S$10,'Model Skims Data'!$A:$H,7,FALSE)</f>
        <v>#N/A</v>
      </c>
      <c r="T148" s="134" t="e">
        <f>VLOOKUP($B148&amp;"_"&amp;$C148&amp;"_"&amp;$D148&amp;"_"&amp;T$10,'Model Skims Data'!$A:$H,6,FALSE)</f>
        <v>#N/A</v>
      </c>
      <c r="U148" s="134" t="e">
        <f>VLOOKUP($B148&amp;"_"&amp;$C148&amp;"_"&amp;$D148&amp;"_"&amp;U$10,'Model Skims Data'!$A:$H,7,FALSE)</f>
        <v>#N/A</v>
      </c>
      <c r="V148" s="134" t="e">
        <f>VLOOKUP($B148&amp;"_"&amp;$C148&amp;"_"&amp;$D148&amp;"_"&amp;V$10,'Model Skims Data'!$A:$H,8,FALSE)</f>
        <v>#N/A</v>
      </c>
      <c r="W148" s="134" t="e">
        <f>VLOOKUP($B148&amp;"_"&amp;$C148&amp;"_"&amp;$D148&amp;"_"&amp;W$10,'Model Skims Data'!$A:$H,8,FALSE)</f>
        <v>#N/A</v>
      </c>
      <c r="X148" s="134" t="e">
        <f>VLOOKUP($B148&amp;"_"&amp;$C148&amp;"_"&amp;$D148&amp;"_"&amp;X$10,'Model Skims Data'!$A:$H,8,FALSE)</f>
        <v>#N/A</v>
      </c>
      <c r="Y148" s="134">
        <f>HLOOKUP('Pooling Demand- Subsidy &amp; ML'!$B148,'Main Sheet'!$B$9:$F$44,21,FALSE)</f>
        <v>20.3</v>
      </c>
      <c r="Z148" s="134">
        <f>HLOOKUP('Pooling Demand- Subsidy &amp; ML'!$B148,'Main Sheet'!$B$9:$F$44,23,FALSE)</f>
        <v>0</v>
      </c>
      <c r="AA148" s="179">
        <f>HLOOKUP('Pooling Demand- Subsidy &amp; ML'!$B148,'Main Sheet'!$B$9:$F$44,28,FALSE)</f>
        <v>-1.9513339196716502E-3</v>
      </c>
      <c r="AB148" s="180">
        <f>HLOOKUP('Pooling Demand- Subsidy &amp; ML'!$B148,'Main Sheet'!$B$9:$F$44,30,FALSE)</f>
        <v>-2.6</v>
      </c>
      <c r="AC148" s="180">
        <f>HLOOKUP('Pooling Demand- Subsidy &amp; ML'!$B148,'Main Sheet'!$B$9:$F$44,31,FALSE)</f>
        <v>-5.9</v>
      </c>
      <c r="AD148" s="180">
        <f>HLOOKUP('Pooling Demand- Subsidy &amp; ML'!$B148,'Main Sheet'!$B$9:$F$44,32,FALSE)</f>
        <v>-7.9</v>
      </c>
      <c r="AE148" s="108" t="e">
        <f t="shared" si="123"/>
        <v>#N/A</v>
      </c>
      <c r="AF148" s="108" t="e">
        <f t="shared" si="124"/>
        <v>#N/A</v>
      </c>
      <c r="AG148" s="108" t="e">
        <f t="shared" si="125"/>
        <v>#N/A</v>
      </c>
      <c r="AH148" s="134">
        <f>HLOOKUP('Pooling Demand- Subsidy &amp; ML'!$B148,'Main Sheet'!$B$9:$F$44,24,FALSE)</f>
        <v>54</v>
      </c>
      <c r="AI148" s="180">
        <f>HLOOKUP('Pooling Demand- Subsidy &amp; ML'!$B148,'Main Sheet'!$B$9:$F$44,34,FALSE)</f>
        <v>-2.9</v>
      </c>
      <c r="AJ148" s="180">
        <f>HLOOKUP('Pooling Demand- Subsidy &amp; ML'!$B148,'Main Sheet'!$B$9:$F$44,35,FALSE)</f>
        <v>-6.3</v>
      </c>
      <c r="AK148" s="180">
        <f>HLOOKUP('Pooling Demand- Subsidy &amp; ML'!$B148,'Main Sheet'!$B$9:$F$44,36,FALSE)</f>
        <v>-8.4</v>
      </c>
      <c r="AL148" s="108" t="e">
        <f t="shared" si="126"/>
        <v>#N/A</v>
      </c>
      <c r="AM148" s="108" t="e">
        <f t="shared" si="127"/>
        <v>#N/A</v>
      </c>
      <c r="AN148" s="108" t="e">
        <f t="shared" si="128"/>
        <v>#N/A</v>
      </c>
      <c r="AO148" s="128" t="e">
        <f>HLOOKUP($B148,'Main Sheet'!$B$9:$F$44,26,FALSE)*$P148/(1-AE148)</f>
        <v>#N/A</v>
      </c>
      <c r="AP148" s="128" t="e">
        <f>HLOOKUP($B148,'Main Sheet'!$B$9:$F$44,26,FALSE)*$P148/(1-AF148)</f>
        <v>#N/A</v>
      </c>
      <c r="AQ148" s="128" t="e">
        <f>HLOOKUP($B148,'Main Sheet'!$B$9:$F$44,26,FALSE)*$P148/(1-AG148)</f>
        <v>#N/A</v>
      </c>
      <c r="AR148" s="128" t="e">
        <f>HLOOKUP($B148,'Main Sheet'!$B$9:$F$44,26,FALSE)*$R148/(1-AE148)</f>
        <v>#N/A</v>
      </c>
      <c r="AS148" s="128" t="e">
        <f>HLOOKUP($B148,'Main Sheet'!$B$9:$F$44,26,FALSE)*$R148/(1-AF148)</f>
        <v>#N/A</v>
      </c>
      <c r="AT148" s="128" t="e">
        <f>HLOOKUP($B148,'Main Sheet'!$B$9:$F$44,26,FALSE)*$R148/(1-AG148)</f>
        <v>#N/A</v>
      </c>
      <c r="AU148" s="128" t="e">
        <f>HLOOKUP($B148,'Main Sheet'!$B$9:$F$44,26,FALSE)*$T148/(1-AL148)</f>
        <v>#N/A</v>
      </c>
      <c r="AV148" s="128" t="e">
        <f>HLOOKUP($B148,'Main Sheet'!$B$9:$F$44,26,FALSE)*$T148/(1-AM148)</f>
        <v>#N/A</v>
      </c>
      <c r="AW148" s="128" t="e">
        <f>HLOOKUP($B148,'Main Sheet'!$B$9:$F$44,26,FALSE)*$T148/(1-AN148)</f>
        <v>#N/A</v>
      </c>
      <c r="AX148" s="50" t="e">
        <f t="shared" si="87"/>
        <v>#N/A</v>
      </c>
      <c r="AY148" s="50" t="e">
        <f t="shared" si="88"/>
        <v>#N/A</v>
      </c>
      <c r="AZ148" s="50" t="e">
        <f t="shared" si="89"/>
        <v>#N/A</v>
      </c>
      <c r="BA148" s="50" t="e">
        <f t="shared" si="90"/>
        <v>#N/A</v>
      </c>
      <c r="BB148" s="50" t="e">
        <f t="shared" si="91"/>
        <v>#N/A</v>
      </c>
      <c r="BC148" s="50" t="e">
        <f t="shared" si="92"/>
        <v>#N/A</v>
      </c>
      <c r="BD148" s="50" t="e">
        <f t="shared" si="93"/>
        <v>#N/A</v>
      </c>
      <c r="BE148" s="50" t="e">
        <f t="shared" si="94"/>
        <v>#N/A</v>
      </c>
      <c r="BF148" s="50" t="e">
        <f t="shared" si="95"/>
        <v>#N/A</v>
      </c>
      <c r="BG148" s="131" t="e">
        <f t="shared" si="96"/>
        <v>#N/A</v>
      </c>
      <c r="BH148" s="131" t="e">
        <f t="shared" si="97"/>
        <v>#N/A</v>
      </c>
      <c r="BI148" s="131" t="e">
        <f t="shared" si="98"/>
        <v>#N/A</v>
      </c>
      <c r="BJ148" s="131" t="e">
        <f t="shared" si="99"/>
        <v>#N/A</v>
      </c>
      <c r="BK148" s="131" t="e">
        <f t="shared" si="100"/>
        <v>#N/A</v>
      </c>
      <c r="BL148" s="131" t="e">
        <f t="shared" si="101"/>
        <v>#N/A</v>
      </c>
      <c r="BM148" s="131" t="e">
        <f t="shared" si="102"/>
        <v>#N/A</v>
      </c>
      <c r="BN148" s="131" t="e">
        <f t="shared" si="103"/>
        <v>#N/A</v>
      </c>
      <c r="BO148" s="131" t="e">
        <f t="shared" si="104"/>
        <v>#N/A</v>
      </c>
      <c r="BP148" s="129" t="e">
        <f t="shared" si="105"/>
        <v>#N/A</v>
      </c>
      <c r="BQ148" s="129" t="e">
        <f t="shared" si="106"/>
        <v>#N/A</v>
      </c>
      <c r="BR148" s="129" t="e">
        <f t="shared" si="107"/>
        <v>#N/A</v>
      </c>
      <c r="BS148" s="129" t="e">
        <f t="shared" si="108"/>
        <v>#N/A</v>
      </c>
      <c r="BT148" s="129" t="e">
        <f t="shared" si="109"/>
        <v>#N/A</v>
      </c>
      <c r="BU148" s="129" t="e">
        <f t="shared" si="110"/>
        <v>#N/A</v>
      </c>
      <c r="BV148" s="129" t="e">
        <f t="shared" si="111"/>
        <v>#N/A</v>
      </c>
      <c r="BW148" s="129" t="e">
        <f t="shared" si="112"/>
        <v>#N/A</v>
      </c>
      <c r="BX148" s="129" t="e">
        <f t="shared" si="113"/>
        <v>#N/A</v>
      </c>
      <c r="BY148" s="131" t="e">
        <f t="shared" si="114"/>
        <v>#N/A</v>
      </c>
      <c r="BZ148" s="131" t="e">
        <f t="shared" si="115"/>
        <v>#N/A</v>
      </c>
      <c r="CA148" s="131" t="e">
        <f t="shared" si="116"/>
        <v>#N/A</v>
      </c>
      <c r="CB148" s="131" t="e">
        <f t="shared" si="117"/>
        <v>#N/A</v>
      </c>
      <c r="CC148" s="131" t="e">
        <f t="shared" si="118"/>
        <v>#N/A</v>
      </c>
      <c r="CD148" s="131" t="e">
        <f t="shared" si="119"/>
        <v>#N/A</v>
      </c>
      <c r="CE148" s="131" t="e">
        <f t="shared" si="120"/>
        <v>#N/A</v>
      </c>
      <c r="CF148" s="131" t="e">
        <f t="shared" si="121"/>
        <v>#N/A</v>
      </c>
      <c r="CG148" s="131" t="e">
        <f t="shared" si="122"/>
        <v>#N/A</v>
      </c>
    </row>
    <row r="149" spans="2:85" x14ac:dyDescent="0.2">
      <c r="B149" s="103">
        <v>2025</v>
      </c>
      <c r="C149" s="103">
        <v>3</v>
      </c>
      <c r="D149" s="103">
        <v>5</v>
      </c>
      <c r="E149" s="4" t="s">
        <v>5</v>
      </c>
      <c r="F149" s="4" t="s">
        <v>7</v>
      </c>
      <c r="G149" s="133">
        <f>SUMIFS('Model Trip Data'!$H:$H,'Model Trip Data'!$A:$A,$B149,'Model Trip Data'!$B:$B,$C149,'Model Trip Data'!$C:$C,$D149,'Model Trip Data'!$E:$E,G$7,'Model Trip Data'!$F:$F,G$8,'Model Trip Data'!$D:$D,G$10,'Model Trip Data'!$G:$G,G$9)</f>
        <v>0</v>
      </c>
      <c r="H149" s="133">
        <f>SUMIFS('Model Trip Data'!$H:$H,'Model Trip Data'!$A:$A,$B149,'Model Trip Data'!$B:$B,$C149,'Model Trip Data'!$C:$C,$D149,'Model Trip Data'!$E:$E,H$7,'Model Trip Data'!$F:$F,H$8,'Model Trip Data'!$D:$D,H$10,'Model Trip Data'!$G:$G,H$9)</f>
        <v>0</v>
      </c>
      <c r="I149" s="133">
        <f>SUMIFS('Model Trip Data'!$H:$H,'Model Trip Data'!$A:$A,$B149,'Model Trip Data'!$B:$B,$C149,'Model Trip Data'!$C:$C,$D149,'Model Trip Data'!$E:$E,I$7,'Model Trip Data'!$F:$F,I$8,'Model Trip Data'!$D:$D,I$10,'Model Trip Data'!$G:$G,I$9)</f>
        <v>0</v>
      </c>
      <c r="J149" s="133">
        <f>SUMIFS('Model Trip Data'!$H:$H,'Model Trip Data'!$A:$A,$B149,'Model Trip Data'!$B:$B,$C149,'Model Trip Data'!$C:$C,$D149,'Model Trip Data'!$E:$E,J$7,'Model Trip Data'!$F:$F,J$8,'Model Trip Data'!$D:$D,J$10,'Model Trip Data'!$G:$G,J$9)</f>
        <v>0</v>
      </c>
      <c r="K149" s="133">
        <f>SUMIFS('Model Trip Data'!$H:$H,'Model Trip Data'!$A:$A,$B149,'Model Trip Data'!$B:$B,$C149,'Model Trip Data'!$C:$C,$D149,'Model Trip Data'!$E:$E,K$7,'Model Trip Data'!$F:$F,K$8,'Model Trip Data'!$D:$D,K$10,'Model Trip Data'!$G:$G,K$9)</f>
        <v>0</v>
      </c>
      <c r="L149" s="133">
        <f>SUMIFS('Model Trip Data'!$H:$H,'Model Trip Data'!$A:$A,$B149,'Model Trip Data'!$B:$B,$C149,'Model Trip Data'!$C:$C,$D149,'Model Trip Data'!$E:$E,L$7,'Model Trip Data'!$F:$F,L$8,'Model Trip Data'!$D:$D,L$10,'Model Trip Data'!$G:$G,L$9)</f>
        <v>0</v>
      </c>
      <c r="M149" s="133">
        <f>SUMIFS('Model Trip Data'!$H:$H,'Model Trip Data'!$A:$A,$B149,'Model Trip Data'!$B:$B,$C149,'Model Trip Data'!$C:$C,$D149,'Model Trip Data'!$E:$E,M$7,'Model Trip Data'!$F:$F,M$8,'Model Trip Data'!$G:$G,M$9)</f>
        <v>0</v>
      </c>
      <c r="N149" s="133">
        <f>SUMIFS('Model Trip Data'!$H:$H,'Model Trip Data'!$A:$A,$B149,'Model Trip Data'!$B:$B,$C149,'Model Trip Data'!$C:$C,$D149,'Model Trip Data'!$E:$E,N$7,'Model Trip Data'!$F:$F,N$8,'Model Trip Data'!$G:$G,N$9)</f>
        <v>0</v>
      </c>
      <c r="O149" s="133">
        <f>SUMIFS('Model Trip Data'!$H:$H,'Model Trip Data'!$A:$A,$B149,'Model Trip Data'!$B:$B,$C149,'Model Trip Data'!$C:$C,$D149,'Model Trip Data'!$E:$E,O$7,'Model Trip Data'!$F:$F,O$8,'Model Trip Data'!$G:$G,O$9)</f>
        <v>0</v>
      </c>
      <c r="P149" s="134" t="e">
        <f>VLOOKUP($B149&amp;"_"&amp;$C149&amp;"_"&amp;$D149&amp;"_"&amp;P$10,'Model Skims Data'!$A:$H,6,FALSE)</f>
        <v>#N/A</v>
      </c>
      <c r="Q149" s="134" t="e">
        <f>VLOOKUP($B149&amp;"_"&amp;$C149&amp;"_"&amp;$D149&amp;"_"&amp;Q$10,'Model Skims Data'!$A:$H,7,FALSE)</f>
        <v>#N/A</v>
      </c>
      <c r="R149" s="134" t="e">
        <f>VLOOKUP($B149&amp;"_"&amp;$C149&amp;"_"&amp;$D149&amp;"_"&amp;R$10,'Model Skims Data'!$A:$H,6,FALSE)</f>
        <v>#N/A</v>
      </c>
      <c r="S149" s="134" t="e">
        <f>VLOOKUP($B149&amp;"_"&amp;$C149&amp;"_"&amp;$D149&amp;"_"&amp;S$10,'Model Skims Data'!$A:$H,7,FALSE)</f>
        <v>#N/A</v>
      </c>
      <c r="T149" s="134" t="e">
        <f>VLOOKUP($B149&amp;"_"&amp;$C149&amp;"_"&amp;$D149&amp;"_"&amp;T$10,'Model Skims Data'!$A:$H,6,FALSE)</f>
        <v>#N/A</v>
      </c>
      <c r="U149" s="134" t="e">
        <f>VLOOKUP($B149&amp;"_"&amp;$C149&amp;"_"&amp;$D149&amp;"_"&amp;U$10,'Model Skims Data'!$A:$H,7,FALSE)</f>
        <v>#N/A</v>
      </c>
      <c r="V149" s="134" t="e">
        <f>VLOOKUP($B149&amp;"_"&amp;$C149&amp;"_"&amp;$D149&amp;"_"&amp;V$10,'Model Skims Data'!$A:$H,8,FALSE)</f>
        <v>#N/A</v>
      </c>
      <c r="W149" s="134" t="e">
        <f>VLOOKUP($B149&amp;"_"&amp;$C149&amp;"_"&amp;$D149&amp;"_"&amp;W$10,'Model Skims Data'!$A:$H,8,FALSE)</f>
        <v>#N/A</v>
      </c>
      <c r="X149" s="134" t="e">
        <f>VLOOKUP($B149&amp;"_"&amp;$C149&amp;"_"&amp;$D149&amp;"_"&amp;X$10,'Model Skims Data'!$A:$H,8,FALSE)</f>
        <v>#N/A</v>
      </c>
      <c r="Y149" s="134">
        <f>HLOOKUP('Pooling Demand- Subsidy &amp; ML'!$B149,'Main Sheet'!$B$9:$F$44,21,FALSE)</f>
        <v>20.3</v>
      </c>
      <c r="Z149" s="134">
        <f>HLOOKUP('Pooling Demand- Subsidy &amp; ML'!$B149,'Main Sheet'!$B$9:$F$44,23,FALSE)</f>
        <v>0</v>
      </c>
      <c r="AA149" s="179">
        <f>HLOOKUP('Pooling Demand- Subsidy &amp; ML'!$B149,'Main Sheet'!$B$9:$F$44,28,FALSE)</f>
        <v>-1.9513339196716502E-3</v>
      </c>
      <c r="AB149" s="180">
        <f>HLOOKUP('Pooling Demand- Subsidy &amp; ML'!$B149,'Main Sheet'!$B$9:$F$44,30,FALSE)</f>
        <v>-2.6</v>
      </c>
      <c r="AC149" s="180">
        <f>HLOOKUP('Pooling Demand- Subsidy &amp; ML'!$B149,'Main Sheet'!$B$9:$F$44,31,FALSE)</f>
        <v>-5.9</v>
      </c>
      <c r="AD149" s="180">
        <f>HLOOKUP('Pooling Demand- Subsidy &amp; ML'!$B149,'Main Sheet'!$B$9:$F$44,32,FALSE)</f>
        <v>-7.9</v>
      </c>
      <c r="AE149" s="108" t="e">
        <f t="shared" si="123"/>
        <v>#N/A</v>
      </c>
      <c r="AF149" s="108" t="e">
        <f t="shared" si="124"/>
        <v>#N/A</v>
      </c>
      <c r="AG149" s="108" t="e">
        <f t="shared" si="125"/>
        <v>#N/A</v>
      </c>
      <c r="AH149" s="134">
        <f>HLOOKUP('Pooling Demand- Subsidy &amp; ML'!$B149,'Main Sheet'!$B$9:$F$44,24,FALSE)</f>
        <v>54</v>
      </c>
      <c r="AI149" s="180">
        <f>HLOOKUP('Pooling Demand- Subsidy &amp; ML'!$B149,'Main Sheet'!$B$9:$F$44,34,FALSE)</f>
        <v>-2.9</v>
      </c>
      <c r="AJ149" s="180">
        <f>HLOOKUP('Pooling Demand- Subsidy &amp; ML'!$B149,'Main Sheet'!$B$9:$F$44,35,FALSE)</f>
        <v>-6.3</v>
      </c>
      <c r="AK149" s="180">
        <f>HLOOKUP('Pooling Demand- Subsidy &amp; ML'!$B149,'Main Sheet'!$B$9:$F$44,36,FALSE)</f>
        <v>-8.4</v>
      </c>
      <c r="AL149" s="108" t="e">
        <f t="shared" si="126"/>
        <v>#N/A</v>
      </c>
      <c r="AM149" s="108" t="e">
        <f t="shared" si="127"/>
        <v>#N/A</v>
      </c>
      <c r="AN149" s="108" t="e">
        <f t="shared" si="128"/>
        <v>#N/A</v>
      </c>
      <c r="AO149" s="128" t="e">
        <f>HLOOKUP($B149,'Main Sheet'!$B$9:$F$44,26,FALSE)*$P149/(1-AE149)</f>
        <v>#N/A</v>
      </c>
      <c r="AP149" s="128" t="e">
        <f>HLOOKUP($B149,'Main Sheet'!$B$9:$F$44,26,FALSE)*$P149/(1-AF149)</f>
        <v>#N/A</v>
      </c>
      <c r="AQ149" s="128" t="e">
        <f>HLOOKUP($B149,'Main Sheet'!$B$9:$F$44,26,FALSE)*$P149/(1-AG149)</f>
        <v>#N/A</v>
      </c>
      <c r="AR149" s="128" t="e">
        <f>HLOOKUP($B149,'Main Sheet'!$B$9:$F$44,26,FALSE)*$R149/(1-AE149)</f>
        <v>#N/A</v>
      </c>
      <c r="AS149" s="128" t="e">
        <f>HLOOKUP($B149,'Main Sheet'!$B$9:$F$44,26,FALSE)*$R149/(1-AF149)</f>
        <v>#N/A</v>
      </c>
      <c r="AT149" s="128" t="e">
        <f>HLOOKUP($B149,'Main Sheet'!$B$9:$F$44,26,FALSE)*$R149/(1-AG149)</f>
        <v>#N/A</v>
      </c>
      <c r="AU149" s="128" t="e">
        <f>HLOOKUP($B149,'Main Sheet'!$B$9:$F$44,26,FALSE)*$T149/(1-AL149)</f>
        <v>#N/A</v>
      </c>
      <c r="AV149" s="128" t="e">
        <f>HLOOKUP($B149,'Main Sheet'!$B$9:$F$44,26,FALSE)*$T149/(1-AM149)</f>
        <v>#N/A</v>
      </c>
      <c r="AW149" s="128" t="e">
        <f>HLOOKUP($B149,'Main Sheet'!$B$9:$F$44,26,FALSE)*$T149/(1-AN149)</f>
        <v>#N/A</v>
      </c>
      <c r="AX149" s="50" t="e">
        <f t="shared" si="87"/>
        <v>#N/A</v>
      </c>
      <c r="AY149" s="50" t="e">
        <f t="shared" si="88"/>
        <v>#N/A</v>
      </c>
      <c r="AZ149" s="50" t="e">
        <f t="shared" si="89"/>
        <v>#N/A</v>
      </c>
      <c r="BA149" s="50" t="e">
        <f t="shared" si="90"/>
        <v>#N/A</v>
      </c>
      <c r="BB149" s="50" t="e">
        <f t="shared" si="91"/>
        <v>#N/A</v>
      </c>
      <c r="BC149" s="50" t="e">
        <f t="shared" si="92"/>
        <v>#N/A</v>
      </c>
      <c r="BD149" s="50" t="e">
        <f t="shared" si="93"/>
        <v>#N/A</v>
      </c>
      <c r="BE149" s="50" t="e">
        <f t="shared" si="94"/>
        <v>#N/A</v>
      </c>
      <c r="BF149" s="50" t="e">
        <f t="shared" si="95"/>
        <v>#N/A</v>
      </c>
      <c r="BG149" s="131" t="e">
        <f t="shared" si="96"/>
        <v>#N/A</v>
      </c>
      <c r="BH149" s="131" t="e">
        <f t="shared" si="97"/>
        <v>#N/A</v>
      </c>
      <c r="BI149" s="131" t="e">
        <f t="shared" si="98"/>
        <v>#N/A</v>
      </c>
      <c r="BJ149" s="131" t="e">
        <f t="shared" si="99"/>
        <v>#N/A</v>
      </c>
      <c r="BK149" s="131" t="e">
        <f t="shared" si="100"/>
        <v>#N/A</v>
      </c>
      <c r="BL149" s="131" t="e">
        <f t="shared" si="101"/>
        <v>#N/A</v>
      </c>
      <c r="BM149" s="131" t="e">
        <f t="shared" si="102"/>
        <v>#N/A</v>
      </c>
      <c r="BN149" s="131" t="e">
        <f t="shared" si="103"/>
        <v>#N/A</v>
      </c>
      <c r="BO149" s="131" t="e">
        <f t="shared" si="104"/>
        <v>#N/A</v>
      </c>
      <c r="BP149" s="129" t="e">
        <f t="shared" si="105"/>
        <v>#N/A</v>
      </c>
      <c r="BQ149" s="129" t="e">
        <f t="shared" si="106"/>
        <v>#N/A</v>
      </c>
      <c r="BR149" s="129" t="e">
        <f t="shared" si="107"/>
        <v>#N/A</v>
      </c>
      <c r="BS149" s="129" t="e">
        <f t="shared" si="108"/>
        <v>#N/A</v>
      </c>
      <c r="BT149" s="129" t="e">
        <f t="shared" si="109"/>
        <v>#N/A</v>
      </c>
      <c r="BU149" s="129" t="e">
        <f t="shared" si="110"/>
        <v>#N/A</v>
      </c>
      <c r="BV149" s="129" t="e">
        <f t="shared" si="111"/>
        <v>#N/A</v>
      </c>
      <c r="BW149" s="129" t="e">
        <f t="shared" si="112"/>
        <v>#N/A</v>
      </c>
      <c r="BX149" s="129" t="e">
        <f t="shared" si="113"/>
        <v>#N/A</v>
      </c>
      <c r="BY149" s="131" t="e">
        <f t="shared" si="114"/>
        <v>#N/A</v>
      </c>
      <c r="BZ149" s="131" t="e">
        <f t="shared" si="115"/>
        <v>#N/A</v>
      </c>
      <c r="CA149" s="131" t="e">
        <f t="shared" si="116"/>
        <v>#N/A</v>
      </c>
      <c r="CB149" s="131" t="e">
        <f t="shared" si="117"/>
        <v>#N/A</v>
      </c>
      <c r="CC149" s="131" t="e">
        <f t="shared" si="118"/>
        <v>#N/A</v>
      </c>
      <c r="CD149" s="131" t="e">
        <f t="shared" si="119"/>
        <v>#N/A</v>
      </c>
      <c r="CE149" s="131" t="e">
        <f t="shared" si="120"/>
        <v>#N/A</v>
      </c>
      <c r="CF149" s="131" t="e">
        <f t="shared" si="121"/>
        <v>#N/A</v>
      </c>
      <c r="CG149" s="131" t="e">
        <f t="shared" si="122"/>
        <v>#N/A</v>
      </c>
    </row>
    <row r="150" spans="2:85" x14ac:dyDescent="0.2">
      <c r="B150" s="103">
        <v>2025</v>
      </c>
      <c r="C150" s="103">
        <v>4</v>
      </c>
      <c r="D150" s="103">
        <v>5</v>
      </c>
      <c r="E150" s="4" t="s">
        <v>6</v>
      </c>
      <c r="F150" s="4" t="s">
        <v>7</v>
      </c>
      <c r="G150" s="133">
        <f>SUMIFS('Model Trip Data'!$H:$H,'Model Trip Data'!$A:$A,$B150,'Model Trip Data'!$B:$B,$C150,'Model Trip Data'!$C:$C,$D150,'Model Trip Data'!$E:$E,G$7,'Model Trip Data'!$F:$F,G$8,'Model Trip Data'!$D:$D,G$10,'Model Trip Data'!$G:$G,G$9)</f>
        <v>0</v>
      </c>
      <c r="H150" s="133">
        <f>SUMIFS('Model Trip Data'!$H:$H,'Model Trip Data'!$A:$A,$B150,'Model Trip Data'!$B:$B,$C150,'Model Trip Data'!$C:$C,$D150,'Model Trip Data'!$E:$E,H$7,'Model Trip Data'!$F:$F,H$8,'Model Trip Data'!$D:$D,H$10,'Model Trip Data'!$G:$G,H$9)</f>
        <v>0</v>
      </c>
      <c r="I150" s="133">
        <f>SUMIFS('Model Trip Data'!$H:$H,'Model Trip Data'!$A:$A,$B150,'Model Trip Data'!$B:$B,$C150,'Model Trip Data'!$C:$C,$D150,'Model Trip Data'!$E:$E,I$7,'Model Trip Data'!$F:$F,I$8,'Model Trip Data'!$D:$D,I$10,'Model Trip Data'!$G:$G,I$9)</f>
        <v>0</v>
      </c>
      <c r="J150" s="133">
        <f>SUMIFS('Model Trip Data'!$H:$H,'Model Trip Data'!$A:$A,$B150,'Model Trip Data'!$B:$B,$C150,'Model Trip Data'!$C:$C,$D150,'Model Trip Data'!$E:$E,J$7,'Model Trip Data'!$F:$F,J$8,'Model Trip Data'!$D:$D,J$10,'Model Trip Data'!$G:$G,J$9)</f>
        <v>0</v>
      </c>
      <c r="K150" s="133">
        <f>SUMIFS('Model Trip Data'!$H:$H,'Model Trip Data'!$A:$A,$B150,'Model Trip Data'!$B:$B,$C150,'Model Trip Data'!$C:$C,$D150,'Model Trip Data'!$E:$E,K$7,'Model Trip Data'!$F:$F,K$8,'Model Trip Data'!$D:$D,K$10,'Model Trip Data'!$G:$G,K$9)</f>
        <v>0</v>
      </c>
      <c r="L150" s="133">
        <f>SUMIFS('Model Trip Data'!$H:$H,'Model Trip Data'!$A:$A,$B150,'Model Trip Data'!$B:$B,$C150,'Model Trip Data'!$C:$C,$D150,'Model Trip Data'!$E:$E,L$7,'Model Trip Data'!$F:$F,L$8,'Model Trip Data'!$D:$D,L$10,'Model Trip Data'!$G:$G,L$9)</f>
        <v>0</v>
      </c>
      <c r="M150" s="133">
        <f>SUMIFS('Model Trip Data'!$H:$H,'Model Trip Data'!$A:$A,$B150,'Model Trip Data'!$B:$B,$C150,'Model Trip Data'!$C:$C,$D150,'Model Trip Data'!$E:$E,M$7,'Model Trip Data'!$F:$F,M$8,'Model Trip Data'!$G:$G,M$9)</f>
        <v>0</v>
      </c>
      <c r="N150" s="133">
        <f>SUMIFS('Model Trip Data'!$H:$H,'Model Trip Data'!$A:$A,$B150,'Model Trip Data'!$B:$B,$C150,'Model Trip Data'!$C:$C,$D150,'Model Trip Data'!$E:$E,N$7,'Model Trip Data'!$F:$F,N$8,'Model Trip Data'!$G:$G,N$9)</f>
        <v>0</v>
      </c>
      <c r="O150" s="133">
        <f>SUMIFS('Model Trip Data'!$H:$H,'Model Trip Data'!$A:$A,$B150,'Model Trip Data'!$B:$B,$C150,'Model Trip Data'!$C:$C,$D150,'Model Trip Data'!$E:$E,O$7,'Model Trip Data'!$F:$F,O$8,'Model Trip Data'!$G:$G,O$9)</f>
        <v>0</v>
      </c>
      <c r="P150" s="134" t="e">
        <f>VLOOKUP($B150&amp;"_"&amp;$C150&amp;"_"&amp;$D150&amp;"_"&amp;P$10,'Model Skims Data'!$A:$H,6,FALSE)</f>
        <v>#N/A</v>
      </c>
      <c r="Q150" s="134" t="e">
        <f>VLOOKUP($B150&amp;"_"&amp;$C150&amp;"_"&amp;$D150&amp;"_"&amp;Q$10,'Model Skims Data'!$A:$H,7,FALSE)</f>
        <v>#N/A</v>
      </c>
      <c r="R150" s="134" t="e">
        <f>VLOOKUP($B150&amp;"_"&amp;$C150&amp;"_"&amp;$D150&amp;"_"&amp;R$10,'Model Skims Data'!$A:$H,6,FALSE)</f>
        <v>#N/A</v>
      </c>
      <c r="S150" s="134" t="e">
        <f>VLOOKUP($B150&amp;"_"&amp;$C150&amp;"_"&amp;$D150&amp;"_"&amp;S$10,'Model Skims Data'!$A:$H,7,FALSE)</f>
        <v>#N/A</v>
      </c>
      <c r="T150" s="134" t="e">
        <f>VLOOKUP($B150&amp;"_"&amp;$C150&amp;"_"&amp;$D150&amp;"_"&amp;T$10,'Model Skims Data'!$A:$H,6,FALSE)</f>
        <v>#N/A</v>
      </c>
      <c r="U150" s="134" t="e">
        <f>VLOOKUP($B150&amp;"_"&amp;$C150&amp;"_"&amp;$D150&amp;"_"&amp;U$10,'Model Skims Data'!$A:$H,7,FALSE)</f>
        <v>#N/A</v>
      </c>
      <c r="V150" s="134" t="e">
        <f>VLOOKUP($B150&amp;"_"&amp;$C150&amp;"_"&amp;$D150&amp;"_"&amp;V$10,'Model Skims Data'!$A:$H,8,FALSE)</f>
        <v>#N/A</v>
      </c>
      <c r="W150" s="134" t="e">
        <f>VLOOKUP($B150&amp;"_"&amp;$C150&amp;"_"&amp;$D150&amp;"_"&amp;W$10,'Model Skims Data'!$A:$H,8,FALSE)</f>
        <v>#N/A</v>
      </c>
      <c r="X150" s="134" t="e">
        <f>VLOOKUP($B150&amp;"_"&amp;$C150&amp;"_"&amp;$D150&amp;"_"&amp;X$10,'Model Skims Data'!$A:$H,8,FALSE)</f>
        <v>#N/A</v>
      </c>
      <c r="Y150" s="134">
        <f>HLOOKUP('Pooling Demand- Subsidy &amp; ML'!$B150,'Main Sheet'!$B$9:$F$44,21,FALSE)</f>
        <v>20.3</v>
      </c>
      <c r="Z150" s="134">
        <f>HLOOKUP('Pooling Demand- Subsidy &amp; ML'!$B150,'Main Sheet'!$B$9:$F$44,23,FALSE)</f>
        <v>0</v>
      </c>
      <c r="AA150" s="179">
        <f>HLOOKUP('Pooling Demand- Subsidy &amp; ML'!$B150,'Main Sheet'!$B$9:$F$44,28,FALSE)</f>
        <v>-1.9513339196716502E-3</v>
      </c>
      <c r="AB150" s="180">
        <f>HLOOKUP('Pooling Demand- Subsidy &amp; ML'!$B150,'Main Sheet'!$B$9:$F$44,30,FALSE)</f>
        <v>-2.6</v>
      </c>
      <c r="AC150" s="180">
        <f>HLOOKUP('Pooling Demand- Subsidy &amp; ML'!$B150,'Main Sheet'!$B$9:$F$44,31,FALSE)</f>
        <v>-5.9</v>
      </c>
      <c r="AD150" s="180">
        <f>HLOOKUP('Pooling Demand- Subsidy &amp; ML'!$B150,'Main Sheet'!$B$9:$F$44,32,FALSE)</f>
        <v>-7.9</v>
      </c>
      <c r="AE150" s="108" t="e">
        <f t="shared" si="123"/>
        <v>#N/A</v>
      </c>
      <c r="AF150" s="108" t="e">
        <f t="shared" si="124"/>
        <v>#N/A</v>
      </c>
      <c r="AG150" s="108" t="e">
        <f t="shared" si="125"/>
        <v>#N/A</v>
      </c>
      <c r="AH150" s="134">
        <f>HLOOKUP('Pooling Demand- Subsidy &amp; ML'!$B150,'Main Sheet'!$B$9:$F$44,24,FALSE)</f>
        <v>54</v>
      </c>
      <c r="AI150" s="180">
        <f>HLOOKUP('Pooling Demand- Subsidy &amp; ML'!$B150,'Main Sheet'!$B$9:$F$44,34,FALSE)</f>
        <v>-2.9</v>
      </c>
      <c r="AJ150" s="180">
        <f>HLOOKUP('Pooling Demand- Subsidy &amp; ML'!$B150,'Main Sheet'!$B$9:$F$44,35,FALSE)</f>
        <v>-6.3</v>
      </c>
      <c r="AK150" s="180">
        <f>HLOOKUP('Pooling Demand- Subsidy &amp; ML'!$B150,'Main Sheet'!$B$9:$F$44,36,FALSE)</f>
        <v>-8.4</v>
      </c>
      <c r="AL150" s="108" t="e">
        <f t="shared" si="126"/>
        <v>#N/A</v>
      </c>
      <c r="AM150" s="108" t="e">
        <f t="shared" si="127"/>
        <v>#N/A</v>
      </c>
      <c r="AN150" s="108" t="e">
        <f t="shared" si="128"/>
        <v>#N/A</v>
      </c>
      <c r="AO150" s="128" t="e">
        <f>HLOOKUP($B150,'Main Sheet'!$B$9:$F$44,26,FALSE)*$P150/(1-AE150)</f>
        <v>#N/A</v>
      </c>
      <c r="AP150" s="128" t="e">
        <f>HLOOKUP($B150,'Main Sheet'!$B$9:$F$44,26,FALSE)*$P150/(1-AF150)</f>
        <v>#N/A</v>
      </c>
      <c r="AQ150" s="128" t="e">
        <f>HLOOKUP($B150,'Main Sheet'!$B$9:$F$44,26,FALSE)*$P150/(1-AG150)</f>
        <v>#N/A</v>
      </c>
      <c r="AR150" s="128" t="e">
        <f>HLOOKUP($B150,'Main Sheet'!$B$9:$F$44,26,FALSE)*$R150/(1-AE150)</f>
        <v>#N/A</v>
      </c>
      <c r="AS150" s="128" t="e">
        <f>HLOOKUP($B150,'Main Sheet'!$B$9:$F$44,26,FALSE)*$R150/(1-AF150)</f>
        <v>#N/A</v>
      </c>
      <c r="AT150" s="128" t="e">
        <f>HLOOKUP($B150,'Main Sheet'!$B$9:$F$44,26,FALSE)*$R150/(1-AG150)</f>
        <v>#N/A</v>
      </c>
      <c r="AU150" s="128" t="e">
        <f>HLOOKUP($B150,'Main Sheet'!$B$9:$F$44,26,FALSE)*$T150/(1-AL150)</f>
        <v>#N/A</v>
      </c>
      <c r="AV150" s="128" t="e">
        <f>HLOOKUP($B150,'Main Sheet'!$B$9:$F$44,26,FALSE)*$T150/(1-AM150)</f>
        <v>#N/A</v>
      </c>
      <c r="AW150" s="128" t="e">
        <f>HLOOKUP($B150,'Main Sheet'!$B$9:$F$44,26,FALSE)*$T150/(1-AN150)</f>
        <v>#N/A</v>
      </c>
      <c r="AX150" s="50" t="e">
        <f t="shared" si="87"/>
        <v>#N/A</v>
      </c>
      <c r="AY150" s="50" t="e">
        <f t="shared" si="88"/>
        <v>#N/A</v>
      </c>
      <c r="AZ150" s="50" t="e">
        <f t="shared" si="89"/>
        <v>#N/A</v>
      </c>
      <c r="BA150" s="50" t="e">
        <f t="shared" si="90"/>
        <v>#N/A</v>
      </c>
      <c r="BB150" s="50" t="e">
        <f t="shared" si="91"/>
        <v>#N/A</v>
      </c>
      <c r="BC150" s="50" t="e">
        <f t="shared" si="92"/>
        <v>#N/A</v>
      </c>
      <c r="BD150" s="50" t="e">
        <f t="shared" si="93"/>
        <v>#N/A</v>
      </c>
      <c r="BE150" s="50" t="e">
        <f t="shared" si="94"/>
        <v>#N/A</v>
      </c>
      <c r="BF150" s="50" t="e">
        <f t="shared" si="95"/>
        <v>#N/A</v>
      </c>
      <c r="BG150" s="131" t="e">
        <f t="shared" si="96"/>
        <v>#N/A</v>
      </c>
      <c r="BH150" s="131" t="e">
        <f t="shared" si="97"/>
        <v>#N/A</v>
      </c>
      <c r="BI150" s="131" t="e">
        <f t="shared" si="98"/>
        <v>#N/A</v>
      </c>
      <c r="BJ150" s="131" t="e">
        <f t="shared" si="99"/>
        <v>#N/A</v>
      </c>
      <c r="BK150" s="131" t="e">
        <f t="shared" si="100"/>
        <v>#N/A</v>
      </c>
      <c r="BL150" s="131" t="e">
        <f t="shared" si="101"/>
        <v>#N/A</v>
      </c>
      <c r="BM150" s="131" t="e">
        <f t="shared" si="102"/>
        <v>#N/A</v>
      </c>
      <c r="BN150" s="131" t="e">
        <f t="shared" si="103"/>
        <v>#N/A</v>
      </c>
      <c r="BO150" s="131" t="e">
        <f t="shared" si="104"/>
        <v>#N/A</v>
      </c>
      <c r="BP150" s="129" t="e">
        <f t="shared" si="105"/>
        <v>#N/A</v>
      </c>
      <c r="BQ150" s="129" t="e">
        <f t="shared" si="106"/>
        <v>#N/A</v>
      </c>
      <c r="BR150" s="129" t="e">
        <f t="shared" si="107"/>
        <v>#N/A</v>
      </c>
      <c r="BS150" s="129" t="e">
        <f t="shared" si="108"/>
        <v>#N/A</v>
      </c>
      <c r="BT150" s="129" t="e">
        <f t="shared" si="109"/>
        <v>#N/A</v>
      </c>
      <c r="BU150" s="129" t="e">
        <f t="shared" si="110"/>
        <v>#N/A</v>
      </c>
      <c r="BV150" s="129" t="e">
        <f t="shared" si="111"/>
        <v>#N/A</v>
      </c>
      <c r="BW150" s="129" t="e">
        <f t="shared" si="112"/>
        <v>#N/A</v>
      </c>
      <c r="BX150" s="129" t="e">
        <f t="shared" si="113"/>
        <v>#N/A</v>
      </c>
      <c r="BY150" s="131" t="e">
        <f t="shared" si="114"/>
        <v>#N/A</v>
      </c>
      <c r="BZ150" s="131" t="e">
        <f t="shared" si="115"/>
        <v>#N/A</v>
      </c>
      <c r="CA150" s="131" t="e">
        <f t="shared" si="116"/>
        <v>#N/A</v>
      </c>
      <c r="CB150" s="131" t="e">
        <f t="shared" si="117"/>
        <v>#N/A</v>
      </c>
      <c r="CC150" s="131" t="e">
        <f t="shared" si="118"/>
        <v>#N/A</v>
      </c>
      <c r="CD150" s="131" t="e">
        <f t="shared" si="119"/>
        <v>#N/A</v>
      </c>
      <c r="CE150" s="131" t="e">
        <f t="shared" si="120"/>
        <v>#N/A</v>
      </c>
      <c r="CF150" s="131" t="e">
        <f t="shared" si="121"/>
        <v>#N/A</v>
      </c>
      <c r="CG150" s="131" t="e">
        <f t="shared" si="122"/>
        <v>#N/A</v>
      </c>
    </row>
    <row r="151" spans="2:85" x14ac:dyDescent="0.2">
      <c r="B151" s="103">
        <v>2025</v>
      </c>
      <c r="C151" s="103">
        <v>5</v>
      </c>
      <c r="D151" s="103">
        <v>5</v>
      </c>
      <c r="E151" s="4" t="s">
        <v>7</v>
      </c>
      <c r="F151" s="4" t="s">
        <v>7</v>
      </c>
      <c r="G151" s="133">
        <f>SUMIFS('Model Trip Data'!$H:$H,'Model Trip Data'!$A:$A,$B151,'Model Trip Data'!$B:$B,$C151,'Model Trip Data'!$C:$C,$D151,'Model Trip Data'!$E:$E,G$7,'Model Trip Data'!$F:$F,G$8,'Model Trip Data'!$D:$D,G$10,'Model Trip Data'!$G:$G,G$9)</f>
        <v>0</v>
      </c>
      <c r="H151" s="133">
        <f>SUMIFS('Model Trip Data'!$H:$H,'Model Trip Data'!$A:$A,$B151,'Model Trip Data'!$B:$B,$C151,'Model Trip Data'!$C:$C,$D151,'Model Trip Data'!$E:$E,H$7,'Model Trip Data'!$F:$F,H$8,'Model Trip Data'!$D:$D,H$10,'Model Trip Data'!$G:$G,H$9)</f>
        <v>0</v>
      </c>
      <c r="I151" s="133">
        <f>SUMIFS('Model Trip Data'!$H:$H,'Model Trip Data'!$A:$A,$B151,'Model Trip Data'!$B:$B,$C151,'Model Trip Data'!$C:$C,$D151,'Model Trip Data'!$E:$E,I$7,'Model Trip Data'!$F:$F,I$8,'Model Trip Data'!$D:$D,I$10,'Model Trip Data'!$G:$G,I$9)</f>
        <v>0</v>
      </c>
      <c r="J151" s="133">
        <f>SUMIFS('Model Trip Data'!$H:$H,'Model Trip Data'!$A:$A,$B151,'Model Trip Data'!$B:$B,$C151,'Model Trip Data'!$C:$C,$D151,'Model Trip Data'!$E:$E,J$7,'Model Trip Data'!$F:$F,J$8,'Model Trip Data'!$D:$D,J$10,'Model Trip Data'!$G:$G,J$9)</f>
        <v>0</v>
      </c>
      <c r="K151" s="133">
        <f>SUMIFS('Model Trip Data'!$H:$H,'Model Trip Data'!$A:$A,$B151,'Model Trip Data'!$B:$B,$C151,'Model Trip Data'!$C:$C,$D151,'Model Trip Data'!$E:$E,K$7,'Model Trip Data'!$F:$F,K$8,'Model Trip Data'!$D:$D,K$10,'Model Trip Data'!$G:$G,K$9)</f>
        <v>0</v>
      </c>
      <c r="L151" s="133">
        <f>SUMIFS('Model Trip Data'!$H:$H,'Model Trip Data'!$A:$A,$B151,'Model Trip Data'!$B:$B,$C151,'Model Trip Data'!$C:$C,$D151,'Model Trip Data'!$E:$E,L$7,'Model Trip Data'!$F:$F,L$8,'Model Trip Data'!$D:$D,L$10,'Model Trip Data'!$G:$G,L$9)</f>
        <v>0</v>
      </c>
      <c r="M151" s="133">
        <f>SUMIFS('Model Trip Data'!$H:$H,'Model Trip Data'!$A:$A,$B151,'Model Trip Data'!$B:$B,$C151,'Model Trip Data'!$C:$C,$D151,'Model Trip Data'!$E:$E,M$7,'Model Trip Data'!$F:$F,M$8,'Model Trip Data'!$G:$G,M$9)</f>
        <v>0</v>
      </c>
      <c r="N151" s="133">
        <f>SUMIFS('Model Trip Data'!$H:$H,'Model Trip Data'!$A:$A,$B151,'Model Trip Data'!$B:$B,$C151,'Model Trip Data'!$C:$C,$D151,'Model Trip Data'!$E:$E,N$7,'Model Trip Data'!$F:$F,N$8,'Model Trip Data'!$G:$G,N$9)</f>
        <v>0</v>
      </c>
      <c r="O151" s="133">
        <f>SUMIFS('Model Trip Data'!$H:$H,'Model Trip Data'!$A:$A,$B151,'Model Trip Data'!$B:$B,$C151,'Model Trip Data'!$C:$C,$D151,'Model Trip Data'!$E:$E,O$7,'Model Trip Data'!$F:$F,O$8,'Model Trip Data'!$G:$G,O$9)</f>
        <v>0</v>
      </c>
      <c r="P151" s="134" t="e">
        <f>VLOOKUP($B151&amp;"_"&amp;$C151&amp;"_"&amp;$D151&amp;"_"&amp;P$10,'Model Skims Data'!$A:$H,6,FALSE)</f>
        <v>#N/A</v>
      </c>
      <c r="Q151" s="134" t="e">
        <f>VLOOKUP($B151&amp;"_"&amp;$C151&amp;"_"&amp;$D151&amp;"_"&amp;Q$10,'Model Skims Data'!$A:$H,7,FALSE)</f>
        <v>#N/A</v>
      </c>
      <c r="R151" s="134" t="e">
        <f>VLOOKUP($B151&amp;"_"&amp;$C151&amp;"_"&amp;$D151&amp;"_"&amp;R$10,'Model Skims Data'!$A:$H,6,FALSE)</f>
        <v>#N/A</v>
      </c>
      <c r="S151" s="134" t="e">
        <f>VLOOKUP($B151&amp;"_"&amp;$C151&amp;"_"&amp;$D151&amp;"_"&amp;S$10,'Model Skims Data'!$A:$H,7,FALSE)</f>
        <v>#N/A</v>
      </c>
      <c r="T151" s="134" t="e">
        <f>VLOOKUP($B151&amp;"_"&amp;$C151&amp;"_"&amp;$D151&amp;"_"&amp;T$10,'Model Skims Data'!$A:$H,6,FALSE)</f>
        <v>#N/A</v>
      </c>
      <c r="U151" s="134" t="e">
        <f>VLOOKUP($B151&amp;"_"&amp;$C151&amp;"_"&amp;$D151&amp;"_"&amp;U$10,'Model Skims Data'!$A:$H,7,FALSE)</f>
        <v>#N/A</v>
      </c>
      <c r="V151" s="134" t="e">
        <f>VLOOKUP($B151&amp;"_"&amp;$C151&amp;"_"&amp;$D151&amp;"_"&amp;V$10,'Model Skims Data'!$A:$H,8,FALSE)</f>
        <v>#N/A</v>
      </c>
      <c r="W151" s="134" t="e">
        <f>VLOOKUP($B151&amp;"_"&amp;$C151&amp;"_"&amp;$D151&amp;"_"&amp;W$10,'Model Skims Data'!$A:$H,8,FALSE)</f>
        <v>#N/A</v>
      </c>
      <c r="X151" s="134" t="e">
        <f>VLOOKUP($B151&amp;"_"&amp;$C151&amp;"_"&amp;$D151&amp;"_"&amp;X$10,'Model Skims Data'!$A:$H,8,FALSE)</f>
        <v>#N/A</v>
      </c>
      <c r="Y151" s="134">
        <f>HLOOKUP('Pooling Demand- Subsidy &amp; ML'!$B151,'Main Sheet'!$B$9:$F$44,21,FALSE)</f>
        <v>20.3</v>
      </c>
      <c r="Z151" s="134">
        <f>HLOOKUP('Pooling Demand- Subsidy &amp; ML'!$B151,'Main Sheet'!$B$9:$F$44,23,FALSE)</f>
        <v>0</v>
      </c>
      <c r="AA151" s="179">
        <f>HLOOKUP('Pooling Demand- Subsidy &amp; ML'!$B151,'Main Sheet'!$B$9:$F$44,28,FALSE)</f>
        <v>-1.9513339196716502E-3</v>
      </c>
      <c r="AB151" s="180">
        <f>HLOOKUP('Pooling Demand- Subsidy &amp; ML'!$B151,'Main Sheet'!$B$9:$F$44,30,FALSE)</f>
        <v>-2.6</v>
      </c>
      <c r="AC151" s="180">
        <f>HLOOKUP('Pooling Demand- Subsidy &amp; ML'!$B151,'Main Sheet'!$B$9:$F$44,31,FALSE)</f>
        <v>-5.9</v>
      </c>
      <c r="AD151" s="180">
        <f>HLOOKUP('Pooling Demand- Subsidy &amp; ML'!$B151,'Main Sheet'!$B$9:$F$44,32,FALSE)</f>
        <v>-7.9</v>
      </c>
      <c r="AE151" s="108" t="e">
        <f t="shared" si="123"/>
        <v>#N/A</v>
      </c>
      <c r="AF151" s="108" t="e">
        <f t="shared" si="124"/>
        <v>#N/A</v>
      </c>
      <c r="AG151" s="108" t="e">
        <f t="shared" si="125"/>
        <v>#N/A</v>
      </c>
      <c r="AH151" s="134">
        <f>HLOOKUP('Pooling Demand- Subsidy &amp; ML'!$B151,'Main Sheet'!$B$9:$F$44,24,FALSE)</f>
        <v>54</v>
      </c>
      <c r="AI151" s="180">
        <f>HLOOKUP('Pooling Demand- Subsidy &amp; ML'!$B151,'Main Sheet'!$B$9:$F$44,34,FALSE)</f>
        <v>-2.9</v>
      </c>
      <c r="AJ151" s="180">
        <f>HLOOKUP('Pooling Demand- Subsidy &amp; ML'!$B151,'Main Sheet'!$B$9:$F$44,35,FALSE)</f>
        <v>-6.3</v>
      </c>
      <c r="AK151" s="180">
        <f>HLOOKUP('Pooling Demand- Subsidy &amp; ML'!$B151,'Main Sheet'!$B$9:$F$44,36,FALSE)</f>
        <v>-8.4</v>
      </c>
      <c r="AL151" s="108" t="e">
        <f t="shared" si="126"/>
        <v>#N/A</v>
      </c>
      <c r="AM151" s="108" t="e">
        <f t="shared" si="127"/>
        <v>#N/A</v>
      </c>
      <c r="AN151" s="108" t="e">
        <f t="shared" si="128"/>
        <v>#N/A</v>
      </c>
      <c r="AO151" s="128" t="e">
        <f>HLOOKUP($B151,'Main Sheet'!$B$9:$F$44,26,FALSE)*$P151/(1-AE151)</f>
        <v>#N/A</v>
      </c>
      <c r="AP151" s="128" t="e">
        <f>HLOOKUP($B151,'Main Sheet'!$B$9:$F$44,26,FALSE)*$P151/(1-AF151)</f>
        <v>#N/A</v>
      </c>
      <c r="AQ151" s="128" t="e">
        <f>HLOOKUP($B151,'Main Sheet'!$B$9:$F$44,26,FALSE)*$P151/(1-AG151)</f>
        <v>#N/A</v>
      </c>
      <c r="AR151" s="128" t="e">
        <f>HLOOKUP($B151,'Main Sheet'!$B$9:$F$44,26,FALSE)*$R151/(1-AE151)</f>
        <v>#N/A</v>
      </c>
      <c r="AS151" s="128" t="e">
        <f>HLOOKUP($B151,'Main Sheet'!$B$9:$F$44,26,FALSE)*$R151/(1-AF151)</f>
        <v>#N/A</v>
      </c>
      <c r="AT151" s="128" t="e">
        <f>HLOOKUP($B151,'Main Sheet'!$B$9:$F$44,26,FALSE)*$R151/(1-AG151)</f>
        <v>#N/A</v>
      </c>
      <c r="AU151" s="128" t="e">
        <f>HLOOKUP($B151,'Main Sheet'!$B$9:$F$44,26,FALSE)*$T151/(1-AL151)</f>
        <v>#N/A</v>
      </c>
      <c r="AV151" s="128" t="e">
        <f>HLOOKUP($B151,'Main Sheet'!$B$9:$F$44,26,FALSE)*$T151/(1-AM151)</f>
        <v>#N/A</v>
      </c>
      <c r="AW151" s="128" t="e">
        <f>HLOOKUP($B151,'Main Sheet'!$B$9:$F$44,26,FALSE)*$T151/(1-AN151)</f>
        <v>#N/A</v>
      </c>
      <c r="AX151" s="50" t="e">
        <f t="shared" si="87"/>
        <v>#N/A</v>
      </c>
      <c r="AY151" s="50" t="e">
        <f t="shared" si="88"/>
        <v>#N/A</v>
      </c>
      <c r="AZ151" s="50" t="e">
        <f t="shared" si="89"/>
        <v>#N/A</v>
      </c>
      <c r="BA151" s="50" t="e">
        <f t="shared" si="90"/>
        <v>#N/A</v>
      </c>
      <c r="BB151" s="50" t="e">
        <f t="shared" si="91"/>
        <v>#N/A</v>
      </c>
      <c r="BC151" s="50" t="e">
        <f t="shared" si="92"/>
        <v>#N/A</v>
      </c>
      <c r="BD151" s="50" t="e">
        <f t="shared" si="93"/>
        <v>#N/A</v>
      </c>
      <c r="BE151" s="50" t="e">
        <f t="shared" si="94"/>
        <v>#N/A</v>
      </c>
      <c r="BF151" s="50" t="e">
        <f t="shared" si="95"/>
        <v>#N/A</v>
      </c>
      <c r="BG151" s="131" t="e">
        <f t="shared" si="96"/>
        <v>#N/A</v>
      </c>
      <c r="BH151" s="131" t="e">
        <f t="shared" si="97"/>
        <v>#N/A</v>
      </c>
      <c r="BI151" s="131" t="e">
        <f t="shared" si="98"/>
        <v>#N/A</v>
      </c>
      <c r="BJ151" s="131" t="e">
        <f t="shared" si="99"/>
        <v>#N/A</v>
      </c>
      <c r="BK151" s="131" t="e">
        <f t="shared" si="100"/>
        <v>#N/A</v>
      </c>
      <c r="BL151" s="131" t="e">
        <f t="shared" si="101"/>
        <v>#N/A</v>
      </c>
      <c r="BM151" s="131" t="e">
        <f t="shared" si="102"/>
        <v>#N/A</v>
      </c>
      <c r="BN151" s="131" t="e">
        <f t="shared" si="103"/>
        <v>#N/A</v>
      </c>
      <c r="BO151" s="131" t="e">
        <f t="shared" si="104"/>
        <v>#N/A</v>
      </c>
      <c r="BP151" s="129" t="e">
        <f t="shared" si="105"/>
        <v>#N/A</v>
      </c>
      <c r="BQ151" s="129" t="e">
        <f t="shared" si="106"/>
        <v>#N/A</v>
      </c>
      <c r="BR151" s="129" t="e">
        <f t="shared" si="107"/>
        <v>#N/A</v>
      </c>
      <c r="BS151" s="129" t="e">
        <f t="shared" si="108"/>
        <v>#N/A</v>
      </c>
      <c r="BT151" s="129" t="e">
        <f t="shared" si="109"/>
        <v>#N/A</v>
      </c>
      <c r="BU151" s="129" t="e">
        <f t="shared" si="110"/>
        <v>#N/A</v>
      </c>
      <c r="BV151" s="129" t="e">
        <f t="shared" si="111"/>
        <v>#N/A</v>
      </c>
      <c r="BW151" s="129" t="e">
        <f t="shared" si="112"/>
        <v>#N/A</v>
      </c>
      <c r="BX151" s="129" t="e">
        <f t="shared" si="113"/>
        <v>#N/A</v>
      </c>
      <c r="BY151" s="131" t="e">
        <f t="shared" si="114"/>
        <v>#N/A</v>
      </c>
      <c r="BZ151" s="131" t="e">
        <f t="shared" si="115"/>
        <v>#N/A</v>
      </c>
      <c r="CA151" s="131" t="e">
        <f t="shared" si="116"/>
        <v>#N/A</v>
      </c>
      <c r="CB151" s="131" t="e">
        <f t="shared" si="117"/>
        <v>#N/A</v>
      </c>
      <c r="CC151" s="131" t="e">
        <f t="shared" si="118"/>
        <v>#N/A</v>
      </c>
      <c r="CD151" s="131" t="e">
        <f t="shared" si="119"/>
        <v>#N/A</v>
      </c>
      <c r="CE151" s="131" t="e">
        <f t="shared" si="120"/>
        <v>#N/A</v>
      </c>
      <c r="CF151" s="131" t="e">
        <f t="shared" si="121"/>
        <v>#N/A</v>
      </c>
      <c r="CG151" s="131" t="e">
        <f t="shared" si="122"/>
        <v>#N/A</v>
      </c>
    </row>
    <row r="152" spans="2:85" x14ac:dyDescent="0.2">
      <c r="B152" s="103">
        <v>2025</v>
      </c>
      <c r="C152" s="103">
        <v>6</v>
      </c>
      <c r="D152" s="103">
        <v>5</v>
      </c>
      <c r="E152" s="4" t="s">
        <v>8</v>
      </c>
      <c r="F152" s="4" t="s">
        <v>7</v>
      </c>
      <c r="G152" s="133">
        <f>SUMIFS('Model Trip Data'!$H:$H,'Model Trip Data'!$A:$A,$B152,'Model Trip Data'!$B:$B,$C152,'Model Trip Data'!$C:$C,$D152,'Model Trip Data'!$E:$E,G$7,'Model Trip Data'!$F:$F,G$8,'Model Trip Data'!$D:$D,G$10,'Model Trip Data'!$G:$G,G$9)</f>
        <v>0</v>
      </c>
      <c r="H152" s="133">
        <f>SUMIFS('Model Trip Data'!$H:$H,'Model Trip Data'!$A:$A,$B152,'Model Trip Data'!$B:$B,$C152,'Model Trip Data'!$C:$C,$D152,'Model Trip Data'!$E:$E,H$7,'Model Trip Data'!$F:$F,H$8,'Model Trip Data'!$D:$D,H$10,'Model Trip Data'!$G:$G,H$9)</f>
        <v>0</v>
      </c>
      <c r="I152" s="133">
        <f>SUMIFS('Model Trip Data'!$H:$H,'Model Trip Data'!$A:$A,$B152,'Model Trip Data'!$B:$B,$C152,'Model Trip Data'!$C:$C,$D152,'Model Trip Data'!$E:$E,I$7,'Model Trip Data'!$F:$F,I$8,'Model Trip Data'!$D:$D,I$10,'Model Trip Data'!$G:$G,I$9)</f>
        <v>0</v>
      </c>
      <c r="J152" s="133">
        <f>SUMIFS('Model Trip Data'!$H:$H,'Model Trip Data'!$A:$A,$B152,'Model Trip Data'!$B:$B,$C152,'Model Trip Data'!$C:$C,$D152,'Model Trip Data'!$E:$E,J$7,'Model Trip Data'!$F:$F,J$8,'Model Trip Data'!$D:$D,J$10,'Model Trip Data'!$G:$G,J$9)</f>
        <v>0</v>
      </c>
      <c r="K152" s="133">
        <f>SUMIFS('Model Trip Data'!$H:$H,'Model Trip Data'!$A:$A,$B152,'Model Trip Data'!$B:$B,$C152,'Model Trip Data'!$C:$C,$D152,'Model Trip Data'!$E:$E,K$7,'Model Trip Data'!$F:$F,K$8,'Model Trip Data'!$D:$D,K$10,'Model Trip Data'!$G:$G,K$9)</f>
        <v>0</v>
      </c>
      <c r="L152" s="133">
        <f>SUMIFS('Model Trip Data'!$H:$H,'Model Trip Data'!$A:$A,$B152,'Model Trip Data'!$B:$B,$C152,'Model Trip Data'!$C:$C,$D152,'Model Trip Data'!$E:$E,L$7,'Model Trip Data'!$F:$F,L$8,'Model Trip Data'!$D:$D,L$10,'Model Trip Data'!$G:$G,L$9)</f>
        <v>0</v>
      </c>
      <c r="M152" s="133">
        <f>SUMIFS('Model Trip Data'!$H:$H,'Model Trip Data'!$A:$A,$B152,'Model Trip Data'!$B:$B,$C152,'Model Trip Data'!$C:$C,$D152,'Model Trip Data'!$E:$E,M$7,'Model Trip Data'!$F:$F,M$8,'Model Trip Data'!$G:$G,M$9)</f>
        <v>0</v>
      </c>
      <c r="N152" s="133">
        <f>SUMIFS('Model Trip Data'!$H:$H,'Model Trip Data'!$A:$A,$B152,'Model Trip Data'!$B:$B,$C152,'Model Trip Data'!$C:$C,$D152,'Model Trip Data'!$E:$E,N$7,'Model Trip Data'!$F:$F,N$8,'Model Trip Data'!$G:$G,N$9)</f>
        <v>0</v>
      </c>
      <c r="O152" s="133">
        <f>SUMIFS('Model Trip Data'!$H:$H,'Model Trip Data'!$A:$A,$B152,'Model Trip Data'!$B:$B,$C152,'Model Trip Data'!$C:$C,$D152,'Model Trip Data'!$E:$E,O$7,'Model Trip Data'!$F:$F,O$8,'Model Trip Data'!$G:$G,O$9)</f>
        <v>0</v>
      </c>
      <c r="P152" s="134" t="e">
        <f>VLOOKUP($B152&amp;"_"&amp;$C152&amp;"_"&amp;$D152&amp;"_"&amp;P$10,'Model Skims Data'!$A:$H,6,FALSE)</f>
        <v>#N/A</v>
      </c>
      <c r="Q152" s="134" t="e">
        <f>VLOOKUP($B152&amp;"_"&amp;$C152&amp;"_"&amp;$D152&amp;"_"&amp;Q$10,'Model Skims Data'!$A:$H,7,FALSE)</f>
        <v>#N/A</v>
      </c>
      <c r="R152" s="134" t="e">
        <f>VLOOKUP($B152&amp;"_"&amp;$C152&amp;"_"&amp;$D152&amp;"_"&amp;R$10,'Model Skims Data'!$A:$H,6,FALSE)</f>
        <v>#N/A</v>
      </c>
      <c r="S152" s="134" t="e">
        <f>VLOOKUP($B152&amp;"_"&amp;$C152&amp;"_"&amp;$D152&amp;"_"&amp;S$10,'Model Skims Data'!$A:$H,7,FALSE)</f>
        <v>#N/A</v>
      </c>
      <c r="T152" s="134" t="e">
        <f>VLOOKUP($B152&amp;"_"&amp;$C152&amp;"_"&amp;$D152&amp;"_"&amp;T$10,'Model Skims Data'!$A:$H,6,FALSE)</f>
        <v>#N/A</v>
      </c>
      <c r="U152" s="134" t="e">
        <f>VLOOKUP($B152&amp;"_"&amp;$C152&amp;"_"&amp;$D152&amp;"_"&amp;U$10,'Model Skims Data'!$A:$H,7,FALSE)</f>
        <v>#N/A</v>
      </c>
      <c r="V152" s="134" t="e">
        <f>VLOOKUP($B152&amp;"_"&amp;$C152&amp;"_"&amp;$D152&amp;"_"&amp;V$10,'Model Skims Data'!$A:$H,8,FALSE)</f>
        <v>#N/A</v>
      </c>
      <c r="W152" s="134" t="e">
        <f>VLOOKUP($B152&amp;"_"&amp;$C152&amp;"_"&amp;$D152&amp;"_"&amp;W$10,'Model Skims Data'!$A:$H,8,FALSE)</f>
        <v>#N/A</v>
      </c>
      <c r="X152" s="134" t="e">
        <f>VLOOKUP($B152&amp;"_"&amp;$C152&amp;"_"&amp;$D152&amp;"_"&amp;X$10,'Model Skims Data'!$A:$H,8,FALSE)</f>
        <v>#N/A</v>
      </c>
      <c r="Y152" s="134">
        <f>HLOOKUP('Pooling Demand- Subsidy &amp; ML'!$B152,'Main Sheet'!$B$9:$F$44,21,FALSE)</f>
        <v>20.3</v>
      </c>
      <c r="Z152" s="134">
        <f>HLOOKUP('Pooling Demand- Subsidy &amp; ML'!$B152,'Main Sheet'!$B$9:$F$44,23,FALSE)</f>
        <v>0</v>
      </c>
      <c r="AA152" s="179">
        <f>HLOOKUP('Pooling Demand- Subsidy &amp; ML'!$B152,'Main Sheet'!$B$9:$F$44,28,FALSE)</f>
        <v>-1.9513339196716502E-3</v>
      </c>
      <c r="AB152" s="180">
        <f>HLOOKUP('Pooling Demand- Subsidy &amp; ML'!$B152,'Main Sheet'!$B$9:$F$44,30,FALSE)</f>
        <v>-2.6</v>
      </c>
      <c r="AC152" s="180">
        <f>HLOOKUP('Pooling Demand- Subsidy &amp; ML'!$B152,'Main Sheet'!$B$9:$F$44,31,FALSE)</f>
        <v>-5.9</v>
      </c>
      <c r="AD152" s="180">
        <f>HLOOKUP('Pooling Demand- Subsidy &amp; ML'!$B152,'Main Sheet'!$B$9:$F$44,32,FALSE)</f>
        <v>-7.9</v>
      </c>
      <c r="AE152" s="108" t="e">
        <f t="shared" si="123"/>
        <v>#N/A</v>
      </c>
      <c r="AF152" s="108" t="e">
        <f t="shared" si="124"/>
        <v>#N/A</v>
      </c>
      <c r="AG152" s="108" t="e">
        <f t="shared" si="125"/>
        <v>#N/A</v>
      </c>
      <c r="AH152" s="134">
        <f>HLOOKUP('Pooling Demand- Subsidy &amp; ML'!$B152,'Main Sheet'!$B$9:$F$44,24,FALSE)</f>
        <v>54</v>
      </c>
      <c r="AI152" s="180">
        <f>HLOOKUP('Pooling Demand- Subsidy &amp; ML'!$B152,'Main Sheet'!$B$9:$F$44,34,FALSE)</f>
        <v>-2.9</v>
      </c>
      <c r="AJ152" s="180">
        <f>HLOOKUP('Pooling Demand- Subsidy &amp; ML'!$B152,'Main Sheet'!$B$9:$F$44,35,FALSE)</f>
        <v>-6.3</v>
      </c>
      <c r="AK152" s="180">
        <f>HLOOKUP('Pooling Demand- Subsidy &amp; ML'!$B152,'Main Sheet'!$B$9:$F$44,36,FALSE)</f>
        <v>-8.4</v>
      </c>
      <c r="AL152" s="108" t="e">
        <f t="shared" si="126"/>
        <v>#N/A</v>
      </c>
      <c r="AM152" s="108" t="e">
        <f t="shared" si="127"/>
        <v>#N/A</v>
      </c>
      <c r="AN152" s="108" t="e">
        <f t="shared" si="128"/>
        <v>#N/A</v>
      </c>
      <c r="AO152" s="128" t="e">
        <f>HLOOKUP($B152,'Main Sheet'!$B$9:$F$44,26,FALSE)*$P152/(1-AE152)</f>
        <v>#N/A</v>
      </c>
      <c r="AP152" s="128" t="e">
        <f>HLOOKUP($B152,'Main Sheet'!$B$9:$F$44,26,FALSE)*$P152/(1-AF152)</f>
        <v>#N/A</v>
      </c>
      <c r="AQ152" s="128" t="e">
        <f>HLOOKUP($B152,'Main Sheet'!$B$9:$F$44,26,FALSE)*$P152/(1-AG152)</f>
        <v>#N/A</v>
      </c>
      <c r="AR152" s="128" t="e">
        <f>HLOOKUP($B152,'Main Sheet'!$B$9:$F$44,26,FALSE)*$R152/(1-AE152)</f>
        <v>#N/A</v>
      </c>
      <c r="AS152" s="128" t="e">
        <f>HLOOKUP($B152,'Main Sheet'!$B$9:$F$44,26,FALSE)*$R152/(1-AF152)</f>
        <v>#N/A</v>
      </c>
      <c r="AT152" s="128" t="e">
        <f>HLOOKUP($B152,'Main Sheet'!$B$9:$F$44,26,FALSE)*$R152/(1-AG152)</f>
        <v>#N/A</v>
      </c>
      <c r="AU152" s="128" t="e">
        <f>HLOOKUP($B152,'Main Sheet'!$B$9:$F$44,26,FALSE)*$T152/(1-AL152)</f>
        <v>#N/A</v>
      </c>
      <c r="AV152" s="128" t="e">
        <f>HLOOKUP($B152,'Main Sheet'!$B$9:$F$44,26,FALSE)*$T152/(1-AM152)</f>
        <v>#N/A</v>
      </c>
      <c r="AW152" s="128" t="e">
        <f>HLOOKUP($B152,'Main Sheet'!$B$9:$F$44,26,FALSE)*$T152/(1-AN152)</f>
        <v>#N/A</v>
      </c>
      <c r="AX152" s="50" t="e">
        <f t="shared" si="87"/>
        <v>#N/A</v>
      </c>
      <c r="AY152" s="50" t="e">
        <f t="shared" si="88"/>
        <v>#N/A</v>
      </c>
      <c r="AZ152" s="50" t="e">
        <f t="shared" si="89"/>
        <v>#N/A</v>
      </c>
      <c r="BA152" s="50" t="e">
        <f t="shared" si="90"/>
        <v>#N/A</v>
      </c>
      <c r="BB152" s="50" t="e">
        <f t="shared" si="91"/>
        <v>#N/A</v>
      </c>
      <c r="BC152" s="50" t="e">
        <f t="shared" si="92"/>
        <v>#N/A</v>
      </c>
      <c r="BD152" s="50" t="e">
        <f t="shared" si="93"/>
        <v>#N/A</v>
      </c>
      <c r="BE152" s="50" t="e">
        <f t="shared" si="94"/>
        <v>#N/A</v>
      </c>
      <c r="BF152" s="50" t="e">
        <f t="shared" si="95"/>
        <v>#N/A</v>
      </c>
      <c r="BG152" s="131" t="e">
        <f t="shared" si="96"/>
        <v>#N/A</v>
      </c>
      <c r="BH152" s="131" t="e">
        <f t="shared" si="97"/>
        <v>#N/A</v>
      </c>
      <c r="BI152" s="131" t="e">
        <f t="shared" si="98"/>
        <v>#N/A</v>
      </c>
      <c r="BJ152" s="131" t="e">
        <f t="shared" si="99"/>
        <v>#N/A</v>
      </c>
      <c r="BK152" s="131" t="e">
        <f t="shared" si="100"/>
        <v>#N/A</v>
      </c>
      <c r="BL152" s="131" t="e">
        <f t="shared" si="101"/>
        <v>#N/A</v>
      </c>
      <c r="BM152" s="131" t="e">
        <f t="shared" si="102"/>
        <v>#N/A</v>
      </c>
      <c r="BN152" s="131" t="e">
        <f t="shared" si="103"/>
        <v>#N/A</v>
      </c>
      <c r="BO152" s="131" t="e">
        <f t="shared" si="104"/>
        <v>#N/A</v>
      </c>
      <c r="BP152" s="129" t="e">
        <f t="shared" si="105"/>
        <v>#N/A</v>
      </c>
      <c r="BQ152" s="129" t="e">
        <f t="shared" si="106"/>
        <v>#N/A</v>
      </c>
      <c r="BR152" s="129" t="e">
        <f t="shared" si="107"/>
        <v>#N/A</v>
      </c>
      <c r="BS152" s="129" t="e">
        <f t="shared" si="108"/>
        <v>#N/A</v>
      </c>
      <c r="BT152" s="129" t="e">
        <f t="shared" si="109"/>
        <v>#N/A</v>
      </c>
      <c r="BU152" s="129" t="e">
        <f t="shared" si="110"/>
        <v>#N/A</v>
      </c>
      <c r="BV152" s="129" t="e">
        <f t="shared" si="111"/>
        <v>#N/A</v>
      </c>
      <c r="BW152" s="129" t="e">
        <f t="shared" si="112"/>
        <v>#N/A</v>
      </c>
      <c r="BX152" s="129" t="e">
        <f t="shared" si="113"/>
        <v>#N/A</v>
      </c>
      <c r="BY152" s="131" t="e">
        <f t="shared" si="114"/>
        <v>#N/A</v>
      </c>
      <c r="BZ152" s="131" t="e">
        <f t="shared" si="115"/>
        <v>#N/A</v>
      </c>
      <c r="CA152" s="131" t="e">
        <f t="shared" si="116"/>
        <v>#N/A</v>
      </c>
      <c r="CB152" s="131" t="e">
        <f t="shared" si="117"/>
        <v>#N/A</v>
      </c>
      <c r="CC152" s="131" t="e">
        <f t="shared" si="118"/>
        <v>#N/A</v>
      </c>
      <c r="CD152" s="131" t="e">
        <f t="shared" si="119"/>
        <v>#N/A</v>
      </c>
      <c r="CE152" s="131" t="e">
        <f t="shared" si="120"/>
        <v>#N/A</v>
      </c>
      <c r="CF152" s="131" t="e">
        <f t="shared" si="121"/>
        <v>#N/A</v>
      </c>
      <c r="CG152" s="131" t="e">
        <f t="shared" si="122"/>
        <v>#N/A</v>
      </c>
    </row>
    <row r="153" spans="2:85" x14ac:dyDescent="0.2">
      <c r="B153" s="103">
        <v>2025</v>
      </c>
      <c r="C153" s="103">
        <v>0</v>
      </c>
      <c r="D153" s="103">
        <v>6</v>
      </c>
      <c r="E153" s="4" t="s">
        <v>2</v>
      </c>
      <c r="F153" s="4" t="s">
        <v>8</v>
      </c>
      <c r="G153" s="133">
        <f>SUMIFS('Model Trip Data'!$H:$H,'Model Trip Data'!$A:$A,$B153,'Model Trip Data'!$B:$B,$C153,'Model Trip Data'!$C:$C,$D153,'Model Trip Data'!$E:$E,G$7,'Model Trip Data'!$F:$F,G$8,'Model Trip Data'!$D:$D,G$10,'Model Trip Data'!$G:$G,G$9)</f>
        <v>0</v>
      </c>
      <c r="H153" s="133">
        <f>SUMIFS('Model Trip Data'!$H:$H,'Model Trip Data'!$A:$A,$B153,'Model Trip Data'!$B:$B,$C153,'Model Trip Data'!$C:$C,$D153,'Model Trip Data'!$E:$E,H$7,'Model Trip Data'!$F:$F,H$8,'Model Trip Data'!$D:$D,H$10,'Model Trip Data'!$G:$G,H$9)</f>
        <v>0</v>
      </c>
      <c r="I153" s="133">
        <f>SUMIFS('Model Trip Data'!$H:$H,'Model Trip Data'!$A:$A,$B153,'Model Trip Data'!$B:$B,$C153,'Model Trip Data'!$C:$C,$D153,'Model Trip Data'!$E:$E,I$7,'Model Trip Data'!$F:$F,I$8,'Model Trip Data'!$D:$D,I$10,'Model Trip Data'!$G:$G,I$9)</f>
        <v>0</v>
      </c>
      <c r="J153" s="133">
        <f>SUMIFS('Model Trip Data'!$H:$H,'Model Trip Data'!$A:$A,$B153,'Model Trip Data'!$B:$B,$C153,'Model Trip Data'!$C:$C,$D153,'Model Trip Data'!$E:$E,J$7,'Model Trip Data'!$F:$F,J$8,'Model Trip Data'!$D:$D,J$10,'Model Trip Data'!$G:$G,J$9)</f>
        <v>0</v>
      </c>
      <c r="K153" s="133">
        <f>SUMIFS('Model Trip Data'!$H:$H,'Model Trip Data'!$A:$A,$B153,'Model Trip Data'!$B:$B,$C153,'Model Trip Data'!$C:$C,$D153,'Model Trip Data'!$E:$E,K$7,'Model Trip Data'!$F:$F,K$8,'Model Trip Data'!$D:$D,K$10,'Model Trip Data'!$G:$G,K$9)</f>
        <v>0</v>
      </c>
      <c r="L153" s="133">
        <f>SUMIFS('Model Trip Data'!$H:$H,'Model Trip Data'!$A:$A,$B153,'Model Trip Data'!$B:$B,$C153,'Model Trip Data'!$C:$C,$D153,'Model Trip Data'!$E:$E,L$7,'Model Trip Data'!$F:$F,L$8,'Model Trip Data'!$D:$D,L$10,'Model Trip Data'!$G:$G,L$9)</f>
        <v>0</v>
      </c>
      <c r="M153" s="133">
        <f>SUMIFS('Model Trip Data'!$H:$H,'Model Trip Data'!$A:$A,$B153,'Model Trip Data'!$B:$B,$C153,'Model Trip Data'!$C:$C,$D153,'Model Trip Data'!$E:$E,M$7,'Model Trip Data'!$F:$F,M$8,'Model Trip Data'!$G:$G,M$9)</f>
        <v>0</v>
      </c>
      <c r="N153" s="133">
        <f>SUMIFS('Model Trip Data'!$H:$H,'Model Trip Data'!$A:$A,$B153,'Model Trip Data'!$B:$B,$C153,'Model Trip Data'!$C:$C,$D153,'Model Trip Data'!$E:$E,N$7,'Model Trip Data'!$F:$F,N$8,'Model Trip Data'!$G:$G,N$9)</f>
        <v>0</v>
      </c>
      <c r="O153" s="133">
        <f>SUMIFS('Model Trip Data'!$H:$H,'Model Trip Data'!$A:$A,$B153,'Model Trip Data'!$B:$B,$C153,'Model Trip Data'!$C:$C,$D153,'Model Trip Data'!$E:$E,O$7,'Model Trip Data'!$F:$F,O$8,'Model Trip Data'!$G:$G,O$9)</f>
        <v>0</v>
      </c>
      <c r="P153" s="134" t="e">
        <f>VLOOKUP($B153&amp;"_"&amp;$C153&amp;"_"&amp;$D153&amp;"_"&amp;P$10,'Model Skims Data'!$A:$H,6,FALSE)</f>
        <v>#N/A</v>
      </c>
      <c r="Q153" s="134" t="e">
        <f>VLOOKUP($B153&amp;"_"&amp;$C153&amp;"_"&amp;$D153&amp;"_"&amp;Q$10,'Model Skims Data'!$A:$H,7,FALSE)</f>
        <v>#N/A</v>
      </c>
      <c r="R153" s="134" t="e">
        <f>VLOOKUP($B153&amp;"_"&amp;$C153&amp;"_"&amp;$D153&amp;"_"&amp;R$10,'Model Skims Data'!$A:$H,6,FALSE)</f>
        <v>#N/A</v>
      </c>
      <c r="S153" s="134" t="e">
        <f>VLOOKUP($B153&amp;"_"&amp;$C153&amp;"_"&amp;$D153&amp;"_"&amp;S$10,'Model Skims Data'!$A:$H,7,FALSE)</f>
        <v>#N/A</v>
      </c>
      <c r="T153" s="134" t="e">
        <f>VLOOKUP($B153&amp;"_"&amp;$C153&amp;"_"&amp;$D153&amp;"_"&amp;T$10,'Model Skims Data'!$A:$H,6,FALSE)</f>
        <v>#N/A</v>
      </c>
      <c r="U153" s="134" t="e">
        <f>VLOOKUP($B153&amp;"_"&amp;$C153&amp;"_"&amp;$D153&amp;"_"&amp;U$10,'Model Skims Data'!$A:$H,7,FALSE)</f>
        <v>#N/A</v>
      </c>
      <c r="V153" s="134" t="e">
        <f>VLOOKUP($B153&amp;"_"&amp;$C153&amp;"_"&amp;$D153&amp;"_"&amp;V$10,'Model Skims Data'!$A:$H,8,FALSE)</f>
        <v>#N/A</v>
      </c>
      <c r="W153" s="134" t="e">
        <f>VLOOKUP($B153&amp;"_"&amp;$C153&amp;"_"&amp;$D153&amp;"_"&amp;W$10,'Model Skims Data'!$A:$H,8,FALSE)</f>
        <v>#N/A</v>
      </c>
      <c r="X153" s="134" t="e">
        <f>VLOOKUP($B153&amp;"_"&amp;$C153&amp;"_"&amp;$D153&amp;"_"&amp;X$10,'Model Skims Data'!$A:$H,8,FALSE)</f>
        <v>#N/A</v>
      </c>
      <c r="Y153" s="134">
        <f>HLOOKUP('Pooling Demand- Subsidy &amp; ML'!$B153,'Main Sheet'!$B$9:$F$44,21,FALSE)</f>
        <v>20.3</v>
      </c>
      <c r="Z153" s="134">
        <f>HLOOKUP('Pooling Demand- Subsidy &amp; ML'!$B153,'Main Sheet'!$B$9:$F$44,23,FALSE)</f>
        <v>0</v>
      </c>
      <c r="AA153" s="179">
        <f>HLOOKUP('Pooling Demand- Subsidy &amp; ML'!$B153,'Main Sheet'!$B$9:$F$44,28,FALSE)</f>
        <v>-1.9513339196716502E-3</v>
      </c>
      <c r="AB153" s="180">
        <f>HLOOKUP('Pooling Demand- Subsidy &amp; ML'!$B153,'Main Sheet'!$B$9:$F$44,30,FALSE)</f>
        <v>-2.6</v>
      </c>
      <c r="AC153" s="180">
        <f>HLOOKUP('Pooling Demand- Subsidy &amp; ML'!$B153,'Main Sheet'!$B$9:$F$44,31,FALSE)</f>
        <v>-5.9</v>
      </c>
      <c r="AD153" s="180">
        <f>HLOOKUP('Pooling Demand- Subsidy &amp; ML'!$B153,'Main Sheet'!$B$9:$F$44,32,FALSE)</f>
        <v>-7.9</v>
      </c>
      <c r="AE153" s="108" t="e">
        <f t="shared" si="123"/>
        <v>#N/A</v>
      </c>
      <c r="AF153" s="108" t="e">
        <f t="shared" si="124"/>
        <v>#N/A</v>
      </c>
      <c r="AG153" s="108" t="e">
        <f t="shared" si="125"/>
        <v>#N/A</v>
      </c>
      <c r="AH153" s="134">
        <f>HLOOKUP('Pooling Demand- Subsidy &amp; ML'!$B153,'Main Sheet'!$B$9:$F$44,24,FALSE)</f>
        <v>54</v>
      </c>
      <c r="AI153" s="180">
        <f>HLOOKUP('Pooling Demand- Subsidy &amp; ML'!$B153,'Main Sheet'!$B$9:$F$44,34,FALSE)</f>
        <v>-2.9</v>
      </c>
      <c r="AJ153" s="180">
        <f>HLOOKUP('Pooling Demand- Subsidy &amp; ML'!$B153,'Main Sheet'!$B$9:$F$44,35,FALSE)</f>
        <v>-6.3</v>
      </c>
      <c r="AK153" s="180">
        <f>HLOOKUP('Pooling Demand- Subsidy &amp; ML'!$B153,'Main Sheet'!$B$9:$F$44,36,FALSE)</f>
        <v>-8.4</v>
      </c>
      <c r="AL153" s="108" t="e">
        <f t="shared" si="126"/>
        <v>#N/A</v>
      </c>
      <c r="AM153" s="108" t="e">
        <f t="shared" si="127"/>
        <v>#N/A</v>
      </c>
      <c r="AN153" s="108" t="e">
        <f t="shared" si="128"/>
        <v>#N/A</v>
      </c>
      <c r="AO153" s="128" t="e">
        <f>HLOOKUP($B153,'Main Sheet'!$B$9:$F$44,26,FALSE)*$P153/(1-AE153)</f>
        <v>#N/A</v>
      </c>
      <c r="AP153" s="128" t="e">
        <f>HLOOKUP($B153,'Main Sheet'!$B$9:$F$44,26,FALSE)*$P153/(1-AF153)</f>
        <v>#N/A</v>
      </c>
      <c r="AQ153" s="128" t="e">
        <f>HLOOKUP($B153,'Main Sheet'!$B$9:$F$44,26,FALSE)*$P153/(1-AG153)</f>
        <v>#N/A</v>
      </c>
      <c r="AR153" s="128" t="e">
        <f>HLOOKUP($B153,'Main Sheet'!$B$9:$F$44,26,FALSE)*$R153/(1-AE153)</f>
        <v>#N/A</v>
      </c>
      <c r="AS153" s="128" t="e">
        <f>HLOOKUP($B153,'Main Sheet'!$B$9:$F$44,26,FALSE)*$R153/(1-AF153)</f>
        <v>#N/A</v>
      </c>
      <c r="AT153" s="128" t="e">
        <f>HLOOKUP($B153,'Main Sheet'!$B$9:$F$44,26,FALSE)*$R153/(1-AG153)</f>
        <v>#N/A</v>
      </c>
      <c r="AU153" s="128" t="e">
        <f>HLOOKUP($B153,'Main Sheet'!$B$9:$F$44,26,FALSE)*$T153/(1-AL153)</f>
        <v>#N/A</v>
      </c>
      <c r="AV153" s="128" t="e">
        <f>HLOOKUP($B153,'Main Sheet'!$B$9:$F$44,26,FALSE)*$T153/(1-AM153)</f>
        <v>#N/A</v>
      </c>
      <c r="AW153" s="128" t="e">
        <f>HLOOKUP($B153,'Main Sheet'!$B$9:$F$44,26,FALSE)*$T153/(1-AN153)</f>
        <v>#N/A</v>
      </c>
      <c r="AX153" s="50" t="e">
        <f t="shared" si="87"/>
        <v>#N/A</v>
      </c>
      <c r="AY153" s="50" t="e">
        <f t="shared" si="88"/>
        <v>#N/A</v>
      </c>
      <c r="AZ153" s="50" t="e">
        <f t="shared" si="89"/>
        <v>#N/A</v>
      </c>
      <c r="BA153" s="50" t="e">
        <f t="shared" si="90"/>
        <v>#N/A</v>
      </c>
      <c r="BB153" s="50" t="e">
        <f t="shared" si="91"/>
        <v>#N/A</v>
      </c>
      <c r="BC153" s="50" t="e">
        <f t="shared" si="92"/>
        <v>#N/A</v>
      </c>
      <c r="BD153" s="50" t="e">
        <f t="shared" si="93"/>
        <v>#N/A</v>
      </c>
      <c r="BE153" s="50" t="e">
        <f t="shared" si="94"/>
        <v>#N/A</v>
      </c>
      <c r="BF153" s="50" t="e">
        <f t="shared" si="95"/>
        <v>#N/A</v>
      </c>
      <c r="BG153" s="131" t="e">
        <f t="shared" si="96"/>
        <v>#N/A</v>
      </c>
      <c r="BH153" s="131" t="e">
        <f t="shared" si="97"/>
        <v>#N/A</v>
      </c>
      <c r="BI153" s="131" t="e">
        <f t="shared" si="98"/>
        <v>#N/A</v>
      </c>
      <c r="BJ153" s="131" t="e">
        <f t="shared" si="99"/>
        <v>#N/A</v>
      </c>
      <c r="BK153" s="131" t="e">
        <f t="shared" si="100"/>
        <v>#N/A</v>
      </c>
      <c r="BL153" s="131" t="e">
        <f t="shared" si="101"/>
        <v>#N/A</v>
      </c>
      <c r="BM153" s="131" t="e">
        <f t="shared" si="102"/>
        <v>#N/A</v>
      </c>
      <c r="BN153" s="131" t="e">
        <f t="shared" si="103"/>
        <v>#N/A</v>
      </c>
      <c r="BO153" s="131" t="e">
        <f t="shared" si="104"/>
        <v>#N/A</v>
      </c>
      <c r="BP153" s="129" t="e">
        <f t="shared" si="105"/>
        <v>#N/A</v>
      </c>
      <c r="BQ153" s="129" t="e">
        <f t="shared" si="106"/>
        <v>#N/A</v>
      </c>
      <c r="BR153" s="129" t="e">
        <f t="shared" si="107"/>
        <v>#N/A</v>
      </c>
      <c r="BS153" s="129" t="e">
        <f t="shared" si="108"/>
        <v>#N/A</v>
      </c>
      <c r="BT153" s="129" t="e">
        <f t="shared" si="109"/>
        <v>#N/A</v>
      </c>
      <c r="BU153" s="129" t="e">
        <f t="shared" si="110"/>
        <v>#N/A</v>
      </c>
      <c r="BV153" s="129" t="e">
        <f t="shared" si="111"/>
        <v>#N/A</v>
      </c>
      <c r="BW153" s="129" t="e">
        <f t="shared" si="112"/>
        <v>#N/A</v>
      </c>
      <c r="BX153" s="129" t="e">
        <f t="shared" si="113"/>
        <v>#N/A</v>
      </c>
      <c r="BY153" s="131" t="e">
        <f t="shared" si="114"/>
        <v>#N/A</v>
      </c>
      <c r="BZ153" s="131" t="e">
        <f t="shared" si="115"/>
        <v>#N/A</v>
      </c>
      <c r="CA153" s="131" t="e">
        <f t="shared" si="116"/>
        <v>#N/A</v>
      </c>
      <c r="CB153" s="131" t="e">
        <f t="shared" si="117"/>
        <v>#N/A</v>
      </c>
      <c r="CC153" s="131" t="e">
        <f t="shared" si="118"/>
        <v>#N/A</v>
      </c>
      <c r="CD153" s="131" t="e">
        <f t="shared" si="119"/>
        <v>#N/A</v>
      </c>
      <c r="CE153" s="131" t="e">
        <f t="shared" si="120"/>
        <v>#N/A</v>
      </c>
      <c r="CF153" s="131" t="e">
        <f t="shared" si="121"/>
        <v>#N/A</v>
      </c>
      <c r="CG153" s="131" t="e">
        <f t="shared" si="122"/>
        <v>#N/A</v>
      </c>
    </row>
    <row r="154" spans="2:85" x14ac:dyDescent="0.2">
      <c r="B154" s="103">
        <v>2025</v>
      </c>
      <c r="C154" s="103">
        <v>1</v>
      </c>
      <c r="D154" s="103">
        <v>6</v>
      </c>
      <c r="E154" s="4" t="s">
        <v>3</v>
      </c>
      <c r="F154" s="4" t="s">
        <v>8</v>
      </c>
      <c r="G154" s="133">
        <f>SUMIFS('Model Trip Data'!$H:$H,'Model Trip Data'!$A:$A,$B154,'Model Trip Data'!$B:$B,$C154,'Model Trip Data'!$C:$C,$D154,'Model Trip Data'!$E:$E,G$7,'Model Trip Data'!$F:$F,G$8,'Model Trip Data'!$D:$D,G$10,'Model Trip Data'!$G:$G,G$9)</f>
        <v>0</v>
      </c>
      <c r="H154" s="133">
        <f>SUMIFS('Model Trip Data'!$H:$H,'Model Trip Data'!$A:$A,$B154,'Model Trip Data'!$B:$B,$C154,'Model Trip Data'!$C:$C,$D154,'Model Trip Data'!$E:$E,H$7,'Model Trip Data'!$F:$F,H$8,'Model Trip Data'!$D:$D,H$10,'Model Trip Data'!$G:$G,H$9)</f>
        <v>0</v>
      </c>
      <c r="I154" s="133">
        <f>SUMIFS('Model Trip Data'!$H:$H,'Model Trip Data'!$A:$A,$B154,'Model Trip Data'!$B:$B,$C154,'Model Trip Data'!$C:$C,$D154,'Model Trip Data'!$E:$E,I$7,'Model Trip Data'!$F:$F,I$8,'Model Trip Data'!$D:$D,I$10,'Model Trip Data'!$G:$G,I$9)</f>
        <v>0</v>
      </c>
      <c r="J154" s="133">
        <f>SUMIFS('Model Trip Data'!$H:$H,'Model Trip Data'!$A:$A,$B154,'Model Trip Data'!$B:$B,$C154,'Model Trip Data'!$C:$C,$D154,'Model Trip Data'!$E:$E,J$7,'Model Trip Data'!$F:$F,J$8,'Model Trip Data'!$D:$D,J$10,'Model Trip Data'!$G:$G,J$9)</f>
        <v>0</v>
      </c>
      <c r="K154" s="133">
        <f>SUMIFS('Model Trip Data'!$H:$H,'Model Trip Data'!$A:$A,$B154,'Model Trip Data'!$B:$B,$C154,'Model Trip Data'!$C:$C,$D154,'Model Trip Data'!$E:$E,K$7,'Model Trip Data'!$F:$F,K$8,'Model Trip Data'!$D:$D,K$10,'Model Trip Data'!$G:$G,K$9)</f>
        <v>0</v>
      </c>
      <c r="L154" s="133">
        <f>SUMIFS('Model Trip Data'!$H:$H,'Model Trip Data'!$A:$A,$B154,'Model Trip Data'!$B:$B,$C154,'Model Trip Data'!$C:$C,$D154,'Model Trip Data'!$E:$E,L$7,'Model Trip Data'!$F:$F,L$8,'Model Trip Data'!$D:$D,L$10,'Model Trip Data'!$G:$G,L$9)</f>
        <v>0</v>
      </c>
      <c r="M154" s="133">
        <f>SUMIFS('Model Trip Data'!$H:$H,'Model Trip Data'!$A:$A,$B154,'Model Trip Data'!$B:$B,$C154,'Model Trip Data'!$C:$C,$D154,'Model Trip Data'!$E:$E,M$7,'Model Trip Data'!$F:$F,M$8,'Model Trip Data'!$G:$G,M$9)</f>
        <v>0</v>
      </c>
      <c r="N154" s="133">
        <f>SUMIFS('Model Trip Data'!$H:$H,'Model Trip Data'!$A:$A,$B154,'Model Trip Data'!$B:$B,$C154,'Model Trip Data'!$C:$C,$D154,'Model Trip Data'!$E:$E,N$7,'Model Trip Data'!$F:$F,N$8,'Model Trip Data'!$G:$G,N$9)</f>
        <v>0</v>
      </c>
      <c r="O154" s="133">
        <f>SUMIFS('Model Trip Data'!$H:$H,'Model Trip Data'!$A:$A,$B154,'Model Trip Data'!$B:$B,$C154,'Model Trip Data'!$C:$C,$D154,'Model Trip Data'!$E:$E,O$7,'Model Trip Data'!$F:$F,O$8,'Model Trip Data'!$G:$G,O$9)</f>
        <v>0</v>
      </c>
      <c r="P154" s="134" t="e">
        <f>VLOOKUP($B154&amp;"_"&amp;$C154&amp;"_"&amp;$D154&amp;"_"&amp;P$10,'Model Skims Data'!$A:$H,6,FALSE)</f>
        <v>#N/A</v>
      </c>
      <c r="Q154" s="134" t="e">
        <f>VLOOKUP($B154&amp;"_"&amp;$C154&amp;"_"&amp;$D154&amp;"_"&amp;Q$10,'Model Skims Data'!$A:$H,7,FALSE)</f>
        <v>#N/A</v>
      </c>
      <c r="R154" s="134" t="e">
        <f>VLOOKUP($B154&amp;"_"&amp;$C154&amp;"_"&amp;$D154&amp;"_"&amp;R$10,'Model Skims Data'!$A:$H,6,FALSE)</f>
        <v>#N/A</v>
      </c>
      <c r="S154" s="134" t="e">
        <f>VLOOKUP($B154&amp;"_"&amp;$C154&amp;"_"&amp;$D154&amp;"_"&amp;S$10,'Model Skims Data'!$A:$H,7,FALSE)</f>
        <v>#N/A</v>
      </c>
      <c r="T154" s="134" t="e">
        <f>VLOOKUP($B154&amp;"_"&amp;$C154&amp;"_"&amp;$D154&amp;"_"&amp;T$10,'Model Skims Data'!$A:$H,6,FALSE)</f>
        <v>#N/A</v>
      </c>
      <c r="U154" s="134" t="e">
        <f>VLOOKUP($B154&amp;"_"&amp;$C154&amp;"_"&amp;$D154&amp;"_"&amp;U$10,'Model Skims Data'!$A:$H,7,FALSE)</f>
        <v>#N/A</v>
      </c>
      <c r="V154" s="134" t="e">
        <f>VLOOKUP($B154&amp;"_"&amp;$C154&amp;"_"&amp;$D154&amp;"_"&amp;V$10,'Model Skims Data'!$A:$H,8,FALSE)</f>
        <v>#N/A</v>
      </c>
      <c r="W154" s="134" t="e">
        <f>VLOOKUP($B154&amp;"_"&amp;$C154&amp;"_"&amp;$D154&amp;"_"&amp;W$10,'Model Skims Data'!$A:$H,8,FALSE)</f>
        <v>#N/A</v>
      </c>
      <c r="X154" s="134" t="e">
        <f>VLOOKUP($B154&amp;"_"&amp;$C154&amp;"_"&amp;$D154&amp;"_"&amp;X$10,'Model Skims Data'!$A:$H,8,FALSE)</f>
        <v>#N/A</v>
      </c>
      <c r="Y154" s="134">
        <f>HLOOKUP('Pooling Demand- Subsidy &amp; ML'!$B154,'Main Sheet'!$B$9:$F$44,21,FALSE)</f>
        <v>20.3</v>
      </c>
      <c r="Z154" s="134">
        <f>HLOOKUP('Pooling Demand- Subsidy &amp; ML'!$B154,'Main Sheet'!$B$9:$F$44,23,FALSE)</f>
        <v>0</v>
      </c>
      <c r="AA154" s="179">
        <f>HLOOKUP('Pooling Demand- Subsidy &amp; ML'!$B154,'Main Sheet'!$B$9:$F$44,28,FALSE)</f>
        <v>-1.9513339196716502E-3</v>
      </c>
      <c r="AB154" s="180">
        <f>HLOOKUP('Pooling Demand- Subsidy &amp; ML'!$B154,'Main Sheet'!$B$9:$F$44,30,FALSE)</f>
        <v>-2.6</v>
      </c>
      <c r="AC154" s="180">
        <f>HLOOKUP('Pooling Demand- Subsidy &amp; ML'!$B154,'Main Sheet'!$B$9:$F$44,31,FALSE)</f>
        <v>-5.9</v>
      </c>
      <c r="AD154" s="180">
        <f>HLOOKUP('Pooling Demand- Subsidy &amp; ML'!$B154,'Main Sheet'!$B$9:$F$44,32,FALSE)</f>
        <v>-7.9</v>
      </c>
      <c r="AE154" s="108" t="e">
        <f t="shared" si="123"/>
        <v>#N/A</v>
      </c>
      <c r="AF154" s="108" t="e">
        <f t="shared" si="124"/>
        <v>#N/A</v>
      </c>
      <c r="AG154" s="108" t="e">
        <f t="shared" si="125"/>
        <v>#N/A</v>
      </c>
      <c r="AH154" s="134">
        <f>HLOOKUP('Pooling Demand- Subsidy &amp; ML'!$B154,'Main Sheet'!$B$9:$F$44,24,FALSE)</f>
        <v>54</v>
      </c>
      <c r="AI154" s="180">
        <f>HLOOKUP('Pooling Demand- Subsidy &amp; ML'!$B154,'Main Sheet'!$B$9:$F$44,34,FALSE)</f>
        <v>-2.9</v>
      </c>
      <c r="AJ154" s="180">
        <f>HLOOKUP('Pooling Demand- Subsidy &amp; ML'!$B154,'Main Sheet'!$B$9:$F$44,35,FALSE)</f>
        <v>-6.3</v>
      </c>
      <c r="AK154" s="180">
        <f>HLOOKUP('Pooling Demand- Subsidy &amp; ML'!$B154,'Main Sheet'!$B$9:$F$44,36,FALSE)</f>
        <v>-8.4</v>
      </c>
      <c r="AL154" s="108" t="e">
        <f t="shared" si="126"/>
        <v>#N/A</v>
      </c>
      <c r="AM154" s="108" t="e">
        <f t="shared" si="127"/>
        <v>#N/A</v>
      </c>
      <c r="AN154" s="108" t="e">
        <f t="shared" si="128"/>
        <v>#N/A</v>
      </c>
      <c r="AO154" s="128" t="e">
        <f>HLOOKUP($B154,'Main Sheet'!$B$9:$F$44,26,FALSE)*$P154/(1-AE154)</f>
        <v>#N/A</v>
      </c>
      <c r="AP154" s="128" t="e">
        <f>HLOOKUP($B154,'Main Sheet'!$B$9:$F$44,26,FALSE)*$P154/(1-AF154)</f>
        <v>#N/A</v>
      </c>
      <c r="AQ154" s="128" t="e">
        <f>HLOOKUP($B154,'Main Sheet'!$B$9:$F$44,26,FALSE)*$P154/(1-AG154)</f>
        <v>#N/A</v>
      </c>
      <c r="AR154" s="128" t="e">
        <f>HLOOKUP($B154,'Main Sheet'!$B$9:$F$44,26,FALSE)*$R154/(1-AE154)</f>
        <v>#N/A</v>
      </c>
      <c r="AS154" s="128" t="e">
        <f>HLOOKUP($B154,'Main Sheet'!$B$9:$F$44,26,FALSE)*$R154/(1-AF154)</f>
        <v>#N/A</v>
      </c>
      <c r="AT154" s="128" t="e">
        <f>HLOOKUP($B154,'Main Sheet'!$B$9:$F$44,26,FALSE)*$R154/(1-AG154)</f>
        <v>#N/A</v>
      </c>
      <c r="AU154" s="128" t="e">
        <f>HLOOKUP($B154,'Main Sheet'!$B$9:$F$44,26,FALSE)*$T154/(1-AL154)</f>
        <v>#N/A</v>
      </c>
      <c r="AV154" s="128" t="e">
        <f>HLOOKUP($B154,'Main Sheet'!$B$9:$F$44,26,FALSE)*$T154/(1-AM154)</f>
        <v>#N/A</v>
      </c>
      <c r="AW154" s="128" t="e">
        <f>HLOOKUP($B154,'Main Sheet'!$B$9:$F$44,26,FALSE)*$T154/(1-AN154)</f>
        <v>#N/A</v>
      </c>
      <c r="AX154" s="50" t="e">
        <f t="shared" si="87"/>
        <v>#N/A</v>
      </c>
      <c r="AY154" s="50" t="e">
        <f t="shared" si="88"/>
        <v>#N/A</v>
      </c>
      <c r="AZ154" s="50" t="e">
        <f t="shared" si="89"/>
        <v>#N/A</v>
      </c>
      <c r="BA154" s="50" t="e">
        <f t="shared" si="90"/>
        <v>#N/A</v>
      </c>
      <c r="BB154" s="50" t="e">
        <f t="shared" si="91"/>
        <v>#N/A</v>
      </c>
      <c r="BC154" s="50" t="e">
        <f t="shared" si="92"/>
        <v>#N/A</v>
      </c>
      <c r="BD154" s="50" t="e">
        <f t="shared" si="93"/>
        <v>#N/A</v>
      </c>
      <c r="BE154" s="50" t="e">
        <f t="shared" si="94"/>
        <v>#N/A</v>
      </c>
      <c r="BF154" s="50" t="e">
        <f t="shared" si="95"/>
        <v>#N/A</v>
      </c>
      <c r="BG154" s="131" t="e">
        <f t="shared" si="96"/>
        <v>#N/A</v>
      </c>
      <c r="BH154" s="131" t="e">
        <f t="shared" si="97"/>
        <v>#N/A</v>
      </c>
      <c r="BI154" s="131" t="e">
        <f t="shared" si="98"/>
        <v>#N/A</v>
      </c>
      <c r="BJ154" s="131" t="e">
        <f t="shared" si="99"/>
        <v>#N/A</v>
      </c>
      <c r="BK154" s="131" t="e">
        <f t="shared" si="100"/>
        <v>#N/A</v>
      </c>
      <c r="BL154" s="131" t="e">
        <f t="shared" si="101"/>
        <v>#N/A</v>
      </c>
      <c r="BM154" s="131" t="e">
        <f t="shared" si="102"/>
        <v>#N/A</v>
      </c>
      <c r="BN154" s="131" t="e">
        <f t="shared" si="103"/>
        <v>#N/A</v>
      </c>
      <c r="BO154" s="131" t="e">
        <f t="shared" si="104"/>
        <v>#N/A</v>
      </c>
      <c r="BP154" s="129" t="e">
        <f t="shared" si="105"/>
        <v>#N/A</v>
      </c>
      <c r="BQ154" s="129" t="e">
        <f t="shared" si="106"/>
        <v>#N/A</v>
      </c>
      <c r="BR154" s="129" t="e">
        <f t="shared" si="107"/>
        <v>#N/A</v>
      </c>
      <c r="BS154" s="129" t="e">
        <f t="shared" si="108"/>
        <v>#N/A</v>
      </c>
      <c r="BT154" s="129" t="e">
        <f t="shared" si="109"/>
        <v>#N/A</v>
      </c>
      <c r="BU154" s="129" t="e">
        <f t="shared" si="110"/>
        <v>#N/A</v>
      </c>
      <c r="BV154" s="129" t="e">
        <f t="shared" si="111"/>
        <v>#N/A</v>
      </c>
      <c r="BW154" s="129" t="e">
        <f t="shared" si="112"/>
        <v>#N/A</v>
      </c>
      <c r="BX154" s="129" t="e">
        <f t="shared" si="113"/>
        <v>#N/A</v>
      </c>
      <c r="BY154" s="131" t="e">
        <f t="shared" si="114"/>
        <v>#N/A</v>
      </c>
      <c r="BZ154" s="131" t="e">
        <f t="shared" si="115"/>
        <v>#N/A</v>
      </c>
      <c r="CA154" s="131" t="e">
        <f t="shared" si="116"/>
        <v>#N/A</v>
      </c>
      <c r="CB154" s="131" t="e">
        <f t="shared" si="117"/>
        <v>#N/A</v>
      </c>
      <c r="CC154" s="131" t="e">
        <f t="shared" si="118"/>
        <v>#N/A</v>
      </c>
      <c r="CD154" s="131" t="e">
        <f t="shared" si="119"/>
        <v>#N/A</v>
      </c>
      <c r="CE154" s="131" t="e">
        <f t="shared" si="120"/>
        <v>#N/A</v>
      </c>
      <c r="CF154" s="131" t="e">
        <f t="shared" si="121"/>
        <v>#N/A</v>
      </c>
      <c r="CG154" s="131" t="e">
        <f t="shared" si="122"/>
        <v>#N/A</v>
      </c>
    </row>
    <row r="155" spans="2:85" x14ac:dyDescent="0.2">
      <c r="B155" s="103">
        <v>2025</v>
      </c>
      <c r="C155" s="103">
        <v>2</v>
      </c>
      <c r="D155" s="103">
        <v>6</v>
      </c>
      <c r="E155" s="4" t="s">
        <v>4</v>
      </c>
      <c r="F155" s="4" t="s">
        <v>8</v>
      </c>
      <c r="G155" s="133">
        <f>SUMIFS('Model Trip Data'!$H:$H,'Model Trip Data'!$A:$A,$B155,'Model Trip Data'!$B:$B,$C155,'Model Trip Data'!$C:$C,$D155,'Model Trip Data'!$E:$E,G$7,'Model Trip Data'!$F:$F,G$8,'Model Trip Data'!$D:$D,G$10,'Model Trip Data'!$G:$G,G$9)</f>
        <v>0</v>
      </c>
      <c r="H155" s="133">
        <f>SUMIFS('Model Trip Data'!$H:$H,'Model Trip Data'!$A:$A,$B155,'Model Trip Data'!$B:$B,$C155,'Model Trip Data'!$C:$C,$D155,'Model Trip Data'!$E:$E,H$7,'Model Trip Data'!$F:$F,H$8,'Model Trip Data'!$D:$D,H$10,'Model Trip Data'!$G:$G,H$9)</f>
        <v>0</v>
      </c>
      <c r="I155" s="133">
        <f>SUMIFS('Model Trip Data'!$H:$H,'Model Trip Data'!$A:$A,$B155,'Model Trip Data'!$B:$B,$C155,'Model Trip Data'!$C:$C,$D155,'Model Trip Data'!$E:$E,I$7,'Model Trip Data'!$F:$F,I$8,'Model Trip Data'!$D:$D,I$10,'Model Trip Data'!$G:$G,I$9)</f>
        <v>0</v>
      </c>
      <c r="J155" s="133">
        <f>SUMIFS('Model Trip Data'!$H:$H,'Model Trip Data'!$A:$A,$B155,'Model Trip Data'!$B:$B,$C155,'Model Trip Data'!$C:$C,$D155,'Model Trip Data'!$E:$E,J$7,'Model Trip Data'!$F:$F,J$8,'Model Trip Data'!$D:$D,J$10,'Model Trip Data'!$G:$G,J$9)</f>
        <v>0</v>
      </c>
      <c r="K155" s="133">
        <f>SUMIFS('Model Trip Data'!$H:$H,'Model Trip Data'!$A:$A,$B155,'Model Trip Data'!$B:$B,$C155,'Model Trip Data'!$C:$C,$D155,'Model Trip Data'!$E:$E,K$7,'Model Trip Data'!$F:$F,K$8,'Model Trip Data'!$D:$D,K$10,'Model Trip Data'!$G:$G,K$9)</f>
        <v>0</v>
      </c>
      <c r="L155" s="133">
        <f>SUMIFS('Model Trip Data'!$H:$H,'Model Trip Data'!$A:$A,$B155,'Model Trip Data'!$B:$B,$C155,'Model Trip Data'!$C:$C,$D155,'Model Trip Data'!$E:$E,L$7,'Model Trip Data'!$F:$F,L$8,'Model Trip Data'!$D:$D,L$10,'Model Trip Data'!$G:$G,L$9)</f>
        <v>0</v>
      </c>
      <c r="M155" s="133">
        <f>SUMIFS('Model Trip Data'!$H:$H,'Model Trip Data'!$A:$A,$B155,'Model Trip Data'!$B:$B,$C155,'Model Trip Data'!$C:$C,$D155,'Model Trip Data'!$E:$E,M$7,'Model Trip Data'!$F:$F,M$8,'Model Trip Data'!$G:$G,M$9)</f>
        <v>0</v>
      </c>
      <c r="N155" s="133">
        <f>SUMIFS('Model Trip Data'!$H:$H,'Model Trip Data'!$A:$A,$B155,'Model Trip Data'!$B:$B,$C155,'Model Trip Data'!$C:$C,$D155,'Model Trip Data'!$E:$E,N$7,'Model Trip Data'!$F:$F,N$8,'Model Trip Data'!$G:$G,N$9)</f>
        <v>0</v>
      </c>
      <c r="O155" s="133">
        <f>SUMIFS('Model Trip Data'!$H:$H,'Model Trip Data'!$A:$A,$B155,'Model Trip Data'!$B:$B,$C155,'Model Trip Data'!$C:$C,$D155,'Model Trip Data'!$E:$E,O$7,'Model Trip Data'!$F:$F,O$8,'Model Trip Data'!$G:$G,O$9)</f>
        <v>0</v>
      </c>
      <c r="P155" s="134" t="e">
        <f>VLOOKUP($B155&amp;"_"&amp;$C155&amp;"_"&amp;$D155&amp;"_"&amp;P$10,'Model Skims Data'!$A:$H,6,FALSE)</f>
        <v>#N/A</v>
      </c>
      <c r="Q155" s="134" t="e">
        <f>VLOOKUP($B155&amp;"_"&amp;$C155&amp;"_"&amp;$D155&amp;"_"&amp;Q$10,'Model Skims Data'!$A:$H,7,FALSE)</f>
        <v>#N/A</v>
      </c>
      <c r="R155" s="134" t="e">
        <f>VLOOKUP($B155&amp;"_"&amp;$C155&amp;"_"&amp;$D155&amp;"_"&amp;R$10,'Model Skims Data'!$A:$H,6,FALSE)</f>
        <v>#N/A</v>
      </c>
      <c r="S155" s="134" t="e">
        <f>VLOOKUP($B155&amp;"_"&amp;$C155&amp;"_"&amp;$D155&amp;"_"&amp;S$10,'Model Skims Data'!$A:$H,7,FALSE)</f>
        <v>#N/A</v>
      </c>
      <c r="T155" s="134" t="e">
        <f>VLOOKUP($B155&amp;"_"&amp;$C155&amp;"_"&amp;$D155&amp;"_"&amp;T$10,'Model Skims Data'!$A:$H,6,FALSE)</f>
        <v>#N/A</v>
      </c>
      <c r="U155" s="134" t="e">
        <f>VLOOKUP($B155&amp;"_"&amp;$C155&amp;"_"&amp;$D155&amp;"_"&amp;U$10,'Model Skims Data'!$A:$H,7,FALSE)</f>
        <v>#N/A</v>
      </c>
      <c r="V155" s="134" t="e">
        <f>VLOOKUP($B155&amp;"_"&amp;$C155&amp;"_"&amp;$D155&amp;"_"&amp;V$10,'Model Skims Data'!$A:$H,8,FALSE)</f>
        <v>#N/A</v>
      </c>
      <c r="W155" s="134" t="e">
        <f>VLOOKUP($B155&amp;"_"&amp;$C155&amp;"_"&amp;$D155&amp;"_"&amp;W$10,'Model Skims Data'!$A:$H,8,FALSE)</f>
        <v>#N/A</v>
      </c>
      <c r="X155" s="134" t="e">
        <f>VLOOKUP($B155&amp;"_"&amp;$C155&amp;"_"&amp;$D155&amp;"_"&amp;X$10,'Model Skims Data'!$A:$H,8,FALSE)</f>
        <v>#N/A</v>
      </c>
      <c r="Y155" s="134">
        <f>HLOOKUP('Pooling Demand- Subsidy &amp; ML'!$B155,'Main Sheet'!$B$9:$F$44,21,FALSE)</f>
        <v>20.3</v>
      </c>
      <c r="Z155" s="134">
        <f>HLOOKUP('Pooling Demand- Subsidy &amp; ML'!$B155,'Main Sheet'!$B$9:$F$44,23,FALSE)</f>
        <v>0</v>
      </c>
      <c r="AA155" s="179">
        <f>HLOOKUP('Pooling Demand- Subsidy &amp; ML'!$B155,'Main Sheet'!$B$9:$F$44,28,FALSE)</f>
        <v>-1.9513339196716502E-3</v>
      </c>
      <c r="AB155" s="180">
        <f>HLOOKUP('Pooling Demand- Subsidy &amp; ML'!$B155,'Main Sheet'!$B$9:$F$44,30,FALSE)</f>
        <v>-2.6</v>
      </c>
      <c r="AC155" s="180">
        <f>HLOOKUP('Pooling Demand- Subsidy &amp; ML'!$B155,'Main Sheet'!$B$9:$F$44,31,FALSE)</f>
        <v>-5.9</v>
      </c>
      <c r="AD155" s="180">
        <f>HLOOKUP('Pooling Demand- Subsidy &amp; ML'!$B155,'Main Sheet'!$B$9:$F$44,32,FALSE)</f>
        <v>-7.9</v>
      </c>
      <c r="AE155" s="108" t="e">
        <f t="shared" si="123"/>
        <v>#N/A</v>
      </c>
      <c r="AF155" s="108" t="e">
        <f t="shared" si="124"/>
        <v>#N/A</v>
      </c>
      <c r="AG155" s="108" t="e">
        <f t="shared" si="125"/>
        <v>#N/A</v>
      </c>
      <c r="AH155" s="134">
        <f>HLOOKUP('Pooling Demand- Subsidy &amp; ML'!$B155,'Main Sheet'!$B$9:$F$44,24,FALSE)</f>
        <v>54</v>
      </c>
      <c r="AI155" s="180">
        <f>HLOOKUP('Pooling Demand- Subsidy &amp; ML'!$B155,'Main Sheet'!$B$9:$F$44,34,FALSE)</f>
        <v>-2.9</v>
      </c>
      <c r="AJ155" s="180">
        <f>HLOOKUP('Pooling Demand- Subsidy &amp; ML'!$B155,'Main Sheet'!$B$9:$F$44,35,FALSE)</f>
        <v>-6.3</v>
      </c>
      <c r="AK155" s="180">
        <f>HLOOKUP('Pooling Demand- Subsidy &amp; ML'!$B155,'Main Sheet'!$B$9:$F$44,36,FALSE)</f>
        <v>-8.4</v>
      </c>
      <c r="AL155" s="108" t="e">
        <f t="shared" si="126"/>
        <v>#N/A</v>
      </c>
      <c r="AM155" s="108" t="e">
        <f t="shared" si="127"/>
        <v>#N/A</v>
      </c>
      <c r="AN155" s="108" t="e">
        <f t="shared" si="128"/>
        <v>#N/A</v>
      </c>
      <c r="AO155" s="128" t="e">
        <f>HLOOKUP($B155,'Main Sheet'!$B$9:$F$44,26,FALSE)*$P155/(1-AE155)</f>
        <v>#N/A</v>
      </c>
      <c r="AP155" s="128" t="e">
        <f>HLOOKUP($B155,'Main Sheet'!$B$9:$F$44,26,FALSE)*$P155/(1-AF155)</f>
        <v>#N/A</v>
      </c>
      <c r="AQ155" s="128" t="e">
        <f>HLOOKUP($B155,'Main Sheet'!$B$9:$F$44,26,FALSE)*$P155/(1-AG155)</f>
        <v>#N/A</v>
      </c>
      <c r="AR155" s="128" t="e">
        <f>HLOOKUP($B155,'Main Sheet'!$B$9:$F$44,26,FALSE)*$R155/(1-AE155)</f>
        <v>#N/A</v>
      </c>
      <c r="AS155" s="128" t="e">
        <f>HLOOKUP($B155,'Main Sheet'!$B$9:$F$44,26,FALSE)*$R155/(1-AF155)</f>
        <v>#N/A</v>
      </c>
      <c r="AT155" s="128" t="e">
        <f>HLOOKUP($B155,'Main Sheet'!$B$9:$F$44,26,FALSE)*$R155/(1-AG155)</f>
        <v>#N/A</v>
      </c>
      <c r="AU155" s="128" t="e">
        <f>HLOOKUP($B155,'Main Sheet'!$B$9:$F$44,26,FALSE)*$T155/(1-AL155)</f>
        <v>#N/A</v>
      </c>
      <c r="AV155" s="128" t="e">
        <f>HLOOKUP($B155,'Main Sheet'!$B$9:$F$44,26,FALSE)*$T155/(1-AM155)</f>
        <v>#N/A</v>
      </c>
      <c r="AW155" s="128" t="e">
        <f>HLOOKUP($B155,'Main Sheet'!$B$9:$F$44,26,FALSE)*$T155/(1-AN155)</f>
        <v>#N/A</v>
      </c>
      <c r="AX155" s="50" t="e">
        <f t="shared" si="87"/>
        <v>#N/A</v>
      </c>
      <c r="AY155" s="50" t="e">
        <f t="shared" si="88"/>
        <v>#N/A</v>
      </c>
      <c r="AZ155" s="50" t="e">
        <f t="shared" si="89"/>
        <v>#N/A</v>
      </c>
      <c r="BA155" s="50" t="e">
        <f t="shared" si="90"/>
        <v>#N/A</v>
      </c>
      <c r="BB155" s="50" t="e">
        <f t="shared" si="91"/>
        <v>#N/A</v>
      </c>
      <c r="BC155" s="50" t="e">
        <f t="shared" si="92"/>
        <v>#N/A</v>
      </c>
      <c r="BD155" s="50" t="e">
        <f t="shared" si="93"/>
        <v>#N/A</v>
      </c>
      <c r="BE155" s="50" t="e">
        <f t="shared" si="94"/>
        <v>#N/A</v>
      </c>
      <c r="BF155" s="50" t="e">
        <f t="shared" si="95"/>
        <v>#N/A</v>
      </c>
      <c r="BG155" s="131" t="e">
        <f t="shared" si="96"/>
        <v>#N/A</v>
      </c>
      <c r="BH155" s="131" t="e">
        <f t="shared" si="97"/>
        <v>#N/A</v>
      </c>
      <c r="BI155" s="131" t="e">
        <f t="shared" si="98"/>
        <v>#N/A</v>
      </c>
      <c r="BJ155" s="131" t="e">
        <f t="shared" si="99"/>
        <v>#N/A</v>
      </c>
      <c r="BK155" s="131" t="e">
        <f t="shared" si="100"/>
        <v>#N/A</v>
      </c>
      <c r="BL155" s="131" t="e">
        <f t="shared" si="101"/>
        <v>#N/A</v>
      </c>
      <c r="BM155" s="131" t="e">
        <f t="shared" si="102"/>
        <v>#N/A</v>
      </c>
      <c r="BN155" s="131" t="e">
        <f t="shared" si="103"/>
        <v>#N/A</v>
      </c>
      <c r="BO155" s="131" t="e">
        <f t="shared" si="104"/>
        <v>#N/A</v>
      </c>
      <c r="BP155" s="129" t="e">
        <f t="shared" si="105"/>
        <v>#N/A</v>
      </c>
      <c r="BQ155" s="129" t="e">
        <f t="shared" si="106"/>
        <v>#N/A</v>
      </c>
      <c r="BR155" s="129" t="e">
        <f t="shared" si="107"/>
        <v>#N/A</v>
      </c>
      <c r="BS155" s="129" t="e">
        <f t="shared" si="108"/>
        <v>#N/A</v>
      </c>
      <c r="BT155" s="129" t="e">
        <f t="shared" si="109"/>
        <v>#N/A</v>
      </c>
      <c r="BU155" s="129" t="e">
        <f t="shared" si="110"/>
        <v>#N/A</v>
      </c>
      <c r="BV155" s="129" t="e">
        <f t="shared" si="111"/>
        <v>#N/A</v>
      </c>
      <c r="BW155" s="129" t="e">
        <f t="shared" si="112"/>
        <v>#N/A</v>
      </c>
      <c r="BX155" s="129" t="e">
        <f t="shared" si="113"/>
        <v>#N/A</v>
      </c>
      <c r="BY155" s="131" t="e">
        <f t="shared" si="114"/>
        <v>#N/A</v>
      </c>
      <c r="BZ155" s="131" t="e">
        <f t="shared" si="115"/>
        <v>#N/A</v>
      </c>
      <c r="CA155" s="131" t="e">
        <f t="shared" si="116"/>
        <v>#N/A</v>
      </c>
      <c r="CB155" s="131" t="e">
        <f t="shared" si="117"/>
        <v>#N/A</v>
      </c>
      <c r="CC155" s="131" t="e">
        <f t="shared" si="118"/>
        <v>#N/A</v>
      </c>
      <c r="CD155" s="131" t="e">
        <f t="shared" si="119"/>
        <v>#N/A</v>
      </c>
      <c r="CE155" s="131" t="e">
        <f t="shared" si="120"/>
        <v>#N/A</v>
      </c>
      <c r="CF155" s="131" t="e">
        <f t="shared" si="121"/>
        <v>#N/A</v>
      </c>
      <c r="CG155" s="131" t="e">
        <f t="shared" si="122"/>
        <v>#N/A</v>
      </c>
    </row>
    <row r="156" spans="2:85" x14ac:dyDescent="0.2">
      <c r="B156" s="103">
        <v>2025</v>
      </c>
      <c r="C156" s="103">
        <v>3</v>
      </c>
      <c r="D156" s="103">
        <v>6</v>
      </c>
      <c r="E156" s="4" t="s">
        <v>5</v>
      </c>
      <c r="F156" s="4" t="s">
        <v>8</v>
      </c>
      <c r="G156" s="133">
        <f>SUMIFS('Model Trip Data'!$H:$H,'Model Trip Data'!$A:$A,$B156,'Model Trip Data'!$B:$B,$C156,'Model Trip Data'!$C:$C,$D156,'Model Trip Data'!$E:$E,G$7,'Model Trip Data'!$F:$F,G$8,'Model Trip Data'!$D:$D,G$10,'Model Trip Data'!$G:$G,G$9)</f>
        <v>0</v>
      </c>
      <c r="H156" s="133">
        <f>SUMIFS('Model Trip Data'!$H:$H,'Model Trip Data'!$A:$A,$B156,'Model Trip Data'!$B:$B,$C156,'Model Trip Data'!$C:$C,$D156,'Model Trip Data'!$E:$E,H$7,'Model Trip Data'!$F:$F,H$8,'Model Trip Data'!$D:$D,H$10,'Model Trip Data'!$G:$G,H$9)</f>
        <v>0</v>
      </c>
      <c r="I156" s="133">
        <f>SUMIFS('Model Trip Data'!$H:$H,'Model Trip Data'!$A:$A,$B156,'Model Trip Data'!$B:$B,$C156,'Model Trip Data'!$C:$C,$D156,'Model Trip Data'!$E:$E,I$7,'Model Trip Data'!$F:$F,I$8,'Model Trip Data'!$D:$D,I$10,'Model Trip Data'!$G:$G,I$9)</f>
        <v>0</v>
      </c>
      <c r="J156" s="133">
        <f>SUMIFS('Model Trip Data'!$H:$H,'Model Trip Data'!$A:$A,$B156,'Model Trip Data'!$B:$B,$C156,'Model Trip Data'!$C:$C,$D156,'Model Trip Data'!$E:$E,J$7,'Model Trip Data'!$F:$F,J$8,'Model Trip Data'!$D:$D,J$10,'Model Trip Data'!$G:$G,J$9)</f>
        <v>0</v>
      </c>
      <c r="K156" s="133">
        <f>SUMIFS('Model Trip Data'!$H:$H,'Model Trip Data'!$A:$A,$B156,'Model Trip Data'!$B:$B,$C156,'Model Trip Data'!$C:$C,$D156,'Model Trip Data'!$E:$E,K$7,'Model Trip Data'!$F:$F,K$8,'Model Trip Data'!$D:$D,K$10,'Model Trip Data'!$G:$G,K$9)</f>
        <v>0</v>
      </c>
      <c r="L156" s="133">
        <f>SUMIFS('Model Trip Data'!$H:$H,'Model Trip Data'!$A:$A,$B156,'Model Trip Data'!$B:$B,$C156,'Model Trip Data'!$C:$C,$D156,'Model Trip Data'!$E:$E,L$7,'Model Trip Data'!$F:$F,L$8,'Model Trip Data'!$D:$D,L$10,'Model Trip Data'!$G:$G,L$9)</f>
        <v>0</v>
      </c>
      <c r="M156" s="133">
        <f>SUMIFS('Model Trip Data'!$H:$H,'Model Trip Data'!$A:$A,$B156,'Model Trip Data'!$B:$B,$C156,'Model Trip Data'!$C:$C,$D156,'Model Trip Data'!$E:$E,M$7,'Model Trip Data'!$F:$F,M$8,'Model Trip Data'!$G:$G,M$9)</f>
        <v>0</v>
      </c>
      <c r="N156" s="133">
        <f>SUMIFS('Model Trip Data'!$H:$H,'Model Trip Data'!$A:$A,$B156,'Model Trip Data'!$B:$B,$C156,'Model Trip Data'!$C:$C,$D156,'Model Trip Data'!$E:$E,N$7,'Model Trip Data'!$F:$F,N$8,'Model Trip Data'!$G:$G,N$9)</f>
        <v>0</v>
      </c>
      <c r="O156" s="133">
        <f>SUMIFS('Model Trip Data'!$H:$H,'Model Trip Data'!$A:$A,$B156,'Model Trip Data'!$B:$B,$C156,'Model Trip Data'!$C:$C,$D156,'Model Trip Data'!$E:$E,O$7,'Model Trip Data'!$F:$F,O$8,'Model Trip Data'!$G:$G,O$9)</f>
        <v>0</v>
      </c>
      <c r="P156" s="134" t="e">
        <f>VLOOKUP($B156&amp;"_"&amp;$C156&amp;"_"&amp;$D156&amp;"_"&amp;P$10,'Model Skims Data'!$A:$H,6,FALSE)</f>
        <v>#N/A</v>
      </c>
      <c r="Q156" s="134" t="e">
        <f>VLOOKUP($B156&amp;"_"&amp;$C156&amp;"_"&amp;$D156&amp;"_"&amp;Q$10,'Model Skims Data'!$A:$H,7,FALSE)</f>
        <v>#N/A</v>
      </c>
      <c r="R156" s="134" t="e">
        <f>VLOOKUP($B156&amp;"_"&amp;$C156&amp;"_"&amp;$D156&amp;"_"&amp;R$10,'Model Skims Data'!$A:$H,6,FALSE)</f>
        <v>#N/A</v>
      </c>
      <c r="S156" s="134" t="e">
        <f>VLOOKUP($B156&amp;"_"&amp;$C156&amp;"_"&amp;$D156&amp;"_"&amp;S$10,'Model Skims Data'!$A:$H,7,FALSE)</f>
        <v>#N/A</v>
      </c>
      <c r="T156" s="134" t="e">
        <f>VLOOKUP($B156&amp;"_"&amp;$C156&amp;"_"&amp;$D156&amp;"_"&amp;T$10,'Model Skims Data'!$A:$H,6,FALSE)</f>
        <v>#N/A</v>
      </c>
      <c r="U156" s="134" t="e">
        <f>VLOOKUP($B156&amp;"_"&amp;$C156&amp;"_"&amp;$D156&amp;"_"&amp;U$10,'Model Skims Data'!$A:$H,7,FALSE)</f>
        <v>#N/A</v>
      </c>
      <c r="V156" s="134" t="e">
        <f>VLOOKUP($B156&amp;"_"&amp;$C156&amp;"_"&amp;$D156&amp;"_"&amp;V$10,'Model Skims Data'!$A:$H,8,FALSE)</f>
        <v>#N/A</v>
      </c>
      <c r="W156" s="134" t="e">
        <f>VLOOKUP($B156&amp;"_"&amp;$C156&amp;"_"&amp;$D156&amp;"_"&amp;W$10,'Model Skims Data'!$A:$H,8,FALSE)</f>
        <v>#N/A</v>
      </c>
      <c r="X156" s="134" t="e">
        <f>VLOOKUP($B156&amp;"_"&amp;$C156&amp;"_"&amp;$D156&amp;"_"&amp;X$10,'Model Skims Data'!$A:$H,8,FALSE)</f>
        <v>#N/A</v>
      </c>
      <c r="Y156" s="134">
        <f>HLOOKUP('Pooling Demand- Subsidy &amp; ML'!$B156,'Main Sheet'!$B$9:$F$44,21,FALSE)</f>
        <v>20.3</v>
      </c>
      <c r="Z156" s="134">
        <f>HLOOKUP('Pooling Demand- Subsidy &amp; ML'!$B156,'Main Sheet'!$B$9:$F$44,23,FALSE)</f>
        <v>0</v>
      </c>
      <c r="AA156" s="179">
        <f>HLOOKUP('Pooling Demand- Subsidy &amp; ML'!$B156,'Main Sheet'!$B$9:$F$44,28,FALSE)</f>
        <v>-1.9513339196716502E-3</v>
      </c>
      <c r="AB156" s="180">
        <f>HLOOKUP('Pooling Demand- Subsidy &amp; ML'!$B156,'Main Sheet'!$B$9:$F$44,30,FALSE)</f>
        <v>-2.6</v>
      </c>
      <c r="AC156" s="180">
        <f>HLOOKUP('Pooling Demand- Subsidy &amp; ML'!$B156,'Main Sheet'!$B$9:$F$44,31,FALSE)</f>
        <v>-5.9</v>
      </c>
      <c r="AD156" s="180">
        <f>HLOOKUP('Pooling Demand- Subsidy &amp; ML'!$B156,'Main Sheet'!$B$9:$F$44,32,FALSE)</f>
        <v>-7.9</v>
      </c>
      <c r="AE156" s="108" t="e">
        <f t="shared" si="123"/>
        <v>#N/A</v>
      </c>
      <c r="AF156" s="108" t="e">
        <f t="shared" si="124"/>
        <v>#N/A</v>
      </c>
      <c r="AG156" s="108" t="e">
        <f t="shared" si="125"/>
        <v>#N/A</v>
      </c>
      <c r="AH156" s="134">
        <f>HLOOKUP('Pooling Demand- Subsidy &amp; ML'!$B156,'Main Sheet'!$B$9:$F$44,24,FALSE)</f>
        <v>54</v>
      </c>
      <c r="AI156" s="180">
        <f>HLOOKUP('Pooling Demand- Subsidy &amp; ML'!$B156,'Main Sheet'!$B$9:$F$44,34,FALSE)</f>
        <v>-2.9</v>
      </c>
      <c r="AJ156" s="180">
        <f>HLOOKUP('Pooling Demand- Subsidy &amp; ML'!$B156,'Main Sheet'!$B$9:$F$44,35,FALSE)</f>
        <v>-6.3</v>
      </c>
      <c r="AK156" s="180">
        <f>HLOOKUP('Pooling Demand- Subsidy &amp; ML'!$B156,'Main Sheet'!$B$9:$F$44,36,FALSE)</f>
        <v>-8.4</v>
      </c>
      <c r="AL156" s="108" t="e">
        <f t="shared" si="126"/>
        <v>#N/A</v>
      </c>
      <c r="AM156" s="108" t="e">
        <f t="shared" si="127"/>
        <v>#N/A</v>
      </c>
      <c r="AN156" s="108" t="e">
        <f t="shared" si="128"/>
        <v>#N/A</v>
      </c>
      <c r="AO156" s="128" t="e">
        <f>HLOOKUP($B156,'Main Sheet'!$B$9:$F$44,26,FALSE)*$P156/(1-AE156)</f>
        <v>#N/A</v>
      </c>
      <c r="AP156" s="128" t="e">
        <f>HLOOKUP($B156,'Main Sheet'!$B$9:$F$44,26,FALSE)*$P156/(1-AF156)</f>
        <v>#N/A</v>
      </c>
      <c r="AQ156" s="128" t="e">
        <f>HLOOKUP($B156,'Main Sheet'!$B$9:$F$44,26,FALSE)*$P156/(1-AG156)</f>
        <v>#N/A</v>
      </c>
      <c r="AR156" s="128" t="e">
        <f>HLOOKUP($B156,'Main Sheet'!$B$9:$F$44,26,FALSE)*$R156/(1-AE156)</f>
        <v>#N/A</v>
      </c>
      <c r="AS156" s="128" t="e">
        <f>HLOOKUP($B156,'Main Sheet'!$B$9:$F$44,26,FALSE)*$R156/(1-AF156)</f>
        <v>#N/A</v>
      </c>
      <c r="AT156" s="128" t="e">
        <f>HLOOKUP($B156,'Main Sheet'!$B$9:$F$44,26,FALSE)*$R156/(1-AG156)</f>
        <v>#N/A</v>
      </c>
      <c r="AU156" s="128" t="e">
        <f>HLOOKUP($B156,'Main Sheet'!$B$9:$F$44,26,FALSE)*$T156/(1-AL156)</f>
        <v>#N/A</v>
      </c>
      <c r="AV156" s="128" t="e">
        <f>HLOOKUP($B156,'Main Sheet'!$B$9:$F$44,26,FALSE)*$T156/(1-AM156)</f>
        <v>#N/A</v>
      </c>
      <c r="AW156" s="128" t="e">
        <f>HLOOKUP($B156,'Main Sheet'!$B$9:$F$44,26,FALSE)*$T156/(1-AN156)</f>
        <v>#N/A</v>
      </c>
      <c r="AX156" s="50" t="e">
        <f t="shared" si="87"/>
        <v>#N/A</v>
      </c>
      <c r="AY156" s="50" t="e">
        <f t="shared" si="88"/>
        <v>#N/A</v>
      </c>
      <c r="AZ156" s="50" t="e">
        <f t="shared" si="89"/>
        <v>#N/A</v>
      </c>
      <c r="BA156" s="50" t="e">
        <f t="shared" si="90"/>
        <v>#N/A</v>
      </c>
      <c r="BB156" s="50" t="e">
        <f t="shared" si="91"/>
        <v>#N/A</v>
      </c>
      <c r="BC156" s="50" t="e">
        <f t="shared" si="92"/>
        <v>#N/A</v>
      </c>
      <c r="BD156" s="50" t="e">
        <f t="shared" si="93"/>
        <v>#N/A</v>
      </c>
      <c r="BE156" s="50" t="e">
        <f t="shared" si="94"/>
        <v>#N/A</v>
      </c>
      <c r="BF156" s="50" t="e">
        <f t="shared" si="95"/>
        <v>#N/A</v>
      </c>
      <c r="BG156" s="131" t="e">
        <f t="shared" si="96"/>
        <v>#N/A</v>
      </c>
      <c r="BH156" s="131" t="e">
        <f t="shared" si="97"/>
        <v>#N/A</v>
      </c>
      <c r="BI156" s="131" t="e">
        <f t="shared" si="98"/>
        <v>#N/A</v>
      </c>
      <c r="BJ156" s="131" t="e">
        <f t="shared" si="99"/>
        <v>#N/A</v>
      </c>
      <c r="BK156" s="131" t="e">
        <f t="shared" si="100"/>
        <v>#N/A</v>
      </c>
      <c r="BL156" s="131" t="e">
        <f t="shared" si="101"/>
        <v>#N/A</v>
      </c>
      <c r="BM156" s="131" t="e">
        <f t="shared" si="102"/>
        <v>#N/A</v>
      </c>
      <c r="BN156" s="131" t="e">
        <f t="shared" si="103"/>
        <v>#N/A</v>
      </c>
      <c r="BO156" s="131" t="e">
        <f t="shared" si="104"/>
        <v>#N/A</v>
      </c>
      <c r="BP156" s="129" t="e">
        <f t="shared" si="105"/>
        <v>#N/A</v>
      </c>
      <c r="BQ156" s="129" t="e">
        <f t="shared" si="106"/>
        <v>#N/A</v>
      </c>
      <c r="BR156" s="129" t="e">
        <f t="shared" si="107"/>
        <v>#N/A</v>
      </c>
      <c r="BS156" s="129" t="e">
        <f t="shared" si="108"/>
        <v>#N/A</v>
      </c>
      <c r="BT156" s="129" t="e">
        <f t="shared" si="109"/>
        <v>#N/A</v>
      </c>
      <c r="BU156" s="129" t="e">
        <f t="shared" si="110"/>
        <v>#N/A</v>
      </c>
      <c r="BV156" s="129" t="e">
        <f t="shared" si="111"/>
        <v>#N/A</v>
      </c>
      <c r="BW156" s="129" t="e">
        <f t="shared" si="112"/>
        <v>#N/A</v>
      </c>
      <c r="BX156" s="129" t="e">
        <f t="shared" si="113"/>
        <v>#N/A</v>
      </c>
      <c r="BY156" s="131" t="e">
        <f t="shared" si="114"/>
        <v>#N/A</v>
      </c>
      <c r="BZ156" s="131" t="e">
        <f t="shared" si="115"/>
        <v>#N/A</v>
      </c>
      <c r="CA156" s="131" t="e">
        <f t="shared" si="116"/>
        <v>#N/A</v>
      </c>
      <c r="CB156" s="131" t="e">
        <f t="shared" si="117"/>
        <v>#N/A</v>
      </c>
      <c r="CC156" s="131" t="e">
        <f t="shared" si="118"/>
        <v>#N/A</v>
      </c>
      <c r="CD156" s="131" t="e">
        <f t="shared" si="119"/>
        <v>#N/A</v>
      </c>
      <c r="CE156" s="131" t="e">
        <f t="shared" si="120"/>
        <v>#N/A</v>
      </c>
      <c r="CF156" s="131" t="e">
        <f t="shared" si="121"/>
        <v>#N/A</v>
      </c>
      <c r="CG156" s="131" t="e">
        <f t="shared" si="122"/>
        <v>#N/A</v>
      </c>
    </row>
    <row r="157" spans="2:85" x14ac:dyDescent="0.2">
      <c r="B157" s="103">
        <v>2025</v>
      </c>
      <c r="C157" s="103">
        <v>4</v>
      </c>
      <c r="D157" s="103">
        <v>6</v>
      </c>
      <c r="E157" s="4" t="s">
        <v>6</v>
      </c>
      <c r="F157" s="4" t="s">
        <v>8</v>
      </c>
      <c r="G157" s="133">
        <f>SUMIFS('Model Trip Data'!$H:$H,'Model Trip Data'!$A:$A,$B157,'Model Trip Data'!$B:$B,$C157,'Model Trip Data'!$C:$C,$D157,'Model Trip Data'!$E:$E,G$7,'Model Trip Data'!$F:$F,G$8,'Model Trip Data'!$D:$D,G$10,'Model Trip Data'!$G:$G,G$9)</f>
        <v>0</v>
      </c>
      <c r="H157" s="133">
        <f>SUMIFS('Model Trip Data'!$H:$H,'Model Trip Data'!$A:$A,$B157,'Model Trip Data'!$B:$B,$C157,'Model Trip Data'!$C:$C,$D157,'Model Trip Data'!$E:$E,H$7,'Model Trip Data'!$F:$F,H$8,'Model Trip Data'!$D:$D,H$10,'Model Trip Data'!$G:$G,H$9)</f>
        <v>0</v>
      </c>
      <c r="I157" s="133">
        <f>SUMIFS('Model Trip Data'!$H:$H,'Model Trip Data'!$A:$A,$B157,'Model Trip Data'!$B:$B,$C157,'Model Trip Data'!$C:$C,$D157,'Model Trip Data'!$E:$E,I$7,'Model Trip Data'!$F:$F,I$8,'Model Trip Data'!$D:$D,I$10,'Model Trip Data'!$G:$G,I$9)</f>
        <v>0</v>
      </c>
      <c r="J157" s="133">
        <f>SUMIFS('Model Trip Data'!$H:$H,'Model Trip Data'!$A:$A,$B157,'Model Trip Data'!$B:$B,$C157,'Model Trip Data'!$C:$C,$D157,'Model Trip Data'!$E:$E,J$7,'Model Trip Data'!$F:$F,J$8,'Model Trip Data'!$D:$D,J$10,'Model Trip Data'!$G:$G,J$9)</f>
        <v>0</v>
      </c>
      <c r="K157" s="133">
        <f>SUMIFS('Model Trip Data'!$H:$H,'Model Trip Data'!$A:$A,$B157,'Model Trip Data'!$B:$B,$C157,'Model Trip Data'!$C:$C,$D157,'Model Trip Data'!$E:$E,K$7,'Model Trip Data'!$F:$F,K$8,'Model Trip Data'!$D:$D,K$10,'Model Trip Data'!$G:$G,K$9)</f>
        <v>0</v>
      </c>
      <c r="L157" s="133">
        <f>SUMIFS('Model Trip Data'!$H:$H,'Model Trip Data'!$A:$A,$B157,'Model Trip Data'!$B:$B,$C157,'Model Trip Data'!$C:$C,$D157,'Model Trip Data'!$E:$E,L$7,'Model Trip Data'!$F:$F,L$8,'Model Trip Data'!$D:$D,L$10,'Model Trip Data'!$G:$G,L$9)</f>
        <v>0</v>
      </c>
      <c r="M157" s="133">
        <f>SUMIFS('Model Trip Data'!$H:$H,'Model Trip Data'!$A:$A,$B157,'Model Trip Data'!$B:$B,$C157,'Model Trip Data'!$C:$C,$D157,'Model Trip Data'!$E:$E,M$7,'Model Trip Data'!$F:$F,M$8,'Model Trip Data'!$G:$G,M$9)</f>
        <v>0</v>
      </c>
      <c r="N157" s="133">
        <f>SUMIFS('Model Trip Data'!$H:$H,'Model Trip Data'!$A:$A,$B157,'Model Trip Data'!$B:$B,$C157,'Model Trip Data'!$C:$C,$D157,'Model Trip Data'!$E:$E,N$7,'Model Trip Data'!$F:$F,N$8,'Model Trip Data'!$G:$G,N$9)</f>
        <v>0</v>
      </c>
      <c r="O157" s="133">
        <f>SUMIFS('Model Trip Data'!$H:$H,'Model Trip Data'!$A:$A,$B157,'Model Trip Data'!$B:$B,$C157,'Model Trip Data'!$C:$C,$D157,'Model Trip Data'!$E:$E,O$7,'Model Trip Data'!$F:$F,O$8,'Model Trip Data'!$G:$G,O$9)</f>
        <v>0</v>
      </c>
      <c r="P157" s="134" t="e">
        <f>VLOOKUP($B157&amp;"_"&amp;$C157&amp;"_"&amp;$D157&amp;"_"&amp;P$10,'Model Skims Data'!$A:$H,6,FALSE)</f>
        <v>#N/A</v>
      </c>
      <c r="Q157" s="134" t="e">
        <f>VLOOKUP($B157&amp;"_"&amp;$C157&amp;"_"&amp;$D157&amp;"_"&amp;Q$10,'Model Skims Data'!$A:$H,7,FALSE)</f>
        <v>#N/A</v>
      </c>
      <c r="R157" s="134" t="e">
        <f>VLOOKUP($B157&amp;"_"&amp;$C157&amp;"_"&amp;$D157&amp;"_"&amp;R$10,'Model Skims Data'!$A:$H,6,FALSE)</f>
        <v>#N/A</v>
      </c>
      <c r="S157" s="134" t="e">
        <f>VLOOKUP($B157&amp;"_"&amp;$C157&amp;"_"&amp;$D157&amp;"_"&amp;S$10,'Model Skims Data'!$A:$H,7,FALSE)</f>
        <v>#N/A</v>
      </c>
      <c r="T157" s="134" t="e">
        <f>VLOOKUP($B157&amp;"_"&amp;$C157&amp;"_"&amp;$D157&amp;"_"&amp;T$10,'Model Skims Data'!$A:$H,6,FALSE)</f>
        <v>#N/A</v>
      </c>
      <c r="U157" s="134" t="e">
        <f>VLOOKUP($B157&amp;"_"&amp;$C157&amp;"_"&amp;$D157&amp;"_"&amp;U$10,'Model Skims Data'!$A:$H,7,FALSE)</f>
        <v>#N/A</v>
      </c>
      <c r="V157" s="134" t="e">
        <f>VLOOKUP($B157&amp;"_"&amp;$C157&amp;"_"&amp;$D157&amp;"_"&amp;V$10,'Model Skims Data'!$A:$H,8,FALSE)</f>
        <v>#N/A</v>
      </c>
      <c r="W157" s="134" t="e">
        <f>VLOOKUP($B157&amp;"_"&amp;$C157&amp;"_"&amp;$D157&amp;"_"&amp;W$10,'Model Skims Data'!$A:$H,8,FALSE)</f>
        <v>#N/A</v>
      </c>
      <c r="X157" s="134" t="e">
        <f>VLOOKUP($B157&amp;"_"&amp;$C157&amp;"_"&amp;$D157&amp;"_"&amp;X$10,'Model Skims Data'!$A:$H,8,FALSE)</f>
        <v>#N/A</v>
      </c>
      <c r="Y157" s="134">
        <f>HLOOKUP('Pooling Demand- Subsidy &amp; ML'!$B157,'Main Sheet'!$B$9:$F$44,21,FALSE)</f>
        <v>20.3</v>
      </c>
      <c r="Z157" s="134">
        <f>HLOOKUP('Pooling Demand- Subsidy &amp; ML'!$B157,'Main Sheet'!$B$9:$F$44,23,FALSE)</f>
        <v>0</v>
      </c>
      <c r="AA157" s="179">
        <f>HLOOKUP('Pooling Demand- Subsidy &amp; ML'!$B157,'Main Sheet'!$B$9:$F$44,28,FALSE)</f>
        <v>-1.9513339196716502E-3</v>
      </c>
      <c r="AB157" s="180">
        <f>HLOOKUP('Pooling Demand- Subsidy &amp; ML'!$B157,'Main Sheet'!$B$9:$F$44,30,FALSE)</f>
        <v>-2.6</v>
      </c>
      <c r="AC157" s="180">
        <f>HLOOKUP('Pooling Demand- Subsidy &amp; ML'!$B157,'Main Sheet'!$B$9:$F$44,31,FALSE)</f>
        <v>-5.9</v>
      </c>
      <c r="AD157" s="180">
        <f>HLOOKUP('Pooling Demand- Subsidy &amp; ML'!$B157,'Main Sheet'!$B$9:$F$44,32,FALSE)</f>
        <v>-7.9</v>
      </c>
      <c r="AE157" s="108" t="e">
        <f t="shared" si="123"/>
        <v>#N/A</v>
      </c>
      <c r="AF157" s="108" t="e">
        <f t="shared" si="124"/>
        <v>#N/A</v>
      </c>
      <c r="AG157" s="108" t="e">
        <f t="shared" si="125"/>
        <v>#N/A</v>
      </c>
      <c r="AH157" s="134">
        <f>HLOOKUP('Pooling Demand- Subsidy &amp; ML'!$B157,'Main Sheet'!$B$9:$F$44,24,FALSE)</f>
        <v>54</v>
      </c>
      <c r="AI157" s="180">
        <f>HLOOKUP('Pooling Demand- Subsidy &amp; ML'!$B157,'Main Sheet'!$B$9:$F$44,34,FALSE)</f>
        <v>-2.9</v>
      </c>
      <c r="AJ157" s="180">
        <f>HLOOKUP('Pooling Demand- Subsidy &amp; ML'!$B157,'Main Sheet'!$B$9:$F$44,35,FALSE)</f>
        <v>-6.3</v>
      </c>
      <c r="AK157" s="180">
        <f>HLOOKUP('Pooling Demand- Subsidy &amp; ML'!$B157,'Main Sheet'!$B$9:$F$44,36,FALSE)</f>
        <v>-8.4</v>
      </c>
      <c r="AL157" s="108" t="e">
        <f t="shared" si="126"/>
        <v>#N/A</v>
      </c>
      <c r="AM157" s="108" t="e">
        <f t="shared" si="127"/>
        <v>#N/A</v>
      </c>
      <c r="AN157" s="108" t="e">
        <f t="shared" si="128"/>
        <v>#N/A</v>
      </c>
      <c r="AO157" s="128" t="e">
        <f>HLOOKUP($B157,'Main Sheet'!$B$9:$F$44,26,FALSE)*$P157/(1-AE157)</f>
        <v>#N/A</v>
      </c>
      <c r="AP157" s="128" t="e">
        <f>HLOOKUP($B157,'Main Sheet'!$B$9:$F$44,26,FALSE)*$P157/(1-AF157)</f>
        <v>#N/A</v>
      </c>
      <c r="AQ157" s="128" t="e">
        <f>HLOOKUP($B157,'Main Sheet'!$B$9:$F$44,26,FALSE)*$P157/(1-AG157)</f>
        <v>#N/A</v>
      </c>
      <c r="AR157" s="128" t="e">
        <f>HLOOKUP($B157,'Main Sheet'!$B$9:$F$44,26,FALSE)*$R157/(1-AE157)</f>
        <v>#N/A</v>
      </c>
      <c r="AS157" s="128" t="e">
        <f>HLOOKUP($B157,'Main Sheet'!$B$9:$F$44,26,FALSE)*$R157/(1-AF157)</f>
        <v>#N/A</v>
      </c>
      <c r="AT157" s="128" t="e">
        <f>HLOOKUP($B157,'Main Sheet'!$B$9:$F$44,26,FALSE)*$R157/(1-AG157)</f>
        <v>#N/A</v>
      </c>
      <c r="AU157" s="128" t="e">
        <f>HLOOKUP($B157,'Main Sheet'!$B$9:$F$44,26,FALSE)*$T157/(1-AL157)</f>
        <v>#N/A</v>
      </c>
      <c r="AV157" s="128" t="e">
        <f>HLOOKUP($B157,'Main Sheet'!$B$9:$F$44,26,FALSE)*$T157/(1-AM157)</f>
        <v>#N/A</v>
      </c>
      <c r="AW157" s="128" t="e">
        <f>HLOOKUP($B157,'Main Sheet'!$B$9:$F$44,26,FALSE)*$T157/(1-AN157)</f>
        <v>#N/A</v>
      </c>
      <c r="AX157" s="50" t="e">
        <f t="shared" si="87"/>
        <v>#N/A</v>
      </c>
      <c r="AY157" s="50" t="e">
        <f t="shared" si="88"/>
        <v>#N/A</v>
      </c>
      <c r="AZ157" s="50" t="e">
        <f t="shared" si="89"/>
        <v>#N/A</v>
      </c>
      <c r="BA157" s="50" t="e">
        <f t="shared" si="90"/>
        <v>#N/A</v>
      </c>
      <c r="BB157" s="50" t="e">
        <f t="shared" si="91"/>
        <v>#N/A</v>
      </c>
      <c r="BC157" s="50" t="e">
        <f t="shared" si="92"/>
        <v>#N/A</v>
      </c>
      <c r="BD157" s="50" t="e">
        <f t="shared" si="93"/>
        <v>#N/A</v>
      </c>
      <c r="BE157" s="50" t="e">
        <f t="shared" si="94"/>
        <v>#N/A</v>
      </c>
      <c r="BF157" s="50" t="e">
        <f t="shared" si="95"/>
        <v>#N/A</v>
      </c>
      <c r="BG157" s="131" t="e">
        <f t="shared" si="96"/>
        <v>#N/A</v>
      </c>
      <c r="BH157" s="131" t="e">
        <f t="shared" si="97"/>
        <v>#N/A</v>
      </c>
      <c r="BI157" s="131" t="e">
        <f t="shared" si="98"/>
        <v>#N/A</v>
      </c>
      <c r="BJ157" s="131" t="e">
        <f t="shared" si="99"/>
        <v>#N/A</v>
      </c>
      <c r="BK157" s="131" t="e">
        <f t="shared" si="100"/>
        <v>#N/A</v>
      </c>
      <c r="BL157" s="131" t="e">
        <f t="shared" si="101"/>
        <v>#N/A</v>
      </c>
      <c r="BM157" s="131" t="e">
        <f t="shared" si="102"/>
        <v>#N/A</v>
      </c>
      <c r="BN157" s="131" t="e">
        <f t="shared" si="103"/>
        <v>#N/A</v>
      </c>
      <c r="BO157" s="131" t="e">
        <f t="shared" si="104"/>
        <v>#N/A</v>
      </c>
      <c r="BP157" s="129" t="e">
        <f t="shared" si="105"/>
        <v>#N/A</v>
      </c>
      <c r="BQ157" s="129" t="e">
        <f t="shared" si="106"/>
        <v>#N/A</v>
      </c>
      <c r="BR157" s="129" t="e">
        <f t="shared" si="107"/>
        <v>#N/A</v>
      </c>
      <c r="BS157" s="129" t="e">
        <f t="shared" si="108"/>
        <v>#N/A</v>
      </c>
      <c r="BT157" s="129" t="e">
        <f t="shared" si="109"/>
        <v>#N/A</v>
      </c>
      <c r="BU157" s="129" t="e">
        <f t="shared" si="110"/>
        <v>#N/A</v>
      </c>
      <c r="BV157" s="129" t="e">
        <f t="shared" si="111"/>
        <v>#N/A</v>
      </c>
      <c r="BW157" s="129" t="e">
        <f t="shared" si="112"/>
        <v>#N/A</v>
      </c>
      <c r="BX157" s="129" t="e">
        <f t="shared" si="113"/>
        <v>#N/A</v>
      </c>
      <c r="BY157" s="131" t="e">
        <f t="shared" si="114"/>
        <v>#N/A</v>
      </c>
      <c r="BZ157" s="131" t="e">
        <f t="shared" si="115"/>
        <v>#N/A</v>
      </c>
      <c r="CA157" s="131" t="e">
        <f t="shared" si="116"/>
        <v>#N/A</v>
      </c>
      <c r="CB157" s="131" t="e">
        <f t="shared" si="117"/>
        <v>#N/A</v>
      </c>
      <c r="CC157" s="131" t="e">
        <f t="shared" si="118"/>
        <v>#N/A</v>
      </c>
      <c r="CD157" s="131" t="e">
        <f t="shared" si="119"/>
        <v>#N/A</v>
      </c>
      <c r="CE157" s="131" t="e">
        <f t="shared" si="120"/>
        <v>#N/A</v>
      </c>
      <c r="CF157" s="131" t="e">
        <f t="shared" si="121"/>
        <v>#N/A</v>
      </c>
      <c r="CG157" s="131" t="e">
        <f t="shared" si="122"/>
        <v>#N/A</v>
      </c>
    </row>
    <row r="158" spans="2:85" x14ac:dyDescent="0.2">
      <c r="B158" s="103">
        <v>2025</v>
      </c>
      <c r="C158" s="103">
        <v>5</v>
      </c>
      <c r="D158" s="103">
        <v>6</v>
      </c>
      <c r="E158" s="4" t="s">
        <v>7</v>
      </c>
      <c r="F158" s="4" t="s">
        <v>8</v>
      </c>
      <c r="G158" s="133">
        <f>SUMIFS('Model Trip Data'!$H:$H,'Model Trip Data'!$A:$A,$B158,'Model Trip Data'!$B:$B,$C158,'Model Trip Data'!$C:$C,$D158,'Model Trip Data'!$E:$E,G$7,'Model Trip Data'!$F:$F,G$8,'Model Trip Data'!$D:$D,G$10,'Model Trip Data'!$G:$G,G$9)</f>
        <v>0</v>
      </c>
      <c r="H158" s="133">
        <f>SUMIFS('Model Trip Data'!$H:$H,'Model Trip Data'!$A:$A,$B158,'Model Trip Data'!$B:$B,$C158,'Model Trip Data'!$C:$C,$D158,'Model Trip Data'!$E:$E,H$7,'Model Trip Data'!$F:$F,H$8,'Model Trip Data'!$D:$D,H$10,'Model Trip Data'!$G:$G,H$9)</f>
        <v>0</v>
      </c>
      <c r="I158" s="133">
        <f>SUMIFS('Model Trip Data'!$H:$H,'Model Trip Data'!$A:$A,$B158,'Model Trip Data'!$B:$B,$C158,'Model Trip Data'!$C:$C,$D158,'Model Trip Data'!$E:$E,I$7,'Model Trip Data'!$F:$F,I$8,'Model Trip Data'!$D:$D,I$10,'Model Trip Data'!$G:$G,I$9)</f>
        <v>0</v>
      </c>
      <c r="J158" s="133">
        <f>SUMIFS('Model Trip Data'!$H:$H,'Model Trip Data'!$A:$A,$B158,'Model Trip Data'!$B:$B,$C158,'Model Trip Data'!$C:$C,$D158,'Model Trip Data'!$E:$E,J$7,'Model Trip Data'!$F:$F,J$8,'Model Trip Data'!$D:$D,J$10,'Model Trip Data'!$G:$G,J$9)</f>
        <v>0</v>
      </c>
      <c r="K158" s="133">
        <f>SUMIFS('Model Trip Data'!$H:$H,'Model Trip Data'!$A:$A,$B158,'Model Trip Data'!$B:$B,$C158,'Model Trip Data'!$C:$C,$D158,'Model Trip Data'!$E:$E,K$7,'Model Trip Data'!$F:$F,K$8,'Model Trip Data'!$D:$D,K$10,'Model Trip Data'!$G:$G,K$9)</f>
        <v>0</v>
      </c>
      <c r="L158" s="133">
        <f>SUMIFS('Model Trip Data'!$H:$H,'Model Trip Data'!$A:$A,$B158,'Model Trip Data'!$B:$B,$C158,'Model Trip Data'!$C:$C,$D158,'Model Trip Data'!$E:$E,L$7,'Model Trip Data'!$F:$F,L$8,'Model Trip Data'!$D:$D,L$10,'Model Trip Data'!$G:$G,L$9)</f>
        <v>0</v>
      </c>
      <c r="M158" s="133">
        <f>SUMIFS('Model Trip Data'!$H:$H,'Model Trip Data'!$A:$A,$B158,'Model Trip Data'!$B:$B,$C158,'Model Trip Data'!$C:$C,$D158,'Model Trip Data'!$E:$E,M$7,'Model Trip Data'!$F:$F,M$8,'Model Trip Data'!$G:$G,M$9)</f>
        <v>0</v>
      </c>
      <c r="N158" s="133">
        <f>SUMIFS('Model Trip Data'!$H:$H,'Model Trip Data'!$A:$A,$B158,'Model Trip Data'!$B:$B,$C158,'Model Trip Data'!$C:$C,$D158,'Model Trip Data'!$E:$E,N$7,'Model Trip Data'!$F:$F,N$8,'Model Trip Data'!$G:$G,N$9)</f>
        <v>0</v>
      </c>
      <c r="O158" s="133">
        <f>SUMIFS('Model Trip Data'!$H:$H,'Model Trip Data'!$A:$A,$B158,'Model Trip Data'!$B:$B,$C158,'Model Trip Data'!$C:$C,$D158,'Model Trip Data'!$E:$E,O$7,'Model Trip Data'!$F:$F,O$8,'Model Trip Data'!$G:$G,O$9)</f>
        <v>0</v>
      </c>
      <c r="P158" s="134" t="e">
        <f>VLOOKUP($B158&amp;"_"&amp;$C158&amp;"_"&amp;$D158&amp;"_"&amp;P$10,'Model Skims Data'!$A:$H,6,FALSE)</f>
        <v>#N/A</v>
      </c>
      <c r="Q158" s="134" t="e">
        <f>VLOOKUP($B158&amp;"_"&amp;$C158&amp;"_"&amp;$D158&amp;"_"&amp;Q$10,'Model Skims Data'!$A:$H,7,FALSE)</f>
        <v>#N/A</v>
      </c>
      <c r="R158" s="134" t="e">
        <f>VLOOKUP($B158&amp;"_"&amp;$C158&amp;"_"&amp;$D158&amp;"_"&amp;R$10,'Model Skims Data'!$A:$H,6,FALSE)</f>
        <v>#N/A</v>
      </c>
      <c r="S158" s="134" t="e">
        <f>VLOOKUP($B158&amp;"_"&amp;$C158&amp;"_"&amp;$D158&amp;"_"&amp;S$10,'Model Skims Data'!$A:$H,7,FALSE)</f>
        <v>#N/A</v>
      </c>
      <c r="T158" s="134" t="e">
        <f>VLOOKUP($B158&amp;"_"&amp;$C158&amp;"_"&amp;$D158&amp;"_"&amp;T$10,'Model Skims Data'!$A:$H,6,FALSE)</f>
        <v>#N/A</v>
      </c>
      <c r="U158" s="134" t="e">
        <f>VLOOKUP($B158&amp;"_"&amp;$C158&amp;"_"&amp;$D158&amp;"_"&amp;U$10,'Model Skims Data'!$A:$H,7,FALSE)</f>
        <v>#N/A</v>
      </c>
      <c r="V158" s="134" t="e">
        <f>VLOOKUP($B158&amp;"_"&amp;$C158&amp;"_"&amp;$D158&amp;"_"&amp;V$10,'Model Skims Data'!$A:$H,8,FALSE)</f>
        <v>#N/A</v>
      </c>
      <c r="W158" s="134" t="e">
        <f>VLOOKUP($B158&amp;"_"&amp;$C158&amp;"_"&amp;$D158&amp;"_"&amp;W$10,'Model Skims Data'!$A:$H,8,FALSE)</f>
        <v>#N/A</v>
      </c>
      <c r="X158" s="134" t="e">
        <f>VLOOKUP($B158&amp;"_"&amp;$C158&amp;"_"&amp;$D158&amp;"_"&amp;X$10,'Model Skims Data'!$A:$H,8,FALSE)</f>
        <v>#N/A</v>
      </c>
      <c r="Y158" s="134">
        <f>HLOOKUP('Pooling Demand- Subsidy &amp; ML'!$B158,'Main Sheet'!$B$9:$F$44,21,FALSE)</f>
        <v>20.3</v>
      </c>
      <c r="Z158" s="134">
        <f>HLOOKUP('Pooling Demand- Subsidy &amp; ML'!$B158,'Main Sheet'!$B$9:$F$44,23,FALSE)</f>
        <v>0</v>
      </c>
      <c r="AA158" s="179">
        <f>HLOOKUP('Pooling Demand- Subsidy &amp; ML'!$B158,'Main Sheet'!$B$9:$F$44,28,FALSE)</f>
        <v>-1.9513339196716502E-3</v>
      </c>
      <c r="AB158" s="180">
        <f>HLOOKUP('Pooling Demand- Subsidy &amp; ML'!$B158,'Main Sheet'!$B$9:$F$44,30,FALSE)</f>
        <v>-2.6</v>
      </c>
      <c r="AC158" s="180">
        <f>HLOOKUP('Pooling Demand- Subsidy &amp; ML'!$B158,'Main Sheet'!$B$9:$F$44,31,FALSE)</f>
        <v>-5.9</v>
      </c>
      <c r="AD158" s="180">
        <f>HLOOKUP('Pooling Demand- Subsidy &amp; ML'!$B158,'Main Sheet'!$B$9:$F$44,32,FALSE)</f>
        <v>-7.9</v>
      </c>
      <c r="AE158" s="108" t="e">
        <f t="shared" si="123"/>
        <v>#N/A</v>
      </c>
      <c r="AF158" s="108" t="e">
        <f t="shared" si="124"/>
        <v>#N/A</v>
      </c>
      <c r="AG158" s="108" t="e">
        <f t="shared" si="125"/>
        <v>#N/A</v>
      </c>
      <c r="AH158" s="134">
        <f>HLOOKUP('Pooling Demand- Subsidy &amp; ML'!$B158,'Main Sheet'!$B$9:$F$44,24,FALSE)</f>
        <v>54</v>
      </c>
      <c r="AI158" s="180">
        <f>HLOOKUP('Pooling Demand- Subsidy &amp; ML'!$B158,'Main Sheet'!$B$9:$F$44,34,FALSE)</f>
        <v>-2.9</v>
      </c>
      <c r="AJ158" s="180">
        <f>HLOOKUP('Pooling Demand- Subsidy &amp; ML'!$B158,'Main Sheet'!$B$9:$F$44,35,FALSE)</f>
        <v>-6.3</v>
      </c>
      <c r="AK158" s="180">
        <f>HLOOKUP('Pooling Demand- Subsidy &amp; ML'!$B158,'Main Sheet'!$B$9:$F$44,36,FALSE)</f>
        <v>-8.4</v>
      </c>
      <c r="AL158" s="108" t="e">
        <f t="shared" si="126"/>
        <v>#N/A</v>
      </c>
      <c r="AM158" s="108" t="e">
        <f t="shared" si="127"/>
        <v>#N/A</v>
      </c>
      <c r="AN158" s="108" t="e">
        <f t="shared" si="128"/>
        <v>#N/A</v>
      </c>
      <c r="AO158" s="128" t="e">
        <f>HLOOKUP($B158,'Main Sheet'!$B$9:$F$44,26,FALSE)*$P158/(1-AE158)</f>
        <v>#N/A</v>
      </c>
      <c r="AP158" s="128" t="e">
        <f>HLOOKUP($B158,'Main Sheet'!$B$9:$F$44,26,FALSE)*$P158/(1-AF158)</f>
        <v>#N/A</v>
      </c>
      <c r="AQ158" s="128" t="e">
        <f>HLOOKUP($B158,'Main Sheet'!$B$9:$F$44,26,FALSE)*$P158/(1-AG158)</f>
        <v>#N/A</v>
      </c>
      <c r="AR158" s="128" t="e">
        <f>HLOOKUP($B158,'Main Sheet'!$B$9:$F$44,26,FALSE)*$R158/(1-AE158)</f>
        <v>#N/A</v>
      </c>
      <c r="AS158" s="128" t="e">
        <f>HLOOKUP($B158,'Main Sheet'!$B$9:$F$44,26,FALSE)*$R158/(1-AF158)</f>
        <v>#N/A</v>
      </c>
      <c r="AT158" s="128" t="e">
        <f>HLOOKUP($B158,'Main Sheet'!$B$9:$F$44,26,FALSE)*$R158/(1-AG158)</f>
        <v>#N/A</v>
      </c>
      <c r="AU158" s="128" t="e">
        <f>HLOOKUP($B158,'Main Sheet'!$B$9:$F$44,26,FALSE)*$T158/(1-AL158)</f>
        <v>#N/A</v>
      </c>
      <c r="AV158" s="128" t="e">
        <f>HLOOKUP($B158,'Main Sheet'!$B$9:$F$44,26,FALSE)*$T158/(1-AM158)</f>
        <v>#N/A</v>
      </c>
      <c r="AW158" s="128" t="e">
        <f>HLOOKUP($B158,'Main Sheet'!$B$9:$F$44,26,FALSE)*$T158/(1-AN158)</f>
        <v>#N/A</v>
      </c>
      <c r="AX158" s="50" t="e">
        <f t="shared" si="87"/>
        <v>#N/A</v>
      </c>
      <c r="AY158" s="50" t="e">
        <f t="shared" si="88"/>
        <v>#N/A</v>
      </c>
      <c r="AZ158" s="50" t="e">
        <f t="shared" si="89"/>
        <v>#N/A</v>
      </c>
      <c r="BA158" s="50" t="e">
        <f t="shared" si="90"/>
        <v>#N/A</v>
      </c>
      <c r="BB158" s="50" t="e">
        <f t="shared" si="91"/>
        <v>#N/A</v>
      </c>
      <c r="BC158" s="50" t="e">
        <f t="shared" si="92"/>
        <v>#N/A</v>
      </c>
      <c r="BD158" s="50" t="e">
        <f t="shared" si="93"/>
        <v>#N/A</v>
      </c>
      <c r="BE158" s="50" t="e">
        <f t="shared" si="94"/>
        <v>#N/A</v>
      </c>
      <c r="BF158" s="50" t="e">
        <f t="shared" si="95"/>
        <v>#N/A</v>
      </c>
      <c r="BG158" s="131" t="e">
        <f t="shared" si="96"/>
        <v>#N/A</v>
      </c>
      <c r="BH158" s="131" t="e">
        <f t="shared" si="97"/>
        <v>#N/A</v>
      </c>
      <c r="BI158" s="131" t="e">
        <f t="shared" si="98"/>
        <v>#N/A</v>
      </c>
      <c r="BJ158" s="131" t="e">
        <f t="shared" si="99"/>
        <v>#N/A</v>
      </c>
      <c r="BK158" s="131" t="e">
        <f t="shared" si="100"/>
        <v>#N/A</v>
      </c>
      <c r="BL158" s="131" t="e">
        <f t="shared" si="101"/>
        <v>#N/A</v>
      </c>
      <c r="BM158" s="131" t="e">
        <f t="shared" si="102"/>
        <v>#N/A</v>
      </c>
      <c r="BN158" s="131" t="e">
        <f t="shared" si="103"/>
        <v>#N/A</v>
      </c>
      <c r="BO158" s="131" t="e">
        <f t="shared" si="104"/>
        <v>#N/A</v>
      </c>
      <c r="BP158" s="129" t="e">
        <f t="shared" si="105"/>
        <v>#N/A</v>
      </c>
      <c r="BQ158" s="129" t="e">
        <f t="shared" si="106"/>
        <v>#N/A</v>
      </c>
      <c r="BR158" s="129" t="e">
        <f t="shared" si="107"/>
        <v>#N/A</v>
      </c>
      <c r="BS158" s="129" t="e">
        <f t="shared" si="108"/>
        <v>#N/A</v>
      </c>
      <c r="BT158" s="129" t="e">
        <f t="shared" si="109"/>
        <v>#N/A</v>
      </c>
      <c r="BU158" s="129" t="e">
        <f t="shared" si="110"/>
        <v>#N/A</v>
      </c>
      <c r="BV158" s="129" t="e">
        <f t="shared" si="111"/>
        <v>#N/A</v>
      </c>
      <c r="BW158" s="129" t="e">
        <f t="shared" si="112"/>
        <v>#N/A</v>
      </c>
      <c r="BX158" s="129" t="e">
        <f t="shared" si="113"/>
        <v>#N/A</v>
      </c>
      <c r="BY158" s="131" t="e">
        <f t="shared" si="114"/>
        <v>#N/A</v>
      </c>
      <c r="BZ158" s="131" t="e">
        <f t="shared" si="115"/>
        <v>#N/A</v>
      </c>
      <c r="CA158" s="131" t="e">
        <f t="shared" si="116"/>
        <v>#N/A</v>
      </c>
      <c r="CB158" s="131" t="e">
        <f t="shared" si="117"/>
        <v>#N/A</v>
      </c>
      <c r="CC158" s="131" t="e">
        <f t="shared" si="118"/>
        <v>#N/A</v>
      </c>
      <c r="CD158" s="131" t="e">
        <f t="shared" si="119"/>
        <v>#N/A</v>
      </c>
      <c r="CE158" s="131" t="e">
        <f t="shared" si="120"/>
        <v>#N/A</v>
      </c>
      <c r="CF158" s="131" t="e">
        <f t="shared" si="121"/>
        <v>#N/A</v>
      </c>
      <c r="CG158" s="131" t="e">
        <f t="shared" si="122"/>
        <v>#N/A</v>
      </c>
    </row>
    <row r="159" spans="2:85" x14ac:dyDescent="0.2">
      <c r="B159" s="103">
        <v>2025</v>
      </c>
      <c r="C159" s="103">
        <v>6</v>
      </c>
      <c r="D159" s="103">
        <v>6</v>
      </c>
      <c r="E159" s="4" t="s">
        <v>8</v>
      </c>
      <c r="F159" s="4" t="s">
        <v>8</v>
      </c>
      <c r="G159" s="133">
        <f>SUMIFS('Model Trip Data'!$H:$H,'Model Trip Data'!$A:$A,$B159,'Model Trip Data'!$B:$B,$C159,'Model Trip Data'!$C:$C,$D159,'Model Trip Data'!$E:$E,G$7,'Model Trip Data'!$F:$F,G$8,'Model Trip Data'!$D:$D,G$10,'Model Trip Data'!$G:$G,G$9)</f>
        <v>0</v>
      </c>
      <c r="H159" s="133">
        <f>SUMIFS('Model Trip Data'!$H:$H,'Model Trip Data'!$A:$A,$B159,'Model Trip Data'!$B:$B,$C159,'Model Trip Data'!$C:$C,$D159,'Model Trip Data'!$E:$E,H$7,'Model Trip Data'!$F:$F,H$8,'Model Trip Data'!$D:$D,H$10,'Model Trip Data'!$G:$G,H$9)</f>
        <v>0</v>
      </c>
      <c r="I159" s="133">
        <f>SUMIFS('Model Trip Data'!$H:$H,'Model Trip Data'!$A:$A,$B159,'Model Trip Data'!$B:$B,$C159,'Model Trip Data'!$C:$C,$D159,'Model Trip Data'!$E:$E,I$7,'Model Trip Data'!$F:$F,I$8,'Model Trip Data'!$D:$D,I$10,'Model Trip Data'!$G:$G,I$9)</f>
        <v>0</v>
      </c>
      <c r="J159" s="133">
        <f>SUMIFS('Model Trip Data'!$H:$H,'Model Trip Data'!$A:$A,$B159,'Model Trip Data'!$B:$B,$C159,'Model Trip Data'!$C:$C,$D159,'Model Trip Data'!$E:$E,J$7,'Model Trip Data'!$F:$F,J$8,'Model Trip Data'!$D:$D,J$10,'Model Trip Data'!$G:$G,J$9)</f>
        <v>0</v>
      </c>
      <c r="K159" s="133">
        <f>SUMIFS('Model Trip Data'!$H:$H,'Model Trip Data'!$A:$A,$B159,'Model Trip Data'!$B:$B,$C159,'Model Trip Data'!$C:$C,$D159,'Model Trip Data'!$E:$E,K$7,'Model Trip Data'!$F:$F,K$8,'Model Trip Data'!$D:$D,K$10,'Model Trip Data'!$G:$G,K$9)</f>
        <v>0</v>
      </c>
      <c r="L159" s="133">
        <f>SUMIFS('Model Trip Data'!$H:$H,'Model Trip Data'!$A:$A,$B159,'Model Trip Data'!$B:$B,$C159,'Model Trip Data'!$C:$C,$D159,'Model Trip Data'!$E:$E,L$7,'Model Trip Data'!$F:$F,L$8,'Model Trip Data'!$D:$D,L$10,'Model Trip Data'!$G:$G,L$9)</f>
        <v>0</v>
      </c>
      <c r="M159" s="133">
        <f>SUMIFS('Model Trip Data'!$H:$H,'Model Trip Data'!$A:$A,$B159,'Model Trip Data'!$B:$B,$C159,'Model Trip Data'!$C:$C,$D159,'Model Trip Data'!$E:$E,M$7,'Model Trip Data'!$F:$F,M$8,'Model Trip Data'!$G:$G,M$9)</f>
        <v>0</v>
      </c>
      <c r="N159" s="133">
        <f>SUMIFS('Model Trip Data'!$H:$H,'Model Trip Data'!$A:$A,$B159,'Model Trip Data'!$B:$B,$C159,'Model Trip Data'!$C:$C,$D159,'Model Trip Data'!$E:$E,N$7,'Model Trip Data'!$F:$F,N$8,'Model Trip Data'!$G:$G,N$9)</f>
        <v>0</v>
      </c>
      <c r="O159" s="133">
        <f>SUMIFS('Model Trip Data'!$H:$H,'Model Trip Data'!$A:$A,$B159,'Model Trip Data'!$B:$B,$C159,'Model Trip Data'!$C:$C,$D159,'Model Trip Data'!$E:$E,O$7,'Model Trip Data'!$F:$F,O$8,'Model Trip Data'!$G:$G,O$9)</f>
        <v>0</v>
      </c>
      <c r="P159" s="134" t="e">
        <f>VLOOKUP($B159&amp;"_"&amp;$C159&amp;"_"&amp;$D159&amp;"_"&amp;P$10,'Model Skims Data'!$A:$H,6,FALSE)</f>
        <v>#N/A</v>
      </c>
      <c r="Q159" s="134" t="e">
        <f>VLOOKUP($B159&amp;"_"&amp;$C159&amp;"_"&amp;$D159&amp;"_"&amp;Q$10,'Model Skims Data'!$A:$H,7,FALSE)</f>
        <v>#N/A</v>
      </c>
      <c r="R159" s="134" t="e">
        <f>VLOOKUP($B159&amp;"_"&amp;$C159&amp;"_"&amp;$D159&amp;"_"&amp;R$10,'Model Skims Data'!$A:$H,6,FALSE)</f>
        <v>#N/A</v>
      </c>
      <c r="S159" s="134" t="e">
        <f>VLOOKUP($B159&amp;"_"&amp;$C159&amp;"_"&amp;$D159&amp;"_"&amp;S$10,'Model Skims Data'!$A:$H,7,FALSE)</f>
        <v>#N/A</v>
      </c>
      <c r="T159" s="134" t="e">
        <f>VLOOKUP($B159&amp;"_"&amp;$C159&amp;"_"&amp;$D159&amp;"_"&amp;T$10,'Model Skims Data'!$A:$H,6,FALSE)</f>
        <v>#N/A</v>
      </c>
      <c r="U159" s="134" t="e">
        <f>VLOOKUP($B159&amp;"_"&amp;$C159&amp;"_"&amp;$D159&amp;"_"&amp;U$10,'Model Skims Data'!$A:$H,7,FALSE)</f>
        <v>#N/A</v>
      </c>
      <c r="V159" s="134" t="e">
        <f>VLOOKUP($B159&amp;"_"&amp;$C159&amp;"_"&amp;$D159&amp;"_"&amp;V$10,'Model Skims Data'!$A:$H,8,FALSE)</f>
        <v>#N/A</v>
      </c>
      <c r="W159" s="134" t="e">
        <f>VLOOKUP($B159&amp;"_"&amp;$C159&amp;"_"&amp;$D159&amp;"_"&amp;W$10,'Model Skims Data'!$A:$H,8,FALSE)</f>
        <v>#N/A</v>
      </c>
      <c r="X159" s="134" t="e">
        <f>VLOOKUP($B159&amp;"_"&amp;$C159&amp;"_"&amp;$D159&amp;"_"&amp;X$10,'Model Skims Data'!$A:$H,8,FALSE)</f>
        <v>#N/A</v>
      </c>
      <c r="Y159" s="134">
        <f>HLOOKUP('Pooling Demand- Subsidy &amp; ML'!$B159,'Main Sheet'!$B$9:$F$44,21,FALSE)</f>
        <v>20.3</v>
      </c>
      <c r="Z159" s="134">
        <f>HLOOKUP('Pooling Demand- Subsidy &amp; ML'!$B159,'Main Sheet'!$B$9:$F$44,23,FALSE)</f>
        <v>0</v>
      </c>
      <c r="AA159" s="179">
        <f>HLOOKUP('Pooling Demand- Subsidy &amp; ML'!$B159,'Main Sheet'!$B$9:$F$44,28,FALSE)</f>
        <v>-1.9513339196716502E-3</v>
      </c>
      <c r="AB159" s="180">
        <f>HLOOKUP('Pooling Demand- Subsidy &amp; ML'!$B159,'Main Sheet'!$B$9:$F$44,30,FALSE)</f>
        <v>-2.6</v>
      </c>
      <c r="AC159" s="180">
        <f>HLOOKUP('Pooling Demand- Subsidy &amp; ML'!$B159,'Main Sheet'!$B$9:$F$44,31,FALSE)</f>
        <v>-5.9</v>
      </c>
      <c r="AD159" s="180">
        <f>HLOOKUP('Pooling Demand- Subsidy &amp; ML'!$B159,'Main Sheet'!$B$9:$F$44,32,FALSE)</f>
        <v>-7.9</v>
      </c>
      <c r="AE159" s="108" t="e">
        <f t="shared" si="123"/>
        <v>#N/A</v>
      </c>
      <c r="AF159" s="108" t="e">
        <f t="shared" si="124"/>
        <v>#N/A</v>
      </c>
      <c r="AG159" s="108" t="e">
        <f t="shared" si="125"/>
        <v>#N/A</v>
      </c>
      <c r="AH159" s="134">
        <f>HLOOKUP('Pooling Demand- Subsidy &amp; ML'!$B159,'Main Sheet'!$B$9:$F$44,24,FALSE)</f>
        <v>54</v>
      </c>
      <c r="AI159" s="180">
        <f>HLOOKUP('Pooling Demand- Subsidy &amp; ML'!$B159,'Main Sheet'!$B$9:$F$44,34,FALSE)</f>
        <v>-2.9</v>
      </c>
      <c r="AJ159" s="180">
        <f>HLOOKUP('Pooling Demand- Subsidy &amp; ML'!$B159,'Main Sheet'!$B$9:$F$44,35,FALSE)</f>
        <v>-6.3</v>
      </c>
      <c r="AK159" s="180">
        <f>HLOOKUP('Pooling Demand- Subsidy &amp; ML'!$B159,'Main Sheet'!$B$9:$F$44,36,FALSE)</f>
        <v>-8.4</v>
      </c>
      <c r="AL159" s="108" t="e">
        <f t="shared" si="126"/>
        <v>#N/A</v>
      </c>
      <c r="AM159" s="108" t="e">
        <f t="shared" si="127"/>
        <v>#N/A</v>
      </c>
      <c r="AN159" s="108" t="e">
        <f t="shared" si="128"/>
        <v>#N/A</v>
      </c>
      <c r="AO159" s="128" t="e">
        <f>HLOOKUP($B159,'Main Sheet'!$B$9:$F$44,26,FALSE)*$P159/(1-AE159)</f>
        <v>#N/A</v>
      </c>
      <c r="AP159" s="128" t="e">
        <f>HLOOKUP($B159,'Main Sheet'!$B$9:$F$44,26,FALSE)*$P159/(1-AF159)</f>
        <v>#N/A</v>
      </c>
      <c r="AQ159" s="128" t="e">
        <f>HLOOKUP($B159,'Main Sheet'!$B$9:$F$44,26,FALSE)*$P159/(1-AG159)</f>
        <v>#N/A</v>
      </c>
      <c r="AR159" s="128" t="e">
        <f>HLOOKUP($B159,'Main Sheet'!$B$9:$F$44,26,FALSE)*$R159/(1-AE159)</f>
        <v>#N/A</v>
      </c>
      <c r="AS159" s="128" t="e">
        <f>HLOOKUP($B159,'Main Sheet'!$B$9:$F$44,26,FALSE)*$R159/(1-AF159)</f>
        <v>#N/A</v>
      </c>
      <c r="AT159" s="128" t="e">
        <f>HLOOKUP($B159,'Main Sheet'!$B$9:$F$44,26,FALSE)*$R159/(1-AG159)</f>
        <v>#N/A</v>
      </c>
      <c r="AU159" s="128" t="e">
        <f>HLOOKUP($B159,'Main Sheet'!$B$9:$F$44,26,FALSE)*$T159/(1-AL159)</f>
        <v>#N/A</v>
      </c>
      <c r="AV159" s="128" t="e">
        <f>HLOOKUP($B159,'Main Sheet'!$B$9:$F$44,26,FALSE)*$T159/(1-AM159)</f>
        <v>#N/A</v>
      </c>
      <c r="AW159" s="128" t="e">
        <f>HLOOKUP($B159,'Main Sheet'!$B$9:$F$44,26,FALSE)*$T159/(1-AN159)</f>
        <v>#N/A</v>
      </c>
      <c r="AX159" s="50" t="e">
        <f t="shared" si="87"/>
        <v>#N/A</v>
      </c>
      <c r="AY159" s="50" t="e">
        <f t="shared" si="88"/>
        <v>#N/A</v>
      </c>
      <c r="AZ159" s="50" t="e">
        <f t="shared" si="89"/>
        <v>#N/A</v>
      </c>
      <c r="BA159" s="50" t="e">
        <f t="shared" si="90"/>
        <v>#N/A</v>
      </c>
      <c r="BB159" s="50" t="e">
        <f t="shared" si="91"/>
        <v>#N/A</v>
      </c>
      <c r="BC159" s="50" t="e">
        <f t="shared" si="92"/>
        <v>#N/A</v>
      </c>
      <c r="BD159" s="50" t="e">
        <f t="shared" si="93"/>
        <v>#N/A</v>
      </c>
      <c r="BE159" s="50" t="e">
        <f t="shared" si="94"/>
        <v>#N/A</v>
      </c>
      <c r="BF159" s="50" t="e">
        <f t="shared" si="95"/>
        <v>#N/A</v>
      </c>
      <c r="BG159" s="131" t="e">
        <f t="shared" si="96"/>
        <v>#N/A</v>
      </c>
      <c r="BH159" s="131" t="e">
        <f t="shared" si="97"/>
        <v>#N/A</v>
      </c>
      <c r="BI159" s="131" t="e">
        <f t="shared" si="98"/>
        <v>#N/A</v>
      </c>
      <c r="BJ159" s="131" t="e">
        <f t="shared" si="99"/>
        <v>#N/A</v>
      </c>
      <c r="BK159" s="131" t="e">
        <f t="shared" si="100"/>
        <v>#N/A</v>
      </c>
      <c r="BL159" s="131" t="e">
        <f t="shared" si="101"/>
        <v>#N/A</v>
      </c>
      <c r="BM159" s="131" t="e">
        <f t="shared" si="102"/>
        <v>#N/A</v>
      </c>
      <c r="BN159" s="131" t="e">
        <f t="shared" si="103"/>
        <v>#N/A</v>
      </c>
      <c r="BO159" s="131" t="e">
        <f t="shared" si="104"/>
        <v>#N/A</v>
      </c>
      <c r="BP159" s="129" t="e">
        <f t="shared" si="105"/>
        <v>#N/A</v>
      </c>
      <c r="BQ159" s="129" t="e">
        <f t="shared" si="106"/>
        <v>#N/A</v>
      </c>
      <c r="BR159" s="129" t="e">
        <f t="shared" si="107"/>
        <v>#N/A</v>
      </c>
      <c r="BS159" s="129" t="e">
        <f t="shared" si="108"/>
        <v>#N/A</v>
      </c>
      <c r="BT159" s="129" t="e">
        <f t="shared" si="109"/>
        <v>#N/A</v>
      </c>
      <c r="BU159" s="129" t="e">
        <f t="shared" si="110"/>
        <v>#N/A</v>
      </c>
      <c r="BV159" s="129" t="e">
        <f t="shared" si="111"/>
        <v>#N/A</v>
      </c>
      <c r="BW159" s="129" t="e">
        <f t="shared" si="112"/>
        <v>#N/A</v>
      </c>
      <c r="BX159" s="129" t="e">
        <f t="shared" si="113"/>
        <v>#N/A</v>
      </c>
      <c r="BY159" s="131" t="e">
        <f t="shared" si="114"/>
        <v>#N/A</v>
      </c>
      <c r="BZ159" s="131" t="e">
        <f t="shared" si="115"/>
        <v>#N/A</v>
      </c>
      <c r="CA159" s="131" t="e">
        <f t="shared" si="116"/>
        <v>#N/A</v>
      </c>
      <c r="CB159" s="131" t="e">
        <f t="shared" si="117"/>
        <v>#N/A</v>
      </c>
      <c r="CC159" s="131" t="e">
        <f t="shared" si="118"/>
        <v>#N/A</v>
      </c>
      <c r="CD159" s="131" t="e">
        <f t="shared" si="119"/>
        <v>#N/A</v>
      </c>
      <c r="CE159" s="131" t="e">
        <f t="shared" si="120"/>
        <v>#N/A</v>
      </c>
      <c r="CF159" s="131" t="e">
        <f t="shared" si="121"/>
        <v>#N/A</v>
      </c>
      <c r="CG159" s="131" t="e">
        <f t="shared" si="122"/>
        <v>#N/A</v>
      </c>
    </row>
    <row r="160" spans="2:85" x14ac:dyDescent="0.2">
      <c r="B160" s="103">
        <v>2035</v>
      </c>
      <c r="C160" s="103">
        <v>0</v>
      </c>
      <c r="D160" s="103">
        <v>0</v>
      </c>
      <c r="E160" s="4" t="s">
        <v>2</v>
      </c>
      <c r="F160" s="4" t="s">
        <v>2</v>
      </c>
      <c r="G160" s="133">
        <f>SUMIFS('Model Trip Data'!$H:$H,'Model Trip Data'!$A:$A,$B160,'Model Trip Data'!$B:$B,$C160,'Model Trip Data'!$C:$C,$D160,'Model Trip Data'!$E:$E,G$7,'Model Trip Data'!$F:$F,G$8,'Model Trip Data'!$D:$D,G$10,'Model Trip Data'!$G:$G,G$9)</f>
        <v>956</v>
      </c>
      <c r="H160" s="133">
        <f>SUMIFS('Model Trip Data'!$H:$H,'Model Trip Data'!$A:$A,$B160,'Model Trip Data'!$B:$B,$C160,'Model Trip Data'!$C:$C,$D160,'Model Trip Data'!$E:$E,H$7,'Model Trip Data'!$F:$F,H$8,'Model Trip Data'!$D:$D,H$10,'Model Trip Data'!$G:$G,H$9)</f>
        <v>19082</v>
      </c>
      <c r="I160" s="133">
        <f>SUMIFS('Model Trip Data'!$H:$H,'Model Trip Data'!$A:$A,$B160,'Model Trip Data'!$B:$B,$C160,'Model Trip Data'!$C:$C,$D160,'Model Trip Data'!$E:$E,I$7,'Model Trip Data'!$F:$F,I$8,'Model Trip Data'!$D:$D,I$10,'Model Trip Data'!$G:$G,I$9)</f>
        <v>23271</v>
      </c>
      <c r="J160" s="133">
        <f>SUMIFS('Model Trip Data'!$H:$H,'Model Trip Data'!$A:$A,$B160,'Model Trip Data'!$B:$B,$C160,'Model Trip Data'!$C:$C,$D160,'Model Trip Data'!$E:$E,J$7,'Model Trip Data'!$F:$F,J$8,'Model Trip Data'!$D:$D,J$10,'Model Trip Data'!$G:$G,J$9)</f>
        <v>1419</v>
      </c>
      <c r="K160" s="133">
        <f>SUMIFS('Model Trip Data'!$H:$H,'Model Trip Data'!$A:$A,$B160,'Model Trip Data'!$B:$B,$C160,'Model Trip Data'!$C:$C,$D160,'Model Trip Data'!$E:$E,K$7,'Model Trip Data'!$F:$F,K$8,'Model Trip Data'!$D:$D,K$10,'Model Trip Data'!$G:$G,K$9)</f>
        <v>32739</v>
      </c>
      <c r="L160" s="133">
        <f>SUMIFS('Model Trip Data'!$H:$H,'Model Trip Data'!$A:$A,$B160,'Model Trip Data'!$B:$B,$C160,'Model Trip Data'!$C:$C,$D160,'Model Trip Data'!$E:$E,L$7,'Model Trip Data'!$F:$F,L$8,'Model Trip Data'!$D:$D,L$10,'Model Trip Data'!$G:$G,L$9)</f>
        <v>36872</v>
      </c>
      <c r="M160" s="133">
        <f>SUMIFS('Model Trip Data'!$H:$H,'Model Trip Data'!$A:$A,$B160,'Model Trip Data'!$B:$B,$C160,'Model Trip Data'!$C:$C,$D160,'Model Trip Data'!$E:$E,M$7,'Model Trip Data'!$F:$F,M$8,'Model Trip Data'!$G:$G,M$9)</f>
        <v>6420</v>
      </c>
      <c r="N160" s="133">
        <f>SUMIFS('Model Trip Data'!$H:$H,'Model Trip Data'!$A:$A,$B160,'Model Trip Data'!$B:$B,$C160,'Model Trip Data'!$C:$C,$D160,'Model Trip Data'!$E:$E,N$7,'Model Trip Data'!$F:$F,N$8,'Model Trip Data'!$G:$G,N$9)</f>
        <v>113317</v>
      </c>
      <c r="O160" s="133">
        <f>SUMIFS('Model Trip Data'!$H:$H,'Model Trip Data'!$A:$A,$B160,'Model Trip Data'!$B:$B,$C160,'Model Trip Data'!$C:$C,$D160,'Model Trip Data'!$E:$E,O$7,'Model Trip Data'!$F:$F,O$8,'Model Trip Data'!$G:$G,O$9)</f>
        <v>191193</v>
      </c>
      <c r="P160" s="134">
        <f>VLOOKUP($B160&amp;"_"&amp;$C160&amp;"_"&amp;$D160&amp;"_"&amp;P$10,'Model Skims Data'!$A:$H,6,FALSE)</f>
        <v>8.1276351839933305</v>
      </c>
      <c r="Q160" s="134">
        <f>VLOOKUP($B160&amp;"_"&amp;$C160&amp;"_"&amp;$D160&amp;"_"&amp;Q$10,'Model Skims Data'!$A:$H,7,FALSE)</f>
        <v>8.1146688696957394</v>
      </c>
      <c r="R160" s="134">
        <f>VLOOKUP($B160&amp;"_"&amp;$C160&amp;"_"&amp;$D160&amp;"_"&amp;R$10,'Model Skims Data'!$A:$H,6,FALSE)</f>
        <v>7.8033959554393402</v>
      </c>
      <c r="S160" s="134">
        <f>VLOOKUP($B160&amp;"_"&amp;$C160&amp;"_"&amp;$D160&amp;"_"&amp;S$10,'Model Skims Data'!$A:$H,7,FALSE)</f>
        <v>7.7865888566555803</v>
      </c>
      <c r="T160" s="134">
        <f>VLOOKUP($B160&amp;"_"&amp;$C160&amp;"_"&amp;$D160&amp;"_"&amp;T$10,'Model Skims Data'!$A:$H,6,FALSE)</f>
        <v>6.9359685964765596</v>
      </c>
      <c r="U160" s="134">
        <f>VLOOKUP($B160&amp;"_"&amp;$C160&amp;"_"&amp;$D160&amp;"_"&amp;U$10,'Model Skims Data'!$A:$H,7,FALSE)</f>
        <v>6.9203308670309296</v>
      </c>
      <c r="V160" s="134">
        <f>VLOOKUP($B160&amp;"_"&amp;$C160&amp;"_"&amp;$D160&amp;"_"&amp;V$10,'Model Skims Data'!$A:$H,8,FALSE)</f>
        <v>2.74437520818435</v>
      </c>
      <c r="W160" s="134">
        <f>VLOOKUP($B160&amp;"_"&amp;$C160&amp;"_"&amp;$D160&amp;"_"&amp;W$10,'Model Skims Data'!$A:$H,8,FALSE)</f>
        <v>2.6383548938735002</v>
      </c>
      <c r="X160" s="134">
        <f>VLOOKUP($B160&amp;"_"&amp;$C160&amp;"_"&amp;$D160&amp;"_"&amp;X$10,'Model Skims Data'!$A:$H,8,FALSE)</f>
        <v>2.4369670633016902</v>
      </c>
      <c r="Y160" s="134">
        <f>HLOOKUP('Pooling Demand- Subsidy &amp; ML'!$B160,'Main Sheet'!$B$9:$F$44,21,FALSE)</f>
        <v>26</v>
      </c>
      <c r="Z160" s="134">
        <f>HLOOKUP('Pooling Demand- Subsidy &amp; ML'!$B160,'Main Sheet'!$B$9:$F$44,23,FALSE)</f>
        <v>0</v>
      </c>
      <c r="AA160" s="179">
        <f>HLOOKUP('Pooling Demand- Subsidy &amp; ML'!$B160,'Main Sheet'!$B$9:$F$44,28,FALSE)</f>
        <v>-1.9513339196716502E-3</v>
      </c>
      <c r="AB160" s="180">
        <f>HLOOKUP('Pooling Demand- Subsidy &amp; ML'!$B160,'Main Sheet'!$B$9:$F$44,30,FALSE)</f>
        <v>-2.6</v>
      </c>
      <c r="AC160" s="180">
        <f>HLOOKUP('Pooling Demand- Subsidy &amp; ML'!$B160,'Main Sheet'!$B$9:$F$44,31,FALSE)</f>
        <v>-5.9</v>
      </c>
      <c r="AD160" s="180">
        <f>HLOOKUP('Pooling Demand- Subsidy &amp; ML'!$B160,'Main Sheet'!$B$9:$F$44,32,FALSE)</f>
        <v>-7.9</v>
      </c>
      <c r="AE160" s="108">
        <f t="shared" si="123"/>
        <v>7.8654881289992803E-2</v>
      </c>
      <c r="AF160" s="108">
        <f t="shared" si="124"/>
        <v>3.1388187254916527E-3</v>
      </c>
      <c r="AG160" s="108">
        <f t="shared" si="125"/>
        <v>4.2594895770530156E-4</v>
      </c>
      <c r="AH160" s="134">
        <f>HLOOKUP('Pooling Demand- Subsidy &amp; ML'!$B160,'Main Sheet'!$B$9:$F$44,24,FALSE)</f>
        <v>54</v>
      </c>
      <c r="AI160" s="180">
        <f>HLOOKUP('Pooling Demand- Subsidy &amp; ML'!$B160,'Main Sheet'!$B$9:$F$44,34,FALSE)</f>
        <v>-2.9</v>
      </c>
      <c r="AJ160" s="180">
        <f>HLOOKUP('Pooling Demand- Subsidy &amp; ML'!$B160,'Main Sheet'!$B$9:$F$44,35,FALSE)</f>
        <v>-6.3</v>
      </c>
      <c r="AK160" s="180">
        <f>HLOOKUP('Pooling Demand- Subsidy &amp; ML'!$B160,'Main Sheet'!$B$9:$F$44,36,FALSE)</f>
        <v>-8.4</v>
      </c>
      <c r="AL160" s="108">
        <f t="shared" si="126"/>
        <v>4.5950561593492194E-2</v>
      </c>
      <c r="AM160" s="108">
        <f t="shared" si="127"/>
        <v>1.6048010092687688E-3</v>
      </c>
      <c r="AN160" s="108">
        <f t="shared" si="128"/>
        <v>1.9679534315060552E-4</v>
      </c>
      <c r="AO160" s="128">
        <f>HLOOKUP($B160,'Main Sheet'!$B$9:$F$44,26,FALSE)*$P160/(1-AE160)</f>
        <v>-0.28228762556634107</v>
      </c>
      <c r="AP160" s="128">
        <f>HLOOKUP($B160,'Main Sheet'!$B$9:$F$44,26,FALSE)*$P160/(1-AF160)</f>
        <v>-0.26090325390669056</v>
      </c>
      <c r="AQ160" s="128">
        <f>HLOOKUP($B160,'Main Sheet'!$B$9:$F$44,26,FALSE)*$P160/(1-AG160)</f>
        <v>-0.26019515574317537</v>
      </c>
      <c r="AR160" s="128">
        <f>HLOOKUP($B160,'Main Sheet'!$B$9:$F$44,26,FALSE)*$R160/(1-AE160)</f>
        <v>-0.27102620451680554</v>
      </c>
      <c r="AS160" s="128">
        <f>HLOOKUP($B160,'Main Sheet'!$B$9:$F$44,26,FALSE)*$R160/(1-AF160)</f>
        <v>-0.25049492874705082</v>
      </c>
      <c r="AT160" s="128">
        <f>HLOOKUP($B160,'Main Sheet'!$B$9:$F$44,26,FALSE)*$R160/(1-AG160)</f>
        <v>-0.24981507904659786</v>
      </c>
      <c r="AU160" s="128">
        <f>HLOOKUP($B160,'Main Sheet'!$B$9:$F$44,26,FALSE)*$T160/(1-AL160)</f>
        <v>-0.23264097870856829</v>
      </c>
      <c r="AV160" s="128">
        <f>HLOOKUP($B160,'Main Sheet'!$B$9:$F$44,26,FALSE)*$T160/(1-AM160)</f>
        <v>-0.22230775479651563</v>
      </c>
      <c r="AW160" s="128">
        <f>HLOOKUP($B160,'Main Sheet'!$B$9:$F$44,26,FALSE)*$T160/(1-AN160)</f>
        <v>-0.22199468260699118</v>
      </c>
      <c r="AX160" s="50">
        <f t="shared" si="87"/>
        <v>4.5034379528037809E-4</v>
      </c>
      <c r="AY160" s="50">
        <f t="shared" si="88"/>
        <v>4.1622852340626634E-4</v>
      </c>
      <c r="AZ160" s="50">
        <f t="shared" si="89"/>
        <v>4.1509886845327742E-4</v>
      </c>
      <c r="BA160" s="50">
        <f t="shared" si="90"/>
        <v>5.837412606400275E-4</v>
      </c>
      <c r="BB160" s="50">
        <f t="shared" si="91"/>
        <v>5.3952061850045347E-4</v>
      </c>
      <c r="BC160" s="50">
        <f t="shared" si="92"/>
        <v>5.3805634561991894E-4</v>
      </c>
      <c r="BD160" s="50">
        <f t="shared" si="93"/>
        <v>5.2450881696022107E-4</v>
      </c>
      <c r="BE160" s="50">
        <f t="shared" si="94"/>
        <v>5.0121168728176784E-4</v>
      </c>
      <c r="BF160" s="50">
        <f t="shared" si="95"/>
        <v>5.0050583947858977E-4</v>
      </c>
      <c r="BG160" s="131">
        <f t="shared" si="96"/>
        <v>75.194066513233125</v>
      </c>
      <c r="BH160" s="131">
        <f t="shared" si="97"/>
        <v>59.894938919831716</v>
      </c>
      <c r="BI160" s="131">
        <f t="shared" si="98"/>
        <v>9.9122581947600725</v>
      </c>
      <c r="BJ160" s="131">
        <f t="shared" si="99"/>
        <v>111.6112765504998</v>
      </c>
      <c r="BK160" s="131">
        <f t="shared" si="100"/>
        <v>102.76178625387122</v>
      </c>
      <c r="BL160" s="131">
        <f t="shared" si="101"/>
        <v>15.705589968509878</v>
      </c>
      <c r="BM160" s="131">
        <f t="shared" si="102"/>
        <v>295.00260543021989</v>
      </c>
      <c r="BN160" s="131">
        <f t="shared" si="103"/>
        <v>181.85123596730907</v>
      </c>
      <c r="BO160" s="131">
        <f t="shared" si="104"/>
        <v>37.625892042993719</v>
      </c>
      <c r="BP160" s="129">
        <f t="shared" si="105"/>
        <v>3.3863181296134588E-2</v>
      </c>
      <c r="BQ160" s="129">
        <f t="shared" si="106"/>
        <v>2.4929981986110069E-2</v>
      </c>
      <c r="BR160" s="129">
        <f t="shared" si="107"/>
        <v>4.1145671604616322E-3</v>
      </c>
      <c r="BS160" s="129">
        <f t="shared" si="108"/>
        <v>6.5152107275231491E-2</v>
      </c>
      <c r="BT160" s="129">
        <f t="shared" si="109"/>
        <v>5.5442102477899997E-2</v>
      </c>
      <c r="BU160" s="129">
        <f t="shared" si="110"/>
        <v>8.4504923442612831E-3</v>
      </c>
      <c r="BV160" s="129">
        <f t="shared" si="111"/>
        <v>0.15473146757438752</v>
      </c>
      <c r="BW160" s="129">
        <f t="shared" si="112"/>
        <v>9.1145964813449887E-2</v>
      </c>
      <c r="BX160" s="129">
        <f t="shared" si="113"/>
        <v>1.8831978683109363E-2</v>
      </c>
      <c r="BY160" s="131">
        <f t="shared" si="114"/>
        <v>206.45366521670141</v>
      </c>
      <c r="BZ160" s="131">
        <f t="shared" si="115"/>
        <v>164.44260269180526</v>
      </c>
      <c r="CA160" s="131">
        <f t="shared" si="116"/>
        <v>27.214247562929284</v>
      </c>
      <c r="CB160" s="131">
        <f t="shared" si="117"/>
        <v>294.64205207955553</v>
      </c>
      <c r="CC160" s="131">
        <f t="shared" si="118"/>
        <v>271.26833760848291</v>
      </c>
      <c r="CD160" s="131">
        <f t="shared" si="119"/>
        <v>41.459215552420709</v>
      </c>
      <c r="CE160" s="131">
        <f t="shared" si="120"/>
        <v>719.28870851176532</v>
      </c>
      <c r="CF160" s="131">
        <f t="shared" si="121"/>
        <v>443.38759218723914</v>
      </c>
      <c r="CG160" s="131">
        <f t="shared" si="122"/>
        <v>91.738952547908383</v>
      </c>
    </row>
    <row r="161" spans="2:85" x14ac:dyDescent="0.2">
      <c r="B161" s="103">
        <v>2035</v>
      </c>
      <c r="C161" s="103">
        <v>1</v>
      </c>
      <c r="D161" s="103">
        <v>0</v>
      </c>
      <c r="E161" s="4" t="s">
        <v>3</v>
      </c>
      <c r="F161" s="4" t="s">
        <v>2</v>
      </c>
      <c r="G161" s="133">
        <f>SUMIFS('Model Trip Data'!$H:$H,'Model Trip Data'!$A:$A,$B161,'Model Trip Data'!$B:$B,$C161,'Model Trip Data'!$C:$C,$D161,'Model Trip Data'!$E:$E,G$7,'Model Trip Data'!$F:$F,G$8,'Model Trip Data'!$D:$D,G$10,'Model Trip Data'!$G:$G,G$9)</f>
        <v>249</v>
      </c>
      <c r="H161" s="133">
        <f>SUMIFS('Model Trip Data'!$H:$H,'Model Trip Data'!$A:$A,$B161,'Model Trip Data'!$B:$B,$C161,'Model Trip Data'!$C:$C,$D161,'Model Trip Data'!$E:$E,H$7,'Model Trip Data'!$F:$F,H$8,'Model Trip Data'!$D:$D,H$10,'Model Trip Data'!$G:$G,H$9)</f>
        <v>6689</v>
      </c>
      <c r="I161" s="133">
        <f>SUMIFS('Model Trip Data'!$H:$H,'Model Trip Data'!$A:$A,$B161,'Model Trip Data'!$B:$B,$C161,'Model Trip Data'!$C:$C,$D161,'Model Trip Data'!$E:$E,I$7,'Model Trip Data'!$F:$F,I$8,'Model Trip Data'!$D:$D,I$10,'Model Trip Data'!$G:$G,I$9)</f>
        <v>13642</v>
      </c>
      <c r="J161" s="133">
        <f>SUMIFS('Model Trip Data'!$H:$H,'Model Trip Data'!$A:$A,$B161,'Model Trip Data'!$B:$B,$C161,'Model Trip Data'!$C:$C,$D161,'Model Trip Data'!$E:$E,J$7,'Model Trip Data'!$F:$F,J$8,'Model Trip Data'!$D:$D,J$10,'Model Trip Data'!$G:$G,J$9)</f>
        <v>1035</v>
      </c>
      <c r="K161" s="133">
        <f>SUMIFS('Model Trip Data'!$H:$H,'Model Trip Data'!$A:$A,$B161,'Model Trip Data'!$B:$B,$C161,'Model Trip Data'!$C:$C,$D161,'Model Trip Data'!$E:$E,K$7,'Model Trip Data'!$F:$F,K$8,'Model Trip Data'!$D:$D,K$10,'Model Trip Data'!$G:$G,K$9)</f>
        <v>16512</v>
      </c>
      <c r="L161" s="133">
        <f>SUMIFS('Model Trip Data'!$H:$H,'Model Trip Data'!$A:$A,$B161,'Model Trip Data'!$B:$B,$C161,'Model Trip Data'!$C:$C,$D161,'Model Trip Data'!$E:$E,L$7,'Model Trip Data'!$F:$F,L$8,'Model Trip Data'!$D:$D,L$10,'Model Trip Data'!$G:$G,L$9)</f>
        <v>24670</v>
      </c>
      <c r="M161" s="133">
        <f>SUMIFS('Model Trip Data'!$H:$H,'Model Trip Data'!$A:$A,$B161,'Model Trip Data'!$B:$B,$C161,'Model Trip Data'!$C:$C,$D161,'Model Trip Data'!$E:$E,M$7,'Model Trip Data'!$F:$F,M$8,'Model Trip Data'!$G:$G,M$9)</f>
        <v>1836</v>
      </c>
      <c r="N161" s="133">
        <f>SUMIFS('Model Trip Data'!$H:$H,'Model Trip Data'!$A:$A,$B161,'Model Trip Data'!$B:$B,$C161,'Model Trip Data'!$C:$C,$D161,'Model Trip Data'!$E:$E,N$7,'Model Trip Data'!$F:$F,N$8,'Model Trip Data'!$G:$G,N$9)</f>
        <v>25973</v>
      </c>
      <c r="O161" s="133">
        <f>SUMIFS('Model Trip Data'!$H:$H,'Model Trip Data'!$A:$A,$B161,'Model Trip Data'!$B:$B,$C161,'Model Trip Data'!$C:$C,$D161,'Model Trip Data'!$E:$E,O$7,'Model Trip Data'!$F:$F,O$8,'Model Trip Data'!$G:$G,O$9)</f>
        <v>46118</v>
      </c>
      <c r="P161" s="134">
        <f>VLOOKUP($B161&amp;"_"&amp;$C161&amp;"_"&amp;$D161&amp;"_"&amp;P$10,'Model Skims Data'!$A:$H,6,FALSE)</f>
        <v>20.308744628425799</v>
      </c>
      <c r="Q161" s="134">
        <f>VLOOKUP($B161&amp;"_"&amp;$C161&amp;"_"&amp;$D161&amp;"_"&amp;Q$10,'Model Skims Data'!$A:$H,7,FALSE)</f>
        <v>19.911163667138801</v>
      </c>
      <c r="R161" s="134">
        <f>VLOOKUP($B161&amp;"_"&amp;$C161&amp;"_"&amp;$D161&amp;"_"&amp;R$10,'Model Skims Data'!$A:$H,6,FALSE)</f>
        <v>20.967624786178099</v>
      </c>
      <c r="S161" s="134">
        <f>VLOOKUP($B161&amp;"_"&amp;$C161&amp;"_"&amp;$D161&amp;"_"&amp;S$10,'Model Skims Data'!$A:$H,7,FALSE)</f>
        <v>20.465843389255099</v>
      </c>
      <c r="T161" s="134">
        <f>VLOOKUP($B161&amp;"_"&amp;$C161&amp;"_"&amp;$D161&amp;"_"&amp;T$10,'Model Skims Data'!$A:$H,6,FALSE)</f>
        <v>16.772330477291501</v>
      </c>
      <c r="U161" s="134">
        <f>VLOOKUP($B161&amp;"_"&amp;$C161&amp;"_"&amp;$D161&amp;"_"&amp;U$10,'Model Skims Data'!$A:$H,7,FALSE)</f>
        <v>16.7016842875545</v>
      </c>
      <c r="V161" s="134">
        <f>VLOOKUP($B161&amp;"_"&amp;$C161&amp;"_"&amp;$D161&amp;"_"&amp;V$10,'Model Skims Data'!$A:$H,8,FALSE)</f>
        <v>9.8349835544604893</v>
      </c>
      <c r="W161" s="134">
        <f>VLOOKUP($B161&amp;"_"&amp;$C161&amp;"_"&amp;$D161&amp;"_"&amp;W$10,'Model Skims Data'!$A:$H,8,FALSE)</f>
        <v>9.7214770292955492</v>
      </c>
      <c r="X161" s="134">
        <f>VLOOKUP($B161&amp;"_"&amp;$C161&amp;"_"&amp;$D161&amp;"_"&amp;X$10,'Model Skims Data'!$A:$H,8,FALSE)</f>
        <v>8.6936113106703292</v>
      </c>
      <c r="Y161" s="134">
        <f>HLOOKUP('Pooling Demand- Subsidy &amp; ML'!$B161,'Main Sheet'!$B$9:$F$44,21,FALSE)</f>
        <v>26</v>
      </c>
      <c r="Z161" s="134">
        <f>HLOOKUP('Pooling Demand- Subsidy &amp; ML'!$B161,'Main Sheet'!$B$9:$F$44,23,FALSE)</f>
        <v>0</v>
      </c>
      <c r="AA161" s="179">
        <f>HLOOKUP('Pooling Demand- Subsidy &amp; ML'!$B161,'Main Sheet'!$B$9:$F$44,28,FALSE)</f>
        <v>-1.9513339196716502E-3</v>
      </c>
      <c r="AB161" s="180">
        <f>HLOOKUP('Pooling Demand- Subsidy &amp; ML'!$B161,'Main Sheet'!$B$9:$F$44,30,FALSE)</f>
        <v>-2.6</v>
      </c>
      <c r="AC161" s="180">
        <f>HLOOKUP('Pooling Demand- Subsidy &amp; ML'!$B161,'Main Sheet'!$B$9:$F$44,31,FALSE)</f>
        <v>-5.9</v>
      </c>
      <c r="AD161" s="180">
        <f>HLOOKUP('Pooling Demand- Subsidy &amp; ML'!$B161,'Main Sheet'!$B$9:$F$44,32,FALSE)</f>
        <v>-7.9</v>
      </c>
      <c r="AE161" s="108">
        <f t="shared" si="123"/>
        <v>0.10899721344257594</v>
      </c>
      <c r="AF161" s="108">
        <f t="shared" si="124"/>
        <v>4.4916864690913204E-3</v>
      </c>
      <c r="AG161" s="108">
        <f t="shared" si="125"/>
        <v>6.1025376579407643E-4</v>
      </c>
      <c r="AH161" s="134">
        <f>HLOOKUP('Pooling Demand- Subsidy &amp; ML'!$B161,'Main Sheet'!$B$9:$F$44,24,FALSE)</f>
        <v>54</v>
      </c>
      <c r="AI161" s="180">
        <f>HLOOKUP('Pooling Demand- Subsidy &amp; ML'!$B161,'Main Sheet'!$B$9:$F$44,34,FALSE)</f>
        <v>-2.9</v>
      </c>
      <c r="AJ161" s="180">
        <f>HLOOKUP('Pooling Demand- Subsidy &amp; ML'!$B161,'Main Sheet'!$B$9:$F$44,35,FALSE)</f>
        <v>-6.3</v>
      </c>
      <c r="AK161" s="180">
        <f>HLOOKUP('Pooling Demand- Subsidy &amp; ML'!$B161,'Main Sheet'!$B$9:$F$44,36,FALSE)</f>
        <v>-8.4</v>
      </c>
      <c r="AL161" s="108">
        <f t="shared" si="126"/>
        <v>3.3086110136197097E-2</v>
      </c>
      <c r="AM161" s="108">
        <f t="shared" si="127"/>
        <v>1.1406725830421735E-3</v>
      </c>
      <c r="AN161" s="108">
        <f t="shared" si="128"/>
        <v>1.3982265138625803E-4</v>
      </c>
      <c r="AO161" s="128">
        <f>HLOOKUP($B161,'Main Sheet'!$B$9:$F$44,26,FALSE)*$P161/(1-AE161)</f>
        <v>-0.72938024203108554</v>
      </c>
      <c r="AP161" s="128">
        <f>HLOOKUP($B161,'Main Sheet'!$B$9:$F$44,26,FALSE)*$P161/(1-AF161)</f>
        <v>-0.65281205518475871</v>
      </c>
      <c r="AQ161" s="128">
        <f>HLOOKUP($B161,'Main Sheet'!$B$9:$F$44,26,FALSE)*$P161/(1-AG161)</f>
        <v>-0.6502766618913528</v>
      </c>
      <c r="AR161" s="128">
        <f>HLOOKUP($B161,'Main Sheet'!$B$9:$F$44,26,FALSE)*$R161/(1-AE161)</f>
        <v>-0.75304365292740461</v>
      </c>
      <c r="AS161" s="128">
        <f>HLOOKUP($B161,'Main Sheet'!$B$9:$F$44,26,FALSE)*$R161/(1-AF161)</f>
        <v>-0.67399135098922203</v>
      </c>
      <c r="AT161" s="128">
        <f>HLOOKUP($B161,'Main Sheet'!$B$9:$F$44,26,FALSE)*$R161/(1-AG161)</f>
        <v>-0.67137370148728692</v>
      </c>
      <c r="AU161" s="128">
        <f>HLOOKUP($B161,'Main Sheet'!$B$9:$F$44,26,FALSE)*$T161/(1-AL161)</f>
        <v>-0.55508001374241123</v>
      </c>
      <c r="AV161" s="128">
        <f>HLOOKUP($B161,'Main Sheet'!$B$9:$F$44,26,FALSE)*$T161/(1-AM161)</f>
        <v>-0.53732749000929647</v>
      </c>
      <c r="AW161" s="128">
        <f>HLOOKUP($B161,'Main Sheet'!$B$9:$F$44,26,FALSE)*$T161/(1-AN161)</f>
        <v>-0.53678963062271834</v>
      </c>
      <c r="AX161" s="50">
        <f t="shared" si="87"/>
        <v>1.4278957319920776E-2</v>
      </c>
      <c r="AY161" s="50">
        <f t="shared" si="88"/>
        <v>1.2779994489507522E-2</v>
      </c>
      <c r="AZ161" s="50">
        <f t="shared" si="89"/>
        <v>1.2730359511015447E-2</v>
      </c>
      <c r="BA161" s="50">
        <f t="shared" si="90"/>
        <v>1.8021273270733103E-2</v>
      </c>
      <c r="BB161" s="50">
        <f t="shared" si="91"/>
        <v>1.6129453147994705E-2</v>
      </c>
      <c r="BC161" s="50">
        <f t="shared" si="92"/>
        <v>1.6066809532557558E-2</v>
      </c>
      <c r="BD161" s="50">
        <f t="shared" si="93"/>
        <v>2.3380345398724928E-3</v>
      </c>
      <c r="BE161" s="50">
        <f t="shared" si="94"/>
        <v>2.2632597098834065E-3</v>
      </c>
      <c r="BF161" s="50">
        <f t="shared" si="95"/>
        <v>2.2609942097892204E-3</v>
      </c>
      <c r="BG161" s="131">
        <f t="shared" si="96"/>
        <v>27.140306147201411</v>
      </c>
      <c r="BH161" s="131">
        <f t="shared" si="97"/>
        <v>30.044890791751843</v>
      </c>
      <c r="BI161" s="131">
        <f t="shared" si="98"/>
        <v>8.3250818729627909</v>
      </c>
      <c r="BJ161" s="131">
        <f t="shared" si="99"/>
        <v>112.81211591306611</v>
      </c>
      <c r="BK161" s="131">
        <f t="shared" si="100"/>
        <v>74.166726977635889</v>
      </c>
      <c r="BL161" s="131">
        <f t="shared" si="101"/>
        <v>15.054960402139866</v>
      </c>
      <c r="BM161" s="131">
        <f t="shared" si="102"/>
        <v>60.746098210057873</v>
      </c>
      <c r="BN161" s="131">
        <f t="shared" si="103"/>
        <v>29.626688999354371</v>
      </c>
      <c r="BO161" s="131">
        <f t="shared" si="104"/>
        <v>6.4483410366314482</v>
      </c>
      <c r="BP161" s="129">
        <f t="shared" si="105"/>
        <v>0.38753527312547242</v>
      </c>
      <c r="BQ161" s="129">
        <f t="shared" si="106"/>
        <v>0.38397353875644386</v>
      </c>
      <c r="BR161" s="129">
        <f t="shared" si="107"/>
        <v>0.10598128520145415</v>
      </c>
      <c r="BS161" s="129">
        <f t="shared" si="108"/>
        <v>2.0330179691189829</v>
      </c>
      <c r="BT161" s="129">
        <f t="shared" si="109"/>
        <v>1.1962687479258931</v>
      </c>
      <c r="BU161" s="129">
        <f t="shared" si="110"/>
        <v>0.24188518130137737</v>
      </c>
      <c r="BV161" s="129">
        <f t="shared" si="111"/>
        <v>0.14202647577760191</v>
      </c>
      <c r="BW161" s="129">
        <f t="shared" si="112"/>
        <v>6.7052891549484683E-2</v>
      </c>
      <c r="BX161" s="129">
        <f t="shared" si="113"/>
        <v>1.4579661746569923E-2</v>
      </c>
      <c r="BY161" s="131">
        <f t="shared" si="114"/>
        <v>270.73586765871119</v>
      </c>
      <c r="BZ161" s="131">
        <f t="shared" si="115"/>
        <v>299.26738027145836</v>
      </c>
      <c r="CA161" s="131">
        <f t="shared" si="116"/>
        <v>82.919367507163059</v>
      </c>
      <c r="CB161" s="131">
        <f t="shared" si="117"/>
        <v>1116.4643309620344</v>
      </c>
      <c r="CC161" s="131">
        <f t="shared" si="118"/>
        <v>732.63963180494761</v>
      </c>
      <c r="CD161" s="131">
        <f t="shared" si="119"/>
        <v>148.70793296010513</v>
      </c>
      <c r="CE161" s="131">
        <f t="shared" si="120"/>
        <v>529.3376894542846</v>
      </c>
      <c r="CF161" s="131">
        <f t="shared" si="121"/>
        <v>258.14585035888712</v>
      </c>
      <c r="CG161" s="131">
        <f t="shared" si="122"/>
        <v>56.186120483384521</v>
      </c>
    </row>
    <row r="162" spans="2:85" x14ac:dyDescent="0.2">
      <c r="B162" s="103">
        <v>2035</v>
      </c>
      <c r="C162" s="103">
        <v>2</v>
      </c>
      <c r="D162" s="103">
        <v>0</v>
      </c>
      <c r="E162" s="4" t="s">
        <v>4</v>
      </c>
      <c r="F162" s="4" t="s">
        <v>2</v>
      </c>
      <c r="G162" s="133">
        <f>SUMIFS('Model Trip Data'!$H:$H,'Model Trip Data'!$A:$A,$B162,'Model Trip Data'!$B:$B,$C162,'Model Trip Data'!$C:$C,$D162,'Model Trip Data'!$E:$E,G$7,'Model Trip Data'!$F:$F,G$8,'Model Trip Data'!$D:$D,G$10,'Model Trip Data'!$G:$G,G$9)</f>
        <v>166</v>
      </c>
      <c r="H162" s="133">
        <f>SUMIFS('Model Trip Data'!$H:$H,'Model Trip Data'!$A:$A,$B162,'Model Trip Data'!$B:$B,$C162,'Model Trip Data'!$C:$C,$D162,'Model Trip Data'!$E:$E,H$7,'Model Trip Data'!$F:$F,H$8,'Model Trip Data'!$D:$D,H$10,'Model Trip Data'!$G:$G,H$9)</f>
        <v>3243</v>
      </c>
      <c r="I162" s="133">
        <f>SUMIFS('Model Trip Data'!$H:$H,'Model Trip Data'!$A:$A,$B162,'Model Trip Data'!$B:$B,$C162,'Model Trip Data'!$C:$C,$D162,'Model Trip Data'!$E:$E,I$7,'Model Trip Data'!$F:$F,I$8,'Model Trip Data'!$D:$D,I$10,'Model Trip Data'!$G:$G,I$9)</f>
        <v>8820</v>
      </c>
      <c r="J162" s="133">
        <f>SUMIFS('Model Trip Data'!$H:$H,'Model Trip Data'!$A:$A,$B162,'Model Trip Data'!$B:$B,$C162,'Model Trip Data'!$C:$C,$D162,'Model Trip Data'!$E:$E,J$7,'Model Trip Data'!$F:$F,J$8,'Model Trip Data'!$D:$D,J$10,'Model Trip Data'!$G:$G,J$9)</f>
        <v>243</v>
      </c>
      <c r="K162" s="133">
        <f>SUMIFS('Model Trip Data'!$H:$H,'Model Trip Data'!$A:$A,$B162,'Model Trip Data'!$B:$B,$C162,'Model Trip Data'!$C:$C,$D162,'Model Trip Data'!$E:$E,K$7,'Model Trip Data'!$F:$F,K$8,'Model Trip Data'!$D:$D,K$10,'Model Trip Data'!$G:$G,K$9)</f>
        <v>3674</v>
      </c>
      <c r="L162" s="133">
        <f>SUMIFS('Model Trip Data'!$H:$H,'Model Trip Data'!$A:$A,$B162,'Model Trip Data'!$B:$B,$C162,'Model Trip Data'!$C:$C,$D162,'Model Trip Data'!$E:$E,L$7,'Model Trip Data'!$F:$F,L$8,'Model Trip Data'!$D:$D,L$10,'Model Trip Data'!$G:$G,L$9)</f>
        <v>6123</v>
      </c>
      <c r="M162" s="133">
        <f>SUMIFS('Model Trip Data'!$H:$H,'Model Trip Data'!$A:$A,$B162,'Model Trip Data'!$B:$B,$C162,'Model Trip Data'!$C:$C,$D162,'Model Trip Data'!$E:$E,M$7,'Model Trip Data'!$F:$F,M$8,'Model Trip Data'!$G:$G,M$9)</f>
        <v>1005</v>
      </c>
      <c r="N162" s="133">
        <f>SUMIFS('Model Trip Data'!$H:$H,'Model Trip Data'!$A:$A,$B162,'Model Trip Data'!$B:$B,$C162,'Model Trip Data'!$C:$C,$D162,'Model Trip Data'!$E:$E,N$7,'Model Trip Data'!$F:$F,N$8,'Model Trip Data'!$G:$G,N$9)</f>
        <v>9763</v>
      </c>
      <c r="O162" s="133">
        <f>SUMIFS('Model Trip Data'!$H:$H,'Model Trip Data'!$A:$A,$B162,'Model Trip Data'!$B:$B,$C162,'Model Trip Data'!$C:$C,$D162,'Model Trip Data'!$E:$E,O$7,'Model Trip Data'!$F:$F,O$8,'Model Trip Data'!$G:$G,O$9)</f>
        <v>22909</v>
      </c>
      <c r="P162" s="134">
        <f>VLOOKUP($B162&amp;"_"&amp;$C162&amp;"_"&amp;$D162&amp;"_"&amp;P$10,'Model Skims Data'!$A:$H,6,FALSE)</f>
        <v>24.094672502387098</v>
      </c>
      <c r="Q162" s="134">
        <f>VLOOKUP($B162&amp;"_"&amp;$C162&amp;"_"&amp;$D162&amp;"_"&amp;Q$10,'Model Skims Data'!$A:$H,7,FALSE)</f>
        <v>21.8941330208769</v>
      </c>
      <c r="R162" s="134">
        <f>VLOOKUP($B162&amp;"_"&amp;$C162&amp;"_"&amp;$D162&amp;"_"&amp;R$10,'Model Skims Data'!$A:$H,6,FALSE)</f>
        <v>17.7777605631832</v>
      </c>
      <c r="S162" s="134">
        <f>VLOOKUP($B162&amp;"_"&amp;$C162&amp;"_"&amp;$D162&amp;"_"&amp;S$10,'Model Skims Data'!$A:$H,7,FALSE)</f>
        <v>17.2707535453936</v>
      </c>
      <c r="T162" s="134">
        <f>VLOOKUP($B162&amp;"_"&amp;$C162&amp;"_"&amp;$D162&amp;"_"&amp;T$10,'Model Skims Data'!$A:$H,6,FALSE)</f>
        <v>16.979368313457901</v>
      </c>
      <c r="U162" s="134">
        <f>VLOOKUP($B162&amp;"_"&amp;$C162&amp;"_"&amp;$D162&amp;"_"&amp;U$10,'Model Skims Data'!$A:$H,7,FALSE)</f>
        <v>16.680559500885298</v>
      </c>
      <c r="V162" s="134">
        <f>VLOOKUP($B162&amp;"_"&amp;$C162&amp;"_"&amp;$D162&amp;"_"&amp;V$10,'Model Skims Data'!$A:$H,8,FALSE)</f>
        <v>11.066738706317899</v>
      </c>
      <c r="W162" s="134">
        <f>VLOOKUP($B162&amp;"_"&amp;$C162&amp;"_"&amp;$D162&amp;"_"&amp;W$10,'Model Skims Data'!$A:$H,8,FALSE)</f>
        <v>9.5433461689602606</v>
      </c>
      <c r="X162" s="134">
        <f>VLOOKUP($B162&amp;"_"&amp;$C162&amp;"_"&amp;$D162&amp;"_"&amp;X$10,'Model Skims Data'!$A:$H,8,FALSE)</f>
        <v>9.2079658555352495</v>
      </c>
      <c r="Y162" s="134">
        <f>HLOOKUP('Pooling Demand- Subsidy &amp; ML'!$B162,'Main Sheet'!$B$9:$F$44,21,FALSE)</f>
        <v>26</v>
      </c>
      <c r="Z162" s="134">
        <f>HLOOKUP('Pooling Demand- Subsidy &amp; ML'!$B162,'Main Sheet'!$B$9:$F$44,23,FALSE)</f>
        <v>0</v>
      </c>
      <c r="AA162" s="179">
        <f>HLOOKUP('Pooling Demand- Subsidy &amp; ML'!$B162,'Main Sheet'!$B$9:$F$44,28,FALSE)</f>
        <v>-1.9513339196716502E-3</v>
      </c>
      <c r="AB162" s="180">
        <f>HLOOKUP('Pooling Demand- Subsidy &amp; ML'!$B162,'Main Sheet'!$B$9:$F$44,30,FALSE)</f>
        <v>-2.6</v>
      </c>
      <c r="AC162" s="180">
        <f>HLOOKUP('Pooling Demand- Subsidy &amp; ML'!$B162,'Main Sheet'!$B$9:$F$44,31,FALSE)</f>
        <v>-5.9</v>
      </c>
      <c r="AD162" s="180">
        <f>HLOOKUP('Pooling Demand- Subsidy &amp; ML'!$B162,'Main Sheet'!$B$9:$F$44,32,FALSE)</f>
        <v>-7.9</v>
      </c>
      <c r="AE162" s="108">
        <f t="shared" si="123"/>
        <v>0.11521624343371416</v>
      </c>
      <c r="AF162" s="108">
        <f t="shared" si="124"/>
        <v>4.7799559480503368E-3</v>
      </c>
      <c r="AG162" s="108">
        <f t="shared" si="125"/>
        <v>6.4958145071530426E-4</v>
      </c>
      <c r="AH162" s="134">
        <f>HLOOKUP('Pooling Demand- Subsidy &amp; ML'!$B162,'Main Sheet'!$B$9:$F$44,24,FALSE)</f>
        <v>54</v>
      </c>
      <c r="AI162" s="180">
        <f>HLOOKUP('Pooling Demand- Subsidy &amp; ML'!$B162,'Main Sheet'!$B$9:$F$44,34,FALSE)</f>
        <v>-2.9</v>
      </c>
      <c r="AJ162" s="180">
        <f>HLOOKUP('Pooling Demand- Subsidy &amp; ML'!$B162,'Main Sheet'!$B$9:$F$44,35,FALSE)</f>
        <v>-6.3</v>
      </c>
      <c r="AK162" s="180">
        <f>HLOOKUP('Pooling Demand- Subsidy &amp; ML'!$B162,'Main Sheet'!$B$9:$F$44,36,FALSE)</f>
        <v>-8.4</v>
      </c>
      <c r="AL162" s="108">
        <f t="shared" si="126"/>
        <v>3.2198758198225826E-2</v>
      </c>
      <c r="AM162" s="108">
        <f t="shared" si="127"/>
        <v>1.1090976035743798E-3</v>
      </c>
      <c r="AN162" s="108">
        <f t="shared" si="128"/>
        <v>1.35948447222551E-4</v>
      </c>
      <c r="AO162" s="128">
        <f>HLOOKUP($B162,'Main Sheet'!$B$9:$F$44,26,FALSE)*$P162/(1-AE162)</f>
        <v>-0.87143272506339631</v>
      </c>
      <c r="AP162" s="128">
        <f>HLOOKUP($B162,'Main Sheet'!$B$9:$F$44,26,FALSE)*$P162/(1-AF162)</f>
        <v>-0.77473270829354401</v>
      </c>
      <c r="AQ162" s="128">
        <f>HLOOKUP($B162,'Main Sheet'!$B$9:$F$44,26,FALSE)*$P162/(1-AG162)</f>
        <v>-0.77153069210263447</v>
      </c>
      <c r="AR162" s="128">
        <f>HLOOKUP($B162,'Main Sheet'!$B$9:$F$44,26,FALSE)*$R162/(1-AE162)</f>
        <v>-0.64296878621464915</v>
      </c>
      <c r="AS162" s="128">
        <f>HLOOKUP($B162,'Main Sheet'!$B$9:$F$44,26,FALSE)*$R162/(1-AF162)</f>
        <v>-0.57162065959371589</v>
      </c>
      <c r="AT162" s="128">
        <f>HLOOKUP($B162,'Main Sheet'!$B$9:$F$44,26,FALSE)*$R162/(1-AG162)</f>
        <v>-0.56925811753568267</v>
      </c>
      <c r="AU162" s="128">
        <f>HLOOKUP($B162,'Main Sheet'!$B$9:$F$44,26,FALSE)*$T162/(1-AL162)</f>
        <v>-0.56141670682206057</v>
      </c>
      <c r="AV162" s="128">
        <f>HLOOKUP($B162,'Main Sheet'!$B$9:$F$44,26,FALSE)*$T162/(1-AM162)</f>
        <v>-0.54394307198827585</v>
      </c>
      <c r="AW162" s="128">
        <f>HLOOKUP($B162,'Main Sheet'!$B$9:$F$44,26,FALSE)*$T162/(1-AN162)</f>
        <v>-0.54341366227423848</v>
      </c>
      <c r="AX162" s="50">
        <f t="shared" si="87"/>
        <v>7.9586975784462013E-2</v>
      </c>
      <c r="AY162" s="50">
        <f t="shared" si="88"/>
        <v>7.0755471444916562E-2</v>
      </c>
      <c r="AZ162" s="50">
        <f t="shared" si="89"/>
        <v>7.0463034888751164E-2</v>
      </c>
      <c r="BA162" s="50">
        <f t="shared" si="90"/>
        <v>1.8336937640255766E-2</v>
      </c>
      <c r="BB162" s="50">
        <f t="shared" si="91"/>
        <v>1.630214811913528E-2</v>
      </c>
      <c r="BC162" s="50">
        <f t="shared" si="92"/>
        <v>1.6234770374959417E-2</v>
      </c>
      <c r="BD162" s="50">
        <f t="shared" si="93"/>
        <v>9.8800059240694224E-3</v>
      </c>
      <c r="BE162" s="50">
        <f t="shared" si="94"/>
        <v>9.5724988378445442E-3</v>
      </c>
      <c r="BF162" s="50">
        <f t="shared" si="95"/>
        <v>9.5631821020805557E-3</v>
      </c>
      <c r="BG162" s="131">
        <f t="shared" si="96"/>
        <v>19.12589640999655</v>
      </c>
      <c r="BH162" s="131">
        <f t="shared" si="97"/>
        <v>15.501397139527242</v>
      </c>
      <c r="BI162" s="131">
        <f t="shared" si="98"/>
        <v>5.7293083953089834</v>
      </c>
      <c r="BJ162" s="131">
        <f t="shared" si="99"/>
        <v>27.997547154392539</v>
      </c>
      <c r="BK162" s="131">
        <f t="shared" si="100"/>
        <v>17.561558153136936</v>
      </c>
      <c r="BL162" s="131">
        <f t="shared" si="101"/>
        <v>3.9773872227298082</v>
      </c>
      <c r="BM162" s="131">
        <f t="shared" si="102"/>
        <v>32.359751989216953</v>
      </c>
      <c r="BN162" s="131">
        <f t="shared" si="103"/>
        <v>10.82811990369667</v>
      </c>
      <c r="BO162" s="131">
        <f t="shared" si="104"/>
        <v>3.1144429774214211</v>
      </c>
      <c r="BP162" s="129">
        <f t="shared" si="105"/>
        <v>1.5221722544385243</v>
      </c>
      <c r="BQ162" s="129">
        <f t="shared" si="106"/>
        <v>1.096808662662131</v>
      </c>
      <c r="BR162" s="129">
        <f t="shared" si="107"/>
        <v>0.40370445734707183</v>
      </c>
      <c r="BS162" s="129">
        <f t="shared" si="108"/>
        <v>0.51338927625021624</v>
      </c>
      <c r="BT162" s="129">
        <f t="shared" si="109"/>
        <v>0.28629112221524616</v>
      </c>
      <c r="BU162" s="129">
        <f t="shared" si="110"/>
        <v>6.4571968253316001E-2</v>
      </c>
      <c r="BV162" s="129">
        <f t="shared" si="111"/>
        <v>0.31971454135488075</v>
      </c>
      <c r="BW162" s="129">
        <f t="shared" si="112"/>
        <v>0.10365216519417776</v>
      </c>
      <c r="BX162" s="129">
        <f t="shared" si="113"/>
        <v>2.9783985339627009E-2</v>
      </c>
      <c r="BY162" s="131">
        <f t="shared" si="114"/>
        <v>228.50678069941335</v>
      </c>
      <c r="BZ162" s="131">
        <f t="shared" si="115"/>
        <v>183.68800660651948</v>
      </c>
      <c r="CA162" s="131">
        <f t="shared" si="116"/>
        <v>67.872450722833918</v>
      </c>
      <c r="CB162" s="131">
        <f t="shared" si="117"/>
        <v>272.08973595884407</v>
      </c>
      <c r="CC162" s="131">
        <f t="shared" si="118"/>
        <v>170.3282040061124</v>
      </c>
      <c r="CD162" s="131">
        <f t="shared" si="119"/>
        <v>38.573815760362507</v>
      </c>
      <c r="CE162" s="131">
        <f t="shared" si="120"/>
        <v>300.91141199061246</v>
      </c>
      <c r="CF162" s="131">
        <f t="shared" si="121"/>
        <v>100.65938395084088</v>
      </c>
      <c r="CG162" s="131">
        <f t="shared" si="122"/>
        <v>28.951934515157031</v>
      </c>
    </row>
    <row r="163" spans="2:85" x14ac:dyDescent="0.2">
      <c r="B163" s="103">
        <v>2035</v>
      </c>
      <c r="C163" s="103">
        <v>3</v>
      </c>
      <c r="D163" s="103">
        <v>0</v>
      </c>
      <c r="E163" s="4" t="s">
        <v>5</v>
      </c>
      <c r="F163" s="4" t="s">
        <v>2</v>
      </c>
      <c r="G163" s="133">
        <f>SUMIFS('Model Trip Data'!$H:$H,'Model Trip Data'!$A:$A,$B163,'Model Trip Data'!$B:$B,$C163,'Model Trip Data'!$C:$C,$D163,'Model Trip Data'!$E:$E,G$7,'Model Trip Data'!$F:$F,G$8,'Model Trip Data'!$D:$D,G$10,'Model Trip Data'!$G:$G,G$9)</f>
        <v>103</v>
      </c>
      <c r="H163" s="133">
        <f>SUMIFS('Model Trip Data'!$H:$H,'Model Trip Data'!$A:$A,$B163,'Model Trip Data'!$B:$B,$C163,'Model Trip Data'!$C:$C,$D163,'Model Trip Data'!$E:$E,H$7,'Model Trip Data'!$F:$F,H$8,'Model Trip Data'!$D:$D,H$10,'Model Trip Data'!$G:$G,H$9)</f>
        <v>2662</v>
      </c>
      <c r="I163" s="133">
        <f>SUMIFS('Model Trip Data'!$H:$H,'Model Trip Data'!$A:$A,$B163,'Model Trip Data'!$B:$B,$C163,'Model Trip Data'!$C:$C,$D163,'Model Trip Data'!$E:$E,I$7,'Model Trip Data'!$F:$F,I$8,'Model Trip Data'!$D:$D,I$10,'Model Trip Data'!$G:$G,I$9)</f>
        <v>7237</v>
      </c>
      <c r="J163" s="133">
        <f>SUMIFS('Model Trip Data'!$H:$H,'Model Trip Data'!$A:$A,$B163,'Model Trip Data'!$B:$B,$C163,'Model Trip Data'!$C:$C,$D163,'Model Trip Data'!$E:$E,J$7,'Model Trip Data'!$F:$F,J$8,'Model Trip Data'!$D:$D,J$10,'Model Trip Data'!$G:$G,J$9)</f>
        <v>226</v>
      </c>
      <c r="K163" s="133">
        <f>SUMIFS('Model Trip Data'!$H:$H,'Model Trip Data'!$A:$A,$B163,'Model Trip Data'!$B:$B,$C163,'Model Trip Data'!$C:$C,$D163,'Model Trip Data'!$E:$E,K$7,'Model Trip Data'!$F:$F,K$8,'Model Trip Data'!$D:$D,K$10,'Model Trip Data'!$G:$G,K$9)</f>
        <v>3373</v>
      </c>
      <c r="L163" s="133">
        <f>SUMIFS('Model Trip Data'!$H:$H,'Model Trip Data'!$A:$A,$B163,'Model Trip Data'!$B:$B,$C163,'Model Trip Data'!$C:$C,$D163,'Model Trip Data'!$E:$E,L$7,'Model Trip Data'!$F:$F,L$8,'Model Trip Data'!$D:$D,L$10,'Model Trip Data'!$G:$G,L$9)</f>
        <v>5735</v>
      </c>
      <c r="M163" s="133">
        <f>SUMIFS('Model Trip Data'!$H:$H,'Model Trip Data'!$A:$A,$B163,'Model Trip Data'!$B:$B,$C163,'Model Trip Data'!$C:$C,$D163,'Model Trip Data'!$E:$E,M$7,'Model Trip Data'!$F:$F,M$8,'Model Trip Data'!$G:$G,M$9)</f>
        <v>1014</v>
      </c>
      <c r="N163" s="133">
        <f>SUMIFS('Model Trip Data'!$H:$H,'Model Trip Data'!$A:$A,$B163,'Model Trip Data'!$B:$B,$C163,'Model Trip Data'!$C:$C,$D163,'Model Trip Data'!$E:$E,N$7,'Model Trip Data'!$F:$F,N$8,'Model Trip Data'!$G:$G,N$9)</f>
        <v>11139</v>
      </c>
      <c r="O163" s="133">
        <f>SUMIFS('Model Trip Data'!$H:$H,'Model Trip Data'!$A:$A,$B163,'Model Trip Data'!$B:$B,$C163,'Model Trip Data'!$C:$C,$D163,'Model Trip Data'!$E:$E,O$7,'Model Trip Data'!$F:$F,O$8,'Model Trip Data'!$G:$G,O$9)</f>
        <v>26090</v>
      </c>
      <c r="P163" s="134">
        <f>VLOOKUP($B163&amp;"_"&amp;$C163&amp;"_"&amp;$D163&amp;"_"&amp;P$10,'Model Skims Data'!$A:$H,6,FALSE)</f>
        <v>20.830225468259101</v>
      </c>
      <c r="Q163" s="134">
        <f>VLOOKUP($B163&amp;"_"&amp;$C163&amp;"_"&amp;$D163&amp;"_"&amp;Q$10,'Model Skims Data'!$A:$H,7,FALSE)</f>
        <v>20.613372942199</v>
      </c>
      <c r="R163" s="134">
        <f>VLOOKUP($B163&amp;"_"&amp;$C163&amp;"_"&amp;$D163&amp;"_"&amp;R$10,'Model Skims Data'!$A:$H,6,FALSE)</f>
        <v>17.0488771255926</v>
      </c>
      <c r="S163" s="134">
        <f>VLOOKUP($B163&amp;"_"&amp;$C163&amp;"_"&amp;$D163&amp;"_"&amp;S$10,'Model Skims Data'!$A:$H,7,FALSE)</f>
        <v>17.008858700620401</v>
      </c>
      <c r="T163" s="134">
        <f>VLOOKUP($B163&amp;"_"&amp;$C163&amp;"_"&amp;$D163&amp;"_"&amp;T$10,'Model Skims Data'!$A:$H,6,FALSE)</f>
        <v>16.015004050535101</v>
      </c>
      <c r="U163" s="134">
        <f>VLOOKUP($B163&amp;"_"&amp;$C163&amp;"_"&amp;$D163&amp;"_"&amp;U$10,'Model Skims Data'!$A:$H,7,FALSE)</f>
        <v>15.982150854627999</v>
      </c>
      <c r="V163" s="134">
        <f>VLOOKUP($B163&amp;"_"&amp;$C163&amp;"_"&amp;$D163&amp;"_"&amp;V$10,'Model Skims Data'!$A:$H,8,FALSE)</f>
        <v>10.705554315312201</v>
      </c>
      <c r="W163" s="134">
        <f>VLOOKUP($B163&amp;"_"&amp;$C163&amp;"_"&amp;$D163&amp;"_"&amp;W$10,'Model Skims Data'!$A:$H,8,FALSE)</f>
        <v>9.0548961896394893</v>
      </c>
      <c r="X163" s="134">
        <f>VLOOKUP($B163&amp;"_"&amp;$C163&amp;"_"&amp;$D163&amp;"_"&amp;X$10,'Model Skims Data'!$A:$H,8,FALSE)</f>
        <v>8.7573270465982205</v>
      </c>
      <c r="Y163" s="134">
        <f>HLOOKUP('Pooling Demand- Subsidy &amp; ML'!$B163,'Main Sheet'!$B$9:$F$44,21,FALSE)</f>
        <v>26</v>
      </c>
      <c r="Z163" s="134">
        <f>HLOOKUP('Pooling Demand- Subsidy &amp; ML'!$B163,'Main Sheet'!$B$9:$F$44,23,FALSE)</f>
        <v>0</v>
      </c>
      <c r="AA163" s="179">
        <f>HLOOKUP('Pooling Demand- Subsidy &amp; ML'!$B163,'Main Sheet'!$B$9:$F$44,28,FALSE)</f>
        <v>-1.9513339196716502E-3</v>
      </c>
      <c r="AB163" s="180">
        <f>HLOOKUP('Pooling Demand- Subsidy &amp; ML'!$B163,'Main Sheet'!$B$9:$F$44,30,FALSE)</f>
        <v>-2.6</v>
      </c>
      <c r="AC163" s="180">
        <f>HLOOKUP('Pooling Demand- Subsidy &amp; ML'!$B163,'Main Sheet'!$B$9:$F$44,31,FALSE)</f>
        <v>-5.9</v>
      </c>
      <c r="AD163" s="180">
        <f>HLOOKUP('Pooling Demand- Subsidy &amp; ML'!$B163,'Main Sheet'!$B$9:$F$44,32,FALSE)</f>
        <v>-7.9</v>
      </c>
      <c r="AE163" s="108">
        <f t="shared" si="123"/>
        <v>0.11336134029703283</v>
      </c>
      <c r="AF163" s="108">
        <f t="shared" si="124"/>
        <v>4.6935703061789218E-3</v>
      </c>
      <c r="AG163" s="108">
        <f t="shared" si="125"/>
        <v>6.3779406766912769E-4</v>
      </c>
      <c r="AH163" s="134">
        <f>HLOOKUP('Pooling Demand- Subsidy &amp; ML'!$B163,'Main Sheet'!$B$9:$F$44,24,FALSE)</f>
        <v>54</v>
      </c>
      <c r="AI163" s="180">
        <f>HLOOKUP('Pooling Demand- Subsidy &amp; ML'!$B163,'Main Sheet'!$B$9:$F$44,34,FALSE)</f>
        <v>-2.9</v>
      </c>
      <c r="AJ163" s="180">
        <f>HLOOKUP('Pooling Demand- Subsidy &amp; ML'!$B163,'Main Sheet'!$B$9:$F$44,35,FALSE)</f>
        <v>-6.3</v>
      </c>
      <c r="AK163" s="180">
        <f>HLOOKUP('Pooling Demand- Subsidy &amp; ML'!$B163,'Main Sheet'!$B$9:$F$44,36,FALSE)</f>
        <v>-8.4</v>
      </c>
      <c r="AL163" s="108">
        <f t="shared" si="126"/>
        <v>3.2974920566128496E-2</v>
      </c>
      <c r="AM163" s="108">
        <f t="shared" si="127"/>
        <v>1.1367130164032381E-3</v>
      </c>
      <c r="AN163" s="108">
        <f t="shared" si="128"/>
        <v>1.393368065199018E-4</v>
      </c>
      <c r="AO163" s="128">
        <f>HLOOKUP($B163,'Main Sheet'!$B$9:$F$44,26,FALSE)*$P163/(1-AE163)</f>
        <v>-0.75179128237832304</v>
      </c>
      <c r="AP163" s="128">
        <f>HLOOKUP($B163,'Main Sheet'!$B$9:$F$44,26,FALSE)*$P163/(1-AF163)</f>
        <v>-0.6697105485285999</v>
      </c>
      <c r="AQ163" s="128">
        <f>HLOOKUP($B163,'Main Sheet'!$B$9:$F$44,26,FALSE)*$P163/(1-AG163)</f>
        <v>-0.66699261891981743</v>
      </c>
      <c r="AR163" s="128">
        <f>HLOOKUP($B163,'Main Sheet'!$B$9:$F$44,26,FALSE)*$R163/(1-AE163)</f>
        <v>-0.6153172569778681</v>
      </c>
      <c r="AS163" s="128">
        <f>HLOOKUP($B163,'Main Sheet'!$B$9:$F$44,26,FALSE)*$R163/(1-AF163)</f>
        <v>-0.54813678656410481</v>
      </c>
      <c r="AT163" s="128">
        <f>HLOOKUP($B163,'Main Sheet'!$B$9:$F$44,26,FALSE)*$R163/(1-AG163)</f>
        <v>-0.545912247611958</v>
      </c>
      <c r="AU163" s="128">
        <f>HLOOKUP($B163,'Main Sheet'!$B$9:$F$44,26,FALSE)*$T163/(1-AL163)</f>
        <v>-0.5299553657048337</v>
      </c>
      <c r="AV163" s="128">
        <f>HLOOKUP($B163,'Main Sheet'!$B$9:$F$44,26,FALSE)*$T163/(1-AM163)</f>
        <v>-0.51306333538869886</v>
      </c>
      <c r="AW163" s="128">
        <f>HLOOKUP($B163,'Main Sheet'!$B$9:$F$44,26,FALSE)*$T163/(1-AN163)</f>
        <v>-0.51255154691284688</v>
      </c>
      <c r="AX163" s="50">
        <f t="shared" si="87"/>
        <v>7.8265037938318373E-3</v>
      </c>
      <c r="AY163" s="50">
        <f t="shared" si="88"/>
        <v>6.9720044268757816E-3</v>
      </c>
      <c r="AZ163" s="50">
        <f t="shared" si="89"/>
        <v>6.9437094906440004E-3</v>
      </c>
      <c r="BA163" s="50">
        <f t="shared" si="90"/>
        <v>1.4443196053952753E-3</v>
      </c>
      <c r="BB163" s="50">
        <f t="shared" si="91"/>
        <v>1.2866284803407968E-3</v>
      </c>
      <c r="BC163" s="50">
        <f t="shared" si="92"/>
        <v>1.2814068728121352E-3</v>
      </c>
      <c r="BD163" s="50">
        <f t="shared" si="93"/>
        <v>1.0871509864487834E-3</v>
      </c>
      <c r="BE163" s="50">
        <f t="shared" si="94"/>
        <v>1.0524986579514869E-3</v>
      </c>
      <c r="BF163" s="50">
        <f t="shared" si="95"/>
        <v>1.0514487745417102E-3</v>
      </c>
      <c r="BG163" s="131">
        <f t="shared" si="96"/>
        <v>11.676218050594382</v>
      </c>
      <c r="BH163" s="131">
        <f t="shared" si="97"/>
        <v>12.494284155048289</v>
      </c>
      <c r="BI163" s="131">
        <f t="shared" si="98"/>
        <v>4.615715667721477</v>
      </c>
      <c r="BJ163" s="131">
        <f t="shared" si="99"/>
        <v>25.61966290712942</v>
      </c>
      <c r="BK163" s="131">
        <f t="shared" si="100"/>
        <v>15.831412642741503</v>
      </c>
      <c r="BL163" s="131">
        <f t="shared" si="101"/>
        <v>3.6577489780824473</v>
      </c>
      <c r="BM163" s="131">
        <f t="shared" si="102"/>
        <v>33.436569454054293</v>
      </c>
      <c r="BN163" s="131">
        <f t="shared" si="103"/>
        <v>12.661846289715669</v>
      </c>
      <c r="BO163" s="131">
        <f t="shared" si="104"/>
        <v>3.6352972821042382</v>
      </c>
      <c r="BP163" s="129">
        <f t="shared" si="105"/>
        <v>9.1383964870584714E-2</v>
      </c>
      <c r="BQ163" s="129">
        <f t="shared" si="106"/>
        <v>8.7110204439640612E-2</v>
      </c>
      <c r="BR163" s="129">
        <f t="shared" si="107"/>
        <v>3.2050188688071829E-2</v>
      </c>
      <c r="BS163" s="129">
        <f t="shared" si="108"/>
        <v>3.7002981420385134E-2</v>
      </c>
      <c r="BT163" s="129">
        <f t="shared" si="109"/>
        <v>2.0369146390178578E-2</v>
      </c>
      <c r="BU163" s="129">
        <f t="shared" si="110"/>
        <v>4.6870646795364119E-3</v>
      </c>
      <c r="BV163" s="129">
        <f t="shared" si="111"/>
        <v>3.6350599465438387E-2</v>
      </c>
      <c r="BW163" s="129">
        <f t="shared" si="112"/>
        <v>1.3326576227113756E-2</v>
      </c>
      <c r="BX163" s="129">
        <f t="shared" si="113"/>
        <v>3.8223288723633112E-3</v>
      </c>
      <c r="BY163" s="131">
        <f t="shared" si="114"/>
        <v>125.97870253753752</v>
      </c>
      <c r="BZ163" s="131">
        <f t="shared" si="115"/>
        <v>134.69080067786061</v>
      </c>
      <c r="CA163" s="131">
        <f t="shared" si="116"/>
        <v>49.756909820645959</v>
      </c>
      <c r="CB163" s="131">
        <f t="shared" si="117"/>
        <v>232.3184461930831</v>
      </c>
      <c r="CC163" s="131">
        <f t="shared" si="118"/>
        <v>143.53623852140512</v>
      </c>
      <c r="CD163" s="131">
        <f t="shared" si="119"/>
        <v>33.162978168403818</v>
      </c>
      <c r="CE163" s="131">
        <f t="shared" si="120"/>
        <v>293.13330811330826</v>
      </c>
      <c r="CF163" s="131">
        <f t="shared" si="121"/>
        <v>111.00063415922861</v>
      </c>
      <c r="CG163" s="131">
        <f t="shared" si="122"/>
        <v>31.868960595011384</v>
      </c>
    </row>
    <row r="164" spans="2:85" x14ac:dyDescent="0.2">
      <c r="B164" s="103">
        <v>2035</v>
      </c>
      <c r="C164" s="103">
        <v>4</v>
      </c>
      <c r="D164" s="103">
        <v>0</v>
      </c>
      <c r="E164" s="4" t="s">
        <v>6</v>
      </c>
      <c r="F164" s="4" t="s">
        <v>2</v>
      </c>
      <c r="G164" s="133">
        <f>SUMIFS('Model Trip Data'!$H:$H,'Model Trip Data'!$A:$A,$B164,'Model Trip Data'!$B:$B,$C164,'Model Trip Data'!$C:$C,$D164,'Model Trip Data'!$E:$E,G$7,'Model Trip Data'!$F:$F,G$8,'Model Trip Data'!$D:$D,G$10,'Model Trip Data'!$G:$G,G$9)</f>
        <v>2</v>
      </c>
      <c r="H164" s="133">
        <f>SUMIFS('Model Trip Data'!$H:$H,'Model Trip Data'!$A:$A,$B164,'Model Trip Data'!$B:$B,$C164,'Model Trip Data'!$C:$C,$D164,'Model Trip Data'!$E:$E,H$7,'Model Trip Data'!$F:$F,H$8,'Model Trip Data'!$D:$D,H$10,'Model Trip Data'!$G:$G,H$9)</f>
        <v>237</v>
      </c>
      <c r="I164" s="133">
        <f>SUMIFS('Model Trip Data'!$H:$H,'Model Trip Data'!$A:$A,$B164,'Model Trip Data'!$B:$B,$C164,'Model Trip Data'!$C:$C,$D164,'Model Trip Data'!$E:$E,I$7,'Model Trip Data'!$F:$F,I$8,'Model Trip Data'!$D:$D,I$10,'Model Trip Data'!$G:$G,I$9)</f>
        <v>731</v>
      </c>
      <c r="J164" s="133">
        <f>SUMIFS('Model Trip Data'!$H:$H,'Model Trip Data'!$A:$A,$B164,'Model Trip Data'!$B:$B,$C164,'Model Trip Data'!$C:$C,$D164,'Model Trip Data'!$E:$E,J$7,'Model Trip Data'!$F:$F,J$8,'Model Trip Data'!$D:$D,J$10,'Model Trip Data'!$G:$G,J$9)</f>
        <v>43</v>
      </c>
      <c r="K164" s="133">
        <f>SUMIFS('Model Trip Data'!$H:$H,'Model Trip Data'!$A:$A,$B164,'Model Trip Data'!$B:$B,$C164,'Model Trip Data'!$C:$C,$D164,'Model Trip Data'!$E:$E,K$7,'Model Trip Data'!$F:$F,K$8,'Model Trip Data'!$D:$D,K$10,'Model Trip Data'!$G:$G,K$9)</f>
        <v>421</v>
      </c>
      <c r="L164" s="133">
        <f>SUMIFS('Model Trip Data'!$H:$H,'Model Trip Data'!$A:$A,$B164,'Model Trip Data'!$B:$B,$C164,'Model Trip Data'!$C:$C,$D164,'Model Trip Data'!$E:$E,L$7,'Model Trip Data'!$F:$F,L$8,'Model Trip Data'!$D:$D,L$10,'Model Trip Data'!$G:$G,L$9)</f>
        <v>743</v>
      </c>
      <c r="M164" s="133">
        <f>SUMIFS('Model Trip Data'!$H:$H,'Model Trip Data'!$A:$A,$B164,'Model Trip Data'!$B:$B,$C164,'Model Trip Data'!$C:$C,$D164,'Model Trip Data'!$E:$E,M$7,'Model Trip Data'!$F:$F,M$8,'Model Trip Data'!$G:$G,M$9)</f>
        <v>32</v>
      </c>
      <c r="N164" s="133">
        <f>SUMIFS('Model Trip Data'!$H:$H,'Model Trip Data'!$A:$A,$B164,'Model Trip Data'!$B:$B,$C164,'Model Trip Data'!$C:$C,$D164,'Model Trip Data'!$E:$E,N$7,'Model Trip Data'!$F:$F,N$8,'Model Trip Data'!$G:$G,N$9)</f>
        <v>273</v>
      </c>
      <c r="O164" s="133">
        <f>SUMIFS('Model Trip Data'!$H:$H,'Model Trip Data'!$A:$A,$B164,'Model Trip Data'!$B:$B,$C164,'Model Trip Data'!$C:$C,$D164,'Model Trip Data'!$E:$E,O$7,'Model Trip Data'!$F:$F,O$8,'Model Trip Data'!$G:$G,O$9)</f>
        <v>643</v>
      </c>
      <c r="P164" s="134">
        <f>VLOOKUP($B164&amp;"_"&amp;$C164&amp;"_"&amp;$D164&amp;"_"&amp;P$10,'Model Skims Data'!$A:$H,6,FALSE)</f>
        <v>47.211647153119202</v>
      </c>
      <c r="Q164" s="134">
        <f>VLOOKUP($B164&amp;"_"&amp;$C164&amp;"_"&amp;$D164&amp;"_"&amp;Q$10,'Model Skims Data'!$A:$H,7,FALSE)</f>
        <v>47.008201694080697</v>
      </c>
      <c r="R164" s="134">
        <f>VLOOKUP($B164&amp;"_"&amp;$C164&amp;"_"&amp;$D164&amp;"_"&amp;R$10,'Model Skims Data'!$A:$H,6,FALSE)</f>
        <v>43.330990983101699</v>
      </c>
      <c r="S164" s="134">
        <f>VLOOKUP($B164&amp;"_"&amp;$C164&amp;"_"&amp;$D164&amp;"_"&amp;S$10,'Model Skims Data'!$A:$H,7,FALSE)</f>
        <v>43.312167774388698</v>
      </c>
      <c r="T164" s="134">
        <f>VLOOKUP($B164&amp;"_"&amp;$C164&amp;"_"&amp;$D164&amp;"_"&amp;T$10,'Model Skims Data'!$A:$H,6,FALSE)</f>
        <v>44.9318485474246</v>
      </c>
      <c r="U164" s="134">
        <f>VLOOKUP($B164&amp;"_"&amp;$C164&amp;"_"&amp;$D164&amp;"_"&amp;U$10,'Model Skims Data'!$A:$H,7,FALSE)</f>
        <v>43.881696326461601</v>
      </c>
      <c r="V164" s="134">
        <f>VLOOKUP($B164&amp;"_"&amp;$C164&amp;"_"&amp;$D164&amp;"_"&amp;V$10,'Model Skims Data'!$A:$H,8,FALSE)</f>
        <v>31.832927743472499</v>
      </c>
      <c r="W164" s="134">
        <f>VLOOKUP($B164&amp;"_"&amp;$C164&amp;"_"&amp;$D164&amp;"_"&amp;W$10,'Model Skims Data'!$A:$H,8,FALSE)</f>
        <v>30.820300806011801</v>
      </c>
      <c r="X164" s="134">
        <f>VLOOKUP($B164&amp;"_"&amp;$C164&amp;"_"&amp;$D164&amp;"_"&amp;X$10,'Model Skims Data'!$A:$H,8,FALSE)</f>
        <v>33.360666515877497</v>
      </c>
      <c r="Y164" s="134">
        <f>HLOOKUP('Pooling Demand- Subsidy &amp; ML'!$B164,'Main Sheet'!$B$9:$F$44,21,FALSE)</f>
        <v>26</v>
      </c>
      <c r="Z164" s="134">
        <f>HLOOKUP('Pooling Demand- Subsidy &amp; ML'!$B164,'Main Sheet'!$B$9:$F$44,23,FALSE)</f>
        <v>0</v>
      </c>
      <c r="AA164" s="179">
        <f>HLOOKUP('Pooling Demand- Subsidy &amp; ML'!$B164,'Main Sheet'!$B$9:$F$44,28,FALSE)</f>
        <v>-1.9513339196716502E-3</v>
      </c>
      <c r="AB164" s="180">
        <f>HLOOKUP('Pooling Demand- Subsidy &amp; ML'!$B164,'Main Sheet'!$B$9:$F$44,30,FALSE)</f>
        <v>-2.6</v>
      </c>
      <c r="AC164" s="180">
        <f>HLOOKUP('Pooling Demand- Subsidy &amp; ML'!$B164,'Main Sheet'!$B$9:$F$44,31,FALSE)</f>
        <v>-5.9</v>
      </c>
      <c r="AD164" s="180">
        <f>HLOOKUP('Pooling Demand- Subsidy &amp; ML'!$B164,'Main Sheet'!$B$9:$F$44,32,FALSE)</f>
        <v>-7.9</v>
      </c>
      <c r="AE164" s="108">
        <f t="shared" si="123"/>
        <v>0.27190742655408651</v>
      </c>
      <c r="AF164" s="108">
        <f t="shared" si="124"/>
        <v>1.3586934879725426E-2</v>
      </c>
      <c r="AG164" s="108">
        <f t="shared" si="125"/>
        <v>1.8606508731672225E-3</v>
      </c>
      <c r="AH164" s="134">
        <f>HLOOKUP('Pooling Demand- Subsidy &amp; ML'!$B164,'Main Sheet'!$B$9:$F$44,24,FALSE)</f>
        <v>54</v>
      </c>
      <c r="AI164" s="180">
        <f>HLOOKUP('Pooling Demand- Subsidy &amp; ML'!$B164,'Main Sheet'!$B$9:$F$44,34,FALSE)</f>
        <v>-2.9</v>
      </c>
      <c r="AJ164" s="180">
        <f>HLOOKUP('Pooling Demand- Subsidy &amp; ML'!$B164,'Main Sheet'!$B$9:$F$44,35,FALSE)</f>
        <v>-6.3</v>
      </c>
      <c r="AK164" s="180">
        <f>HLOOKUP('Pooling Demand- Subsidy &amp; ML'!$B164,'Main Sheet'!$B$9:$F$44,36,FALSE)</f>
        <v>-8.4</v>
      </c>
      <c r="AL164" s="108">
        <f t="shared" si="126"/>
        <v>8.8124488731415439E-3</v>
      </c>
      <c r="AM164" s="108">
        <f t="shared" si="127"/>
        <v>2.966270075203957E-4</v>
      </c>
      <c r="AN164" s="108">
        <f t="shared" si="128"/>
        <v>3.633334154661552E-5</v>
      </c>
      <c r="AO164" s="128">
        <f>HLOOKUP($B164,'Main Sheet'!$B$9:$F$44,26,FALSE)*$P164/(1-AE164)</f>
        <v>-2.074973381131517</v>
      </c>
      <c r="AP164" s="128">
        <f>HLOOKUP($B164,'Main Sheet'!$B$9:$F$44,26,FALSE)*$P164/(1-AF164)</f>
        <v>-1.5315822167416284</v>
      </c>
      <c r="AQ164" s="128">
        <f>HLOOKUP($B164,'Main Sheet'!$B$9:$F$44,26,FALSE)*$P164/(1-AG164)</f>
        <v>-1.5135889695376008</v>
      </c>
      <c r="AR164" s="128">
        <f>HLOOKUP($B164,'Main Sheet'!$B$9:$F$44,26,FALSE)*$R164/(1-AE164)</f>
        <v>-1.9044167761481192</v>
      </c>
      <c r="AS164" s="128">
        <f>HLOOKUP($B164,'Main Sheet'!$B$9:$F$44,26,FALSE)*$R164/(1-AF164)</f>
        <v>-1.4056907400047316</v>
      </c>
      <c r="AT164" s="128">
        <f>HLOOKUP($B164,'Main Sheet'!$B$9:$F$44,26,FALSE)*$R164/(1-AG164)</f>
        <v>-1.3891764838970007</v>
      </c>
      <c r="AU164" s="128">
        <f>HLOOKUP($B164,'Main Sheet'!$B$9:$F$44,26,FALSE)*$T164/(1-AL164)</f>
        <v>-1.4506025140075294</v>
      </c>
      <c r="AV164" s="128">
        <f>HLOOKUP($B164,'Main Sheet'!$B$9:$F$44,26,FALSE)*$T164/(1-AM164)</f>
        <v>-1.4382457760582184</v>
      </c>
      <c r="AW164" s="128">
        <f>HLOOKUP($B164,'Main Sheet'!$B$9:$F$44,26,FALSE)*$T164/(1-AN164)</f>
        <v>-1.4378713961901253</v>
      </c>
      <c r="AX164" s="50">
        <f t="shared" si="87"/>
        <v>8.9415205245405305E-3</v>
      </c>
      <c r="AY164" s="50">
        <f t="shared" si="88"/>
        <v>6.5999274740327638E-3</v>
      </c>
      <c r="AZ164" s="50">
        <f t="shared" si="89"/>
        <v>6.5223905809617729E-3</v>
      </c>
      <c r="BA164" s="50">
        <f t="shared" si="90"/>
        <v>8.2728859046768291E-4</v>
      </c>
      <c r="BB164" s="50">
        <f t="shared" si="91"/>
        <v>6.1063939653172906E-4</v>
      </c>
      <c r="BC164" s="50">
        <f t="shared" si="92"/>
        <v>6.0346551745804231E-4</v>
      </c>
      <c r="BD164" s="50">
        <f t="shared" si="93"/>
        <v>3.3903645210849737E-2</v>
      </c>
      <c r="BE164" s="50">
        <f t="shared" si="94"/>
        <v>3.3614842140848498E-2</v>
      </c>
      <c r="BF164" s="50">
        <f t="shared" si="95"/>
        <v>3.3606092092438034E-2</v>
      </c>
      <c r="BG164" s="131">
        <f t="shared" si="96"/>
        <v>0.54381485310817301</v>
      </c>
      <c r="BH164" s="131">
        <f t="shared" si="97"/>
        <v>3.220103566494926</v>
      </c>
      <c r="BI164" s="131">
        <f t="shared" si="98"/>
        <v>1.3601357882852396</v>
      </c>
      <c r="BJ164" s="131">
        <f t="shared" si="99"/>
        <v>11.69201934182572</v>
      </c>
      <c r="BK164" s="131">
        <f t="shared" si="100"/>
        <v>5.7200995843644042</v>
      </c>
      <c r="BL164" s="131">
        <f t="shared" si="101"/>
        <v>1.3824635987632463</v>
      </c>
      <c r="BM164" s="131">
        <f t="shared" si="102"/>
        <v>0.28199836394052941</v>
      </c>
      <c r="BN164" s="131">
        <f t="shared" si="103"/>
        <v>8.0979173053068024E-2</v>
      </c>
      <c r="BO164" s="131">
        <f t="shared" si="104"/>
        <v>2.3362338614473781E-2</v>
      </c>
      <c r="BP164" s="129">
        <f t="shared" si="105"/>
        <v>4.8625316706167225E-3</v>
      </c>
      <c r="BQ164" s="129">
        <f t="shared" si="106"/>
        <v>2.1252449997740751E-2</v>
      </c>
      <c r="BR164" s="129">
        <f t="shared" si="107"/>
        <v>8.871336854340663E-3</v>
      </c>
      <c r="BS164" s="129">
        <f t="shared" si="108"/>
        <v>9.6726742010198857E-3</v>
      </c>
      <c r="BT164" s="129">
        <f t="shared" si="109"/>
        <v>3.4929181582976743E-3</v>
      </c>
      <c r="BU164" s="129">
        <f t="shared" si="110"/>
        <v>8.3426911099456988E-4</v>
      </c>
      <c r="BV164" s="129">
        <f t="shared" si="111"/>
        <v>9.560772481079791E-3</v>
      </c>
      <c r="BW164" s="129">
        <f t="shared" si="112"/>
        <v>2.7221021188753342E-3</v>
      </c>
      <c r="BX164" s="129">
        <f t="shared" si="113"/>
        <v>7.8511690297272706E-4</v>
      </c>
      <c r="BY164" s="131">
        <f t="shared" si="114"/>
        <v>17.46600754414067</v>
      </c>
      <c r="BZ164" s="131">
        <f t="shared" si="115"/>
        <v>103.18185186388092</v>
      </c>
      <c r="CA164" s="131">
        <f t="shared" si="116"/>
        <v>43.579504894867277</v>
      </c>
      <c r="CB164" s="131">
        <f t="shared" si="117"/>
        <v>360.64966787325079</v>
      </c>
      <c r="CC164" s="131">
        <f t="shared" si="118"/>
        <v>176.40284261878352</v>
      </c>
      <c r="CD164" s="131">
        <f t="shared" si="119"/>
        <v>42.633656392198873</v>
      </c>
      <c r="CE164" s="131">
        <f t="shared" si="120"/>
        <v>9.7266071198185369</v>
      </c>
      <c r="CF164" s="131">
        <f t="shared" si="121"/>
        <v>2.792330327964899</v>
      </c>
      <c r="CG164" s="131">
        <f t="shared" si="122"/>
        <v>0.80557521072451899</v>
      </c>
    </row>
    <row r="165" spans="2:85" x14ac:dyDescent="0.2">
      <c r="B165" s="103">
        <v>2035</v>
      </c>
      <c r="C165" s="103">
        <v>5</v>
      </c>
      <c r="D165" s="103">
        <v>0</v>
      </c>
      <c r="E165" s="4" t="s">
        <v>7</v>
      </c>
      <c r="F165" s="4" t="s">
        <v>2</v>
      </c>
      <c r="G165" s="133">
        <f>SUMIFS('Model Trip Data'!$H:$H,'Model Trip Data'!$A:$A,$B165,'Model Trip Data'!$B:$B,$C165,'Model Trip Data'!$C:$C,$D165,'Model Trip Data'!$E:$E,G$7,'Model Trip Data'!$F:$F,G$8,'Model Trip Data'!$D:$D,G$10,'Model Trip Data'!$G:$G,G$9)</f>
        <v>4</v>
      </c>
      <c r="H165" s="133">
        <f>SUMIFS('Model Trip Data'!$H:$H,'Model Trip Data'!$A:$A,$B165,'Model Trip Data'!$B:$B,$C165,'Model Trip Data'!$C:$C,$D165,'Model Trip Data'!$E:$E,H$7,'Model Trip Data'!$F:$F,H$8,'Model Trip Data'!$D:$D,H$10,'Model Trip Data'!$G:$G,H$9)</f>
        <v>138</v>
      </c>
      <c r="I165" s="133">
        <f>SUMIFS('Model Trip Data'!$H:$H,'Model Trip Data'!$A:$A,$B165,'Model Trip Data'!$B:$B,$C165,'Model Trip Data'!$C:$C,$D165,'Model Trip Data'!$E:$E,I$7,'Model Trip Data'!$F:$F,I$8,'Model Trip Data'!$D:$D,I$10,'Model Trip Data'!$G:$G,I$9)</f>
        <v>500</v>
      </c>
      <c r="J165" s="133">
        <f>SUMIFS('Model Trip Data'!$H:$H,'Model Trip Data'!$A:$A,$B165,'Model Trip Data'!$B:$B,$C165,'Model Trip Data'!$C:$C,$D165,'Model Trip Data'!$E:$E,J$7,'Model Trip Data'!$F:$F,J$8,'Model Trip Data'!$D:$D,J$10,'Model Trip Data'!$G:$G,J$9)</f>
        <v>15</v>
      </c>
      <c r="K165" s="133">
        <f>SUMIFS('Model Trip Data'!$H:$H,'Model Trip Data'!$A:$A,$B165,'Model Trip Data'!$B:$B,$C165,'Model Trip Data'!$C:$C,$D165,'Model Trip Data'!$E:$E,K$7,'Model Trip Data'!$F:$F,K$8,'Model Trip Data'!$D:$D,K$10,'Model Trip Data'!$G:$G,K$9)</f>
        <v>167</v>
      </c>
      <c r="L165" s="133">
        <f>SUMIFS('Model Trip Data'!$H:$H,'Model Trip Data'!$A:$A,$B165,'Model Trip Data'!$B:$B,$C165,'Model Trip Data'!$C:$C,$D165,'Model Trip Data'!$E:$E,L$7,'Model Trip Data'!$F:$F,L$8,'Model Trip Data'!$D:$D,L$10,'Model Trip Data'!$G:$G,L$9)</f>
        <v>341</v>
      </c>
      <c r="M165" s="133">
        <f>SUMIFS('Model Trip Data'!$H:$H,'Model Trip Data'!$A:$A,$B165,'Model Trip Data'!$B:$B,$C165,'Model Trip Data'!$C:$C,$D165,'Model Trip Data'!$E:$E,M$7,'Model Trip Data'!$F:$F,M$8,'Model Trip Data'!$G:$G,M$9)</f>
        <v>16</v>
      </c>
      <c r="N165" s="133">
        <f>SUMIFS('Model Trip Data'!$H:$H,'Model Trip Data'!$A:$A,$B165,'Model Trip Data'!$B:$B,$C165,'Model Trip Data'!$C:$C,$D165,'Model Trip Data'!$E:$E,N$7,'Model Trip Data'!$F:$F,N$8,'Model Trip Data'!$G:$G,N$9)</f>
        <v>163</v>
      </c>
      <c r="O165" s="133">
        <f>SUMIFS('Model Trip Data'!$H:$H,'Model Trip Data'!$A:$A,$B165,'Model Trip Data'!$B:$B,$C165,'Model Trip Data'!$C:$C,$D165,'Model Trip Data'!$E:$E,O$7,'Model Trip Data'!$F:$F,O$8,'Model Trip Data'!$G:$G,O$9)</f>
        <v>576</v>
      </c>
      <c r="P165" s="134">
        <f>VLOOKUP($B165&amp;"_"&amp;$C165&amp;"_"&amp;$D165&amp;"_"&amp;P$10,'Model Skims Data'!$A:$H,6,FALSE)</f>
        <v>54.814046693341197</v>
      </c>
      <c r="Q165" s="134">
        <f>VLOOKUP($B165&amp;"_"&amp;$C165&amp;"_"&amp;$D165&amp;"_"&amp;Q$10,'Model Skims Data'!$A:$H,7,FALSE)</f>
        <v>46.547474758707999</v>
      </c>
      <c r="R165" s="134">
        <f>VLOOKUP($B165&amp;"_"&amp;$C165&amp;"_"&amp;$D165&amp;"_"&amp;R$10,'Model Skims Data'!$A:$H,6,FALSE)</f>
        <v>46.902975788432599</v>
      </c>
      <c r="S165" s="134">
        <f>VLOOKUP($B165&amp;"_"&amp;$C165&amp;"_"&amp;$D165&amp;"_"&amp;S$10,'Model Skims Data'!$A:$H,7,FALSE)</f>
        <v>43.927253471407298</v>
      </c>
      <c r="T165" s="134">
        <f>VLOOKUP($B165&amp;"_"&amp;$C165&amp;"_"&amp;$D165&amp;"_"&amp;T$10,'Model Skims Data'!$A:$H,6,FALSE)</f>
        <v>47.636986817039897</v>
      </c>
      <c r="U165" s="134">
        <f>VLOOKUP($B165&amp;"_"&amp;$C165&amp;"_"&amp;$D165&amp;"_"&amp;U$10,'Model Skims Data'!$A:$H,7,FALSE)</f>
        <v>45.197390029727401</v>
      </c>
      <c r="V165" s="134">
        <f>VLOOKUP($B165&amp;"_"&amp;$C165&amp;"_"&amp;$D165&amp;"_"&amp;V$10,'Model Skims Data'!$A:$H,8,FALSE)</f>
        <v>35.625257944135001</v>
      </c>
      <c r="W165" s="134">
        <f>VLOOKUP($B165&amp;"_"&amp;$C165&amp;"_"&amp;$D165&amp;"_"&amp;W$10,'Model Skims Data'!$A:$H,8,FALSE)</f>
        <v>35.135118247981197</v>
      </c>
      <c r="X165" s="134">
        <f>VLOOKUP($B165&amp;"_"&amp;$C165&amp;"_"&amp;$D165&amp;"_"&amp;X$10,'Model Skims Data'!$A:$H,8,FALSE)</f>
        <v>36.867740759544503</v>
      </c>
      <c r="Y165" s="134">
        <f>HLOOKUP('Pooling Demand- Subsidy &amp; ML'!$B165,'Main Sheet'!$B$9:$F$44,21,FALSE)</f>
        <v>26</v>
      </c>
      <c r="Z165" s="134">
        <f>HLOOKUP('Pooling Demand- Subsidy &amp; ML'!$B165,'Main Sheet'!$B$9:$F$44,23,FALSE)</f>
        <v>0</v>
      </c>
      <c r="AA165" s="179">
        <f>HLOOKUP('Pooling Demand- Subsidy &amp; ML'!$B165,'Main Sheet'!$B$9:$F$44,28,FALSE)</f>
        <v>-1.9513339196716502E-3</v>
      </c>
      <c r="AB165" s="180">
        <f>HLOOKUP('Pooling Demand- Subsidy &amp; ML'!$B165,'Main Sheet'!$B$9:$F$44,30,FALSE)</f>
        <v>-2.6</v>
      </c>
      <c r="AC165" s="180">
        <f>HLOOKUP('Pooling Demand- Subsidy &amp; ML'!$B165,'Main Sheet'!$B$9:$F$44,31,FALSE)</f>
        <v>-5.9</v>
      </c>
      <c r="AD165" s="180">
        <f>HLOOKUP('Pooling Demand- Subsidy &amp; ML'!$B165,'Main Sheet'!$B$9:$F$44,32,FALSE)</f>
        <v>-7.9</v>
      </c>
      <c r="AE165" s="108">
        <f t="shared" si="123"/>
        <v>0.31161842205748108</v>
      </c>
      <c r="AF165" s="108">
        <f t="shared" si="124"/>
        <v>1.6422180483729433E-2</v>
      </c>
      <c r="AG165" s="108">
        <f t="shared" si="125"/>
        <v>2.2545138220393494E-3</v>
      </c>
      <c r="AH165" s="134">
        <f>HLOOKUP('Pooling Demand- Subsidy &amp; ML'!$B165,'Main Sheet'!$B$9:$F$44,24,FALSE)</f>
        <v>54</v>
      </c>
      <c r="AI165" s="180">
        <f>HLOOKUP('Pooling Demand- Subsidy &amp; ML'!$B165,'Main Sheet'!$B$9:$F$44,34,FALSE)</f>
        <v>-2.9</v>
      </c>
      <c r="AJ165" s="180">
        <f>HLOOKUP('Pooling Demand- Subsidy &amp; ML'!$B165,'Main Sheet'!$B$9:$F$44,35,FALSE)</f>
        <v>-6.3</v>
      </c>
      <c r="AK165" s="180">
        <f>HLOOKUP('Pooling Demand- Subsidy &amp; ML'!$B165,'Main Sheet'!$B$9:$F$44,36,FALSE)</f>
        <v>-8.4</v>
      </c>
      <c r="AL165" s="108">
        <f t="shared" si="126"/>
        <v>7.2869566981373524E-3</v>
      </c>
      <c r="AM165" s="108">
        <f t="shared" si="127"/>
        <v>2.4491469515431692E-4</v>
      </c>
      <c r="AN165" s="108">
        <f t="shared" si="128"/>
        <v>2.9997826027518895E-5</v>
      </c>
      <c r="AO165" s="128">
        <f>HLOOKUP($B165,'Main Sheet'!$B$9:$F$44,26,FALSE)*$P165/(1-AE165)</f>
        <v>-2.548077331513634</v>
      </c>
      <c r="AP165" s="128">
        <f>HLOOKUP($B165,'Main Sheet'!$B$9:$F$44,26,FALSE)*$P165/(1-AF165)</f>
        <v>-1.783335755832284</v>
      </c>
      <c r="AQ165" s="128">
        <f>HLOOKUP($B165,'Main Sheet'!$B$9:$F$44,26,FALSE)*$P165/(1-AG165)</f>
        <v>-1.7580129587016353</v>
      </c>
      <c r="AR165" s="128">
        <f>HLOOKUP($B165,'Main Sheet'!$B$9:$F$44,26,FALSE)*$R165/(1-AE165)</f>
        <v>-2.1803245079797451</v>
      </c>
      <c r="AS165" s="128">
        <f>HLOOKUP($B165,'Main Sheet'!$B$9:$F$44,26,FALSE)*$R165/(1-AF165)</f>
        <v>-1.5259547292028122</v>
      </c>
      <c r="AT165" s="128">
        <f>HLOOKUP($B165,'Main Sheet'!$B$9:$F$44,26,FALSE)*$R165/(1-AG165)</f>
        <v>-1.5042866602977938</v>
      </c>
      <c r="AU165" s="128">
        <f>HLOOKUP($B165,'Main Sheet'!$B$9:$F$44,26,FALSE)*$T165/(1-AL165)</f>
        <v>-1.5355732338068462</v>
      </c>
      <c r="AV165" s="128">
        <f>HLOOKUP($B165,'Main Sheet'!$B$9:$F$44,26,FALSE)*$T165/(1-AM165)</f>
        <v>-1.5247570135444335</v>
      </c>
      <c r="AW165" s="128">
        <f>HLOOKUP($B165,'Main Sheet'!$B$9:$F$44,26,FALSE)*$T165/(1-AN165)</f>
        <v>-1.5244293077104407</v>
      </c>
      <c r="AX165" s="50">
        <f t="shared" si="87"/>
        <v>0.38427858964341877</v>
      </c>
      <c r="AY165" s="50">
        <f t="shared" si="88"/>
        <v>0.26894699805080996</v>
      </c>
      <c r="AZ165" s="50">
        <f t="shared" si="89"/>
        <v>0.26512803673168406</v>
      </c>
      <c r="BA165" s="50">
        <f t="shared" si="90"/>
        <v>0.13832896927517857</v>
      </c>
      <c r="BB165" s="50">
        <f t="shared" si="91"/>
        <v>9.6812994615556633E-2</v>
      </c>
      <c r="BC165" s="50">
        <f t="shared" si="92"/>
        <v>9.5438281068630546E-2</v>
      </c>
      <c r="BD165" s="50">
        <f t="shared" si="93"/>
        <v>7.864014452186599E-2</v>
      </c>
      <c r="BE165" s="50">
        <f t="shared" si="94"/>
        <v>7.80862216571728E-2</v>
      </c>
      <c r="BF165" s="50">
        <f t="shared" si="95"/>
        <v>7.8069439107452288E-2</v>
      </c>
      <c r="BG165" s="131">
        <f t="shared" si="96"/>
        <v>1.2464736882299243</v>
      </c>
      <c r="BH165" s="131">
        <f t="shared" si="97"/>
        <v>2.266260906754662</v>
      </c>
      <c r="BI165" s="131">
        <f t="shared" si="98"/>
        <v>1.1272569110196746</v>
      </c>
      <c r="BJ165" s="131">
        <f t="shared" si="99"/>
        <v>4.6742763308622166</v>
      </c>
      <c r="BK165" s="131">
        <f t="shared" si="100"/>
        <v>2.7425041407828155</v>
      </c>
      <c r="BL165" s="131">
        <f t="shared" si="101"/>
        <v>0.76878921331541816</v>
      </c>
      <c r="BM165" s="131">
        <f t="shared" si="102"/>
        <v>0.11659130717019764</v>
      </c>
      <c r="BN165" s="131">
        <f t="shared" si="103"/>
        <v>3.9921095310153656E-2</v>
      </c>
      <c r="BO165" s="131">
        <f t="shared" si="104"/>
        <v>1.7278747791850884E-2</v>
      </c>
      <c r="BP165" s="129">
        <f t="shared" si="105"/>
        <v>0.47899315094062578</v>
      </c>
      <c r="BQ165" s="129">
        <f t="shared" si="106"/>
        <v>0.60950406767157284</v>
      </c>
      <c r="BR165" s="129">
        <f t="shared" si="107"/>
        <v>0.298867411710869</v>
      </c>
      <c r="BS165" s="129">
        <f t="shared" si="108"/>
        <v>0.64658782695553396</v>
      </c>
      <c r="BT165" s="129">
        <f t="shared" si="109"/>
        <v>0.26551003861474848</v>
      </c>
      <c r="BU165" s="129">
        <f t="shared" si="110"/>
        <v>7.3371921022928249E-2</v>
      </c>
      <c r="BV165" s="129">
        <f t="shared" si="111"/>
        <v>9.1687572458576134E-3</v>
      </c>
      <c r="BW165" s="129">
        <f t="shared" si="112"/>
        <v>3.1172874971857798E-3</v>
      </c>
      <c r="BX165" s="129">
        <f t="shared" si="113"/>
        <v>1.3489421485889282E-3</v>
      </c>
      <c r="BY165" s="131">
        <f t="shared" si="114"/>
        <v>61.470201219502151</v>
      </c>
      <c r="BZ165" s="131">
        <f t="shared" si="115"/>
        <v>102.44986900064342</v>
      </c>
      <c r="CA165" s="131">
        <f t="shared" si="116"/>
        <v>50.806046857680442</v>
      </c>
      <c r="CB165" s="131">
        <f t="shared" si="117"/>
        <v>186.94919136637154</v>
      </c>
      <c r="CC165" s="131">
        <f t="shared" si="118"/>
        <v>105.68693388473754</v>
      </c>
      <c r="CD165" s="131">
        <f t="shared" si="119"/>
        <v>29.58943103883178</v>
      </c>
      <c r="CE165" s="131">
        <f t="shared" si="120"/>
        <v>4.6364894527947422</v>
      </c>
      <c r="CF165" s="131">
        <f t="shared" si="121"/>
        <v>1.5867279400510277</v>
      </c>
      <c r="CG165" s="131">
        <f t="shared" si="122"/>
        <v>0.68676084367331003</v>
      </c>
    </row>
    <row r="166" spans="2:85" x14ac:dyDescent="0.2">
      <c r="B166" s="103">
        <v>2035</v>
      </c>
      <c r="C166" s="103">
        <v>6</v>
      </c>
      <c r="D166" s="103">
        <v>0</v>
      </c>
      <c r="E166" s="4" t="s">
        <v>8</v>
      </c>
      <c r="F166" s="4" t="s">
        <v>2</v>
      </c>
      <c r="G166" s="133">
        <f>SUMIFS('Model Trip Data'!$H:$H,'Model Trip Data'!$A:$A,$B166,'Model Trip Data'!$B:$B,$C166,'Model Trip Data'!$C:$C,$D166,'Model Trip Data'!$E:$E,G$7,'Model Trip Data'!$F:$F,G$8,'Model Trip Data'!$D:$D,G$10,'Model Trip Data'!$G:$G,G$9)</f>
        <v>0</v>
      </c>
      <c r="H166" s="133">
        <f>SUMIFS('Model Trip Data'!$H:$H,'Model Trip Data'!$A:$A,$B166,'Model Trip Data'!$B:$B,$C166,'Model Trip Data'!$C:$C,$D166,'Model Trip Data'!$E:$E,H$7,'Model Trip Data'!$F:$F,H$8,'Model Trip Data'!$D:$D,H$10,'Model Trip Data'!$G:$G,H$9)</f>
        <v>6</v>
      </c>
      <c r="I166" s="133">
        <f>SUMIFS('Model Trip Data'!$H:$H,'Model Trip Data'!$A:$A,$B166,'Model Trip Data'!$B:$B,$C166,'Model Trip Data'!$C:$C,$D166,'Model Trip Data'!$E:$E,I$7,'Model Trip Data'!$F:$F,I$8,'Model Trip Data'!$D:$D,I$10,'Model Trip Data'!$G:$G,I$9)</f>
        <v>56</v>
      </c>
      <c r="J166" s="133">
        <f>SUMIFS('Model Trip Data'!$H:$H,'Model Trip Data'!$A:$A,$B166,'Model Trip Data'!$B:$B,$C166,'Model Trip Data'!$C:$C,$D166,'Model Trip Data'!$E:$E,J$7,'Model Trip Data'!$F:$F,J$8,'Model Trip Data'!$D:$D,J$10,'Model Trip Data'!$G:$G,J$9)</f>
        <v>3</v>
      </c>
      <c r="K166" s="133">
        <f>SUMIFS('Model Trip Data'!$H:$H,'Model Trip Data'!$A:$A,$B166,'Model Trip Data'!$B:$B,$C166,'Model Trip Data'!$C:$C,$D166,'Model Trip Data'!$E:$E,K$7,'Model Trip Data'!$F:$F,K$8,'Model Trip Data'!$D:$D,K$10,'Model Trip Data'!$G:$G,K$9)</f>
        <v>13</v>
      </c>
      <c r="L166" s="133">
        <f>SUMIFS('Model Trip Data'!$H:$H,'Model Trip Data'!$A:$A,$B166,'Model Trip Data'!$B:$B,$C166,'Model Trip Data'!$C:$C,$D166,'Model Trip Data'!$E:$E,L$7,'Model Trip Data'!$F:$F,L$8,'Model Trip Data'!$D:$D,L$10,'Model Trip Data'!$G:$G,L$9)</f>
        <v>43</v>
      </c>
      <c r="M166" s="133">
        <f>SUMIFS('Model Trip Data'!$H:$H,'Model Trip Data'!$A:$A,$B166,'Model Trip Data'!$B:$B,$C166,'Model Trip Data'!$C:$C,$D166,'Model Trip Data'!$E:$E,M$7,'Model Trip Data'!$F:$F,M$8,'Model Trip Data'!$G:$G,M$9)</f>
        <v>2</v>
      </c>
      <c r="N166" s="133">
        <f>SUMIFS('Model Trip Data'!$H:$H,'Model Trip Data'!$A:$A,$B166,'Model Trip Data'!$B:$B,$C166,'Model Trip Data'!$C:$C,$D166,'Model Trip Data'!$E:$E,N$7,'Model Trip Data'!$F:$F,N$8,'Model Trip Data'!$G:$G,N$9)</f>
        <v>85</v>
      </c>
      <c r="O166" s="133">
        <f>SUMIFS('Model Trip Data'!$H:$H,'Model Trip Data'!$A:$A,$B166,'Model Trip Data'!$B:$B,$C166,'Model Trip Data'!$C:$C,$D166,'Model Trip Data'!$E:$E,O$7,'Model Trip Data'!$F:$F,O$8,'Model Trip Data'!$G:$G,O$9)</f>
        <v>310</v>
      </c>
      <c r="P166" s="134">
        <f>VLOOKUP($B166&amp;"_"&amp;$C166&amp;"_"&amp;$D166&amp;"_"&amp;P$10,'Model Skims Data'!$A:$H,6,FALSE)</f>
        <v>68.542777117560902</v>
      </c>
      <c r="Q166" s="134">
        <f>VLOOKUP($B166&amp;"_"&amp;$C166&amp;"_"&amp;$D166&amp;"_"&amp;Q$10,'Model Skims Data'!$A:$H,7,FALSE)</f>
        <v>67.951646166889603</v>
      </c>
      <c r="R166" s="134">
        <f>VLOOKUP($B166&amp;"_"&amp;$C166&amp;"_"&amp;$D166&amp;"_"&amp;R$10,'Model Skims Data'!$A:$H,6,FALSE)</f>
        <v>58.272678466723697</v>
      </c>
      <c r="S166" s="134">
        <f>VLOOKUP($B166&amp;"_"&amp;$C166&amp;"_"&amp;$D166&amp;"_"&amp;S$10,'Model Skims Data'!$A:$H,7,FALSE)</f>
        <v>58.150772945486402</v>
      </c>
      <c r="T166" s="134">
        <f>VLOOKUP($B166&amp;"_"&amp;$C166&amp;"_"&amp;$D166&amp;"_"&amp;T$10,'Model Skims Data'!$A:$H,6,FALSE)</f>
        <v>63.676172046100397</v>
      </c>
      <c r="U166" s="134">
        <f>VLOOKUP($B166&amp;"_"&amp;$C166&amp;"_"&amp;$D166&amp;"_"&amp;U$10,'Model Skims Data'!$A:$H,7,FALSE)</f>
        <v>63.595117931606403</v>
      </c>
      <c r="V166" s="134">
        <f>VLOOKUP($B166&amp;"_"&amp;$C166&amp;"_"&amp;$D166&amp;"_"&amp;V$10,'Model Skims Data'!$A:$H,8,FALSE)</f>
        <v>56.206079896558201</v>
      </c>
      <c r="W166" s="134">
        <f>VLOOKUP($B166&amp;"_"&amp;$C166&amp;"_"&amp;$D166&amp;"_"&amp;W$10,'Model Skims Data'!$A:$H,8,FALSE)</f>
        <v>49.803816637546902</v>
      </c>
      <c r="X166" s="134">
        <f>VLOOKUP($B166&amp;"_"&amp;$C166&amp;"_"&amp;$D166&amp;"_"&amp;X$10,'Model Skims Data'!$A:$H,8,FALSE)</f>
        <v>54.665634608068402</v>
      </c>
      <c r="Y166" s="134">
        <f>HLOOKUP('Pooling Demand- Subsidy &amp; ML'!$B166,'Main Sheet'!$B$9:$F$44,21,FALSE)</f>
        <v>26</v>
      </c>
      <c r="Z166" s="134">
        <f>HLOOKUP('Pooling Demand- Subsidy &amp; ML'!$B166,'Main Sheet'!$B$9:$F$44,23,FALSE)</f>
        <v>0</v>
      </c>
      <c r="AA166" s="179">
        <f>HLOOKUP('Pooling Demand- Subsidy &amp; ML'!$B166,'Main Sheet'!$B$9:$F$44,28,FALSE)</f>
        <v>-1.9513339196716502E-3</v>
      </c>
      <c r="AB166" s="180">
        <f>HLOOKUP('Pooling Demand- Subsidy &amp; ML'!$B166,'Main Sheet'!$B$9:$F$44,30,FALSE)</f>
        <v>-2.6</v>
      </c>
      <c r="AC166" s="180">
        <f>HLOOKUP('Pooling Demand- Subsidy &amp; ML'!$B166,'Main Sheet'!$B$9:$F$44,31,FALSE)</f>
        <v>-5.9</v>
      </c>
      <c r="AD166" s="180">
        <f>HLOOKUP('Pooling Demand- Subsidy &amp; ML'!$B166,'Main Sheet'!$B$9:$F$44,32,FALSE)</f>
        <v>-7.9</v>
      </c>
      <c r="AE166" s="108">
        <f t="shared" si="123"/>
        <v>0.56256968187556589</v>
      </c>
      <c r="AF166" s="108">
        <f t="shared" si="124"/>
        <v>4.5286495922218235E-2</v>
      </c>
      <c r="AG166" s="108">
        <f t="shared" si="125"/>
        <v>6.3786329337280458E-3</v>
      </c>
      <c r="AH166" s="134">
        <f>HLOOKUP('Pooling Demand- Subsidy &amp; ML'!$B166,'Main Sheet'!$B$9:$F$44,24,FALSE)</f>
        <v>54</v>
      </c>
      <c r="AI166" s="180">
        <f>HLOOKUP('Pooling Demand- Subsidy &amp; ML'!$B166,'Main Sheet'!$B$9:$F$44,34,FALSE)</f>
        <v>-2.9</v>
      </c>
      <c r="AJ166" s="180">
        <f>HLOOKUP('Pooling Demand- Subsidy &amp; ML'!$B166,'Main Sheet'!$B$9:$F$44,35,FALSE)</f>
        <v>-6.3</v>
      </c>
      <c r="AK166" s="180">
        <f>HLOOKUP('Pooling Demand- Subsidy &amp; ML'!$B166,'Main Sheet'!$B$9:$F$44,36,FALSE)</f>
        <v>-8.4</v>
      </c>
      <c r="AL166" s="108">
        <f t="shared" si="126"/>
        <v>2.7682015280120378E-3</v>
      </c>
      <c r="AM166" s="108">
        <f t="shared" si="127"/>
        <v>9.2631802706110539E-5</v>
      </c>
      <c r="AN166" s="108">
        <f t="shared" si="128"/>
        <v>1.1344281861034668E-5</v>
      </c>
      <c r="AO166" s="128">
        <f>HLOOKUP($B166,'Main Sheet'!$B$9:$F$44,26,FALSE)*$P166/(1-AE166)</f>
        <v>-5.014213182950912</v>
      </c>
      <c r="AP166" s="128">
        <f>HLOOKUP($B166,'Main Sheet'!$B$9:$F$44,26,FALSE)*$P166/(1-AF166)</f>
        <v>-2.2974105408518999</v>
      </c>
      <c r="AQ166" s="128">
        <f>HLOOKUP($B166,'Main Sheet'!$B$9:$F$44,26,FALSE)*$P166/(1-AG166)</f>
        <v>-2.2074493770579884</v>
      </c>
      <c r="AR166" s="128">
        <f>HLOOKUP($B166,'Main Sheet'!$B$9:$F$44,26,FALSE)*$R166/(1-AE166)</f>
        <v>-4.2629091621507289</v>
      </c>
      <c r="AS166" s="128">
        <f>HLOOKUP($B166,'Main Sheet'!$B$9:$F$44,26,FALSE)*$R166/(1-AF166)</f>
        <v>-1.9531783126252256</v>
      </c>
      <c r="AT166" s="128">
        <f>HLOOKUP($B166,'Main Sheet'!$B$9:$F$44,26,FALSE)*$R166/(1-AG166)</f>
        <v>-1.8766964688378989</v>
      </c>
      <c r="AU166" s="128">
        <f>HLOOKUP($B166,'Main Sheet'!$B$9:$F$44,26,FALSE)*$T166/(1-AL166)</f>
        <v>-2.0432937543682326</v>
      </c>
      <c r="AV166" s="128">
        <f>HLOOKUP($B166,'Main Sheet'!$B$9:$F$44,26,FALSE)*$T166/(1-AM166)</f>
        <v>-2.0378262729964827</v>
      </c>
      <c r="AW166" s="128">
        <f>HLOOKUP($B166,'Main Sheet'!$B$9:$F$44,26,FALSE)*$T166/(1-AN166)</f>
        <v>-2.0376606212716375</v>
      </c>
      <c r="AX166" s="50">
        <f t="shared" si="87"/>
        <v>4.3243894256320324E-2</v>
      </c>
      <c r="AY166" s="50">
        <f t="shared" si="88"/>
        <v>1.9813473194509733E-2</v>
      </c>
      <c r="AZ166" s="50">
        <f t="shared" si="89"/>
        <v>1.9037624439712682E-2</v>
      </c>
      <c r="BA166" s="50">
        <f t="shared" si="90"/>
        <v>8.9179385103429105E-3</v>
      </c>
      <c r="BB166" s="50">
        <f t="shared" si="91"/>
        <v>4.0860181226426047E-3</v>
      </c>
      <c r="BC166" s="50">
        <f t="shared" si="92"/>
        <v>3.9260193156990114E-3</v>
      </c>
      <c r="BD166" s="50">
        <f t="shared" si="93"/>
        <v>2.6009315665445937E-3</v>
      </c>
      <c r="BE166" s="50">
        <f t="shared" si="94"/>
        <v>2.5939719481055524E-3</v>
      </c>
      <c r="BF166" s="50">
        <f t="shared" si="95"/>
        <v>2.5937610881646943E-3</v>
      </c>
      <c r="BG166" s="131">
        <f t="shared" si="96"/>
        <v>0</v>
      </c>
      <c r="BH166" s="131">
        <f t="shared" si="97"/>
        <v>0.27171897553330943</v>
      </c>
      <c r="BI166" s="131">
        <f t="shared" si="98"/>
        <v>0.35720344428877054</v>
      </c>
      <c r="BJ166" s="131">
        <f t="shared" si="99"/>
        <v>1.6877090456266977</v>
      </c>
      <c r="BK166" s="131">
        <f t="shared" si="100"/>
        <v>0.58872444698883708</v>
      </c>
      <c r="BL166" s="131">
        <f t="shared" si="101"/>
        <v>0.27428121615030598</v>
      </c>
      <c r="BM166" s="131">
        <f t="shared" si="102"/>
        <v>5.5364030560240756E-3</v>
      </c>
      <c r="BN166" s="131">
        <f t="shared" si="103"/>
        <v>7.8737032300193951E-3</v>
      </c>
      <c r="BO166" s="131">
        <f t="shared" si="104"/>
        <v>3.5167273769207471E-3</v>
      </c>
      <c r="BP166" s="129">
        <f t="shared" si="105"/>
        <v>0</v>
      </c>
      <c r="BQ166" s="129">
        <f t="shared" si="106"/>
        <v>5.3836966381688722E-3</v>
      </c>
      <c r="BR166" s="129">
        <f t="shared" si="107"/>
        <v>6.800305020941446E-3</v>
      </c>
      <c r="BS166" s="129">
        <f t="shared" si="108"/>
        <v>1.5050885492248407E-2</v>
      </c>
      <c r="BT166" s="129">
        <f t="shared" si="109"/>
        <v>2.4055387596391337E-3</v>
      </c>
      <c r="BU166" s="129">
        <f t="shared" si="110"/>
        <v>1.076833352539517E-3</v>
      </c>
      <c r="BV166" s="129">
        <f t="shared" si="111"/>
        <v>1.4399805473526975E-5</v>
      </c>
      <c r="BW166" s="129">
        <f t="shared" si="112"/>
        <v>2.0424165306378391E-5</v>
      </c>
      <c r="BX166" s="129">
        <f t="shared" si="113"/>
        <v>9.1215506279405274E-6</v>
      </c>
      <c r="BY166" s="131">
        <f t="shared" si="114"/>
        <v>0</v>
      </c>
      <c r="BZ166" s="131">
        <f t="shared" si="115"/>
        <v>15.574854931619885</v>
      </c>
      <c r="CA166" s="131">
        <f t="shared" si="116"/>
        <v>20.459223816348413</v>
      </c>
      <c r="CB166" s="131">
        <f t="shared" si="117"/>
        <v>84.803943387209983</v>
      </c>
      <c r="CC166" s="131">
        <f t="shared" si="118"/>
        <v>29.440529419172822</v>
      </c>
      <c r="CD166" s="131">
        <f t="shared" si="119"/>
        <v>13.71388180711228</v>
      </c>
      <c r="CE166" s="131">
        <f t="shared" si="120"/>
        <v>0.30343816100804849</v>
      </c>
      <c r="CF166" s="131">
        <f t="shared" si="121"/>
        <v>0.43153748374242146</v>
      </c>
      <c r="CG166" s="131">
        <f t="shared" si="122"/>
        <v>0.19274276915662639</v>
      </c>
    </row>
    <row r="167" spans="2:85" x14ac:dyDescent="0.2">
      <c r="B167" s="103">
        <v>2035</v>
      </c>
      <c r="C167" s="103">
        <v>0</v>
      </c>
      <c r="D167" s="103">
        <v>1</v>
      </c>
      <c r="E167" s="4" t="s">
        <v>2</v>
      </c>
      <c r="F167" s="4" t="s">
        <v>3</v>
      </c>
      <c r="G167" s="133">
        <f>SUMIFS('Model Trip Data'!$H:$H,'Model Trip Data'!$A:$A,$B167,'Model Trip Data'!$B:$B,$C167,'Model Trip Data'!$C:$C,$D167,'Model Trip Data'!$E:$E,G$7,'Model Trip Data'!$F:$F,G$8,'Model Trip Data'!$D:$D,G$10,'Model Trip Data'!$G:$G,G$9)</f>
        <v>798</v>
      </c>
      <c r="H167" s="133">
        <f>SUMIFS('Model Trip Data'!$H:$H,'Model Trip Data'!$A:$A,$B167,'Model Trip Data'!$B:$B,$C167,'Model Trip Data'!$C:$C,$D167,'Model Trip Data'!$E:$E,H$7,'Model Trip Data'!$F:$F,H$8,'Model Trip Data'!$D:$D,H$10,'Model Trip Data'!$G:$G,H$9)</f>
        <v>13290</v>
      </c>
      <c r="I167" s="133">
        <f>SUMIFS('Model Trip Data'!$H:$H,'Model Trip Data'!$A:$A,$B167,'Model Trip Data'!$B:$B,$C167,'Model Trip Data'!$C:$C,$D167,'Model Trip Data'!$E:$E,I$7,'Model Trip Data'!$F:$F,I$8,'Model Trip Data'!$D:$D,I$10,'Model Trip Data'!$G:$G,I$9)</f>
        <v>19867</v>
      </c>
      <c r="J167" s="133">
        <f>SUMIFS('Model Trip Data'!$H:$H,'Model Trip Data'!$A:$A,$B167,'Model Trip Data'!$B:$B,$C167,'Model Trip Data'!$C:$C,$D167,'Model Trip Data'!$E:$E,J$7,'Model Trip Data'!$F:$F,J$8,'Model Trip Data'!$D:$D,J$10,'Model Trip Data'!$G:$G,J$9)</f>
        <v>361</v>
      </c>
      <c r="K167" s="133">
        <f>SUMIFS('Model Trip Data'!$H:$H,'Model Trip Data'!$A:$A,$B167,'Model Trip Data'!$B:$B,$C167,'Model Trip Data'!$C:$C,$D167,'Model Trip Data'!$E:$E,K$7,'Model Trip Data'!$F:$F,K$8,'Model Trip Data'!$D:$D,K$10,'Model Trip Data'!$G:$G,K$9)</f>
        <v>9948</v>
      </c>
      <c r="L167" s="133">
        <f>SUMIFS('Model Trip Data'!$H:$H,'Model Trip Data'!$A:$A,$B167,'Model Trip Data'!$B:$B,$C167,'Model Trip Data'!$C:$C,$D167,'Model Trip Data'!$E:$E,L$7,'Model Trip Data'!$F:$F,L$8,'Model Trip Data'!$D:$D,L$10,'Model Trip Data'!$G:$G,L$9)</f>
        <v>17598</v>
      </c>
      <c r="M167" s="133">
        <f>SUMIFS('Model Trip Data'!$H:$H,'Model Trip Data'!$A:$A,$B167,'Model Trip Data'!$B:$B,$C167,'Model Trip Data'!$C:$C,$D167,'Model Trip Data'!$E:$E,M$7,'Model Trip Data'!$F:$F,M$8,'Model Trip Data'!$G:$G,M$9)</f>
        <v>1932</v>
      </c>
      <c r="N167" s="133">
        <f>SUMIFS('Model Trip Data'!$H:$H,'Model Trip Data'!$A:$A,$B167,'Model Trip Data'!$B:$B,$C167,'Model Trip Data'!$C:$C,$D167,'Model Trip Data'!$E:$E,N$7,'Model Trip Data'!$F:$F,N$8,'Model Trip Data'!$G:$G,N$9)</f>
        <v>25463</v>
      </c>
      <c r="O167" s="133">
        <f>SUMIFS('Model Trip Data'!$H:$H,'Model Trip Data'!$A:$A,$B167,'Model Trip Data'!$B:$B,$C167,'Model Trip Data'!$C:$C,$D167,'Model Trip Data'!$E:$E,O$7,'Model Trip Data'!$F:$F,O$8,'Model Trip Data'!$G:$G,O$9)</f>
        <v>45839</v>
      </c>
      <c r="P167" s="134">
        <f>VLOOKUP($B167&amp;"_"&amp;$C167&amp;"_"&amp;$D167&amp;"_"&amp;P$10,'Model Skims Data'!$A:$H,6,FALSE)</f>
        <v>23.259970497719799</v>
      </c>
      <c r="Q167" s="134">
        <f>VLOOKUP($B167&amp;"_"&amp;$C167&amp;"_"&amp;$D167&amp;"_"&amp;Q$10,'Model Skims Data'!$A:$H,7,FALSE)</f>
        <v>22.718585453259401</v>
      </c>
      <c r="R167" s="134">
        <f>VLOOKUP($B167&amp;"_"&amp;$C167&amp;"_"&amp;$D167&amp;"_"&amp;R$10,'Model Skims Data'!$A:$H,6,FALSE)</f>
        <v>18.7100822389942</v>
      </c>
      <c r="S167" s="134">
        <f>VLOOKUP($B167&amp;"_"&amp;$C167&amp;"_"&amp;$D167&amp;"_"&amp;S$10,'Model Skims Data'!$A:$H,7,FALSE)</f>
        <v>18.5970624306416</v>
      </c>
      <c r="T167" s="134">
        <f>VLOOKUP($B167&amp;"_"&amp;$C167&amp;"_"&amp;$D167&amp;"_"&amp;T$10,'Model Skims Data'!$A:$H,6,FALSE)</f>
        <v>16.943470930050601</v>
      </c>
      <c r="U167" s="134">
        <f>VLOOKUP($B167&amp;"_"&amp;$C167&amp;"_"&amp;$D167&amp;"_"&amp;U$10,'Model Skims Data'!$A:$H,7,FALSE)</f>
        <v>16.8151625683136</v>
      </c>
      <c r="V167" s="134">
        <f>VLOOKUP($B167&amp;"_"&amp;$C167&amp;"_"&amp;$D167&amp;"_"&amp;V$10,'Model Skims Data'!$A:$H,8,FALSE)</f>
        <v>10.337568890557501</v>
      </c>
      <c r="W167" s="134">
        <f>VLOOKUP($B167&amp;"_"&amp;$C167&amp;"_"&amp;$D167&amp;"_"&amp;W$10,'Model Skims Data'!$A:$H,8,FALSE)</f>
        <v>9.1694975256903106</v>
      </c>
      <c r="X167" s="134">
        <f>VLOOKUP($B167&amp;"_"&amp;$C167&amp;"_"&amp;$D167&amp;"_"&amp;X$10,'Model Skims Data'!$A:$H,8,FALSE)</f>
        <v>8.6074899548909993</v>
      </c>
      <c r="Y167" s="134">
        <f>HLOOKUP('Pooling Demand- Subsidy &amp; ML'!$B167,'Main Sheet'!$B$9:$F$44,21,FALSE)</f>
        <v>26</v>
      </c>
      <c r="Z167" s="134">
        <f>HLOOKUP('Pooling Demand- Subsidy &amp; ML'!$B167,'Main Sheet'!$B$9:$F$44,23,FALSE)</f>
        <v>0</v>
      </c>
      <c r="AA167" s="179">
        <f>HLOOKUP('Pooling Demand- Subsidy &amp; ML'!$B167,'Main Sheet'!$B$9:$F$44,28,FALSE)</f>
        <v>-1.9513339196716502E-3</v>
      </c>
      <c r="AB167" s="180">
        <f>HLOOKUP('Pooling Demand- Subsidy &amp; ML'!$B167,'Main Sheet'!$B$9:$F$44,30,FALSE)</f>
        <v>-2.6</v>
      </c>
      <c r="AC167" s="180">
        <f>HLOOKUP('Pooling Demand- Subsidy &amp; ML'!$B167,'Main Sheet'!$B$9:$F$44,31,FALSE)</f>
        <v>-5.9</v>
      </c>
      <c r="AD167" s="180">
        <f>HLOOKUP('Pooling Demand- Subsidy &amp; ML'!$B167,'Main Sheet'!$B$9:$F$44,32,FALSE)</f>
        <v>-7.9</v>
      </c>
      <c r="AE167" s="108">
        <f t="shared" si="123"/>
        <v>0.11149834816442862</v>
      </c>
      <c r="AF167" s="108">
        <f t="shared" si="124"/>
        <v>4.6071559992368252E-3</v>
      </c>
      <c r="AG167" s="108">
        <f t="shared" si="125"/>
        <v>6.260045420844935E-4</v>
      </c>
      <c r="AH167" s="134">
        <f>HLOOKUP('Pooling Demand- Subsidy &amp; ML'!$B167,'Main Sheet'!$B$9:$F$44,24,FALSE)</f>
        <v>54</v>
      </c>
      <c r="AI167" s="180">
        <f>HLOOKUP('Pooling Demand- Subsidy &amp; ML'!$B167,'Main Sheet'!$B$9:$F$44,34,FALSE)</f>
        <v>-2.9</v>
      </c>
      <c r="AJ167" s="180">
        <f>HLOOKUP('Pooling Demand- Subsidy &amp; ML'!$B167,'Main Sheet'!$B$9:$F$44,35,FALSE)</f>
        <v>-6.3</v>
      </c>
      <c r="AK167" s="180">
        <f>HLOOKUP('Pooling Demand- Subsidy &amp; ML'!$B167,'Main Sheet'!$B$9:$F$44,36,FALSE)</f>
        <v>-8.4</v>
      </c>
      <c r="AL167" s="108">
        <f t="shared" si="126"/>
        <v>3.3236975102778413E-2</v>
      </c>
      <c r="AM167" s="108">
        <f t="shared" si="127"/>
        <v>1.1460464344538893E-3</v>
      </c>
      <c r="AN167" s="108">
        <f t="shared" si="128"/>
        <v>1.4048203655760014E-4</v>
      </c>
      <c r="AO167" s="128">
        <f>HLOOKUP($B167,'Main Sheet'!$B$9:$F$44,26,FALSE)*$P167/(1-AE167)</f>
        <v>-0.83772388536288211</v>
      </c>
      <c r="AP167" s="128">
        <f>HLOOKUP($B167,'Main Sheet'!$B$9:$F$44,26,FALSE)*$P167/(1-AF167)</f>
        <v>-0.74776412188720021</v>
      </c>
      <c r="AQ167" s="128">
        <f>HLOOKUP($B167,'Main Sheet'!$B$9:$F$44,26,FALSE)*$P167/(1-AG167)</f>
        <v>-0.74478529490452161</v>
      </c>
      <c r="AR167" s="128">
        <f>HLOOKUP($B167,'Main Sheet'!$B$9:$F$44,26,FALSE)*$R167/(1-AE167)</f>
        <v>-0.67385652059385903</v>
      </c>
      <c r="AS167" s="128">
        <f>HLOOKUP($B167,'Main Sheet'!$B$9:$F$44,26,FALSE)*$R167/(1-AF167)</f>
        <v>-0.60149380745131753</v>
      </c>
      <c r="AT167" s="128">
        <f>HLOOKUP($B167,'Main Sheet'!$B$9:$F$44,26,FALSE)*$R167/(1-AG167)</f>
        <v>-0.59909766951008003</v>
      </c>
      <c r="AU167" s="128">
        <f>HLOOKUP($B167,'Main Sheet'!$B$9:$F$44,26,FALSE)*$T167/(1-AL167)</f>
        <v>-0.56083140935107711</v>
      </c>
      <c r="AV167" s="128">
        <f>HLOOKUP($B167,'Main Sheet'!$B$9:$F$44,26,FALSE)*$T167/(1-AM167)</f>
        <v>-0.54281315884689041</v>
      </c>
      <c r="AW167" s="128">
        <f>HLOOKUP($B167,'Main Sheet'!$B$9:$F$44,26,FALSE)*$T167/(1-AN167)</f>
        <v>-0.54226724856905673</v>
      </c>
      <c r="AX167" s="50">
        <f t="shared" si="87"/>
        <v>1.9498355897191764E-2</v>
      </c>
      <c r="AY167" s="50">
        <f t="shared" si="88"/>
        <v>1.7404506700190274E-2</v>
      </c>
      <c r="AZ167" s="50">
        <f t="shared" si="89"/>
        <v>1.7335173319968863E-2</v>
      </c>
      <c r="BA167" s="50">
        <f t="shared" si="90"/>
        <v>4.070486374236384E-3</v>
      </c>
      <c r="BB167" s="50">
        <f t="shared" si="91"/>
        <v>3.6333733852726385E-3</v>
      </c>
      <c r="BC167" s="50">
        <f t="shared" si="92"/>
        <v>3.6188993146915563E-3</v>
      </c>
      <c r="BD167" s="50">
        <f t="shared" si="93"/>
        <v>4.2470258686409306E-3</v>
      </c>
      <c r="BE167" s="50">
        <f t="shared" si="94"/>
        <v>4.1105784894053836E-3</v>
      </c>
      <c r="BF167" s="50">
        <f t="shared" si="95"/>
        <v>4.1064444572644241E-3</v>
      </c>
      <c r="BG167" s="131">
        <f t="shared" si="96"/>
        <v>88.975681835214033</v>
      </c>
      <c r="BH167" s="131">
        <f t="shared" si="97"/>
        <v>61.229103229857408</v>
      </c>
      <c r="BI167" s="131">
        <f t="shared" si="98"/>
        <v>12.436832237592633</v>
      </c>
      <c r="BJ167" s="131">
        <f t="shared" si="99"/>
        <v>40.250903687358729</v>
      </c>
      <c r="BK167" s="131">
        <f t="shared" si="100"/>
        <v>45.831987880407937</v>
      </c>
      <c r="BL167" s="131">
        <f t="shared" si="101"/>
        <v>11.016427931602916</v>
      </c>
      <c r="BM167" s="131">
        <f t="shared" si="102"/>
        <v>64.213835898567893</v>
      </c>
      <c r="BN167" s="131">
        <f t="shared" si="103"/>
        <v>29.181780360499381</v>
      </c>
      <c r="BO167" s="131">
        <f t="shared" si="104"/>
        <v>6.4395560737638329</v>
      </c>
      <c r="BP167" s="129">
        <f t="shared" si="105"/>
        <v>1.7348795106183037</v>
      </c>
      <c r="BQ167" s="129">
        <f t="shared" si="106"/>
        <v>1.0656623374106953</v>
      </c>
      <c r="BR167" s="129">
        <f t="shared" si="107"/>
        <v>0.21559464239004444</v>
      </c>
      <c r="BS167" s="129">
        <f t="shared" si="108"/>
        <v>0.16384075501009474</v>
      </c>
      <c r="BT167" s="129">
        <f t="shared" si="109"/>
        <v>0.16652472495881232</v>
      </c>
      <c r="BU167" s="129">
        <f t="shared" si="110"/>
        <v>3.9867343492026711E-2</v>
      </c>
      <c r="BV167" s="129">
        <f t="shared" si="111"/>
        <v>0.27271782218588148</v>
      </c>
      <c r="BW167" s="129">
        <f t="shared" si="112"/>
        <v>0.11995399863242123</v>
      </c>
      <c r="BX167" s="129">
        <f t="shared" si="113"/>
        <v>2.6443679346350949E-2</v>
      </c>
      <c r="BY167" s="131">
        <f t="shared" si="114"/>
        <v>937.72667701368403</v>
      </c>
      <c r="BZ167" s="131">
        <f t="shared" si="115"/>
        <v>643.97643057276332</v>
      </c>
      <c r="CA167" s="131">
        <f t="shared" si="116"/>
        <v>130.79533450456242</v>
      </c>
      <c r="CB167" s="131">
        <f t="shared" si="117"/>
        <v>370.58289916570715</v>
      </c>
      <c r="CC167" s="131">
        <f t="shared" si="118"/>
        <v>421.78324752034496</v>
      </c>
      <c r="CD167" s="131">
        <f t="shared" si="119"/>
        <v>101.38067216828455</v>
      </c>
      <c r="CE167" s="131">
        <f t="shared" si="120"/>
        <v>555.06736337692689</v>
      </c>
      <c r="CF167" s="131">
        <f t="shared" si="121"/>
        <v>252.21438415711145</v>
      </c>
      <c r="CG167" s="131">
        <f t="shared" si="122"/>
        <v>55.65602792322359</v>
      </c>
    </row>
    <row r="168" spans="2:85" x14ac:dyDescent="0.2">
      <c r="B168" s="103">
        <v>2035</v>
      </c>
      <c r="C168" s="103">
        <v>1</v>
      </c>
      <c r="D168" s="103">
        <v>1</v>
      </c>
      <c r="E168" s="4" t="s">
        <v>3</v>
      </c>
      <c r="F168" s="4" t="s">
        <v>3</v>
      </c>
      <c r="G168" s="133">
        <f>SUMIFS('Model Trip Data'!$H:$H,'Model Trip Data'!$A:$A,$B168,'Model Trip Data'!$B:$B,$C168,'Model Trip Data'!$C:$C,$D168,'Model Trip Data'!$E:$E,G$7,'Model Trip Data'!$F:$F,G$8,'Model Trip Data'!$D:$D,G$10,'Model Trip Data'!$G:$G,G$9)</f>
        <v>897</v>
      </c>
      <c r="H168" s="133">
        <f>SUMIFS('Model Trip Data'!$H:$H,'Model Trip Data'!$A:$A,$B168,'Model Trip Data'!$B:$B,$C168,'Model Trip Data'!$C:$C,$D168,'Model Trip Data'!$E:$E,H$7,'Model Trip Data'!$F:$F,H$8,'Model Trip Data'!$D:$D,H$10,'Model Trip Data'!$G:$G,H$9)</f>
        <v>30933</v>
      </c>
      <c r="I168" s="133">
        <f>SUMIFS('Model Trip Data'!$H:$H,'Model Trip Data'!$A:$A,$B168,'Model Trip Data'!$B:$B,$C168,'Model Trip Data'!$C:$C,$D168,'Model Trip Data'!$E:$E,I$7,'Model Trip Data'!$F:$F,I$8,'Model Trip Data'!$D:$D,I$10,'Model Trip Data'!$G:$G,I$9)</f>
        <v>70249</v>
      </c>
      <c r="J168" s="133">
        <f>SUMIFS('Model Trip Data'!$H:$H,'Model Trip Data'!$A:$A,$B168,'Model Trip Data'!$B:$B,$C168,'Model Trip Data'!$C:$C,$D168,'Model Trip Data'!$E:$E,J$7,'Model Trip Data'!$F:$F,J$8,'Model Trip Data'!$D:$D,J$10,'Model Trip Data'!$G:$G,J$9)</f>
        <v>1373</v>
      </c>
      <c r="K168" s="133">
        <f>SUMIFS('Model Trip Data'!$H:$H,'Model Trip Data'!$A:$A,$B168,'Model Trip Data'!$B:$B,$C168,'Model Trip Data'!$C:$C,$D168,'Model Trip Data'!$E:$E,K$7,'Model Trip Data'!$F:$F,K$8,'Model Trip Data'!$D:$D,K$10,'Model Trip Data'!$G:$G,K$9)</f>
        <v>48489</v>
      </c>
      <c r="L168" s="133">
        <f>SUMIFS('Model Trip Data'!$H:$H,'Model Trip Data'!$A:$A,$B168,'Model Trip Data'!$B:$B,$C168,'Model Trip Data'!$C:$C,$D168,'Model Trip Data'!$E:$E,L$7,'Model Trip Data'!$F:$F,L$8,'Model Trip Data'!$D:$D,L$10,'Model Trip Data'!$G:$G,L$9)</f>
        <v>101703</v>
      </c>
      <c r="M168" s="133">
        <f>SUMIFS('Model Trip Data'!$H:$H,'Model Trip Data'!$A:$A,$B168,'Model Trip Data'!$B:$B,$C168,'Model Trip Data'!$C:$C,$D168,'Model Trip Data'!$E:$E,M$7,'Model Trip Data'!$F:$F,M$8,'Model Trip Data'!$G:$G,M$9)</f>
        <v>6375</v>
      </c>
      <c r="N168" s="133">
        <f>SUMIFS('Model Trip Data'!$H:$H,'Model Trip Data'!$A:$A,$B168,'Model Trip Data'!$B:$B,$C168,'Model Trip Data'!$C:$C,$D168,'Model Trip Data'!$E:$E,N$7,'Model Trip Data'!$F:$F,N$8,'Model Trip Data'!$G:$G,N$9)</f>
        <v>168355</v>
      </c>
      <c r="O168" s="133">
        <f>SUMIFS('Model Trip Data'!$H:$H,'Model Trip Data'!$A:$A,$B168,'Model Trip Data'!$B:$B,$C168,'Model Trip Data'!$C:$C,$D168,'Model Trip Data'!$E:$E,O$7,'Model Trip Data'!$F:$F,O$8,'Model Trip Data'!$G:$G,O$9)</f>
        <v>403828</v>
      </c>
      <c r="P168" s="134">
        <f>VLOOKUP($B168&amp;"_"&amp;$C168&amp;"_"&amp;$D168&amp;"_"&amp;P$10,'Model Skims Data'!$A:$H,6,FALSE)</f>
        <v>12.485691512900599</v>
      </c>
      <c r="Q168" s="134">
        <f>VLOOKUP($B168&amp;"_"&amp;$C168&amp;"_"&amp;$D168&amp;"_"&amp;Q$10,'Model Skims Data'!$A:$H,7,FALSE)</f>
        <v>12.136019037313</v>
      </c>
      <c r="R168" s="134">
        <f>VLOOKUP($B168&amp;"_"&amp;$C168&amp;"_"&amp;$D168&amp;"_"&amp;R$10,'Model Skims Data'!$A:$H,6,FALSE)</f>
        <v>11.373944025441901</v>
      </c>
      <c r="S168" s="134">
        <f>VLOOKUP($B168&amp;"_"&amp;$C168&amp;"_"&amp;$D168&amp;"_"&amp;S$10,'Model Skims Data'!$A:$H,7,FALSE)</f>
        <v>11.102830380177201</v>
      </c>
      <c r="T168" s="134">
        <f>VLOOKUP($B168&amp;"_"&amp;$C168&amp;"_"&amp;$D168&amp;"_"&amp;T$10,'Model Skims Data'!$A:$H,6,FALSE)</f>
        <v>9.1990326370556392</v>
      </c>
      <c r="U168" s="134">
        <f>VLOOKUP($B168&amp;"_"&amp;$C168&amp;"_"&amp;$D168&amp;"_"&amp;U$10,'Model Skims Data'!$A:$H,7,FALSE)</f>
        <v>9.1191989832526303</v>
      </c>
      <c r="V168" s="134">
        <f>VLOOKUP($B168&amp;"_"&amp;$C168&amp;"_"&amp;$D168&amp;"_"&amp;V$10,'Model Skims Data'!$A:$H,8,FALSE)</f>
        <v>4.7439212001995097</v>
      </c>
      <c r="W168" s="134">
        <f>VLOOKUP($B168&amp;"_"&amp;$C168&amp;"_"&amp;$D168&amp;"_"&amp;W$10,'Model Skims Data'!$A:$H,8,FALSE)</f>
        <v>4.4978446865641502</v>
      </c>
      <c r="X168" s="134">
        <f>VLOOKUP($B168&amp;"_"&amp;$C168&amp;"_"&amp;$D168&amp;"_"&amp;X$10,'Model Skims Data'!$A:$H,8,FALSE)</f>
        <v>3.9060521240884398</v>
      </c>
      <c r="Y168" s="134">
        <f>HLOOKUP('Pooling Demand- Subsidy &amp; ML'!$B168,'Main Sheet'!$B$9:$F$44,21,FALSE)</f>
        <v>26</v>
      </c>
      <c r="Z168" s="134">
        <f>HLOOKUP('Pooling Demand- Subsidy &amp; ML'!$B168,'Main Sheet'!$B$9:$F$44,23,FALSE)</f>
        <v>0</v>
      </c>
      <c r="AA168" s="179">
        <f>HLOOKUP('Pooling Demand- Subsidy &amp; ML'!$B168,'Main Sheet'!$B$9:$F$44,28,FALSE)</f>
        <v>-1.9513339196716502E-3</v>
      </c>
      <c r="AB168" s="180">
        <f>HLOOKUP('Pooling Demand- Subsidy &amp; ML'!$B168,'Main Sheet'!$B$9:$F$44,30,FALSE)</f>
        <v>-2.6</v>
      </c>
      <c r="AC168" s="180">
        <f>HLOOKUP('Pooling Demand- Subsidy &amp; ML'!$B168,'Main Sheet'!$B$9:$F$44,31,FALSE)</f>
        <v>-5.9</v>
      </c>
      <c r="AD168" s="180">
        <f>HLOOKUP('Pooling Demand- Subsidy &amp; ML'!$B168,'Main Sheet'!$B$9:$F$44,32,FALSE)</f>
        <v>-7.9</v>
      </c>
      <c r="AE168" s="108">
        <f t="shared" si="123"/>
        <v>8.6327919779496692E-2</v>
      </c>
      <c r="AF168" s="108">
        <f t="shared" si="124"/>
        <v>3.4727881743841032E-3</v>
      </c>
      <c r="AG168" s="108">
        <f t="shared" si="125"/>
        <v>4.7140630884106379E-4</v>
      </c>
      <c r="AH168" s="134">
        <f>HLOOKUP('Pooling Demand- Subsidy &amp; ML'!$B168,'Main Sheet'!$B$9:$F$44,24,FALSE)</f>
        <v>54</v>
      </c>
      <c r="AI168" s="180">
        <f>HLOOKUP('Pooling Demand- Subsidy &amp; ML'!$B168,'Main Sheet'!$B$9:$F$44,34,FALSE)</f>
        <v>-2.9</v>
      </c>
      <c r="AJ168" s="180">
        <f>HLOOKUP('Pooling Demand- Subsidy &amp; ML'!$B168,'Main Sheet'!$B$9:$F$44,35,FALSE)</f>
        <v>-6.3</v>
      </c>
      <c r="AK168" s="180">
        <f>HLOOKUP('Pooling Demand- Subsidy &amp; ML'!$B168,'Main Sheet'!$B$9:$F$44,36,FALSE)</f>
        <v>-8.4</v>
      </c>
      <c r="AL168" s="108">
        <f t="shared" si="126"/>
        <v>4.2557224077796399E-2</v>
      </c>
      <c r="AM168" s="108">
        <f t="shared" si="127"/>
        <v>1.4812060266882132E-3</v>
      </c>
      <c r="AN168" s="108">
        <f t="shared" si="128"/>
        <v>1.8161927241116066E-4</v>
      </c>
      <c r="AO168" s="128">
        <f>HLOOKUP($B168,'Main Sheet'!$B$9:$F$44,26,FALSE)*$P168/(1-AE168)</f>
        <v>-0.43729269730601233</v>
      </c>
      <c r="AP168" s="128">
        <f>HLOOKUP($B168,'Main Sheet'!$B$9:$F$44,26,FALSE)*$P168/(1-AF168)</f>
        <v>-0.40093448896479889</v>
      </c>
      <c r="AQ168" s="128">
        <f>HLOOKUP($B168,'Main Sheet'!$B$9:$F$44,26,FALSE)*$P168/(1-AG168)</f>
        <v>-0.39973056392248879</v>
      </c>
      <c r="AR168" s="128">
        <f>HLOOKUP($B168,'Main Sheet'!$B$9:$F$44,26,FALSE)*$R168/(1-AE168)</f>
        <v>-0.39835540200188907</v>
      </c>
      <c r="AS168" s="128">
        <f>HLOOKUP($B168,'Main Sheet'!$B$9:$F$44,26,FALSE)*$R168/(1-AF168)</f>
        <v>-0.36523459118327811</v>
      </c>
      <c r="AT168" s="128">
        <f>HLOOKUP($B168,'Main Sheet'!$B$9:$F$44,26,FALSE)*$R168/(1-AG168)</f>
        <v>-0.36413786570132034</v>
      </c>
      <c r="AU168" s="128">
        <f>HLOOKUP($B168,'Main Sheet'!$B$9:$F$44,26,FALSE)*$T168/(1-AL168)</f>
        <v>-0.30745340796189707</v>
      </c>
      <c r="AV168" s="128">
        <f>HLOOKUP($B168,'Main Sheet'!$B$9:$F$44,26,FALSE)*$T168/(1-AM168)</f>
        <v>-0.29480571238366526</v>
      </c>
      <c r="AW168" s="128">
        <f>HLOOKUP($B168,'Main Sheet'!$B$9:$F$44,26,FALSE)*$T168/(1-AN168)</f>
        <v>-0.29442251718913381</v>
      </c>
      <c r="AX168" s="50">
        <f t="shared" si="87"/>
        <v>1.2246756206124559E-2</v>
      </c>
      <c r="AY168" s="50">
        <f t="shared" si="88"/>
        <v>1.1228513467589341E-2</v>
      </c>
      <c r="AZ168" s="50">
        <f t="shared" si="89"/>
        <v>1.1194796516507257E-2</v>
      </c>
      <c r="BA168" s="50">
        <f t="shared" si="90"/>
        <v>9.4953505051578735E-3</v>
      </c>
      <c r="BB168" s="50">
        <f t="shared" si="91"/>
        <v>8.7058702918677219E-3</v>
      </c>
      <c r="BC168" s="50">
        <f t="shared" si="92"/>
        <v>8.6797283271628535E-3</v>
      </c>
      <c r="BD168" s="50">
        <f t="shared" si="93"/>
        <v>2.6682293563034445E-3</v>
      </c>
      <c r="BE168" s="50">
        <f t="shared" si="94"/>
        <v>2.5584665377510816E-3</v>
      </c>
      <c r="BF168" s="50">
        <f t="shared" si="95"/>
        <v>2.5551409845428049E-3</v>
      </c>
      <c r="BG168" s="131">
        <f t="shared" si="96"/>
        <v>77.436144042208539</v>
      </c>
      <c r="BH168" s="131">
        <f t="shared" si="97"/>
        <v>107.42375659822346</v>
      </c>
      <c r="BI168" s="131">
        <f t="shared" si="98"/>
        <v>33.115821789775893</v>
      </c>
      <c r="BJ168" s="131">
        <f t="shared" si="99"/>
        <v>118.52823385724896</v>
      </c>
      <c r="BK168" s="131">
        <f t="shared" si="100"/>
        <v>168.39202578771076</v>
      </c>
      <c r="BL168" s="131">
        <f t="shared" si="101"/>
        <v>47.943435828062711</v>
      </c>
      <c r="BM168" s="131">
        <f t="shared" si="102"/>
        <v>271.30230349595206</v>
      </c>
      <c r="BN168" s="131">
        <f t="shared" si="103"/>
        <v>249.36844062309413</v>
      </c>
      <c r="BO168" s="131">
        <f t="shared" si="104"/>
        <v>73.342947539254183</v>
      </c>
      <c r="BP168" s="129">
        <f t="shared" si="105"/>
        <v>0.94834157762727278</v>
      </c>
      <c r="BQ168" s="129">
        <f t="shared" si="106"/>
        <v>1.2062090977021915</v>
      </c>
      <c r="BR168" s="129">
        <f t="shared" si="107"/>
        <v>0.3707248864134583</v>
      </c>
      <c r="BS168" s="129">
        <f t="shared" si="108"/>
        <v>1.1254671252318995</v>
      </c>
      <c r="BT168" s="129">
        <f t="shared" si="109"/>
        <v>1.4659991346926544</v>
      </c>
      <c r="BU168" s="129">
        <f t="shared" si="110"/>
        <v>0.41613599805835039</v>
      </c>
      <c r="BV168" s="129">
        <f t="shared" si="111"/>
        <v>0.72389677062064595</v>
      </c>
      <c r="BW168" s="129">
        <f t="shared" si="112"/>
        <v>0.63800081090535377</v>
      </c>
      <c r="BX168" s="129">
        <f t="shared" si="113"/>
        <v>0.18740157118472123</v>
      </c>
      <c r="BY168" s="131">
        <f t="shared" si="114"/>
        <v>371.84982309867274</v>
      </c>
      <c r="BZ168" s="131">
        <f t="shared" si="115"/>
        <v>515.33199724184715</v>
      </c>
      <c r="CA168" s="131">
        <f t="shared" si="116"/>
        <v>158.85753869864507</v>
      </c>
      <c r="CB168" s="131">
        <f t="shared" si="117"/>
        <v>538.18376319178719</v>
      </c>
      <c r="CC168" s="131">
        <f t="shared" si="118"/>
        <v>763.99501486751319</v>
      </c>
      <c r="CD168" s="131">
        <f t="shared" si="119"/>
        <v>217.51384318263601</v>
      </c>
      <c r="CE168" s="131">
        <f t="shared" si="120"/>
        <v>1062.5485173589536</v>
      </c>
      <c r="CF168" s="131">
        <f t="shared" si="121"/>
        <v>976.53819159906584</v>
      </c>
      <c r="CG168" s="131">
        <f t="shared" si="122"/>
        <v>287.21337632779444</v>
      </c>
    </row>
    <row r="169" spans="2:85" x14ac:dyDescent="0.2">
      <c r="B169" s="103">
        <v>2035</v>
      </c>
      <c r="C169" s="103">
        <v>2</v>
      </c>
      <c r="D169" s="103">
        <v>1</v>
      </c>
      <c r="E169" s="4" t="s">
        <v>4</v>
      </c>
      <c r="F169" s="4" t="s">
        <v>3</v>
      </c>
      <c r="G169" s="133">
        <f>SUMIFS('Model Trip Data'!$H:$H,'Model Trip Data'!$A:$A,$B169,'Model Trip Data'!$B:$B,$C169,'Model Trip Data'!$C:$C,$D169,'Model Trip Data'!$E:$E,G$7,'Model Trip Data'!$F:$F,G$8,'Model Trip Data'!$D:$D,G$10,'Model Trip Data'!$G:$G,G$9)</f>
        <v>98</v>
      </c>
      <c r="H169" s="133">
        <f>SUMIFS('Model Trip Data'!$H:$H,'Model Trip Data'!$A:$A,$B169,'Model Trip Data'!$B:$B,$C169,'Model Trip Data'!$C:$C,$D169,'Model Trip Data'!$E:$E,H$7,'Model Trip Data'!$F:$F,H$8,'Model Trip Data'!$D:$D,H$10,'Model Trip Data'!$G:$G,H$9)</f>
        <v>2006</v>
      </c>
      <c r="I169" s="133">
        <f>SUMIFS('Model Trip Data'!$H:$H,'Model Trip Data'!$A:$A,$B169,'Model Trip Data'!$B:$B,$C169,'Model Trip Data'!$C:$C,$D169,'Model Trip Data'!$E:$E,I$7,'Model Trip Data'!$F:$F,I$8,'Model Trip Data'!$D:$D,I$10,'Model Trip Data'!$G:$G,I$9)</f>
        <v>6036</v>
      </c>
      <c r="J169" s="133">
        <f>SUMIFS('Model Trip Data'!$H:$H,'Model Trip Data'!$A:$A,$B169,'Model Trip Data'!$B:$B,$C169,'Model Trip Data'!$C:$C,$D169,'Model Trip Data'!$E:$E,J$7,'Model Trip Data'!$F:$F,J$8,'Model Trip Data'!$D:$D,J$10,'Model Trip Data'!$G:$G,J$9)</f>
        <v>48</v>
      </c>
      <c r="K169" s="133">
        <f>SUMIFS('Model Trip Data'!$H:$H,'Model Trip Data'!$A:$A,$B169,'Model Trip Data'!$B:$B,$C169,'Model Trip Data'!$C:$C,$D169,'Model Trip Data'!$E:$E,K$7,'Model Trip Data'!$F:$F,K$8,'Model Trip Data'!$D:$D,K$10,'Model Trip Data'!$G:$G,K$9)</f>
        <v>1008</v>
      </c>
      <c r="L169" s="133">
        <f>SUMIFS('Model Trip Data'!$H:$H,'Model Trip Data'!$A:$A,$B169,'Model Trip Data'!$B:$B,$C169,'Model Trip Data'!$C:$C,$D169,'Model Trip Data'!$E:$E,L$7,'Model Trip Data'!$F:$F,L$8,'Model Trip Data'!$D:$D,L$10,'Model Trip Data'!$G:$G,L$9)</f>
        <v>2451</v>
      </c>
      <c r="M169" s="133">
        <f>SUMIFS('Model Trip Data'!$H:$H,'Model Trip Data'!$A:$A,$B169,'Model Trip Data'!$B:$B,$C169,'Model Trip Data'!$C:$C,$D169,'Model Trip Data'!$E:$E,M$7,'Model Trip Data'!$F:$F,M$8,'Model Trip Data'!$G:$G,M$9)</f>
        <v>130</v>
      </c>
      <c r="N169" s="133">
        <f>SUMIFS('Model Trip Data'!$H:$H,'Model Trip Data'!$A:$A,$B169,'Model Trip Data'!$B:$B,$C169,'Model Trip Data'!$C:$C,$D169,'Model Trip Data'!$E:$E,N$7,'Model Trip Data'!$F:$F,N$8,'Model Trip Data'!$G:$G,N$9)</f>
        <v>1117</v>
      </c>
      <c r="O169" s="133">
        <f>SUMIFS('Model Trip Data'!$H:$H,'Model Trip Data'!$A:$A,$B169,'Model Trip Data'!$B:$B,$C169,'Model Trip Data'!$C:$C,$D169,'Model Trip Data'!$E:$E,O$7,'Model Trip Data'!$F:$F,O$8,'Model Trip Data'!$G:$G,O$9)</f>
        <v>2862</v>
      </c>
      <c r="P169" s="134">
        <f>VLOOKUP($B169&amp;"_"&amp;$C169&amp;"_"&amp;$D169&amp;"_"&amp;P$10,'Model Skims Data'!$A:$H,6,FALSE)</f>
        <v>39.609985607143599</v>
      </c>
      <c r="Q169" s="134">
        <f>VLOOKUP($B169&amp;"_"&amp;$C169&amp;"_"&amp;$D169&amp;"_"&amp;Q$10,'Model Skims Data'!$A:$H,7,FALSE)</f>
        <v>36.129984379357502</v>
      </c>
      <c r="R169" s="134">
        <f>VLOOKUP($B169&amp;"_"&amp;$C169&amp;"_"&amp;$D169&amp;"_"&amp;R$10,'Model Skims Data'!$A:$H,6,FALSE)</f>
        <v>29.6600497771954</v>
      </c>
      <c r="S169" s="134">
        <f>VLOOKUP($B169&amp;"_"&amp;$C169&amp;"_"&amp;$D169&amp;"_"&amp;S$10,'Model Skims Data'!$A:$H,7,FALSE)</f>
        <v>28.966114475585101</v>
      </c>
      <c r="T169" s="134">
        <f>VLOOKUP($B169&amp;"_"&amp;$C169&amp;"_"&amp;$D169&amp;"_"&amp;T$10,'Model Skims Data'!$A:$H,6,FALSE)</f>
        <v>29.0766037381951</v>
      </c>
      <c r="U169" s="134">
        <f>VLOOKUP($B169&amp;"_"&amp;$C169&amp;"_"&amp;$D169&amp;"_"&amp;U$10,'Model Skims Data'!$A:$H,7,FALSE)</f>
        <v>28.648714832043702</v>
      </c>
      <c r="V169" s="134">
        <f>VLOOKUP($B169&amp;"_"&amp;$C169&amp;"_"&amp;$D169&amp;"_"&amp;V$10,'Model Skims Data'!$A:$H,8,FALSE)</f>
        <v>21.279083315262199</v>
      </c>
      <c r="W169" s="134">
        <f>VLOOKUP($B169&amp;"_"&amp;$C169&amp;"_"&amp;$D169&amp;"_"&amp;W$10,'Model Skims Data'!$A:$H,8,FALSE)</f>
        <v>20.405680028821699</v>
      </c>
      <c r="X169" s="134">
        <f>VLOOKUP($B169&amp;"_"&amp;$C169&amp;"_"&amp;$D169&amp;"_"&amp;X$10,'Model Skims Data'!$A:$H,8,FALSE)</f>
        <v>19.930066182207302</v>
      </c>
      <c r="Y169" s="134">
        <f>HLOOKUP('Pooling Demand- Subsidy &amp; ML'!$B169,'Main Sheet'!$B$9:$F$44,21,FALSE)</f>
        <v>26</v>
      </c>
      <c r="Z169" s="134">
        <f>HLOOKUP('Pooling Demand- Subsidy &amp; ML'!$B169,'Main Sheet'!$B$9:$F$44,23,FALSE)</f>
        <v>0</v>
      </c>
      <c r="AA169" s="179">
        <f>HLOOKUP('Pooling Demand- Subsidy &amp; ML'!$B169,'Main Sheet'!$B$9:$F$44,28,FALSE)</f>
        <v>-1.9513339196716502E-3</v>
      </c>
      <c r="AB169" s="180">
        <f>HLOOKUP('Pooling Demand- Subsidy &amp; ML'!$B169,'Main Sheet'!$B$9:$F$44,30,FALSE)</f>
        <v>-2.6</v>
      </c>
      <c r="AC169" s="180">
        <f>HLOOKUP('Pooling Demand- Subsidy &amp; ML'!$B169,'Main Sheet'!$B$9:$F$44,31,FALSE)</f>
        <v>-5.9</v>
      </c>
      <c r="AD169" s="180">
        <f>HLOOKUP('Pooling Demand- Subsidy &amp; ML'!$B169,'Main Sheet'!$B$9:$F$44,32,FALSE)</f>
        <v>-7.9</v>
      </c>
      <c r="AE169" s="108">
        <f t="shared" si="123"/>
        <v>0.17940078815719365</v>
      </c>
      <c r="AF169" s="108">
        <f t="shared" si="124"/>
        <v>7.9989611569963384E-3</v>
      </c>
      <c r="AG169" s="108">
        <f t="shared" si="125"/>
        <v>1.0900811321615303E-3</v>
      </c>
      <c r="AH169" s="134">
        <f>HLOOKUP('Pooling Demand- Subsidy &amp; ML'!$B169,'Main Sheet'!$B$9:$F$44,24,FALSE)</f>
        <v>54</v>
      </c>
      <c r="AI169" s="180">
        <f>HLOOKUP('Pooling Demand- Subsidy &amp; ML'!$B169,'Main Sheet'!$B$9:$F$44,34,FALSE)</f>
        <v>-2.9</v>
      </c>
      <c r="AJ169" s="180">
        <f>HLOOKUP('Pooling Demand- Subsidy &amp; ML'!$B169,'Main Sheet'!$B$9:$F$44,35,FALSE)</f>
        <v>-6.3</v>
      </c>
      <c r="AK169" s="180">
        <f>HLOOKUP('Pooling Demand- Subsidy &amp; ML'!$B169,'Main Sheet'!$B$9:$F$44,36,FALSE)</f>
        <v>-8.4</v>
      </c>
      <c r="AL169" s="108">
        <f t="shared" si="126"/>
        <v>1.818285447544922E-2</v>
      </c>
      <c r="AM169" s="108">
        <f t="shared" si="127"/>
        <v>6.1767763363211061E-4</v>
      </c>
      <c r="AN169" s="108">
        <f t="shared" si="128"/>
        <v>7.5679618133661164E-5</v>
      </c>
      <c r="AO169" s="128">
        <f>HLOOKUP($B169,'Main Sheet'!$B$9:$F$44,26,FALSE)*$P169/(1-AE169)</f>
        <v>-1.5446268057973722</v>
      </c>
      <c r="AP169" s="128">
        <f>HLOOKUP($B169,'Main Sheet'!$B$9:$F$44,26,FALSE)*$P169/(1-AF169)</f>
        <v>-1.2777401331221749</v>
      </c>
      <c r="AQ169" s="128">
        <f>HLOOKUP($B169,'Main Sheet'!$B$9:$F$44,26,FALSE)*$P169/(1-AG169)</f>
        <v>-1.2689027463709621</v>
      </c>
      <c r="AR169" s="128">
        <f>HLOOKUP($B169,'Main Sheet'!$B$9:$F$44,26,FALSE)*$R169/(1-AE169)</f>
        <v>-1.1566201614291414</v>
      </c>
      <c r="AS169" s="128">
        <f>HLOOKUP($B169,'Main Sheet'!$B$9:$F$44,26,FALSE)*$R169/(1-AF169)</f>
        <v>-0.95677479730992809</v>
      </c>
      <c r="AT169" s="128">
        <f>HLOOKUP($B169,'Main Sheet'!$B$9:$F$44,26,FALSE)*$R169/(1-AG169)</f>
        <v>-0.95015734146076403</v>
      </c>
      <c r="AU169" s="128">
        <f>HLOOKUP($B169,'Main Sheet'!$B$9:$F$44,26,FALSE)*$T169/(1-AL169)</f>
        <v>-0.94768289987962617</v>
      </c>
      <c r="AV169" s="128">
        <f>HLOOKUP($B169,'Main Sheet'!$B$9:$F$44,26,FALSE)*$T169/(1-AM169)</f>
        <v>-0.93102639380201591</v>
      </c>
      <c r="AW169" s="128">
        <f>HLOOKUP($B169,'Main Sheet'!$B$9:$F$44,26,FALSE)*$T169/(1-AN169)</f>
        <v>-0.93052174115227881</v>
      </c>
      <c r="AX169" s="50">
        <f t="shared" si="87"/>
        <v>0.13570575950112806</v>
      </c>
      <c r="AY169" s="50">
        <f t="shared" si="88"/>
        <v>0.11225798656323707</v>
      </c>
      <c r="AZ169" s="50">
        <f t="shared" si="89"/>
        <v>0.11148156323782453</v>
      </c>
      <c r="BA169" s="50">
        <f t="shared" si="90"/>
        <v>2.7060627564657391E-2</v>
      </c>
      <c r="BB169" s="50">
        <f t="shared" si="91"/>
        <v>2.2384986287341917E-2</v>
      </c>
      <c r="BC169" s="50">
        <f t="shared" si="92"/>
        <v>2.2230162332052633E-2</v>
      </c>
      <c r="BD169" s="50">
        <f t="shared" si="93"/>
        <v>1.3946023512890843E-2</v>
      </c>
      <c r="BE169" s="50">
        <f t="shared" si="94"/>
        <v>1.3700907741116902E-2</v>
      </c>
      <c r="BF169" s="50">
        <f t="shared" si="95"/>
        <v>1.3693481314281544E-2</v>
      </c>
      <c r="BG169" s="131">
        <f t="shared" si="96"/>
        <v>17.581277239404979</v>
      </c>
      <c r="BH169" s="131">
        <f t="shared" si="97"/>
        <v>16.045916080934656</v>
      </c>
      <c r="BI169" s="131">
        <f t="shared" si="98"/>
        <v>6.579729713726997</v>
      </c>
      <c r="BJ169" s="131">
        <f t="shared" si="99"/>
        <v>8.6112378315452958</v>
      </c>
      <c r="BK169" s="131">
        <f t="shared" si="100"/>
        <v>8.0629528462523083</v>
      </c>
      <c r="BL169" s="131">
        <f t="shared" si="101"/>
        <v>2.671788854927911</v>
      </c>
      <c r="BM169" s="131">
        <f t="shared" si="102"/>
        <v>2.3637710818083986</v>
      </c>
      <c r="BN169" s="131">
        <f t="shared" si="103"/>
        <v>0.68994591676706751</v>
      </c>
      <c r="BO169" s="131">
        <f t="shared" si="104"/>
        <v>0.21659506709853826</v>
      </c>
      <c r="BP169" s="129">
        <f t="shared" si="105"/>
        <v>2.3858805807733487</v>
      </c>
      <c r="BQ169" s="129">
        <f t="shared" si="106"/>
        <v>1.8012822318083923</v>
      </c>
      <c r="BR169" s="129">
        <f t="shared" si="107"/>
        <v>0.73351855416864931</v>
      </c>
      <c r="BS169" s="129">
        <f t="shared" si="108"/>
        <v>0.23302549983013515</v>
      </c>
      <c r="BT169" s="129">
        <f t="shared" si="109"/>
        <v>0.18048908889884241</v>
      </c>
      <c r="BU169" s="129">
        <f t="shared" si="110"/>
        <v>5.9394299962016485E-2</v>
      </c>
      <c r="BV169" s="129">
        <f t="shared" si="111"/>
        <v>3.2965207085991349E-2</v>
      </c>
      <c r="BW169" s="129">
        <f t="shared" si="112"/>
        <v>9.4528853519859138E-3</v>
      </c>
      <c r="BX169" s="129">
        <f t="shared" si="113"/>
        <v>2.9659405040793909E-3</v>
      </c>
      <c r="BY169" s="131">
        <f t="shared" si="114"/>
        <v>424.88281482456381</v>
      </c>
      <c r="BZ169" s="131">
        <f t="shared" si="115"/>
        <v>379.77201984086628</v>
      </c>
      <c r="CA169" s="131">
        <f t="shared" si="116"/>
        <v>155.61921919774844</v>
      </c>
      <c r="CB169" s="131">
        <f t="shared" si="117"/>
        <v>180.47320763068771</v>
      </c>
      <c r="CC169" s="131">
        <f t="shared" si="118"/>
        <v>168.21303846486512</v>
      </c>
      <c r="CD169" s="131">
        <f t="shared" si="119"/>
        <v>55.731649558791631</v>
      </c>
      <c r="CE169" s="131">
        <f t="shared" si="120"/>
        <v>47.76711285896311</v>
      </c>
      <c r="CF169" s="131">
        <f t="shared" si="121"/>
        <v>13.939064413989245</v>
      </c>
      <c r="CG169" s="131">
        <f t="shared" si="122"/>
        <v>4.3758654125522902</v>
      </c>
    </row>
    <row r="170" spans="2:85" x14ac:dyDescent="0.2">
      <c r="B170" s="103">
        <v>2035</v>
      </c>
      <c r="C170" s="103">
        <v>3</v>
      </c>
      <c r="D170" s="103">
        <v>1</v>
      </c>
      <c r="E170" s="4" t="s">
        <v>5</v>
      </c>
      <c r="F170" s="4" t="s">
        <v>3</v>
      </c>
      <c r="G170" s="133">
        <f>SUMIFS('Model Trip Data'!$H:$H,'Model Trip Data'!$A:$A,$B170,'Model Trip Data'!$B:$B,$C170,'Model Trip Data'!$C:$C,$D170,'Model Trip Data'!$E:$E,G$7,'Model Trip Data'!$F:$F,G$8,'Model Trip Data'!$D:$D,G$10,'Model Trip Data'!$G:$G,G$9)</f>
        <v>150</v>
      </c>
      <c r="H170" s="133">
        <f>SUMIFS('Model Trip Data'!$H:$H,'Model Trip Data'!$A:$A,$B170,'Model Trip Data'!$B:$B,$C170,'Model Trip Data'!$C:$C,$D170,'Model Trip Data'!$E:$E,H$7,'Model Trip Data'!$F:$F,H$8,'Model Trip Data'!$D:$D,H$10,'Model Trip Data'!$G:$G,H$9)</f>
        <v>4476</v>
      </c>
      <c r="I170" s="133">
        <f>SUMIFS('Model Trip Data'!$H:$H,'Model Trip Data'!$A:$A,$B170,'Model Trip Data'!$B:$B,$C170,'Model Trip Data'!$C:$C,$D170,'Model Trip Data'!$E:$E,I$7,'Model Trip Data'!$F:$F,I$8,'Model Trip Data'!$D:$D,I$10,'Model Trip Data'!$G:$G,I$9)</f>
        <v>13265</v>
      </c>
      <c r="J170" s="133">
        <f>SUMIFS('Model Trip Data'!$H:$H,'Model Trip Data'!$A:$A,$B170,'Model Trip Data'!$B:$B,$C170,'Model Trip Data'!$C:$C,$D170,'Model Trip Data'!$E:$E,J$7,'Model Trip Data'!$F:$F,J$8,'Model Trip Data'!$D:$D,J$10,'Model Trip Data'!$G:$G,J$9)</f>
        <v>140</v>
      </c>
      <c r="K170" s="133">
        <f>SUMIFS('Model Trip Data'!$H:$H,'Model Trip Data'!$A:$A,$B170,'Model Trip Data'!$B:$B,$C170,'Model Trip Data'!$C:$C,$D170,'Model Trip Data'!$E:$E,K$7,'Model Trip Data'!$F:$F,K$8,'Model Trip Data'!$D:$D,K$10,'Model Trip Data'!$G:$G,K$9)</f>
        <v>2937</v>
      </c>
      <c r="L170" s="133">
        <f>SUMIFS('Model Trip Data'!$H:$H,'Model Trip Data'!$A:$A,$B170,'Model Trip Data'!$B:$B,$C170,'Model Trip Data'!$C:$C,$D170,'Model Trip Data'!$E:$E,L$7,'Model Trip Data'!$F:$F,L$8,'Model Trip Data'!$D:$D,L$10,'Model Trip Data'!$G:$G,L$9)</f>
        <v>6828</v>
      </c>
      <c r="M170" s="133">
        <f>SUMIFS('Model Trip Data'!$H:$H,'Model Trip Data'!$A:$A,$B170,'Model Trip Data'!$B:$B,$C170,'Model Trip Data'!$C:$C,$D170,'Model Trip Data'!$E:$E,M$7,'Model Trip Data'!$F:$F,M$8,'Model Trip Data'!$G:$G,M$9)</f>
        <v>514</v>
      </c>
      <c r="N170" s="133">
        <f>SUMIFS('Model Trip Data'!$H:$H,'Model Trip Data'!$A:$A,$B170,'Model Trip Data'!$B:$B,$C170,'Model Trip Data'!$C:$C,$D170,'Model Trip Data'!$E:$E,N$7,'Model Trip Data'!$F:$F,N$8,'Model Trip Data'!$G:$G,N$9)</f>
        <v>7260</v>
      </c>
      <c r="O170" s="133">
        <f>SUMIFS('Model Trip Data'!$H:$H,'Model Trip Data'!$A:$A,$B170,'Model Trip Data'!$B:$B,$C170,'Model Trip Data'!$C:$C,$D170,'Model Trip Data'!$E:$E,O$7,'Model Trip Data'!$F:$F,O$8,'Model Trip Data'!$G:$G,O$9)</f>
        <v>19172</v>
      </c>
      <c r="P170" s="134">
        <f>VLOOKUP($B170&amp;"_"&amp;$C170&amp;"_"&amp;$D170&amp;"_"&amp;P$10,'Model Skims Data'!$A:$H,6,FALSE)</f>
        <v>30.887382221235899</v>
      </c>
      <c r="Q170" s="134">
        <f>VLOOKUP($B170&amp;"_"&amp;$C170&amp;"_"&amp;$D170&amp;"_"&amp;Q$10,'Model Skims Data'!$A:$H,7,FALSE)</f>
        <v>30.222767127809199</v>
      </c>
      <c r="R170" s="134">
        <f>VLOOKUP($B170&amp;"_"&amp;$C170&amp;"_"&amp;$D170&amp;"_"&amp;R$10,'Model Skims Data'!$A:$H,6,FALSE)</f>
        <v>21.283199746441699</v>
      </c>
      <c r="S170" s="134">
        <f>VLOOKUP($B170&amp;"_"&amp;$C170&amp;"_"&amp;$D170&amp;"_"&amp;S$10,'Model Skims Data'!$A:$H,7,FALSE)</f>
        <v>21.079640603583702</v>
      </c>
      <c r="T170" s="134">
        <f>VLOOKUP($B170&amp;"_"&amp;$C170&amp;"_"&amp;$D170&amp;"_"&amp;T$10,'Model Skims Data'!$A:$H,6,FALSE)</f>
        <v>21.047059553416499</v>
      </c>
      <c r="U170" s="134">
        <f>VLOOKUP($B170&amp;"_"&amp;$C170&amp;"_"&amp;$D170&amp;"_"&amp;U$10,'Model Skims Data'!$A:$H,7,FALSE)</f>
        <v>20.900161052226998</v>
      </c>
      <c r="V170" s="134">
        <f>VLOOKUP($B170&amp;"_"&amp;$C170&amp;"_"&amp;$D170&amp;"_"&amp;V$10,'Model Skims Data'!$A:$H,8,FALSE)</f>
        <v>15.694656437162401</v>
      </c>
      <c r="W170" s="134">
        <f>VLOOKUP($B170&amp;"_"&amp;$C170&amp;"_"&amp;$D170&amp;"_"&amp;W$10,'Model Skims Data'!$A:$H,8,FALSE)</f>
        <v>12.698811424629399</v>
      </c>
      <c r="X170" s="134">
        <f>VLOOKUP($B170&amp;"_"&amp;$C170&amp;"_"&amp;$D170&amp;"_"&amp;X$10,'Model Skims Data'!$A:$H,8,FALSE)</f>
        <v>12.699047305420599</v>
      </c>
      <c r="Y170" s="134">
        <f>HLOOKUP('Pooling Demand- Subsidy &amp; ML'!$B170,'Main Sheet'!$B$9:$F$44,21,FALSE)</f>
        <v>26</v>
      </c>
      <c r="Z170" s="134">
        <f>HLOOKUP('Pooling Demand- Subsidy &amp; ML'!$B170,'Main Sheet'!$B$9:$F$44,23,FALSE)</f>
        <v>0</v>
      </c>
      <c r="AA170" s="179">
        <f>HLOOKUP('Pooling Demand- Subsidy &amp; ML'!$B170,'Main Sheet'!$B$9:$F$44,28,FALSE)</f>
        <v>-1.9513339196716502E-3</v>
      </c>
      <c r="AB170" s="180">
        <f>HLOOKUP('Pooling Demand- Subsidy &amp; ML'!$B170,'Main Sheet'!$B$9:$F$44,30,FALSE)</f>
        <v>-2.6</v>
      </c>
      <c r="AC170" s="180">
        <f>HLOOKUP('Pooling Demand- Subsidy &amp; ML'!$B170,'Main Sheet'!$B$9:$F$44,31,FALSE)</f>
        <v>-5.9</v>
      </c>
      <c r="AD170" s="180">
        <f>HLOOKUP('Pooling Demand- Subsidy &amp; ML'!$B170,'Main Sheet'!$B$9:$F$44,32,FALSE)</f>
        <v>-7.9</v>
      </c>
      <c r="AE170" s="108">
        <f t="shared" si="123"/>
        <v>0.14139681972303519</v>
      </c>
      <c r="AF170" s="108">
        <f t="shared" si="124"/>
        <v>6.0373371496701715E-3</v>
      </c>
      <c r="AG170" s="108">
        <f t="shared" si="125"/>
        <v>8.2135241650968798E-4</v>
      </c>
      <c r="AH170" s="134">
        <f>HLOOKUP('Pooling Demand- Subsidy &amp; ML'!$B170,'Main Sheet'!$B$9:$F$44,24,FALSE)</f>
        <v>54</v>
      </c>
      <c r="AI170" s="180">
        <f>HLOOKUP('Pooling Demand- Subsidy &amp; ML'!$B170,'Main Sheet'!$B$9:$F$44,34,FALSE)</f>
        <v>-2.9</v>
      </c>
      <c r="AJ170" s="180">
        <f>HLOOKUP('Pooling Demand- Subsidy &amp; ML'!$B170,'Main Sheet'!$B$9:$F$44,35,FALSE)</f>
        <v>-6.3</v>
      </c>
      <c r="AK170" s="180">
        <f>HLOOKUP('Pooling Demand- Subsidy &amp; ML'!$B170,'Main Sheet'!$B$9:$F$44,36,FALSE)</f>
        <v>-8.4</v>
      </c>
      <c r="AL170" s="108">
        <f t="shared" si="126"/>
        <v>2.6756879783977023E-2</v>
      </c>
      <c r="AM170" s="108">
        <f t="shared" si="127"/>
        <v>9.1667333370642091E-4</v>
      </c>
      <c r="AN170" s="108">
        <f t="shared" si="128"/>
        <v>1.1234291329566191E-4</v>
      </c>
      <c r="AO170" s="128">
        <f>HLOOKUP($B170,'Main Sheet'!$B$9:$F$44,26,FALSE)*$P170/(1-AE170)</f>
        <v>-1.1511676799994099</v>
      </c>
      <c r="AP170" s="128">
        <f>HLOOKUP($B170,'Main Sheet'!$B$9:$F$44,26,FALSE)*$P170/(1-AF170)</f>
        <v>-0.99439975767820232</v>
      </c>
      <c r="AQ170" s="128">
        <f>HLOOKUP($B170,'Main Sheet'!$B$9:$F$44,26,FALSE)*$P170/(1-AG170)</f>
        <v>-0.98920872005219607</v>
      </c>
      <c r="AR170" s="128">
        <f>HLOOKUP($B170,'Main Sheet'!$B$9:$F$44,26,FALSE)*$R170/(1-AE170)</f>
        <v>-0.79322137109536439</v>
      </c>
      <c r="AS170" s="128">
        <f>HLOOKUP($B170,'Main Sheet'!$B$9:$F$44,26,FALSE)*$R170/(1-AF170)</f>
        <v>-0.68519917029186062</v>
      </c>
      <c r="AT170" s="128">
        <f>HLOOKUP($B170,'Main Sheet'!$B$9:$F$44,26,FALSE)*$R170/(1-AG170)</f>
        <v>-0.68162224396336046</v>
      </c>
      <c r="AU170" s="128">
        <f>HLOOKUP($B170,'Main Sheet'!$B$9:$F$44,26,FALSE)*$T170/(1-AL170)</f>
        <v>-0.69202226218648766</v>
      </c>
      <c r="AV170" s="128">
        <f>HLOOKUP($B170,'Main Sheet'!$B$9:$F$44,26,FALSE)*$T170/(1-AM170)</f>
        <v>-0.67412385707272182</v>
      </c>
      <c r="AW170" s="128">
        <f>HLOOKUP($B170,'Main Sheet'!$B$9:$F$44,26,FALSE)*$T170/(1-AN170)</f>
        <v>-0.67358157782612327</v>
      </c>
      <c r="AX170" s="50">
        <f t="shared" si="87"/>
        <v>2.4770095753423566E-2</v>
      </c>
      <c r="AY170" s="50">
        <f t="shared" si="88"/>
        <v>2.1396863065928751E-2</v>
      </c>
      <c r="AZ170" s="50">
        <f t="shared" si="89"/>
        <v>2.1285165611865529E-2</v>
      </c>
      <c r="BA170" s="50">
        <f t="shared" si="90"/>
        <v>7.5866159374749819E-3</v>
      </c>
      <c r="BB170" s="50">
        <f t="shared" si="91"/>
        <v>6.5534580069400291E-3</v>
      </c>
      <c r="BC170" s="50">
        <f t="shared" si="92"/>
        <v>6.5192471708735477E-3</v>
      </c>
      <c r="BD170" s="50">
        <f t="shared" si="93"/>
        <v>4.8299874311165296E-3</v>
      </c>
      <c r="BE170" s="50">
        <f t="shared" si="94"/>
        <v>4.7050650457247942E-3</v>
      </c>
      <c r="BF170" s="50">
        <f t="shared" si="95"/>
        <v>4.7012801935771903E-3</v>
      </c>
      <c r="BG170" s="131">
        <f t="shared" si="96"/>
        <v>21.209522958455278</v>
      </c>
      <c r="BH170" s="131">
        <f t="shared" si="97"/>
        <v>27.023121081923687</v>
      </c>
      <c r="BI170" s="131">
        <f t="shared" si="98"/>
        <v>10.895239805001012</v>
      </c>
      <c r="BJ170" s="131">
        <f t="shared" si="99"/>
        <v>19.795554761224928</v>
      </c>
      <c r="BK170" s="131">
        <f t="shared" si="100"/>
        <v>17.731659208581295</v>
      </c>
      <c r="BL170" s="131">
        <f t="shared" si="101"/>
        <v>5.6081942999281491</v>
      </c>
      <c r="BM170" s="131">
        <f t="shared" si="102"/>
        <v>13.75303620896419</v>
      </c>
      <c r="BN170" s="131">
        <f t="shared" si="103"/>
        <v>6.6550484027086156</v>
      </c>
      <c r="BO170" s="131">
        <f t="shared" si="104"/>
        <v>2.1538383337044302</v>
      </c>
      <c r="BP170" s="129">
        <f t="shared" si="105"/>
        <v>0.52536191456537273</v>
      </c>
      <c r="BQ170" s="129">
        <f t="shared" si="106"/>
        <v>0.57821002140393352</v>
      </c>
      <c r="BR170" s="129">
        <f t="shared" si="107"/>
        <v>0.23190698363043602</v>
      </c>
      <c r="BS170" s="129">
        <f t="shared" si="108"/>
        <v>0.15018127124266781</v>
      </c>
      <c r="BT170" s="129">
        <f t="shared" si="109"/>
        <v>0.11620368401680899</v>
      </c>
      <c r="BU170" s="129">
        <f t="shared" si="110"/>
        <v>3.6561204823515742E-2</v>
      </c>
      <c r="BV170" s="129">
        <f t="shared" si="111"/>
        <v>6.6426992028987566E-2</v>
      </c>
      <c r="BW170" s="129">
        <f t="shared" si="112"/>
        <v>3.131243561719093E-2</v>
      </c>
      <c r="BX170" s="129">
        <f t="shared" si="113"/>
        <v>1.0125797498411937E-2</v>
      </c>
      <c r="BY170" s="131">
        <f t="shared" si="114"/>
        <v>341.12155078333723</v>
      </c>
      <c r="BZ170" s="131">
        <f t="shared" si="115"/>
        <v>433.19340887509162</v>
      </c>
      <c r="CA170" s="131">
        <f t="shared" si="116"/>
        <v>174.6367459734455</v>
      </c>
      <c r="CB170" s="131">
        <f t="shared" si="117"/>
        <v>253.28714060174178</v>
      </c>
      <c r="CC170" s="131">
        <f t="shared" si="118"/>
        <v>226.64664520574394</v>
      </c>
      <c r="CD170" s="131">
        <f t="shared" si="119"/>
        <v>71.681685692980125</v>
      </c>
      <c r="CE170" s="131">
        <f t="shared" si="120"/>
        <v>175.49401692493151</v>
      </c>
      <c r="CF170" s="131">
        <f t="shared" si="121"/>
        <v>84.910412587011152</v>
      </c>
      <c r="CG170" s="131">
        <f t="shared" si="122"/>
        <v>27.480282869378282</v>
      </c>
    </row>
    <row r="171" spans="2:85" x14ac:dyDescent="0.2">
      <c r="B171" s="103">
        <v>2035</v>
      </c>
      <c r="C171" s="103">
        <v>4</v>
      </c>
      <c r="D171" s="103">
        <v>1</v>
      </c>
      <c r="E171" s="4" t="s">
        <v>6</v>
      </c>
      <c r="F171" s="4" t="s">
        <v>3</v>
      </c>
      <c r="G171" s="133">
        <f>SUMIFS('Model Trip Data'!$H:$H,'Model Trip Data'!$A:$A,$B171,'Model Trip Data'!$B:$B,$C171,'Model Trip Data'!$C:$C,$D171,'Model Trip Data'!$E:$E,G$7,'Model Trip Data'!$F:$F,G$8,'Model Trip Data'!$D:$D,G$10,'Model Trip Data'!$G:$G,G$9)</f>
        <v>49</v>
      </c>
      <c r="H171" s="133">
        <f>SUMIFS('Model Trip Data'!$H:$H,'Model Trip Data'!$A:$A,$B171,'Model Trip Data'!$B:$B,$C171,'Model Trip Data'!$C:$C,$D171,'Model Trip Data'!$E:$E,H$7,'Model Trip Data'!$F:$F,H$8,'Model Trip Data'!$D:$D,H$10,'Model Trip Data'!$G:$G,H$9)</f>
        <v>2551</v>
      </c>
      <c r="I171" s="133">
        <f>SUMIFS('Model Trip Data'!$H:$H,'Model Trip Data'!$A:$A,$B171,'Model Trip Data'!$B:$B,$C171,'Model Trip Data'!$C:$C,$D171,'Model Trip Data'!$E:$E,I$7,'Model Trip Data'!$F:$F,I$8,'Model Trip Data'!$D:$D,I$10,'Model Trip Data'!$G:$G,I$9)</f>
        <v>7964</v>
      </c>
      <c r="J171" s="133">
        <f>SUMIFS('Model Trip Data'!$H:$H,'Model Trip Data'!$A:$A,$B171,'Model Trip Data'!$B:$B,$C171,'Model Trip Data'!$C:$C,$D171,'Model Trip Data'!$E:$E,J$7,'Model Trip Data'!$F:$F,J$8,'Model Trip Data'!$D:$D,J$10,'Model Trip Data'!$G:$G,J$9)</f>
        <v>88</v>
      </c>
      <c r="K171" s="133">
        <f>SUMIFS('Model Trip Data'!$H:$H,'Model Trip Data'!$A:$A,$B171,'Model Trip Data'!$B:$B,$C171,'Model Trip Data'!$C:$C,$D171,'Model Trip Data'!$E:$E,K$7,'Model Trip Data'!$F:$F,K$8,'Model Trip Data'!$D:$D,K$10,'Model Trip Data'!$G:$G,K$9)</f>
        <v>1889</v>
      </c>
      <c r="L171" s="133">
        <f>SUMIFS('Model Trip Data'!$H:$H,'Model Trip Data'!$A:$A,$B171,'Model Trip Data'!$B:$B,$C171,'Model Trip Data'!$C:$C,$D171,'Model Trip Data'!$E:$E,L$7,'Model Trip Data'!$F:$F,L$8,'Model Trip Data'!$D:$D,L$10,'Model Trip Data'!$G:$G,L$9)</f>
        <v>5098</v>
      </c>
      <c r="M171" s="133">
        <f>SUMIFS('Model Trip Data'!$H:$H,'Model Trip Data'!$A:$A,$B171,'Model Trip Data'!$B:$B,$C171,'Model Trip Data'!$C:$C,$D171,'Model Trip Data'!$E:$E,M$7,'Model Trip Data'!$F:$F,M$8,'Model Trip Data'!$G:$G,M$9)</f>
        <v>166</v>
      </c>
      <c r="N171" s="133">
        <f>SUMIFS('Model Trip Data'!$H:$H,'Model Trip Data'!$A:$A,$B171,'Model Trip Data'!$B:$B,$C171,'Model Trip Data'!$C:$C,$D171,'Model Trip Data'!$E:$E,N$7,'Model Trip Data'!$F:$F,N$8,'Model Trip Data'!$G:$G,N$9)</f>
        <v>3224</v>
      </c>
      <c r="O171" s="133">
        <f>SUMIFS('Model Trip Data'!$H:$H,'Model Trip Data'!$A:$A,$B171,'Model Trip Data'!$B:$B,$C171,'Model Trip Data'!$C:$C,$D171,'Model Trip Data'!$E:$E,O$7,'Model Trip Data'!$F:$F,O$8,'Model Trip Data'!$G:$G,O$9)</f>
        <v>9557</v>
      </c>
      <c r="P171" s="134">
        <f>VLOOKUP($B171&amp;"_"&amp;$C171&amp;"_"&amp;$D171&amp;"_"&amp;P$10,'Model Skims Data'!$A:$H,6,FALSE)</f>
        <v>34.2092702327298</v>
      </c>
      <c r="Q171" s="134">
        <f>VLOOKUP($B171&amp;"_"&amp;$C171&amp;"_"&amp;$D171&amp;"_"&amp;Q$10,'Model Skims Data'!$A:$H,7,FALSE)</f>
        <v>33.577041678657899</v>
      </c>
      <c r="R171" s="134">
        <f>VLOOKUP($B171&amp;"_"&amp;$C171&amp;"_"&amp;$D171&amp;"_"&amp;R$10,'Model Skims Data'!$A:$H,6,FALSE)</f>
        <v>27.629617272080999</v>
      </c>
      <c r="S171" s="134">
        <f>VLOOKUP($B171&amp;"_"&amp;$C171&amp;"_"&amp;$D171&amp;"_"&amp;S$10,'Model Skims Data'!$A:$H,7,FALSE)</f>
        <v>27.526446929610799</v>
      </c>
      <c r="T171" s="134">
        <f>VLOOKUP($B171&amp;"_"&amp;$C171&amp;"_"&amp;$D171&amp;"_"&amp;T$10,'Model Skims Data'!$A:$H,6,FALSE)</f>
        <v>25.347775904469799</v>
      </c>
      <c r="U171" s="134">
        <f>VLOOKUP($B171&amp;"_"&amp;$C171&amp;"_"&amp;$D171&amp;"_"&amp;U$10,'Model Skims Data'!$A:$H,7,FALSE)</f>
        <v>24.950831444989699</v>
      </c>
      <c r="V171" s="134">
        <f>VLOOKUP($B171&amp;"_"&amp;$C171&amp;"_"&amp;$D171&amp;"_"&amp;V$10,'Model Skims Data'!$A:$H,8,FALSE)</f>
        <v>17.7956375941686</v>
      </c>
      <c r="W171" s="134">
        <f>VLOOKUP($B171&amp;"_"&amp;$C171&amp;"_"&amp;$D171&amp;"_"&amp;W$10,'Model Skims Data'!$A:$H,8,FALSE)</f>
        <v>16.082275462995099</v>
      </c>
      <c r="X171" s="134">
        <f>VLOOKUP($B171&amp;"_"&amp;$C171&amp;"_"&amp;$D171&amp;"_"&amp;X$10,'Model Skims Data'!$A:$H,8,FALSE)</f>
        <v>15.006022516767301</v>
      </c>
      <c r="Y171" s="134">
        <f>HLOOKUP('Pooling Demand- Subsidy &amp; ML'!$B171,'Main Sheet'!$B$9:$F$44,21,FALSE)</f>
        <v>26</v>
      </c>
      <c r="Z171" s="134">
        <f>HLOOKUP('Pooling Demand- Subsidy &amp; ML'!$B171,'Main Sheet'!$B$9:$F$44,23,FALSE)</f>
        <v>0</v>
      </c>
      <c r="AA171" s="179">
        <f>HLOOKUP('Pooling Demand- Subsidy &amp; ML'!$B171,'Main Sheet'!$B$9:$F$44,28,FALSE)</f>
        <v>-1.9513339196716502E-3</v>
      </c>
      <c r="AB171" s="180">
        <f>HLOOKUP('Pooling Demand- Subsidy &amp; ML'!$B171,'Main Sheet'!$B$9:$F$44,30,FALSE)</f>
        <v>-2.6</v>
      </c>
      <c r="AC171" s="180">
        <f>HLOOKUP('Pooling Demand- Subsidy &amp; ML'!$B171,'Main Sheet'!$B$9:$F$44,31,FALSE)</f>
        <v>-5.9</v>
      </c>
      <c r="AD171" s="180">
        <f>HLOOKUP('Pooling Demand- Subsidy &amp; ML'!$B171,'Main Sheet'!$B$9:$F$44,32,FALSE)</f>
        <v>-7.9</v>
      </c>
      <c r="AE171" s="108">
        <f t="shared" si="123"/>
        <v>0.15483864497908223</v>
      </c>
      <c r="AF171" s="108">
        <f t="shared" si="124"/>
        <v>6.7118646342416563E-3</v>
      </c>
      <c r="AG171" s="108">
        <f t="shared" si="125"/>
        <v>9.1365450670129905E-4</v>
      </c>
      <c r="AH171" s="134">
        <f>HLOOKUP('Pooling Demand- Subsidy &amp; ML'!$B171,'Main Sheet'!$B$9:$F$44,24,FALSE)</f>
        <v>54</v>
      </c>
      <c r="AI171" s="180">
        <f>HLOOKUP('Pooling Demand- Subsidy &amp; ML'!$B171,'Main Sheet'!$B$9:$F$44,34,FALSE)</f>
        <v>-2.9</v>
      </c>
      <c r="AJ171" s="180">
        <f>HLOOKUP('Pooling Demand- Subsidy &amp; ML'!$B171,'Main Sheet'!$B$9:$F$44,35,FALSE)</f>
        <v>-6.3</v>
      </c>
      <c r="AK171" s="180">
        <f>HLOOKUP('Pooling Demand- Subsidy &amp; ML'!$B171,'Main Sheet'!$B$9:$F$44,36,FALSE)</f>
        <v>-8.4</v>
      </c>
      <c r="AL171" s="108">
        <f t="shared" si="126"/>
        <v>2.3663135529655259E-2</v>
      </c>
      <c r="AM171" s="108">
        <f t="shared" si="127"/>
        <v>8.0820256633383112E-4</v>
      </c>
      <c r="AN171" s="108">
        <f t="shared" si="128"/>
        <v>9.9039841899031662E-5</v>
      </c>
      <c r="AO171" s="128">
        <f>HLOOKUP($B171,'Main Sheet'!$B$9:$F$44,26,FALSE)*$P171/(1-AE171)</f>
        <v>-1.2952516592766594</v>
      </c>
      <c r="AP171" s="128">
        <f>HLOOKUP($B171,'Main Sheet'!$B$9:$F$44,26,FALSE)*$P171/(1-AF171)</f>
        <v>-1.1020937515218117</v>
      </c>
      <c r="AQ171" s="128">
        <f>HLOOKUP($B171,'Main Sheet'!$B$9:$F$44,26,FALSE)*$P171/(1-AG171)</f>
        <v>-1.0956977366224012</v>
      </c>
      <c r="AR171" s="128">
        <f>HLOOKUP($B171,'Main Sheet'!$B$9:$F$44,26,FALSE)*$R171/(1-AE171)</f>
        <v>-1.0461289402953229</v>
      </c>
      <c r="AS171" s="128">
        <f>HLOOKUP($B171,'Main Sheet'!$B$9:$F$44,26,FALSE)*$R171/(1-AF171)</f>
        <v>-0.89012213196427881</v>
      </c>
      <c r="AT171" s="128">
        <f>HLOOKUP($B171,'Main Sheet'!$B$9:$F$44,26,FALSE)*$R171/(1-AG171)</f>
        <v>-0.88495629701559397</v>
      </c>
      <c r="AU171" s="128">
        <f>HLOOKUP($B171,'Main Sheet'!$B$9:$F$44,26,FALSE)*$T171/(1-AL171)</f>
        <v>-0.83078787502617224</v>
      </c>
      <c r="AV171" s="128">
        <f>HLOOKUP($B171,'Main Sheet'!$B$9:$F$44,26,FALSE)*$T171/(1-AM171)</f>
        <v>-0.81178491559512866</v>
      </c>
      <c r="AW171" s="128">
        <f>HLOOKUP($B171,'Main Sheet'!$B$9:$F$44,26,FALSE)*$T171/(1-AN171)</f>
        <v>-0.8112091709710737</v>
      </c>
      <c r="AX171" s="50">
        <f t="shared" si="87"/>
        <v>2.3937812123224801E-2</v>
      </c>
      <c r="AY171" s="50">
        <f t="shared" si="88"/>
        <v>2.0368021130999468E-2</v>
      </c>
      <c r="AZ171" s="50">
        <f t="shared" si="89"/>
        <v>2.024981506509492E-2</v>
      </c>
      <c r="BA171" s="50">
        <f t="shared" si="90"/>
        <v>3.906296637243541E-3</v>
      </c>
      <c r="BB171" s="50">
        <f t="shared" si="91"/>
        <v>3.323759583447267E-3</v>
      </c>
      <c r="BC171" s="50">
        <f t="shared" si="92"/>
        <v>3.3044701030483154E-3</v>
      </c>
      <c r="BD171" s="50">
        <f t="shared" si="93"/>
        <v>1.3010082037877417E-2</v>
      </c>
      <c r="BE171" s="50">
        <f t="shared" si="94"/>
        <v>1.2712496976043741E-2</v>
      </c>
      <c r="BF171" s="50">
        <f t="shared" si="95"/>
        <v>1.270348085409855E-2</v>
      </c>
      <c r="BG171" s="131">
        <f t="shared" si="96"/>
        <v>7.5870936039750294</v>
      </c>
      <c r="BH171" s="131">
        <f t="shared" si="97"/>
        <v>17.121966681950465</v>
      </c>
      <c r="BI171" s="131">
        <f t="shared" si="98"/>
        <v>7.2763444913691453</v>
      </c>
      <c r="BJ171" s="131">
        <f t="shared" si="99"/>
        <v>13.625800758159237</v>
      </c>
      <c r="BK171" s="131">
        <f t="shared" si="100"/>
        <v>12.678712294082489</v>
      </c>
      <c r="BL171" s="131">
        <f t="shared" si="101"/>
        <v>4.6578106751632227</v>
      </c>
      <c r="BM171" s="131">
        <f t="shared" si="102"/>
        <v>3.9280804979227728</v>
      </c>
      <c r="BN171" s="131">
        <f t="shared" si="103"/>
        <v>2.6056450738602717</v>
      </c>
      <c r="BO171" s="131">
        <f t="shared" si="104"/>
        <v>0.94652376902904556</v>
      </c>
      <c r="BP171" s="129">
        <f t="shared" si="105"/>
        <v>0.18161842125327482</v>
      </c>
      <c r="BQ171" s="129">
        <f t="shared" si="106"/>
        <v>0.34874057918223589</v>
      </c>
      <c r="BR171" s="129">
        <f t="shared" si="107"/>
        <v>0.14734463030014736</v>
      </c>
      <c r="BS171" s="129">
        <f t="shared" si="108"/>
        <v>5.322641968134792E-2</v>
      </c>
      <c r="BT171" s="129">
        <f t="shared" si="109"/>
        <v>4.2140991493227357E-2</v>
      </c>
      <c r="BU171" s="129">
        <f t="shared" si="110"/>
        <v>1.5391596121736158E-2</v>
      </c>
      <c r="BV171" s="129">
        <f t="shared" si="111"/>
        <v>5.1104649529361647E-2</v>
      </c>
      <c r="BW171" s="129">
        <f t="shared" si="112"/>
        <v>3.3124255122091974E-2</v>
      </c>
      <c r="BX171" s="129">
        <f t="shared" si="113"/>
        <v>1.2024146577809678E-2</v>
      </c>
      <c r="BY171" s="131">
        <f t="shared" si="114"/>
        <v>138.24918377442251</v>
      </c>
      <c r="BZ171" s="131">
        <f t="shared" si="115"/>
        <v>310.90237493292744</v>
      </c>
      <c r="CA171" s="131">
        <f t="shared" si="116"/>
        <v>132.10928122099855</v>
      </c>
      <c r="CB171" s="131">
        <f t="shared" si="117"/>
        <v>219.98988313982872</v>
      </c>
      <c r="CC171" s="131">
        <f t="shared" si="118"/>
        <v>204.58026666297494</v>
      </c>
      <c r="CD171" s="131">
        <f t="shared" si="119"/>
        <v>75.155726221099059</v>
      </c>
      <c r="CE171" s="131">
        <f t="shared" si="120"/>
        <v>59.711741921052742</v>
      </c>
      <c r="CF171" s="131">
        <f t="shared" si="121"/>
        <v>39.597431967264285</v>
      </c>
      <c r="CG171" s="131">
        <f t="shared" si="122"/>
        <v>14.383991604996833</v>
      </c>
    </row>
    <row r="172" spans="2:85" x14ac:dyDescent="0.2">
      <c r="B172" s="103">
        <v>2035</v>
      </c>
      <c r="C172" s="103">
        <v>5</v>
      </c>
      <c r="D172" s="103">
        <v>1</v>
      </c>
      <c r="E172" s="4" t="s">
        <v>7</v>
      </c>
      <c r="F172" s="4" t="s">
        <v>3</v>
      </c>
      <c r="G172" s="133">
        <f>SUMIFS('Model Trip Data'!$H:$H,'Model Trip Data'!$A:$A,$B172,'Model Trip Data'!$B:$B,$C172,'Model Trip Data'!$C:$C,$D172,'Model Trip Data'!$E:$E,G$7,'Model Trip Data'!$F:$F,G$8,'Model Trip Data'!$D:$D,G$10,'Model Trip Data'!$G:$G,G$9)</f>
        <v>105</v>
      </c>
      <c r="H172" s="133">
        <f>SUMIFS('Model Trip Data'!$H:$H,'Model Trip Data'!$A:$A,$B172,'Model Trip Data'!$B:$B,$C172,'Model Trip Data'!$C:$C,$D172,'Model Trip Data'!$E:$E,H$7,'Model Trip Data'!$F:$F,H$8,'Model Trip Data'!$D:$D,H$10,'Model Trip Data'!$G:$G,H$9)</f>
        <v>2165</v>
      </c>
      <c r="I172" s="133">
        <f>SUMIFS('Model Trip Data'!$H:$H,'Model Trip Data'!$A:$A,$B172,'Model Trip Data'!$B:$B,$C172,'Model Trip Data'!$C:$C,$D172,'Model Trip Data'!$E:$E,I$7,'Model Trip Data'!$F:$F,I$8,'Model Trip Data'!$D:$D,I$10,'Model Trip Data'!$G:$G,I$9)</f>
        <v>7498</v>
      </c>
      <c r="J172" s="133">
        <f>SUMIFS('Model Trip Data'!$H:$H,'Model Trip Data'!$A:$A,$B172,'Model Trip Data'!$B:$B,$C172,'Model Trip Data'!$C:$C,$D172,'Model Trip Data'!$E:$E,J$7,'Model Trip Data'!$F:$F,J$8,'Model Trip Data'!$D:$D,J$10,'Model Trip Data'!$G:$G,J$9)</f>
        <v>47</v>
      </c>
      <c r="K172" s="133">
        <f>SUMIFS('Model Trip Data'!$H:$H,'Model Trip Data'!$A:$A,$B172,'Model Trip Data'!$B:$B,$C172,'Model Trip Data'!$C:$C,$D172,'Model Trip Data'!$E:$E,K$7,'Model Trip Data'!$F:$F,K$8,'Model Trip Data'!$D:$D,K$10,'Model Trip Data'!$G:$G,K$9)</f>
        <v>1371</v>
      </c>
      <c r="L172" s="133">
        <f>SUMIFS('Model Trip Data'!$H:$H,'Model Trip Data'!$A:$A,$B172,'Model Trip Data'!$B:$B,$C172,'Model Trip Data'!$C:$C,$D172,'Model Trip Data'!$E:$E,L$7,'Model Trip Data'!$F:$F,L$8,'Model Trip Data'!$D:$D,L$10,'Model Trip Data'!$G:$G,L$9)</f>
        <v>4052</v>
      </c>
      <c r="M172" s="133">
        <f>SUMIFS('Model Trip Data'!$H:$H,'Model Trip Data'!$A:$A,$B172,'Model Trip Data'!$B:$B,$C172,'Model Trip Data'!$C:$C,$D172,'Model Trip Data'!$E:$E,M$7,'Model Trip Data'!$F:$F,M$8,'Model Trip Data'!$G:$G,M$9)</f>
        <v>167</v>
      </c>
      <c r="N172" s="133">
        <f>SUMIFS('Model Trip Data'!$H:$H,'Model Trip Data'!$A:$A,$B172,'Model Trip Data'!$B:$B,$C172,'Model Trip Data'!$C:$C,$D172,'Model Trip Data'!$E:$E,N$7,'Model Trip Data'!$F:$F,N$8,'Model Trip Data'!$G:$G,N$9)</f>
        <v>2850</v>
      </c>
      <c r="O172" s="133">
        <f>SUMIFS('Model Trip Data'!$H:$H,'Model Trip Data'!$A:$A,$B172,'Model Trip Data'!$B:$B,$C172,'Model Trip Data'!$C:$C,$D172,'Model Trip Data'!$E:$E,O$7,'Model Trip Data'!$F:$F,O$8,'Model Trip Data'!$G:$G,O$9)</f>
        <v>9313</v>
      </c>
      <c r="P172" s="134">
        <f>VLOOKUP($B172&amp;"_"&amp;$C172&amp;"_"&amp;$D172&amp;"_"&amp;P$10,'Model Skims Data'!$A:$H,6,FALSE)</f>
        <v>38.383076410404598</v>
      </c>
      <c r="Q172" s="134">
        <f>VLOOKUP($B172&amp;"_"&amp;$C172&amp;"_"&amp;$D172&amp;"_"&amp;Q$10,'Model Skims Data'!$A:$H,7,FALSE)</f>
        <v>32.301156111282303</v>
      </c>
      <c r="R172" s="134">
        <f>VLOOKUP($B172&amp;"_"&amp;$C172&amp;"_"&amp;$D172&amp;"_"&amp;R$10,'Model Skims Data'!$A:$H,6,FALSE)</f>
        <v>28.3879440366909</v>
      </c>
      <c r="S172" s="134">
        <f>VLOOKUP($B172&amp;"_"&amp;$C172&amp;"_"&amp;$D172&amp;"_"&amp;S$10,'Model Skims Data'!$A:$H,7,FALSE)</f>
        <v>26.120971578628101</v>
      </c>
      <c r="T172" s="134">
        <f>VLOOKUP($B172&amp;"_"&amp;$C172&amp;"_"&amp;$D172&amp;"_"&amp;T$10,'Model Skims Data'!$A:$H,6,FALSE)</f>
        <v>26.4051612193979</v>
      </c>
      <c r="U172" s="134">
        <f>VLOOKUP($B172&amp;"_"&amp;$C172&amp;"_"&amp;$D172&amp;"_"&amp;U$10,'Model Skims Data'!$A:$H,7,FALSE)</f>
        <v>25.1805945946539</v>
      </c>
      <c r="V172" s="134">
        <f>VLOOKUP($B172&amp;"_"&amp;$C172&amp;"_"&amp;$D172&amp;"_"&amp;V$10,'Model Skims Data'!$A:$H,8,FALSE)</f>
        <v>19.0810471350316</v>
      </c>
      <c r="W172" s="134">
        <f>VLOOKUP($B172&amp;"_"&amp;$C172&amp;"_"&amp;$D172&amp;"_"&amp;W$10,'Model Skims Data'!$A:$H,8,FALSE)</f>
        <v>16.377833678360702</v>
      </c>
      <c r="X172" s="134">
        <f>VLOOKUP($B172&amp;"_"&amp;$C172&amp;"_"&amp;$D172&amp;"_"&amp;X$10,'Model Skims Data'!$A:$H,8,FALSE)</f>
        <v>15.6954003552557</v>
      </c>
      <c r="Y172" s="134">
        <f>HLOOKUP('Pooling Demand- Subsidy &amp; ML'!$B172,'Main Sheet'!$B$9:$F$44,21,FALSE)</f>
        <v>26</v>
      </c>
      <c r="Z172" s="134">
        <f>HLOOKUP('Pooling Demand- Subsidy &amp; ML'!$B172,'Main Sheet'!$B$9:$F$44,23,FALSE)</f>
        <v>0</v>
      </c>
      <c r="AA172" s="179">
        <f>HLOOKUP('Pooling Demand- Subsidy &amp; ML'!$B172,'Main Sheet'!$B$9:$F$44,28,FALSE)</f>
        <v>-1.9513339196716502E-3</v>
      </c>
      <c r="AB172" s="180">
        <f>HLOOKUP('Pooling Demand- Subsidy &amp; ML'!$B172,'Main Sheet'!$B$9:$F$44,30,FALSE)</f>
        <v>-2.6</v>
      </c>
      <c r="AC172" s="180">
        <f>HLOOKUP('Pooling Demand- Subsidy &amp; ML'!$B172,'Main Sheet'!$B$9:$F$44,31,FALSE)</f>
        <v>-5.9</v>
      </c>
      <c r="AD172" s="180">
        <f>HLOOKUP('Pooling Demand- Subsidy &amp; ML'!$B172,'Main Sheet'!$B$9:$F$44,32,FALSE)</f>
        <v>-7.9</v>
      </c>
      <c r="AE172" s="108">
        <f t="shared" si="123"/>
        <v>0.16356625932199328</v>
      </c>
      <c r="AF172" s="108">
        <f t="shared" si="124"/>
        <v>7.1609270323444467E-3</v>
      </c>
      <c r="AG172" s="108">
        <f t="shared" si="125"/>
        <v>9.7516411021743223E-4</v>
      </c>
      <c r="AH172" s="134">
        <f>HLOOKUP('Pooling Demand- Subsidy &amp; ML'!$B172,'Main Sheet'!$B$9:$F$44,24,FALSE)</f>
        <v>54</v>
      </c>
      <c r="AI172" s="180">
        <f>HLOOKUP('Pooling Demand- Subsidy &amp; ML'!$B172,'Main Sheet'!$B$9:$F$44,34,FALSE)</f>
        <v>-2.9</v>
      </c>
      <c r="AJ172" s="180">
        <f>HLOOKUP('Pooling Demand- Subsidy &amp; ML'!$B172,'Main Sheet'!$B$9:$F$44,35,FALSE)</f>
        <v>-6.3</v>
      </c>
      <c r="AK172" s="180">
        <f>HLOOKUP('Pooling Demand- Subsidy &amp; ML'!$B172,'Main Sheet'!$B$9:$F$44,36,FALSE)</f>
        <v>-8.4</v>
      </c>
      <c r="AL172" s="108">
        <f t="shared" si="126"/>
        <v>2.2808372708286267E-2</v>
      </c>
      <c r="AM172" s="108">
        <f t="shared" si="127"/>
        <v>7.7835041354359924E-4</v>
      </c>
      <c r="AN172" s="108">
        <f t="shared" si="128"/>
        <v>9.5379159009373373E-5</v>
      </c>
      <c r="AO172" s="128">
        <f>HLOOKUP($B172,'Main Sheet'!$B$9:$F$44,26,FALSE)*$P172/(1-AE172)</f>
        <v>-1.4684467942880095</v>
      </c>
      <c r="AP172" s="128">
        <f>HLOOKUP($B172,'Main Sheet'!$B$9:$F$44,26,FALSE)*$P172/(1-AF172)</f>
        <v>-1.2371173522226608</v>
      </c>
      <c r="AQ172" s="128">
        <f>HLOOKUP($B172,'Main Sheet'!$B$9:$F$44,26,FALSE)*$P172/(1-AG172)</f>
        <v>-1.2294573678331004</v>
      </c>
      <c r="AR172" s="128">
        <f>HLOOKUP($B172,'Main Sheet'!$B$9:$F$44,26,FALSE)*$R172/(1-AE172)</f>
        <v>-1.0860563903576574</v>
      </c>
      <c r="AS172" s="128">
        <f>HLOOKUP($B172,'Main Sheet'!$B$9:$F$44,26,FALSE)*$R172/(1-AF172)</f>
        <v>-0.91496621548022317</v>
      </c>
      <c r="AT172" s="128">
        <f>HLOOKUP($B172,'Main Sheet'!$B$9:$F$44,26,FALSE)*$R172/(1-AG172)</f>
        <v>-0.90930092680331498</v>
      </c>
      <c r="AU172" s="128">
        <f>HLOOKUP($B172,'Main Sheet'!$B$9:$F$44,26,FALSE)*$T172/(1-AL172)</f>
        <v>-0.86468726851718281</v>
      </c>
      <c r="AV172" s="128">
        <f>HLOOKUP($B172,'Main Sheet'!$B$9:$F$44,26,FALSE)*$T172/(1-AM172)</f>
        <v>-0.84562335030514502</v>
      </c>
      <c r="AW172" s="128">
        <f>HLOOKUP($B172,'Main Sheet'!$B$9:$F$44,26,FALSE)*$T172/(1-AN172)</f>
        <v>-0.84504575877452925</v>
      </c>
      <c r="AX172" s="50">
        <f t="shared" si="87"/>
        <v>0.2326800559410179</v>
      </c>
      <c r="AY172" s="50">
        <f t="shared" si="88"/>
        <v>0.19602517152168303</v>
      </c>
      <c r="AZ172" s="50">
        <f t="shared" si="89"/>
        <v>0.19481142267957097</v>
      </c>
      <c r="BA172" s="50">
        <f t="shared" si="90"/>
        <v>8.6729067862813258E-2</v>
      </c>
      <c r="BB172" s="50">
        <f t="shared" si="91"/>
        <v>7.3066341397275844E-2</v>
      </c>
      <c r="BC172" s="50">
        <f t="shared" si="92"/>
        <v>7.2613929155624021E-2</v>
      </c>
      <c r="BD172" s="50">
        <f t="shared" si="93"/>
        <v>4.0100765190152467E-2</v>
      </c>
      <c r="BE172" s="50">
        <f t="shared" si="94"/>
        <v>3.9216656292451024E-2</v>
      </c>
      <c r="BF172" s="50">
        <f t="shared" si="95"/>
        <v>3.9189869888639664E-2</v>
      </c>
      <c r="BG172" s="131">
        <f t="shared" si="96"/>
        <v>17.174457228809295</v>
      </c>
      <c r="BH172" s="131">
        <f t="shared" si="97"/>
        <v>15.503407025025727</v>
      </c>
      <c r="BI172" s="131">
        <f t="shared" si="98"/>
        <v>7.3117804984103065</v>
      </c>
      <c r="BJ172" s="131">
        <f t="shared" si="99"/>
        <v>7.6876141881336846</v>
      </c>
      <c r="BK172" s="131">
        <f t="shared" si="100"/>
        <v>9.8176309613442356</v>
      </c>
      <c r="BL172" s="131">
        <f t="shared" si="101"/>
        <v>3.9513649746010353</v>
      </c>
      <c r="BM172" s="131">
        <f t="shared" si="102"/>
        <v>3.8089982422838067</v>
      </c>
      <c r="BN172" s="131">
        <f t="shared" si="103"/>
        <v>2.218298678599258</v>
      </c>
      <c r="BO172" s="131">
        <f t="shared" si="104"/>
        <v>0.88826610785429427</v>
      </c>
      <c r="BP172" s="129">
        <f t="shared" si="105"/>
        <v>3.9961536687559662</v>
      </c>
      <c r="BQ172" s="129">
        <f t="shared" si="106"/>
        <v>3.0390580212511336</v>
      </c>
      <c r="BR172" s="129">
        <f t="shared" si="107"/>
        <v>1.4244183612160544</v>
      </c>
      <c r="BS172" s="129">
        <f t="shared" si="108"/>
        <v>0.66673961262577242</v>
      </c>
      <c r="BT172" s="129">
        <f t="shared" si="109"/>
        <v>0.71733837553404334</v>
      </c>
      <c r="BU172" s="129">
        <f t="shared" si="110"/>
        <v>0.28692413633369368</v>
      </c>
      <c r="BV172" s="129">
        <f t="shared" si="111"/>
        <v>0.1527437441235264</v>
      </c>
      <c r="BW172" s="129">
        <f t="shared" si="112"/>
        <v>8.6994256832625377E-2</v>
      </c>
      <c r="BX172" s="129">
        <f t="shared" si="113"/>
        <v>3.481103319329816E-2</v>
      </c>
      <c r="BY172" s="131">
        <f t="shared" si="114"/>
        <v>403.95742441385642</v>
      </c>
      <c r="BZ172" s="131">
        <f t="shared" si="115"/>
        <v>353.80964954768467</v>
      </c>
      <c r="CA172" s="131">
        <f t="shared" si="116"/>
        <v>166.69582222153991</v>
      </c>
      <c r="CB172" s="131">
        <f t="shared" si="117"/>
        <v>136.82621703901896</v>
      </c>
      <c r="CC172" s="131">
        <f t="shared" si="118"/>
        <v>172.53997560602238</v>
      </c>
      <c r="CD172" s="131">
        <f t="shared" si="119"/>
        <v>69.413994139696243</v>
      </c>
      <c r="CE172" s="131">
        <f t="shared" si="120"/>
        <v>62.181126580889078</v>
      </c>
      <c r="CF172" s="131">
        <f t="shared" si="121"/>
        <v>36.182495557746037</v>
      </c>
      <c r="CG172" s="131">
        <f t="shared" si="122"/>
        <v>14.488065287526798</v>
      </c>
    </row>
    <row r="173" spans="2:85" x14ac:dyDescent="0.2">
      <c r="B173" s="103">
        <v>2035</v>
      </c>
      <c r="C173" s="103">
        <v>6</v>
      </c>
      <c r="D173" s="103">
        <v>1</v>
      </c>
      <c r="E173" s="4" t="s">
        <v>8</v>
      </c>
      <c r="F173" s="4" t="s">
        <v>3</v>
      </c>
      <c r="G173" s="133">
        <f>SUMIFS('Model Trip Data'!$H:$H,'Model Trip Data'!$A:$A,$B173,'Model Trip Data'!$B:$B,$C173,'Model Trip Data'!$C:$C,$D173,'Model Trip Data'!$E:$E,G$7,'Model Trip Data'!$F:$F,G$8,'Model Trip Data'!$D:$D,G$10,'Model Trip Data'!$G:$G,G$9)</f>
        <v>0</v>
      </c>
      <c r="H173" s="133">
        <f>SUMIFS('Model Trip Data'!$H:$H,'Model Trip Data'!$A:$A,$B173,'Model Trip Data'!$B:$B,$C173,'Model Trip Data'!$C:$C,$D173,'Model Trip Data'!$E:$E,H$7,'Model Trip Data'!$F:$F,H$8,'Model Trip Data'!$D:$D,H$10,'Model Trip Data'!$G:$G,H$9)</f>
        <v>36</v>
      </c>
      <c r="I173" s="133">
        <f>SUMIFS('Model Trip Data'!$H:$H,'Model Trip Data'!$A:$A,$B173,'Model Trip Data'!$B:$B,$C173,'Model Trip Data'!$C:$C,$D173,'Model Trip Data'!$E:$E,I$7,'Model Trip Data'!$F:$F,I$8,'Model Trip Data'!$D:$D,I$10,'Model Trip Data'!$G:$G,I$9)</f>
        <v>193</v>
      </c>
      <c r="J173" s="133">
        <f>SUMIFS('Model Trip Data'!$H:$H,'Model Trip Data'!$A:$A,$B173,'Model Trip Data'!$B:$B,$C173,'Model Trip Data'!$C:$C,$D173,'Model Trip Data'!$E:$E,J$7,'Model Trip Data'!$F:$F,J$8,'Model Trip Data'!$D:$D,J$10,'Model Trip Data'!$G:$G,J$9)</f>
        <v>2</v>
      </c>
      <c r="K173" s="133">
        <f>SUMIFS('Model Trip Data'!$H:$H,'Model Trip Data'!$A:$A,$B173,'Model Trip Data'!$B:$B,$C173,'Model Trip Data'!$C:$C,$D173,'Model Trip Data'!$E:$E,K$7,'Model Trip Data'!$F:$F,K$8,'Model Trip Data'!$D:$D,K$10,'Model Trip Data'!$G:$G,K$9)</f>
        <v>22</v>
      </c>
      <c r="L173" s="133">
        <f>SUMIFS('Model Trip Data'!$H:$H,'Model Trip Data'!$A:$A,$B173,'Model Trip Data'!$B:$B,$C173,'Model Trip Data'!$C:$C,$D173,'Model Trip Data'!$E:$E,L$7,'Model Trip Data'!$F:$F,L$8,'Model Trip Data'!$D:$D,L$10,'Model Trip Data'!$G:$G,L$9)</f>
        <v>55</v>
      </c>
      <c r="M173" s="133">
        <f>SUMIFS('Model Trip Data'!$H:$H,'Model Trip Data'!$A:$A,$B173,'Model Trip Data'!$B:$B,$C173,'Model Trip Data'!$C:$C,$D173,'Model Trip Data'!$E:$E,M$7,'Model Trip Data'!$F:$F,M$8,'Model Trip Data'!$G:$G,M$9)</f>
        <v>8</v>
      </c>
      <c r="N173" s="133">
        <f>SUMIFS('Model Trip Data'!$H:$H,'Model Trip Data'!$A:$A,$B173,'Model Trip Data'!$B:$B,$C173,'Model Trip Data'!$C:$C,$D173,'Model Trip Data'!$E:$E,N$7,'Model Trip Data'!$F:$F,N$8,'Model Trip Data'!$G:$G,N$9)</f>
        <v>185</v>
      </c>
      <c r="O173" s="133">
        <f>SUMIFS('Model Trip Data'!$H:$H,'Model Trip Data'!$A:$A,$B173,'Model Trip Data'!$B:$B,$C173,'Model Trip Data'!$C:$C,$D173,'Model Trip Data'!$E:$E,O$7,'Model Trip Data'!$F:$F,O$8,'Model Trip Data'!$G:$G,O$9)</f>
        <v>603</v>
      </c>
      <c r="P173" s="134">
        <f>VLOOKUP($B173&amp;"_"&amp;$C173&amp;"_"&amp;$D173&amp;"_"&amp;P$10,'Model Skims Data'!$A:$H,6,FALSE)</f>
        <v>77.952523612829694</v>
      </c>
      <c r="Q173" s="134">
        <f>VLOOKUP($B173&amp;"_"&amp;$C173&amp;"_"&amp;$D173&amp;"_"&amp;Q$10,'Model Skims Data'!$A:$H,7,FALSE)</f>
        <v>76.211106347927895</v>
      </c>
      <c r="R173" s="134">
        <f>VLOOKUP($B173&amp;"_"&amp;$C173&amp;"_"&amp;$D173&amp;"_"&amp;R$10,'Model Skims Data'!$A:$H,6,FALSE)</f>
        <v>66.351148578406693</v>
      </c>
      <c r="S173" s="134">
        <f>VLOOKUP($B173&amp;"_"&amp;$C173&amp;"_"&amp;$D173&amp;"_"&amp;S$10,'Model Skims Data'!$A:$H,7,FALSE)</f>
        <v>65.941428211449207</v>
      </c>
      <c r="T173" s="134">
        <f>VLOOKUP($B173&amp;"_"&amp;$C173&amp;"_"&amp;$D173&amp;"_"&amp;T$10,'Model Skims Data'!$A:$H,6,FALSE)</f>
        <v>71.347924983482599</v>
      </c>
      <c r="U173" s="134">
        <f>VLOOKUP($B173&amp;"_"&amp;$C173&amp;"_"&amp;$D173&amp;"_"&amp;U$10,'Model Skims Data'!$A:$H,7,FALSE)</f>
        <v>71.103510458804294</v>
      </c>
      <c r="V173" s="134">
        <f>VLOOKUP($B173&amp;"_"&amp;$C173&amp;"_"&amp;$D173&amp;"_"&amp;V$10,'Model Skims Data'!$A:$H,8,FALSE)</f>
        <v>55.0211872780039</v>
      </c>
      <c r="W173" s="134">
        <f>VLOOKUP($B173&amp;"_"&amp;$C173&amp;"_"&amp;$D173&amp;"_"&amp;W$10,'Model Skims Data'!$A:$H,8,FALSE)</f>
        <v>52.359825061539503</v>
      </c>
      <c r="X173" s="134">
        <f>VLOOKUP($B173&amp;"_"&amp;$C173&amp;"_"&amp;$D173&amp;"_"&amp;X$10,'Model Skims Data'!$A:$H,8,FALSE)</f>
        <v>55.612864853017598</v>
      </c>
      <c r="Y173" s="134">
        <f>HLOOKUP('Pooling Demand- Subsidy &amp; ML'!$B173,'Main Sheet'!$B$9:$F$44,21,FALSE)</f>
        <v>26</v>
      </c>
      <c r="Z173" s="134">
        <f>HLOOKUP('Pooling Demand- Subsidy &amp; ML'!$B173,'Main Sheet'!$B$9:$F$44,23,FALSE)</f>
        <v>0</v>
      </c>
      <c r="AA173" s="179">
        <f>HLOOKUP('Pooling Demand- Subsidy &amp; ML'!$B173,'Main Sheet'!$B$9:$F$44,28,FALSE)</f>
        <v>-1.9513339196716502E-3</v>
      </c>
      <c r="AB173" s="180">
        <f>HLOOKUP('Pooling Demand- Subsidy &amp; ML'!$B173,'Main Sheet'!$B$9:$F$44,30,FALSE)</f>
        <v>-2.6</v>
      </c>
      <c r="AC173" s="180">
        <f>HLOOKUP('Pooling Demand- Subsidy &amp; ML'!$B173,'Main Sheet'!$B$9:$F$44,31,FALSE)</f>
        <v>-5.9</v>
      </c>
      <c r="AD173" s="180">
        <f>HLOOKUP('Pooling Demand- Subsidy &amp; ML'!$B173,'Main Sheet'!$B$9:$F$44,32,FALSE)</f>
        <v>-7.9</v>
      </c>
      <c r="AE173" s="108">
        <f t="shared" si="123"/>
        <v>0.54772487630570044</v>
      </c>
      <c r="AF173" s="108">
        <f t="shared" si="124"/>
        <v>4.2757277825350729E-2</v>
      </c>
      <c r="AG173" s="108">
        <f t="shared" si="125"/>
        <v>6.008714752631027E-3</v>
      </c>
      <c r="AH173" s="134">
        <f>HLOOKUP('Pooling Demand- Subsidy &amp; ML'!$B173,'Main Sheet'!$B$9:$F$44,24,FALSE)</f>
        <v>54</v>
      </c>
      <c r="AI173" s="180">
        <f>HLOOKUP('Pooling Demand- Subsidy &amp; ML'!$B173,'Main Sheet'!$B$9:$F$44,34,FALSE)</f>
        <v>-2.9</v>
      </c>
      <c r="AJ173" s="180">
        <f>HLOOKUP('Pooling Demand- Subsidy &amp; ML'!$B173,'Main Sheet'!$B$9:$F$44,35,FALSE)</f>
        <v>-6.3</v>
      </c>
      <c r="AK173" s="180">
        <f>HLOOKUP('Pooling Demand- Subsidy &amp; ML'!$B173,'Main Sheet'!$B$9:$F$44,36,FALSE)</f>
        <v>-8.4</v>
      </c>
      <c r="AL173" s="108">
        <f t="shared" si="126"/>
        <v>2.6289468343551532E-3</v>
      </c>
      <c r="AM173" s="108">
        <f t="shared" si="127"/>
        <v>8.796007746753997E-5</v>
      </c>
      <c r="AN173" s="108">
        <f t="shared" si="128"/>
        <v>1.0772108401657482E-5</v>
      </c>
      <c r="AO173" s="128">
        <f>HLOOKUP($B173,'Main Sheet'!$B$9:$F$44,26,FALSE)*$P173/(1-AE173)</f>
        <v>-5.5154056124842548</v>
      </c>
      <c r="AP173" s="128">
        <f>HLOOKUP($B173,'Main Sheet'!$B$9:$F$44,26,FALSE)*$P173/(1-AF173)</f>
        <v>-2.6059020328131903</v>
      </c>
      <c r="AQ173" s="128">
        <f>HLOOKUP($B173,'Main Sheet'!$B$9:$F$44,26,FALSE)*$P173/(1-AG173)</f>
        <v>-2.5095599857193545</v>
      </c>
      <c r="AR173" s="128">
        <f>HLOOKUP($B173,'Main Sheet'!$B$9:$F$44,26,FALSE)*$R173/(1-AE173)</f>
        <v>-4.6945689543255664</v>
      </c>
      <c r="AS173" s="128">
        <f>HLOOKUP($B173,'Main Sheet'!$B$9:$F$44,26,FALSE)*$R173/(1-AF173)</f>
        <v>-2.218075630479047</v>
      </c>
      <c r="AT173" s="128">
        <f>HLOOKUP($B173,'Main Sheet'!$B$9:$F$44,26,FALSE)*$R173/(1-AG173)</f>
        <v>-2.1360718006502606</v>
      </c>
      <c r="AU173" s="128">
        <f>HLOOKUP($B173,'Main Sheet'!$B$9:$F$44,26,FALSE)*$T173/(1-AL173)</f>
        <v>-2.2891516574747199</v>
      </c>
      <c r="AV173" s="128">
        <f>HLOOKUP($B173,'Main Sheet'!$B$9:$F$44,26,FALSE)*$T173/(1-AM173)</f>
        <v>-2.2833344417458235</v>
      </c>
      <c r="AW173" s="128">
        <f>HLOOKUP($B173,'Main Sheet'!$B$9:$F$44,26,FALSE)*$T173/(1-AN173)</f>
        <v>-2.2831581938990055</v>
      </c>
      <c r="AX173" s="50">
        <f t="shared" si="87"/>
        <v>0.12321118177289642</v>
      </c>
      <c r="AY173" s="50">
        <f t="shared" si="88"/>
        <v>5.8214443615994871E-2</v>
      </c>
      <c r="AZ173" s="50">
        <f t="shared" si="89"/>
        <v>5.6062214331174434E-2</v>
      </c>
      <c r="BA173" s="50">
        <f t="shared" si="90"/>
        <v>2.8989106532203521E-2</v>
      </c>
      <c r="BB173" s="50">
        <f t="shared" si="91"/>
        <v>1.3696684695449123E-2</v>
      </c>
      <c r="BC173" s="50">
        <f t="shared" si="92"/>
        <v>1.3190308544180749E-2</v>
      </c>
      <c r="BD173" s="50">
        <f t="shared" si="93"/>
        <v>7.8418806770871822E-3</v>
      </c>
      <c r="BE173" s="50">
        <f t="shared" si="94"/>
        <v>7.821952809280816E-3</v>
      </c>
      <c r="BF173" s="50">
        <f t="shared" si="95"/>
        <v>7.8213490421254923E-3</v>
      </c>
      <c r="BG173" s="131">
        <f t="shared" si="96"/>
        <v>0</v>
      </c>
      <c r="BH173" s="131">
        <f t="shared" si="97"/>
        <v>1.5392620017126262</v>
      </c>
      <c r="BI173" s="131">
        <f t="shared" si="98"/>
        <v>1.1596819472577882</v>
      </c>
      <c r="BJ173" s="131">
        <f t="shared" si="99"/>
        <v>1.0954497526114009</v>
      </c>
      <c r="BK173" s="131">
        <f t="shared" si="100"/>
        <v>0.94066011215771606</v>
      </c>
      <c r="BL173" s="131">
        <f t="shared" si="101"/>
        <v>0.33047931139470649</v>
      </c>
      <c r="BM173" s="131">
        <f t="shared" si="102"/>
        <v>2.1031574674841225E-2</v>
      </c>
      <c r="BN173" s="131">
        <f t="shared" si="103"/>
        <v>1.6272614331494895E-2</v>
      </c>
      <c r="BO173" s="131">
        <f t="shared" si="104"/>
        <v>6.4955813661994617E-3</v>
      </c>
      <c r="BP173" s="129">
        <f t="shared" si="105"/>
        <v>0</v>
      </c>
      <c r="BQ173" s="129">
        <f t="shared" si="106"/>
        <v>8.9607281008943079E-2</v>
      </c>
      <c r="BR173" s="129">
        <f t="shared" si="107"/>
        <v>6.5014337883159842E-2</v>
      </c>
      <c r="BS173" s="129">
        <f t="shared" si="108"/>
        <v>3.1756109579127896E-2</v>
      </c>
      <c r="BT173" s="129">
        <f t="shared" si="109"/>
        <v>1.2883924961810045E-2</v>
      </c>
      <c r="BU173" s="129">
        <f t="shared" si="110"/>
        <v>4.3591240847645676E-3</v>
      </c>
      <c r="BV173" s="129">
        <f t="shared" si="111"/>
        <v>1.6492709905135353E-4</v>
      </c>
      <c r="BW173" s="129">
        <f t="shared" si="112"/>
        <v>1.2728362138457976E-4</v>
      </c>
      <c r="BX173" s="129">
        <f t="shared" si="113"/>
        <v>5.0804209096572356E-5</v>
      </c>
      <c r="BY173" s="131">
        <f t="shared" si="114"/>
        <v>0</v>
      </c>
      <c r="BZ173" s="131">
        <f t="shared" si="115"/>
        <v>89.622321856011339</v>
      </c>
      <c r="CA173" s="131">
        <f t="shared" si="116"/>
        <v>67.384243663415759</v>
      </c>
      <c r="CB173" s="131">
        <f t="shared" si="117"/>
        <v>59.020301752637891</v>
      </c>
      <c r="CC173" s="131">
        <f t="shared" si="118"/>
        <v>49.927398972052515</v>
      </c>
      <c r="CD173" s="131">
        <f t="shared" si="119"/>
        <v>17.532081905584686</v>
      </c>
      <c r="CE173" s="131">
        <f t="shared" si="120"/>
        <v>1.1787981885082357</v>
      </c>
      <c r="CF173" s="131">
        <f t="shared" si="121"/>
        <v>0.91204530845676612</v>
      </c>
      <c r="CG173" s="131">
        <f t="shared" si="122"/>
        <v>0.36406325627468217</v>
      </c>
    </row>
    <row r="174" spans="2:85" x14ac:dyDescent="0.2">
      <c r="B174" s="103">
        <v>2035</v>
      </c>
      <c r="C174" s="103">
        <v>0</v>
      </c>
      <c r="D174" s="103">
        <v>2</v>
      </c>
      <c r="E174" s="4" t="s">
        <v>2</v>
      </c>
      <c r="F174" s="4" t="s">
        <v>4</v>
      </c>
      <c r="G174" s="133">
        <f>SUMIFS('Model Trip Data'!$H:$H,'Model Trip Data'!$A:$A,$B174,'Model Trip Data'!$B:$B,$C174,'Model Trip Data'!$C:$C,$D174,'Model Trip Data'!$E:$E,G$7,'Model Trip Data'!$F:$F,G$8,'Model Trip Data'!$D:$D,G$10,'Model Trip Data'!$G:$G,G$9)</f>
        <v>219</v>
      </c>
      <c r="H174" s="133">
        <f>SUMIFS('Model Trip Data'!$H:$H,'Model Trip Data'!$A:$A,$B174,'Model Trip Data'!$B:$B,$C174,'Model Trip Data'!$C:$C,$D174,'Model Trip Data'!$E:$E,H$7,'Model Trip Data'!$F:$F,H$8,'Model Trip Data'!$D:$D,H$10,'Model Trip Data'!$G:$G,H$9)</f>
        <v>2732</v>
      </c>
      <c r="I174" s="133">
        <f>SUMIFS('Model Trip Data'!$H:$H,'Model Trip Data'!$A:$A,$B174,'Model Trip Data'!$B:$B,$C174,'Model Trip Data'!$C:$C,$D174,'Model Trip Data'!$E:$E,I$7,'Model Trip Data'!$F:$F,I$8,'Model Trip Data'!$D:$D,I$10,'Model Trip Data'!$G:$G,I$9)</f>
        <v>4582</v>
      </c>
      <c r="J174" s="133">
        <f>SUMIFS('Model Trip Data'!$H:$H,'Model Trip Data'!$A:$A,$B174,'Model Trip Data'!$B:$B,$C174,'Model Trip Data'!$C:$C,$D174,'Model Trip Data'!$E:$E,J$7,'Model Trip Data'!$F:$F,J$8,'Model Trip Data'!$D:$D,J$10,'Model Trip Data'!$G:$G,J$9)</f>
        <v>213</v>
      </c>
      <c r="K174" s="133">
        <f>SUMIFS('Model Trip Data'!$H:$H,'Model Trip Data'!$A:$A,$B174,'Model Trip Data'!$B:$B,$C174,'Model Trip Data'!$C:$C,$D174,'Model Trip Data'!$E:$E,K$7,'Model Trip Data'!$F:$F,K$8,'Model Trip Data'!$D:$D,K$10,'Model Trip Data'!$G:$G,K$9)</f>
        <v>4413</v>
      </c>
      <c r="L174" s="133">
        <f>SUMIFS('Model Trip Data'!$H:$H,'Model Trip Data'!$A:$A,$B174,'Model Trip Data'!$B:$B,$C174,'Model Trip Data'!$C:$C,$D174,'Model Trip Data'!$E:$E,L$7,'Model Trip Data'!$F:$F,L$8,'Model Trip Data'!$D:$D,L$10,'Model Trip Data'!$G:$G,L$9)</f>
        <v>10486</v>
      </c>
      <c r="M174" s="133">
        <f>SUMIFS('Model Trip Data'!$H:$H,'Model Trip Data'!$A:$A,$B174,'Model Trip Data'!$B:$B,$C174,'Model Trip Data'!$C:$C,$D174,'Model Trip Data'!$E:$E,M$7,'Model Trip Data'!$F:$F,M$8,'Model Trip Data'!$G:$G,M$9)</f>
        <v>955</v>
      </c>
      <c r="N174" s="133">
        <f>SUMIFS('Model Trip Data'!$H:$H,'Model Trip Data'!$A:$A,$B174,'Model Trip Data'!$B:$B,$C174,'Model Trip Data'!$C:$C,$D174,'Model Trip Data'!$E:$E,N$7,'Model Trip Data'!$F:$F,N$8,'Model Trip Data'!$G:$G,N$9)</f>
        <v>9776</v>
      </c>
      <c r="O174" s="133">
        <f>SUMIFS('Model Trip Data'!$H:$H,'Model Trip Data'!$A:$A,$B174,'Model Trip Data'!$B:$B,$C174,'Model Trip Data'!$C:$C,$D174,'Model Trip Data'!$E:$E,O$7,'Model Trip Data'!$F:$F,O$8,'Model Trip Data'!$G:$G,O$9)</f>
        <v>22819</v>
      </c>
      <c r="P174" s="134">
        <f>VLOOKUP($B174&amp;"_"&amp;$C174&amp;"_"&amp;$D174&amp;"_"&amp;P$10,'Model Skims Data'!$A:$H,6,FALSE)</f>
        <v>18.120831880532499</v>
      </c>
      <c r="Q174" s="134">
        <f>VLOOKUP($B174&amp;"_"&amp;$C174&amp;"_"&amp;$D174&amp;"_"&amp;Q$10,'Model Skims Data'!$A:$H,7,FALSE)</f>
        <v>17.759560575846901</v>
      </c>
      <c r="R174" s="134">
        <f>VLOOKUP($B174&amp;"_"&amp;$C174&amp;"_"&amp;$D174&amp;"_"&amp;R$10,'Model Skims Data'!$A:$H,6,FALSE)</f>
        <v>21.601071425351201</v>
      </c>
      <c r="S174" s="134">
        <f>VLOOKUP($B174&amp;"_"&amp;$C174&amp;"_"&amp;$D174&amp;"_"&amp;S$10,'Model Skims Data'!$A:$H,7,FALSE)</f>
        <v>20.680347572943599</v>
      </c>
      <c r="T174" s="134">
        <f>VLOOKUP($B174&amp;"_"&amp;$C174&amp;"_"&amp;$D174&amp;"_"&amp;T$10,'Model Skims Data'!$A:$H,6,FALSE)</f>
        <v>16.867649795981698</v>
      </c>
      <c r="U174" s="134">
        <f>VLOOKUP($B174&amp;"_"&amp;$C174&amp;"_"&amp;$D174&amp;"_"&amp;U$10,'Model Skims Data'!$A:$H,7,FALSE)</f>
        <v>16.480359510612502</v>
      </c>
      <c r="V174" s="134">
        <f>VLOOKUP($B174&amp;"_"&amp;$C174&amp;"_"&amp;$D174&amp;"_"&amp;V$10,'Model Skims Data'!$A:$H,8,FALSE)</f>
        <v>9.6422007137852805</v>
      </c>
      <c r="W174" s="134">
        <f>VLOOKUP($B174&amp;"_"&amp;$C174&amp;"_"&amp;$D174&amp;"_"&amp;W$10,'Model Skims Data'!$A:$H,8,FALSE)</f>
        <v>10.5622325422164</v>
      </c>
      <c r="X174" s="134">
        <f>VLOOKUP($B174&amp;"_"&amp;$C174&amp;"_"&amp;$D174&amp;"_"&amp;X$10,'Model Skims Data'!$A:$H,8,FALSE)</f>
        <v>9.1159328545689409</v>
      </c>
      <c r="Y174" s="134">
        <f>HLOOKUP('Pooling Demand- Subsidy &amp; ML'!$B174,'Main Sheet'!$B$9:$F$44,21,FALSE)</f>
        <v>26</v>
      </c>
      <c r="Z174" s="134">
        <f>HLOOKUP('Pooling Demand- Subsidy &amp; ML'!$B174,'Main Sheet'!$B$9:$F$44,23,FALSE)</f>
        <v>0</v>
      </c>
      <c r="AA174" s="179">
        <f>HLOOKUP('Pooling Demand- Subsidy &amp; ML'!$B174,'Main Sheet'!$B$9:$F$44,28,FALSE)</f>
        <v>-1.9513339196716502E-3</v>
      </c>
      <c r="AB174" s="180">
        <f>HLOOKUP('Pooling Demand- Subsidy &amp; ML'!$B174,'Main Sheet'!$B$9:$F$44,30,FALSE)</f>
        <v>-2.6</v>
      </c>
      <c r="AC174" s="180">
        <f>HLOOKUP('Pooling Demand- Subsidy &amp; ML'!$B174,'Main Sheet'!$B$9:$F$44,31,FALSE)</f>
        <v>-5.9</v>
      </c>
      <c r="AD174" s="180">
        <f>HLOOKUP('Pooling Demand- Subsidy &amp; ML'!$B174,'Main Sheet'!$B$9:$F$44,32,FALSE)</f>
        <v>-7.9</v>
      </c>
      <c r="AE174" s="108">
        <f t="shared" si="123"/>
        <v>0.10805096186531483</v>
      </c>
      <c r="AF174" s="108">
        <f t="shared" si="124"/>
        <v>4.4481629010240491E-3</v>
      </c>
      <c r="AG174" s="108">
        <f t="shared" si="125"/>
        <v>6.0431769438616418E-4</v>
      </c>
      <c r="AH174" s="134">
        <f>HLOOKUP('Pooling Demand- Subsidy &amp; ML'!$B174,'Main Sheet'!$B$9:$F$44,24,FALSE)</f>
        <v>54</v>
      </c>
      <c r="AI174" s="180">
        <f>HLOOKUP('Pooling Demand- Subsidy &amp; ML'!$B174,'Main Sheet'!$B$9:$F$44,34,FALSE)</f>
        <v>-2.9</v>
      </c>
      <c r="AJ174" s="180">
        <f>HLOOKUP('Pooling Demand- Subsidy &amp; ML'!$B174,'Main Sheet'!$B$9:$F$44,35,FALSE)</f>
        <v>-6.3</v>
      </c>
      <c r="AK174" s="180">
        <f>HLOOKUP('Pooling Demand- Subsidy &amp; ML'!$B174,'Main Sheet'!$B$9:$F$44,36,FALSE)</f>
        <v>-8.4</v>
      </c>
      <c r="AL174" s="108">
        <f t="shared" si="126"/>
        <v>3.2355823548775732E-2</v>
      </c>
      <c r="AM174" s="108">
        <f t="shared" si="127"/>
        <v>1.1146824466469387E-3</v>
      </c>
      <c r="AN174" s="108">
        <f t="shared" si="128"/>
        <v>1.3663368371947128E-4</v>
      </c>
      <c r="AO174" s="128">
        <f>HLOOKUP($B174,'Main Sheet'!$B$9:$F$44,26,FALSE)*$P174/(1-AE174)</f>
        <v>-0.65011182857453731</v>
      </c>
      <c r="AP174" s="128">
        <f>HLOOKUP($B174,'Main Sheet'!$B$9:$F$44,26,FALSE)*$P174/(1-AF174)</f>
        <v>-0.5824574859574998</v>
      </c>
      <c r="AQ174" s="128">
        <f>HLOOKUP($B174,'Main Sheet'!$B$9:$F$44,26,FALSE)*$P174/(1-AG174)</f>
        <v>-0.58021725573126648</v>
      </c>
      <c r="AR174" s="128">
        <f>HLOOKUP($B174,'Main Sheet'!$B$9:$F$44,26,FALSE)*$R174/(1-AE174)</f>
        <v>-0.7749706048865781</v>
      </c>
      <c r="AS174" s="128">
        <f>HLOOKUP($B174,'Main Sheet'!$B$9:$F$44,26,FALSE)*$R174/(1-AF174)</f>
        <v>-0.69432274629263446</v>
      </c>
      <c r="AT174" s="128">
        <f>HLOOKUP($B174,'Main Sheet'!$B$9:$F$44,26,FALSE)*$R174/(1-AG174)</f>
        <v>-0.69165226331232033</v>
      </c>
      <c r="AU174" s="128">
        <f>HLOOKUP($B174,'Main Sheet'!$B$9:$F$44,26,FALSE)*$T174/(1-AL174)</f>
        <v>-0.55781330225224801</v>
      </c>
      <c r="AV174" s="128">
        <f>HLOOKUP($B174,'Main Sheet'!$B$9:$F$44,26,FALSE)*$T174/(1-AM174)</f>
        <v>-0.54036713122733848</v>
      </c>
      <c r="AW174" s="128">
        <f>HLOOKUP($B174,'Main Sheet'!$B$9:$F$44,26,FALSE)*$T174/(1-AN174)</f>
        <v>-0.53983855360160682</v>
      </c>
      <c r="AX174" s="50">
        <f t="shared" si="87"/>
        <v>1.2961146047217846E-2</v>
      </c>
      <c r="AY174" s="50">
        <f t="shared" si="88"/>
        <v>1.1612335309055125E-2</v>
      </c>
      <c r="AZ174" s="50">
        <f t="shared" si="89"/>
        <v>1.1567672298992275E-2</v>
      </c>
      <c r="BA174" s="50">
        <f t="shared" si="90"/>
        <v>3.3032339312410661E-2</v>
      </c>
      <c r="BB174" s="50">
        <f t="shared" si="91"/>
        <v>2.9594805794240186E-2</v>
      </c>
      <c r="BC174" s="50">
        <f t="shared" si="92"/>
        <v>2.9480979154394068E-2</v>
      </c>
      <c r="BD174" s="50">
        <f t="shared" si="93"/>
        <v>1.2807692572765671E-2</v>
      </c>
      <c r="BE174" s="50">
        <f t="shared" si="94"/>
        <v>1.2407119129721658E-2</v>
      </c>
      <c r="BF174" s="50">
        <f t="shared" si="95"/>
        <v>1.2394982703960783E-2</v>
      </c>
      <c r="BG174" s="131">
        <f t="shared" si="96"/>
        <v>23.663160648503951</v>
      </c>
      <c r="BH174" s="131">
        <f t="shared" si="97"/>
        <v>12.152381045597702</v>
      </c>
      <c r="BI174" s="131">
        <f t="shared" si="98"/>
        <v>2.7689836756774042</v>
      </c>
      <c r="BJ174" s="131">
        <f t="shared" si="99"/>
        <v>23.014854877312061</v>
      </c>
      <c r="BK174" s="131">
        <f t="shared" si="100"/>
        <v>19.62974288221913</v>
      </c>
      <c r="BL174" s="131">
        <f t="shared" si="101"/>
        <v>6.3368753433333174</v>
      </c>
      <c r="BM174" s="131">
        <f t="shared" si="102"/>
        <v>30.899811489080825</v>
      </c>
      <c r="BN174" s="131">
        <f t="shared" si="103"/>
        <v>10.897135598420473</v>
      </c>
      <c r="BO174" s="131">
        <f t="shared" si="104"/>
        <v>3.117844028794615</v>
      </c>
      <c r="BP174" s="129">
        <f t="shared" si="105"/>
        <v>0.30670168110403784</v>
      </c>
      <c r="BQ174" s="129">
        <f t="shared" si="106"/>
        <v>0.14111752350488643</v>
      </c>
      <c r="BR174" s="129">
        <f t="shared" si="107"/>
        <v>3.2030695761495316E-2</v>
      </c>
      <c r="BS174" s="129">
        <f t="shared" si="108"/>
        <v>0.76023449553326139</v>
      </c>
      <c r="BT174" s="129">
        <f t="shared" si="109"/>
        <v>0.58093842839014376</v>
      </c>
      <c r="BU174" s="129">
        <f t="shared" si="110"/>
        <v>0.18681728990080329</v>
      </c>
      <c r="BV174" s="129">
        <f t="shared" si="111"/>
        <v>0.39575528610855981</v>
      </c>
      <c r="BW174" s="129">
        <f t="shared" si="112"/>
        <v>0.13520205954233352</v>
      </c>
      <c r="BX174" s="129">
        <f t="shared" si="113"/>
        <v>3.8645622810556654E-2</v>
      </c>
      <c r="BY174" s="131">
        <f t="shared" si="114"/>
        <v>231.12222366388104</v>
      </c>
      <c r="BZ174" s="131">
        <f t="shared" si="115"/>
        <v>118.53638067791931</v>
      </c>
      <c r="CA174" s="131">
        <f t="shared" si="116"/>
        <v>27.007942771610985</v>
      </c>
      <c r="CB174" s="131">
        <f t="shared" si="117"/>
        <v>251.11802266797017</v>
      </c>
      <c r="CC174" s="131">
        <f t="shared" si="118"/>
        <v>213.46991583928207</v>
      </c>
      <c r="CD174" s="131">
        <f t="shared" si="119"/>
        <v>68.904758626162831</v>
      </c>
      <c r="CE174" s="131">
        <f t="shared" si="120"/>
        <v>285.28828536830508</v>
      </c>
      <c r="CF174" s="131">
        <f t="shared" si="121"/>
        <v>100.57004931892131</v>
      </c>
      <c r="CG174" s="131">
        <f t="shared" si="122"/>
        <v>28.774347720174454</v>
      </c>
    </row>
    <row r="175" spans="2:85" x14ac:dyDescent="0.2">
      <c r="B175" s="103">
        <v>2035</v>
      </c>
      <c r="C175" s="103">
        <v>1</v>
      </c>
      <c r="D175" s="103">
        <v>2</v>
      </c>
      <c r="E175" s="4" t="s">
        <v>3</v>
      </c>
      <c r="F175" s="4" t="s">
        <v>4</v>
      </c>
      <c r="G175" s="133">
        <f>SUMIFS('Model Trip Data'!$H:$H,'Model Trip Data'!$A:$A,$B175,'Model Trip Data'!$B:$B,$C175,'Model Trip Data'!$C:$C,$D175,'Model Trip Data'!$E:$E,G$7,'Model Trip Data'!$F:$F,G$8,'Model Trip Data'!$D:$D,G$10,'Model Trip Data'!$G:$G,G$9)</f>
        <v>37</v>
      </c>
      <c r="H175" s="133">
        <f>SUMIFS('Model Trip Data'!$H:$H,'Model Trip Data'!$A:$A,$B175,'Model Trip Data'!$B:$B,$C175,'Model Trip Data'!$C:$C,$D175,'Model Trip Data'!$E:$E,H$7,'Model Trip Data'!$F:$F,H$8,'Model Trip Data'!$D:$D,H$10,'Model Trip Data'!$G:$G,H$9)</f>
        <v>796</v>
      </c>
      <c r="I175" s="133">
        <f>SUMIFS('Model Trip Data'!$H:$H,'Model Trip Data'!$A:$A,$B175,'Model Trip Data'!$B:$B,$C175,'Model Trip Data'!$C:$C,$D175,'Model Trip Data'!$E:$E,I$7,'Model Trip Data'!$F:$F,I$8,'Model Trip Data'!$D:$D,I$10,'Model Trip Data'!$G:$G,I$9)</f>
        <v>2032</v>
      </c>
      <c r="J175" s="133">
        <f>SUMIFS('Model Trip Data'!$H:$H,'Model Trip Data'!$A:$A,$B175,'Model Trip Data'!$B:$B,$C175,'Model Trip Data'!$C:$C,$D175,'Model Trip Data'!$E:$E,J$7,'Model Trip Data'!$F:$F,J$8,'Model Trip Data'!$D:$D,J$10,'Model Trip Data'!$G:$G,J$9)</f>
        <v>92</v>
      </c>
      <c r="K175" s="133">
        <f>SUMIFS('Model Trip Data'!$H:$H,'Model Trip Data'!$A:$A,$B175,'Model Trip Data'!$B:$B,$C175,'Model Trip Data'!$C:$C,$D175,'Model Trip Data'!$E:$E,K$7,'Model Trip Data'!$F:$F,K$8,'Model Trip Data'!$D:$D,K$10,'Model Trip Data'!$G:$G,K$9)</f>
        <v>2026</v>
      </c>
      <c r="L175" s="133">
        <f>SUMIFS('Model Trip Data'!$H:$H,'Model Trip Data'!$A:$A,$B175,'Model Trip Data'!$B:$B,$C175,'Model Trip Data'!$C:$C,$D175,'Model Trip Data'!$E:$E,L$7,'Model Trip Data'!$F:$F,L$8,'Model Trip Data'!$D:$D,L$10,'Model Trip Data'!$G:$G,L$9)</f>
        <v>6099</v>
      </c>
      <c r="M175" s="133">
        <f>SUMIFS('Model Trip Data'!$H:$H,'Model Trip Data'!$A:$A,$B175,'Model Trip Data'!$B:$B,$C175,'Model Trip Data'!$C:$C,$D175,'Model Trip Data'!$E:$E,M$7,'Model Trip Data'!$F:$F,M$8,'Model Trip Data'!$G:$G,M$9)</f>
        <v>123</v>
      </c>
      <c r="N175" s="133">
        <f>SUMIFS('Model Trip Data'!$H:$H,'Model Trip Data'!$A:$A,$B175,'Model Trip Data'!$B:$B,$C175,'Model Trip Data'!$C:$C,$D175,'Model Trip Data'!$E:$E,N$7,'Model Trip Data'!$F:$F,N$8,'Model Trip Data'!$G:$G,N$9)</f>
        <v>1109</v>
      </c>
      <c r="O175" s="133">
        <f>SUMIFS('Model Trip Data'!$H:$H,'Model Trip Data'!$A:$A,$B175,'Model Trip Data'!$B:$B,$C175,'Model Trip Data'!$C:$C,$D175,'Model Trip Data'!$E:$E,O$7,'Model Trip Data'!$F:$F,O$8,'Model Trip Data'!$G:$G,O$9)</f>
        <v>2810</v>
      </c>
      <c r="P175" s="134">
        <f>VLOOKUP($B175&amp;"_"&amp;$C175&amp;"_"&amp;$D175&amp;"_"&amp;P$10,'Model Skims Data'!$A:$H,6,FALSE)</f>
        <v>31.639716111116101</v>
      </c>
      <c r="Q175" s="134">
        <f>VLOOKUP($B175&amp;"_"&amp;$C175&amp;"_"&amp;$D175&amp;"_"&amp;Q$10,'Model Skims Data'!$A:$H,7,FALSE)</f>
        <v>30.6499890701825</v>
      </c>
      <c r="R175" s="134">
        <f>VLOOKUP($B175&amp;"_"&amp;$C175&amp;"_"&amp;$D175&amp;"_"&amp;R$10,'Model Skims Data'!$A:$H,6,FALSE)</f>
        <v>35.6649886764678</v>
      </c>
      <c r="S175" s="134">
        <f>VLOOKUP($B175&amp;"_"&amp;$C175&amp;"_"&amp;$D175&amp;"_"&amp;S$10,'Model Skims Data'!$A:$H,7,FALSE)</f>
        <v>34.115298523252399</v>
      </c>
      <c r="T175" s="134">
        <f>VLOOKUP($B175&amp;"_"&amp;$C175&amp;"_"&amp;$D175&amp;"_"&amp;T$10,'Model Skims Data'!$A:$H,6,FALSE)</f>
        <v>28.795872615117599</v>
      </c>
      <c r="U175" s="134">
        <f>VLOOKUP($B175&amp;"_"&amp;$C175&amp;"_"&amp;$D175&amp;"_"&amp;U$10,'Model Skims Data'!$A:$H,7,FALSE)</f>
        <v>28.3644241435175</v>
      </c>
      <c r="V175" s="134">
        <f>VLOOKUP($B175&amp;"_"&amp;$C175&amp;"_"&amp;$D175&amp;"_"&amp;V$10,'Model Skims Data'!$A:$H,8,FALSE)</f>
        <v>20.7218687161389</v>
      </c>
      <c r="W175" s="134">
        <f>VLOOKUP($B175&amp;"_"&amp;$C175&amp;"_"&amp;$D175&amp;"_"&amp;W$10,'Model Skims Data'!$A:$H,8,FALSE)</f>
        <v>21.0554780218046</v>
      </c>
      <c r="X175" s="134">
        <f>VLOOKUP($B175&amp;"_"&amp;$C175&amp;"_"&amp;$D175&amp;"_"&amp;X$10,'Model Skims Data'!$A:$H,8,FALSE)</f>
        <v>19.9818616987809</v>
      </c>
      <c r="Y175" s="134">
        <f>HLOOKUP('Pooling Demand- Subsidy &amp; ML'!$B175,'Main Sheet'!$B$9:$F$44,21,FALSE)</f>
        <v>26</v>
      </c>
      <c r="Z175" s="134">
        <f>HLOOKUP('Pooling Demand- Subsidy &amp; ML'!$B175,'Main Sheet'!$B$9:$F$44,23,FALSE)</f>
        <v>0</v>
      </c>
      <c r="AA175" s="179">
        <f>HLOOKUP('Pooling Demand- Subsidy &amp; ML'!$B175,'Main Sheet'!$B$9:$F$44,28,FALSE)</f>
        <v>-1.9513339196716502E-3</v>
      </c>
      <c r="AB175" s="180">
        <f>HLOOKUP('Pooling Demand- Subsidy &amp; ML'!$B175,'Main Sheet'!$B$9:$F$44,30,FALSE)</f>
        <v>-2.6</v>
      </c>
      <c r="AC175" s="180">
        <f>HLOOKUP('Pooling Demand- Subsidy &amp; ML'!$B175,'Main Sheet'!$B$9:$F$44,31,FALSE)</f>
        <v>-5.9</v>
      </c>
      <c r="AD175" s="180">
        <f>HLOOKUP('Pooling Demand- Subsidy &amp; ML'!$B175,'Main Sheet'!$B$9:$F$44,32,FALSE)</f>
        <v>-7.9</v>
      </c>
      <c r="AE175" s="108">
        <f t="shared" si="123"/>
        <v>0.17527662569483868</v>
      </c>
      <c r="AF175" s="108">
        <f t="shared" si="124"/>
        <v>7.7777303146617915E-3</v>
      </c>
      <c r="AG175" s="108">
        <f t="shared" si="125"/>
        <v>1.0597281435212227E-3</v>
      </c>
      <c r="AH175" s="134">
        <f>HLOOKUP('Pooling Demand- Subsidy &amp; ML'!$B175,'Main Sheet'!$B$9:$F$44,24,FALSE)</f>
        <v>54</v>
      </c>
      <c r="AI175" s="180">
        <f>HLOOKUP('Pooling Demand- Subsidy &amp; ML'!$B175,'Main Sheet'!$B$9:$F$44,34,FALSE)</f>
        <v>-2.9</v>
      </c>
      <c r="AJ175" s="180">
        <f>HLOOKUP('Pooling Demand- Subsidy &amp; ML'!$B175,'Main Sheet'!$B$9:$F$44,35,FALSE)</f>
        <v>-6.3</v>
      </c>
      <c r="AK175" s="180">
        <f>HLOOKUP('Pooling Demand- Subsidy &amp; ML'!$B175,'Main Sheet'!$B$9:$F$44,36,FALSE)</f>
        <v>-8.4</v>
      </c>
      <c r="AL175" s="108">
        <f t="shared" si="126"/>
        <v>1.813240200809076E-2</v>
      </c>
      <c r="AM175" s="108">
        <f t="shared" si="127"/>
        <v>6.1593317082034727E-4</v>
      </c>
      <c r="AN175" s="108">
        <f t="shared" si="128"/>
        <v>7.5465766006137464E-5</v>
      </c>
      <c r="AO175" s="128">
        <f>HLOOKUP($B175,'Main Sheet'!$B$9:$F$44,26,FALSE)*$P175/(1-AE175)</f>
        <v>-1.2276491089011916</v>
      </c>
      <c r="AP175" s="128">
        <f>HLOOKUP($B175,'Main Sheet'!$B$9:$F$44,26,FALSE)*$P175/(1-AF175)</f>
        <v>-1.0204073688819728</v>
      </c>
      <c r="AQ175" s="128">
        <f>HLOOKUP($B175,'Main Sheet'!$B$9:$F$44,26,FALSE)*$P175/(1-AG175)</f>
        <v>-1.0135449977145183</v>
      </c>
      <c r="AR175" s="128">
        <f>HLOOKUP($B175,'Main Sheet'!$B$9:$F$44,26,FALSE)*$R175/(1-AE175)</f>
        <v>-1.3838332624057255</v>
      </c>
      <c r="AS175" s="128">
        <f>HLOOKUP($B175,'Main Sheet'!$B$9:$F$44,26,FALSE)*$R175/(1-AF175)</f>
        <v>-1.1502257835927243</v>
      </c>
      <c r="AT175" s="128">
        <f>HLOOKUP($B175,'Main Sheet'!$B$9:$F$44,26,FALSE)*$R175/(1-AG175)</f>
        <v>-1.1424903668424145</v>
      </c>
      <c r="AU175" s="128">
        <f>HLOOKUP($B175,'Main Sheet'!$B$9:$F$44,26,FALSE)*$T175/(1-AL175)</f>
        <v>-0.93848490933841389</v>
      </c>
      <c r="AV175" s="128">
        <f>HLOOKUP($B175,'Main Sheet'!$B$9:$F$44,26,FALSE)*$T175/(1-AM175)</f>
        <v>-0.92203583613992679</v>
      </c>
      <c r="AW175" s="128">
        <f>HLOOKUP($B175,'Main Sheet'!$B$9:$F$44,26,FALSE)*$T175/(1-AN175)</f>
        <v>-0.92153746821470539</v>
      </c>
      <c r="AX175" s="50">
        <f t="shared" ref="AX175:AX238" si="129">AO175*($Q175-$P175)/$P175</f>
        <v>3.8402288933011806E-2</v>
      </c>
      <c r="AY175" s="50">
        <f t="shared" ref="AY175:AY238" si="130">AP175*($Q175-$P175)/$P175</f>
        <v>3.1919526780949101E-2</v>
      </c>
      <c r="AZ175" s="50">
        <f t="shared" ref="AZ175:AZ238" si="131">AQ175*($Q175-$P175)/$P175</f>
        <v>3.1704863846379765E-2</v>
      </c>
      <c r="BA175" s="50">
        <f t="shared" ref="BA175:BA238" si="132">AR175*($S175-$R175)/$R175</f>
        <v>6.0129355427415945E-2</v>
      </c>
      <c r="BB175" s="50">
        <f t="shared" ref="BB175:BB238" si="133">AS175*($S175-$R175)/$R175</f>
        <v>4.9978806581935778E-2</v>
      </c>
      <c r="BC175" s="50">
        <f t="shared" ref="BC175:BC238" si="134">AT175*($S175-$R175)/$R175</f>
        <v>4.9642692661426333E-2</v>
      </c>
      <c r="BD175" s="50">
        <f t="shared" ref="BD175:BD238" si="135">AU175*($U175-$T175)/$T175</f>
        <v>1.4061316535385797E-2</v>
      </c>
      <c r="BE175" s="50">
        <f t="shared" ref="BE175:BE238" si="136">AV175*($U175-$T175)/$T175</f>
        <v>1.3814860121802429E-2</v>
      </c>
      <c r="BF175" s="50">
        <f t="shared" ref="BF175:BF238" si="137">AW175*($U175-$T175)/$T175</f>
        <v>1.380739307669825E-2</v>
      </c>
      <c r="BG175" s="131">
        <f t="shared" ref="BG175:BG238" si="138">G175*AE175</f>
        <v>6.4852351507090313</v>
      </c>
      <c r="BH175" s="131">
        <f t="shared" ref="BH175:BH238" si="139">H175*AF175</f>
        <v>6.1910733304707861</v>
      </c>
      <c r="BI175" s="131">
        <f t="shared" ref="BI175:BI238" si="140">I175*AG175</f>
        <v>2.1533675876351244</v>
      </c>
      <c r="BJ175" s="131">
        <f t="shared" ref="BJ175:BJ238" si="141">J175*AE175</f>
        <v>16.125449563925159</v>
      </c>
      <c r="BK175" s="131">
        <f t="shared" ref="BK175:BK238" si="142">K175*AF175</f>
        <v>15.75768161750479</v>
      </c>
      <c r="BL175" s="131">
        <f t="shared" ref="BL175:BL238" si="143">L175*AG175</f>
        <v>6.4632819473359371</v>
      </c>
      <c r="BM175" s="131">
        <f t="shared" ref="BM175:BM238" si="144">M175*AL175</f>
        <v>2.2302854469951634</v>
      </c>
      <c r="BN175" s="131">
        <f t="shared" ref="BN175:BN238" si="145">N175*AM175</f>
        <v>0.68306988643976507</v>
      </c>
      <c r="BO175" s="131">
        <f t="shared" ref="BO175:BO238" si="146">O175*AN175</f>
        <v>0.21205880247724626</v>
      </c>
      <c r="BP175" s="129">
        <f t="shared" ref="BP175:BP238" si="147">BG175*AX175</f>
        <v>0.24904787405605258</v>
      </c>
      <c r="BQ175" s="129">
        <f t="shared" ref="BQ175:BQ238" si="148">BH175*AY175</f>
        <v>0.19761613097478201</v>
      </c>
      <c r="BR175" s="129">
        <f t="shared" ref="BR175:BR238" si="149">BI175*AZ175</f>
        <v>6.827222617717886E-2</v>
      </c>
      <c r="BS175" s="129">
        <f t="shared" ref="BS175:BS238" si="150">BJ175*BA175</f>
        <v>0.96961288825612535</v>
      </c>
      <c r="BT175" s="129">
        <f t="shared" ref="BT175:BT238" si="151">BK175*BB175</f>
        <v>0.78755012174099681</v>
      </c>
      <c r="BU175" s="129">
        <f t="shared" ref="BU175:BU238" si="152">BL175*BC175</f>
        <v>0.320854719295743</v>
      </c>
      <c r="BV175" s="129">
        <f t="shared" ref="BV175:BV238" si="153">BM175*BD175</f>
        <v>3.1360749634463392E-2</v>
      </c>
      <c r="BW175" s="129">
        <f t="shared" ref="BW175:BW238" si="154">BN175*BE175</f>
        <v>9.4365149345808242E-3</v>
      </c>
      <c r="BX175" s="129">
        <f t="shared" ref="BX175:BX238" si="155">BO175*BF175</f>
        <v>2.9279792411772516E-3</v>
      </c>
      <c r="BY175" s="131">
        <f t="shared" ref="BY175:BY238" si="156">(BG175+BP175)*$V175</f>
        <v>139.54692873650484</v>
      </c>
      <c r="BZ175" s="131">
        <f t="shared" ref="BZ175:BZ238" si="157">(BH175+BQ175)*$V175</f>
        <v>132.38558428825519</v>
      </c>
      <c r="CA175" s="131">
        <f t="shared" ref="CA175:CA238" si="158">(BI175+BR175)*$V175</f>
        <v>46.036528556365809</v>
      </c>
      <c r="CB175" s="131">
        <f t="shared" ref="CB175:CB238" si="159">(BJ175+BS175)*$W175</f>
        <v>359.9447117432801</v>
      </c>
      <c r="CC175" s="131">
        <f t="shared" ref="CC175:CC238" si="160">(BK175+BT175)*$W175</f>
        <v>348.36776325135355</v>
      </c>
      <c r="CD175" s="131">
        <f t="shared" ref="CD175:CD238" si="161">(BL175+BU175)*$W175</f>
        <v>142.84324048118205</v>
      </c>
      <c r="CE175" s="131">
        <f t="shared" ref="CE175:CE238" si="162">(BM175+BV175)*$X175</f>
        <v>45.191901512627034</v>
      </c>
      <c r="CF175" s="131">
        <f t="shared" ref="CF175:CF238" si="163">(BN175+BW175)*$X175</f>
        <v>13.837567137782637</v>
      </c>
      <c r="CG175" s="131">
        <f t="shared" ref="CG175:CG238" si="164">(BO175+BX175)*$X175</f>
        <v>4.2958361393635363</v>
      </c>
    </row>
    <row r="176" spans="2:85" x14ac:dyDescent="0.2">
      <c r="B176" s="103">
        <v>2035</v>
      </c>
      <c r="C176" s="103">
        <v>2</v>
      </c>
      <c r="D176" s="103">
        <v>2</v>
      </c>
      <c r="E176" s="4" t="s">
        <v>4</v>
      </c>
      <c r="F176" s="4" t="s">
        <v>4</v>
      </c>
      <c r="G176" s="133">
        <f>SUMIFS('Model Trip Data'!$H:$H,'Model Trip Data'!$A:$A,$B176,'Model Trip Data'!$B:$B,$C176,'Model Trip Data'!$C:$C,$D176,'Model Trip Data'!$E:$E,G$7,'Model Trip Data'!$F:$F,G$8,'Model Trip Data'!$D:$D,G$10,'Model Trip Data'!$G:$G,G$9)</f>
        <v>302</v>
      </c>
      <c r="H176" s="133">
        <f>SUMIFS('Model Trip Data'!$H:$H,'Model Trip Data'!$A:$A,$B176,'Model Trip Data'!$B:$B,$C176,'Model Trip Data'!$C:$C,$D176,'Model Trip Data'!$E:$E,H$7,'Model Trip Data'!$F:$F,H$8,'Model Trip Data'!$D:$D,H$10,'Model Trip Data'!$G:$G,H$9)</f>
        <v>6241</v>
      </c>
      <c r="I176" s="133">
        <f>SUMIFS('Model Trip Data'!$H:$H,'Model Trip Data'!$A:$A,$B176,'Model Trip Data'!$B:$B,$C176,'Model Trip Data'!$C:$C,$D176,'Model Trip Data'!$E:$E,I$7,'Model Trip Data'!$F:$F,I$8,'Model Trip Data'!$D:$D,I$10,'Model Trip Data'!$G:$G,I$9)</f>
        <v>15388</v>
      </c>
      <c r="J176" s="133">
        <f>SUMIFS('Model Trip Data'!$H:$H,'Model Trip Data'!$A:$A,$B176,'Model Trip Data'!$B:$B,$C176,'Model Trip Data'!$C:$C,$D176,'Model Trip Data'!$E:$E,J$7,'Model Trip Data'!$F:$F,J$8,'Model Trip Data'!$D:$D,J$10,'Model Trip Data'!$G:$G,J$9)</f>
        <v>530</v>
      </c>
      <c r="K176" s="133">
        <f>SUMIFS('Model Trip Data'!$H:$H,'Model Trip Data'!$A:$A,$B176,'Model Trip Data'!$B:$B,$C176,'Model Trip Data'!$C:$C,$D176,'Model Trip Data'!$E:$E,K$7,'Model Trip Data'!$F:$F,K$8,'Model Trip Data'!$D:$D,K$10,'Model Trip Data'!$G:$G,K$9)</f>
        <v>10741</v>
      </c>
      <c r="L176" s="133">
        <f>SUMIFS('Model Trip Data'!$H:$H,'Model Trip Data'!$A:$A,$B176,'Model Trip Data'!$B:$B,$C176,'Model Trip Data'!$C:$C,$D176,'Model Trip Data'!$E:$E,L$7,'Model Trip Data'!$F:$F,L$8,'Model Trip Data'!$D:$D,L$10,'Model Trip Data'!$G:$G,L$9)</f>
        <v>25548</v>
      </c>
      <c r="M176" s="133">
        <f>SUMIFS('Model Trip Data'!$H:$H,'Model Trip Data'!$A:$A,$B176,'Model Trip Data'!$B:$B,$C176,'Model Trip Data'!$C:$C,$D176,'Model Trip Data'!$E:$E,M$7,'Model Trip Data'!$F:$F,M$8,'Model Trip Data'!$G:$G,M$9)</f>
        <v>4028</v>
      </c>
      <c r="N176" s="133">
        <f>SUMIFS('Model Trip Data'!$H:$H,'Model Trip Data'!$A:$A,$B176,'Model Trip Data'!$B:$B,$C176,'Model Trip Data'!$C:$C,$D176,'Model Trip Data'!$E:$E,N$7,'Model Trip Data'!$F:$F,N$8,'Model Trip Data'!$G:$G,N$9)</f>
        <v>67457</v>
      </c>
      <c r="O176" s="133">
        <f>SUMIFS('Model Trip Data'!$H:$H,'Model Trip Data'!$A:$A,$B176,'Model Trip Data'!$B:$B,$C176,'Model Trip Data'!$C:$C,$D176,'Model Trip Data'!$E:$E,O$7,'Model Trip Data'!$F:$F,O$8,'Model Trip Data'!$G:$G,O$9)</f>
        <v>178817</v>
      </c>
      <c r="P176" s="134">
        <f>VLOOKUP($B176&amp;"_"&amp;$C176&amp;"_"&amp;$D176&amp;"_"&amp;P$10,'Model Skims Data'!$A:$H,6,FALSE)</f>
        <v>8.7906652683949904</v>
      </c>
      <c r="Q176" s="134">
        <f>VLOOKUP($B176&amp;"_"&amp;$C176&amp;"_"&amp;$D176&amp;"_"&amp;Q$10,'Model Skims Data'!$A:$H,7,FALSE)</f>
        <v>8.5540578680964607</v>
      </c>
      <c r="R176" s="134">
        <f>VLOOKUP($B176&amp;"_"&amp;$C176&amp;"_"&amp;$D176&amp;"_"&amp;R$10,'Model Skims Data'!$A:$H,6,FALSE)</f>
        <v>8.59715819895351</v>
      </c>
      <c r="S176" s="134">
        <f>VLOOKUP($B176&amp;"_"&amp;$C176&amp;"_"&amp;$D176&amp;"_"&amp;S$10,'Model Skims Data'!$A:$H,7,FALSE)</f>
        <v>8.3997968092405895</v>
      </c>
      <c r="T176" s="134">
        <f>VLOOKUP($B176&amp;"_"&amp;$C176&amp;"_"&amp;$D176&amp;"_"&amp;T$10,'Model Skims Data'!$A:$H,6,FALSE)</f>
        <v>7.6871015419891897</v>
      </c>
      <c r="U176" s="134">
        <f>VLOOKUP($B176&amp;"_"&amp;$C176&amp;"_"&amp;$D176&amp;"_"&amp;U$10,'Model Skims Data'!$A:$H,7,FALSE)</f>
        <v>7.57331878259855</v>
      </c>
      <c r="V176" s="134">
        <f>VLOOKUP($B176&amp;"_"&amp;$C176&amp;"_"&amp;$D176&amp;"_"&amp;V$10,'Model Skims Data'!$A:$H,8,FALSE)</f>
        <v>3.2409129887358601</v>
      </c>
      <c r="W176" s="134">
        <f>VLOOKUP($B176&amp;"_"&amp;$C176&amp;"_"&amp;$D176&amp;"_"&amp;W$10,'Model Skims Data'!$A:$H,8,FALSE)</f>
        <v>3.2639583240544301</v>
      </c>
      <c r="X176" s="134">
        <f>VLOOKUP($B176&amp;"_"&amp;$C176&amp;"_"&amp;$D176&amp;"_"&amp;X$10,'Model Skims Data'!$A:$H,8,FALSE)</f>
        <v>2.9968919929643301</v>
      </c>
      <c r="Y176" s="134">
        <f>HLOOKUP('Pooling Demand- Subsidy &amp; ML'!$B176,'Main Sheet'!$B$9:$F$44,21,FALSE)</f>
        <v>26</v>
      </c>
      <c r="Z176" s="134">
        <f>HLOOKUP('Pooling Demand- Subsidy &amp; ML'!$B176,'Main Sheet'!$B$9:$F$44,23,FALSE)</f>
        <v>0</v>
      </c>
      <c r="AA176" s="179">
        <f>HLOOKUP('Pooling Demand- Subsidy &amp; ML'!$B176,'Main Sheet'!$B$9:$F$44,28,FALSE)</f>
        <v>-1.9513339196716502E-3</v>
      </c>
      <c r="AB176" s="180">
        <f>HLOOKUP('Pooling Demand- Subsidy &amp; ML'!$B176,'Main Sheet'!$B$9:$F$44,30,FALSE)</f>
        <v>-2.6</v>
      </c>
      <c r="AC176" s="180">
        <f>HLOOKUP('Pooling Demand- Subsidy &amp; ML'!$B176,'Main Sheet'!$B$9:$F$44,31,FALSE)</f>
        <v>-5.9</v>
      </c>
      <c r="AD176" s="180">
        <f>HLOOKUP('Pooling Demand- Subsidy &amp; ML'!$B176,'Main Sheet'!$B$9:$F$44,32,FALSE)</f>
        <v>-7.9</v>
      </c>
      <c r="AE176" s="108">
        <f t="shared" si="123"/>
        <v>8.0499966632354564E-2</v>
      </c>
      <c r="AF176" s="108">
        <f t="shared" si="124"/>
        <v>3.218637521657128E-3</v>
      </c>
      <c r="AG176" s="108">
        <f t="shared" si="125"/>
        <v>4.3681088379661178E-4</v>
      </c>
      <c r="AH176" s="134">
        <f>HLOOKUP('Pooling Demand- Subsidy &amp; ML'!$B176,'Main Sheet'!$B$9:$F$44,24,FALSE)</f>
        <v>54</v>
      </c>
      <c r="AI176" s="180">
        <f>HLOOKUP('Pooling Demand- Subsidy &amp; ML'!$B176,'Main Sheet'!$B$9:$F$44,34,FALSE)</f>
        <v>-2.9</v>
      </c>
      <c r="AJ176" s="180">
        <f>HLOOKUP('Pooling Demand- Subsidy &amp; ML'!$B176,'Main Sheet'!$B$9:$F$44,35,FALSE)</f>
        <v>-6.3</v>
      </c>
      <c r="AK176" s="180">
        <f>HLOOKUP('Pooling Demand- Subsidy &amp; ML'!$B176,'Main Sheet'!$B$9:$F$44,36,FALSE)</f>
        <v>-8.4</v>
      </c>
      <c r="AL176" s="108">
        <f t="shared" si="126"/>
        <v>4.462787604412418E-2</v>
      </c>
      <c r="AM176" s="108">
        <f t="shared" si="127"/>
        <v>1.5565242740887086E-3</v>
      </c>
      <c r="AN176" s="108">
        <f t="shared" si="128"/>
        <v>1.9086711189308833E-4</v>
      </c>
      <c r="AO176" s="128">
        <f>HLOOKUP($B176,'Main Sheet'!$B$9:$F$44,26,FALSE)*$P176/(1-AE176)</f>
        <v>-0.30592852461177283</v>
      </c>
      <c r="AP176" s="128">
        <f>HLOOKUP($B176,'Main Sheet'!$B$9:$F$44,26,FALSE)*$P176/(1-AF176)</f>
        <v>-0.28220961905751074</v>
      </c>
      <c r="AQ176" s="128">
        <f>HLOOKUP($B176,'Main Sheet'!$B$9:$F$44,26,FALSE)*$P176/(1-AG176)</f>
        <v>-0.28142421774991677</v>
      </c>
      <c r="AR176" s="128">
        <f>HLOOKUP($B176,'Main Sheet'!$B$9:$F$44,26,FALSE)*$R176/(1-AE176)</f>
        <v>-0.29919418421218802</v>
      </c>
      <c r="AS176" s="128">
        <f>HLOOKUP($B176,'Main Sheet'!$B$9:$F$44,26,FALSE)*$R176/(1-AF176)</f>
        <v>-0.27599739794742562</v>
      </c>
      <c r="AT176" s="128">
        <f>HLOOKUP($B176,'Main Sheet'!$B$9:$F$44,26,FALSE)*$R176/(1-AG176)</f>
        <v>-0.27522928551396442</v>
      </c>
      <c r="AU176" s="128">
        <f>HLOOKUP($B176,'Main Sheet'!$B$9:$F$44,26,FALSE)*$T176/(1-AL176)</f>
        <v>-0.25747794307112848</v>
      </c>
      <c r="AV176" s="128">
        <f>HLOOKUP($B176,'Main Sheet'!$B$9:$F$44,26,FALSE)*$T176/(1-AM176)</f>
        <v>-0.24637073136745249</v>
      </c>
      <c r="AW176" s="128">
        <f>HLOOKUP($B176,'Main Sheet'!$B$9:$F$44,26,FALSE)*$T176/(1-AN176)</f>
        <v>-0.24603420918258764</v>
      </c>
      <c r="AX176" s="50">
        <f t="shared" si="129"/>
        <v>8.2342974821031315E-3</v>
      </c>
      <c r="AY176" s="50">
        <f t="shared" si="130"/>
        <v>7.5958852107023151E-3</v>
      </c>
      <c r="AZ176" s="50">
        <f t="shared" si="131"/>
        <v>7.5747455408471795E-3</v>
      </c>
      <c r="BA176" s="50">
        <f t="shared" si="132"/>
        <v>6.8684766086226914E-3</v>
      </c>
      <c r="BB176" s="50">
        <f t="shared" si="133"/>
        <v>6.3359576217504503E-3</v>
      </c>
      <c r="BC176" s="50">
        <f t="shared" si="134"/>
        <v>6.3183243836716025E-3</v>
      </c>
      <c r="BD176" s="50">
        <f t="shared" si="135"/>
        <v>3.8111309815322134E-3</v>
      </c>
      <c r="BE176" s="50">
        <f t="shared" si="136"/>
        <v>3.6467245157301201E-3</v>
      </c>
      <c r="BF176" s="50">
        <f t="shared" si="137"/>
        <v>3.6417433895434901E-3</v>
      </c>
      <c r="BG176" s="131">
        <f t="shared" si="138"/>
        <v>24.310989922971078</v>
      </c>
      <c r="BH176" s="131">
        <f t="shared" si="139"/>
        <v>20.087516772662134</v>
      </c>
      <c r="BI176" s="131">
        <f t="shared" si="140"/>
        <v>6.7216458798622618</v>
      </c>
      <c r="BJ176" s="131">
        <f t="shared" si="141"/>
        <v>42.664982315147917</v>
      </c>
      <c r="BK176" s="131">
        <f t="shared" si="142"/>
        <v>34.571385620119209</v>
      </c>
      <c r="BL176" s="131">
        <f t="shared" si="143"/>
        <v>11.159644459235837</v>
      </c>
      <c r="BM176" s="131">
        <f t="shared" si="144"/>
        <v>179.7610847057322</v>
      </c>
      <c r="BN176" s="131">
        <f t="shared" si="145"/>
        <v>104.99845795720202</v>
      </c>
      <c r="BO176" s="131">
        <f t="shared" si="146"/>
        <v>34.130284347386379</v>
      </c>
      <c r="BP176" s="129">
        <f t="shared" si="147"/>
        <v>0.20018392311015534</v>
      </c>
      <c r="BQ176" s="129">
        <f t="shared" si="148"/>
        <v>0.15258247157319901</v>
      </c>
      <c r="BR176" s="129">
        <f t="shared" si="149"/>
        <v>5.0914757155640485E-2</v>
      </c>
      <c r="BS176" s="129">
        <f t="shared" si="150"/>
        <v>0.29304343303889424</v>
      </c>
      <c r="BT176" s="129">
        <f t="shared" si="151"/>
        <v>0.21904283421426821</v>
      </c>
      <c r="BU176" s="129">
        <f t="shared" si="152"/>
        <v>7.0510253699895484E-2</v>
      </c>
      <c r="BV176" s="129">
        <f t="shared" si="153"/>
        <v>0.68509303919585252</v>
      </c>
      <c r="BW176" s="129">
        <f t="shared" si="154"/>
        <v>0.3829004507463869</v>
      </c>
      <c r="BX176" s="129">
        <f t="shared" si="155"/>
        <v>0.124293737405334</v>
      </c>
      <c r="BY176" s="131">
        <f t="shared" si="156"/>
        <v>79.438581686927378</v>
      </c>
      <c r="BZ176" s="131">
        <f t="shared" si="157"/>
        <v>65.596400533945157</v>
      </c>
      <c r="CA176" s="131">
        <f t="shared" si="158"/>
        <v>21.94927973551253</v>
      </c>
      <c r="CB176" s="131">
        <f t="shared" si="159"/>
        <v>140.21320572573887</v>
      </c>
      <c r="CC176" s="131">
        <f t="shared" si="160"/>
        <v>113.55450855094186</v>
      </c>
      <c r="CD176" s="131">
        <f t="shared" si="161"/>
        <v>36.654756955705672</v>
      </c>
      <c r="CE176" s="131">
        <f t="shared" si="162"/>
        <v>540.7777052447932</v>
      </c>
      <c r="CF176" s="131">
        <f t="shared" si="163"/>
        <v>315.81654922048489</v>
      </c>
      <c r="CG176" s="131">
        <f t="shared" si="164"/>
        <v>102.65727078468369</v>
      </c>
    </row>
    <row r="177" spans="2:85" x14ac:dyDescent="0.2">
      <c r="B177" s="103">
        <v>2035</v>
      </c>
      <c r="C177" s="103">
        <v>3</v>
      </c>
      <c r="D177" s="103">
        <v>2</v>
      </c>
      <c r="E177" s="4" t="s">
        <v>5</v>
      </c>
      <c r="F177" s="4" t="s">
        <v>4</v>
      </c>
      <c r="G177" s="133">
        <f>SUMIFS('Model Trip Data'!$H:$H,'Model Trip Data'!$A:$A,$B177,'Model Trip Data'!$B:$B,$C177,'Model Trip Data'!$C:$C,$D177,'Model Trip Data'!$E:$E,G$7,'Model Trip Data'!$F:$F,G$8,'Model Trip Data'!$D:$D,G$10,'Model Trip Data'!$G:$G,G$9)</f>
        <v>31</v>
      </c>
      <c r="H177" s="133">
        <f>SUMIFS('Model Trip Data'!$H:$H,'Model Trip Data'!$A:$A,$B177,'Model Trip Data'!$B:$B,$C177,'Model Trip Data'!$C:$C,$D177,'Model Trip Data'!$E:$E,H$7,'Model Trip Data'!$F:$F,H$8,'Model Trip Data'!$D:$D,H$10,'Model Trip Data'!$G:$G,H$9)</f>
        <v>843</v>
      </c>
      <c r="I177" s="133">
        <f>SUMIFS('Model Trip Data'!$H:$H,'Model Trip Data'!$A:$A,$B177,'Model Trip Data'!$B:$B,$C177,'Model Trip Data'!$C:$C,$D177,'Model Trip Data'!$E:$E,I$7,'Model Trip Data'!$F:$F,I$8,'Model Trip Data'!$D:$D,I$10,'Model Trip Data'!$G:$G,I$9)</f>
        <v>2648</v>
      </c>
      <c r="J177" s="133">
        <f>SUMIFS('Model Trip Data'!$H:$H,'Model Trip Data'!$A:$A,$B177,'Model Trip Data'!$B:$B,$C177,'Model Trip Data'!$C:$C,$D177,'Model Trip Data'!$E:$E,J$7,'Model Trip Data'!$F:$F,J$8,'Model Trip Data'!$D:$D,J$10,'Model Trip Data'!$G:$G,J$9)</f>
        <v>60</v>
      </c>
      <c r="K177" s="133">
        <f>SUMIFS('Model Trip Data'!$H:$H,'Model Trip Data'!$A:$A,$B177,'Model Trip Data'!$B:$B,$C177,'Model Trip Data'!$C:$C,$D177,'Model Trip Data'!$E:$E,K$7,'Model Trip Data'!$F:$F,K$8,'Model Trip Data'!$D:$D,K$10,'Model Trip Data'!$G:$G,K$9)</f>
        <v>1036</v>
      </c>
      <c r="L177" s="133">
        <f>SUMIFS('Model Trip Data'!$H:$H,'Model Trip Data'!$A:$A,$B177,'Model Trip Data'!$B:$B,$C177,'Model Trip Data'!$C:$C,$D177,'Model Trip Data'!$E:$E,L$7,'Model Trip Data'!$F:$F,L$8,'Model Trip Data'!$D:$D,L$10,'Model Trip Data'!$G:$G,L$9)</f>
        <v>3153</v>
      </c>
      <c r="M177" s="133">
        <f>SUMIFS('Model Trip Data'!$H:$H,'Model Trip Data'!$A:$A,$B177,'Model Trip Data'!$B:$B,$C177,'Model Trip Data'!$C:$C,$D177,'Model Trip Data'!$E:$E,M$7,'Model Trip Data'!$F:$F,M$8,'Model Trip Data'!$G:$G,M$9)</f>
        <v>205</v>
      </c>
      <c r="N177" s="133">
        <f>SUMIFS('Model Trip Data'!$H:$H,'Model Trip Data'!$A:$A,$B177,'Model Trip Data'!$B:$B,$C177,'Model Trip Data'!$C:$C,$D177,'Model Trip Data'!$E:$E,N$7,'Model Trip Data'!$F:$F,N$8,'Model Trip Data'!$G:$G,N$9)</f>
        <v>2082</v>
      </c>
      <c r="O177" s="133">
        <f>SUMIFS('Model Trip Data'!$H:$H,'Model Trip Data'!$A:$A,$B177,'Model Trip Data'!$B:$B,$C177,'Model Trip Data'!$C:$C,$D177,'Model Trip Data'!$E:$E,O$7,'Model Trip Data'!$F:$F,O$8,'Model Trip Data'!$G:$G,O$9)</f>
        <v>7221</v>
      </c>
      <c r="P177" s="134">
        <f>VLOOKUP($B177&amp;"_"&amp;$C177&amp;"_"&amp;$D177&amp;"_"&amp;P$10,'Model Skims Data'!$A:$H,6,FALSE)</f>
        <v>25.049034290249701</v>
      </c>
      <c r="Q177" s="134">
        <f>VLOOKUP($B177&amp;"_"&amp;$C177&amp;"_"&amp;$D177&amp;"_"&amp;Q$10,'Model Skims Data'!$A:$H,7,FALSE)</f>
        <v>22.509405785131001</v>
      </c>
      <c r="R177" s="134">
        <f>VLOOKUP($B177&amp;"_"&amp;$C177&amp;"_"&amp;$D177&amp;"_"&amp;R$10,'Model Skims Data'!$A:$H,6,FALSE)</f>
        <v>27.668237783693499</v>
      </c>
      <c r="S177" s="134">
        <f>VLOOKUP($B177&amp;"_"&amp;$C177&amp;"_"&amp;$D177&amp;"_"&amp;S$10,'Model Skims Data'!$A:$H,7,FALSE)</f>
        <v>23.385433381497698</v>
      </c>
      <c r="T177" s="134">
        <f>VLOOKUP($B177&amp;"_"&amp;$C177&amp;"_"&amp;$D177&amp;"_"&amp;T$10,'Model Skims Data'!$A:$H,6,FALSE)</f>
        <v>23.0155189605351</v>
      </c>
      <c r="U177" s="134">
        <f>VLOOKUP($B177&amp;"_"&amp;$C177&amp;"_"&amp;$D177&amp;"_"&amp;U$10,'Model Skims Data'!$A:$H,7,FALSE)</f>
        <v>20.449534450498799</v>
      </c>
      <c r="V177" s="134">
        <f>VLOOKUP($B177&amp;"_"&amp;$C177&amp;"_"&amp;$D177&amp;"_"&amp;V$10,'Model Skims Data'!$A:$H,8,FALSE)</f>
        <v>13.631016584786501</v>
      </c>
      <c r="W177" s="134">
        <f>VLOOKUP($B177&amp;"_"&amp;$C177&amp;"_"&amp;$D177&amp;"_"&amp;W$10,'Model Skims Data'!$A:$H,8,FALSE)</f>
        <v>14.8135522862295</v>
      </c>
      <c r="X177" s="134">
        <f>VLOOKUP($B177&amp;"_"&amp;$C177&amp;"_"&amp;$D177&amp;"_"&amp;X$10,'Model Skims Data'!$A:$H,8,FALSE)</f>
        <v>13.1679862920373</v>
      </c>
      <c r="Y177" s="134">
        <f>HLOOKUP('Pooling Demand- Subsidy &amp; ML'!$B177,'Main Sheet'!$B$9:$F$44,21,FALSE)</f>
        <v>26</v>
      </c>
      <c r="Z177" s="134">
        <f>HLOOKUP('Pooling Demand- Subsidy &amp; ML'!$B177,'Main Sheet'!$B$9:$F$44,23,FALSE)</f>
        <v>0</v>
      </c>
      <c r="AA177" s="179">
        <f>HLOOKUP('Pooling Demand- Subsidy &amp; ML'!$B177,'Main Sheet'!$B$9:$F$44,28,FALSE)</f>
        <v>-1.9513339196716502E-3</v>
      </c>
      <c r="AB177" s="180">
        <f>HLOOKUP('Pooling Demand- Subsidy &amp; ML'!$B177,'Main Sheet'!$B$9:$F$44,30,FALSE)</f>
        <v>-2.6</v>
      </c>
      <c r="AC177" s="180">
        <f>HLOOKUP('Pooling Demand- Subsidy &amp; ML'!$B177,'Main Sheet'!$B$9:$F$44,31,FALSE)</f>
        <v>-5.9</v>
      </c>
      <c r="AD177" s="180">
        <f>HLOOKUP('Pooling Demand- Subsidy &amp; ML'!$B177,'Main Sheet'!$B$9:$F$44,32,FALSE)</f>
        <v>-7.9</v>
      </c>
      <c r="AE177" s="108">
        <f t="shared" si="123"/>
        <v>0.12915680653846673</v>
      </c>
      <c r="AF177" s="108">
        <f t="shared" si="124"/>
        <v>5.4404688750401007E-3</v>
      </c>
      <c r="AG177" s="108">
        <f t="shared" si="125"/>
        <v>7.3976739622755295E-4</v>
      </c>
      <c r="AH177" s="134">
        <f>HLOOKUP('Pooling Demand- Subsidy &amp; ML'!$B177,'Main Sheet'!$B$9:$F$44,24,FALSE)</f>
        <v>54</v>
      </c>
      <c r="AI177" s="180">
        <f>HLOOKUP('Pooling Demand- Subsidy &amp; ML'!$B177,'Main Sheet'!$B$9:$F$44,34,FALSE)</f>
        <v>-2.9</v>
      </c>
      <c r="AJ177" s="180">
        <f>HLOOKUP('Pooling Demand- Subsidy &amp; ML'!$B177,'Main Sheet'!$B$9:$F$44,35,FALSE)</f>
        <v>-6.3</v>
      </c>
      <c r="AK177" s="180">
        <f>HLOOKUP('Pooling Demand- Subsidy &amp; ML'!$B177,'Main Sheet'!$B$9:$F$44,36,FALSE)</f>
        <v>-8.4</v>
      </c>
      <c r="AL177" s="108">
        <f t="shared" si="126"/>
        <v>2.6097698226200623E-2</v>
      </c>
      <c r="AM177" s="108">
        <f t="shared" si="127"/>
        <v>8.9350575919747404E-4</v>
      </c>
      <c r="AN177" s="108">
        <f t="shared" si="128"/>
        <v>1.095013828598442E-4</v>
      </c>
      <c r="AO177" s="128">
        <f>HLOOKUP($B177,'Main Sheet'!$B$9:$F$44,26,FALSE)*$P177/(1-AE177)</f>
        <v>-0.92045169934878435</v>
      </c>
      <c r="AP177" s="128">
        <f>HLOOKUP($B177,'Main Sheet'!$B$9:$F$44,26,FALSE)*$P177/(1-AF177)</f>
        <v>-0.80595386420089365</v>
      </c>
      <c r="AQ177" s="128">
        <f>HLOOKUP($B177,'Main Sheet'!$B$9:$F$44,26,FALSE)*$P177/(1-AG177)</f>
        <v>-0.80216251096007463</v>
      </c>
      <c r="AR177" s="128">
        <f>HLOOKUP($B177,'Main Sheet'!$B$9:$F$44,26,FALSE)*$R177/(1-AE177)</f>
        <v>-1.0166969389275029</v>
      </c>
      <c r="AS177" s="128">
        <f>HLOOKUP($B177,'Main Sheet'!$B$9:$F$44,26,FALSE)*$R177/(1-AF177)</f>
        <v>-0.89022686060503842</v>
      </c>
      <c r="AT177" s="128">
        <f>HLOOKUP($B177,'Main Sheet'!$B$9:$F$44,26,FALSE)*$R177/(1-AG177)</f>
        <v>-0.88603907189536391</v>
      </c>
      <c r="AU177" s="128">
        <f>HLOOKUP($B177,'Main Sheet'!$B$9:$F$44,26,FALSE)*$T177/(1-AL177)</f>
        <v>-0.7562325352304009</v>
      </c>
      <c r="AV177" s="128">
        <f>HLOOKUP($B177,'Main Sheet'!$B$9:$F$44,26,FALSE)*$T177/(1-AM177)</f>
        <v>-0.73715525920664704</v>
      </c>
      <c r="AW177" s="128">
        <f>HLOOKUP($B177,'Main Sheet'!$B$9:$F$44,26,FALSE)*$T177/(1-AN177)</f>
        <v>-0.73657726296600112</v>
      </c>
      <c r="AX177" s="50">
        <f t="shared" si="129"/>
        <v>9.3321177422038548E-2</v>
      </c>
      <c r="AY177" s="50">
        <f t="shared" si="130"/>
        <v>8.1712667387416116E-2</v>
      </c>
      <c r="AZ177" s="50">
        <f t="shared" si="131"/>
        <v>8.1328276170901007E-2</v>
      </c>
      <c r="BA177" s="50">
        <f t="shared" si="132"/>
        <v>0.15737591095533937</v>
      </c>
      <c r="BB177" s="50">
        <f t="shared" si="133"/>
        <v>0.13779943440413947</v>
      </c>
      <c r="BC177" s="50">
        <f t="shared" si="134"/>
        <v>0.1371512008570131</v>
      </c>
      <c r="BD177" s="50">
        <f t="shared" si="135"/>
        <v>8.4311849527010402E-2</v>
      </c>
      <c r="BE177" s="50">
        <f t="shared" si="136"/>
        <v>8.2184937035722341E-2</v>
      </c>
      <c r="BF177" s="50">
        <f t="shared" si="137"/>
        <v>8.2120496629103673E-2</v>
      </c>
      <c r="BG177" s="131">
        <f t="shared" si="138"/>
        <v>4.003861002692469</v>
      </c>
      <c r="BH177" s="131">
        <f t="shared" si="139"/>
        <v>4.5863152616588048</v>
      </c>
      <c r="BI177" s="131">
        <f t="shared" si="140"/>
        <v>1.9589040652105603</v>
      </c>
      <c r="BJ177" s="131">
        <f t="shared" si="141"/>
        <v>7.7494083923080037</v>
      </c>
      <c r="BK177" s="131">
        <f t="shared" si="142"/>
        <v>5.6363257545415442</v>
      </c>
      <c r="BL177" s="131">
        <f t="shared" si="143"/>
        <v>2.3324866003054745</v>
      </c>
      <c r="BM177" s="131">
        <f t="shared" si="144"/>
        <v>5.3500281363711277</v>
      </c>
      <c r="BN177" s="131">
        <f t="shared" si="145"/>
        <v>1.860278990649141</v>
      </c>
      <c r="BO177" s="131">
        <f t="shared" si="146"/>
        <v>0.79070948563093502</v>
      </c>
      <c r="BP177" s="129">
        <f t="shared" si="147"/>
        <v>0.37364502300544505</v>
      </c>
      <c r="BQ177" s="129">
        <f t="shared" si="148"/>
        <v>0.37476005350975622</v>
      </c>
      <c r="BR177" s="129">
        <f t="shared" si="149"/>
        <v>0.15931429080774512</v>
      </c>
      <c r="BS177" s="129">
        <f t="shared" si="150"/>
        <v>1.2195702051044239</v>
      </c>
      <c r="BT177" s="129">
        <f t="shared" si="151"/>
        <v>0.77668250109330939</v>
      </c>
      <c r="BU177" s="129">
        <f t="shared" si="152"/>
        <v>0.31990333821478778</v>
      </c>
      <c r="BV177" s="129">
        <f t="shared" si="153"/>
        <v>0.45107076719899442</v>
      </c>
      <c r="BW177" s="129">
        <f t="shared" si="154"/>
        <v>0.15288691171537677</v>
      </c>
      <c r="BX177" s="129">
        <f t="shared" si="155"/>
        <v>6.4933455649355501E-2</v>
      </c>
      <c r="BY177" s="131">
        <f t="shared" si="156"/>
        <v>59.669857236291115</v>
      </c>
      <c r="BZ177" s="131">
        <f t="shared" si="157"/>
        <v>67.624499899437566</v>
      </c>
      <c r="CA177" s="131">
        <f t="shared" si="158"/>
        <v>28.873469541084717</v>
      </c>
      <c r="CB177" s="131">
        <f t="shared" si="159"/>
        <v>132.86243340684231</v>
      </c>
      <c r="CC177" s="131">
        <f t="shared" si="160"/>
        <v>94.999433106868338</v>
      </c>
      <c r="CD177" s="131">
        <f t="shared" si="161"/>
        <v>39.291317037738956</v>
      </c>
      <c r="CE177" s="131">
        <f t="shared" si="162"/>
        <v>76.388790840963978</v>
      </c>
      <c r="CF177" s="131">
        <f t="shared" si="163"/>
        <v>26.509341005932871</v>
      </c>
      <c r="CG177" s="131">
        <f t="shared" si="164"/>
        <v>11.267094521657341</v>
      </c>
    </row>
    <row r="178" spans="2:85" x14ac:dyDescent="0.2">
      <c r="B178" s="103">
        <v>2035</v>
      </c>
      <c r="C178" s="103">
        <v>4</v>
      </c>
      <c r="D178" s="103">
        <v>2</v>
      </c>
      <c r="E178" s="4" t="s">
        <v>6</v>
      </c>
      <c r="F178" s="4" t="s">
        <v>4</v>
      </c>
      <c r="G178" s="133">
        <f>SUMIFS('Model Trip Data'!$H:$H,'Model Trip Data'!$A:$A,$B178,'Model Trip Data'!$B:$B,$C178,'Model Trip Data'!$C:$C,$D178,'Model Trip Data'!$E:$E,G$7,'Model Trip Data'!$F:$F,G$8,'Model Trip Data'!$D:$D,G$10,'Model Trip Data'!$G:$G,G$9)</f>
        <v>1</v>
      </c>
      <c r="H178" s="133">
        <f>SUMIFS('Model Trip Data'!$H:$H,'Model Trip Data'!$A:$A,$B178,'Model Trip Data'!$B:$B,$C178,'Model Trip Data'!$C:$C,$D178,'Model Trip Data'!$E:$E,H$7,'Model Trip Data'!$F:$F,H$8,'Model Trip Data'!$D:$D,H$10,'Model Trip Data'!$G:$G,H$9)</f>
        <v>24</v>
      </c>
      <c r="I178" s="133">
        <f>SUMIFS('Model Trip Data'!$H:$H,'Model Trip Data'!$A:$A,$B178,'Model Trip Data'!$B:$B,$C178,'Model Trip Data'!$C:$C,$D178,'Model Trip Data'!$E:$E,I$7,'Model Trip Data'!$F:$F,I$8,'Model Trip Data'!$D:$D,I$10,'Model Trip Data'!$G:$G,I$9)</f>
        <v>72</v>
      </c>
      <c r="J178" s="133">
        <f>SUMIFS('Model Trip Data'!$H:$H,'Model Trip Data'!$A:$A,$B178,'Model Trip Data'!$B:$B,$C178,'Model Trip Data'!$C:$C,$D178,'Model Trip Data'!$E:$E,J$7,'Model Trip Data'!$F:$F,J$8,'Model Trip Data'!$D:$D,J$10,'Model Trip Data'!$G:$G,J$9)</f>
        <v>4</v>
      </c>
      <c r="K178" s="133">
        <f>SUMIFS('Model Trip Data'!$H:$H,'Model Trip Data'!$A:$A,$B178,'Model Trip Data'!$B:$B,$C178,'Model Trip Data'!$C:$C,$D178,'Model Trip Data'!$E:$E,K$7,'Model Trip Data'!$F:$F,K$8,'Model Trip Data'!$D:$D,K$10,'Model Trip Data'!$G:$G,K$9)</f>
        <v>49</v>
      </c>
      <c r="L178" s="133">
        <f>SUMIFS('Model Trip Data'!$H:$H,'Model Trip Data'!$A:$A,$B178,'Model Trip Data'!$B:$B,$C178,'Model Trip Data'!$C:$C,$D178,'Model Trip Data'!$E:$E,L$7,'Model Trip Data'!$F:$F,L$8,'Model Trip Data'!$D:$D,L$10,'Model Trip Data'!$G:$G,L$9)</f>
        <v>184</v>
      </c>
      <c r="M178" s="133">
        <f>SUMIFS('Model Trip Data'!$H:$H,'Model Trip Data'!$A:$A,$B178,'Model Trip Data'!$B:$B,$C178,'Model Trip Data'!$C:$C,$D178,'Model Trip Data'!$E:$E,M$7,'Model Trip Data'!$F:$F,M$8,'Model Trip Data'!$G:$G,M$9)</f>
        <v>12</v>
      </c>
      <c r="N178" s="133">
        <f>SUMIFS('Model Trip Data'!$H:$H,'Model Trip Data'!$A:$A,$B178,'Model Trip Data'!$B:$B,$C178,'Model Trip Data'!$C:$C,$D178,'Model Trip Data'!$E:$E,N$7,'Model Trip Data'!$F:$F,N$8,'Model Trip Data'!$G:$G,N$9)</f>
        <v>83</v>
      </c>
      <c r="O178" s="133">
        <f>SUMIFS('Model Trip Data'!$H:$H,'Model Trip Data'!$A:$A,$B178,'Model Trip Data'!$B:$B,$C178,'Model Trip Data'!$C:$C,$D178,'Model Trip Data'!$E:$E,O$7,'Model Trip Data'!$F:$F,O$8,'Model Trip Data'!$G:$G,O$9)</f>
        <v>224</v>
      </c>
      <c r="P178" s="134">
        <f>VLOOKUP($B178&amp;"_"&amp;$C178&amp;"_"&amp;$D178&amp;"_"&amp;P$10,'Model Skims Data'!$A:$H,6,FALSE)</f>
        <v>64.632289110031806</v>
      </c>
      <c r="Q178" s="134">
        <f>VLOOKUP($B178&amp;"_"&amp;$C178&amp;"_"&amp;$D178&amp;"_"&amp;Q$10,'Model Skims Data'!$A:$H,7,FALSE)</f>
        <v>64.021710522406906</v>
      </c>
      <c r="R178" s="134">
        <f>VLOOKUP($B178&amp;"_"&amp;$C178&amp;"_"&amp;$D178&amp;"_"&amp;R$10,'Model Skims Data'!$A:$H,6,FALSE)</f>
        <v>58.690515740984203</v>
      </c>
      <c r="S178" s="134">
        <f>VLOOKUP($B178&amp;"_"&amp;$C178&amp;"_"&amp;$D178&amp;"_"&amp;S$10,'Model Skims Data'!$A:$H,7,FALSE)</f>
        <v>58.1455883504319</v>
      </c>
      <c r="T178" s="134">
        <f>VLOOKUP($B178&amp;"_"&amp;$C178&amp;"_"&amp;$D178&amp;"_"&amp;T$10,'Model Skims Data'!$A:$H,6,FALSE)</f>
        <v>58.664890095236203</v>
      </c>
      <c r="U178" s="134">
        <f>VLOOKUP($B178&amp;"_"&amp;$C178&amp;"_"&amp;$D178&amp;"_"&amp;U$10,'Model Skims Data'!$A:$H,7,FALSE)</f>
        <v>57.186665557715799</v>
      </c>
      <c r="V178" s="134">
        <f>VLOOKUP($B178&amp;"_"&amp;$C178&amp;"_"&amp;$D178&amp;"_"&amp;V$10,'Model Skims Data'!$A:$H,8,FALSE)</f>
        <v>45.874752939274899</v>
      </c>
      <c r="W178" s="134">
        <f>VLOOKUP($B178&amp;"_"&amp;$C178&amp;"_"&amp;$D178&amp;"_"&amp;W$10,'Model Skims Data'!$A:$H,8,FALSE)</f>
        <v>42.337529448702099</v>
      </c>
      <c r="X178" s="134">
        <f>VLOOKUP($B178&amp;"_"&amp;$C178&amp;"_"&amp;$D178&amp;"_"&amp;X$10,'Model Skims Data'!$A:$H,8,FALSE)</f>
        <v>45.566248789121701</v>
      </c>
      <c r="Y178" s="134">
        <f>HLOOKUP('Pooling Demand- Subsidy &amp; ML'!$B178,'Main Sheet'!$B$9:$F$44,21,FALSE)</f>
        <v>26</v>
      </c>
      <c r="Z178" s="134">
        <f>HLOOKUP('Pooling Demand- Subsidy &amp; ML'!$B178,'Main Sheet'!$B$9:$F$44,23,FALSE)</f>
        <v>0</v>
      </c>
      <c r="AA178" s="179">
        <f>HLOOKUP('Pooling Demand- Subsidy &amp; ML'!$B178,'Main Sheet'!$B$9:$F$44,28,FALSE)</f>
        <v>-1.9513339196716502E-3</v>
      </c>
      <c r="AB178" s="180">
        <f>HLOOKUP('Pooling Demand- Subsidy &amp; ML'!$B178,'Main Sheet'!$B$9:$F$44,30,FALSE)</f>
        <v>-2.6</v>
      </c>
      <c r="AC178" s="180">
        <f>HLOOKUP('Pooling Demand- Subsidy &amp; ML'!$B178,'Main Sheet'!$B$9:$F$44,31,FALSE)</f>
        <v>-5.9</v>
      </c>
      <c r="AD178" s="180">
        <f>HLOOKUP('Pooling Demand- Subsidy &amp; ML'!$B178,'Main Sheet'!$B$9:$F$44,32,FALSE)</f>
        <v>-7.9</v>
      </c>
      <c r="AE178" s="108">
        <f t="shared" si="123"/>
        <v>0.432278971994698</v>
      </c>
      <c r="AF178" s="108">
        <f t="shared" si="124"/>
        <v>2.7316734605070236E-2</v>
      </c>
      <c r="AG178" s="108">
        <f t="shared" si="125"/>
        <v>3.7863509293744962E-3</v>
      </c>
      <c r="AH178" s="134">
        <f>HLOOKUP('Pooling Demand- Subsidy &amp; ML'!$B178,'Main Sheet'!$B$9:$F$44,24,FALSE)</f>
        <v>54</v>
      </c>
      <c r="AI178" s="180">
        <f>HLOOKUP('Pooling Demand- Subsidy &amp; ML'!$B178,'Main Sheet'!$B$9:$F$44,34,FALSE)</f>
        <v>-2.9</v>
      </c>
      <c r="AJ178" s="180">
        <f>HLOOKUP('Pooling Demand- Subsidy &amp; ML'!$B178,'Main Sheet'!$B$9:$F$44,35,FALSE)</f>
        <v>-6.3</v>
      </c>
      <c r="AK178" s="180">
        <f>HLOOKUP('Pooling Demand- Subsidy &amp; ML'!$B178,'Main Sheet'!$B$9:$F$44,36,FALSE)</f>
        <v>-8.4</v>
      </c>
      <c r="AL178" s="108">
        <f t="shared" si="126"/>
        <v>4.5429786070021868E-3</v>
      </c>
      <c r="AM178" s="108">
        <f t="shared" si="127"/>
        <v>1.5228278068096966E-4</v>
      </c>
      <c r="AN178" s="108">
        <f t="shared" si="128"/>
        <v>1.8650497761700855E-5</v>
      </c>
      <c r="AO178" s="128">
        <f>HLOOKUP($B178,'Main Sheet'!$B$9:$F$44,26,FALSE)*$P178/(1-AE178)</f>
        <v>-3.6430449983291839</v>
      </c>
      <c r="AP178" s="128">
        <f>HLOOKUP($B178,'Main Sheet'!$B$9:$F$44,26,FALSE)*$P178/(1-AF178)</f>
        <v>-2.1263172968039825</v>
      </c>
      <c r="AQ178" s="128">
        <f>HLOOKUP($B178,'Main Sheet'!$B$9:$F$44,26,FALSE)*$P178/(1-AG178)</f>
        <v>-2.0760940722409162</v>
      </c>
      <c r="AR178" s="128">
        <f>HLOOKUP($B178,'Main Sheet'!$B$9:$F$44,26,FALSE)*$R178/(1-AE178)</f>
        <v>-3.3081327114308592</v>
      </c>
      <c r="AS178" s="128">
        <f>HLOOKUP($B178,'Main Sheet'!$B$9:$F$44,26,FALSE)*$R178/(1-AF178)</f>
        <v>-1.9308407685506421</v>
      </c>
      <c r="AT178" s="128">
        <f>HLOOKUP($B178,'Main Sheet'!$B$9:$F$44,26,FALSE)*$R178/(1-AG178)</f>
        <v>-1.8852346637326076</v>
      </c>
      <c r="AU178" s="128">
        <f>HLOOKUP($B178,'Main Sheet'!$B$9:$F$44,26,FALSE)*$T178/(1-AL178)</f>
        <v>-1.8858438312289787</v>
      </c>
      <c r="AV178" s="128">
        <f>HLOOKUP($B178,'Main Sheet'!$B$9:$F$44,26,FALSE)*$T178/(1-AM178)</f>
        <v>-1.8775624034712612</v>
      </c>
      <c r="AW178" s="128">
        <f>HLOOKUP($B178,'Main Sheet'!$B$9:$F$44,26,FALSE)*$T178/(1-AN178)</f>
        <v>-1.8773114958414099</v>
      </c>
      <c r="AX178" s="50">
        <f t="shared" si="129"/>
        <v>3.4415696865493478E-2</v>
      </c>
      <c r="AY178" s="50">
        <f t="shared" si="130"/>
        <v>2.0087232400429714E-2</v>
      </c>
      <c r="AZ178" s="50">
        <f t="shared" si="131"/>
        <v>1.9612775655326965E-2</v>
      </c>
      <c r="BA178" s="50">
        <f t="shared" si="132"/>
        <v>3.0715220394321625E-2</v>
      </c>
      <c r="BB178" s="50">
        <f t="shared" si="133"/>
        <v>1.7927394371891069E-2</v>
      </c>
      <c r="BC178" s="50">
        <f t="shared" si="134"/>
        <v>1.7503952604886932E-2</v>
      </c>
      <c r="BD178" s="50">
        <f t="shared" si="135"/>
        <v>4.7519063288597813E-2</v>
      </c>
      <c r="BE178" s="50">
        <f t="shared" si="136"/>
        <v>4.7310389758360438E-2</v>
      </c>
      <c r="BF178" s="50">
        <f t="shared" si="137"/>
        <v>4.7304067445056941E-2</v>
      </c>
      <c r="BG178" s="131">
        <f t="shared" si="138"/>
        <v>0.432278971994698</v>
      </c>
      <c r="BH178" s="131">
        <f t="shared" si="139"/>
        <v>0.65560163052168563</v>
      </c>
      <c r="BI178" s="131">
        <f t="shared" si="140"/>
        <v>0.27261726691496374</v>
      </c>
      <c r="BJ178" s="131">
        <f t="shared" si="141"/>
        <v>1.729115887978792</v>
      </c>
      <c r="BK178" s="131">
        <f t="shared" si="142"/>
        <v>1.3385199956484415</v>
      </c>
      <c r="BL178" s="131">
        <f t="shared" si="143"/>
        <v>0.69668857100490733</v>
      </c>
      <c r="BM178" s="131">
        <f t="shared" si="144"/>
        <v>5.4515743284026238E-2</v>
      </c>
      <c r="BN178" s="131">
        <f t="shared" si="145"/>
        <v>1.2639470796520481E-2</v>
      </c>
      <c r="BO178" s="131">
        <f t="shared" si="146"/>
        <v>4.1777114986209915E-3</v>
      </c>
      <c r="BP178" s="129">
        <f t="shared" si="147"/>
        <v>1.4877182061496672E-2</v>
      </c>
      <c r="BQ178" s="129">
        <f t="shared" si="148"/>
        <v>1.3169222314389753E-2</v>
      </c>
      <c r="BR178" s="129">
        <f t="shared" si="149"/>
        <v>5.346781295771574E-3</v>
      </c>
      <c r="BS178" s="129">
        <f t="shared" si="150"/>
        <v>5.3110175586591736E-2</v>
      </c>
      <c r="BT178" s="129">
        <f t="shared" si="151"/>
        <v>2.3996175836651527E-2</v>
      </c>
      <c r="BU178" s="129">
        <f t="shared" si="152"/>
        <v>1.2194803727236301E-2</v>
      </c>
      <c r="BV178" s="129">
        <f t="shared" si="153"/>
        <v>2.5905370553385939E-3</v>
      </c>
      <c r="BW178" s="129">
        <f t="shared" si="154"/>
        <v>5.9797828972279847E-4</v>
      </c>
      <c r="BX178" s="129">
        <f t="shared" si="155"/>
        <v>1.9762274649675729E-4</v>
      </c>
      <c r="BY178" s="131">
        <f t="shared" si="156"/>
        <v>20.513178092604278</v>
      </c>
      <c r="BZ178" s="131">
        <f t="shared" si="157"/>
        <v>30.679697646843131</v>
      </c>
      <c r="CA178" s="131">
        <f t="shared" si="158"/>
        <v>12.751532037668181</v>
      </c>
      <c r="CB178" s="131">
        <f t="shared" si="159"/>
        <v>75.455048450443854</v>
      </c>
      <c r="CC178" s="131">
        <f t="shared" si="160"/>
        <v>57.68556853458297</v>
      </c>
      <c r="CD178" s="131">
        <f t="shared" si="161"/>
        <v>30.012370753417454</v>
      </c>
      <c r="CE178" s="131">
        <f t="shared" si="162"/>
        <v>2.6021189773648272</v>
      </c>
      <c r="CF178" s="131">
        <f t="shared" si="163"/>
        <v>0.60318089839709299</v>
      </c>
      <c r="CG178" s="131">
        <f t="shared" si="164"/>
        <v>0.19936756874859934</v>
      </c>
    </row>
    <row r="179" spans="2:85" x14ac:dyDescent="0.2">
      <c r="B179" s="103">
        <v>2035</v>
      </c>
      <c r="C179" s="103">
        <v>5</v>
      </c>
      <c r="D179" s="103">
        <v>2</v>
      </c>
      <c r="E179" s="4" t="s">
        <v>7</v>
      </c>
      <c r="F179" s="4" t="s">
        <v>4</v>
      </c>
      <c r="G179" s="133">
        <f>SUMIFS('Model Trip Data'!$H:$H,'Model Trip Data'!$A:$A,$B179,'Model Trip Data'!$B:$B,$C179,'Model Trip Data'!$C:$C,$D179,'Model Trip Data'!$E:$E,G$7,'Model Trip Data'!$F:$F,G$8,'Model Trip Data'!$D:$D,G$10,'Model Trip Data'!$G:$G,G$9)</f>
        <v>1</v>
      </c>
      <c r="H179" s="133">
        <f>SUMIFS('Model Trip Data'!$H:$H,'Model Trip Data'!$A:$A,$B179,'Model Trip Data'!$B:$B,$C179,'Model Trip Data'!$C:$C,$D179,'Model Trip Data'!$E:$E,H$7,'Model Trip Data'!$F:$F,H$8,'Model Trip Data'!$D:$D,H$10,'Model Trip Data'!$G:$G,H$9)</f>
        <v>20</v>
      </c>
      <c r="I179" s="133">
        <f>SUMIFS('Model Trip Data'!$H:$H,'Model Trip Data'!$A:$A,$B179,'Model Trip Data'!$B:$B,$C179,'Model Trip Data'!$C:$C,$D179,'Model Trip Data'!$E:$E,I$7,'Model Trip Data'!$F:$F,I$8,'Model Trip Data'!$D:$D,I$10,'Model Trip Data'!$G:$G,I$9)</f>
        <v>53</v>
      </c>
      <c r="J179" s="133">
        <f>SUMIFS('Model Trip Data'!$H:$H,'Model Trip Data'!$A:$A,$B179,'Model Trip Data'!$B:$B,$C179,'Model Trip Data'!$C:$C,$D179,'Model Trip Data'!$E:$E,J$7,'Model Trip Data'!$F:$F,J$8,'Model Trip Data'!$D:$D,J$10,'Model Trip Data'!$G:$G,J$9)</f>
        <v>1</v>
      </c>
      <c r="K179" s="133">
        <f>SUMIFS('Model Trip Data'!$H:$H,'Model Trip Data'!$A:$A,$B179,'Model Trip Data'!$B:$B,$C179,'Model Trip Data'!$C:$C,$D179,'Model Trip Data'!$E:$E,K$7,'Model Trip Data'!$F:$F,K$8,'Model Trip Data'!$D:$D,K$10,'Model Trip Data'!$G:$G,K$9)</f>
        <v>27</v>
      </c>
      <c r="L179" s="133">
        <f>SUMIFS('Model Trip Data'!$H:$H,'Model Trip Data'!$A:$A,$B179,'Model Trip Data'!$B:$B,$C179,'Model Trip Data'!$C:$C,$D179,'Model Trip Data'!$E:$E,L$7,'Model Trip Data'!$F:$F,L$8,'Model Trip Data'!$D:$D,L$10,'Model Trip Data'!$G:$G,L$9)</f>
        <v>79</v>
      </c>
      <c r="M179" s="133">
        <f>SUMIFS('Model Trip Data'!$H:$H,'Model Trip Data'!$A:$A,$B179,'Model Trip Data'!$B:$B,$C179,'Model Trip Data'!$C:$C,$D179,'Model Trip Data'!$E:$E,M$7,'Model Trip Data'!$F:$F,M$8,'Model Trip Data'!$G:$G,M$9)</f>
        <v>2</v>
      </c>
      <c r="N179" s="133">
        <f>SUMIFS('Model Trip Data'!$H:$H,'Model Trip Data'!$A:$A,$B179,'Model Trip Data'!$B:$B,$C179,'Model Trip Data'!$C:$C,$D179,'Model Trip Data'!$E:$E,N$7,'Model Trip Data'!$F:$F,N$8,'Model Trip Data'!$G:$G,N$9)</f>
        <v>58</v>
      </c>
      <c r="O179" s="133">
        <f>SUMIFS('Model Trip Data'!$H:$H,'Model Trip Data'!$A:$A,$B179,'Model Trip Data'!$B:$B,$C179,'Model Trip Data'!$C:$C,$D179,'Model Trip Data'!$E:$E,O$7,'Model Trip Data'!$F:$F,O$8,'Model Trip Data'!$G:$G,O$9)</f>
        <v>217</v>
      </c>
      <c r="P179" s="134">
        <f>VLOOKUP($B179&amp;"_"&amp;$C179&amp;"_"&amp;$D179&amp;"_"&amp;P$10,'Model Skims Data'!$A:$H,6,FALSE)</f>
        <v>65.541446150888802</v>
      </c>
      <c r="Q179" s="134">
        <f>VLOOKUP($B179&amp;"_"&amp;$C179&amp;"_"&amp;$D179&amp;"_"&amp;Q$10,'Model Skims Data'!$A:$H,7,FALSE)</f>
        <v>56.186456462114101</v>
      </c>
      <c r="R179" s="134">
        <f>VLOOKUP($B179&amp;"_"&amp;$C179&amp;"_"&amp;$D179&amp;"_"&amp;R$10,'Model Skims Data'!$A:$H,6,FALSE)</f>
        <v>58.904654260744103</v>
      </c>
      <c r="S179" s="134">
        <f>VLOOKUP($B179&amp;"_"&amp;$C179&amp;"_"&amp;$D179&amp;"_"&amp;S$10,'Model Skims Data'!$A:$H,7,FALSE)</f>
        <v>54.6882413261295</v>
      </c>
      <c r="T179" s="134">
        <f>VLOOKUP($B179&amp;"_"&amp;$C179&amp;"_"&amp;$D179&amp;"_"&amp;T$10,'Model Skims Data'!$A:$H,6,FALSE)</f>
        <v>59.153895780373503</v>
      </c>
      <c r="U179" s="134">
        <f>VLOOKUP($B179&amp;"_"&amp;$C179&amp;"_"&amp;$D179&amp;"_"&amp;U$10,'Model Skims Data'!$A:$H,7,FALSE)</f>
        <v>56.174226317925502</v>
      </c>
      <c r="V179" s="134">
        <f>VLOOKUP($B179&amp;"_"&amp;$C179&amp;"_"&amp;$D179&amp;"_"&amp;V$10,'Model Skims Data'!$A:$H,8,FALSE)</f>
        <v>46.101033326884497</v>
      </c>
      <c r="W179" s="134">
        <f>VLOOKUP($B179&amp;"_"&amp;$C179&amp;"_"&amp;$D179&amp;"_"&amp;W$10,'Model Skims Data'!$A:$H,8,FALSE)</f>
        <v>44.758236573767803</v>
      </c>
      <c r="X179" s="134">
        <f>VLOOKUP($B179&amp;"_"&amp;$C179&amp;"_"&amp;$D179&amp;"_"&amp;X$10,'Model Skims Data'!$A:$H,8,FALSE)</f>
        <v>47.507340675281696</v>
      </c>
      <c r="Y179" s="134">
        <f>HLOOKUP('Pooling Demand- Subsidy &amp; ML'!$B179,'Main Sheet'!$B$9:$F$44,21,FALSE)</f>
        <v>26</v>
      </c>
      <c r="Z179" s="134">
        <f>HLOOKUP('Pooling Demand- Subsidy &amp; ML'!$B179,'Main Sheet'!$B$9:$F$44,23,FALSE)</f>
        <v>0</v>
      </c>
      <c r="AA179" s="179">
        <f>HLOOKUP('Pooling Demand- Subsidy &amp; ML'!$B179,'Main Sheet'!$B$9:$F$44,28,FALSE)</f>
        <v>-1.9513339196716502E-3</v>
      </c>
      <c r="AB179" s="180">
        <f>HLOOKUP('Pooling Demand- Subsidy &amp; ML'!$B179,'Main Sheet'!$B$9:$F$44,30,FALSE)</f>
        <v>-2.6</v>
      </c>
      <c r="AC179" s="180">
        <f>HLOOKUP('Pooling Demand- Subsidy &amp; ML'!$B179,'Main Sheet'!$B$9:$F$44,31,FALSE)</f>
        <v>-5.9</v>
      </c>
      <c r="AD179" s="180">
        <f>HLOOKUP('Pooling Demand- Subsidy &amp; ML'!$B179,'Main Sheet'!$B$9:$F$44,32,FALSE)</f>
        <v>-7.9</v>
      </c>
      <c r="AE179" s="108">
        <f t="shared" si="123"/>
        <v>0.43509854892573258</v>
      </c>
      <c r="AF179" s="108">
        <f t="shared" si="124"/>
        <v>2.7623432232489243E-2</v>
      </c>
      <c r="AG179" s="108">
        <f t="shared" si="125"/>
        <v>3.8299022684363088E-3</v>
      </c>
      <c r="AH179" s="134">
        <f>HLOOKUP('Pooling Demand- Subsidy &amp; ML'!$B179,'Main Sheet'!$B$9:$F$44,24,FALSE)</f>
        <v>54</v>
      </c>
      <c r="AI179" s="180">
        <f>HLOOKUP('Pooling Demand- Subsidy &amp; ML'!$B179,'Main Sheet'!$B$9:$F$44,34,FALSE)</f>
        <v>-2.9</v>
      </c>
      <c r="AJ179" s="180">
        <f>HLOOKUP('Pooling Demand- Subsidy &amp; ML'!$B179,'Main Sheet'!$B$9:$F$44,35,FALSE)</f>
        <v>-6.3</v>
      </c>
      <c r="AK179" s="180">
        <f>HLOOKUP('Pooling Demand- Subsidy &amp; ML'!$B179,'Main Sheet'!$B$9:$F$44,36,FALSE)</f>
        <v>-8.4</v>
      </c>
      <c r="AL179" s="108">
        <f t="shared" si="126"/>
        <v>4.0877063043528927E-3</v>
      </c>
      <c r="AM179" s="108">
        <f t="shared" si="127"/>
        <v>1.3696129930259785E-4</v>
      </c>
      <c r="AN179" s="108">
        <f t="shared" si="128"/>
        <v>1.677380755715764E-5</v>
      </c>
      <c r="AO179" s="128">
        <f>HLOOKUP($B179,'Main Sheet'!$B$9:$F$44,26,FALSE)*$P179/(1-AE179)</f>
        <v>-3.7127294908518604</v>
      </c>
      <c r="AP179" s="128">
        <f>HLOOKUP($B179,'Main Sheet'!$B$9:$F$44,26,FALSE)*$P179/(1-AF179)</f>
        <v>-2.1569074639917685</v>
      </c>
      <c r="AQ179" s="128">
        <f>HLOOKUP($B179,'Main Sheet'!$B$9:$F$44,26,FALSE)*$P179/(1-AG179)</f>
        <v>-2.1053897136687643</v>
      </c>
      <c r="AR179" s="128">
        <f>HLOOKUP($B179,'Main Sheet'!$B$9:$F$44,26,FALSE)*$R179/(1-AE179)</f>
        <v>-3.3367748175530845</v>
      </c>
      <c r="AS179" s="128">
        <f>HLOOKUP($B179,'Main Sheet'!$B$9:$F$44,26,FALSE)*$R179/(1-AF179)</f>
        <v>-1.9384968733579055</v>
      </c>
      <c r="AT179" s="128">
        <f>HLOOKUP($B179,'Main Sheet'!$B$9:$F$44,26,FALSE)*$R179/(1-AG179)</f>
        <v>-1.8921958615663499</v>
      </c>
      <c r="AU179" s="128">
        <f>HLOOKUP($B179,'Main Sheet'!$B$9:$F$44,26,FALSE)*$T179/(1-AL179)</f>
        <v>-1.9006941444086982</v>
      </c>
      <c r="AV179" s="128">
        <f>HLOOKUP($B179,'Main Sheet'!$B$9:$F$44,26,FALSE)*$T179/(1-AM179)</f>
        <v>-1.8931839579066461</v>
      </c>
      <c r="AW179" s="128">
        <f>HLOOKUP($B179,'Main Sheet'!$B$9:$F$44,26,FALSE)*$T179/(1-AN179)</f>
        <v>-1.892956417058606</v>
      </c>
      <c r="AX179" s="50">
        <f t="shared" si="129"/>
        <v>0.52993255632730485</v>
      </c>
      <c r="AY179" s="50">
        <f t="shared" si="130"/>
        <v>0.30786392840388305</v>
      </c>
      <c r="AZ179" s="50">
        <f t="shared" si="131"/>
        <v>0.30051059625507692</v>
      </c>
      <c r="BA179" s="50">
        <f t="shared" si="132"/>
        <v>0.23884734877398767</v>
      </c>
      <c r="BB179" s="50">
        <f t="shared" si="133"/>
        <v>0.13875819140463602</v>
      </c>
      <c r="BC179" s="50">
        <f t="shared" si="134"/>
        <v>0.13544395100285911</v>
      </c>
      <c r="BD179" s="50">
        <f t="shared" si="135"/>
        <v>9.5740783000591231E-2</v>
      </c>
      <c r="BE179" s="50">
        <f t="shared" si="136"/>
        <v>9.5362483768017633E-2</v>
      </c>
      <c r="BF179" s="50">
        <f t="shared" si="137"/>
        <v>9.5351022198032764E-2</v>
      </c>
      <c r="BG179" s="131">
        <f t="shared" si="138"/>
        <v>0.43509854892573258</v>
      </c>
      <c r="BH179" s="131">
        <f t="shared" si="139"/>
        <v>0.55246864464978485</v>
      </c>
      <c r="BI179" s="131">
        <f t="shared" si="140"/>
        <v>0.20298482022712436</v>
      </c>
      <c r="BJ179" s="131">
        <f t="shared" si="141"/>
        <v>0.43509854892573258</v>
      </c>
      <c r="BK179" s="131">
        <f t="shared" si="142"/>
        <v>0.74583267027720956</v>
      </c>
      <c r="BL179" s="131">
        <f t="shared" si="143"/>
        <v>0.30256227920646839</v>
      </c>
      <c r="BM179" s="131">
        <f t="shared" si="144"/>
        <v>8.1754126087057854E-3</v>
      </c>
      <c r="BN179" s="131">
        <f t="shared" si="145"/>
        <v>7.943755359550676E-3</v>
      </c>
      <c r="BO179" s="131">
        <f t="shared" si="146"/>
        <v>3.639916239903208E-3</v>
      </c>
      <c r="BP179" s="129">
        <f t="shared" si="147"/>
        <v>0.23057288628651437</v>
      </c>
      <c r="BQ179" s="129">
        <f t="shared" si="148"/>
        <v>0.17008516726185166</v>
      </c>
      <c r="BR179" s="129">
        <f t="shared" si="149"/>
        <v>6.0999089357182741E-2</v>
      </c>
      <c r="BS179" s="129">
        <f t="shared" si="150"/>
        <v>0.10392213486632039</v>
      </c>
      <c r="BT179" s="129">
        <f t="shared" si="151"/>
        <v>0.10349039241815583</v>
      </c>
      <c r="BU179" s="129">
        <f t="shared" si="152"/>
        <v>4.098023052015428E-2</v>
      </c>
      <c r="BV179" s="129">
        <f t="shared" si="153"/>
        <v>7.8272040451039804E-4</v>
      </c>
      <c r="BW179" s="129">
        <f t="shared" si="154"/>
        <v>7.5753624153225443E-4</v>
      </c>
      <c r="BX179" s="129">
        <f t="shared" si="155"/>
        <v>3.4706973418999074E-4</v>
      </c>
      <c r="BY179" s="131">
        <f t="shared" si="156"/>
        <v>30.688141019474831</v>
      </c>
      <c r="BZ179" s="131">
        <f t="shared" si="157"/>
        <v>33.310477363405788</v>
      </c>
      <c r="CA179" s="131">
        <f t="shared" si="158"/>
        <v>12.169931013507407</v>
      </c>
      <c r="CB179" s="131">
        <f t="shared" si="159"/>
        <v>24.125615283318794</v>
      </c>
      <c r="CC179" s="131">
        <f t="shared" si="160"/>
        <v>38.014202567676186</v>
      </c>
      <c r="CD179" s="131">
        <f t="shared" si="161"/>
        <v>15.376356923490103</v>
      </c>
      <c r="CE179" s="131">
        <f t="shared" si="162"/>
        <v>0.425577076873349</v>
      </c>
      <c r="CF179" s="131">
        <f t="shared" si="163"/>
        <v>0.41337522440761409</v>
      </c>
      <c r="CG179" s="131">
        <f t="shared" si="164"/>
        <v>0.18941110093881544</v>
      </c>
    </row>
    <row r="180" spans="2:85" x14ac:dyDescent="0.2">
      <c r="B180" s="103">
        <v>2035</v>
      </c>
      <c r="C180" s="103">
        <v>6</v>
      </c>
      <c r="D180" s="103">
        <v>2</v>
      </c>
      <c r="E180" s="4" t="s">
        <v>8</v>
      </c>
      <c r="F180" s="4" t="s">
        <v>4</v>
      </c>
      <c r="G180" s="133">
        <f>SUMIFS('Model Trip Data'!$H:$H,'Model Trip Data'!$A:$A,$B180,'Model Trip Data'!$B:$B,$C180,'Model Trip Data'!$C:$C,$D180,'Model Trip Data'!$E:$E,G$7,'Model Trip Data'!$F:$F,G$8,'Model Trip Data'!$D:$D,G$10,'Model Trip Data'!$G:$G,G$9)</f>
        <v>0</v>
      </c>
      <c r="H180" s="133">
        <f>SUMIFS('Model Trip Data'!$H:$H,'Model Trip Data'!$A:$A,$B180,'Model Trip Data'!$B:$B,$C180,'Model Trip Data'!$C:$C,$D180,'Model Trip Data'!$E:$E,H$7,'Model Trip Data'!$F:$F,H$8,'Model Trip Data'!$D:$D,H$10,'Model Trip Data'!$G:$G,H$9)</f>
        <v>13</v>
      </c>
      <c r="I180" s="133">
        <f>SUMIFS('Model Trip Data'!$H:$H,'Model Trip Data'!$A:$A,$B180,'Model Trip Data'!$B:$B,$C180,'Model Trip Data'!$C:$C,$D180,'Model Trip Data'!$E:$E,I$7,'Model Trip Data'!$F:$F,I$8,'Model Trip Data'!$D:$D,I$10,'Model Trip Data'!$G:$G,I$9)</f>
        <v>44</v>
      </c>
      <c r="J180" s="133">
        <f>SUMIFS('Model Trip Data'!$H:$H,'Model Trip Data'!$A:$A,$B180,'Model Trip Data'!$B:$B,$C180,'Model Trip Data'!$C:$C,$D180,'Model Trip Data'!$E:$E,J$7,'Model Trip Data'!$F:$F,J$8,'Model Trip Data'!$D:$D,J$10,'Model Trip Data'!$G:$G,J$9)</f>
        <v>0</v>
      </c>
      <c r="K180" s="133">
        <f>SUMIFS('Model Trip Data'!$H:$H,'Model Trip Data'!$A:$A,$B180,'Model Trip Data'!$B:$B,$C180,'Model Trip Data'!$C:$C,$D180,'Model Trip Data'!$E:$E,K$7,'Model Trip Data'!$F:$F,K$8,'Model Trip Data'!$D:$D,K$10,'Model Trip Data'!$G:$G,K$9)</f>
        <v>13</v>
      </c>
      <c r="L180" s="133">
        <f>SUMIFS('Model Trip Data'!$H:$H,'Model Trip Data'!$A:$A,$B180,'Model Trip Data'!$B:$B,$C180,'Model Trip Data'!$C:$C,$D180,'Model Trip Data'!$E:$E,L$7,'Model Trip Data'!$F:$F,L$8,'Model Trip Data'!$D:$D,L$10,'Model Trip Data'!$G:$G,L$9)</f>
        <v>38</v>
      </c>
      <c r="M180" s="133">
        <f>SUMIFS('Model Trip Data'!$H:$H,'Model Trip Data'!$A:$A,$B180,'Model Trip Data'!$B:$B,$C180,'Model Trip Data'!$C:$C,$D180,'Model Trip Data'!$E:$E,M$7,'Model Trip Data'!$F:$F,M$8,'Model Trip Data'!$G:$G,M$9)</f>
        <v>1</v>
      </c>
      <c r="N180" s="133">
        <f>SUMIFS('Model Trip Data'!$H:$H,'Model Trip Data'!$A:$A,$B180,'Model Trip Data'!$B:$B,$C180,'Model Trip Data'!$C:$C,$D180,'Model Trip Data'!$E:$E,N$7,'Model Trip Data'!$F:$F,N$8,'Model Trip Data'!$G:$G,N$9)</f>
        <v>58</v>
      </c>
      <c r="O180" s="133">
        <f>SUMIFS('Model Trip Data'!$H:$H,'Model Trip Data'!$A:$A,$B180,'Model Trip Data'!$B:$B,$C180,'Model Trip Data'!$C:$C,$D180,'Model Trip Data'!$E:$E,O$7,'Model Trip Data'!$F:$F,O$8,'Model Trip Data'!$G:$G,O$9)</f>
        <v>207</v>
      </c>
      <c r="P180" s="134">
        <f>VLOOKUP($B180&amp;"_"&amp;$C180&amp;"_"&amp;$D180&amp;"_"&amp;P$10,'Model Skims Data'!$A:$H,6,FALSE)</f>
        <v>67.402191871820506</v>
      </c>
      <c r="Q180" s="134">
        <f>VLOOKUP($B180&amp;"_"&amp;$C180&amp;"_"&amp;$D180&amp;"_"&amp;Q$10,'Model Skims Data'!$A:$H,7,FALSE)</f>
        <v>65.987651962950594</v>
      </c>
      <c r="R180" s="134">
        <f>VLOOKUP($B180&amp;"_"&amp;$C180&amp;"_"&amp;$D180&amp;"_"&amp;R$10,'Model Skims Data'!$A:$H,6,FALSE)</f>
        <v>58.310375255696897</v>
      </c>
      <c r="S180" s="134">
        <f>VLOOKUP($B180&amp;"_"&amp;$C180&amp;"_"&amp;$D180&amp;"_"&amp;S$10,'Model Skims Data'!$A:$H,7,FALSE)</f>
        <v>56.2389560587266</v>
      </c>
      <c r="T180" s="134">
        <f>VLOOKUP($B180&amp;"_"&amp;$C180&amp;"_"&amp;$D180&amp;"_"&amp;T$10,'Model Skims Data'!$A:$H,6,FALSE)</f>
        <v>66.099757859100393</v>
      </c>
      <c r="U180" s="134">
        <f>VLOOKUP($B180&amp;"_"&amp;$C180&amp;"_"&amp;$D180&amp;"_"&amp;U$10,'Model Skims Data'!$A:$H,7,FALSE)</f>
        <v>65.166418211800703</v>
      </c>
      <c r="V180" s="134">
        <f>VLOOKUP($B180&amp;"_"&amp;$C180&amp;"_"&amp;$D180&amp;"_"&amp;V$10,'Model Skims Data'!$A:$H,8,FALSE)</f>
        <v>49.9621899824118</v>
      </c>
      <c r="W180" s="134">
        <f>VLOOKUP($B180&amp;"_"&amp;$C180&amp;"_"&amp;$D180&amp;"_"&amp;W$10,'Model Skims Data'!$A:$H,8,FALSE)</f>
        <v>43.804928968934497</v>
      </c>
      <c r="X180" s="134">
        <f>VLOOKUP($B180&amp;"_"&amp;$C180&amp;"_"&amp;$D180&amp;"_"&amp;X$10,'Model Skims Data'!$A:$H,8,FALSE)</f>
        <v>51.280259753768902</v>
      </c>
      <c r="Y180" s="134">
        <f>HLOOKUP('Pooling Demand- Subsidy &amp; ML'!$B180,'Main Sheet'!$B$9:$F$44,21,FALSE)</f>
        <v>26</v>
      </c>
      <c r="Z180" s="134">
        <f>HLOOKUP('Pooling Demand- Subsidy &amp; ML'!$B180,'Main Sheet'!$B$9:$F$44,23,FALSE)</f>
        <v>0</v>
      </c>
      <c r="AA180" s="179">
        <f>HLOOKUP('Pooling Demand- Subsidy &amp; ML'!$B180,'Main Sheet'!$B$9:$F$44,28,FALSE)</f>
        <v>-1.9513339196716502E-3</v>
      </c>
      <c r="AB180" s="180">
        <f>HLOOKUP('Pooling Demand- Subsidy &amp; ML'!$B180,'Main Sheet'!$B$9:$F$44,30,FALSE)</f>
        <v>-2.6</v>
      </c>
      <c r="AC180" s="180">
        <f>HLOOKUP('Pooling Demand- Subsidy &amp; ML'!$B180,'Main Sheet'!$B$9:$F$44,31,FALSE)</f>
        <v>-5.9</v>
      </c>
      <c r="AD180" s="180">
        <f>HLOOKUP('Pooling Demand- Subsidy &amp; ML'!$B180,'Main Sheet'!$B$9:$F$44,32,FALSE)</f>
        <v>-7.9</v>
      </c>
      <c r="AE180" s="108">
        <f t="shared" si="123"/>
        <v>0.48370972176687882</v>
      </c>
      <c r="AF180" s="108">
        <f t="shared" si="124"/>
        <v>3.3401442362801674E-2</v>
      </c>
      <c r="AG180" s="108">
        <f t="shared" si="125"/>
        <v>4.6548300356309986E-3</v>
      </c>
      <c r="AH180" s="134">
        <f>HLOOKUP('Pooling Demand- Subsidy &amp; ML'!$B180,'Main Sheet'!$B$9:$F$44,24,FALSE)</f>
        <v>54</v>
      </c>
      <c r="AI180" s="180">
        <f>HLOOKUP('Pooling Demand- Subsidy &amp; ML'!$B180,'Main Sheet'!$B$9:$F$44,34,FALSE)</f>
        <v>-2.9</v>
      </c>
      <c r="AJ180" s="180">
        <f>HLOOKUP('Pooling Demand- Subsidy &amp; ML'!$B180,'Main Sheet'!$B$9:$F$44,35,FALSE)</f>
        <v>-6.3</v>
      </c>
      <c r="AK180" s="180">
        <f>HLOOKUP('Pooling Demand- Subsidy &amp; ML'!$B180,'Main Sheet'!$B$9:$F$44,36,FALSE)</f>
        <v>-8.4</v>
      </c>
      <c r="AL180" s="108">
        <f t="shared" si="126"/>
        <v>3.3287719986870423E-3</v>
      </c>
      <c r="AM180" s="108">
        <f t="shared" si="127"/>
        <v>1.1145061897534525E-4</v>
      </c>
      <c r="AN180" s="108">
        <f t="shared" si="128"/>
        <v>1.3649179653941173E-5</v>
      </c>
      <c r="AO180" s="128">
        <f>HLOOKUP($B180,'Main Sheet'!$B$9:$F$44,26,FALSE)*$P180/(1-AE180)</f>
        <v>-4.1776307454008696</v>
      </c>
      <c r="AP180" s="128">
        <f>HLOOKUP($B180,'Main Sheet'!$B$9:$F$44,26,FALSE)*$P180/(1-AF180)</f>
        <v>-2.23140219158884</v>
      </c>
      <c r="AQ180" s="128">
        <f>HLOOKUP($B180,'Main Sheet'!$B$9:$F$44,26,FALSE)*$P180/(1-AG180)</f>
        <v>-2.1669569562240074</v>
      </c>
      <c r="AR180" s="128">
        <f>HLOOKUP($B180,'Main Sheet'!$B$9:$F$44,26,FALSE)*$R180/(1-AE180)</f>
        <v>-3.6141141657131386</v>
      </c>
      <c r="AS180" s="128">
        <f>HLOOKUP($B180,'Main Sheet'!$B$9:$F$44,26,FALSE)*$R180/(1-AF180)</f>
        <v>-1.9304105033463714</v>
      </c>
      <c r="AT180" s="128">
        <f>HLOOKUP($B180,'Main Sheet'!$B$9:$F$44,26,FALSE)*$R180/(1-AG180)</f>
        <v>-1.8746582235880009</v>
      </c>
      <c r="AU180" s="128">
        <f>HLOOKUP($B180,'Main Sheet'!$B$9:$F$44,26,FALSE)*$T180/(1-AL180)</f>
        <v>-2.122256760369154</v>
      </c>
      <c r="AV180" s="128">
        <f>HLOOKUP($B180,'Main Sheet'!$B$9:$F$44,26,FALSE)*$T180/(1-AM180)</f>
        <v>-2.1154280172531332</v>
      </c>
      <c r="AW180" s="128">
        <f>HLOOKUP($B180,'Main Sheet'!$B$9:$F$44,26,FALSE)*$T180/(1-AN180)</f>
        <v>-2.1152211225243218</v>
      </c>
      <c r="AX180" s="50">
        <f t="shared" si="129"/>
        <v>8.7674083732017336E-2</v>
      </c>
      <c r="AY180" s="50">
        <f t="shared" si="130"/>
        <v>4.6829448198728835E-2</v>
      </c>
      <c r="AZ180" s="50">
        <f t="shared" si="131"/>
        <v>4.5476964624701584E-2</v>
      </c>
      <c r="BA180" s="50">
        <f t="shared" si="132"/>
        <v>0.12838788003116255</v>
      </c>
      <c r="BB180" s="50">
        <f t="shared" si="133"/>
        <v>6.857594994252926E-2</v>
      </c>
      <c r="BC180" s="50">
        <f t="shared" si="134"/>
        <v>6.659540459258205E-2</v>
      </c>
      <c r="BD180" s="50">
        <f t="shared" si="135"/>
        <v>2.9966620761676811E-2</v>
      </c>
      <c r="BE180" s="50">
        <f t="shared" si="136"/>
        <v>2.9870197765619957E-2</v>
      </c>
      <c r="BF180" s="50">
        <f t="shared" si="137"/>
        <v>2.9867276377411114E-2</v>
      </c>
      <c r="BG180" s="131">
        <f t="shared" si="138"/>
        <v>0</v>
      </c>
      <c r="BH180" s="131">
        <f t="shared" si="139"/>
        <v>0.43421875071642174</v>
      </c>
      <c r="BI180" s="131">
        <f t="shared" si="140"/>
        <v>0.20481252156776394</v>
      </c>
      <c r="BJ180" s="131">
        <f t="shared" si="141"/>
        <v>0</v>
      </c>
      <c r="BK180" s="131">
        <f t="shared" si="142"/>
        <v>0.43421875071642174</v>
      </c>
      <c r="BL180" s="131">
        <f t="shared" si="143"/>
        <v>0.17688354135397794</v>
      </c>
      <c r="BM180" s="131">
        <f t="shared" si="144"/>
        <v>3.3287719986870423E-3</v>
      </c>
      <c r="BN180" s="131">
        <f t="shared" si="145"/>
        <v>6.4641359005700241E-3</v>
      </c>
      <c r="BO180" s="131">
        <f t="shared" si="146"/>
        <v>2.8253801883658227E-3</v>
      </c>
      <c r="BP180" s="129">
        <f t="shared" si="147"/>
        <v>0</v>
      </c>
      <c r="BQ180" s="129">
        <f t="shared" si="148"/>
        <v>2.0334224493591423E-2</v>
      </c>
      <c r="BR180" s="129">
        <f t="shared" si="149"/>
        <v>9.3142517980331317E-3</v>
      </c>
      <c r="BS180" s="129">
        <f t="shared" si="150"/>
        <v>0</v>
      </c>
      <c r="BT180" s="129">
        <f t="shared" si="151"/>
        <v>2.9776963313236929E-2</v>
      </c>
      <c r="BU180" s="129">
        <f t="shared" si="152"/>
        <v>1.177963100223688E-2</v>
      </c>
      <c r="BV180" s="129">
        <f t="shared" si="153"/>
        <v>9.9752048086743534E-5</v>
      </c>
      <c r="BW180" s="129">
        <f t="shared" si="154"/>
        <v>1.9308501773387048E-4</v>
      </c>
      <c r="BX180" s="129">
        <f t="shared" si="155"/>
        <v>8.4386410957183907E-5</v>
      </c>
      <c r="BY180" s="131">
        <f t="shared" si="156"/>
        <v>0</v>
      </c>
      <c r="BZ180" s="131">
        <f t="shared" si="157"/>
        <v>22.710462104513198</v>
      </c>
      <c r="CA180" s="131">
        <f t="shared" si="158"/>
        <v>10.698242531222789</v>
      </c>
      <c r="CB180" s="131">
        <f t="shared" si="159"/>
        <v>0</v>
      </c>
      <c r="CC180" s="131">
        <f t="shared" si="160"/>
        <v>20.32529929495924</v>
      </c>
      <c r="CD180" s="131">
        <f t="shared" si="161"/>
        <v>8.2643768641178372</v>
      </c>
      <c r="CE180" s="131">
        <f t="shared" si="162"/>
        <v>0.17581560369060267</v>
      </c>
      <c r="CF180" s="131">
        <f t="shared" si="163"/>
        <v>0.34138401792884765</v>
      </c>
      <c r="CG180" s="131">
        <f t="shared" si="164"/>
        <v>0.14921358703612456</v>
      </c>
    </row>
    <row r="181" spans="2:85" x14ac:dyDescent="0.2">
      <c r="B181" s="103">
        <v>2035</v>
      </c>
      <c r="C181" s="103">
        <v>0</v>
      </c>
      <c r="D181" s="103">
        <v>3</v>
      </c>
      <c r="E181" s="4" t="s">
        <v>2</v>
      </c>
      <c r="F181" s="4" t="s">
        <v>5</v>
      </c>
      <c r="G181" s="133">
        <f>SUMIFS('Model Trip Data'!$H:$H,'Model Trip Data'!$A:$A,$B181,'Model Trip Data'!$B:$B,$C181,'Model Trip Data'!$C:$C,$D181,'Model Trip Data'!$E:$E,G$7,'Model Trip Data'!$F:$F,G$8,'Model Trip Data'!$D:$D,G$10,'Model Trip Data'!$G:$G,G$9)</f>
        <v>226</v>
      </c>
      <c r="H181" s="133">
        <f>SUMIFS('Model Trip Data'!$H:$H,'Model Trip Data'!$A:$A,$B181,'Model Trip Data'!$B:$B,$C181,'Model Trip Data'!$C:$C,$D181,'Model Trip Data'!$E:$E,H$7,'Model Trip Data'!$F:$F,H$8,'Model Trip Data'!$D:$D,H$10,'Model Trip Data'!$G:$G,H$9)</f>
        <v>2643</v>
      </c>
      <c r="I181" s="133">
        <f>SUMIFS('Model Trip Data'!$H:$H,'Model Trip Data'!$A:$A,$B181,'Model Trip Data'!$B:$B,$C181,'Model Trip Data'!$C:$C,$D181,'Model Trip Data'!$E:$E,I$7,'Model Trip Data'!$F:$F,I$8,'Model Trip Data'!$D:$D,I$10,'Model Trip Data'!$G:$G,I$9)</f>
        <v>4359</v>
      </c>
      <c r="J181" s="133">
        <f>SUMIFS('Model Trip Data'!$H:$H,'Model Trip Data'!$A:$A,$B181,'Model Trip Data'!$B:$B,$C181,'Model Trip Data'!$C:$C,$D181,'Model Trip Data'!$E:$E,J$7,'Model Trip Data'!$F:$F,J$8,'Model Trip Data'!$D:$D,J$10,'Model Trip Data'!$G:$G,J$9)</f>
        <v>124</v>
      </c>
      <c r="K181" s="133">
        <f>SUMIFS('Model Trip Data'!$H:$H,'Model Trip Data'!$A:$A,$B181,'Model Trip Data'!$B:$B,$C181,'Model Trip Data'!$C:$C,$D181,'Model Trip Data'!$E:$E,K$7,'Model Trip Data'!$F:$F,K$8,'Model Trip Data'!$D:$D,K$10,'Model Trip Data'!$G:$G,K$9)</f>
        <v>3551</v>
      </c>
      <c r="L181" s="133">
        <f>SUMIFS('Model Trip Data'!$H:$H,'Model Trip Data'!$A:$A,$B181,'Model Trip Data'!$B:$B,$C181,'Model Trip Data'!$C:$C,$D181,'Model Trip Data'!$E:$E,L$7,'Model Trip Data'!$F:$F,L$8,'Model Trip Data'!$D:$D,L$10,'Model Trip Data'!$G:$G,L$9)</f>
        <v>8598</v>
      </c>
      <c r="M181" s="133">
        <f>SUMIFS('Model Trip Data'!$H:$H,'Model Trip Data'!$A:$A,$B181,'Model Trip Data'!$B:$B,$C181,'Model Trip Data'!$C:$C,$D181,'Model Trip Data'!$E:$E,M$7,'Model Trip Data'!$F:$F,M$8,'Model Trip Data'!$G:$G,M$9)</f>
        <v>1014</v>
      </c>
      <c r="N181" s="133">
        <f>SUMIFS('Model Trip Data'!$H:$H,'Model Trip Data'!$A:$A,$B181,'Model Trip Data'!$B:$B,$C181,'Model Trip Data'!$C:$C,$D181,'Model Trip Data'!$E:$E,N$7,'Model Trip Data'!$F:$F,N$8,'Model Trip Data'!$G:$G,N$9)</f>
        <v>11193</v>
      </c>
      <c r="O181" s="133">
        <f>SUMIFS('Model Trip Data'!$H:$H,'Model Trip Data'!$A:$A,$B181,'Model Trip Data'!$B:$B,$C181,'Model Trip Data'!$C:$C,$D181,'Model Trip Data'!$E:$E,O$7,'Model Trip Data'!$F:$F,O$8,'Model Trip Data'!$G:$G,O$9)</f>
        <v>26170</v>
      </c>
      <c r="P181" s="134">
        <f>VLOOKUP($B181&amp;"_"&amp;$C181&amp;"_"&amp;$D181&amp;"_"&amp;P$10,'Model Skims Data'!$A:$H,6,FALSE)</f>
        <v>16.987911500271998</v>
      </c>
      <c r="Q181" s="134">
        <f>VLOOKUP($B181&amp;"_"&amp;$C181&amp;"_"&amp;$D181&amp;"_"&amp;Q$10,'Model Skims Data'!$A:$H,7,FALSE)</f>
        <v>16.949891597682001</v>
      </c>
      <c r="R181" s="134">
        <f>VLOOKUP($B181&amp;"_"&amp;$C181&amp;"_"&amp;$D181&amp;"_"&amp;R$10,'Model Skims Data'!$A:$H,6,FALSE)</f>
        <v>19.053258749984501</v>
      </c>
      <c r="S181" s="134">
        <f>VLOOKUP($B181&amp;"_"&amp;$C181&amp;"_"&amp;$D181&amp;"_"&amp;S$10,'Model Skims Data'!$A:$H,7,FALSE)</f>
        <v>18.878753182169</v>
      </c>
      <c r="T181" s="134">
        <f>VLOOKUP($B181&amp;"_"&amp;$C181&amp;"_"&amp;$D181&amp;"_"&amp;T$10,'Model Skims Data'!$A:$H,6,FALSE)</f>
        <v>15.7873189547362</v>
      </c>
      <c r="U181" s="134">
        <f>VLOOKUP($B181&amp;"_"&amp;$C181&amp;"_"&amp;$D181&amp;"_"&amp;U$10,'Model Skims Data'!$A:$H,7,FALSE)</f>
        <v>15.7146539092477</v>
      </c>
      <c r="V181" s="134">
        <f>VLOOKUP($B181&amp;"_"&amp;$C181&amp;"_"&amp;$D181&amp;"_"&amp;V$10,'Model Skims Data'!$A:$H,8,FALSE)</f>
        <v>8.9539497829170198</v>
      </c>
      <c r="W181" s="134">
        <f>VLOOKUP($B181&amp;"_"&amp;$C181&amp;"_"&amp;$D181&amp;"_"&amp;W$10,'Model Skims Data'!$A:$H,8,FALSE)</f>
        <v>9.9675239131540305</v>
      </c>
      <c r="X181" s="134">
        <f>VLOOKUP($B181&amp;"_"&amp;$C181&amp;"_"&amp;$D181&amp;"_"&amp;X$10,'Model Skims Data'!$A:$H,8,FALSE)</f>
        <v>8.5619628658349392</v>
      </c>
      <c r="Y181" s="134">
        <f>HLOOKUP('Pooling Demand- Subsidy &amp; ML'!$B181,'Main Sheet'!$B$9:$F$44,21,FALSE)</f>
        <v>26</v>
      </c>
      <c r="Z181" s="134">
        <f>HLOOKUP('Pooling Demand- Subsidy &amp; ML'!$B181,'Main Sheet'!$B$9:$F$44,23,FALSE)</f>
        <v>0</v>
      </c>
      <c r="AA181" s="179">
        <f>HLOOKUP('Pooling Demand- Subsidy &amp; ML'!$B181,'Main Sheet'!$B$9:$F$44,28,FALSE)</f>
        <v>-1.9513339196716502E-3</v>
      </c>
      <c r="AB181" s="180">
        <f>HLOOKUP('Pooling Demand- Subsidy &amp; ML'!$B181,'Main Sheet'!$B$9:$F$44,30,FALSE)</f>
        <v>-2.6</v>
      </c>
      <c r="AC181" s="180">
        <f>HLOOKUP('Pooling Demand- Subsidy &amp; ML'!$B181,'Main Sheet'!$B$9:$F$44,31,FALSE)</f>
        <v>-5.9</v>
      </c>
      <c r="AD181" s="180">
        <f>HLOOKUP('Pooling Demand- Subsidy &amp; ML'!$B181,'Main Sheet'!$B$9:$F$44,32,FALSE)</f>
        <v>-7.9</v>
      </c>
      <c r="AE181" s="108">
        <f t="shared" si="123"/>
        <v>0.10473145641391335</v>
      </c>
      <c r="AF181" s="108">
        <f t="shared" si="124"/>
        <v>4.2961773572278159E-3</v>
      </c>
      <c r="AG181" s="108">
        <f t="shared" si="125"/>
        <v>5.8359228063744012E-4</v>
      </c>
      <c r="AH181" s="134">
        <f>HLOOKUP('Pooling Demand- Subsidy &amp; ML'!$B181,'Main Sheet'!$B$9:$F$44,24,FALSE)</f>
        <v>54</v>
      </c>
      <c r="AI181" s="180">
        <f>HLOOKUP('Pooling Demand- Subsidy &amp; ML'!$B181,'Main Sheet'!$B$9:$F$44,34,FALSE)</f>
        <v>-2.9</v>
      </c>
      <c r="AJ181" s="180">
        <f>HLOOKUP('Pooling Demand- Subsidy &amp; ML'!$B181,'Main Sheet'!$B$9:$F$44,35,FALSE)</f>
        <v>-6.3</v>
      </c>
      <c r="AK181" s="180">
        <f>HLOOKUP('Pooling Demand- Subsidy &amp; ML'!$B181,'Main Sheet'!$B$9:$F$44,36,FALSE)</f>
        <v>-8.4</v>
      </c>
      <c r="AL181" s="108">
        <f t="shared" si="126"/>
        <v>3.3316996355157329E-2</v>
      </c>
      <c r="AM181" s="108">
        <f t="shared" si="127"/>
        <v>1.148897470689772E-3</v>
      </c>
      <c r="AN181" s="108">
        <f t="shared" si="128"/>
        <v>1.4083186844823778E-4</v>
      </c>
      <c r="AO181" s="128">
        <f>HLOOKUP($B181,'Main Sheet'!$B$9:$F$44,26,FALSE)*$P181/(1-AE181)</f>
        <v>-0.60720682291729777</v>
      </c>
      <c r="AP181" s="128">
        <f>HLOOKUP($B181,'Main Sheet'!$B$9:$F$44,26,FALSE)*$P181/(1-AF181)</f>
        <v>-0.5459587034283544</v>
      </c>
      <c r="AQ181" s="128">
        <f>HLOOKUP($B181,'Main Sheet'!$B$9:$F$44,26,FALSE)*$P181/(1-AG181)</f>
        <v>-0.54393060170906382</v>
      </c>
      <c r="AR181" s="128">
        <f>HLOOKUP($B181,'Main Sheet'!$B$9:$F$44,26,FALSE)*$R181/(1-AE181)</f>
        <v>-0.68102949038874228</v>
      </c>
      <c r="AS181" s="128">
        <f>HLOOKUP($B181,'Main Sheet'!$B$9:$F$44,26,FALSE)*$R181/(1-AF181)</f>
        <v>-0.61233497967421902</v>
      </c>
      <c r="AT181" s="128">
        <f>HLOOKUP($B181,'Main Sheet'!$B$9:$F$44,26,FALSE)*$R181/(1-AG181)</f>
        <v>-0.61006030648509202</v>
      </c>
      <c r="AU181" s="128">
        <f>HLOOKUP($B181,'Main Sheet'!$B$9:$F$44,26,FALSE)*$T181/(1-AL181)</f>
        <v>-0.522605864225131</v>
      </c>
      <c r="AV181" s="128">
        <f>HLOOKUP($B181,'Main Sheet'!$B$9:$F$44,26,FALSE)*$T181/(1-AM181)</f>
        <v>-0.50577529050355541</v>
      </c>
      <c r="AW181" s="128">
        <f>HLOOKUP($B181,'Main Sheet'!$B$9:$F$44,26,FALSE)*$T181/(1-AN181)</f>
        <v>-0.50526536401683508</v>
      </c>
      <c r="AX181" s="50">
        <f t="shared" si="129"/>
        <v>1.3589630637602498E-3</v>
      </c>
      <c r="AY181" s="50">
        <f t="shared" si="130"/>
        <v>1.2218863232349134E-3</v>
      </c>
      <c r="AZ181" s="50">
        <f t="shared" si="131"/>
        <v>1.217347317377201E-3</v>
      </c>
      <c r="BA181" s="50">
        <f t="shared" si="132"/>
        <v>6.237433684119025E-3</v>
      </c>
      <c r="BB181" s="50">
        <f t="shared" si="133"/>
        <v>5.6082723025755316E-3</v>
      </c>
      <c r="BC181" s="50">
        <f t="shared" si="134"/>
        <v>5.5874389563394904E-3</v>
      </c>
      <c r="BD181" s="50">
        <f t="shared" si="135"/>
        <v>2.4054229223692105E-3</v>
      </c>
      <c r="BE181" s="50">
        <f t="shared" si="136"/>
        <v>2.3279560384364601E-3</v>
      </c>
      <c r="BF181" s="50">
        <f t="shared" si="137"/>
        <v>2.3256089754893211E-3</v>
      </c>
      <c r="BG181" s="131">
        <f t="shared" si="138"/>
        <v>23.669309149544418</v>
      </c>
      <c r="BH181" s="131">
        <f t="shared" si="139"/>
        <v>11.354796755153117</v>
      </c>
      <c r="BI181" s="131">
        <f t="shared" si="140"/>
        <v>2.5438787512986014</v>
      </c>
      <c r="BJ181" s="131">
        <f t="shared" si="141"/>
        <v>12.986700595325255</v>
      </c>
      <c r="BK181" s="131">
        <f t="shared" si="142"/>
        <v>15.255725795515975</v>
      </c>
      <c r="BL181" s="131">
        <f t="shared" si="143"/>
        <v>5.0177264289207102</v>
      </c>
      <c r="BM181" s="131">
        <f t="shared" si="144"/>
        <v>33.783434304129528</v>
      </c>
      <c r="BN181" s="131">
        <f t="shared" si="145"/>
        <v>12.859609389430618</v>
      </c>
      <c r="BO181" s="131">
        <f t="shared" si="146"/>
        <v>3.6855699972903828</v>
      </c>
      <c r="BP181" s="129">
        <f t="shared" si="147"/>
        <v>3.2165716878953393E-2</v>
      </c>
      <c r="BQ181" s="129">
        <f t="shared" si="148"/>
        <v>1.3874270858233768E-2</v>
      </c>
      <c r="BR181" s="129">
        <f t="shared" si="149"/>
        <v>3.0967839736262166E-3</v>
      </c>
      <c r="BS181" s="129">
        <f t="shared" si="150"/>
        <v>8.1003683738850335E-2</v>
      </c>
      <c r="BT181" s="129">
        <f t="shared" si="151"/>
        <v>8.5558264434679315E-2</v>
      </c>
      <c r="BU181" s="129">
        <f t="shared" si="152"/>
        <v>2.803624012120581E-2</v>
      </c>
      <c r="BV181" s="129">
        <f t="shared" si="153"/>
        <v>8.1263447271507486E-2</v>
      </c>
      <c r="BW181" s="129">
        <f t="shared" si="154"/>
        <v>2.9936605330059207E-2</v>
      </c>
      <c r="BX181" s="129">
        <f t="shared" si="155"/>
        <v>8.5711946654926669E-3</v>
      </c>
      <c r="BY181" s="131">
        <f t="shared" si="156"/>
        <v>212.22181573502473</v>
      </c>
      <c r="BZ181" s="131">
        <f t="shared" si="157"/>
        <v>101.79450946540935</v>
      </c>
      <c r="CA181" s="131">
        <f t="shared" si="158"/>
        <v>22.805491041145721</v>
      </c>
      <c r="CB181" s="131">
        <f t="shared" si="159"/>
        <v>130.25265489159671</v>
      </c>
      <c r="CC181" s="131">
        <f t="shared" si="160"/>
        <v>152.91461572604689</v>
      </c>
      <c r="CD181" s="131">
        <f t="shared" si="161"/>
        <v>50.293760063775203</v>
      </c>
      <c r="CE181" s="131">
        <f t="shared" si="162"/>
        <v>289.94828461021967</v>
      </c>
      <c r="CF181" s="131">
        <f t="shared" si="163"/>
        <v>110.35981416461239</v>
      </c>
      <c r="CG181" s="131">
        <f t="shared" si="164"/>
        <v>31.629099706677426</v>
      </c>
    </row>
    <row r="182" spans="2:85" x14ac:dyDescent="0.2">
      <c r="B182" s="103">
        <v>2035</v>
      </c>
      <c r="C182" s="103">
        <v>1</v>
      </c>
      <c r="D182" s="103">
        <v>3</v>
      </c>
      <c r="E182" s="4" t="s">
        <v>3</v>
      </c>
      <c r="F182" s="4" t="s">
        <v>5</v>
      </c>
      <c r="G182" s="133">
        <f>SUMIFS('Model Trip Data'!$H:$H,'Model Trip Data'!$A:$A,$B182,'Model Trip Data'!$B:$B,$C182,'Model Trip Data'!$C:$C,$D182,'Model Trip Data'!$E:$E,G$7,'Model Trip Data'!$F:$F,G$8,'Model Trip Data'!$D:$D,G$10,'Model Trip Data'!$G:$G,G$9)</f>
        <v>96</v>
      </c>
      <c r="H182" s="133">
        <f>SUMIFS('Model Trip Data'!$H:$H,'Model Trip Data'!$A:$A,$B182,'Model Trip Data'!$B:$B,$C182,'Model Trip Data'!$C:$C,$D182,'Model Trip Data'!$E:$E,H$7,'Model Trip Data'!$F:$F,H$8,'Model Trip Data'!$D:$D,H$10,'Model Trip Data'!$G:$G,H$9)</f>
        <v>2170</v>
      </c>
      <c r="I182" s="133">
        <f>SUMIFS('Model Trip Data'!$H:$H,'Model Trip Data'!$A:$A,$B182,'Model Trip Data'!$B:$B,$C182,'Model Trip Data'!$C:$C,$D182,'Model Trip Data'!$E:$E,I$7,'Model Trip Data'!$F:$F,I$8,'Model Trip Data'!$D:$D,I$10,'Model Trip Data'!$G:$G,I$9)</f>
        <v>5065</v>
      </c>
      <c r="J182" s="133">
        <f>SUMIFS('Model Trip Data'!$H:$H,'Model Trip Data'!$A:$A,$B182,'Model Trip Data'!$B:$B,$C182,'Model Trip Data'!$C:$C,$D182,'Model Trip Data'!$E:$E,J$7,'Model Trip Data'!$F:$F,J$8,'Model Trip Data'!$D:$D,J$10,'Model Trip Data'!$G:$G,J$9)</f>
        <v>175</v>
      </c>
      <c r="K182" s="133">
        <f>SUMIFS('Model Trip Data'!$H:$H,'Model Trip Data'!$A:$A,$B182,'Model Trip Data'!$B:$B,$C182,'Model Trip Data'!$C:$C,$D182,'Model Trip Data'!$E:$E,K$7,'Model Trip Data'!$F:$F,K$8,'Model Trip Data'!$D:$D,K$10,'Model Trip Data'!$G:$G,K$9)</f>
        <v>5114</v>
      </c>
      <c r="L182" s="133">
        <f>SUMIFS('Model Trip Data'!$H:$H,'Model Trip Data'!$A:$A,$B182,'Model Trip Data'!$B:$B,$C182,'Model Trip Data'!$C:$C,$D182,'Model Trip Data'!$E:$E,L$7,'Model Trip Data'!$F:$F,L$8,'Model Trip Data'!$D:$D,L$10,'Model Trip Data'!$G:$G,L$9)</f>
        <v>14784</v>
      </c>
      <c r="M182" s="133">
        <f>SUMIFS('Model Trip Data'!$H:$H,'Model Trip Data'!$A:$A,$B182,'Model Trip Data'!$B:$B,$C182,'Model Trip Data'!$C:$C,$D182,'Model Trip Data'!$E:$E,M$7,'Model Trip Data'!$F:$F,M$8,'Model Trip Data'!$G:$G,M$9)</f>
        <v>481</v>
      </c>
      <c r="N182" s="133">
        <f>SUMIFS('Model Trip Data'!$H:$H,'Model Trip Data'!$A:$A,$B182,'Model Trip Data'!$B:$B,$C182,'Model Trip Data'!$C:$C,$D182,'Model Trip Data'!$E:$E,N$7,'Model Trip Data'!$F:$F,N$8,'Model Trip Data'!$G:$G,N$9)</f>
        <v>7148</v>
      </c>
      <c r="O182" s="133">
        <f>SUMIFS('Model Trip Data'!$H:$H,'Model Trip Data'!$A:$A,$B182,'Model Trip Data'!$B:$B,$C182,'Model Trip Data'!$C:$C,$D182,'Model Trip Data'!$E:$E,O$7,'Model Trip Data'!$F:$F,O$8,'Model Trip Data'!$G:$G,O$9)</f>
        <v>18889</v>
      </c>
      <c r="P182" s="134">
        <f>VLOOKUP($B182&amp;"_"&amp;$C182&amp;"_"&amp;$D182&amp;"_"&amp;P$10,'Model Skims Data'!$A:$H,6,FALSE)</f>
        <v>22.163469095721201</v>
      </c>
      <c r="Q182" s="134">
        <f>VLOOKUP($B182&amp;"_"&amp;$C182&amp;"_"&amp;$D182&amp;"_"&amp;Q$10,'Model Skims Data'!$A:$H,7,FALSE)</f>
        <v>21.683354353641398</v>
      </c>
      <c r="R182" s="134">
        <f>VLOOKUP($B182&amp;"_"&amp;$C182&amp;"_"&amp;$D182&amp;"_"&amp;R$10,'Model Skims Data'!$A:$H,6,FALSE)</f>
        <v>27.633560901430599</v>
      </c>
      <c r="S182" s="134">
        <f>VLOOKUP($B182&amp;"_"&amp;$C182&amp;"_"&amp;$D182&amp;"_"&amp;S$10,'Model Skims Data'!$A:$H,7,FALSE)</f>
        <v>26.989181013370299</v>
      </c>
      <c r="T182" s="134">
        <f>VLOOKUP($B182&amp;"_"&amp;$C182&amp;"_"&amp;$D182&amp;"_"&amp;T$10,'Model Skims Data'!$A:$H,6,FALSE)</f>
        <v>20.801021792712199</v>
      </c>
      <c r="U182" s="134">
        <f>VLOOKUP($B182&amp;"_"&amp;$C182&amp;"_"&amp;$D182&amp;"_"&amp;U$10,'Model Skims Data'!$A:$H,7,FALSE)</f>
        <v>20.7175476165764</v>
      </c>
      <c r="V182" s="134">
        <f>VLOOKUP($B182&amp;"_"&amp;$C182&amp;"_"&amp;$D182&amp;"_"&amp;V$10,'Model Skims Data'!$A:$H,8,FALSE)</f>
        <v>12.680236798339299</v>
      </c>
      <c r="W182" s="134">
        <f>VLOOKUP($B182&amp;"_"&amp;$C182&amp;"_"&amp;$D182&amp;"_"&amp;W$10,'Model Skims Data'!$A:$H,8,FALSE)</f>
        <v>14.7830534662069</v>
      </c>
      <c r="X182" s="134">
        <f>VLOOKUP($B182&amp;"_"&amp;$C182&amp;"_"&amp;$D182&amp;"_"&amp;X$10,'Model Skims Data'!$A:$H,8,FALSE)</f>
        <v>12.554854566382399</v>
      </c>
      <c r="Y182" s="134">
        <f>HLOOKUP('Pooling Demand- Subsidy &amp; ML'!$B182,'Main Sheet'!$B$9:$F$44,21,FALSE)</f>
        <v>26</v>
      </c>
      <c r="Z182" s="134">
        <f>HLOOKUP('Pooling Demand- Subsidy &amp; ML'!$B182,'Main Sheet'!$B$9:$F$44,23,FALSE)</f>
        <v>0</v>
      </c>
      <c r="AA182" s="179">
        <f>HLOOKUP('Pooling Demand- Subsidy &amp; ML'!$B182,'Main Sheet'!$B$9:$F$44,28,FALSE)</f>
        <v>-1.9513339196716502E-3</v>
      </c>
      <c r="AB182" s="180">
        <f>HLOOKUP('Pooling Demand- Subsidy &amp; ML'!$B182,'Main Sheet'!$B$9:$F$44,30,FALSE)</f>
        <v>-2.6</v>
      </c>
      <c r="AC182" s="180">
        <f>HLOOKUP('Pooling Demand- Subsidy &amp; ML'!$B182,'Main Sheet'!$B$9:$F$44,31,FALSE)</f>
        <v>-5.9</v>
      </c>
      <c r="AD182" s="180">
        <f>HLOOKUP('Pooling Demand- Subsidy &amp; ML'!$B182,'Main Sheet'!$B$9:$F$44,32,FALSE)</f>
        <v>-7.9</v>
      </c>
      <c r="AE182" s="108">
        <f t="shared" si="123"/>
        <v>0.12382764124115583</v>
      </c>
      <c r="AF182" s="108">
        <f t="shared" si="124"/>
        <v>5.1855918194100336E-3</v>
      </c>
      <c r="AG182" s="108">
        <f t="shared" si="125"/>
        <v>7.0495441100612165E-4</v>
      </c>
      <c r="AH182" s="134">
        <f>HLOOKUP('Pooling Demand- Subsidy &amp; ML'!$B182,'Main Sheet'!$B$9:$F$44,24,FALSE)</f>
        <v>54</v>
      </c>
      <c r="AI182" s="180">
        <f>HLOOKUP('Pooling Demand- Subsidy &amp; ML'!$B182,'Main Sheet'!$B$9:$F$44,34,FALSE)</f>
        <v>-2.9</v>
      </c>
      <c r="AJ182" s="180">
        <f>HLOOKUP('Pooling Demand- Subsidy &amp; ML'!$B182,'Main Sheet'!$B$9:$F$44,35,FALSE)</f>
        <v>-6.3</v>
      </c>
      <c r="AK182" s="180">
        <f>HLOOKUP('Pooling Demand- Subsidy &amp; ML'!$B182,'Main Sheet'!$B$9:$F$44,36,FALSE)</f>
        <v>-8.4</v>
      </c>
      <c r="AL182" s="108">
        <f t="shared" si="126"/>
        <v>2.6962805128956699E-2</v>
      </c>
      <c r="AM182" s="108">
        <f t="shared" si="127"/>
        <v>9.2391699363895052E-4</v>
      </c>
      <c r="AN182" s="108">
        <f t="shared" si="128"/>
        <v>1.1323138048963626E-4</v>
      </c>
      <c r="AO182" s="128">
        <f>HLOOKUP($B182,'Main Sheet'!$B$9:$F$44,26,FALSE)*$P182/(1-AE182)</f>
        <v>-0.80946517425835118</v>
      </c>
      <c r="AP182" s="128">
        <f>HLOOKUP($B182,'Main Sheet'!$B$9:$F$44,26,FALSE)*$P182/(1-AF182)</f>
        <v>-0.71292796448353279</v>
      </c>
      <c r="AQ182" s="128">
        <f>HLOOKUP($B182,'Main Sheet'!$B$9:$F$44,26,FALSE)*$P182/(1-AG182)</f>
        <v>-0.70973133930134824</v>
      </c>
      <c r="AR182" s="128">
        <f>HLOOKUP($B182,'Main Sheet'!$B$9:$F$44,26,FALSE)*$R182/(1-AE182)</f>
        <v>-1.0092465711865317</v>
      </c>
      <c r="AS182" s="128">
        <f>HLOOKUP($B182,'Main Sheet'!$B$9:$F$44,26,FALSE)*$R182/(1-AF182)</f>
        <v>-0.88888333499614502</v>
      </c>
      <c r="AT182" s="128">
        <f>HLOOKUP($B182,'Main Sheet'!$B$9:$F$44,26,FALSE)*$R182/(1-AG182)</f>
        <v>-0.88489776142598586</v>
      </c>
      <c r="AU182" s="128">
        <f>HLOOKUP($B182,'Main Sheet'!$B$9:$F$44,26,FALSE)*$T182/(1-AL182)</f>
        <v>-0.6840773414165392</v>
      </c>
      <c r="AV182" s="128">
        <f>HLOOKUP($B182,'Main Sheet'!$B$9:$F$44,26,FALSE)*$T182/(1-AM182)</f>
        <v>-0.66624825545198474</v>
      </c>
      <c r="AW182" s="128">
        <f>HLOOKUP($B182,'Main Sheet'!$B$9:$F$44,26,FALSE)*$T182/(1-AN182)</f>
        <v>-0.66570807641128549</v>
      </c>
      <c r="AX182" s="50">
        <f t="shared" si="129"/>
        <v>1.7534987942688957E-2</v>
      </c>
      <c r="AY182" s="50">
        <f t="shared" si="130"/>
        <v>1.5443756765296758E-2</v>
      </c>
      <c r="AZ182" s="50">
        <f t="shared" si="131"/>
        <v>1.5374510075248284E-2</v>
      </c>
      <c r="BA182" s="50">
        <f t="shared" si="132"/>
        <v>2.3534360804464777E-2</v>
      </c>
      <c r="BB182" s="50">
        <f t="shared" si="133"/>
        <v>2.0727641506159598E-2</v>
      </c>
      <c r="BC182" s="50">
        <f t="shared" si="134"/>
        <v>2.0634702942788914E-2</v>
      </c>
      <c r="BD182" s="50">
        <f t="shared" si="135"/>
        <v>2.7451917053382051E-3</v>
      </c>
      <c r="BE182" s="50">
        <f t="shared" si="136"/>
        <v>2.6736438613439769E-3</v>
      </c>
      <c r="BF182" s="50">
        <f t="shared" si="137"/>
        <v>2.6714761312758325E-3</v>
      </c>
      <c r="BG182" s="131">
        <f t="shared" si="138"/>
        <v>11.887453559150959</v>
      </c>
      <c r="BH182" s="131">
        <f t="shared" si="139"/>
        <v>11.252734248119772</v>
      </c>
      <c r="BI182" s="131">
        <f t="shared" si="140"/>
        <v>3.5705940917460062</v>
      </c>
      <c r="BJ182" s="131">
        <f t="shared" si="141"/>
        <v>21.669837217202272</v>
      </c>
      <c r="BK182" s="131">
        <f t="shared" si="142"/>
        <v>26.519116564462912</v>
      </c>
      <c r="BL182" s="131">
        <f t="shared" si="143"/>
        <v>10.422046012314503</v>
      </c>
      <c r="BM182" s="131">
        <f t="shared" si="144"/>
        <v>12.969109267028172</v>
      </c>
      <c r="BN182" s="131">
        <f t="shared" si="145"/>
        <v>6.6041586705312181</v>
      </c>
      <c r="BO182" s="131">
        <f t="shared" si="146"/>
        <v>2.1388275460687391</v>
      </c>
      <c r="BP182" s="129">
        <f t="shared" si="147"/>
        <v>0.20844635482898699</v>
      </c>
      <c r="BQ182" s="129">
        <f t="shared" si="148"/>
        <v>0.17378449067248625</v>
      </c>
      <c r="BR182" s="129">
        <f t="shared" si="149"/>
        <v>5.4896134838170969E-2</v>
      </c>
      <c r="BS182" s="129">
        <f t="shared" si="150"/>
        <v>0.50998576764365722</v>
      </c>
      <c r="BT182" s="129">
        <f t="shared" si="151"/>
        <v>0.549678741208246</v>
      </c>
      <c r="BU182" s="129">
        <f t="shared" si="152"/>
        <v>0.21505582352018754</v>
      </c>
      <c r="BV182" s="129">
        <f t="shared" si="153"/>
        <v>3.5602691185470582E-2</v>
      </c>
      <c r="BW182" s="129">
        <f t="shared" si="154"/>
        <v>1.7657168288807392E-2</v>
      </c>
      <c r="BX182" s="129">
        <f t="shared" si="155"/>
        <v>5.7138267382378979E-3</v>
      </c>
      <c r="BY182" s="131">
        <f t="shared" si="156"/>
        <v>153.37887519827765</v>
      </c>
      <c r="BZ182" s="131">
        <f t="shared" si="157"/>
        <v>144.89096338854716</v>
      </c>
      <c r="CA182" s="131">
        <f t="shared" si="158"/>
        <v>45.972074583152171</v>
      </c>
      <c r="CB182" s="131">
        <f t="shared" si="159"/>
        <v>327.88550905598203</v>
      </c>
      <c r="CC182" s="131">
        <f t="shared" si="160"/>
        <v>400.15944826954706</v>
      </c>
      <c r="CD182" s="131">
        <f t="shared" si="161"/>
        <v>157.24884516463177</v>
      </c>
      <c r="CE182" s="131">
        <f t="shared" si="162"/>
        <v>163.27226731306635</v>
      </c>
      <c r="CF182" s="131">
        <f t="shared" si="163"/>
        <v>83.135934821752898</v>
      </c>
      <c r="CG182" s="131">
        <f t="shared" si="164"/>
        <v>26.924405047181654</v>
      </c>
    </row>
    <row r="183" spans="2:85" x14ac:dyDescent="0.2">
      <c r="B183" s="103">
        <v>2035</v>
      </c>
      <c r="C183" s="103">
        <v>2</v>
      </c>
      <c r="D183" s="103">
        <v>3</v>
      </c>
      <c r="E183" s="4" t="s">
        <v>4</v>
      </c>
      <c r="F183" s="4" t="s">
        <v>5</v>
      </c>
      <c r="G183" s="133">
        <f>SUMIFS('Model Trip Data'!$H:$H,'Model Trip Data'!$A:$A,$B183,'Model Trip Data'!$B:$B,$C183,'Model Trip Data'!$C:$C,$D183,'Model Trip Data'!$E:$E,G$7,'Model Trip Data'!$F:$F,G$8,'Model Trip Data'!$D:$D,G$10,'Model Trip Data'!$G:$G,G$9)</f>
        <v>48</v>
      </c>
      <c r="H183" s="133">
        <f>SUMIFS('Model Trip Data'!$H:$H,'Model Trip Data'!$A:$A,$B183,'Model Trip Data'!$B:$B,$C183,'Model Trip Data'!$C:$C,$D183,'Model Trip Data'!$E:$E,H$7,'Model Trip Data'!$F:$F,H$8,'Model Trip Data'!$D:$D,H$10,'Model Trip Data'!$G:$G,H$9)</f>
        <v>882</v>
      </c>
      <c r="I183" s="133">
        <f>SUMIFS('Model Trip Data'!$H:$H,'Model Trip Data'!$A:$A,$B183,'Model Trip Data'!$B:$B,$C183,'Model Trip Data'!$C:$C,$D183,'Model Trip Data'!$E:$E,I$7,'Model Trip Data'!$F:$F,I$8,'Model Trip Data'!$D:$D,I$10,'Model Trip Data'!$G:$G,I$9)</f>
        <v>2583</v>
      </c>
      <c r="J183" s="133">
        <f>SUMIFS('Model Trip Data'!$H:$H,'Model Trip Data'!$A:$A,$B183,'Model Trip Data'!$B:$B,$C183,'Model Trip Data'!$C:$C,$D183,'Model Trip Data'!$E:$E,J$7,'Model Trip Data'!$F:$F,J$8,'Model Trip Data'!$D:$D,J$10,'Model Trip Data'!$G:$G,J$9)</f>
        <v>45</v>
      </c>
      <c r="K183" s="133">
        <f>SUMIFS('Model Trip Data'!$H:$H,'Model Trip Data'!$A:$A,$B183,'Model Trip Data'!$B:$B,$C183,'Model Trip Data'!$C:$C,$D183,'Model Trip Data'!$E:$E,K$7,'Model Trip Data'!$F:$F,K$8,'Model Trip Data'!$D:$D,K$10,'Model Trip Data'!$G:$G,K$9)</f>
        <v>985</v>
      </c>
      <c r="L183" s="133">
        <f>SUMIFS('Model Trip Data'!$H:$H,'Model Trip Data'!$A:$A,$B183,'Model Trip Data'!$B:$B,$C183,'Model Trip Data'!$C:$C,$D183,'Model Trip Data'!$E:$E,L$7,'Model Trip Data'!$F:$F,L$8,'Model Trip Data'!$D:$D,L$10,'Model Trip Data'!$G:$G,L$9)</f>
        <v>3192</v>
      </c>
      <c r="M183" s="133">
        <f>SUMIFS('Model Trip Data'!$H:$H,'Model Trip Data'!$A:$A,$B183,'Model Trip Data'!$B:$B,$C183,'Model Trip Data'!$C:$C,$D183,'Model Trip Data'!$E:$E,M$7,'Model Trip Data'!$F:$F,M$8,'Model Trip Data'!$G:$G,M$9)</f>
        <v>193</v>
      </c>
      <c r="N183" s="133">
        <f>SUMIFS('Model Trip Data'!$H:$H,'Model Trip Data'!$A:$A,$B183,'Model Trip Data'!$B:$B,$C183,'Model Trip Data'!$C:$C,$D183,'Model Trip Data'!$E:$E,N$7,'Model Trip Data'!$F:$F,N$8,'Model Trip Data'!$G:$G,N$9)</f>
        <v>2087</v>
      </c>
      <c r="O183" s="133">
        <f>SUMIFS('Model Trip Data'!$H:$H,'Model Trip Data'!$A:$A,$B183,'Model Trip Data'!$B:$B,$C183,'Model Trip Data'!$C:$C,$D183,'Model Trip Data'!$E:$E,O$7,'Model Trip Data'!$F:$F,O$8,'Model Trip Data'!$G:$G,O$9)</f>
        <v>7083</v>
      </c>
      <c r="P183" s="134">
        <f>VLOOKUP($B183&amp;"_"&amp;$C183&amp;"_"&amp;$D183&amp;"_"&amp;P$10,'Model Skims Data'!$A:$H,6,FALSE)</f>
        <v>29.1321172259285</v>
      </c>
      <c r="Q183" s="134">
        <f>VLOOKUP($B183&amp;"_"&amp;$C183&amp;"_"&amp;$D183&amp;"_"&amp;Q$10,'Model Skims Data'!$A:$H,7,FALSE)</f>
        <v>23.711241101229099</v>
      </c>
      <c r="R183" s="134">
        <f>VLOOKUP($B183&amp;"_"&amp;$C183&amp;"_"&amp;$D183&amp;"_"&amp;R$10,'Model Skims Data'!$A:$H,6,FALSE)</f>
        <v>24.189754707551899</v>
      </c>
      <c r="S183" s="134">
        <f>VLOOKUP($B183&amp;"_"&amp;$C183&amp;"_"&amp;$D183&amp;"_"&amp;S$10,'Model Skims Data'!$A:$H,7,FALSE)</f>
        <v>21.766332387564901</v>
      </c>
      <c r="T183" s="134">
        <f>VLOOKUP($B183&amp;"_"&amp;$C183&amp;"_"&amp;$D183&amp;"_"&amp;T$10,'Model Skims Data'!$A:$H,6,FALSE)</f>
        <v>22.173513251446401</v>
      </c>
      <c r="U183" s="134">
        <f>VLOOKUP($B183&amp;"_"&amp;$C183&amp;"_"&amp;$D183&amp;"_"&amp;U$10,'Model Skims Data'!$A:$H,7,FALSE)</f>
        <v>19.927493686096501</v>
      </c>
      <c r="V183" s="134">
        <f>VLOOKUP($B183&amp;"_"&amp;$C183&amp;"_"&amp;$D183&amp;"_"&amp;V$10,'Model Skims Data'!$A:$H,8,FALSE)</f>
        <v>15.166307322152999</v>
      </c>
      <c r="W183" s="134">
        <f>VLOOKUP($B183&amp;"_"&amp;$C183&amp;"_"&amp;$D183&amp;"_"&amp;W$10,'Model Skims Data'!$A:$H,8,FALSE)</f>
        <v>13.6992584752401</v>
      </c>
      <c r="X183" s="134">
        <f>VLOOKUP($B183&amp;"_"&amp;$C183&amp;"_"&amp;$D183&amp;"_"&amp;X$10,'Model Skims Data'!$A:$H,8,FALSE)</f>
        <v>12.7595987895492</v>
      </c>
      <c r="Y183" s="134">
        <f>HLOOKUP('Pooling Demand- Subsidy &amp; ML'!$B183,'Main Sheet'!$B$9:$F$44,21,FALSE)</f>
        <v>26</v>
      </c>
      <c r="Z183" s="134">
        <f>HLOOKUP('Pooling Demand- Subsidy &amp; ML'!$B183,'Main Sheet'!$B$9:$F$44,23,FALSE)</f>
        <v>0</v>
      </c>
      <c r="AA183" s="179">
        <f>HLOOKUP('Pooling Demand- Subsidy &amp; ML'!$B183,'Main Sheet'!$B$9:$F$44,28,FALSE)</f>
        <v>-1.9513339196716502E-3</v>
      </c>
      <c r="AB183" s="180">
        <f>HLOOKUP('Pooling Demand- Subsidy &amp; ML'!$B183,'Main Sheet'!$B$9:$F$44,30,FALSE)</f>
        <v>-2.6</v>
      </c>
      <c r="AC183" s="180">
        <f>HLOOKUP('Pooling Demand- Subsidy &amp; ML'!$B183,'Main Sheet'!$B$9:$F$44,31,FALSE)</f>
        <v>-5.9</v>
      </c>
      <c r="AD183" s="180">
        <f>HLOOKUP('Pooling Demand- Subsidy &amp; ML'!$B183,'Main Sheet'!$B$9:$F$44,32,FALSE)</f>
        <v>-7.9</v>
      </c>
      <c r="AE183" s="108">
        <f t="shared" si="123"/>
        <v>0.13817369174553756</v>
      </c>
      <c r="AF183" s="108">
        <f t="shared" si="124"/>
        <v>5.8785910669992758E-3</v>
      </c>
      <c r="AG183" s="108">
        <f t="shared" si="125"/>
        <v>7.9964539283664329E-4</v>
      </c>
      <c r="AH183" s="134">
        <f>HLOOKUP('Pooling Demand- Subsidy &amp; ML'!$B183,'Main Sheet'!$B$9:$F$44,24,FALSE)</f>
        <v>54</v>
      </c>
      <c r="AI183" s="180">
        <f>HLOOKUP('Pooling Demand- Subsidy &amp; ML'!$B183,'Main Sheet'!$B$9:$F$44,34,FALSE)</f>
        <v>-2.9</v>
      </c>
      <c r="AJ183" s="180">
        <f>HLOOKUP('Pooling Demand- Subsidy &amp; ML'!$B183,'Main Sheet'!$B$9:$F$44,35,FALSE)</f>
        <v>-6.3</v>
      </c>
      <c r="AK183" s="180">
        <f>HLOOKUP('Pooling Demand- Subsidy &amp; ML'!$B183,'Main Sheet'!$B$9:$F$44,36,FALSE)</f>
        <v>-8.4</v>
      </c>
      <c r="AL183" s="108">
        <f t="shared" si="126"/>
        <v>2.6670861375281411E-2</v>
      </c>
      <c r="AM183" s="108">
        <f t="shared" si="127"/>
        <v>9.136484141095318E-4</v>
      </c>
      <c r="AN183" s="108">
        <f t="shared" si="128"/>
        <v>1.1197189676340216E-4</v>
      </c>
      <c r="AO183" s="128">
        <f>HLOOKUP($B183,'Main Sheet'!$B$9:$F$44,26,FALSE)*$P183/(1-AE183)</f>
        <v>-1.0816886677755757</v>
      </c>
      <c r="AP183" s="128">
        <f>HLOOKUP($B183,'Main Sheet'!$B$9:$F$44,26,FALSE)*$P183/(1-AF183)</f>
        <v>-0.93774034323461586</v>
      </c>
      <c r="AQ183" s="128">
        <f>HLOOKUP($B183,'Main Sheet'!$B$9:$F$44,26,FALSE)*$P183/(1-AG183)</f>
        <v>-0.93297379943006353</v>
      </c>
      <c r="AR183" s="128">
        <f>HLOOKUP($B183,'Main Sheet'!$B$9:$F$44,26,FALSE)*$R183/(1-AE183)</f>
        <v>-0.89817651564787071</v>
      </c>
      <c r="AS183" s="128">
        <f>HLOOKUP($B183,'Main Sheet'!$B$9:$F$44,26,FALSE)*$R183/(1-AF183)</f>
        <v>-0.77864951271140947</v>
      </c>
      <c r="AT183" s="128">
        <f>HLOOKUP($B183,'Main Sheet'!$B$9:$F$44,26,FALSE)*$R183/(1-AG183)</f>
        <v>-0.77469162923384671</v>
      </c>
      <c r="AU183" s="128">
        <f>HLOOKUP($B183,'Main Sheet'!$B$9:$F$44,26,FALSE)*$T183/(1-AL183)</f>
        <v>-0.72899535818773353</v>
      </c>
      <c r="AV183" s="128">
        <f>HLOOKUP($B183,'Main Sheet'!$B$9:$F$44,26,FALSE)*$T183/(1-AM183)</f>
        <v>-0.71020129833620826</v>
      </c>
      <c r="AW183" s="128">
        <f>HLOOKUP($B183,'Main Sheet'!$B$9:$F$44,26,FALSE)*$T183/(1-AN183)</f>
        <v>-0.70963188287421397</v>
      </c>
      <c r="AX183" s="50">
        <f t="shared" si="129"/>
        <v>0.20127957841264085</v>
      </c>
      <c r="AY183" s="50">
        <f t="shared" si="130"/>
        <v>0.17449381376522774</v>
      </c>
      <c r="AZ183" s="50">
        <f t="shared" si="131"/>
        <v>0.17360685991607755</v>
      </c>
      <c r="BA183" s="50">
        <f t="shared" si="132"/>
        <v>8.998276508482575E-2</v>
      </c>
      <c r="BB183" s="50">
        <f t="shared" si="133"/>
        <v>7.8008091911850583E-2</v>
      </c>
      <c r="BC183" s="50">
        <f t="shared" si="134"/>
        <v>7.7611575978746114E-2</v>
      </c>
      <c r="BD183" s="50">
        <f t="shared" si="135"/>
        <v>7.3842057366894864E-2</v>
      </c>
      <c r="BE183" s="50">
        <f t="shared" si="136"/>
        <v>7.1938352452829007E-2</v>
      </c>
      <c r="BF183" s="50">
        <f t="shared" si="137"/>
        <v>7.1880674706684355E-2</v>
      </c>
      <c r="BG183" s="131">
        <f t="shared" si="138"/>
        <v>6.632337203785803</v>
      </c>
      <c r="BH183" s="131">
        <f t="shared" si="139"/>
        <v>5.1849173210933612</v>
      </c>
      <c r="BI183" s="131">
        <f t="shared" si="140"/>
        <v>2.0654840496970497</v>
      </c>
      <c r="BJ183" s="131">
        <f t="shared" si="141"/>
        <v>6.21781612854919</v>
      </c>
      <c r="BK183" s="131">
        <f t="shared" si="142"/>
        <v>5.7904122009942869</v>
      </c>
      <c r="BL183" s="131">
        <f t="shared" si="143"/>
        <v>2.5524680939345652</v>
      </c>
      <c r="BM183" s="131">
        <f t="shared" si="144"/>
        <v>5.1474762454293126</v>
      </c>
      <c r="BN183" s="131">
        <f t="shared" si="145"/>
        <v>1.9067842402465929</v>
      </c>
      <c r="BO183" s="131">
        <f t="shared" si="146"/>
        <v>0.79309694477517745</v>
      </c>
      <c r="BP183" s="129">
        <f t="shared" si="147"/>
        <v>1.3349540362684797</v>
      </c>
      <c r="BQ183" s="129">
        <f t="shared" si="148"/>
        <v>0.90473599741496846</v>
      </c>
      <c r="BR183" s="129">
        <f t="shared" si="149"/>
        <v>0.35858220007464825</v>
      </c>
      <c r="BS183" s="129">
        <f t="shared" si="150"/>
        <v>0.55949628803588247</v>
      </c>
      <c r="BT183" s="129">
        <f t="shared" si="151"/>
        <v>0.45169900718266337</v>
      </c>
      <c r="BU183" s="129">
        <f t="shared" si="152"/>
        <v>0.19810107140572777</v>
      </c>
      <c r="BV183" s="129">
        <f t="shared" si="153"/>
        <v>0.38010023620971989</v>
      </c>
      <c r="BW183" s="129">
        <f t="shared" si="154"/>
        <v>0.13717091672635917</v>
      </c>
      <c r="BX183" s="129">
        <f t="shared" si="155"/>
        <v>5.7008343498249736E-2</v>
      </c>
      <c r="BY183" s="131">
        <f t="shared" si="156"/>
        <v>120.83438747176072</v>
      </c>
      <c r="BZ183" s="131">
        <f t="shared" si="157"/>
        <v>92.357553713866182</v>
      </c>
      <c r="CA183" s="131">
        <f t="shared" si="158"/>
        <v>36.764133713296459</v>
      </c>
      <c r="CB183" s="131">
        <f t="shared" si="159"/>
        <v>92.844154562253024</v>
      </c>
      <c r="CC183" s="131">
        <f t="shared" si="160"/>
        <v>85.512294872009306</v>
      </c>
      <c r="CD183" s="131">
        <f t="shared" si="161"/>
        <v>37.680757950022098</v>
      </c>
      <c r="CE183" s="131">
        <f t="shared" si="162"/>
        <v>70.529658184262018</v>
      </c>
      <c r="CF183" s="131">
        <f t="shared" si="163"/>
        <v>26.080047746804922</v>
      </c>
      <c r="CG183" s="131">
        <f t="shared" si="164"/>
        <v>10.847002407242996</v>
      </c>
    </row>
    <row r="184" spans="2:85" x14ac:dyDescent="0.2">
      <c r="B184" s="103">
        <v>2035</v>
      </c>
      <c r="C184" s="103">
        <v>3</v>
      </c>
      <c r="D184" s="103">
        <v>3</v>
      </c>
      <c r="E184" s="4" t="s">
        <v>5</v>
      </c>
      <c r="F184" s="4" t="s">
        <v>5</v>
      </c>
      <c r="G184" s="133">
        <f>SUMIFS('Model Trip Data'!$H:$H,'Model Trip Data'!$A:$A,$B184,'Model Trip Data'!$B:$B,$C184,'Model Trip Data'!$C:$C,$D184,'Model Trip Data'!$E:$E,G$7,'Model Trip Data'!$F:$F,G$8,'Model Trip Data'!$D:$D,G$10,'Model Trip Data'!$G:$G,G$9)</f>
        <v>261</v>
      </c>
      <c r="H184" s="133">
        <f>SUMIFS('Model Trip Data'!$H:$H,'Model Trip Data'!$A:$A,$B184,'Model Trip Data'!$B:$B,$C184,'Model Trip Data'!$C:$C,$D184,'Model Trip Data'!$E:$E,H$7,'Model Trip Data'!$F:$F,H$8,'Model Trip Data'!$D:$D,H$10,'Model Trip Data'!$G:$G,H$9)</f>
        <v>6700</v>
      </c>
      <c r="I184" s="133">
        <f>SUMIFS('Model Trip Data'!$H:$H,'Model Trip Data'!$A:$A,$B184,'Model Trip Data'!$B:$B,$C184,'Model Trip Data'!$C:$C,$D184,'Model Trip Data'!$E:$E,I$7,'Model Trip Data'!$F:$F,I$8,'Model Trip Data'!$D:$D,I$10,'Model Trip Data'!$G:$G,I$9)</f>
        <v>17053</v>
      </c>
      <c r="J184" s="133">
        <f>SUMIFS('Model Trip Data'!$H:$H,'Model Trip Data'!$A:$A,$B184,'Model Trip Data'!$B:$B,$C184,'Model Trip Data'!$C:$C,$D184,'Model Trip Data'!$E:$E,J$7,'Model Trip Data'!$F:$F,J$8,'Model Trip Data'!$D:$D,J$10,'Model Trip Data'!$G:$G,J$9)</f>
        <v>472</v>
      </c>
      <c r="K184" s="133">
        <f>SUMIFS('Model Trip Data'!$H:$H,'Model Trip Data'!$A:$A,$B184,'Model Trip Data'!$B:$B,$C184,'Model Trip Data'!$C:$C,$D184,'Model Trip Data'!$E:$E,K$7,'Model Trip Data'!$F:$F,K$8,'Model Trip Data'!$D:$D,K$10,'Model Trip Data'!$G:$G,K$9)</f>
        <v>12531</v>
      </c>
      <c r="L184" s="133">
        <f>SUMIFS('Model Trip Data'!$H:$H,'Model Trip Data'!$A:$A,$B184,'Model Trip Data'!$B:$B,$C184,'Model Trip Data'!$C:$C,$D184,'Model Trip Data'!$E:$E,L$7,'Model Trip Data'!$F:$F,L$8,'Model Trip Data'!$D:$D,L$10,'Model Trip Data'!$G:$G,L$9)</f>
        <v>29688</v>
      </c>
      <c r="M184" s="133">
        <f>SUMIFS('Model Trip Data'!$H:$H,'Model Trip Data'!$A:$A,$B184,'Model Trip Data'!$B:$B,$C184,'Model Trip Data'!$C:$C,$D184,'Model Trip Data'!$E:$E,M$7,'Model Trip Data'!$F:$F,M$8,'Model Trip Data'!$G:$G,M$9)</f>
        <v>3535</v>
      </c>
      <c r="N184" s="133">
        <f>SUMIFS('Model Trip Data'!$H:$H,'Model Trip Data'!$A:$A,$B184,'Model Trip Data'!$B:$B,$C184,'Model Trip Data'!$C:$C,$D184,'Model Trip Data'!$E:$E,N$7,'Model Trip Data'!$F:$F,N$8,'Model Trip Data'!$G:$G,N$9)</f>
        <v>77191</v>
      </c>
      <c r="O184" s="133">
        <f>SUMIFS('Model Trip Data'!$H:$H,'Model Trip Data'!$A:$A,$B184,'Model Trip Data'!$B:$B,$C184,'Model Trip Data'!$C:$C,$D184,'Model Trip Data'!$E:$E,O$7,'Model Trip Data'!$F:$F,O$8,'Model Trip Data'!$G:$G,O$9)</f>
        <v>218725</v>
      </c>
      <c r="P184" s="134">
        <f>VLOOKUP($B184&amp;"_"&amp;$C184&amp;"_"&amp;$D184&amp;"_"&amp;P$10,'Model Skims Data'!$A:$H,6,FALSE)</f>
        <v>8.4812233494337796</v>
      </c>
      <c r="Q184" s="134">
        <f>VLOOKUP($B184&amp;"_"&amp;$C184&amp;"_"&amp;$D184&amp;"_"&amp;Q$10,'Model Skims Data'!$A:$H,7,FALSE)</f>
        <v>8.4620870407281092</v>
      </c>
      <c r="R184" s="134">
        <f>VLOOKUP($B184&amp;"_"&amp;$C184&amp;"_"&amp;$D184&amp;"_"&amp;R$10,'Model Skims Data'!$A:$H,6,FALSE)</f>
        <v>8.5864754441663305</v>
      </c>
      <c r="S184" s="134">
        <f>VLOOKUP($B184&amp;"_"&amp;$C184&amp;"_"&amp;$D184&amp;"_"&amp;S$10,'Model Skims Data'!$A:$H,7,FALSE)</f>
        <v>8.5693005574885692</v>
      </c>
      <c r="T184" s="134">
        <f>VLOOKUP($B184&amp;"_"&amp;$C184&amp;"_"&amp;$D184&amp;"_"&amp;T$10,'Model Skims Data'!$A:$H,6,FALSE)</f>
        <v>7.7279595531448804</v>
      </c>
      <c r="U184" s="134">
        <f>VLOOKUP($B184&amp;"_"&amp;$C184&amp;"_"&amp;$D184&amp;"_"&amp;U$10,'Model Skims Data'!$A:$H,7,FALSE)</f>
        <v>7.7176028674103003</v>
      </c>
      <c r="V184" s="134">
        <f>VLOOKUP($B184&amp;"_"&amp;$C184&amp;"_"&amp;$D184&amp;"_"&amp;V$10,'Model Skims Data'!$A:$H,8,FALSE)</f>
        <v>3.70469410782635</v>
      </c>
      <c r="W184" s="134">
        <f>VLOOKUP($B184&amp;"_"&amp;$C184&amp;"_"&amp;$D184&amp;"_"&amp;W$10,'Model Skims Data'!$A:$H,8,FALSE)</f>
        <v>3.7779035004943502</v>
      </c>
      <c r="X184" s="134">
        <f>VLOOKUP($B184&amp;"_"&amp;$C184&amp;"_"&amp;$D184&amp;"_"&amp;X$10,'Model Skims Data'!$A:$H,8,FALSE)</f>
        <v>3.43218535156478</v>
      </c>
      <c r="Y184" s="134">
        <f>HLOOKUP('Pooling Demand- Subsidy &amp; ML'!$B184,'Main Sheet'!$B$9:$F$44,21,FALSE)</f>
        <v>26</v>
      </c>
      <c r="Z184" s="134">
        <f>HLOOKUP('Pooling Demand- Subsidy &amp; ML'!$B184,'Main Sheet'!$B$9:$F$44,23,FALSE)</f>
        <v>0</v>
      </c>
      <c r="AA184" s="179">
        <f>HLOOKUP('Pooling Demand- Subsidy &amp; ML'!$B184,'Main Sheet'!$B$9:$F$44,28,FALSE)</f>
        <v>-1.9513339196716502E-3</v>
      </c>
      <c r="AB184" s="180">
        <f>HLOOKUP('Pooling Demand- Subsidy &amp; ML'!$B184,'Main Sheet'!$B$9:$F$44,30,FALSE)</f>
        <v>-2.6</v>
      </c>
      <c r="AC184" s="180">
        <f>HLOOKUP('Pooling Demand- Subsidy &amp; ML'!$B184,'Main Sheet'!$B$9:$F$44,31,FALSE)</f>
        <v>-5.9</v>
      </c>
      <c r="AD184" s="180">
        <f>HLOOKUP('Pooling Demand- Subsidy &amp; ML'!$B184,'Main Sheet'!$B$9:$F$44,32,FALSE)</f>
        <v>-7.9</v>
      </c>
      <c r="AE184" s="108">
        <f t="shared" si="123"/>
        <v>8.2258915956159917E-2</v>
      </c>
      <c r="AF184" s="108">
        <f t="shared" si="124"/>
        <v>3.2950169058287362E-3</v>
      </c>
      <c r="AG184" s="108">
        <f t="shared" si="125"/>
        <v>4.4720617456082398E-4</v>
      </c>
      <c r="AH184" s="134">
        <f>HLOOKUP('Pooling Demand- Subsidy &amp; ML'!$B184,'Main Sheet'!$B$9:$F$44,24,FALSE)</f>
        <v>54</v>
      </c>
      <c r="AI184" s="180">
        <f>HLOOKUP('Pooling Demand- Subsidy &amp; ML'!$B184,'Main Sheet'!$B$9:$F$44,34,FALSE)</f>
        <v>-2.9</v>
      </c>
      <c r="AJ184" s="180">
        <f>HLOOKUP('Pooling Demand- Subsidy &amp; ML'!$B184,'Main Sheet'!$B$9:$F$44,35,FALSE)</f>
        <v>-6.3</v>
      </c>
      <c r="AK184" s="180">
        <f>HLOOKUP('Pooling Demand- Subsidy &amp; ML'!$B184,'Main Sheet'!$B$9:$F$44,36,FALSE)</f>
        <v>-8.4</v>
      </c>
      <c r="AL184" s="108">
        <f t="shared" si="126"/>
        <v>4.3624758162651635E-2</v>
      </c>
      <c r="AM184" s="108">
        <f t="shared" si="127"/>
        <v>1.519997383943951E-3</v>
      </c>
      <c r="AN184" s="108">
        <f t="shared" si="128"/>
        <v>1.8638205889784048E-4</v>
      </c>
      <c r="AO184" s="128">
        <f>HLOOKUP($B184,'Main Sheet'!$B$9:$F$44,26,FALSE)*$P184/(1-AE184)</f>
        <v>-0.29572517990152042</v>
      </c>
      <c r="AP184" s="128">
        <f>HLOOKUP($B184,'Main Sheet'!$B$9:$F$44,26,FALSE)*$P184/(1-AF184)</f>
        <v>-0.27229636831888748</v>
      </c>
      <c r="AQ184" s="128">
        <f>HLOOKUP($B184,'Main Sheet'!$B$9:$F$44,26,FALSE)*$P184/(1-AG184)</f>
        <v>-0.27152057285858361</v>
      </c>
      <c r="AR184" s="128">
        <f>HLOOKUP($B184,'Main Sheet'!$B$9:$F$44,26,FALSE)*$R184/(1-AE184)</f>
        <v>-0.29939513332302453</v>
      </c>
      <c r="AS184" s="128">
        <f>HLOOKUP($B184,'Main Sheet'!$B$9:$F$44,26,FALSE)*$R184/(1-AF184)</f>
        <v>-0.27567556987658992</v>
      </c>
      <c r="AT184" s="128">
        <f>HLOOKUP($B184,'Main Sheet'!$B$9:$F$44,26,FALSE)*$R184/(1-AG184)</f>
        <v>-0.27489014678429041</v>
      </c>
      <c r="AU184" s="128">
        <f>HLOOKUP($B184,'Main Sheet'!$B$9:$F$44,26,FALSE)*$T184/(1-AL184)</f>
        <v>-0.25857497651815398</v>
      </c>
      <c r="AV184" s="128">
        <f>HLOOKUP($B184,'Main Sheet'!$B$9:$F$44,26,FALSE)*$T184/(1-AM184)</f>
        <v>-0.24767116522385477</v>
      </c>
      <c r="AW184" s="128">
        <f>HLOOKUP($B184,'Main Sheet'!$B$9:$F$44,26,FALSE)*$T184/(1-AN184)</f>
        <v>-0.24734080558923136</v>
      </c>
      <c r="AX184" s="50">
        <f t="shared" si="129"/>
        <v>6.6724906319242511E-4</v>
      </c>
      <c r="AY184" s="50">
        <f t="shared" si="130"/>
        <v>6.1438629179964225E-4</v>
      </c>
      <c r="AZ184" s="50">
        <f t="shared" si="131"/>
        <v>6.1263585311772451E-4</v>
      </c>
      <c r="BA184" s="50">
        <f t="shared" si="132"/>
        <v>5.9885776418189165E-4</v>
      </c>
      <c r="BB184" s="50">
        <f t="shared" si="133"/>
        <v>5.5141328980035033E-4</v>
      </c>
      <c r="BC184" s="50">
        <f t="shared" si="134"/>
        <v>5.4984226654499293E-4</v>
      </c>
      <c r="BD184" s="50">
        <f t="shared" si="135"/>
        <v>3.4653128710218661E-4</v>
      </c>
      <c r="BE184" s="50">
        <f t="shared" si="136"/>
        <v>3.3191845869546107E-4</v>
      </c>
      <c r="BF184" s="50">
        <f t="shared" si="137"/>
        <v>3.3147572463459334E-4</v>
      </c>
      <c r="BG184" s="131">
        <f t="shared" si="138"/>
        <v>21.46957706455774</v>
      </c>
      <c r="BH184" s="131">
        <f t="shared" si="139"/>
        <v>22.076613269052533</v>
      </c>
      <c r="BI184" s="131">
        <f t="shared" si="140"/>
        <v>7.6262068947857315</v>
      </c>
      <c r="BJ184" s="131">
        <f t="shared" si="141"/>
        <v>38.826208331307484</v>
      </c>
      <c r="BK184" s="131">
        <f t="shared" si="142"/>
        <v>41.289856846939891</v>
      </c>
      <c r="BL184" s="131">
        <f t="shared" si="143"/>
        <v>13.276656910361742</v>
      </c>
      <c r="BM184" s="131">
        <f t="shared" si="144"/>
        <v>154.21352010497353</v>
      </c>
      <c r="BN184" s="131">
        <f t="shared" si="145"/>
        <v>117.33011806401753</v>
      </c>
      <c r="BO184" s="131">
        <f t="shared" si="146"/>
        <v>40.766415832430162</v>
      </c>
      <c r="BP184" s="129">
        <f t="shared" si="147"/>
        <v>1.4325555183463729E-2</v>
      </c>
      <c r="BQ184" s="129">
        <f t="shared" si="148"/>
        <v>1.3563568561867963E-2</v>
      </c>
      <c r="BR184" s="129">
        <f t="shared" si="149"/>
        <v>4.6720877670393297E-3</v>
      </c>
      <c r="BS184" s="129">
        <f t="shared" si="150"/>
        <v>2.3251376312947134E-2</v>
      </c>
      <c r="BT184" s="129">
        <f t="shared" si="151"/>
        <v>2.2767775799356644E-2</v>
      </c>
      <c r="BU184" s="129">
        <f t="shared" si="152"/>
        <v>7.3000671277335437E-3</v>
      </c>
      <c r="BV184" s="129">
        <f t="shared" si="153"/>
        <v>5.3439809610535405E-2</v>
      </c>
      <c r="BW184" s="129">
        <f t="shared" si="154"/>
        <v>3.8944031946365171E-2</v>
      </c>
      <c r="BX184" s="129">
        <f t="shared" si="155"/>
        <v>1.3513077228809947E-2</v>
      </c>
      <c r="BY184" s="131">
        <f t="shared" si="156"/>
        <v>79.591287448470325</v>
      </c>
      <c r="BZ184" s="131">
        <f t="shared" si="157"/>
        <v>81.837347971152184</v>
      </c>
      <c r="CA184" s="131">
        <f t="shared" si="158"/>
        <v>28.270072404199183</v>
      </c>
      <c r="CB184" s="131">
        <f t="shared" si="159"/>
        <v>146.76950982173344</v>
      </c>
      <c r="CC184" s="131">
        <f t="shared" si="160"/>
        <v>156.0751091768557</v>
      </c>
      <c r="CD184" s="131">
        <f t="shared" si="161"/>
        <v>50.185507565673838</v>
      </c>
      <c r="CE184" s="131">
        <f t="shared" si="162"/>
        <v>529.47280004926643</v>
      </c>
      <c r="CF184" s="131">
        <f t="shared" si="163"/>
        <v>402.83237565266433</v>
      </c>
      <c r="CG184" s="131">
        <f t="shared" si="164"/>
        <v>139.96427464158461</v>
      </c>
    </row>
    <row r="185" spans="2:85" x14ac:dyDescent="0.2">
      <c r="B185" s="103">
        <v>2035</v>
      </c>
      <c r="C185" s="103">
        <v>4</v>
      </c>
      <c r="D185" s="103">
        <v>3</v>
      </c>
      <c r="E185" s="4" t="s">
        <v>6</v>
      </c>
      <c r="F185" s="4" t="s">
        <v>5</v>
      </c>
      <c r="G185" s="133">
        <f>SUMIFS('Model Trip Data'!$H:$H,'Model Trip Data'!$A:$A,$B185,'Model Trip Data'!$B:$B,$C185,'Model Trip Data'!$C:$C,$D185,'Model Trip Data'!$E:$E,G$7,'Model Trip Data'!$F:$F,G$8,'Model Trip Data'!$D:$D,G$10,'Model Trip Data'!$G:$G,G$9)</f>
        <v>3</v>
      </c>
      <c r="H185" s="133">
        <f>SUMIFS('Model Trip Data'!$H:$H,'Model Trip Data'!$A:$A,$B185,'Model Trip Data'!$B:$B,$C185,'Model Trip Data'!$C:$C,$D185,'Model Trip Data'!$E:$E,H$7,'Model Trip Data'!$F:$F,H$8,'Model Trip Data'!$D:$D,H$10,'Model Trip Data'!$G:$G,H$9)</f>
        <v>48</v>
      </c>
      <c r="I185" s="133">
        <f>SUMIFS('Model Trip Data'!$H:$H,'Model Trip Data'!$A:$A,$B185,'Model Trip Data'!$B:$B,$C185,'Model Trip Data'!$C:$C,$D185,'Model Trip Data'!$E:$E,I$7,'Model Trip Data'!$F:$F,I$8,'Model Trip Data'!$D:$D,I$10,'Model Trip Data'!$G:$G,I$9)</f>
        <v>192</v>
      </c>
      <c r="J185" s="133">
        <f>SUMIFS('Model Trip Data'!$H:$H,'Model Trip Data'!$A:$A,$B185,'Model Trip Data'!$B:$B,$C185,'Model Trip Data'!$C:$C,$D185,'Model Trip Data'!$E:$E,J$7,'Model Trip Data'!$F:$F,J$8,'Model Trip Data'!$D:$D,J$10,'Model Trip Data'!$G:$G,J$9)</f>
        <v>6</v>
      </c>
      <c r="K185" s="133">
        <f>SUMIFS('Model Trip Data'!$H:$H,'Model Trip Data'!$A:$A,$B185,'Model Trip Data'!$B:$B,$C185,'Model Trip Data'!$C:$C,$D185,'Model Trip Data'!$E:$E,K$7,'Model Trip Data'!$F:$F,K$8,'Model Trip Data'!$D:$D,K$10,'Model Trip Data'!$G:$G,K$9)</f>
        <v>101</v>
      </c>
      <c r="L185" s="133">
        <f>SUMIFS('Model Trip Data'!$H:$H,'Model Trip Data'!$A:$A,$B185,'Model Trip Data'!$B:$B,$C185,'Model Trip Data'!$C:$C,$D185,'Model Trip Data'!$E:$E,L$7,'Model Trip Data'!$F:$F,L$8,'Model Trip Data'!$D:$D,L$10,'Model Trip Data'!$G:$G,L$9)</f>
        <v>370</v>
      </c>
      <c r="M185" s="133">
        <f>SUMIFS('Model Trip Data'!$H:$H,'Model Trip Data'!$A:$A,$B185,'Model Trip Data'!$B:$B,$C185,'Model Trip Data'!$C:$C,$D185,'Model Trip Data'!$E:$E,M$7,'Model Trip Data'!$F:$F,M$8,'Model Trip Data'!$G:$G,M$9)</f>
        <v>17</v>
      </c>
      <c r="N185" s="133">
        <f>SUMIFS('Model Trip Data'!$H:$H,'Model Trip Data'!$A:$A,$B185,'Model Trip Data'!$B:$B,$C185,'Model Trip Data'!$C:$C,$D185,'Model Trip Data'!$E:$E,N$7,'Model Trip Data'!$F:$F,N$8,'Model Trip Data'!$G:$G,N$9)</f>
        <v>150</v>
      </c>
      <c r="O185" s="133">
        <f>SUMIFS('Model Trip Data'!$H:$H,'Model Trip Data'!$A:$A,$B185,'Model Trip Data'!$B:$B,$C185,'Model Trip Data'!$C:$C,$D185,'Model Trip Data'!$E:$E,O$7,'Model Trip Data'!$F:$F,O$8,'Model Trip Data'!$G:$G,O$9)</f>
        <v>471</v>
      </c>
      <c r="P185" s="134">
        <f>VLOOKUP($B185&amp;"_"&amp;$C185&amp;"_"&amp;$D185&amp;"_"&amp;P$10,'Model Skims Data'!$A:$H,6,FALSE)</f>
        <v>56.1514340999816</v>
      </c>
      <c r="Q185" s="134">
        <f>VLOOKUP($B185&amp;"_"&amp;$C185&amp;"_"&amp;$D185&amp;"_"&amp;Q$10,'Model Skims Data'!$A:$H,7,FALSE)</f>
        <v>55.437381746972797</v>
      </c>
      <c r="R185" s="134">
        <f>VLOOKUP($B185&amp;"_"&amp;$C185&amp;"_"&amp;$D185&amp;"_"&amp;R$10,'Model Skims Data'!$A:$H,6,FALSE)</f>
        <v>54.009226169174497</v>
      </c>
      <c r="S185" s="134">
        <f>VLOOKUP($B185&amp;"_"&amp;$C185&amp;"_"&amp;$D185&amp;"_"&amp;S$10,'Model Skims Data'!$A:$H,7,FALSE)</f>
        <v>53.944625171139897</v>
      </c>
      <c r="T185" s="134">
        <f>VLOOKUP($B185&amp;"_"&amp;$C185&amp;"_"&amp;$D185&amp;"_"&amp;T$10,'Model Skims Data'!$A:$H,6,FALSE)</f>
        <v>53.363656208801302</v>
      </c>
      <c r="U185" s="134">
        <f>VLOOKUP($B185&amp;"_"&amp;$C185&amp;"_"&amp;$D185&amp;"_"&amp;U$10,'Model Skims Data'!$A:$H,7,FALSE)</f>
        <v>52.351842265319803</v>
      </c>
      <c r="V185" s="134">
        <f>VLOOKUP($B185&amp;"_"&amp;$C185&amp;"_"&amp;$D185&amp;"_"&amp;V$10,'Model Skims Data'!$A:$H,8,FALSE)</f>
        <v>38.262336296174702</v>
      </c>
      <c r="W185" s="134">
        <f>VLOOKUP($B185&amp;"_"&amp;$C185&amp;"_"&amp;$D185&amp;"_"&amp;W$10,'Model Skims Data'!$A:$H,8,FALSE)</f>
        <v>37.335332900671702</v>
      </c>
      <c r="X185" s="134">
        <f>VLOOKUP($B185&amp;"_"&amp;$C185&amp;"_"&amp;$D185&amp;"_"&amp;X$10,'Model Skims Data'!$A:$H,8,FALSE)</f>
        <v>39.298028977966297</v>
      </c>
      <c r="Y185" s="134">
        <f>HLOOKUP('Pooling Demand- Subsidy &amp; ML'!$B185,'Main Sheet'!$B$9:$F$44,21,FALSE)</f>
        <v>26</v>
      </c>
      <c r="Z185" s="134">
        <f>HLOOKUP('Pooling Demand- Subsidy &amp; ML'!$B185,'Main Sheet'!$B$9:$F$44,23,FALSE)</f>
        <v>0</v>
      </c>
      <c r="AA185" s="179">
        <f>HLOOKUP('Pooling Demand- Subsidy &amp; ML'!$B185,'Main Sheet'!$B$9:$F$44,28,FALSE)</f>
        <v>-1.9513339196716502E-3</v>
      </c>
      <c r="AB185" s="180">
        <f>HLOOKUP('Pooling Demand- Subsidy &amp; ML'!$B185,'Main Sheet'!$B$9:$F$44,30,FALSE)</f>
        <v>-2.6</v>
      </c>
      <c r="AC185" s="180">
        <f>HLOOKUP('Pooling Demand- Subsidy &amp; ML'!$B185,'Main Sheet'!$B$9:$F$44,31,FALSE)</f>
        <v>-5.9</v>
      </c>
      <c r="AD185" s="180">
        <f>HLOOKUP('Pooling Demand- Subsidy &amp; ML'!$B185,'Main Sheet'!$B$9:$F$44,32,FALSE)</f>
        <v>-7.9</v>
      </c>
      <c r="AE185" s="108">
        <f t="shared" si="123"/>
        <v>0.34101539755291049</v>
      </c>
      <c r="AF185" s="108">
        <f t="shared" si="124"/>
        <v>1.8729055255491719E-2</v>
      </c>
      <c r="AG185" s="108">
        <f t="shared" si="125"/>
        <v>2.5764255431440708E-3</v>
      </c>
      <c r="AH185" s="134">
        <f>HLOOKUP('Pooling Demand- Subsidy &amp; ML'!$B185,'Main Sheet'!$B$9:$F$44,24,FALSE)</f>
        <v>54</v>
      </c>
      <c r="AI185" s="180">
        <f>HLOOKUP('Pooling Demand- Subsidy &amp; ML'!$B185,'Main Sheet'!$B$9:$F$44,34,FALSE)</f>
        <v>-2.9</v>
      </c>
      <c r="AJ185" s="180">
        <f>HLOOKUP('Pooling Demand- Subsidy &amp; ML'!$B185,'Main Sheet'!$B$9:$F$44,35,FALSE)</f>
        <v>-6.3</v>
      </c>
      <c r="AK185" s="180">
        <f>HLOOKUP('Pooling Demand- Subsidy &amp; ML'!$B185,'Main Sheet'!$B$9:$F$44,36,FALSE)</f>
        <v>-8.4</v>
      </c>
      <c r="AL185" s="108">
        <f t="shared" si="126"/>
        <v>6.3866380636055549E-3</v>
      </c>
      <c r="AM185" s="108">
        <f t="shared" si="127"/>
        <v>2.1446700724695497E-4</v>
      </c>
      <c r="AN185" s="108">
        <f t="shared" si="128"/>
        <v>2.6267807395762658E-5</v>
      </c>
      <c r="AO185" s="128">
        <f>HLOOKUP($B185,'Main Sheet'!$B$9:$F$44,26,FALSE)*$P185/(1-AE185)</f>
        <v>-2.726688733738178</v>
      </c>
      <c r="AP185" s="128">
        <f>HLOOKUP($B185,'Main Sheet'!$B$9:$F$44,26,FALSE)*$P185/(1-AF185)</f>
        <v>-1.8311414404176134</v>
      </c>
      <c r="AQ185" s="128">
        <f>HLOOKUP($B185,'Main Sheet'!$B$9:$F$44,26,FALSE)*$P185/(1-AG185)</f>
        <v>-1.8014872890666118</v>
      </c>
      <c r="AR185" s="128">
        <f>HLOOKUP($B185,'Main Sheet'!$B$9:$F$44,26,FALSE)*$R185/(1-AE185)</f>
        <v>-2.6226640668016974</v>
      </c>
      <c r="AS185" s="128">
        <f>HLOOKUP($B185,'Main Sheet'!$B$9:$F$44,26,FALSE)*$R185/(1-AF185)</f>
        <v>-1.7612823926663568</v>
      </c>
      <c r="AT185" s="128">
        <f>HLOOKUP($B185,'Main Sheet'!$B$9:$F$44,26,FALSE)*$R185/(1-AG185)</f>
        <v>-1.7327595634128881</v>
      </c>
      <c r="AU185" s="128">
        <f>HLOOKUP($B185,'Main Sheet'!$B$9:$F$44,26,FALSE)*$T185/(1-AL185)</f>
        <v>-1.7186131588988787</v>
      </c>
      <c r="AV185" s="128">
        <f>HLOOKUP($B185,'Main Sheet'!$B$9:$F$44,26,FALSE)*$T185/(1-AM185)</f>
        <v>-1.7080033090396993</v>
      </c>
      <c r="AW185" s="128">
        <f>HLOOKUP($B185,'Main Sheet'!$B$9:$F$44,26,FALSE)*$T185/(1-AN185)</f>
        <v>-1.7076818557397215</v>
      </c>
      <c r="AX185" s="50">
        <f t="shared" si="129"/>
        <v>3.4674065541791359E-2</v>
      </c>
      <c r="AY185" s="50">
        <f t="shared" si="130"/>
        <v>2.3285796261124425E-2</v>
      </c>
      <c r="AZ185" s="50">
        <f t="shared" si="131"/>
        <v>2.2908697850584119E-2</v>
      </c>
      <c r="BA185" s="50">
        <f t="shared" si="132"/>
        <v>3.136995810570795E-3</v>
      </c>
      <c r="BB185" s="50">
        <f t="shared" si="133"/>
        <v>2.1066882171319385E-3</v>
      </c>
      <c r="BC185" s="50">
        <f t="shared" si="134"/>
        <v>2.0725717639397947E-3</v>
      </c>
      <c r="BD185" s="50">
        <f t="shared" si="135"/>
        <v>3.2586162215359413E-2</v>
      </c>
      <c r="BE185" s="50">
        <f t="shared" si="136"/>
        <v>3.2384991703658376E-2</v>
      </c>
      <c r="BF185" s="50">
        <f t="shared" si="137"/>
        <v>3.2378896714030547E-2</v>
      </c>
      <c r="BG185" s="131">
        <f t="shared" si="138"/>
        <v>1.0230461926587315</v>
      </c>
      <c r="BH185" s="131">
        <f t="shared" si="139"/>
        <v>0.89899465226360253</v>
      </c>
      <c r="BI185" s="131">
        <f t="shared" si="140"/>
        <v>0.49467370428366159</v>
      </c>
      <c r="BJ185" s="131">
        <f t="shared" si="141"/>
        <v>2.0460923853174631</v>
      </c>
      <c r="BK185" s="131">
        <f t="shared" si="142"/>
        <v>1.8916345808046637</v>
      </c>
      <c r="BL185" s="131">
        <f t="shared" si="143"/>
        <v>0.95327745096330618</v>
      </c>
      <c r="BM185" s="131">
        <f t="shared" si="144"/>
        <v>0.10857284708129443</v>
      </c>
      <c r="BN185" s="131">
        <f t="shared" si="145"/>
        <v>3.2170051087043246E-2</v>
      </c>
      <c r="BO185" s="131">
        <f t="shared" si="146"/>
        <v>1.2372137283404212E-2</v>
      </c>
      <c r="BP185" s="129">
        <f t="shared" si="147"/>
        <v>3.5473170736528968E-2</v>
      </c>
      <c r="BQ185" s="129">
        <f t="shared" si="148"/>
        <v>2.0933806312450648E-2</v>
      </c>
      <c r="BR185" s="129">
        <f t="shared" si="149"/>
        <v>1.1332330426063603E-2</v>
      </c>
      <c r="BS185" s="129">
        <f t="shared" si="150"/>
        <v>6.4185832407816865E-3</v>
      </c>
      <c r="BT185" s="129">
        <f t="shared" si="151"/>
        <v>3.9850842825004985E-3</v>
      </c>
      <c r="BU185" s="129">
        <f t="shared" si="152"/>
        <v>1.9757359280670505E-3</v>
      </c>
      <c r="BV185" s="129">
        <f t="shared" si="153"/>
        <v>3.537972407174472E-3</v>
      </c>
      <c r="BW185" s="129">
        <f t="shared" si="154"/>
        <v>1.0418268375601617E-3</v>
      </c>
      <c r="BX185" s="129">
        <f t="shared" si="155"/>
        <v>4.0059615523115147E-4</v>
      </c>
      <c r="BY185" s="131">
        <f t="shared" si="156"/>
        <v>40.501423858242219</v>
      </c>
      <c r="BZ185" s="131">
        <f t="shared" si="157"/>
        <v>35.198612050458564</v>
      </c>
      <c r="CA185" s="131">
        <f t="shared" si="158"/>
        <v>19.360973067957353</v>
      </c>
      <c r="CB185" s="131">
        <f t="shared" si="159"/>
        <v>76.631180293402167</v>
      </c>
      <c r="CC185" s="131">
        <f t="shared" si="160"/>
        <v>70.77359124908908</v>
      </c>
      <c r="CD185" s="131">
        <f t="shared" si="161"/>
        <v>35.664695737016984</v>
      </c>
      <c r="CE185" s="131">
        <f t="shared" si="162"/>
        <v>4.4057342330013993</v>
      </c>
      <c r="CF185" s="131">
        <f t="shared" si="163"/>
        <v>1.3051613410937439</v>
      </c>
      <c r="CG185" s="131">
        <f t="shared" si="164"/>
        <v>0.50194324879933161</v>
      </c>
    </row>
    <row r="186" spans="2:85" x14ac:dyDescent="0.2">
      <c r="B186" s="103">
        <v>2035</v>
      </c>
      <c r="C186" s="103">
        <v>5</v>
      </c>
      <c r="D186" s="103">
        <v>3</v>
      </c>
      <c r="E186" s="4" t="s">
        <v>7</v>
      </c>
      <c r="F186" s="4" t="s">
        <v>5</v>
      </c>
      <c r="G186" s="133">
        <f>SUMIFS('Model Trip Data'!$H:$H,'Model Trip Data'!$A:$A,$B186,'Model Trip Data'!$B:$B,$C186,'Model Trip Data'!$C:$C,$D186,'Model Trip Data'!$E:$E,G$7,'Model Trip Data'!$F:$F,G$8,'Model Trip Data'!$D:$D,G$10,'Model Trip Data'!$G:$G,G$9)</f>
        <v>3</v>
      </c>
      <c r="H186" s="133">
        <f>SUMIFS('Model Trip Data'!$H:$H,'Model Trip Data'!$A:$A,$B186,'Model Trip Data'!$B:$B,$C186,'Model Trip Data'!$C:$C,$D186,'Model Trip Data'!$E:$E,H$7,'Model Trip Data'!$F:$F,H$8,'Model Trip Data'!$D:$D,H$10,'Model Trip Data'!$G:$G,H$9)</f>
        <v>105</v>
      </c>
      <c r="I186" s="133">
        <f>SUMIFS('Model Trip Data'!$H:$H,'Model Trip Data'!$A:$A,$B186,'Model Trip Data'!$B:$B,$C186,'Model Trip Data'!$C:$C,$D186,'Model Trip Data'!$E:$E,I$7,'Model Trip Data'!$F:$F,I$8,'Model Trip Data'!$D:$D,I$10,'Model Trip Data'!$G:$G,I$9)</f>
        <v>401</v>
      </c>
      <c r="J186" s="133">
        <f>SUMIFS('Model Trip Data'!$H:$H,'Model Trip Data'!$A:$A,$B186,'Model Trip Data'!$B:$B,$C186,'Model Trip Data'!$C:$C,$D186,'Model Trip Data'!$E:$E,J$7,'Model Trip Data'!$F:$F,J$8,'Model Trip Data'!$D:$D,J$10,'Model Trip Data'!$G:$G,J$9)</f>
        <v>0</v>
      </c>
      <c r="K186" s="133">
        <f>SUMIFS('Model Trip Data'!$H:$H,'Model Trip Data'!$A:$A,$B186,'Model Trip Data'!$B:$B,$C186,'Model Trip Data'!$C:$C,$D186,'Model Trip Data'!$E:$E,K$7,'Model Trip Data'!$F:$F,K$8,'Model Trip Data'!$D:$D,K$10,'Model Trip Data'!$G:$G,K$9)</f>
        <v>156</v>
      </c>
      <c r="L186" s="133">
        <f>SUMIFS('Model Trip Data'!$H:$H,'Model Trip Data'!$A:$A,$B186,'Model Trip Data'!$B:$B,$C186,'Model Trip Data'!$C:$C,$D186,'Model Trip Data'!$E:$E,L$7,'Model Trip Data'!$F:$F,L$8,'Model Trip Data'!$D:$D,L$10,'Model Trip Data'!$G:$G,L$9)</f>
        <v>691</v>
      </c>
      <c r="M186" s="133">
        <f>SUMIFS('Model Trip Data'!$H:$H,'Model Trip Data'!$A:$A,$B186,'Model Trip Data'!$B:$B,$C186,'Model Trip Data'!$C:$C,$D186,'Model Trip Data'!$E:$E,M$7,'Model Trip Data'!$F:$F,M$8,'Model Trip Data'!$G:$G,M$9)</f>
        <v>12</v>
      </c>
      <c r="N186" s="133">
        <f>SUMIFS('Model Trip Data'!$H:$H,'Model Trip Data'!$A:$A,$B186,'Model Trip Data'!$B:$B,$C186,'Model Trip Data'!$C:$C,$D186,'Model Trip Data'!$E:$E,N$7,'Model Trip Data'!$F:$F,N$8,'Model Trip Data'!$G:$G,N$9)</f>
        <v>249</v>
      </c>
      <c r="O186" s="133">
        <f>SUMIFS('Model Trip Data'!$H:$H,'Model Trip Data'!$A:$A,$B186,'Model Trip Data'!$B:$B,$C186,'Model Trip Data'!$C:$C,$D186,'Model Trip Data'!$E:$E,O$7,'Model Trip Data'!$F:$F,O$8,'Model Trip Data'!$G:$G,O$9)</f>
        <v>1044</v>
      </c>
      <c r="P186" s="134">
        <f>VLOOKUP($B186&amp;"_"&amp;$C186&amp;"_"&amp;$D186&amp;"_"&amp;P$10,'Model Skims Data'!$A:$H,6,FALSE)</f>
        <v>46.259695768818098</v>
      </c>
      <c r="Q186" s="134">
        <f>VLOOKUP($B186&amp;"_"&amp;$C186&amp;"_"&amp;$D186&amp;"_"&amp;Q$10,'Model Skims Data'!$A:$H,7,FALSE)</f>
        <v>41.3674195639313</v>
      </c>
      <c r="R186" s="134">
        <f>VLOOKUP($B186&amp;"_"&amp;$C186&amp;"_"&amp;$D186&amp;"_"&amp;R$10,'Model Skims Data'!$A:$H,6,FALSE)</f>
        <v>41.564848538910603</v>
      </c>
      <c r="S186" s="134">
        <f>VLOOKUP($B186&amp;"_"&amp;$C186&amp;"_"&amp;$D186&amp;"_"&amp;S$10,'Model Skims Data'!$A:$H,7,FALSE)</f>
        <v>40.324785058684199</v>
      </c>
      <c r="T186" s="134">
        <f>VLOOKUP($B186&amp;"_"&amp;$C186&amp;"_"&amp;$D186&amp;"_"&amp;T$10,'Model Skims Data'!$A:$H,6,FALSE)</f>
        <v>39.385968022678199</v>
      </c>
      <c r="U186" s="134">
        <f>VLOOKUP($B186&amp;"_"&amp;$C186&amp;"_"&amp;$D186&amp;"_"&amp;U$10,'Model Skims Data'!$A:$H,7,FALSE)</f>
        <v>38.029522095318598</v>
      </c>
      <c r="V186" s="134">
        <f>VLOOKUP($B186&amp;"_"&amp;$C186&amp;"_"&amp;$D186&amp;"_"&amp;V$10,'Model Skims Data'!$A:$H,8,FALSE)</f>
        <v>29.0281428347256</v>
      </c>
      <c r="W186" s="134">
        <f>VLOOKUP($B186&amp;"_"&amp;$C186&amp;"_"&amp;$D186&amp;"_"&amp;W$10,'Model Skims Data'!$A:$H,8,FALSE)</f>
        <v>26.309240475324501</v>
      </c>
      <c r="X186" s="134">
        <f>VLOOKUP($B186&amp;"_"&amp;$C186&amp;"_"&amp;$D186&amp;"_"&amp;X$10,'Model Skims Data'!$A:$H,8,FALSE)</f>
        <v>26.505337905955098</v>
      </c>
      <c r="Y186" s="134">
        <f>HLOOKUP('Pooling Demand- Subsidy &amp; ML'!$B186,'Main Sheet'!$B$9:$F$44,21,FALSE)</f>
        <v>26</v>
      </c>
      <c r="Z186" s="134">
        <f>HLOOKUP('Pooling Demand- Subsidy &amp; ML'!$B186,'Main Sheet'!$B$9:$F$44,23,FALSE)</f>
        <v>0</v>
      </c>
      <c r="AA186" s="179">
        <f>HLOOKUP('Pooling Demand- Subsidy &amp; ML'!$B186,'Main Sheet'!$B$9:$F$44,28,FALSE)</f>
        <v>-1.9513339196716502E-3</v>
      </c>
      <c r="AB186" s="180">
        <f>HLOOKUP('Pooling Demand- Subsidy &amp; ML'!$B186,'Main Sheet'!$B$9:$F$44,30,FALSE)</f>
        <v>-2.6</v>
      </c>
      <c r="AC186" s="180">
        <f>HLOOKUP('Pooling Demand- Subsidy &amp; ML'!$B186,'Main Sheet'!$B$9:$F$44,31,FALSE)</f>
        <v>-5.9</v>
      </c>
      <c r="AD186" s="180">
        <f>HLOOKUP('Pooling Demand- Subsidy &amp; ML'!$B186,'Main Sheet'!$B$9:$F$44,32,FALSE)</f>
        <v>-7.9</v>
      </c>
      <c r="AE186" s="108">
        <f t="shared" si="123"/>
        <v>0.24466592858880304</v>
      </c>
      <c r="AF186" s="108">
        <f t="shared" si="124"/>
        <v>1.1806055429744614E-2</v>
      </c>
      <c r="AG186" s="108">
        <f t="shared" si="125"/>
        <v>1.6142546179355518E-3</v>
      </c>
      <c r="AH186" s="134">
        <f>HLOOKUP('Pooling Demand- Subsidy &amp; ML'!$B186,'Main Sheet'!$B$9:$F$44,24,FALSE)</f>
        <v>54</v>
      </c>
      <c r="AI186" s="180">
        <f>HLOOKUP('Pooling Demand- Subsidy &amp; ML'!$B186,'Main Sheet'!$B$9:$F$44,34,FALSE)</f>
        <v>-2.9</v>
      </c>
      <c r="AJ186" s="180">
        <f>HLOOKUP('Pooling Demand- Subsidy &amp; ML'!$B186,'Main Sheet'!$B$9:$F$44,35,FALSE)</f>
        <v>-6.3</v>
      </c>
      <c r="AK186" s="180">
        <f>HLOOKUP('Pooling Demand- Subsidy &amp; ML'!$B186,'Main Sheet'!$B$9:$F$44,36,FALSE)</f>
        <v>-8.4</v>
      </c>
      <c r="AL186" s="108">
        <f t="shared" si="126"/>
        <v>1.2765247484128155E-2</v>
      </c>
      <c r="AM186" s="108">
        <f t="shared" si="127"/>
        <v>4.3134045928940485E-4</v>
      </c>
      <c r="AN186" s="108">
        <f t="shared" si="128"/>
        <v>5.2840413161269542E-5</v>
      </c>
      <c r="AO186" s="128">
        <f>HLOOKUP($B186,'Main Sheet'!$B$9:$F$44,26,FALSE)*$P186/(1-AE186)</f>
        <v>-1.9598086735800269</v>
      </c>
      <c r="AP186" s="128">
        <f>HLOOKUP($B186,'Main Sheet'!$B$9:$F$44,26,FALSE)*$P186/(1-AF186)</f>
        <v>-1.4979956846891374</v>
      </c>
      <c r="AQ186" s="128">
        <f>HLOOKUP($B186,'Main Sheet'!$B$9:$F$44,26,FALSE)*$P186/(1-AG186)</f>
        <v>-1.4827037259388061</v>
      </c>
      <c r="AR186" s="128">
        <f>HLOOKUP($B186,'Main Sheet'!$B$9:$F$44,26,FALSE)*$R186/(1-AE186)</f>
        <v>-1.7609097796424686</v>
      </c>
      <c r="AS186" s="128">
        <f>HLOOKUP($B186,'Main Sheet'!$B$9:$F$44,26,FALSE)*$R186/(1-AF186)</f>
        <v>-1.3459656988928028</v>
      </c>
      <c r="AT186" s="128">
        <f>HLOOKUP($B186,'Main Sheet'!$B$9:$F$44,26,FALSE)*$R186/(1-AG186)</f>
        <v>-1.3322257047411501</v>
      </c>
      <c r="AU186" s="128">
        <f>HLOOKUP($B186,'Main Sheet'!$B$9:$F$44,26,FALSE)*$T186/(1-AL186)</f>
        <v>-1.276647700573567</v>
      </c>
      <c r="AV186" s="128">
        <f>HLOOKUP($B186,'Main Sheet'!$B$9:$F$44,26,FALSE)*$T186/(1-AM186)</f>
        <v>-1.2608948516901461</v>
      </c>
      <c r="AW186" s="128">
        <f>HLOOKUP($B186,'Main Sheet'!$B$9:$F$44,26,FALSE)*$T186/(1-AN186)</f>
        <v>-1.2604175777112643</v>
      </c>
      <c r="AX186" s="50">
        <f t="shared" si="129"/>
        <v>0.20726304357473055</v>
      </c>
      <c r="AY186" s="50">
        <f t="shared" si="130"/>
        <v>0.15842319153702064</v>
      </c>
      <c r="AZ186" s="50">
        <f t="shared" si="131"/>
        <v>0.1568059633067653</v>
      </c>
      <c r="BA186" s="50">
        <f t="shared" si="132"/>
        <v>5.2535735999710238E-2</v>
      </c>
      <c r="BB186" s="50">
        <f t="shared" si="133"/>
        <v>4.0156116706930235E-2</v>
      </c>
      <c r="BC186" s="50">
        <f t="shared" si="134"/>
        <v>3.9746191840969551E-2</v>
      </c>
      <c r="BD186" s="50">
        <f t="shared" si="135"/>
        <v>4.3967526026500371E-2</v>
      </c>
      <c r="BE186" s="50">
        <f t="shared" si="136"/>
        <v>4.3425000635225891E-2</v>
      </c>
      <c r="BF186" s="50">
        <f t="shared" si="137"/>
        <v>4.3408563401932138E-2</v>
      </c>
      <c r="BG186" s="131">
        <f t="shared" si="138"/>
        <v>0.73399778576640906</v>
      </c>
      <c r="BH186" s="131">
        <f t="shared" si="139"/>
        <v>1.2396358201231845</v>
      </c>
      <c r="BI186" s="131">
        <f t="shared" si="140"/>
        <v>0.64731610179215626</v>
      </c>
      <c r="BJ186" s="131">
        <f t="shared" si="141"/>
        <v>0</v>
      </c>
      <c r="BK186" s="131">
        <f t="shared" si="142"/>
        <v>1.8417446470401597</v>
      </c>
      <c r="BL186" s="131">
        <f t="shared" si="143"/>
        <v>1.1154499409934662</v>
      </c>
      <c r="BM186" s="131">
        <f t="shared" si="144"/>
        <v>0.15318296980953786</v>
      </c>
      <c r="BN186" s="131">
        <f t="shared" si="145"/>
        <v>0.10740377436306181</v>
      </c>
      <c r="BO186" s="131">
        <f t="shared" si="146"/>
        <v>5.5165391340365404E-2</v>
      </c>
      <c r="BP186" s="129">
        <f t="shared" si="147"/>
        <v>0.15213061505505898</v>
      </c>
      <c r="BQ186" s="129">
        <f t="shared" si="148"/>
        <v>0.19638706296752692</v>
      </c>
      <c r="BR186" s="129">
        <f t="shared" si="149"/>
        <v>0.1015030249054992</v>
      </c>
      <c r="BS186" s="129">
        <f t="shared" si="150"/>
        <v>0</v>
      </c>
      <c r="BT186" s="129">
        <f t="shared" si="151"/>
        <v>7.3957312990908686E-2</v>
      </c>
      <c r="BU186" s="129">
        <f t="shared" si="152"/>
        <v>4.4334887343724469E-2</v>
      </c>
      <c r="BV186" s="129">
        <f t="shared" si="153"/>
        <v>6.7350762119174762E-3</v>
      </c>
      <c r="BW186" s="129">
        <f t="shared" si="154"/>
        <v>4.6640089699416173E-3</v>
      </c>
      <c r="BX186" s="129">
        <f t="shared" si="155"/>
        <v>2.3946503875906496E-3</v>
      </c>
      <c r="BY186" s="131">
        <f t="shared" si="156"/>
        <v>25.722661788952554</v>
      </c>
      <c r="BZ186" s="131">
        <f t="shared" si="157"/>
        <v>41.685077364291629</v>
      </c>
      <c r="CA186" s="131">
        <f t="shared" si="158"/>
        <v>21.736828567154028</v>
      </c>
      <c r="CB186" s="131">
        <f t="shared" si="159"/>
        <v>0</v>
      </c>
      <c r="CC186" s="131">
        <f t="shared" si="160"/>
        <v>50.400663545507861</v>
      </c>
      <c r="CD186" s="131">
        <f t="shared" si="161"/>
        <v>30.513057948356092</v>
      </c>
      <c r="CE186" s="131">
        <f t="shared" si="162"/>
        <v>4.2386818470587517</v>
      </c>
      <c r="CF186" s="131">
        <f t="shared" si="163"/>
        <v>2.9703944656126189</v>
      </c>
      <c r="CG186" s="131">
        <f t="shared" si="164"/>
        <v>1.5256483558803509</v>
      </c>
    </row>
    <row r="187" spans="2:85" x14ac:dyDescent="0.2">
      <c r="B187" s="103">
        <v>2035</v>
      </c>
      <c r="C187" s="103">
        <v>6</v>
      </c>
      <c r="D187" s="103">
        <v>3</v>
      </c>
      <c r="E187" s="4" t="s">
        <v>8</v>
      </c>
      <c r="F187" s="4" t="s">
        <v>5</v>
      </c>
      <c r="G187" s="133">
        <f>SUMIFS('Model Trip Data'!$H:$H,'Model Trip Data'!$A:$A,$B187,'Model Trip Data'!$B:$B,$C187,'Model Trip Data'!$C:$C,$D187,'Model Trip Data'!$E:$E,G$7,'Model Trip Data'!$F:$F,G$8,'Model Trip Data'!$D:$D,G$10,'Model Trip Data'!$G:$G,G$9)</f>
        <v>1</v>
      </c>
      <c r="H187" s="133">
        <f>SUMIFS('Model Trip Data'!$H:$H,'Model Trip Data'!$A:$A,$B187,'Model Trip Data'!$B:$B,$C187,'Model Trip Data'!$C:$C,$D187,'Model Trip Data'!$E:$E,H$7,'Model Trip Data'!$F:$F,H$8,'Model Trip Data'!$D:$D,H$10,'Model Trip Data'!$G:$G,H$9)</f>
        <v>119</v>
      </c>
      <c r="I187" s="133">
        <f>SUMIFS('Model Trip Data'!$H:$H,'Model Trip Data'!$A:$A,$B187,'Model Trip Data'!$B:$B,$C187,'Model Trip Data'!$C:$C,$D187,'Model Trip Data'!$E:$E,I$7,'Model Trip Data'!$F:$F,I$8,'Model Trip Data'!$D:$D,I$10,'Model Trip Data'!$G:$G,I$9)</f>
        <v>469</v>
      </c>
      <c r="J187" s="133">
        <f>SUMIFS('Model Trip Data'!$H:$H,'Model Trip Data'!$A:$A,$B187,'Model Trip Data'!$B:$B,$C187,'Model Trip Data'!$C:$C,$D187,'Model Trip Data'!$E:$E,J$7,'Model Trip Data'!$F:$F,J$8,'Model Trip Data'!$D:$D,J$10,'Model Trip Data'!$G:$G,J$9)</f>
        <v>2</v>
      </c>
      <c r="K187" s="133">
        <f>SUMIFS('Model Trip Data'!$H:$H,'Model Trip Data'!$A:$A,$B187,'Model Trip Data'!$B:$B,$C187,'Model Trip Data'!$C:$C,$D187,'Model Trip Data'!$E:$E,K$7,'Model Trip Data'!$F:$F,K$8,'Model Trip Data'!$D:$D,K$10,'Model Trip Data'!$G:$G,K$9)</f>
        <v>252</v>
      </c>
      <c r="L187" s="133">
        <f>SUMIFS('Model Trip Data'!$H:$H,'Model Trip Data'!$A:$A,$B187,'Model Trip Data'!$B:$B,$C187,'Model Trip Data'!$C:$C,$D187,'Model Trip Data'!$E:$E,L$7,'Model Trip Data'!$F:$F,L$8,'Model Trip Data'!$D:$D,L$10,'Model Trip Data'!$G:$G,L$9)</f>
        <v>758</v>
      </c>
      <c r="M187" s="133">
        <f>SUMIFS('Model Trip Data'!$H:$H,'Model Trip Data'!$A:$A,$B187,'Model Trip Data'!$B:$B,$C187,'Model Trip Data'!$C:$C,$D187,'Model Trip Data'!$E:$E,M$7,'Model Trip Data'!$F:$F,M$8,'Model Trip Data'!$G:$G,M$9)</f>
        <v>19</v>
      </c>
      <c r="N187" s="133">
        <f>SUMIFS('Model Trip Data'!$H:$H,'Model Trip Data'!$A:$A,$B187,'Model Trip Data'!$B:$B,$C187,'Model Trip Data'!$C:$C,$D187,'Model Trip Data'!$E:$E,N$7,'Model Trip Data'!$F:$F,N$8,'Model Trip Data'!$G:$G,N$9)</f>
        <v>864</v>
      </c>
      <c r="O187" s="133">
        <f>SUMIFS('Model Trip Data'!$H:$H,'Model Trip Data'!$A:$A,$B187,'Model Trip Data'!$B:$B,$C187,'Model Trip Data'!$C:$C,$D187,'Model Trip Data'!$E:$E,O$7,'Model Trip Data'!$F:$F,O$8,'Model Trip Data'!$G:$G,O$9)</f>
        <v>2855</v>
      </c>
      <c r="P187" s="134">
        <f>VLOOKUP($B187&amp;"_"&amp;$C187&amp;"_"&amp;$D187&amp;"_"&amp;P$10,'Model Skims Data'!$A:$H,6,FALSE)</f>
        <v>42.2240100967567</v>
      </c>
      <c r="Q187" s="134">
        <f>VLOOKUP($B187&amp;"_"&amp;$C187&amp;"_"&amp;$D187&amp;"_"&amp;Q$10,'Model Skims Data'!$A:$H,7,FALSE)</f>
        <v>42.216278874993598</v>
      </c>
      <c r="R187" s="134">
        <f>VLOOKUP($B187&amp;"_"&amp;$C187&amp;"_"&amp;$D187&amp;"_"&amp;R$10,'Model Skims Data'!$A:$H,6,FALSE)</f>
        <v>31.554981120361401</v>
      </c>
      <c r="S187" s="134">
        <f>VLOOKUP($B187&amp;"_"&amp;$C187&amp;"_"&amp;$D187&amp;"_"&amp;S$10,'Model Skims Data'!$A:$H,7,FALSE)</f>
        <v>31.534876720424499</v>
      </c>
      <c r="T187" s="134">
        <f>VLOOKUP($B187&amp;"_"&amp;$C187&amp;"_"&amp;$D187&amp;"_"&amp;T$10,'Model Skims Data'!$A:$H,6,FALSE)</f>
        <v>37.130695844898</v>
      </c>
      <c r="U187" s="134">
        <f>VLOOKUP($B187&amp;"_"&amp;$C187&amp;"_"&amp;$D187&amp;"_"&amp;U$10,'Model Skims Data'!$A:$H,7,FALSE)</f>
        <v>37.130695844898</v>
      </c>
      <c r="V187" s="134">
        <f>VLOOKUP($B187&amp;"_"&amp;$C187&amp;"_"&amp;$D187&amp;"_"&amp;V$10,'Model Skims Data'!$A:$H,8,FALSE)</f>
        <v>32.441365799811599</v>
      </c>
      <c r="W187" s="134">
        <f>VLOOKUP($B187&amp;"_"&amp;$C187&amp;"_"&amp;$D187&amp;"_"&amp;W$10,'Model Skims Data'!$A:$H,8,FALSE)</f>
        <v>24.114024849542702</v>
      </c>
      <c r="X187" s="134">
        <f>VLOOKUP($B187&amp;"_"&amp;$C187&amp;"_"&amp;$D187&amp;"_"&amp;X$10,'Model Skims Data'!$A:$H,8,FALSE)</f>
        <v>29.225860182382</v>
      </c>
      <c r="Y187" s="134">
        <f>HLOOKUP('Pooling Demand- Subsidy &amp; ML'!$B187,'Main Sheet'!$B$9:$F$44,21,FALSE)</f>
        <v>26</v>
      </c>
      <c r="Z187" s="134">
        <f>HLOOKUP('Pooling Demand- Subsidy &amp; ML'!$B187,'Main Sheet'!$B$9:$F$44,23,FALSE)</f>
        <v>0</v>
      </c>
      <c r="AA187" s="179">
        <f>HLOOKUP('Pooling Demand- Subsidy &amp; ML'!$B187,'Main Sheet'!$B$9:$F$44,28,FALSE)</f>
        <v>-1.9513339196716502E-3</v>
      </c>
      <c r="AB187" s="180">
        <f>HLOOKUP('Pooling Demand- Subsidy &amp; ML'!$B187,'Main Sheet'!$B$9:$F$44,30,FALSE)</f>
        <v>-2.6</v>
      </c>
      <c r="AC187" s="180">
        <f>HLOOKUP('Pooling Demand- Subsidy &amp; ML'!$B187,'Main Sheet'!$B$9:$F$44,31,FALSE)</f>
        <v>-5.9</v>
      </c>
      <c r="AD187" s="180">
        <f>HLOOKUP('Pooling Demand- Subsidy &amp; ML'!$B187,'Main Sheet'!$B$9:$F$44,32,FALSE)</f>
        <v>-7.9</v>
      </c>
      <c r="AE187" s="108">
        <f t="shared" si="123"/>
        <v>0.27806150353112191</v>
      </c>
      <c r="AF187" s="108">
        <f t="shared" si="124"/>
        <v>1.4006923007129642E-2</v>
      </c>
      <c r="AG187" s="108">
        <f t="shared" si="125"/>
        <v>1.9188708984245065E-3</v>
      </c>
      <c r="AH187" s="134">
        <f>HLOOKUP('Pooling Demand- Subsidy &amp; ML'!$B187,'Main Sheet'!$B$9:$F$44,24,FALSE)</f>
        <v>54</v>
      </c>
      <c r="AI187" s="180">
        <f>HLOOKUP('Pooling Demand- Subsidy &amp; ML'!$B187,'Main Sheet'!$B$9:$F$44,34,FALSE)</f>
        <v>-2.9</v>
      </c>
      <c r="AJ187" s="180">
        <f>HLOOKUP('Pooling Demand- Subsidy &amp; ML'!$B187,'Main Sheet'!$B$9:$F$44,35,FALSE)</f>
        <v>-6.3</v>
      </c>
      <c r="AK187" s="180">
        <f>HLOOKUP('Pooling Demand- Subsidy &amp; ML'!$B187,'Main Sheet'!$B$9:$F$44,36,FALSE)</f>
        <v>-8.4</v>
      </c>
      <c r="AL187" s="108">
        <f t="shared" si="126"/>
        <v>1.102151239430452E-2</v>
      </c>
      <c r="AM187" s="108">
        <f t="shared" si="127"/>
        <v>3.7178478781939122E-4</v>
      </c>
      <c r="AN187" s="108">
        <f t="shared" si="128"/>
        <v>4.5542295703893018E-5</v>
      </c>
      <c r="AO187" s="128">
        <f>HLOOKUP($B187,'Main Sheet'!$B$9:$F$44,26,FALSE)*$P187/(1-AE187)</f>
        <v>-1.8715837009731502</v>
      </c>
      <c r="AP187" s="128">
        <f>HLOOKUP($B187,'Main Sheet'!$B$9:$F$44,26,FALSE)*$P187/(1-AF187)</f>
        <v>-1.370362890596629</v>
      </c>
      <c r="AQ187" s="128">
        <f>HLOOKUP($B187,'Main Sheet'!$B$9:$F$44,26,FALSE)*$P187/(1-AG187)</f>
        <v>-1.3537660253254873</v>
      </c>
      <c r="AR187" s="128">
        <f>HLOOKUP($B187,'Main Sheet'!$B$9:$F$44,26,FALSE)*$R187/(1-AE187)</f>
        <v>-1.3986778663147443</v>
      </c>
      <c r="AS187" s="128">
        <f>HLOOKUP($B187,'Main Sheet'!$B$9:$F$44,26,FALSE)*$R187/(1-AF187)</f>
        <v>-1.0241039409030928</v>
      </c>
      <c r="AT187" s="128">
        <f>HLOOKUP($B187,'Main Sheet'!$B$9:$F$44,26,FALSE)*$R187/(1-AG187)</f>
        <v>-1.0117007189190137</v>
      </c>
      <c r="AU187" s="128">
        <f>HLOOKUP($B187,'Main Sheet'!$B$9:$F$44,26,FALSE)*$T187/(1-AL187)</f>
        <v>-1.2014237740532765</v>
      </c>
      <c r="AV187" s="128">
        <f>HLOOKUP($B187,'Main Sheet'!$B$9:$F$44,26,FALSE)*$T187/(1-AM187)</f>
        <v>-1.1886241794250807</v>
      </c>
      <c r="AW187" s="128">
        <f>HLOOKUP($B187,'Main Sheet'!$B$9:$F$44,26,FALSE)*$T187/(1-AN187)</f>
        <v>-1.1882363820494135</v>
      </c>
      <c r="AX187" s="50">
        <f t="shared" si="129"/>
        <v>3.4268722007390994E-4</v>
      </c>
      <c r="AY187" s="50">
        <f t="shared" si="130"/>
        <v>2.5091362423536263E-4</v>
      </c>
      <c r="AZ187" s="50">
        <f t="shared" si="131"/>
        <v>2.4787473603669354E-4</v>
      </c>
      <c r="BA187" s="50">
        <f t="shared" si="132"/>
        <v>8.9112964764661857E-4</v>
      </c>
      <c r="BB187" s="50">
        <f t="shared" si="133"/>
        <v>6.5248003560322446E-4</v>
      </c>
      <c r="BC187" s="50">
        <f t="shared" si="134"/>
        <v>6.4457765929303273E-4</v>
      </c>
      <c r="BD187" s="50">
        <f t="shared" si="135"/>
        <v>0</v>
      </c>
      <c r="BE187" s="50">
        <f t="shared" si="136"/>
        <v>0</v>
      </c>
      <c r="BF187" s="50">
        <f t="shared" si="137"/>
        <v>0</v>
      </c>
      <c r="BG187" s="131">
        <f t="shared" si="138"/>
        <v>0.27806150353112191</v>
      </c>
      <c r="BH187" s="131">
        <f t="shared" si="139"/>
        <v>1.6668238378484272</v>
      </c>
      <c r="BI187" s="131">
        <f t="shared" si="140"/>
        <v>0.89995045136109353</v>
      </c>
      <c r="BJ187" s="131">
        <f t="shared" si="141"/>
        <v>0.55612300706224382</v>
      </c>
      <c r="BK187" s="131">
        <f t="shared" si="142"/>
        <v>3.5297445977966695</v>
      </c>
      <c r="BL187" s="131">
        <f t="shared" si="143"/>
        <v>1.454504141005776</v>
      </c>
      <c r="BM187" s="131">
        <f t="shared" si="144"/>
        <v>0.20940873549178587</v>
      </c>
      <c r="BN187" s="131">
        <f t="shared" si="145"/>
        <v>0.32122205667595399</v>
      </c>
      <c r="BO187" s="131">
        <f t="shared" si="146"/>
        <v>0.13002325423461455</v>
      </c>
      <c r="BP187" s="129">
        <f t="shared" si="147"/>
        <v>9.5288123654651866E-5</v>
      </c>
      <c r="BQ187" s="129">
        <f t="shared" si="148"/>
        <v>4.1822881011644532E-4</v>
      </c>
      <c r="BR187" s="129">
        <f t="shared" si="149"/>
        <v>2.2307498057723426E-4</v>
      </c>
      <c r="BS187" s="129">
        <f t="shared" si="150"/>
        <v>4.9557769933155531E-4</v>
      </c>
      <c r="BT187" s="129">
        <f t="shared" si="151"/>
        <v>2.3030878808406601E-3</v>
      </c>
      <c r="BU187" s="129">
        <f t="shared" si="152"/>
        <v>9.3754087464152625E-4</v>
      </c>
      <c r="BV187" s="129">
        <f t="shared" si="153"/>
        <v>0</v>
      </c>
      <c r="BW187" s="129">
        <f t="shared" si="154"/>
        <v>0</v>
      </c>
      <c r="BX187" s="129">
        <f t="shared" si="155"/>
        <v>0</v>
      </c>
      <c r="BY187" s="131">
        <f t="shared" si="156"/>
        <v>9.0237862277745897</v>
      </c>
      <c r="BZ187" s="131">
        <f t="shared" si="157"/>
        <v>54.087609761303689</v>
      </c>
      <c r="CA187" s="131">
        <f t="shared" si="158"/>
        <v>29.202858651356486</v>
      </c>
      <c r="CB187" s="131">
        <f t="shared" si="159"/>
        <v>13.422314384657918</v>
      </c>
      <c r="CC187" s="131">
        <f t="shared" si="160"/>
        <v>85.171885662197269</v>
      </c>
      <c r="CD187" s="131">
        <f t="shared" si="161"/>
        <v>35.096556883924613</v>
      </c>
      <c r="CE187" s="131">
        <f t="shared" si="162"/>
        <v>6.1201504244523495</v>
      </c>
      <c r="CF187" s="131">
        <f t="shared" si="163"/>
        <v>9.3879909159086186</v>
      </c>
      <c r="CG187" s="131">
        <f t="shared" si="164"/>
        <v>3.8000414487191532</v>
      </c>
    </row>
    <row r="188" spans="2:85" x14ac:dyDescent="0.2">
      <c r="B188" s="103">
        <v>2035</v>
      </c>
      <c r="C188" s="103">
        <v>0</v>
      </c>
      <c r="D188" s="103">
        <v>4</v>
      </c>
      <c r="E188" s="4" t="s">
        <v>2</v>
      </c>
      <c r="F188" s="4" t="s">
        <v>6</v>
      </c>
      <c r="G188" s="133">
        <f>SUMIFS('Model Trip Data'!$H:$H,'Model Trip Data'!$A:$A,$B188,'Model Trip Data'!$B:$B,$C188,'Model Trip Data'!$C:$C,$D188,'Model Trip Data'!$E:$E,G$7,'Model Trip Data'!$F:$F,G$8,'Model Trip Data'!$D:$D,G$10,'Model Trip Data'!$G:$G,G$9)</f>
        <v>37</v>
      </c>
      <c r="H188" s="133">
        <f>SUMIFS('Model Trip Data'!$H:$H,'Model Trip Data'!$A:$A,$B188,'Model Trip Data'!$B:$B,$C188,'Model Trip Data'!$C:$C,$D188,'Model Trip Data'!$E:$E,H$7,'Model Trip Data'!$F:$F,H$8,'Model Trip Data'!$D:$D,H$10,'Model Trip Data'!$G:$G,H$9)</f>
        <v>412</v>
      </c>
      <c r="I188" s="133">
        <f>SUMIFS('Model Trip Data'!$H:$H,'Model Trip Data'!$A:$A,$B188,'Model Trip Data'!$B:$B,$C188,'Model Trip Data'!$C:$C,$D188,'Model Trip Data'!$E:$E,I$7,'Model Trip Data'!$F:$F,I$8,'Model Trip Data'!$D:$D,I$10,'Model Trip Data'!$G:$G,I$9)</f>
        <v>682</v>
      </c>
      <c r="J188" s="133">
        <f>SUMIFS('Model Trip Data'!$H:$H,'Model Trip Data'!$A:$A,$B188,'Model Trip Data'!$B:$B,$C188,'Model Trip Data'!$C:$C,$D188,'Model Trip Data'!$E:$E,J$7,'Model Trip Data'!$F:$F,J$8,'Model Trip Data'!$D:$D,J$10,'Model Trip Data'!$G:$G,J$9)</f>
        <v>7</v>
      </c>
      <c r="K188" s="133">
        <f>SUMIFS('Model Trip Data'!$H:$H,'Model Trip Data'!$A:$A,$B188,'Model Trip Data'!$B:$B,$C188,'Model Trip Data'!$C:$C,$D188,'Model Trip Data'!$E:$E,K$7,'Model Trip Data'!$F:$F,K$8,'Model Trip Data'!$D:$D,K$10,'Model Trip Data'!$G:$G,K$9)</f>
        <v>255</v>
      </c>
      <c r="L188" s="133">
        <f>SUMIFS('Model Trip Data'!$H:$H,'Model Trip Data'!$A:$A,$B188,'Model Trip Data'!$B:$B,$C188,'Model Trip Data'!$C:$C,$D188,'Model Trip Data'!$E:$E,L$7,'Model Trip Data'!$F:$F,L$8,'Model Trip Data'!$D:$D,L$10,'Model Trip Data'!$G:$G,L$9)</f>
        <v>779</v>
      </c>
      <c r="M188" s="133">
        <f>SUMIFS('Model Trip Data'!$H:$H,'Model Trip Data'!$A:$A,$B188,'Model Trip Data'!$B:$B,$C188,'Model Trip Data'!$C:$C,$D188,'Model Trip Data'!$E:$E,M$7,'Model Trip Data'!$F:$F,M$8,'Model Trip Data'!$G:$G,M$9)</f>
        <v>32</v>
      </c>
      <c r="N188" s="133">
        <f>SUMIFS('Model Trip Data'!$H:$H,'Model Trip Data'!$A:$A,$B188,'Model Trip Data'!$B:$B,$C188,'Model Trip Data'!$C:$C,$D188,'Model Trip Data'!$E:$E,N$7,'Model Trip Data'!$F:$F,N$8,'Model Trip Data'!$G:$G,N$9)</f>
        <v>240</v>
      </c>
      <c r="O188" s="133">
        <f>SUMIFS('Model Trip Data'!$H:$H,'Model Trip Data'!$A:$A,$B188,'Model Trip Data'!$B:$B,$C188,'Model Trip Data'!$C:$C,$D188,'Model Trip Data'!$E:$E,O$7,'Model Trip Data'!$F:$F,O$8,'Model Trip Data'!$G:$G,O$9)</f>
        <v>589</v>
      </c>
      <c r="P188" s="134">
        <f>VLOOKUP($B188&amp;"_"&amp;$C188&amp;"_"&amp;$D188&amp;"_"&amp;P$10,'Model Skims Data'!$A:$H,6,FALSE)</f>
        <v>44.526441023246598</v>
      </c>
      <c r="Q188" s="134">
        <f>VLOOKUP($B188&amp;"_"&amp;$C188&amp;"_"&amp;$D188&amp;"_"&amp;Q$10,'Model Skims Data'!$A:$H,7,FALSE)</f>
        <v>43.9796256921977</v>
      </c>
      <c r="R188" s="134">
        <f>VLOOKUP($B188&amp;"_"&amp;$C188&amp;"_"&amp;$D188&amp;"_"&amp;R$10,'Model Skims Data'!$A:$H,6,FALSE)</f>
        <v>45.818999114100201</v>
      </c>
      <c r="S188" s="134">
        <f>VLOOKUP($B188&amp;"_"&amp;$C188&amp;"_"&amp;$D188&amp;"_"&amp;S$10,'Model Skims Data'!$A:$H,7,FALSE)</f>
        <v>45.670969355645802</v>
      </c>
      <c r="T188" s="134">
        <f>VLOOKUP($B188&amp;"_"&amp;$C188&amp;"_"&amp;$D188&amp;"_"&amp;T$10,'Model Skims Data'!$A:$H,6,FALSE)</f>
        <v>43.079855806438999</v>
      </c>
      <c r="U188" s="134">
        <f>VLOOKUP($B188&amp;"_"&amp;$C188&amp;"_"&amp;$D188&amp;"_"&amp;U$10,'Model Skims Data'!$A:$H,7,FALSE)</f>
        <v>42.230305087206602</v>
      </c>
      <c r="V188" s="134">
        <f>VLOOKUP($B188&amp;"_"&amp;$C188&amp;"_"&amp;$D188&amp;"_"&amp;V$10,'Model Skims Data'!$A:$H,8,FALSE)</f>
        <v>30.007497146030499</v>
      </c>
      <c r="W188" s="134">
        <f>VLOOKUP($B188&amp;"_"&amp;$C188&amp;"_"&amp;$D188&amp;"_"&amp;W$10,'Model Skims Data'!$A:$H,8,FALSE)</f>
        <v>31.6889496747655</v>
      </c>
      <c r="X188" s="134">
        <f>VLOOKUP($B188&amp;"_"&amp;$C188&amp;"_"&amp;$D188&amp;"_"&amp;X$10,'Model Skims Data'!$A:$H,8,FALSE)</f>
        <v>32.140635205274599</v>
      </c>
      <c r="Y188" s="134">
        <f>HLOOKUP('Pooling Demand- Subsidy &amp; ML'!$B188,'Main Sheet'!$B$9:$F$44,21,FALSE)</f>
        <v>26</v>
      </c>
      <c r="Z188" s="134">
        <f>HLOOKUP('Pooling Demand- Subsidy &amp; ML'!$B188,'Main Sheet'!$B$9:$F$44,23,FALSE)</f>
        <v>0</v>
      </c>
      <c r="AA188" s="179">
        <f>HLOOKUP('Pooling Demand- Subsidy &amp; ML'!$B188,'Main Sheet'!$B$9:$F$44,28,FALSE)</f>
        <v>-1.9513339196716502E-3</v>
      </c>
      <c r="AB188" s="180">
        <f>HLOOKUP('Pooling Demand- Subsidy &amp; ML'!$B188,'Main Sheet'!$B$9:$F$44,30,FALSE)</f>
        <v>-2.6</v>
      </c>
      <c r="AC188" s="180">
        <f>HLOOKUP('Pooling Demand- Subsidy &amp; ML'!$B188,'Main Sheet'!$B$9:$F$44,31,FALSE)</f>
        <v>-5.9</v>
      </c>
      <c r="AD188" s="180">
        <f>HLOOKUP('Pooling Demand- Subsidy &amp; ML'!$B188,'Main Sheet'!$B$9:$F$44,32,FALSE)</f>
        <v>-7.9</v>
      </c>
      <c r="AE188" s="108">
        <f t="shared" si="123"/>
        <v>0.25396440818353316</v>
      </c>
      <c r="AF188" s="108">
        <f t="shared" si="124"/>
        <v>1.240002580925925E-2</v>
      </c>
      <c r="AG188" s="108">
        <f t="shared" si="125"/>
        <v>1.6963490299978178E-3</v>
      </c>
      <c r="AH188" s="134">
        <f>HLOOKUP('Pooling Demand- Subsidy &amp; ML'!$B188,'Main Sheet'!$B$9:$F$44,24,FALSE)</f>
        <v>54</v>
      </c>
      <c r="AI188" s="180">
        <f>HLOOKUP('Pooling Demand- Subsidy &amp; ML'!$B188,'Main Sheet'!$B$9:$F$44,34,FALSE)</f>
        <v>-2.9</v>
      </c>
      <c r="AJ188" s="180">
        <f>HLOOKUP('Pooling Demand- Subsidy &amp; ML'!$B188,'Main Sheet'!$B$9:$F$44,35,FALSE)</f>
        <v>-6.3</v>
      </c>
      <c r="AK188" s="180">
        <f>HLOOKUP('Pooling Demand- Subsidy &amp; ML'!$B188,'Main Sheet'!$B$9:$F$44,36,FALSE)</f>
        <v>-8.4</v>
      </c>
      <c r="AL188" s="108">
        <f t="shared" si="126"/>
        <v>9.4141829404978811E-3</v>
      </c>
      <c r="AM188" s="108">
        <f t="shared" si="127"/>
        <v>3.1706738218341055E-4</v>
      </c>
      <c r="AN188" s="108">
        <f t="shared" si="128"/>
        <v>3.8837745369181972E-5</v>
      </c>
      <c r="AO188" s="128">
        <f>HLOOKUP($B188,'Main Sheet'!$B$9:$F$44,26,FALSE)*$P188/(1-AE188)</f>
        <v>-1.9098902631101538</v>
      </c>
      <c r="AP188" s="128">
        <f>HLOOKUP($B188,'Main Sheet'!$B$9:$F$44,26,FALSE)*$P188/(1-AF188)</f>
        <v>-1.4427360773388422</v>
      </c>
      <c r="AQ188" s="128">
        <f>HLOOKUP($B188,'Main Sheet'!$B$9:$F$44,26,FALSE)*$P188/(1-AG188)</f>
        <v>-1.4272672561694419</v>
      </c>
      <c r="AR188" s="128">
        <f>HLOOKUP($B188,'Main Sheet'!$B$9:$F$44,26,FALSE)*$R188/(1-AE188)</f>
        <v>-1.9653324690330727</v>
      </c>
      <c r="AS188" s="128">
        <f>HLOOKUP($B188,'Main Sheet'!$B$9:$F$44,26,FALSE)*$R188/(1-AF188)</f>
        <v>-1.4846172640422015</v>
      </c>
      <c r="AT188" s="128">
        <f>HLOOKUP($B188,'Main Sheet'!$B$9:$F$44,26,FALSE)*$R188/(1-AG188)</f>
        <v>-1.4686993984511274</v>
      </c>
      <c r="AU188" s="128">
        <f>HLOOKUP($B188,'Main Sheet'!$B$9:$F$44,26,FALSE)*$T188/(1-AL188)</f>
        <v>-1.391656696537622</v>
      </c>
      <c r="AV188" s="128">
        <f>HLOOKUP($B188,'Main Sheet'!$B$9:$F$44,26,FALSE)*$T188/(1-AM188)</f>
        <v>-1.378992619385927</v>
      </c>
      <c r="AW188" s="128">
        <f>HLOOKUP($B188,'Main Sheet'!$B$9:$F$44,26,FALSE)*$T188/(1-AN188)</f>
        <v>-1.3786089278685523</v>
      </c>
      <c r="AX188" s="50">
        <f t="shared" si="129"/>
        <v>2.3454766482333515E-2</v>
      </c>
      <c r="AY188" s="50">
        <f t="shared" si="130"/>
        <v>1.7717791667525101E-2</v>
      </c>
      <c r="AZ188" s="50">
        <f t="shared" si="131"/>
        <v>1.7527823900636532E-2</v>
      </c>
      <c r="BA188" s="50">
        <f t="shared" si="132"/>
        <v>6.3494990353035489E-3</v>
      </c>
      <c r="BB188" s="50">
        <f t="shared" si="133"/>
        <v>4.7964281028078423E-3</v>
      </c>
      <c r="BC188" s="50">
        <f t="shared" si="134"/>
        <v>4.7450014491463664E-3</v>
      </c>
      <c r="BD188" s="50">
        <f t="shared" si="135"/>
        <v>2.7443985717598589E-2</v>
      </c>
      <c r="BE188" s="50">
        <f t="shared" si="136"/>
        <v>2.7194245423643633E-2</v>
      </c>
      <c r="BF188" s="50">
        <f t="shared" si="137"/>
        <v>2.7186678884748666E-2</v>
      </c>
      <c r="BG188" s="131">
        <f t="shared" si="138"/>
        <v>9.3966831027907265</v>
      </c>
      <c r="BH188" s="131">
        <f t="shared" si="139"/>
        <v>5.1088106334148113</v>
      </c>
      <c r="BI188" s="131">
        <f t="shared" si="140"/>
        <v>1.1569100384585118</v>
      </c>
      <c r="BJ188" s="131">
        <f t="shared" si="141"/>
        <v>1.7777508572847323</v>
      </c>
      <c r="BK188" s="131">
        <f t="shared" si="142"/>
        <v>3.1620065813611089</v>
      </c>
      <c r="BL188" s="131">
        <f t="shared" si="143"/>
        <v>1.3214558943683001</v>
      </c>
      <c r="BM188" s="131">
        <f t="shared" si="144"/>
        <v>0.30125385409593219</v>
      </c>
      <c r="BN188" s="131">
        <f t="shared" si="145"/>
        <v>7.609617172401853E-2</v>
      </c>
      <c r="BO188" s="131">
        <f t="shared" si="146"/>
        <v>2.287543202244818E-2</v>
      </c>
      <c r="BP188" s="129">
        <f t="shared" si="147"/>
        <v>0.22039700788444563</v>
      </c>
      <c r="BQ188" s="129">
        <f t="shared" si="148"/>
        <v>9.0516842471680584E-2</v>
      </c>
      <c r="BR188" s="129">
        <f t="shared" si="149"/>
        <v>2.0278115422979432E-2</v>
      </c>
      <c r="BS188" s="129">
        <f t="shared" si="150"/>
        <v>1.1287827353339464E-2</v>
      </c>
      <c r="BT188" s="129">
        <f t="shared" si="151"/>
        <v>1.5166337228103774E-2</v>
      </c>
      <c r="BU188" s="129">
        <f t="shared" si="152"/>
        <v>6.2703101337605914E-3</v>
      </c>
      <c r="BV188" s="129">
        <f t="shared" si="153"/>
        <v>8.2676064691802921E-3</v>
      </c>
      <c r="BW188" s="129">
        <f t="shared" si="154"/>
        <v>2.0693779696626911E-3</v>
      </c>
      <c r="BX188" s="129">
        <f t="shared" si="155"/>
        <v>6.219070247441954E-4</v>
      </c>
      <c r="BY188" s="131">
        <f t="shared" si="156"/>
        <v>288.58450397423189</v>
      </c>
      <c r="BZ188" s="131">
        <f t="shared" si="157"/>
        <v>156.01880439394188</v>
      </c>
      <c r="CA188" s="131">
        <f t="shared" si="158"/>
        <v>35.324470167939758</v>
      </c>
      <c r="CB188" s="131">
        <f t="shared" si="159"/>
        <v>56.692756843704522</v>
      </c>
      <c r="CC188" s="131">
        <f t="shared" si="160"/>
        <v>100.68127272520138</v>
      </c>
      <c r="CD188" s="131">
        <f t="shared" si="161"/>
        <v>42.074248876333208</v>
      </c>
      <c r="CE188" s="131">
        <f t="shared" si="162"/>
        <v>9.9482163522270675</v>
      </c>
      <c r="CF188" s="131">
        <f t="shared" si="163"/>
        <v>2.5122904183243717</v>
      </c>
      <c r="CG188" s="131">
        <f t="shared" si="164"/>
        <v>0.75521940261046472</v>
      </c>
    </row>
    <row r="189" spans="2:85" x14ac:dyDescent="0.2">
      <c r="B189" s="103">
        <v>2035</v>
      </c>
      <c r="C189" s="103">
        <v>1</v>
      </c>
      <c r="D189" s="103">
        <v>4</v>
      </c>
      <c r="E189" s="4" t="s">
        <v>3</v>
      </c>
      <c r="F189" s="4" t="s">
        <v>6</v>
      </c>
      <c r="G189" s="133">
        <f>SUMIFS('Model Trip Data'!$H:$H,'Model Trip Data'!$A:$A,$B189,'Model Trip Data'!$B:$B,$C189,'Model Trip Data'!$C:$C,$D189,'Model Trip Data'!$E:$E,G$7,'Model Trip Data'!$F:$F,G$8,'Model Trip Data'!$D:$D,G$10,'Model Trip Data'!$G:$G,G$9)</f>
        <v>74</v>
      </c>
      <c r="H189" s="133">
        <f>SUMIFS('Model Trip Data'!$H:$H,'Model Trip Data'!$A:$A,$B189,'Model Trip Data'!$B:$B,$C189,'Model Trip Data'!$C:$C,$D189,'Model Trip Data'!$E:$E,H$7,'Model Trip Data'!$F:$F,H$8,'Model Trip Data'!$D:$D,H$10,'Model Trip Data'!$G:$G,H$9)</f>
        <v>1494</v>
      </c>
      <c r="I189" s="133">
        <f>SUMIFS('Model Trip Data'!$H:$H,'Model Trip Data'!$A:$A,$B189,'Model Trip Data'!$B:$B,$C189,'Model Trip Data'!$C:$C,$D189,'Model Trip Data'!$E:$E,I$7,'Model Trip Data'!$F:$F,I$8,'Model Trip Data'!$D:$D,I$10,'Model Trip Data'!$G:$G,I$9)</f>
        <v>4055</v>
      </c>
      <c r="J189" s="133">
        <f>SUMIFS('Model Trip Data'!$H:$H,'Model Trip Data'!$A:$A,$B189,'Model Trip Data'!$B:$B,$C189,'Model Trip Data'!$C:$C,$D189,'Model Trip Data'!$E:$E,J$7,'Model Trip Data'!$F:$F,J$8,'Model Trip Data'!$D:$D,J$10,'Model Trip Data'!$G:$G,J$9)</f>
        <v>59</v>
      </c>
      <c r="K189" s="133">
        <f>SUMIFS('Model Trip Data'!$H:$H,'Model Trip Data'!$A:$A,$B189,'Model Trip Data'!$B:$B,$C189,'Model Trip Data'!$C:$C,$D189,'Model Trip Data'!$E:$E,K$7,'Model Trip Data'!$F:$F,K$8,'Model Trip Data'!$D:$D,K$10,'Model Trip Data'!$G:$G,K$9)</f>
        <v>2990</v>
      </c>
      <c r="L189" s="133">
        <f>SUMIFS('Model Trip Data'!$H:$H,'Model Trip Data'!$A:$A,$B189,'Model Trip Data'!$B:$B,$C189,'Model Trip Data'!$C:$C,$D189,'Model Trip Data'!$E:$E,L$7,'Model Trip Data'!$F:$F,L$8,'Model Trip Data'!$D:$D,L$10,'Model Trip Data'!$G:$G,L$9)</f>
        <v>9268</v>
      </c>
      <c r="M189" s="133">
        <f>SUMIFS('Model Trip Data'!$H:$H,'Model Trip Data'!$A:$A,$B189,'Model Trip Data'!$B:$B,$C189,'Model Trip Data'!$C:$C,$D189,'Model Trip Data'!$E:$E,M$7,'Model Trip Data'!$F:$F,M$8,'Model Trip Data'!$G:$G,M$9)</f>
        <v>153</v>
      </c>
      <c r="N189" s="133">
        <f>SUMIFS('Model Trip Data'!$H:$H,'Model Trip Data'!$A:$A,$B189,'Model Trip Data'!$B:$B,$C189,'Model Trip Data'!$C:$C,$D189,'Model Trip Data'!$E:$E,N$7,'Model Trip Data'!$F:$F,N$8,'Model Trip Data'!$G:$G,N$9)</f>
        <v>3221</v>
      </c>
      <c r="O189" s="133">
        <f>SUMIFS('Model Trip Data'!$H:$H,'Model Trip Data'!$A:$A,$B189,'Model Trip Data'!$B:$B,$C189,'Model Trip Data'!$C:$C,$D189,'Model Trip Data'!$E:$E,O$7,'Model Trip Data'!$F:$F,O$8,'Model Trip Data'!$G:$G,O$9)</f>
        <v>9499</v>
      </c>
      <c r="P189" s="134">
        <f>VLOOKUP($B189&amp;"_"&amp;$C189&amp;"_"&amp;$D189&amp;"_"&amp;P$10,'Model Skims Data'!$A:$H,6,FALSE)</f>
        <v>29.485098356410699</v>
      </c>
      <c r="Q189" s="134">
        <f>VLOOKUP($B189&amp;"_"&amp;$C189&amp;"_"&amp;$D189&amp;"_"&amp;Q$10,'Model Skims Data'!$A:$H,7,FALSE)</f>
        <v>29.172578857762598</v>
      </c>
      <c r="R189" s="134">
        <f>VLOOKUP($B189&amp;"_"&amp;$C189&amp;"_"&amp;$D189&amp;"_"&amp;R$10,'Model Skims Data'!$A:$H,6,FALSE)</f>
        <v>31.853727537906899</v>
      </c>
      <c r="S189" s="134">
        <f>VLOOKUP($B189&amp;"_"&amp;$C189&amp;"_"&amp;$D189&amp;"_"&amp;S$10,'Model Skims Data'!$A:$H,7,FALSE)</f>
        <v>31.103216813073999</v>
      </c>
      <c r="T189" s="134">
        <f>VLOOKUP($B189&amp;"_"&amp;$C189&amp;"_"&amp;$D189&amp;"_"&amp;T$10,'Model Skims Data'!$A:$H,6,FALSE)</f>
        <v>24.363609396005501</v>
      </c>
      <c r="U189" s="134">
        <f>VLOOKUP($B189&amp;"_"&amp;$C189&amp;"_"&amp;$D189&amp;"_"&amp;U$10,'Model Skims Data'!$A:$H,7,FALSE)</f>
        <v>24.017827807902499</v>
      </c>
      <c r="V189" s="134">
        <f>VLOOKUP($B189&amp;"_"&amp;$C189&amp;"_"&amp;$D189&amp;"_"&amp;V$10,'Model Skims Data'!$A:$H,8,FALSE)</f>
        <v>16.298585230259398</v>
      </c>
      <c r="W189" s="134">
        <f>VLOOKUP($B189&amp;"_"&amp;$C189&amp;"_"&amp;$D189&amp;"_"&amp;W$10,'Model Skims Data'!$A:$H,8,FALSE)</f>
        <v>17.029268561591</v>
      </c>
      <c r="X189" s="134">
        <f>VLOOKUP($B189&amp;"_"&amp;$C189&amp;"_"&amp;$D189&amp;"_"&amp;X$10,'Model Skims Data'!$A:$H,8,FALSE)</f>
        <v>14.6025930807542</v>
      </c>
      <c r="Y189" s="134">
        <f>HLOOKUP('Pooling Demand- Subsidy &amp; ML'!$B189,'Main Sheet'!$B$9:$F$44,21,FALSE)</f>
        <v>26</v>
      </c>
      <c r="Z189" s="134">
        <f>HLOOKUP('Pooling Demand- Subsidy &amp; ML'!$B189,'Main Sheet'!$B$9:$F$44,23,FALSE)</f>
        <v>0</v>
      </c>
      <c r="AA189" s="179">
        <f>HLOOKUP('Pooling Demand- Subsidy &amp; ML'!$B189,'Main Sheet'!$B$9:$F$44,28,FALSE)</f>
        <v>-1.9513339196716502E-3</v>
      </c>
      <c r="AB189" s="180">
        <f>HLOOKUP('Pooling Demand- Subsidy &amp; ML'!$B189,'Main Sheet'!$B$9:$F$44,30,FALSE)</f>
        <v>-2.6</v>
      </c>
      <c r="AC189" s="180">
        <f>HLOOKUP('Pooling Demand- Subsidy &amp; ML'!$B189,'Main Sheet'!$B$9:$F$44,31,FALSE)</f>
        <v>-5.9</v>
      </c>
      <c r="AD189" s="180">
        <f>HLOOKUP('Pooling Demand- Subsidy &amp; ML'!$B189,'Main Sheet'!$B$9:$F$44,32,FALSE)</f>
        <v>-7.9</v>
      </c>
      <c r="AE189" s="108">
        <f t="shared" si="123"/>
        <v>0.145157676064917</v>
      </c>
      <c r="AF189" s="108">
        <f t="shared" si="124"/>
        <v>6.2240159551276153E-3</v>
      </c>
      <c r="AG189" s="108">
        <f t="shared" si="125"/>
        <v>8.4688664097665742E-4</v>
      </c>
      <c r="AH189" s="134">
        <f>HLOOKUP('Pooling Demand- Subsidy &amp; ML'!$B189,'Main Sheet'!$B$9:$F$44,24,FALSE)</f>
        <v>54</v>
      </c>
      <c r="AI189" s="180">
        <f>HLOOKUP('Pooling Demand- Subsidy &amp; ML'!$B189,'Main Sheet'!$B$9:$F$44,34,FALSE)</f>
        <v>-2.9</v>
      </c>
      <c r="AJ189" s="180">
        <f>HLOOKUP('Pooling Demand- Subsidy &amp; ML'!$B189,'Main Sheet'!$B$9:$F$44,35,FALSE)</f>
        <v>-6.3</v>
      </c>
      <c r="AK189" s="180">
        <f>HLOOKUP('Pooling Demand- Subsidy &amp; ML'!$B189,'Main Sheet'!$B$9:$F$44,36,FALSE)</f>
        <v>-8.4</v>
      </c>
      <c r="AL189" s="108">
        <f t="shared" si="126"/>
        <v>2.4177765919642328E-2</v>
      </c>
      <c r="AM189" s="108">
        <f t="shared" si="127"/>
        <v>8.2620012885371039E-4</v>
      </c>
      <c r="AN189" s="108">
        <f t="shared" si="128"/>
        <v>1.012469235155159E-4</v>
      </c>
      <c r="AO189" s="128">
        <f>HLOOKUP($B189,'Main Sheet'!$B$9:$F$44,26,FALSE)*$P189/(1-AE189)</f>
        <v>-1.1037393926190229</v>
      </c>
      <c r="AP189" s="128">
        <f>HLOOKUP($B189,'Main Sheet'!$B$9:$F$44,26,FALSE)*$P189/(1-AF189)</f>
        <v>-0.94943242999776412</v>
      </c>
      <c r="AQ189" s="128">
        <f>HLOOKUP($B189,'Main Sheet'!$B$9:$F$44,26,FALSE)*$P189/(1-AG189)</f>
        <v>-0.94432288183854007</v>
      </c>
      <c r="AR189" s="128">
        <f>HLOOKUP($B189,'Main Sheet'!$B$9:$F$44,26,FALSE)*$R189/(1-AE189)</f>
        <v>-1.1924061931337271</v>
      </c>
      <c r="AS189" s="128">
        <f>HLOOKUP($B189,'Main Sheet'!$B$9:$F$44,26,FALSE)*$R189/(1-AF189)</f>
        <v>-1.0257032747603558</v>
      </c>
      <c r="AT189" s="128">
        <f>HLOOKUP($B189,'Main Sheet'!$B$9:$F$44,26,FALSE)*$R189/(1-AG189)</f>
        <v>-1.02018326078793</v>
      </c>
      <c r="AU189" s="128">
        <f>HLOOKUP($B189,'Main Sheet'!$B$9:$F$44,26,FALSE)*$T189/(1-AL189)</f>
        <v>-0.79895238440321714</v>
      </c>
      <c r="AV189" s="128">
        <f>HLOOKUP($B189,'Main Sheet'!$B$9:$F$44,26,FALSE)*$T189/(1-AM189)</f>
        <v>-0.78028016824772428</v>
      </c>
      <c r="AW189" s="128">
        <f>HLOOKUP($B189,'Main Sheet'!$B$9:$F$44,26,FALSE)*$T189/(1-AN189)</f>
        <v>-0.77971444436088821</v>
      </c>
      <c r="AX189" s="50">
        <f t="shared" si="129"/>
        <v>1.1698793656710275E-2</v>
      </c>
      <c r="AY189" s="50">
        <f t="shared" si="130"/>
        <v>1.0063257834058965E-2</v>
      </c>
      <c r="AZ189" s="50">
        <f t="shared" si="131"/>
        <v>1.0009100530266496E-2</v>
      </c>
      <c r="BA189" s="50">
        <f t="shared" si="132"/>
        <v>2.8094471368823565E-2</v>
      </c>
      <c r="BB189" s="50">
        <f t="shared" si="133"/>
        <v>2.4166757478784443E-2</v>
      </c>
      <c r="BC189" s="50">
        <f t="shared" si="134"/>
        <v>2.4036699554398581E-2</v>
      </c>
      <c r="BD189" s="50">
        <f t="shared" si="135"/>
        <v>1.1339166533466033E-2</v>
      </c>
      <c r="BE189" s="50">
        <f t="shared" si="136"/>
        <v>1.1074160291956211E-2</v>
      </c>
      <c r="BF189" s="50">
        <f t="shared" si="137"/>
        <v>1.1066131231038412E-2</v>
      </c>
      <c r="BG189" s="131">
        <f t="shared" si="138"/>
        <v>10.741668028803858</v>
      </c>
      <c r="BH189" s="131">
        <f t="shared" si="139"/>
        <v>9.2986798369606571</v>
      </c>
      <c r="BI189" s="131">
        <f t="shared" si="140"/>
        <v>3.434125329160346</v>
      </c>
      <c r="BJ189" s="131">
        <f t="shared" si="141"/>
        <v>8.5643028878301024</v>
      </c>
      <c r="BK189" s="131">
        <f t="shared" si="142"/>
        <v>18.609807705831571</v>
      </c>
      <c r="BL189" s="131">
        <f t="shared" si="143"/>
        <v>7.8489453885716607</v>
      </c>
      <c r="BM189" s="131">
        <f t="shared" si="144"/>
        <v>3.699198185705276</v>
      </c>
      <c r="BN189" s="131">
        <f t="shared" si="145"/>
        <v>2.6611906150378011</v>
      </c>
      <c r="BO189" s="131">
        <f t="shared" si="146"/>
        <v>0.96174452647388553</v>
      </c>
      <c r="BP189" s="129">
        <f t="shared" si="147"/>
        <v>0.12566455779785815</v>
      </c>
      <c r="BQ189" s="129">
        <f t="shared" si="148"/>
        <v>9.357501271570047E-2</v>
      </c>
      <c r="BR189" s="129">
        <f t="shared" si="149"/>
        <v>3.4372505653100426E-2</v>
      </c>
      <c r="BS189" s="129">
        <f t="shared" si="150"/>
        <v>0.24060956227607577</v>
      </c>
      <c r="BT189" s="129">
        <f t="shared" si="151"/>
        <v>0.44973870955364548</v>
      </c>
      <c r="BU189" s="129">
        <f t="shared" si="152"/>
        <v>0.18866274212397924</v>
      </c>
      <c r="BV189" s="129">
        <f t="shared" si="153"/>
        <v>4.1945824268007532E-2</v>
      </c>
      <c r="BW189" s="129">
        <f t="shared" si="154"/>
        <v>2.9470451438378141E-2</v>
      </c>
      <c r="BX189" s="129">
        <f t="shared" si="155"/>
        <v>1.0642791140692914E-2</v>
      </c>
      <c r="BY189" s="131">
        <f t="shared" si="156"/>
        <v>177.12214638830338</v>
      </c>
      <c r="BZ189" s="131">
        <f t="shared" si="157"/>
        <v>153.08046617176728</v>
      </c>
      <c r="CA189" s="131">
        <f t="shared" si="158"/>
        <v>56.531607581677143</v>
      </c>
      <c r="CB189" s="131">
        <f t="shared" si="159"/>
        <v>149.94121877415432</v>
      </c>
      <c r="CC189" s="131">
        <f t="shared" si="160"/>
        <v>324.5701345697039</v>
      </c>
      <c r="CD189" s="131">
        <f t="shared" si="161"/>
        <v>136.87458745044347</v>
      </c>
      <c r="CE189" s="131">
        <f t="shared" si="162"/>
        <v>54.630403634140897</v>
      </c>
      <c r="CF189" s="131">
        <f t="shared" si="163"/>
        <v>39.290628671979775</v>
      </c>
      <c r="CG189" s="131">
        <f t="shared" si="164"/>
        <v>14.199376316011779</v>
      </c>
    </row>
    <row r="190" spans="2:85" x14ac:dyDescent="0.2">
      <c r="B190" s="103">
        <v>2035</v>
      </c>
      <c r="C190" s="103">
        <v>2</v>
      </c>
      <c r="D190" s="103">
        <v>4</v>
      </c>
      <c r="E190" s="4" t="s">
        <v>4</v>
      </c>
      <c r="F190" s="4" t="s">
        <v>6</v>
      </c>
      <c r="G190" s="133">
        <f>SUMIFS('Model Trip Data'!$H:$H,'Model Trip Data'!$A:$A,$B190,'Model Trip Data'!$B:$B,$C190,'Model Trip Data'!$C:$C,$D190,'Model Trip Data'!$E:$E,G$7,'Model Trip Data'!$F:$F,G$8,'Model Trip Data'!$D:$D,G$10,'Model Trip Data'!$G:$G,G$9)</f>
        <v>7</v>
      </c>
      <c r="H190" s="133">
        <f>SUMIFS('Model Trip Data'!$H:$H,'Model Trip Data'!$A:$A,$B190,'Model Trip Data'!$B:$B,$C190,'Model Trip Data'!$C:$C,$D190,'Model Trip Data'!$E:$E,H$7,'Model Trip Data'!$F:$F,H$8,'Model Trip Data'!$D:$D,H$10,'Model Trip Data'!$G:$G,H$9)</f>
        <v>36</v>
      </c>
      <c r="I190" s="133">
        <f>SUMIFS('Model Trip Data'!$H:$H,'Model Trip Data'!$A:$A,$B190,'Model Trip Data'!$B:$B,$C190,'Model Trip Data'!$C:$C,$D190,'Model Trip Data'!$E:$E,I$7,'Model Trip Data'!$F:$F,I$8,'Model Trip Data'!$D:$D,I$10,'Model Trip Data'!$G:$G,I$9)</f>
        <v>159</v>
      </c>
      <c r="J190" s="133">
        <f>SUMIFS('Model Trip Data'!$H:$H,'Model Trip Data'!$A:$A,$B190,'Model Trip Data'!$B:$B,$C190,'Model Trip Data'!$C:$C,$D190,'Model Trip Data'!$E:$E,J$7,'Model Trip Data'!$F:$F,J$8,'Model Trip Data'!$D:$D,J$10,'Model Trip Data'!$G:$G,J$9)</f>
        <v>0</v>
      </c>
      <c r="K190" s="133">
        <f>SUMIFS('Model Trip Data'!$H:$H,'Model Trip Data'!$A:$A,$B190,'Model Trip Data'!$B:$B,$C190,'Model Trip Data'!$C:$C,$D190,'Model Trip Data'!$E:$E,K$7,'Model Trip Data'!$F:$F,K$8,'Model Trip Data'!$D:$D,K$10,'Model Trip Data'!$G:$G,K$9)</f>
        <v>18</v>
      </c>
      <c r="L190" s="133">
        <f>SUMIFS('Model Trip Data'!$H:$H,'Model Trip Data'!$A:$A,$B190,'Model Trip Data'!$B:$B,$C190,'Model Trip Data'!$C:$C,$D190,'Model Trip Data'!$E:$E,L$7,'Model Trip Data'!$F:$F,L$8,'Model Trip Data'!$D:$D,L$10,'Model Trip Data'!$G:$G,L$9)</f>
        <v>75</v>
      </c>
      <c r="M190" s="133">
        <f>SUMIFS('Model Trip Data'!$H:$H,'Model Trip Data'!$A:$A,$B190,'Model Trip Data'!$B:$B,$C190,'Model Trip Data'!$C:$C,$D190,'Model Trip Data'!$E:$E,M$7,'Model Trip Data'!$F:$F,M$8,'Model Trip Data'!$G:$G,M$9)</f>
        <v>12</v>
      </c>
      <c r="N190" s="133">
        <f>SUMIFS('Model Trip Data'!$H:$H,'Model Trip Data'!$A:$A,$B190,'Model Trip Data'!$B:$B,$C190,'Model Trip Data'!$C:$C,$D190,'Model Trip Data'!$E:$E,N$7,'Model Trip Data'!$F:$F,N$8,'Model Trip Data'!$G:$G,N$9)</f>
        <v>93</v>
      </c>
      <c r="O190" s="133">
        <f>SUMIFS('Model Trip Data'!$H:$H,'Model Trip Data'!$A:$A,$B190,'Model Trip Data'!$B:$B,$C190,'Model Trip Data'!$C:$C,$D190,'Model Trip Data'!$E:$E,O$7,'Model Trip Data'!$F:$F,O$8,'Model Trip Data'!$G:$G,O$9)</f>
        <v>230</v>
      </c>
      <c r="P190" s="134">
        <f>VLOOKUP($B190&amp;"_"&amp;$C190&amp;"_"&amp;$D190&amp;"_"&amp;P$10,'Model Skims Data'!$A:$H,6,FALSE)</f>
        <v>61.610606474469797</v>
      </c>
      <c r="Q190" s="134">
        <f>VLOOKUP($B190&amp;"_"&amp;$C190&amp;"_"&amp;$D190&amp;"_"&amp;Q$10,'Model Skims Data'!$A:$H,7,FALSE)</f>
        <v>57.956524826759498</v>
      </c>
      <c r="R190" s="134">
        <f>VLOOKUP($B190&amp;"_"&amp;$C190&amp;"_"&amp;$D190&amp;"_"&amp;R$10,'Model Skims Data'!$A:$H,6,FALSE)</f>
        <v>60.327773872328699</v>
      </c>
      <c r="S190" s="134">
        <f>VLOOKUP($B190&amp;"_"&amp;$C190&amp;"_"&amp;$D190&amp;"_"&amp;S$10,'Model Skims Data'!$A:$H,7,FALSE)</f>
        <v>59.761762884253102</v>
      </c>
      <c r="T190" s="134">
        <f>VLOOKUP($B190&amp;"_"&amp;$C190&amp;"_"&amp;$D190&amp;"_"&amp;T$10,'Model Skims Data'!$A:$H,6,FALSE)</f>
        <v>56.193160035180298</v>
      </c>
      <c r="U190" s="134">
        <f>VLOOKUP($B190&amp;"_"&amp;$C190&amp;"_"&amp;$D190&amp;"_"&amp;U$10,'Model Skims Data'!$A:$H,7,FALSE)</f>
        <v>55.214039130289002</v>
      </c>
      <c r="V190" s="134">
        <f>VLOOKUP($B190&amp;"_"&amp;$C190&amp;"_"&amp;$D190&amp;"_"&amp;V$10,'Model Skims Data'!$A:$H,8,FALSE)</f>
        <v>41.187494551488598</v>
      </c>
      <c r="W190" s="134">
        <f>VLOOKUP($B190&amp;"_"&amp;$C190&amp;"_"&amp;$D190&amp;"_"&amp;W$10,'Model Skims Data'!$A:$H,8,FALSE)</f>
        <v>44.899439396302398</v>
      </c>
      <c r="X190" s="134">
        <f>VLOOKUP($B190&amp;"_"&amp;$C190&amp;"_"&amp;$D190&amp;"_"&amp;X$10,'Model Skims Data'!$A:$H,8,FALSE)</f>
        <v>43.3865298818369</v>
      </c>
      <c r="Y190" s="134">
        <f>HLOOKUP('Pooling Demand- Subsidy &amp; ML'!$B190,'Main Sheet'!$B$9:$F$44,21,FALSE)</f>
        <v>26</v>
      </c>
      <c r="Z190" s="134">
        <f>HLOOKUP('Pooling Demand- Subsidy &amp; ML'!$B190,'Main Sheet'!$B$9:$F$44,23,FALSE)</f>
        <v>0</v>
      </c>
      <c r="AA190" s="179">
        <f>HLOOKUP('Pooling Demand- Subsidy &amp; ML'!$B190,'Main Sheet'!$B$9:$F$44,28,FALSE)</f>
        <v>-1.9513339196716502E-3</v>
      </c>
      <c r="AB190" s="180">
        <f>HLOOKUP('Pooling Demand- Subsidy &amp; ML'!$B190,'Main Sheet'!$B$9:$F$44,30,FALSE)</f>
        <v>-2.6</v>
      </c>
      <c r="AC190" s="180">
        <f>HLOOKUP('Pooling Demand- Subsidy &amp; ML'!$B190,'Main Sheet'!$B$9:$F$44,31,FALSE)</f>
        <v>-5.9</v>
      </c>
      <c r="AD190" s="180">
        <f>HLOOKUP('Pooling Demand- Subsidy &amp; ML'!$B190,'Main Sheet'!$B$9:$F$44,32,FALSE)</f>
        <v>-7.9</v>
      </c>
      <c r="AE190" s="108">
        <f t="shared" si="123"/>
        <v>0.37510783242562917</v>
      </c>
      <c r="AF190" s="108">
        <f t="shared" si="124"/>
        <v>2.1660518145684402E-2</v>
      </c>
      <c r="AG190" s="108">
        <f t="shared" si="125"/>
        <v>2.9873833167165771E-3</v>
      </c>
      <c r="AH190" s="134">
        <f>HLOOKUP('Pooling Demand- Subsidy &amp; ML'!$B190,'Main Sheet'!$B$9:$F$44,24,FALSE)</f>
        <v>54</v>
      </c>
      <c r="AI190" s="180">
        <f>HLOOKUP('Pooling Demand- Subsidy &amp; ML'!$B190,'Main Sheet'!$B$9:$F$44,34,FALSE)</f>
        <v>-2.9</v>
      </c>
      <c r="AJ190" s="180">
        <f>HLOOKUP('Pooling Demand- Subsidy &amp; ML'!$B190,'Main Sheet'!$B$9:$F$44,35,FALSE)</f>
        <v>-6.3</v>
      </c>
      <c r="AK190" s="180">
        <f>HLOOKUP('Pooling Demand- Subsidy &amp; ML'!$B190,'Main Sheet'!$B$9:$F$44,36,FALSE)</f>
        <v>-8.4</v>
      </c>
      <c r="AL190" s="108">
        <f t="shared" si="126"/>
        <v>5.1146170566909021E-3</v>
      </c>
      <c r="AM190" s="108">
        <f t="shared" si="127"/>
        <v>1.7153957466452613E-4</v>
      </c>
      <c r="AN190" s="108">
        <f t="shared" si="128"/>
        <v>2.1009286217811951E-5</v>
      </c>
      <c r="AO190" s="128">
        <f>HLOOKUP($B190,'Main Sheet'!$B$9:$F$44,26,FALSE)*$P190/(1-AE190)</f>
        <v>-3.1550073908525875</v>
      </c>
      <c r="AP190" s="128">
        <f>HLOOKUP($B190,'Main Sheet'!$B$9:$F$44,26,FALSE)*$P190/(1-AF190)</f>
        <v>-2.0151894549387257</v>
      </c>
      <c r="AQ190" s="128">
        <f>HLOOKUP($B190,'Main Sheet'!$B$9:$F$44,26,FALSE)*$P190/(1-AG190)</f>
        <v>-1.9774467987593418</v>
      </c>
      <c r="AR190" s="128">
        <f>HLOOKUP($B190,'Main Sheet'!$B$9:$F$44,26,FALSE)*$R190/(1-AE190)</f>
        <v>-3.0893150275959624</v>
      </c>
      <c r="AS190" s="128">
        <f>HLOOKUP($B190,'Main Sheet'!$B$9:$F$44,26,FALSE)*$R190/(1-AF190)</f>
        <v>-1.9732299469868344</v>
      </c>
      <c r="AT190" s="128">
        <f>HLOOKUP($B190,'Main Sheet'!$B$9:$F$44,26,FALSE)*$R190/(1-AG190)</f>
        <v>-1.9362731540314781</v>
      </c>
      <c r="AU190" s="128">
        <f>HLOOKUP($B190,'Main Sheet'!$B$9:$F$44,26,FALSE)*$T190/(1-AL190)</f>
        <v>-1.8074254099562284</v>
      </c>
      <c r="AV190" s="128">
        <f>HLOOKUP($B190,'Main Sheet'!$B$9:$F$44,26,FALSE)*$T190/(1-AM190)</f>
        <v>-1.7984896332724998</v>
      </c>
      <c r="AW190" s="128">
        <f>HLOOKUP($B190,'Main Sheet'!$B$9:$F$44,26,FALSE)*$T190/(1-AN190)</f>
        <v>-1.7982189004213309</v>
      </c>
      <c r="AX190" s="50">
        <f t="shared" si="129"/>
        <v>0.18712126474655041</v>
      </c>
      <c r="AY190" s="50">
        <f t="shared" si="130"/>
        <v>0.11951946629517882</v>
      </c>
      <c r="AZ190" s="50">
        <f t="shared" si="131"/>
        <v>0.11728097595767377</v>
      </c>
      <c r="BA190" s="50">
        <f t="shared" si="132"/>
        <v>2.8984763385217941E-2</v>
      </c>
      <c r="BB190" s="50">
        <f t="shared" si="133"/>
        <v>1.8513360601669152E-2</v>
      </c>
      <c r="BC190" s="50">
        <f t="shared" si="134"/>
        <v>1.8166622282747669E-2</v>
      </c>
      <c r="BD190" s="50">
        <f t="shared" si="135"/>
        <v>3.1492943301496712E-2</v>
      </c>
      <c r="BE190" s="50">
        <f t="shared" si="136"/>
        <v>3.1337244534120019E-2</v>
      </c>
      <c r="BF190" s="50">
        <f t="shared" si="137"/>
        <v>3.1332527230553991E-2</v>
      </c>
      <c r="BG190" s="131">
        <f t="shared" si="138"/>
        <v>2.6257548269794042</v>
      </c>
      <c r="BH190" s="131">
        <f t="shared" si="139"/>
        <v>0.77977865324463846</v>
      </c>
      <c r="BI190" s="131">
        <f t="shared" si="140"/>
        <v>0.47499394735793576</v>
      </c>
      <c r="BJ190" s="131">
        <f t="shared" si="141"/>
        <v>0</v>
      </c>
      <c r="BK190" s="131">
        <f t="shared" si="142"/>
        <v>0.38988932662231923</v>
      </c>
      <c r="BL190" s="131">
        <f t="shared" si="143"/>
        <v>0.22405374875374329</v>
      </c>
      <c r="BM190" s="131">
        <f t="shared" si="144"/>
        <v>6.1375404680290825E-2</v>
      </c>
      <c r="BN190" s="131">
        <f t="shared" si="145"/>
        <v>1.5953180443800931E-2</v>
      </c>
      <c r="BO190" s="131">
        <f t="shared" si="146"/>
        <v>4.8321358300967487E-3</v>
      </c>
      <c r="BP190" s="129">
        <f t="shared" si="147"/>
        <v>0.49133456413874577</v>
      </c>
      <c r="BQ190" s="129">
        <f t="shared" si="148"/>
        <v>9.3198728464172501E-2</v>
      </c>
      <c r="BR190" s="129">
        <f t="shared" si="149"/>
        <v>5.5707753720126624E-2</v>
      </c>
      <c r="BS190" s="129">
        <f t="shared" si="150"/>
        <v>0</v>
      </c>
      <c r="BT190" s="129">
        <f t="shared" si="151"/>
        <v>7.21816169850096E-3</v>
      </c>
      <c r="BU190" s="129">
        <f t="shared" si="152"/>
        <v>4.0702998246429003E-3</v>
      </c>
      <c r="BV190" s="129">
        <f t="shared" si="153"/>
        <v>1.9328921397028149E-3</v>
      </c>
      <c r="BW190" s="129">
        <f t="shared" si="154"/>
        <v>4.9992871666433114E-4</v>
      </c>
      <c r="BX190" s="129">
        <f t="shared" si="155"/>
        <v>1.51403027478242E-4</v>
      </c>
      <c r="BY190" s="131">
        <f t="shared" si="156"/>
        <v>128.3851023131817</v>
      </c>
      <c r="BZ190" s="131">
        <f t="shared" si="157"/>
        <v>35.955751152704437</v>
      </c>
      <c r="CA190" s="131">
        <f t="shared" si="158"/>
        <v>21.858273421618424</v>
      </c>
      <c r="CB190" s="131">
        <f t="shared" si="159"/>
        <v>0</v>
      </c>
      <c r="CC190" s="131">
        <f t="shared" si="160"/>
        <v>17.829903605678531</v>
      </c>
      <c r="CD190" s="131">
        <f t="shared" si="161"/>
        <v>10.242641893984395</v>
      </c>
      <c r="CE190" s="131">
        <f t="shared" si="162"/>
        <v>2.7467273117488542</v>
      </c>
      <c r="CF190" s="131">
        <f t="shared" si="163"/>
        <v>0.71384331223965058</v>
      </c>
      <c r="CG190" s="131">
        <f t="shared" si="164"/>
        <v>0.21621845756147268</v>
      </c>
    </row>
    <row r="191" spans="2:85" x14ac:dyDescent="0.2">
      <c r="B191" s="103">
        <v>2035</v>
      </c>
      <c r="C191" s="103">
        <v>3</v>
      </c>
      <c r="D191" s="103">
        <v>4</v>
      </c>
      <c r="E191" s="4" t="s">
        <v>5</v>
      </c>
      <c r="F191" s="4" t="s">
        <v>6</v>
      </c>
      <c r="G191" s="133">
        <f>SUMIFS('Model Trip Data'!$H:$H,'Model Trip Data'!$A:$A,$B191,'Model Trip Data'!$B:$B,$C191,'Model Trip Data'!$C:$C,$D191,'Model Trip Data'!$E:$E,G$7,'Model Trip Data'!$F:$F,G$8,'Model Trip Data'!$D:$D,G$10,'Model Trip Data'!$G:$G,G$9)</f>
        <v>5</v>
      </c>
      <c r="H191" s="133">
        <f>SUMIFS('Model Trip Data'!$H:$H,'Model Trip Data'!$A:$A,$B191,'Model Trip Data'!$B:$B,$C191,'Model Trip Data'!$C:$C,$D191,'Model Trip Data'!$E:$E,H$7,'Model Trip Data'!$F:$F,H$8,'Model Trip Data'!$D:$D,H$10,'Model Trip Data'!$G:$G,H$9)</f>
        <v>124</v>
      </c>
      <c r="I191" s="133">
        <f>SUMIFS('Model Trip Data'!$H:$H,'Model Trip Data'!$A:$A,$B191,'Model Trip Data'!$B:$B,$C191,'Model Trip Data'!$C:$C,$D191,'Model Trip Data'!$E:$E,I$7,'Model Trip Data'!$F:$F,I$8,'Model Trip Data'!$D:$D,I$10,'Model Trip Data'!$G:$G,I$9)</f>
        <v>358</v>
      </c>
      <c r="J191" s="133">
        <f>SUMIFS('Model Trip Data'!$H:$H,'Model Trip Data'!$A:$A,$B191,'Model Trip Data'!$B:$B,$C191,'Model Trip Data'!$C:$C,$D191,'Model Trip Data'!$E:$E,J$7,'Model Trip Data'!$F:$F,J$8,'Model Trip Data'!$D:$D,J$10,'Model Trip Data'!$G:$G,J$9)</f>
        <v>2</v>
      </c>
      <c r="K191" s="133">
        <f>SUMIFS('Model Trip Data'!$H:$H,'Model Trip Data'!$A:$A,$B191,'Model Trip Data'!$B:$B,$C191,'Model Trip Data'!$C:$C,$D191,'Model Trip Data'!$E:$E,K$7,'Model Trip Data'!$F:$F,K$8,'Model Trip Data'!$D:$D,K$10,'Model Trip Data'!$G:$G,K$9)</f>
        <v>64</v>
      </c>
      <c r="L191" s="133">
        <f>SUMIFS('Model Trip Data'!$H:$H,'Model Trip Data'!$A:$A,$B191,'Model Trip Data'!$B:$B,$C191,'Model Trip Data'!$C:$C,$D191,'Model Trip Data'!$E:$E,L$7,'Model Trip Data'!$F:$F,L$8,'Model Trip Data'!$D:$D,L$10,'Model Trip Data'!$G:$G,L$9)</f>
        <v>228</v>
      </c>
      <c r="M191" s="133">
        <f>SUMIFS('Model Trip Data'!$H:$H,'Model Trip Data'!$A:$A,$B191,'Model Trip Data'!$B:$B,$C191,'Model Trip Data'!$C:$C,$D191,'Model Trip Data'!$E:$E,M$7,'Model Trip Data'!$F:$F,M$8,'Model Trip Data'!$G:$G,M$9)</f>
        <v>18</v>
      </c>
      <c r="N191" s="133">
        <f>SUMIFS('Model Trip Data'!$H:$H,'Model Trip Data'!$A:$A,$B191,'Model Trip Data'!$B:$B,$C191,'Model Trip Data'!$C:$C,$D191,'Model Trip Data'!$E:$E,N$7,'Model Trip Data'!$F:$F,N$8,'Model Trip Data'!$G:$G,N$9)</f>
        <v>159</v>
      </c>
      <c r="O191" s="133">
        <f>SUMIFS('Model Trip Data'!$H:$H,'Model Trip Data'!$A:$A,$B191,'Model Trip Data'!$B:$B,$C191,'Model Trip Data'!$C:$C,$D191,'Model Trip Data'!$E:$E,O$7,'Model Trip Data'!$F:$F,O$8,'Model Trip Data'!$G:$G,O$9)</f>
        <v>464</v>
      </c>
      <c r="P191" s="134">
        <f>VLOOKUP($B191&amp;"_"&amp;$C191&amp;"_"&amp;$D191&amp;"_"&amp;P$10,'Model Skims Data'!$A:$H,6,FALSE)</f>
        <v>57.376543974790899</v>
      </c>
      <c r="Q191" s="134">
        <f>VLOOKUP($B191&amp;"_"&amp;$C191&amp;"_"&amp;$D191&amp;"_"&amp;Q$10,'Model Skims Data'!$A:$H,7,FALSE)</f>
        <v>56.442488325112201</v>
      </c>
      <c r="R191" s="134">
        <f>VLOOKUP($B191&amp;"_"&amp;$C191&amp;"_"&amp;$D191&amp;"_"&amp;R$10,'Model Skims Data'!$A:$H,6,FALSE)</f>
        <v>52.716407629159796</v>
      </c>
      <c r="S191" s="134">
        <f>VLOOKUP($B191&amp;"_"&amp;$C191&amp;"_"&amp;$D191&amp;"_"&amp;S$10,'Model Skims Data'!$A:$H,7,FALSE)</f>
        <v>52.079516847317002</v>
      </c>
      <c r="T191" s="134">
        <f>VLOOKUP($B191&amp;"_"&amp;$C191&amp;"_"&amp;$D191&amp;"_"&amp;T$10,'Model Skims Data'!$A:$H,6,FALSE)</f>
        <v>51.781498006145</v>
      </c>
      <c r="U191" s="134">
        <f>VLOOKUP($B191&amp;"_"&amp;$C191&amp;"_"&amp;$D191&amp;"_"&amp;U$10,'Model Skims Data'!$A:$H,7,FALSE)</f>
        <v>51.149529089374603</v>
      </c>
      <c r="V191" s="134">
        <f>VLOOKUP($B191&amp;"_"&amp;$C191&amp;"_"&amp;$D191&amp;"_"&amp;V$10,'Model Skims Data'!$A:$H,8,FALSE)</f>
        <v>36.804088625002102</v>
      </c>
      <c r="W191" s="134">
        <f>VLOOKUP($B191&amp;"_"&amp;$C191&amp;"_"&amp;$D191&amp;"_"&amp;W$10,'Model Skims Data'!$A:$H,8,FALSE)</f>
        <v>37.541811002217798</v>
      </c>
      <c r="X191" s="134">
        <f>VLOOKUP($B191&amp;"_"&amp;$C191&amp;"_"&amp;$D191&amp;"_"&amp;X$10,'Model Skims Data'!$A:$H,8,FALSE)</f>
        <v>38.498540320740197</v>
      </c>
      <c r="Y191" s="134">
        <f>HLOOKUP('Pooling Demand- Subsidy &amp; ML'!$B191,'Main Sheet'!$B$9:$F$44,21,FALSE)</f>
        <v>26</v>
      </c>
      <c r="Z191" s="134">
        <f>HLOOKUP('Pooling Demand- Subsidy &amp; ML'!$B191,'Main Sheet'!$B$9:$F$44,23,FALSE)</f>
        <v>0</v>
      </c>
      <c r="AA191" s="179">
        <f>HLOOKUP('Pooling Demand- Subsidy &amp; ML'!$B191,'Main Sheet'!$B$9:$F$44,28,FALSE)</f>
        <v>-1.9513339196716502E-3</v>
      </c>
      <c r="AB191" s="180">
        <f>HLOOKUP('Pooling Demand- Subsidy &amp; ML'!$B191,'Main Sheet'!$B$9:$F$44,30,FALSE)</f>
        <v>-2.6</v>
      </c>
      <c r="AC191" s="180">
        <f>HLOOKUP('Pooling Demand- Subsidy &amp; ML'!$B191,'Main Sheet'!$B$9:$F$44,31,FALSE)</f>
        <v>-5.9</v>
      </c>
      <c r="AD191" s="180">
        <f>HLOOKUP('Pooling Demand- Subsidy &amp; ML'!$B191,'Main Sheet'!$B$9:$F$44,32,FALSE)</f>
        <v>-7.9</v>
      </c>
      <c r="AE191" s="108">
        <f t="shared" si="123"/>
        <v>0.32459017447633493</v>
      </c>
      <c r="AF191" s="108">
        <f t="shared" si="124"/>
        <v>1.7416688658034321E-2</v>
      </c>
      <c r="AG191" s="108">
        <f t="shared" si="125"/>
        <v>2.3931320955079141E-3</v>
      </c>
      <c r="AH191" s="134">
        <f>HLOOKUP('Pooling Demand- Subsidy &amp; ML'!$B191,'Main Sheet'!$B$9:$F$44,24,FALSE)</f>
        <v>54</v>
      </c>
      <c r="AI191" s="180">
        <f>HLOOKUP('Pooling Demand- Subsidy &amp; ML'!$B191,'Main Sheet'!$B$9:$F$44,34,FALSE)</f>
        <v>-2.9</v>
      </c>
      <c r="AJ191" s="180">
        <f>HLOOKUP('Pooling Demand- Subsidy &amp; ML'!$B191,'Main Sheet'!$B$9:$F$44,35,FALSE)</f>
        <v>-6.3</v>
      </c>
      <c r="AK191" s="180">
        <f>HLOOKUP('Pooling Demand- Subsidy &amp; ML'!$B191,'Main Sheet'!$B$9:$F$44,36,FALSE)</f>
        <v>-8.4</v>
      </c>
      <c r="AL191" s="108">
        <f t="shared" si="126"/>
        <v>6.6698997090204578E-3</v>
      </c>
      <c r="AM191" s="108">
        <f t="shared" si="127"/>
        <v>2.2404082274342501E-4</v>
      </c>
      <c r="AN191" s="108">
        <f t="shared" si="128"/>
        <v>2.7440633917870743E-5</v>
      </c>
      <c r="AO191" s="128">
        <f>HLOOKUP($B191,'Main Sheet'!$B$9:$F$44,26,FALSE)*$P191/(1-AE191)</f>
        <v>-2.7184227084196855</v>
      </c>
      <c r="AP191" s="128">
        <f>HLOOKUP($B191,'Main Sheet'!$B$9:$F$44,26,FALSE)*$P191/(1-AF191)</f>
        <v>-1.8685941293728261</v>
      </c>
      <c r="AQ191" s="128">
        <f>HLOOKUP($B191,'Main Sheet'!$B$9:$F$44,26,FALSE)*$P191/(1-AG191)</f>
        <v>-1.8404538563873307</v>
      </c>
      <c r="AR191" s="128">
        <f>HLOOKUP($B191,'Main Sheet'!$B$9:$F$44,26,FALSE)*$R191/(1-AE191)</f>
        <v>-2.497631779083449</v>
      </c>
      <c r="AS191" s="128">
        <f>HLOOKUP($B191,'Main Sheet'!$B$9:$F$44,26,FALSE)*$R191/(1-AF191)</f>
        <v>-1.7168264763515997</v>
      </c>
      <c r="AT191" s="128">
        <f>HLOOKUP($B191,'Main Sheet'!$B$9:$F$44,26,FALSE)*$R191/(1-AG191)</f>
        <v>-1.6909717629315828</v>
      </c>
      <c r="AU191" s="128">
        <f>HLOOKUP($B191,'Main Sheet'!$B$9:$F$44,26,FALSE)*$T191/(1-AL191)</f>
        <v>-1.668134224173059</v>
      </c>
      <c r="AV191" s="128">
        <f>HLOOKUP($B191,'Main Sheet'!$B$9:$F$44,26,FALSE)*$T191/(1-AM191)</f>
        <v>-1.6573792568089334</v>
      </c>
      <c r="AW191" s="128">
        <f>HLOOKUP($B191,'Main Sheet'!$B$9:$F$44,26,FALSE)*$T191/(1-AN191)</f>
        <v>-1.6570534067925584</v>
      </c>
      <c r="AX191" s="50">
        <f t="shared" si="129"/>
        <v>4.4254287782301498E-2</v>
      </c>
      <c r="AY191" s="50">
        <f t="shared" si="130"/>
        <v>3.0419589305762045E-2</v>
      </c>
      <c r="AZ191" s="50">
        <f t="shared" si="131"/>
        <v>2.9961482575298268E-2</v>
      </c>
      <c r="BA191" s="50">
        <f t="shared" si="132"/>
        <v>3.0175020037897453E-2</v>
      </c>
      <c r="BB191" s="50">
        <f t="shared" si="133"/>
        <v>2.0741757756026501E-2</v>
      </c>
      <c r="BC191" s="50">
        <f t="shared" si="134"/>
        <v>2.0429395260459039E-2</v>
      </c>
      <c r="BD191" s="50">
        <f t="shared" si="135"/>
        <v>2.0358796467285861E-2</v>
      </c>
      <c r="BE191" s="50">
        <f t="shared" si="136"/>
        <v>2.0227537130713544E-2</v>
      </c>
      <c r="BF191" s="50">
        <f t="shared" si="137"/>
        <v>2.0223560283966976E-2</v>
      </c>
      <c r="BG191" s="131">
        <f t="shared" si="138"/>
        <v>1.6229508723816746</v>
      </c>
      <c r="BH191" s="131">
        <f t="shared" si="139"/>
        <v>2.1596693935962556</v>
      </c>
      <c r="BI191" s="131">
        <f t="shared" si="140"/>
        <v>0.85674129019183332</v>
      </c>
      <c r="BJ191" s="131">
        <f t="shared" si="141"/>
        <v>0.64918034895266985</v>
      </c>
      <c r="BK191" s="131">
        <f t="shared" si="142"/>
        <v>1.1146680741141965</v>
      </c>
      <c r="BL191" s="131">
        <f t="shared" si="143"/>
        <v>0.54563411777580439</v>
      </c>
      <c r="BM191" s="131">
        <f t="shared" si="144"/>
        <v>0.12005819476236824</v>
      </c>
      <c r="BN191" s="131">
        <f t="shared" si="145"/>
        <v>3.5622490816204576E-2</v>
      </c>
      <c r="BO191" s="131">
        <f t="shared" si="146"/>
        <v>1.2732454137892025E-2</v>
      </c>
      <c r="BP191" s="129">
        <f t="shared" si="147"/>
        <v>7.1822534962915893E-2</v>
      </c>
      <c r="BQ191" s="129">
        <f t="shared" si="148"/>
        <v>6.5696255989422261E-2</v>
      </c>
      <c r="BR191" s="129">
        <f t="shared" si="149"/>
        <v>2.5669239237621173E-2</v>
      </c>
      <c r="BS191" s="129">
        <f t="shared" si="150"/>
        <v>1.9589030037856073E-2</v>
      </c>
      <c r="BT191" s="129">
        <f t="shared" si="151"/>
        <v>2.3120175171653261E-2</v>
      </c>
      <c r="BU191" s="129">
        <f t="shared" si="152"/>
        <v>1.1146975059633768E-2</v>
      </c>
      <c r="BV191" s="129">
        <f t="shared" si="153"/>
        <v>2.4442403513968204E-3</v>
      </c>
      <c r="BW191" s="129">
        <f t="shared" si="154"/>
        <v>7.2055525567328029E-4</v>
      </c>
      <c r="BX191" s="129">
        <f t="shared" si="155"/>
        <v>2.5749555382050416E-4</v>
      </c>
      <c r="BY191" s="131">
        <f t="shared" si="156"/>
        <v>62.374590683207089</v>
      </c>
      <c r="BZ191" s="131">
        <f t="shared" si="157"/>
        <v>81.902554590386657</v>
      </c>
      <c r="CA191" s="131">
        <f t="shared" si="158"/>
        <v>32.476315328756669</v>
      </c>
      <c r="CB191" s="131">
        <f t="shared" si="159"/>
        <v>25.106813630132891</v>
      </c>
      <c r="CC191" s="131">
        <f t="shared" si="160"/>
        <v>42.71463141523364</v>
      </c>
      <c r="CD191" s="131">
        <f t="shared" si="161"/>
        <v>20.902570556836302</v>
      </c>
      <c r="CE191" s="131">
        <f t="shared" si="162"/>
        <v>4.7161649376161439</v>
      </c>
      <c r="CF191" s="131">
        <f t="shared" si="163"/>
        <v>1.3991542245767081</v>
      </c>
      <c r="CG191" s="131">
        <f t="shared" si="164"/>
        <v>0.50009410197078141</v>
      </c>
    </row>
    <row r="192" spans="2:85" x14ac:dyDescent="0.2">
      <c r="B192" s="103">
        <v>2035</v>
      </c>
      <c r="C192" s="103">
        <v>4</v>
      </c>
      <c r="D192" s="103">
        <v>4</v>
      </c>
      <c r="E192" s="4" t="s">
        <v>6</v>
      </c>
      <c r="F192" s="4" t="s">
        <v>6</v>
      </c>
      <c r="G192" s="133">
        <f>SUMIFS('Model Trip Data'!$H:$H,'Model Trip Data'!$A:$A,$B192,'Model Trip Data'!$B:$B,$C192,'Model Trip Data'!$C:$C,$D192,'Model Trip Data'!$E:$E,G$7,'Model Trip Data'!$F:$F,G$8,'Model Trip Data'!$D:$D,G$10,'Model Trip Data'!$G:$G,G$9)</f>
        <v>267</v>
      </c>
      <c r="H192" s="133">
        <f>SUMIFS('Model Trip Data'!$H:$H,'Model Trip Data'!$A:$A,$B192,'Model Trip Data'!$B:$B,$C192,'Model Trip Data'!$C:$C,$D192,'Model Trip Data'!$E:$E,H$7,'Model Trip Data'!$F:$F,H$8,'Model Trip Data'!$D:$D,H$10,'Model Trip Data'!$G:$G,H$9)</f>
        <v>10155</v>
      </c>
      <c r="I192" s="133">
        <f>SUMIFS('Model Trip Data'!$H:$H,'Model Trip Data'!$A:$A,$B192,'Model Trip Data'!$B:$B,$C192,'Model Trip Data'!$C:$C,$D192,'Model Trip Data'!$E:$E,I$7,'Model Trip Data'!$F:$F,I$8,'Model Trip Data'!$D:$D,I$10,'Model Trip Data'!$G:$G,I$9)</f>
        <v>22570</v>
      </c>
      <c r="J192" s="133">
        <f>SUMIFS('Model Trip Data'!$H:$H,'Model Trip Data'!$A:$A,$B192,'Model Trip Data'!$B:$B,$C192,'Model Trip Data'!$C:$C,$D192,'Model Trip Data'!$E:$E,J$7,'Model Trip Data'!$F:$F,J$8,'Model Trip Data'!$D:$D,J$10,'Model Trip Data'!$G:$G,J$9)</f>
        <v>413</v>
      </c>
      <c r="K192" s="133">
        <f>SUMIFS('Model Trip Data'!$H:$H,'Model Trip Data'!$A:$A,$B192,'Model Trip Data'!$B:$B,$C192,'Model Trip Data'!$C:$C,$D192,'Model Trip Data'!$E:$E,K$7,'Model Trip Data'!$F:$F,K$8,'Model Trip Data'!$D:$D,K$10,'Model Trip Data'!$G:$G,K$9)</f>
        <v>19761</v>
      </c>
      <c r="L192" s="133">
        <f>SUMIFS('Model Trip Data'!$H:$H,'Model Trip Data'!$A:$A,$B192,'Model Trip Data'!$B:$B,$C192,'Model Trip Data'!$C:$C,$D192,'Model Trip Data'!$E:$E,L$7,'Model Trip Data'!$F:$F,L$8,'Model Trip Data'!$D:$D,L$10,'Model Trip Data'!$G:$G,L$9)</f>
        <v>36899</v>
      </c>
      <c r="M192" s="133">
        <f>SUMIFS('Model Trip Data'!$H:$H,'Model Trip Data'!$A:$A,$B192,'Model Trip Data'!$B:$B,$C192,'Model Trip Data'!$C:$C,$D192,'Model Trip Data'!$E:$E,M$7,'Model Trip Data'!$F:$F,M$8,'Model Trip Data'!$G:$G,M$9)</f>
        <v>2664</v>
      </c>
      <c r="N192" s="133">
        <f>SUMIFS('Model Trip Data'!$H:$H,'Model Trip Data'!$A:$A,$B192,'Model Trip Data'!$B:$B,$C192,'Model Trip Data'!$C:$C,$D192,'Model Trip Data'!$E:$E,N$7,'Model Trip Data'!$F:$F,N$8,'Model Trip Data'!$G:$G,N$9)</f>
        <v>67615</v>
      </c>
      <c r="O192" s="133">
        <f>SUMIFS('Model Trip Data'!$H:$H,'Model Trip Data'!$A:$A,$B192,'Model Trip Data'!$B:$B,$C192,'Model Trip Data'!$C:$C,$D192,'Model Trip Data'!$E:$E,O$7,'Model Trip Data'!$F:$F,O$8,'Model Trip Data'!$G:$G,O$9)</f>
        <v>180411</v>
      </c>
      <c r="P192" s="134">
        <f>VLOOKUP($B192&amp;"_"&amp;$C192&amp;"_"&amp;$D192&amp;"_"&amp;P$10,'Model Skims Data'!$A:$H,6,FALSE)</f>
        <v>11.0302924378309</v>
      </c>
      <c r="Q192" s="134">
        <f>VLOOKUP($B192&amp;"_"&amp;$C192&amp;"_"&amp;$D192&amp;"_"&amp;Q$10,'Model Skims Data'!$A:$H,7,FALSE)</f>
        <v>11.0302924378309</v>
      </c>
      <c r="R192" s="134">
        <f>VLOOKUP($B192&amp;"_"&amp;$C192&amp;"_"&amp;$D192&amp;"_"&amp;R$10,'Model Skims Data'!$A:$H,6,FALSE)</f>
        <v>10.9921247838766</v>
      </c>
      <c r="S192" s="134">
        <f>VLOOKUP($B192&amp;"_"&amp;$C192&amp;"_"&amp;$D192&amp;"_"&amp;S$10,'Model Skims Data'!$A:$H,7,FALSE)</f>
        <v>10.9921247838766</v>
      </c>
      <c r="T192" s="134">
        <f>VLOOKUP($B192&amp;"_"&amp;$C192&amp;"_"&amp;$D192&amp;"_"&amp;T$10,'Model Skims Data'!$A:$H,6,FALSE)</f>
        <v>9.5759720954471206</v>
      </c>
      <c r="U192" s="134">
        <f>VLOOKUP($B192&amp;"_"&amp;$C192&amp;"_"&amp;$D192&amp;"_"&amp;U$10,'Model Skims Data'!$A:$H,7,FALSE)</f>
        <v>9.5759720954471206</v>
      </c>
      <c r="V192" s="134">
        <f>VLOOKUP($B192&amp;"_"&amp;$C192&amp;"_"&amp;$D192&amp;"_"&amp;V$10,'Model Skims Data'!$A:$H,8,FALSE)</f>
        <v>4.4435185903874199</v>
      </c>
      <c r="W192" s="134">
        <f>VLOOKUP($B192&amp;"_"&amp;$C192&amp;"_"&amp;$D192&amp;"_"&amp;W$10,'Model Skims Data'!$A:$H,8,FALSE)</f>
        <v>4.3612210084766296</v>
      </c>
      <c r="X192" s="134">
        <f>VLOOKUP($B192&amp;"_"&amp;$C192&amp;"_"&amp;$D192&amp;"_"&amp;X$10,'Model Skims Data'!$A:$H,8,FALSE)</f>
        <v>3.92274742656992</v>
      </c>
      <c r="Y192" s="134">
        <f>HLOOKUP('Pooling Demand- Subsidy &amp; ML'!$B192,'Main Sheet'!$B$9:$F$44,21,FALSE)</f>
        <v>26</v>
      </c>
      <c r="Z192" s="134">
        <f>HLOOKUP('Pooling Demand- Subsidy &amp; ML'!$B192,'Main Sheet'!$B$9:$F$44,23,FALSE)</f>
        <v>0</v>
      </c>
      <c r="AA192" s="179">
        <f>HLOOKUP('Pooling Demand- Subsidy &amp; ML'!$B192,'Main Sheet'!$B$9:$F$44,28,FALSE)</f>
        <v>-1.9513339196716502E-3</v>
      </c>
      <c r="AB192" s="180">
        <f>HLOOKUP('Pooling Demand- Subsidy &amp; ML'!$B192,'Main Sheet'!$B$9:$F$44,30,FALSE)</f>
        <v>-2.6</v>
      </c>
      <c r="AC192" s="180">
        <f>HLOOKUP('Pooling Demand- Subsidy &amp; ML'!$B192,'Main Sheet'!$B$9:$F$44,31,FALSE)</f>
        <v>-5.9</v>
      </c>
      <c r="AD192" s="180">
        <f>HLOOKUP('Pooling Demand- Subsidy &amp; ML'!$B192,'Main Sheet'!$B$9:$F$44,32,FALSE)</f>
        <v>-7.9</v>
      </c>
      <c r="AE192" s="108">
        <f t="shared" si="123"/>
        <v>8.51333475465363E-2</v>
      </c>
      <c r="AF192" s="108">
        <f t="shared" si="124"/>
        <v>3.4204409557596193E-3</v>
      </c>
      <c r="AG192" s="108">
        <f t="shared" si="125"/>
        <v>4.6427946813766899E-4</v>
      </c>
      <c r="AH192" s="134">
        <f>HLOOKUP('Pooling Demand- Subsidy &amp; ML'!$B192,'Main Sheet'!$B$9:$F$44,24,FALSE)</f>
        <v>54</v>
      </c>
      <c r="AI192" s="180">
        <f>HLOOKUP('Pooling Demand- Subsidy &amp; ML'!$B192,'Main Sheet'!$B$9:$F$44,34,FALSE)</f>
        <v>-2.9</v>
      </c>
      <c r="AJ192" s="180">
        <f>HLOOKUP('Pooling Demand- Subsidy &amp; ML'!$B192,'Main Sheet'!$B$9:$F$44,35,FALSE)</f>
        <v>-6.3</v>
      </c>
      <c r="AK192" s="180">
        <f>HLOOKUP('Pooling Demand- Subsidy &amp; ML'!$B192,'Main Sheet'!$B$9:$F$44,36,FALSE)</f>
        <v>-8.4</v>
      </c>
      <c r="AL192" s="108">
        <f t="shared" si="126"/>
        <v>4.2520071510970731E-2</v>
      </c>
      <c r="AM192" s="108">
        <f t="shared" si="127"/>
        <v>1.4798575043226316E-3</v>
      </c>
      <c r="AN192" s="108">
        <f t="shared" si="128"/>
        <v>1.8145370724348531E-4</v>
      </c>
      <c r="AO192" s="128">
        <f>HLOOKUP($B192,'Main Sheet'!$B$9:$F$44,26,FALSE)*$P192/(1-AE192)</f>
        <v>-0.38581508798468667</v>
      </c>
      <c r="AP192" s="128">
        <f>HLOOKUP($B192,'Main Sheet'!$B$9:$F$44,26,FALSE)*$P192/(1-AF192)</f>
        <v>-0.35418081256763939</v>
      </c>
      <c r="AQ192" s="128">
        <f>HLOOKUP($B192,'Main Sheet'!$B$9:$F$44,26,FALSE)*$P192/(1-AG192)</f>
        <v>-0.35313331055619551</v>
      </c>
      <c r="AR192" s="128">
        <f>HLOOKUP($B192,'Main Sheet'!$B$9:$F$44,26,FALSE)*$R192/(1-AE192)</f>
        <v>-0.38448006836924631</v>
      </c>
      <c r="AS192" s="128">
        <f>HLOOKUP($B192,'Main Sheet'!$B$9:$F$44,26,FALSE)*$R192/(1-AF192)</f>
        <v>-0.35295525569618502</v>
      </c>
      <c r="AT192" s="128">
        <f>HLOOKUP($B192,'Main Sheet'!$B$9:$F$44,26,FALSE)*$R192/(1-AG192)</f>
        <v>-0.35191137831160529</v>
      </c>
      <c r="AU192" s="128">
        <f>HLOOKUP($B192,'Main Sheet'!$B$9:$F$44,26,FALSE)*$T192/(1-AL192)</f>
        <v>-0.32003919657916768</v>
      </c>
      <c r="AV192" s="128">
        <f>HLOOKUP($B192,'Main Sheet'!$B$9:$F$44,26,FALSE)*$T192/(1-AM192)</f>
        <v>-0.30688525349966533</v>
      </c>
      <c r="AW192" s="128">
        <f>HLOOKUP($B192,'Main Sheet'!$B$9:$F$44,26,FALSE)*$T192/(1-AN192)</f>
        <v>-0.30648672020591017</v>
      </c>
      <c r="AX192" s="50">
        <f t="shared" si="129"/>
        <v>0</v>
      </c>
      <c r="AY192" s="50">
        <f t="shared" si="130"/>
        <v>0</v>
      </c>
      <c r="AZ192" s="50">
        <f t="shared" si="131"/>
        <v>0</v>
      </c>
      <c r="BA192" s="50">
        <f t="shared" si="132"/>
        <v>0</v>
      </c>
      <c r="BB192" s="50">
        <f t="shared" si="133"/>
        <v>0</v>
      </c>
      <c r="BC192" s="50">
        <f t="shared" si="134"/>
        <v>0</v>
      </c>
      <c r="BD192" s="50">
        <f t="shared" si="135"/>
        <v>0</v>
      </c>
      <c r="BE192" s="50">
        <f t="shared" si="136"/>
        <v>0</v>
      </c>
      <c r="BF192" s="50">
        <f t="shared" si="137"/>
        <v>0</v>
      </c>
      <c r="BG192" s="131">
        <f t="shared" si="138"/>
        <v>22.730603794925191</v>
      </c>
      <c r="BH192" s="131">
        <f t="shared" si="139"/>
        <v>34.734577905738931</v>
      </c>
      <c r="BI192" s="131">
        <f t="shared" si="140"/>
        <v>10.478787595867189</v>
      </c>
      <c r="BJ192" s="131">
        <f t="shared" si="141"/>
        <v>35.16007253671949</v>
      </c>
      <c r="BK192" s="131">
        <f t="shared" si="142"/>
        <v>67.591333726765839</v>
      </c>
      <c r="BL192" s="131">
        <f t="shared" si="143"/>
        <v>17.131448094811848</v>
      </c>
      <c r="BM192" s="131">
        <f t="shared" si="144"/>
        <v>113.27347050522603</v>
      </c>
      <c r="BN192" s="131">
        <f t="shared" si="145"/>
        <v>100.06056515477474</v>
      </c>
      <c r="BO192" s="131">
        <f t="shared" si="146"/>
        <v>32.736244777504425</v>
      </c>
      <c r="BP192" s="129">
        <f t="shared" si="147"/>
        <v>0</v>
      </c>
      <c r="BQ192" s="129">
        <f t="shared" si="148"/>
        <v>0</v>
      </c>
      <c r="BR192" s="129">
        <f t="shared" si="149"/>
        <v>0</v>
      </c>
      <c r="BS192" s="129">
        <f t="shared" si="150"/>
        <v>0</v>
      </c>
      <c r="BT192" s="129">
        <f t="shared" si="151"/>
        <v>0</v>
      </c>
      <c r="BU192" s="129">
        <f t="shared" si="152"/>
        <v>0</v>
      </c>
      <c r="BV192" s="129">
        <f t="shared" si="153"/>
        <v>0</v>
      </c>
      <c r="BW192" s="129">
        <f t="shared" si="154"/>
        <v>0</v>
      </c>
      <c r="BX192" s="129">
        <f t="shared" si="155"/>
        <v>0</v>
      </c>
      <c r="BY192" s="131">
        <f t="shared" si="156"/>
        <v>101.00386053348092</v>
      </c>
      <c r="BZ192" s="131">
        <f t="shared" si="157"/>
        <v>154.34374265341108</v>
      </c>
      <c r="CA192" s="131">
        <f t="shared" si="158"/>
        <v>46.562687486956953</v>
      </c>
      <c r="CB192" s="131">
        <f t="shared" si="159"/>
        <v>153.34084700670323</v>
      </c>
      <c r="CC192" s="131">
        <f t="shared" si="160"/>
        <v>294.78074464012616</v>
      </c>
      <c r="CD192" s="131">
        <f t="shared" si="161"/>
        <v>74.714031336720367</v>
      </c>
      <c r="CE192" s="131">
        <f t="shared" si="162"/>
        <v>444.34321492301916</v>
      </c>
      <c r="CF192" s="131">
        <f t="shared" si="163"/>
        <v>392.51232446202442</v>
      </c>
      <c r="CG192" s="131">
        <f t="shared" si="164"/>
        <v>128.41601995651845</v>
      </c>
    </row>
    <row r="193" spans="2:85" x14ac:dyDescent="0.2">
      <c r="B193" s="103">
        <v>2035</v>
      </c>
      <c r="C193" s="103">
        <v>5</v>
      </c>
      <c r="D193" s="103">
        <v>4</v>
      </c>
      <c r="E193" s="4" t="s">
        <v>7</v>
      </c>
      <c r="F193" s="4" t="s">
        <v>6</v>
      </c>
      <c r="G193" s="133">
        <f>SUMIFS('Model Trip Data'!$H:$H,'Model Trip Data'!$A:$A,$B193,'Model Trip Data'!$B:$B,$C193,'Model Trip Data'!$C:$C,$D193,'Model Trip Data'!$E:$E,G$7,'Model Trip Data'!$F:$F,G$8,'Model Trip Data'!$D:$D,G$10,'Model Trip Data'!$G:$G,G$9)</f>
        <v>165</v>
      </c>
      <c r="H193" s="133">
        <f>SUMIFS('Model Trip Data'!$H:$H,'Model Trip Data'!$A:$A,$B193,'Model Trip Data'!$B:$B,$C193,'Model Trip Data'!$C:$C,$D193,'Model Trip Data'!$E:$E,H$7,'Model Trip Data'!$F:$F,H$8,'Model Trip Data'!$D:$D,H$10,'Model Trip Data'!$G:$G,H$9)</f>
        <v>2988</v>
      </c>
      <c r="I193" s="133">
        <f>SUMIFS('Model Trip Data'!$H:$H,'Model Trip Data'!$A:$A,$B193,'Model Trip Data'!$B:$B,$C193,'Model Trip Data'!$C:$C,$D193,'Model Trip Data'!$E:$E,I$7,'Model Trip Data'!$F:$F,I$8,'Model Trip Data'!$D:$D,I$10,'Model Trip Data'!$G:$G,I$9)</f>
        <v>9128</v>
      </c>
      <c r="J193" s="133">
        <f>SUMIFS('Model Trip Data'!$H:$H,'Model Trip Data'!$A:$A,$B193,'Model Trip Data'!$B:$B,$C193,'Model Trip Data'!$C:$C,$D193,'Model Trip Data'!$E:$E,J$7,'Model Trip Data'!$F:$F,J$8,'Model Trip Data'!$D:$D,J$10,'Model Trip Data'!$G:$G,J$9)</f>
        <v>111</v>
      </c>
      <c r="K193" s="133">
        <f>SUMIFS('Model Trip Data'!$H:$H,'Model Trip Data'!$A:$A,$B193,'Model Trip Data'!$B:$B,$C193,'Model Trip Data'!$C:$C,$D193,'Model Trip Data'!$E:$E,K$7,'Model Trip Data'!$F:$F,K$8,'Model Trip Data'!$D:$D,K$10,'Model Trip Data'!$G:$G,K$9)</f>
        <v>3620</v>
      </c>
      <c r="L193" s="133">
        <f>SUMIFS('Model Trip Data'!$H:$H,'Model Trip Data'!$A:$A,$B193,'Model Trip Data'!$B:$B,$C193,'Model Trip Data'!$C:$C,$D193,'Model Trip Data'!$E:$E,L$7,'Model Trip Data'!$F:$F,L$8,'Model Trip Data'!$D:$D,L$10,'Model Trip Data'!$G:$G,L$9)</f>
        <v>10057</v>
      </c>
      <c r="M193" s="133">
        <f>SUMIFS('Model Trip Data'!$H:$H,'Model Trip Data'!$A:$A,$B193,'Model Trip Data'!$B:$B,$C193,'Model Trip Data'!$C:$C,$D193,'Model Trip Data'!$E:$E,M$7,'Model Trip Data'!$F:$F,M$8,'Model Trip Data'!$G:$G,M$9)</f>
        <v>657</v>
      </c>
      <c r="N193" s="133">
        <f>SUMIFS('Model Trip Data'!$H:$H,'Model Trip Data'!$A:$A,$B193,'Model Trip Data'!$B:$B,$C193,'Model Trip Data'!$C:$C,$D193,'Model Trip Data'!$E:$E,N$7,'Model Trip Data'!$F:$F,N$8,'Model Trip Data'!$G:$G,N$9)</f>
        <v>10359</v>
      </c>
      <c r="O193" s="133">
        <f>SUMIFS('Model Trip Data'!$H:$H,'Model Trip Data'!$A:$A,$B193,'Model Trip Data'!$B:$B,$C193,'Model Trip Data'!$C:$C,$D193,'Model Trip Data'!$E:$E,O$7,'Model Trip Data'!$F:$F,O$8,'Model Trip Data'!$G:$G,O$9)</f>
        <v>31229</v>
      </c>
      <c r="P193" s="134">
        <f>VLOOKUP($B193&amp;"_"&amp;$C193&amp;"_"&amp;$D193&amp;"_"&amp;P$10,'Model Skims Data'!$A:$H,6,FALSE)</f>
        <v>23.470956422072199</v>
      </c>
      <c r="Q193" s="134">
        <f>VLOOKUP($B193&amp;"_"&amp;$C193&amp;"_"&amp;$D193&amp;"_"&amp;Q$10,'Model Skims Data'!$A:$H,7,FALSE)</f>
        <v>23.461354489048698</v>
      </c>
      <c r="R193" s="134">
        <f>VLOOKUP($B193&amp;"_"&amp;$C193&amp;"_"&amp;$D193&amp;"_"&amp;R$10,'Model Skims Data'!$A:$H,6,FALSE)</f>
        <v>21.024195875712</v>
      </c>
      <c r="S193" s="134">
        <f>VLOOKUP($B193&amp;"_"&amp;$C193&amp;"_"&amp;$D193&amp;"_"&amp;S$10,'Model Skims Data'!$A:$H,7,FALSE)</f>
        <v>21.001253503910199</v>
      </c>
      <c r="T193" s="134">
        <f>VLOOKUP($B193&amp;"_"&amp;$C193&amp;"_"&amp;$D193&amp;"_"&amp;T$10,'Model Skims Data'!$A:$H,6,FALSE)</f>
        <v>20.230370418902599</v>
      </c>
      <c r="U193" s="134">
        <f>VLOOKUP($B193&amp;"_"&amp;$C193&amp;"_"&amp;$D193&amp;"_"&amp;U$10,'Model Skims Data'!$A:$H,7,FALSE)</f>
        <v>20.2286891407153</v>
      </c>
      <c r="V193" s="134">
        <f>VLOOKUP($B193&amp;"_"&amp;$C193&amp;"_"&amp;$D193&amp;"_"&amp;V$10,'Model Skims Data'!$A:$H,8,FALSE)</f>
        <v>9.7580317419118003</v>
      </c>
      <c r="W193" s="134">
        <f>VLOOKUP($B193&amp;"_"&amp;$C193&amp;"_"&amp;$D193&amp;"_"&amp;W$10,'Model Skims Data'!$A:$H,8,FALSE)</f>
        <v>9.2222340950130306</v>
      </c>
      <c r="X193" s="134">
        <f>VLOOKUP($B193&amp;"_"&amp;$C193&amp;"_"&amp;$D193&amp;"_"&amp;X$10,'Model Skims Data'!$A:$H,8,FALSE)</f>
        <v>8.6179121524078806</v>
      </c>
      <c r="Y193" s="134">
        <f>HLOOKUP('Pooling Demand- Subsidy &amp; ML'!$B193,'Main Sheet'!$B$9:$F$44,21,FALSE)</f>
        <v>26</v>
      </c>
      <c r="Z193" s="134">
        <f>HLOOKUP('Pooling Demand- Subsidy &amp; ML'!$B193,'Main Sheet'!$B$9:$F$44,23,FALSE)</f>
        <v>0</v>
      </c>
      <c r="AA193" s="179">
        <f>HLOOKUP('Pooling Demand- Subsidy &amp; ML'!$B193,'Main Sheet'!$B$9:$F$44,28,FALSE)</f>
        <v>-1.9513339196716502E-3</v>
      </c>
      <c r="AB193" s="180">
        <f>HLOOKUP('Pooling Demand- Subsidy &amp; ML'!$B193,'Main Sheet'!$B$9:$F$44,30,FALSE)</f>
        <v>-2.6</v>
      </c>
      <c r="AC193" s="180">
        <f>HLOOKUP('Pooling Demand- Subsidy &amp; ML'!$B193,'Main Sheet'!$B$9:$F$44,31,FALSE)</f>
        <v>-5.9</v>
      </c>
      <c r="AD193" s="180">
        <f>HLOOKUP('Pooling Demand- Subsidy &amp; ML'!$B193,'Main Sheet'!$B$9:$F$44,32,FALSE)</f>
        <v>-7.9</v>
      </c>
      <c r="AE193" s="108">
        <f t="shared" si="123"/>
        <v>0.10861863555217097</v>
      </c>
      <c r="AF193" s="108">
        <f t="shared" si="124"/>
        <v>4.4742628556463833E-3</v>
      </c>
      <c r="AG193" s="108">
        <f t="shared" si="125"/>
        <v>6.0787734857048763E-4</v>
      </c>
      <c r="AH193" s="134">
        <f>HLOOKUP('Pooling Demand- Subsidy &amp; ML'!$B193,'Main Sheet'!$B$9:$F$44,24,FALSE)</f>
        <v>54</v>
      </c>
      <c r="AI193" s="180">
        <f>HLOOKUP('Pooling Demand- Subsidy &amp; ML'!$B193,'Main Sheet'!$B$9:$F$44,34,FALSE)</f>
        <v>-2.9</v>
      </c>
      <c r="AJ193" s="180">
        <f>HLOOKUP('Pooling Demand- Subsidy &amp; ML'!$B193,'Main Sheet'!$B$9:$F$44,35,FALSE)</f>
        <v>-6.3</v>
      </c>
      <c r="AK193" s="180">
        <f>HLOOKUP('Pooling Demand- Subsidy &amp; ML'!$B193,'Main Sheet'!$B$9:$F$44,36,FALSE)</f>
        <v>-8.4</v>
      </c>
      <c r="AL193" s="108">
        <f t="shared" si="126"/>
        <v>3.321868252041963E-2</v>
      </c>
      <c r="AM193" s="108">
        <f t="shared" si="127"/>
        <v>1.1453947613926597E-3</v>
      </c>
      <c r="AN193" s="108">
        <f t="shared" si="128"/>
        <v>1.4040207429168226E-4</v>
      </c>
      <c r="AO193" s="128">
        <f>HLOOKUP($B193,'Main Sheet'!$B$9:$F$44,26,FALSE)*$P193/(1-AE193)</f>
        <v>-0.84259177436535826</v>
      </c>
      <c r="AP193" s="128">
        <f>HLOOKUP($B193,'Main Sheet'!$B$9:$F$44,26,FALSE)*$P193/(1-AF193)</f>
        <v>-0.75444619609809571</v>
      </c>
      <c r="AQ193" s="128">
        <f>HLOOKUP($B193,'Main Sheet'!$B$9:$F$44,26,FALSE)*$P193/(1-AG193)</f>
        <v>-0.75152744201514043</v>
      </c>
      <c r="AR193" s="128">
        <f>HLOOKUP($B193,'Main Sheet'!$B$9:$F$44,26,FALSE)*$R193/(1-AE193)</f>
        <v>-0.75475469294731956</v>
      </c>
      <c r="AS193" s="128">
        <f>HLOOKUP($B193,'Main Sheet'!$B$9:$F$44,26,FALSE)*$R193/(1-AF193)</f>
        <v>-0.67579796575890039</v>
      </c>
      <c r="AT193" s="128">
        <f>HLOOKUP($B193,'Main Sheet'!$B$9:$F$44,26,FALSE)*$R193/(1-AG193)</f>
        <v>-0.67318348101232317</v>
      </c>
      <c r="AU193" s="128">
        <f>HLOOKUP($B193,'Main Sheet'!$B$9:$F$44,26,FALSE)*$T193/(1-AL193)</f>
        <v>-0.66961560148120713</v>
      </c>
      <c r="AV193" s="128">
        <f>HLOOKUP($B193,'Main Sheet'!$B$9:$F$44,26,FALSE)*$T193/(1-AM193)</f>
        <v>-0.64811420001436371</v>
      </c>
      <c r="AW193" s="128">
        <f>HLOOKUP($B193,'Main Sheet'!$B$9:$F$44,26,FALSE)*$T193/(1-AN193)</f>
        <v>-0.64746275851920587</v>
      </c>
      <c r="AX193" s="50">
        <f t="shared" si="129"/>
        <v>3.4470302948541186E-4</v>
      </c>
      <c r="AY193" s="50">
        <f t="shared" si="130"/>
        <v>3.0864280579363156E-4</v>
      </c>
      <c r="AZ193" s="50">
        <f t="shared" si="131"/>
        <v>3.0744874788169032E-4</v>
      </c>
      <c r="BA193" s="50">
        <f t="shared" si="132"/>
        <v>8.2361593694792125E-4</v>
      </c>
      <c r="BB193" s="50">
        <f t="shared" si="133"/>
        <v>7.3745546726248102E-4</v>
      </c>
      <c r="BC193" s="50">
        <f t="shared" si="134"/>
        <v>7.3460244584464863E-4</v>
      </c>
      <c r="BD193" s="50">
        <f t="shared" si="135"/>
        <v>5.5649505240558905E-5</v>
      </c>
      <c r="BE193" s="50">
        <f t="shared" si="136"/>
        <v>5.386259592876618E-5</v>
      </c>
      <c r="BF193" s="50">
        <f t="shared" si="137"/>
        <v>5.380845681250528E-5</v>
      </c>
      <c r="BG193" s="131">
        <f t="shared" si="138"/>
        <v>17.922074866108211</v>
      </c>
      <c r="BH193" s="131">
        <f t="shared" si="139"/>
        <v>13.369097412671394</v>
      </c>
      <c r="BI193" s="131">
        <f t="shared" si="140"/>
        <v>5.548704437751411</v>
      </c>
      <c r="BJ193" s="131">
        <f t="shared" si="141"/>
        <v>12.056668546290977</v>
      </c>
      <c r="BK193" s="131">
        <f t="shared" si="142"/>
        <v>16.196831537439909</v>
      </c>
      <c r="BL193" s="131">
        <f t="shared" si="143"/>
        <v>6.1134224945733937</v>
      </c>
      <c r="BM193" s="131">
        <f t="shared" si="144"/>
        <v>21.824674415915698</v>
      </c>
      <c r="BN193" s="131">
        <f t="shared" si="145"/>
        <v>11.865144333266562</v>
      </c>
      <c r="BO193" s="131">
        <f t="shared" si="146"/>
        <v>4.3846163780549459</v>
      </c>
      <c r="BP193" s="129">
        <f t="shared" si="147"/>
        <v>6.1777935010118579E-3</v>
      </c>
      <c r="BQ193" s="129">
        <f t="shared" si="148"/>
        <v>4.1262757363752789E-3</v>
      </c>
      <c r="BR193" s="129">
        <f t="shared" si="149"/>
        <v>1.7059422317522498E-3</v>
      </c>
      <c r="BS193" s="129">
        <f t="shared" si="150"/>
        <v>9.9300643612239749E-3</v>
      </c>
      <c r="BT193" s="129">
        <f t="shared" si="151"/>
        <v>1.1944441969614437E-2</v>
      </c>
      <c r="BU193" s="129">
        <f t="shared" si="152"/>
        <v>4.4909351169953081E-3</v>
      </c>
      <c r="BV193" s="129">
        <f t="shared" si="153"/>
        <v>1.2145323332819924E-3</v>
      </c>
      <c r="BW193" s="129">
        <f t="shared" si="154"/>
        <v>6.3908747485922658E-4</v>
      </c>
      <c r="BX193" s="129">
        <f t="shared" si="155"/>
        <v>2.3592944101797288E-4</v>
      </c>
      <c r="BY193" s="131">
        <f t="shared" si="156"/>
        <v>174.94445852948147</v>
      </c>
      <c r="BZ193" s="131">
        <f t="shared" si="157"/>
        <v>130.49634124316981</v>
      </c>
      <c r="CA193" s="131">
        <f t="shared" si="158"/>
        <v>54.161080668512447</v>
      </c>
      <c r="CB193" s="131">
        <f t="shared" si="159"/>
        <v>111.28099711799359</v>
      </c>
      <c r="CC193" s="131">
        <f t="shared" si="160"/>
        <v>149.48112647573873</v>
      </c>
      <c r="CD193" s="131">
        <f t="shared" si="161"/>
        <v>56.420829821628807</v>
      </c>
      <c r="CE193" s="131">
        <f t="shared" si="162"/>
        <v>188.09359360421973</v>
      </c>
      <c r="CF193" s="131">
        <f t="shared" si="163"/>
        <v>102.25827913944744</v>
      </c>
      <c r="CG193" s="131">
        <f t="shared" si="164"/>
        <v>37.78827198728321</v>
      </c>
    </row>
    <row r="194" spans="2:85" x14ac:dyDescent="0.2">
      <c r="B194" s="103">
        <v>2035</v>
      </c>
      <c r="C194" s="103">
        <v>6</v>
      </c>
      <c r="D194" s="103">
        <v>4</v>
      </c>
      <c r="E194" s="4" t="s">
        <v>8</v>
      </c>
      <c r="F194" s="4" t="s">
        <v>6</v>
      </c>
      <c r="G194" s="133">
        <f>SUMIFS('Model Trip Data'!$H:$H,'Model Trip Data'!$A:$A,$B194,'Model Trip Data'!$B:$B,$C194,'Model Trip Data'!$C:$C,$D194,'Model Trip Data'!$E:$E,G$7,'Model Trip Data'!$F:$F,G$8,'Model Trip Data'!$D:$D,G$10,'Model Trip Data'!$G:$G,G$9)</f>
        <v>0</v>
      </c>
      <c r="H194" s="133">
        <f>SUMIFS('Model Trip Data'!$H:$H,'Model Trip Data'!$A:$A,$B194,'Model Trip Data'!$B:$B,$C194,'Model Trip Data'!$C:$C,$D194,'Model Trip Data'!$E:$E,H$7,'Model Trip Data'!$F:$F,H$8,'Model Trip Data'!$D:$D,H$10,'Model Trip Data'!$G:$G,H$9)</f>
        <v>4</v>
      </c>
      <c r="I194" s="133">
        <f>SUMIFS('Model Trip Data'!$H:$H,'Model Trip Data'!$A:$A,$B194,'Model Trip Data'!$B:$B,$C194,'Model Trip Data'!$C:$C,$D194,'Model Trip Data'!$E:$E,I$7,'Model Trip Data'!$F:$F,I$8,'Model Trip Data'!$D:$D,I$10,'Model Trip Data'!$G:$G,I$9)</f>
        <v>28</v>
      </c>
      <c r="J194" s="133">
        <f>SUMIFS('Model Trip Data'!$H:$H,'Model Trip Data'!$A:$A,$B194,'Model Trip Data'!$B:$B,$C194,'Model Trip Data'!$C:$C,$D194,'Model Trip Data'!$E:$E,J$7,'Model Trip Data'!$F:$F,J$8,'Model Trip Data'!$D:$D,J$10,'Model Trip Data'!$G:$G,J$9)</f>
        <v>0</v>
      </c>
      <c r="K194" s="133">
        <f>SUMIFS('Model Trip Data'!$H:$H,'Model Trip Data'!$A:$A,$B194,'Model Trip Data'!$B:$B,$C194,'Model Trip Data'!$C:$C,$D194,'Model Trip Data'!$E:$E,K$7,'Model Trip Data'!$F:$F,K$8,'Model Trip Data'!$D:$D,K$10,'Model Trip Data'!$G:$G,K$9)</f>
        <v>0</v>
      </c>
      <c r="L194" s="133">
        <f>SUMIFS('Model Trip Data'!$H:$H,'Model Trip Data'!$A:$A,$B194,'Model Trip Data'!$B:$B,$C194,'Model Trip Data'!$C:$C,$D194,'Model Trip Data'!$E:$E,L$7,'Model Trip Data'!$F:$F,L$8,'Model Trip Data'!$D:$D,L$10,'Model Trip Data'!$G:$G,L$9)</f>
        <v>2</v>
      </c>
      <c r="M194" s="133">
        <f>SUMIFS('Model Trip Data'!$H:$H,'Model Trip Data'!$A:$A,$B194,'Model Trip Data'!$B:$B,$C194,'Model Trip Data'!$C:$C,$D194,'Model Trip Data'!$E:$E,M$7,'Model Trip Data'!$F:$F,M$8,'Model Trip Data'!$G:$G,M$9)</f>
        <v>4</v>
      </c>
      <c r="N194" s="133">
        <f>SUMIFS('Model Trip Data'!$H:$H,'Model Trip Data'!$A:$A,$B194,'Model Trip Data'!$B:$B,$C194,'Model Trip Data'!$C:$C,$D194,'Model Trip Data'!$E:$E,N$7,'Model Trip Data'!$F:$F,N$8,'Model Trip Data'!$G:$G,N$9)</f>
        <v>54</v>
      </c>
      <c r="O194" s="133">
        <f>SUMIFS('Model Trip Data'!$H:$H,'Model Trip Data'!$A:$A,$B194,'Model Trip Data'!$B:$B,$C194,'Model Trip Data'!$C:$C,$D194,'Model Trip Data'!$E:$E,O$7,'Model Trip Data'!$F:$F,O$8,'Model Trip Data'!$G:$G,O$9)</f>
        <v>224</v>
      </c>
      <c r="P194" s="134">
        <f>VLOOKUP($B194&amp;"_"&amp;$C194&amp;"_"&amp;$D194&amp;"_"&amp;P$10,'Model Skims Data'!$A:$H,6,FALSE)</f>
        <v>97.299676337608901</v>
      </c>
      <c r="Q194" s="134">
        <f>VLOOKUP($B194&amp;"_"&amp;$C194&amp;"_"&amp;$D194&amp;"_"&amp;Q$10,'Model Skims Data'!$A:$H,7,FALSE)</f>
        <v>97.0270615993402</v>
      </c>
      <c r="R194" s="134">
        <f>VLOOKUP($B194&amp;"_"&amp;$C194&amp;"_"&amp;$D194&amp;"_"&amp;R$10,'Model Skims Data'!$A:$H,6,FALSE)</f>
        <v>88.0286074619667</v>
      </c>
      <c r="S194" s="134">
        <f>VLOOKUP($B194&amp;"_"&amp;$C194&amp;"_"&amp;$D194&amp;"_"&amp;S$10,'Model Skims Data'!$A:$H,7,FALSE)</f>
        <v>87.839108560599499</v>
      </c>
      <c r="T194" s="134">
        <f>VLOOKUP($B194&amp;"_"&amp;$C194&amp;"_"&amp;$D194&amp;"_"&amp;T$10,'Model Skims Data'!$A:$H,6,FALSE)</f>
        <v>90.222514295577994</v>
      </c>
      <c r="U194" s="134">
        <f>VLOOKUP($B194&amp;"_"&amp;$C194&amp;"_"&amp;$D194&amp;"_"&amp;U$10,'Model Skims Data'!$A:$H,7,FALSE)</f>
        <v>90.156877899169899</v>
      </c>
      <c r="V194" s="134">
        <f>VLOOKUP($B194&amp;"_"&amp;$C194&amp;"_"&amp;$D194&amp;"_"&amp;V$10,'Model Skims Data'!$A:$H,8,FALSE)</f>
        <v>65.629918269621996</v>
      </c>
      <c r="W194" s="134">
        <f>VLOOKUP($B194&amp;"_"&amp;$C194&amp;"_"&amp;$D194&amp;"_"&amp;W$10,'Model Skims Data'!$A:$H,8,FALSE)</f>
        <v>62.618892426584303</v>
      </c>
      <c r="X194" s="134">
        <f>VLOOKUP($B194&amp;"_"&amp;$C194&amp;"_"&amp;$D194&amp;"_"&amp;X$10,'Model Skims Data'!$A:$H,8,FALSE)</f>
        <v>64.735531842708596</v>
      </c>
      <c r="Y194" s="134">
        <f>HLOOKUP('Pooling Demand- Subsidy &amp; ML'!$B194,'Main Sheet'!$B$9:$F$44,21,FALSE)</f>
        <v>26</v>
      </c>
      <c r="Z194" s="134">
        <f>HLOOKUP('Pooling Demand- Subsidy &amp; ML'!$B194,'Main Sheet'!$B$9:$F$44,23,FALSE)</f>
        <v>0</v>
      </c>
      <c r="AA194" s="179">
        <f>HLOOKUP('Pooling Demand- Subsidy &amp; ML'!$B194,'Main Sheet'!$B$9:$F$44,28,FALSE)</f>
        <v>-1.9513339196716502E-3</v>
      </c>
      <c r="AB194" s="180">
        <f>HLOOKUP('Pooling Demand- Subsidy &amp; ML'!$B194,'Main Sheet'!$B$9:$F$44,30,FALSE)</f>
        <v>-2.6</v>
      </c>
      <c r="AC194" s="180">
        <f>HLOOKUP('Pooling Demand- Subsidy &amp; ML'!$B194,'Main Sheet'!$B$9:$F$44,31,FALSE)</f>
        <v>-5.9</v>
      </c>
      <c r="AD194" s="180">
        <f>HLOOKUP('Pooling Demand- Subsidy &amp; ML'!$B194,'Main Sheet'!$B$9:$F$44,32,FALSE)</f>
        <v>-7.9</v>
      </c>
      <c r="AE194" s="108">
        <f t="shared" si="123"/>
        <v>0.67474229523645546</v>
      </c>
      <c r="AF194" s="108">
        <f t="shared" si="124"/>
        <v>7.1075354766199333E-2</v>
      </c>
      <c r="AG194" s="108">
        <f t="shared" si="125"/>
        <v>1.0248860864144978E-2</v>
      </c>
      <c r="AH194" s="134">
        <f>HLOOKUP('Pooling Demand- Subsidy &amp; ML'!$B194,'Main Sheet'!$B$9:$F$44,24,FALSE)</f>
        <v>54</v>
      </c>
      <c r="AI194" s="180">
        <f>HLOOKUP('Pooling Demand- Subsidy &amp; ML'!$B194,'Main Sheet'!$B$9:$F$44,34,FALSE)</f>
        <v>-2.9</v>
      </c>
      <c r="AJ194" s="180">
        <f>HLOOKUP('Pooling Demand- Subsidy &amp; ML'!$B194,'Main Sheet'!$B$9:$F$44,35,FALSE)</f>
        <v>-6.3</v>
      </c>
      <c r="AK194" s="180">
        <f>HLOOKUP('Pooling Demand- Subsidy &amp; ML'!$B194,'Main Sheet'!$B$9:$F$44,36,FALSE)</f>
        <v>-8.4</v>
      </c>
      <c r="AL194" s="108">
        <f t="shared" si="126"/>
        <v>1.5986786215704835E-3</v>
      </c>
      <c r="AM194" s="108">
        <f t="shared" si="127"/>
        <v>5.3435708780240025E-5</v>
      </c>
      <c r="AN194" s="108">
        <f t="shared" si="128"/>
        <v>6.5438528938095444E-6</v>
      </c>
      <c r="AO194" s="128">
        <f>HLOOKUP($B194,'Main Sheet'!$B$9:$F$44,26,FALSE)*$P194/(1-AE194)</f>
        <v>-9.5726852806361613</v>
      </c>
      <c r="AP194" s="128">
        <f>HLOOKUP($B194,'Main Sheet'!$B$9:$F$44,26,FALSE)*$P194/(1-AF194)</f>
        <v>-3.3518215484742861</v>
      </c>
      <c r="AQ194" s="128">
        <f>HLOOKUP($B194,'Main Sheet'!$B$9:$F$44,26,FALSE)*$P194/(1-AG194)</f>
        <v>-3.1458308252334408</v>
      </c>
      <c r="AR194" s="128">
        <f>HLOOKUP($B194,'Main Sheet'!$B$9:$F$44,26,FALSE)*$R194/(1-AE194)</f>
        <v>-8.6605648306802507</v>
      </c>
      <c r="AS194" s="128">
        <f>HLOOKUP($B194,'Main Sheet'!$B$9:$F$44,26,FALSE)*$R194/(1-AF194)</f>
        <v>-3.0324477375384373</v>
      </c>
      <c r="AT194" s="128">
        <f>HLOOKUP($B194,'Main Sheet'!$B$9:$F$44,26,FALSE)*$R194/(1-AG194)</f>
        <v>-2.8460845634816487</v>
      </c>
      <c r="AU194" s="128">
        <f>HLOOKUP($B194,'Main Sheet'!$B$9:$F$44,26,FALSE)*$T194/(1-AL194)</f>
        <v>-2.8917434258524732</v>
      </c>
      <c r="AV194" s="128">
        <f>HLOOKUP($B194,'Main Sheet'!$B$9:$F$44,26,FALSE)*$T194/(1-AM194)</f>
        <v>-2.8872747410307262</v>
      </c>
      <c r="AW194" s="128">
        <f>HLOOKUP($B194,'Main Sheet'!$B$9:$F$44,26,FALSE)*$T194/(1-AN194)</f>
        <v>-2.8871393504736891</v>
      </c>
      <c r="AX194" s="50">
        <f t="shared" si="129"/>
        <v>2.6820799313394695E-2</v>
      </c>
      <c r="AY194" s="50">
        <f t="shared" si="130"/>
        <v>9.3911510146258981E-3</v>
      </c>
      <c r="AZ194" s="50">
        <f t="shared" si="131"/>
        <v>8.8140051369023815E-3</v>
      </c>
      <c r="BA194" s="50">
        <f t="shared" si="132"/>
        <v>1.8643570175098011E-2</v>
      </c>
      <c r="BB194" s="50">
        <f t="shared" si="133"/>
        <v>6.5279405330280777E-3</v>
      </c>
      <c r="BC194" s="50">
        <f t="shared" si="134"/>
        <v>6.1267571250737448E-3</v>
      </c>
      <c r="BD194" s="50">
        <f t="shared" si="135"/>
        <v>2.1037278698301481E-3</v>
      </c>
      <c r="BE194" s="50">
        <f t="shared" si="136"/>
        <v>2.1004769255323409E-3</v>
      </c>
      <c r="BF194" s="50">
        <f t="shared" si="137"/>
        <v>2.1003784296265132E-3</v>
      </c>
      <c r="BG194" s="131">
        <f t="shared" si="138"/>
        <v>0</v>
      </c>
      <c r="BH194" s="131">
        <f t="shared" si="139"/>
        <v>0.28430141906479733</v>
      </c>
      <c r="BI194" s="131">
        <f t="shared" si="140"/>
        <v>0.28696810419605939</v>
      </c>
      <c r="BJ194" s="131">
        <f t="shared" si="141"/>
        <v>0</v>
      </c>
      <c r="BK194" s="131">
        <f t="shared" si="142"/>
        <v>0</v>
      </c>
      <c r="BL194" s="131">
        <f t="shared" si="143"/>
        <v>2.0497721728289956E-2</v>
      </c>
      <c r="BM194" s="131">
        <f t="shared" si="144"/>
        <v>6.3947144862819341E-3</v>
      </c>
      <c r="BN194" s="131">
        <f t="shared" si="145"/>
        <v>2.8855282741329612E-3</v>
      </c>
      <c r="BO194" s="131">
        <f t="shared" si="146"/>
        <v>1.465823048213338E-3</v>
      </c>
      <c r="BP194" s="129">
        <f t="shared" si="147"/>
        <v>0</v>
      </c>
      <c r="BQ194" s="129">
        <f t="shared" si="148"/>
        <v>2.669917560109954E-3</v>
      </c>
      <c r="BR194" s="129">
        <f t="shared" si="149"/>
        <v>2.5293383445112055E-3</v>
      </c>
      <c r="BS194" s="129">
        <f t="shared" si="150"/>
        <v>0</v>
      </c>
      <c r="BT194" s="129">
        <f t="shared" si="151"/>
        <v>0</v>
      </c>
      <c r="BU194" s="129">
        <f t="shared" si="152"/>
        <v>1.255845626465794E-4</v>
      </c>
      <c r="BV194" s="129">
        <f t="shared" si="153"/>
        <v>1.3452739084397883E-5</v>
      </c>
      <c r="BW194" s="129">
        <f t="shared" si="154"/>
        <v>6.0609855577874443E-6</v>
      </c>
      <c r="BX194" s="129">
        <f t="shared" si="155"/>
        <v>3.0787831121166799E-6</v>
      </c>
      <c r="BY194" s="131">
        <f t="shared" si="156"/>
        <v>0</v>
      </c>
      <c r="BZ194" s="131">
        <f t="shared" si="157"/>
        <v>18.833905368416847</v>
      </c>
      <c r="CA194" s="131">
        <f t="shared" si="158"/>
        <v>18.999693493202237</v>
      </c>
      <c r="CB194" s="131">
        <f t="shared" si="159"/>
        <v>0</v>
      </c>
      <c r="CC194" s="131">
        <f t="shared" si="160"/>
        <v>0</v>
      </c>
      <c r="CD194" s="131">
        <f t="shared" si="161"/>
        <v>1.2914085981126542</v>
      </c>
      <c r="CE194" s="131">
        <f t="shared" si="162"/>
        <v>0.41483611347110377</v>
      </c>
      <c r="CF194" s="131">
        <f t="shared" si="163"/>
        <v>0.18718856859674463</v>
      </c>
      <c r="CG194" s="131">
        <f t="shared" si="164"/>
        <v>9.5090141275581949E-2</v>
      </c>
    </row>
    <row r="195" spans="2:85" x14ac:dyDescent="0.2">
      <c r="B195" s="103">
        <v>2035</v>
      </c>
      <c r="C195" s="103">
        <v>0</v>
      </c>
      <c r="D195" s="103">
        <v>5</v>
      </c>
      <c r="E195" s="4" t="s">
        <v>2</v>
      </c>
      <c r="F195" s="4" t="s">
        <v>7</v>
      </c>
      <c r="G195" s="133">
        <f>SUMIFS('Model Trip Data'!$H:$H,'Model Trip Data'!$A:$A,$B195,'Model Trip Data'!$B:$B,$C195,'Model Trip Data'!$C:$C,$D195,'Model Trip Data'!$E:$E,G$7,'Model Trip Data'!$F:$F,G$8,'Model Trip Data'!$D:$D,G$10,'Model Trip Data'!$G:$G,G$9)</f>
        <v>15</v>
      </c>
      <c r="H195" s="133">
        <f>SUMIFS('Model Trip Data'!$H:$H,'Model Trip Data'!$A:$A,$B195,'Model Trip Data'!$B:$B,$C195,'Model Trip Data'!$C:$C,$D195,'Model Trip Data'!$E:$E,H$7,'Model Trip Data'!$F:$F,H$8,'Model Trip Data'!$D:$D,H$10,'Model Trip Data'!$G:$G,H$9)</f>
        <v>145</v>
      </c>
      <c r="I195" s="133">
        <f>SUMIFS('Model Trip Data'!$H:$H,'Model Trip Data'!$A:$A,$B195,'Model Trip Data'!$B:$B,$C195,'Model Trip Data'!$C:$C,$D195,'Model Trip Data'!$E:$E,I$7,'Model Trip Data'!$F:$F,I$8,'Model Trip Data'!$D:$D,I$10,'Model Trip Data'!$G:$G,I$9)</f>
        <v>294</v>
      </c>
      <c r="J195" s="133">
        <f>SUMIFS('Model Trip Data'!$H:$H,'Model Trip Data'!$A:$A,$B195,'Model Trip Data'!$B:$B,$C195,'Model Trip Data'!$C:$C,$D195,'Model Trip Data'!$E:$E,J$7,'Model Trip Data'!$F:$F,J$8,'Model Trip Data'!$D:$D,J$10,'Model Trip Data'!$G:$G,J$9)</f>
        <v>7</v>
      </c>
      <c r="K195" s="133">
        <f>SUMIFS('Model Trip Data'!$H:$H,'Model Trip Data'!$A:$A,$B195,'Model Trip Data'!$B:$B,$C195,'Model Trip Data'!$C:$C,$D195,'Model Trip Data'!$E:$E,K$7,'Model Trip Data'!$F:$F,K$8,'Model Trip Data'!$D:$D,K$10,'Model Trip Data'!$G:$G,K$9)</f>
        <v>147</v>
      </c>
      <c r="L195" s="133">
        <f>SUMIFS('Model Trip Data'!$H:$H,'Model Trip Data'!$A:$A,$B195,'Model Trip Data'!$B:$B,$C195,'Model Trip Data'!$C:$C,$D195,'Model Trip Data'!$E:$E,L$7,'Model Trip Data'!$F:$F,L$8,'Model Trip Data'!$D:$D,L$10,'Model Trip Data'!$G:$G,L$9)</f>
        <v>537</v>
      </c>
      <c r="M195" s="133">
        <f>SUMIFS('Model Trip Data'!$H:$H,'Model Trip Data'!$A:$A,$B195,'Model Trip Data'!$B:$B,$C195,'Model Trip Data'!$C:$C,$D195,'Model Trip Data'!$E:$E,M$7,'Model Trip Data'!$F:$F,M$8,'Model Trip Data'!$G:$G,M$9)</f>
        <v>13</v>
      </c>
      <c r="N195" s="133">
        <f>SUMIFS('Model Trip Data'!$H:$H,'Model Trip Data'!$A:$A,$B195,'Model Trip Data'!$B:$B,$C195,'Model Trip Data'!$C:$C,$D195,'Model Trip Data'!$E:$E,N$7,'Model Trip Data'!$F:$F,N$8,'Model Trip Data'!$G:$G,N$9)</f>
        <v>190</v>
      </c>
      <c r="O195" s="133">
        <f>SUMIFS('Model Trip Data'!$H:$H,'Model Trip Data'!$A:$A,$B195,'Model Trip Data'!$B:$B,$C195,'Model Trip Data'!$C:$C,$D195,'Model Trip Data'!$E:$E,O$7,'Model Trip Data'!$F:$F,O$8,'Model Trip Data'!$G:$G,O$9)</f>
        <v>561</v>
      </c>
      <c r="P195" s="134">
        <f>VLOOKUP($B195&amp;"_"&amp;$C195&amp;"_"&amp;$D195&amp;"_"&amp;P$10,'Model Skims Data'!$A:$H,6,FALSE)</f>
        <v>46.382557166907198</v>
      </c>
      <c r="Q195" s="134">
        <f>VLOOKUP($B195&amp;"_"&amp;$C195&amp;"_"&amp;$D195&amp;"_"&amp;Q$10,'Model Skims Data'!$A:$H,7,FALSE)</f>
        <v>44.0090954656687</v>
      </c>
      <c r="R195" s="134">
        <f>VLOOKUP($B195&amp;"_"&amp;$C195&amp;"_"&amp;$D195&amp;"_"&amp;R$10,'Model Skims Data'!$A:$H,6,FALSE)</f>
        <v>50.550518467662101</v>
      </c>
      <c r="S195" s="134">
        <f>VLOOKUP($B195&amp;"_"&amp;$C195&amp;"_"&amp;$D195&amp;"_"&amp;S$10,'Model Skims Data'!$A:$H,7,FALSE)</f>
        <v>45.511472072391697</v>
      </c>
      <c r="T195" s="134">
        <f>VLOOKUP($B195&amp;"_"&amp;$C195&amp;"_"&amp;$D195&amp;"_"&amp;T$10,'Model Skims Data'!$A:$H,6,FALSE)</f>
        <v>47.404488816471499</v>
      </c>
      <c r="U195" s="134">
        <f>VLOOKUP($B195&amp;"_"&amp;$C195&amp;"_"&amp;$D195&amp;"_"&amp;U$10,'Model Skims Data'!$A:$H,7,FALSE)</f>
        <v>44.378757492823603</v>
      </c>
      <c r="V195" s="134">
        <f>VLOOKUP($B195&amp;"_"&amp;$C195&amp;"_"&amp;$D195&amp;"_"&amp;V$10,'Model Skims Data'!$A:$H,8,FALSE)</f>
        <v>33.4746718661182</v>
      </c>
      <c r="W195" s="134">
        <f>VLOOKUP($B195&amp;"_"&amp;$C195&amp;"_"&amp;$D195&amp;"_"&amp;W$10,'Model Skims Data'!$A:$H,8,FALSE)</f>
        <v>35.069933966332698</v>
      </c>
      <c r="X195" s="134">
        <f>VLOOKUP($B195&amp;"_"&amp;$C195&amp;"_"&amp;$D195&amp;"_"&amp;X$10,'Model Skims Data'!$A:$H,8,FALSE)</f>
        <v>35.728836299824202</v>
      </c>
      <c r="Y195" s="134">
        <f>HLOOKUP('Pooling Demand- Subsidy &amp; ML'!$B195,'Main Sheet'!$B$9:$F$44,21,FALSE)</f>
        <v>26</v>
      </c>
      <c r="Z195" s="134">
        <f>HLOOKUP('Pooling Demand- Subsidy &amp; ML'!$B195,'Main Sheet'!$B$9:$F$44,23,FALSE)</f>
        <v>0</v>
      </c>
      <c r="AA195" s="179">
        <f>HLOOKUP('Pooling Demand- Subsidy &amp; ML'!$B195,'Main Sheet'!$B$9:$F$44,28,FALSE)</f>
        <v>-1.9513339196716502E-3</v>
      </c>
      <c r="AB195" s="180">
        <f>HLOOKUP('Pooling Demand- Subsidy &amp; ML'!$B195,'Main Sheet'!$B$9:$F$44,30,FALSE)</f>
        <v>-2.6</v>
      </c>
      <c r="AC195" s="180">
        <f>HLOOKUP('Pooling Demand- Subsidy &amp; ML'!$B195,'Main Sheet'!$B$9:$F$44,31,FALSE)</f>
        <v>-5.9</v>
      </c>
      <c r="AD195" s="180">
        <f>HLOOKUP('Pooling Demand- Subsidy &amp; ML'!$B195,'Main Sheet'!$B$9:$F$44,32,FALSE)</f>
        <v>-7.9</v>
      </c>
      <c r="AE195" s="108">
        <f t="shared" si="123"/>
        <v>0.28870678166128927</v>
      </c>
      <c r="AF195" s="108">
        <f t="shared" si="124"/>
        <v>1.4749697183502863E-2</v>
      </c>
      <c r="AG195" s="108">
        <f t="shared" si="125"/>
        <v>2.0219413615509257E-3</v>
      </c>
      <c r="AH195" s="134">
        <f>HLOOKUP('Pooling Demand- Subsidy &amp; ML'!$B195,'Main Sheet'!$B$9:$F$44,24,FALSE)</f>
        <v>54</v>
      </c>
      <c r="AI195" s="180">
        <f>HLOOKUP('Pooling Demand- Subsidy &amp; ML'!$B195,'Main Sheet'!$B$9:$F$44,34,FALSE)</f>
        <v>-2.9</v>
      </c>
      <c r="AJ195" s="180">
        <f>HLOOKUP('Pooling Demand- Subsidy &amp; ML'!$B195,'Main Sheet'!$B$9:$F$44,35,FALSE)</f>
        <v>-6.3</v>
      </c>
      <c r="AK195" s="180">
        <f>HLOOKUP('Pooling Demand- Subsidy &amp; ML'!$B195,'Main Sheet'!$B$9:$F$44,36,FALSE)</f>
        <v>-8.4</v>
      </c>
      <c r="AL195" s="108">
        <f t="shared" si="126"/>
        <v>7.7511791347787337E-3</v>
      </c>
      <c r="AM195" s="108">
        <f t="shared" si="127"/>
        <v>2.6063500072144119E-4</v>
      </c>
      <c r="AN195" s="108">
        <f t="shared" si="128"/>
        <v>3.192373281656249E-5</v>
      </c>
      <c r="AO195" s="128">
        <f>HLOOKUP($B195,'Main Sheet'!$B$9:$F$44,26,FALSE)*$P195/(1-AE195)</f>
        <v>-2.0866806980215706</v>
      </c>
      <c r="AP195" s="128">
        <f>HLOOKUP($B195,'Main Sheet'!$B$9:$F$44,26,FALSE)*$P195/(1-AF195)</f>
        <v>-1.5064616829835884</v>
      </c>
      <c r="AQ195" s="128">
        <f>HLOOKUP($B195,'Main Sheet'!$B$9:$F$44,26,FALSE)*$P195/(1-AG195)</f>
        <v>-1.487248959527222</v>
      </c>
      <c r="AR195" s="128">
        <f>HLOOKUP($B195,'Main Sheet'!$B$9:$F$44,26,FALSE)*$R195/(1-AE195)</f>
        <v>-2.2741909373792093</v>
      </c>
      <c r="AS195" s="128">
        <f>HLOOKUP($B195,'Main Sheet'!$B$9:$F$44,26,FALSE)*$R195/(1-AF195)</f>
        <v>-1.6418331324953352</v>
      </c>
      <c r="AT195" s="128">
        <f>HLOOKUP($B195,'Main Sheet'!$B$9:$F$44,26,FALSE)*$R195/(1-AG195)</f>
        <v>-1.620893943472181</v>
      </c>
      <c r="AU195" s="128">
        <f>HLOOKUP($B195,'Main Sheet'!$B$9:$F$44,26,FALSE)*$T195/(1-AL195)</f>
        <v>-1.5287935951431451</v>
      </c>
      <c r="AV195" s="128">
        <f>HLOOKUP($B195,'Main Sheet'!$B$9:$F$44,26,FALSE)*$T195/(1-AM195)</f>
        <v>-1.5173391138081103</v>
      </c>
      <c r="AW195" s="128">
        <f>HLOOKUP($B195,'Main Sheet'!$B$9:$F$44,26,FALSE)*$T195/(1-AN195)</f>
        <v>-1.5169920701766213</v>
      </c>
      <c r="AX195" s="50">
        <f t="shared" si="129"/>
        <v>0.10677843184983793</v>
      </c>
      <c r="AY195" s="50">
        <f t="shared" si="130"/>
        <v>7.7087796088480626E-2</v>
      </c>
      <c r="AZ195" s="50">
        <f t="shared" si="131"/>
        <v>7.6104653586525017E-2</v>
      </c>
      <c r="BA195" s="50">
        <f t="shared" si="132"/>
        <v>0.22669903281977802</v>
      </c>
      <c r="BB195" s="50">
        <f t="shared" si="133"/>
        <v>0.16366347129018405</v>
      </c>
      <c r="BC195" s="50">
        <f t="shared" si="134"/>
        <v>0.16157618221451392</v>
      </c>
      <c r="BD195" s="50">
        <f t="shared" si="135"/>
        <v>9.7579760560768017E-2</v>
      </c>
      <c r="BE195" s="50">
        <f t="shared" si="136"/>
        <v>9.6848644503262679E-2</v>
      </c>
      <c r="BF195" s="50">
        <f t="shared" si="137"/>
        <v>9.6826493419838205E-2</v>
      </c>
      <c r="BG195" s="131">
        <f t="shared" si="138"/>
        <v>4.3306017249193394</v>
      </c>
      <c r="BH195" s="131">
        <f t="shared" si="139"/>
        <v>2.138706091607915</v>
      </c>
      <c r="BI195" s="131">
        <f t="shared" si="140"/>
        <v>0.5944507602959721</v>
      </c>
      <c r="BJ195" s="131">
        <f t="shared" si="141"/>
        <v>2.0209474716290248</v>
      </c>
      <c r="BK195" s="131">
        <f t="shared" si="142"/>
        <v>2.1682054859749207</v>
      </c>
      <c r="BL195" s="131">
        <f t="shared" si="143"/>
        <v>1.0857825111528472</v>
      </c>
      <c r="BM195" s="131">
        <f t="shared" si="144"/>
        <v>0.10076532875212355</v>
      </c>
      <c r="BN195" s="131">
        <f t="shared" si="145"/>
        <v>4.9520650137073824E-2</v>
      </c>
      <c r="BO195" s="131">
        <f t="shared" si="146"/>
        <v>1.7909214110091557E-2</v>
      </c>
      <c r="BP195" s="129">
        <f t="shared" si="147"/>
        <v>0.46241486115309027</v>
      </c>
      <c r="BQ195" s="129">
        <f t="shared" si="148"/>
        <v>0.16486813908306233</v>
      </c>
      <c r="BR195" s="129">
        <f t="shared" si="149"/>
        <v>4.5240469186571375E-2</v>
      </c>
      <c r="BS195" s="129">
        <f t="shared" si="150"/>
        <v>0.45814683719787569</v>
      </c>
      <c r="BT195" s="129">
        <f t="shared" si="151"/>
        <v>0.35485603630507601</v>
      </c>
      <c r="BU195" s="129">
        <f t="shared" si="152"/>
        <v>0.17543659286736493</v>
      </c>
      <c r="BV195" s="129">
        <f t="shared" si="153"/>
        <v>9.8326566524592884E-3</v>
      </c>
      <c r="BW195" s="129">
        <f t="shared" si="154"/>
        <v>4.7960078406959093E-3</v>
      </c>
      <c r="BX195" s="129">
        <f t="shared" si="155"/>
        <v>1.7340864021852538E-3</v>
      </c>
      <c r="BY195" s="131">
        <f t="shared" si="156"/>
        <v>160.44465746763666</v>
      </c>
      <c r="BZ195" s="131">
        <f t="shared" si="157"/>
        <v>77.111391491626136</v>
      </c>
      <c r="CA195" s="131">
        <f t="shared" si="158"/>
        <v>21.413454002561856</v>
      </c>
      <c r="CB195" s="131">
        <f t="shared" si="159"/>
        <v>86.941673706870603</v>
      </c>
      <c r="CC195" s="131">
        <f t="shared" si="160"/>
        <v>88.48360097935435</v>
      </c>
      <c r="CD195" s="131">
        <f t="shared" si="161"/>
        <v>44.23087069506613</v>
      </c>
      <c r="CE195" s="131">
        <f t="shared" si="162"/>
        <v>3.9515373156106866</v>
      </c>
      <c r="CF195" s="131">
        <f t="shared" si="163"/>
        <v>1.940670981241275</v>
      </c>
      <c r="CG195" s="131">
        <f t="shared" si="164"/>
        <v>0.70183226839139101</v>
      </c>
    </row>
    <row r="196" spans="2:85" x14ac:dyDescent="0.2">
      <c r="B196" s="103">
        <v>2035</v>
      </c>
      <c r="C196" s="103">
        <v>1</v>
      </c>
      <c r="D196" s="103">
        <v>5</v>
      </c>
      <c r="E196" s="4" t="s">
        <v>3</v>
      </c>
      <c r="F196" s="4" t="s">
        <v>7</v>
      </c>
      <c r="G196" s="133">
        <f>SUMIFS('Model Trip Data'!$H:$H,'Model Trip Data'!$A:$A,$B196,'Model Trip Data'!$B:$B,$C196,'Model Trip Data'!$C:$C,$D196,'Model Trip Data'!$E:$E,G$7,'Model Trip Data'!$F:$F,G$8,'Model Trip Data'!$D:$D,G$10,'Model Trip Data'!$G:$G,G$9)</f>
        <v>32</v>
      </c>
      <c r="H196" s="133">
        <f>SUMIFS('Model Trip Data'!$H:$H,'Model Trip Data'!$A:$A,$B196,'Model Trip Data'!$B:$B,$C196,'Model Trip Data'!$C:$C,$D196,'Model Trip Data'!$E:$E,H$7,'Model Trip Data'!$F:$F,H$8,'Model Trip Data'!$D:$D,H$10,'Model Trip Data'!$G:$G,H$9)</f>
        <v>1006</v>
      </c>
      <c r="I196" s="133">
        <f>SUMIFS('Model Trip Data'!$H:$H,'Model Trip Data'!$A:$A,$B196,'Model Trip Data'!$B:$B,$C196,'Model Trip Data'!$C:$C,$D196,'Model Trip Data'!$E:$E,I$7,'Model Trip Data'!$F:$F,I$8,'Model Trip Data'!$D:$D,I$10,'Model Trip Data'!$G:$G,I$9)</f>
        <v>3049</v>
      </c>
      <c r="J196" s="133">
        <f>SUMIFS('Model Trip Data'!$H:$H,'Model Trip Data'!$A:$A,$B196,'Model Trip Data'!$B:$B,$C196,'Model Trip Data'!$C:$C,$D196,'Model Trip Data'!$E:$E,J$7,'Model Trip Data'!$F:$F,J$8,'Model Trip Data'!$D:$D,J$10,'Model Trip Data'!$G:$G,J$9)</f>
        <v>127</v>
      </c>
      <c r="K196" s="133">
        <f>SUMIFS('Model Trip Data'!$H:$H,'Model Trip Data'!$A:$A,$B196,'Model Trip Data'!$B:$B,$C196,'Model Trip Data'!$C:$C,$D196,'Model Trip Data'!$E:$E,K$7,'Model Trip Data'!$F:$F,K$8,'Model Trip Data'!$D:$D,K$10,'Model Trip Data'!$G:$G,K$9)</f>
        <v>2647</v>
      </c>
      <c r="L196" s="133">
        <f>SUMIFS('Model Trip Data'!$H:$H,'Model Trip Data'!$A:$A,$B196,'Model Trip Data'!$B:$B,$C196,'Model Trip Data'!$C:$C,$D196,'Model Trip Data'!$E:$E,L$7,'Model Trip Data'!$F:$F,L$8,'Model Trip Data'!$D:$D,L$10,'Model Trip Data'!$G:$G,L$9)</f>
        <v>8741</v>
      </c>
      <c r="M196" s="133">
        <f>SUMIFS('Model Trip Data'!$H:$H,'Model Trip Data'!$A:$A,$B196,'Model Trip Data'!$B:$B,$C196,'Model Trip Data'!$C:$C,$D196,'Model Trip Data'!$E:$E,M$7,'Model Trip Data'!$F:$F,M$8,'Model Trip Data'!$G:$G,M$9)</f>
        <v>162</v>
      </c>
      <c r="N196" s="133">
        <f>SUMIFS('Model Trip Data'!$H:$H,'Model Trip Data'!$A:$A,$B196,'Model Trip Data'!$B:$B,$C196,'Model Trip Data'!$C:$C,$D196,'Model Trip Data'!$E:$E,N$7,'Model Trip Data'!$F:$F,N$8,'Model Trip Data'!$G:$G,N$9)</f>
        <v>2776</v>
      </c>
      <c r="O196" s="133">
        <f>SUMIFS('Model Trip Data'!$H:$H,'Model Trip Data'!$A:$A,$B196,'Model Trip Data'!$B:$B,$C196,'Model Trip Data'!$C:$C,$D196,'Model Trip Data'!$E:$E,O$7,'Model Trip Data'!$F:$F,O$8,'Model Trip Data'!$G:$G,O$9)</f>
        <v>9342</v>
      </c>
      <c r="P196" s="134">
        <f>VLOOKUP($B196&amp;"_"&amp;$C196&amp;"_"&amp;$D196&amp;"_"&amp;P$10,'Model Skims Data'!$A:$H,6,FALSE)</f>
        <v>30.592217399638301</v>
      </c>
      <c r="Q196" s="134">
        <f>VLOOKUP($B196&amp;"_"&amp;$C196&amp;"_"&amp;$D196&amp;"_"&amp;Q$10,'Model Skims Data'!$A:$H,7,FALSE)</f>
        <v>28.247478204965098</v>
      </c>
      <c r="R196" s="134">
        <f>VLOOKUP($B196&amp;"_"&amp;$C196&amp;"_"&amp;$D196&amp;"_"&amp;R$10,'Model Skims Data'!$A:$H,6,FALSE)</f>
        <v>36.260135602091403</v>
      </c>
      <c r="S196" s="134">
        <f>VLOOKUP($B196&amp;"_"&amp;$C196&amp;"_"&amp;$D196&amp;"_"&amp;S$10,'Model Skims Data'!$A:$H,7,FALSE)</f>
        <v>30.831902662032402</v>
      </c>
      <c r="T196" s="134">
        <f>VLOOKUP($B196&amp;"_"&amp;$C196&amp;"_"&amp;$D196&amp;"_"&amp;T$10,'Model Skims Data'!$A:$H,6,FALSE)</f>
        <v>25.892351724033102</v>
      </c>
      <c r="U196" s="134">
        <f>VLOOKUP($B196&amp;"_"&amp;$C196&amp;"_"&amp;$D196&amp;"_"&amp;U$10,'Model Skims Data'!$A:$H,7,FALSE)</f>
        <v>24.347149613787401</v>
      </c>
      <c r="V196" s="134">
        <f>VLOOKUP($B196&amp;"_"&amp;$C196&amp;"_"&amp;$D196&amp;"_"&amp;V$10,'Model Skims Data'!$A:$H,8,FALSE)</f>
        <v>16.510930809987101</v>
      </c>
      <c r="W196" s="134">
        <f>VLOOKUP($B196&amp;"_"&amp;$C196&amp;"_"&amp;$D196&amp;"_"&amp;W$10,'Model Skims Data'!$A:$H,8,FALSE)</f>
        <v>18.0077484496124</v>
      </c>
      <c r="X196" s="134">
        <f>VLOOKUP($B196&amp;"_"&amp;$C196&amp;"_"&amp;$D196&amp;"_"&amp;X$10,'Model Skims Data'!$A:$H,8,FALSE)</f>
        <v>15.0410856295043</v>
      </c>
      <c r="Y196" s="134">
        <f>HLOOKUP('Pooling Demand- Subsidy &amp; ML'!$B196,'Main Sheet'!$B$9:$F$44,21,FALSE)</f>
        <v>26</v>
      </c>
      <c r="Z196" s="134">
        <f>HLOOKUP('Pooling Demand- Subsidy &amp; ML'!$B196,'Main Sheet'!$B$9:$F$44,23,FALSE)</f>
        <v>0</v>
      </c>
      <c r="AA196" s="179">
        <f>HLOOKUP('Pooling Demand- Subsidy &amp; ML'!$B196,'Main Sheet'!$B$9:$F$44,28,FALSE)</f>
        <v>-1.9513339196716502E-3</v>
      </c>
      <c r="AB196" s="180">
        <f>HLOOKUP('Pooling Demand- Subsidy &amp; ML'!$B196,'Main Sheet'!$B$9:$F$44,30,FALSE)</f>
        <v>-2.6</v>
      </c>
      <c r="AC196" s="180">
        <f>HLOOKUP('Pooling Demand- Subsidy &amp; ML'!$B196,'Main Sheet'!$B$9:$F$44,31,FALSE)</f>
        <v>-5.9</v>
      </c>
      <c r="AD196" s="180">
        <f>HLOOKUP('Pooling Demand- Subsidy &amp; ML'!$B196,'Main Sheet'!$B$9:$F$44,32,FALSE)</f>
        <v>-7.9</v>
      </c>
      <c r="AE196" s="108">
        <f t="shared" si="123"/>
        <v>0.14649961694529726</v>
      </c>
      <c r="AF196" s="108">
        <f t="shared" si="124"/>
        <v>6.2910074352894299E-3</v>
      </c>
      <c r="AG196" s="108">
        <f t="shared" si="125"/>
        <v>8.560518632251973E-4</v>
      </c>
      <c r="AH196" s="134">
        <f>HLOOKUP('Pooling Demand- Subsidy &amp; ML'!$B196,'Main Sheet'!$B$9:$F$44,24,FALSE)</f>
        <v>54</v>
      </c>
      <c r="AI196" s="180">
        <f>HLOOKUP('Pooling Demand- Subsidy &amp; ML'!$B196,'Main Sheet'!$B$9:$F$44,34,FALSE)</f>
        <v>-2.9</v>
      </c>
      <c r="AJ196" s="180">
        <f>HLOOKUP('Pooling Demand- Subsidy &amp; ML'!$B196,'Main Sheet'!$B$9:$F$44,35,FALSE)</f>
        <v>-6.3</v>
      </c>
      <c r="AK196" s="180">
        <f>HLOOKUP('Pooling Demand- Subsidy &amp; ML'!$B196,'Main Sheet'!$B$9:$F$44,36,FALSE)</f>
        <v>-8.4</v>
      </c>
      <c r="AL196" s="108">
        <f t="shared" si="126"/>
        <v>2.3618915828127196E-2</v>
      </c>
      <c r="AM196" s="108">
        <f t="shared" si="127"/>
        <v>8.0665697769833049E-4</v>
      </c>
      <c r="AN196" s="108">
        <f t="shared" si="128"/>
        <v>9.8850306137386509E-5</v>
      </c>
      <c r="AO196" s="128">
        <f>HLOOKUP($B196,'Main Sheet'!$B$9:$F$44,26,FALSE)*$P196/(1-AE196)</f>
        <v>-1.1469836173766339</v>
      </c>
      <c r="AP196" s="128">
        <f>HLOOKUP($B196,'Main Sheet'!$B$9:$F$44,26,FALSE)*$P196/(1-AF196)</f>
        <v>-0.98514853353777632</v>
      </c>
      <c r="AQ196" s="128">
        <f>HLOOKUP($B196,'Main Sheet'!$B$9:$F$44,26,FALSE)*$P196/(1-AG196)</f>
        <v>-0.97978970759317974</v>
      </c>
      <c r="AR196" s="128">
        <f>HLOOKUP($B196,'Main Sheet'!$B$9:$F$44,26,FALSE)*$R196/(1-AE196)</f>
        <v>-1.3594889496289273</v>
      </c>
      <c r="AS196" s="128">
        <f>HLOOKUP($B196,'Main Sheet'!$B$9:$F$44,26,FALSE)*$R196/(1-AF196)</f>
        <v>-1.1676701609313094</v>
      </c>
      <c r="AT196" s="128">
        <f>HLOOKUP($B196,'Main Sheet'!$B$9:$F$44,26,FALSE)*$R196/(1-AG196)</f>
        <v>-1.1613184881224801</v>
      </c>
      <c r="AU196" s="128">
        <f>HLOOKUP($B196,'Main Sheet'!$B$9:$F$44,26,FALSE)*$T196/(1-AL196)</f>
        <v>-0.8485982252224874</v>
      </c>
      <c r="AV196" s="128">
        <f>HLOOKUP($B196,'Main Sheet'!$B$9:$F$44,26,FALSE)*$T196/(1-AM196)</f>
        <v>-0.82922415461945909</v>
      </c>
      <c r="AW196" s="128">
        <f>HLOOKUP($B196,'Main Sheet'!$B$9:$F$44,26,FALSE)*$T196/(1-AN196)</f>
        <v>-0.82863716620661565</v>
      </c>
      <c r="AX196" s="50">
        <f t="shared" si="129"/>
        <v>8.7910510316353926E-2</v>
      </c>
      <c r="AY196" s="50">
        <f t="shared" si="130"/>
        <v>7.550666723452884E-2</v>
      </c>
      <c r="AZ196" s="50">
        <f t="shared" si="131"/>
        <v>7.5095940249113396E-2</v>
      </c>
      <c r="BA196" s="50">
        <f t="shared" si="132"/>
        <v>0.20351889411015647</v>
      </c>
      <c r="BB196" s="50">
        <f t="shared" si="133"/>
        <v>0.17480314194759228</v>
      </c>
      <c r="BC196" s="50">
        <f t="shared" si="134"/>
        <v>0.17385228065066499</v>
      </c>
      <c r="BD196" s="50">
        <f t="shared" si="135"/>
        <v>5.0642590612866002E-2</v>
      </c>
      <c r="BE196" s="50">
        <f t="shared" si="136"/>
        <v>4.9486386066484013E-2</v>
      </c>
      <c r="BF196" s="50">
        <f t="shared" si="137"/>
        <v>4.9451355809523097E-2</v>
      </c>
      <c r="BG196" s="131">
        <f t="shared" si="138"/>
        <v>4.6879877422495122</v>
      </c>
      <c r="BH196" s="131">
        <f t="shared" si="139"/>
        <v>6.3287534799011667</v>
      </c>
      <c r="BI196" s="131">
        <f t="shared" si="140"/>
        <v>2.6101021309736265</v>
      </c>
      <c r="BJ196" s="131">
        <f t="shared" si="141"/>
        <v>18.60545135205275</v>
      </c>
      <c r="BK196" s="131">
        <f t="shared" si="142"/>
        <v>16.652296681211119</v>
      </c>
      <c r="BL196" s="131">
        <f t="shared" si="143"/>
        <v>7.4827493364514499</v>
      </c>
      <c r="BM196" s="131">
        <f t="shared" si="144"/>
        <v>3.8262643641566059</v>
      </c>
      <c r="BN196" s="131">
        <f t="shared" si="145"/>
        <v>2.2392797700905653</v>
      </c>
      <c r="BO196" s="131">
        <f t="shared" si="146"/>
        <v>0.9234595599354648</v>
      </c>
      <c r="BP196" s="129">
        <f t="shared" si="147"/>
        <v>0.4121233947779665</v>
      </c>
      <c r="BQ196" s="129">
        <f t="shared" si="148"/>
        <v>0.47786308301626379</v>
      </c>
      <c r="BR196" s="129">
        <f t="shared" si="149"/>
        <v>0.196008073671679</v>
      </c>
      <c r="BS196" s="129">
        <f t="shared" si="150"/>
        <v>3.786560883590091</v>
      </c>
      <c r="BT196" s="129">
        <f t="shared" si="151"/>
        <v>2.9108737805191671</v>
      </c>
      <c r="BU196" s="129">
        <f t="shared" si="152"/>
        <v>1.3008930376793346</v>
      </c>
      <c r="BV196" s="129">
        <f t="shared" si="153"/>
        <v>0.19377193977058102</v>
      </c>
      <c r="BW196" s="129">
        <f t="shared" si="154"/>
        <v>0.11081386321356927</v>
      </c>
      <c r="BX196" s="129">
        <f t="shared" si="155"/>
        <v>4.5666327274074291E-2</v>
      </c>
      <c r="BY196" s="131">
        <f t="shared" si="156"/>
        <v>84.207582106705345</v>
      </c>
      <c r="BZ196" s="131">
        <f t="shared" si="157"/>
        <v>112.3835751204419</v>
      </c>
      <c r="CA196" s="131">
        <f t="shared" si="158"/>
        <v>46.331491434097387</v>
      </c>
      <c r="CB196" s="131">
        <f t="shared" si="159"/>
        <v>403.22972362009926</v>
      </c>
      <c r="CC196" s="131">
        <f t="shared" si="160"/>
        <v>352.28865255172667</v>
      </c>
      <c r="CD196" s="131">
        <f t="shared" si="161"/>
        <v>158.17362234470343</v>
      </c>
      <c r="CE196" s="131">
        <f t="shared" si="162"/>
        <v>60.465710281084789</v>
      </c>
      <c r="CF196" s="131">
        <f t="shared" si="163"/>
        <v>35.347959575880367</v>
      </c>
      <c r="CG196" s="131">
        <f t="shared" si="164"/>
        <v>14.576705455288003</v>
      </c>
    </row>
    <row r="197" spans="2:85" x14ac:dyDescent="0.2">
      <c r="B197" s="103">
        <v>2035</v>
      </c>
      <c r="C197" s="103">
        <v>2</v>
      </c>
      <c r="D197" s="103">
        <v>5</v>
      </c>
      <c r="E197" s="4" t="s">
        <v>4</v>
      </c>
      <c r="F197" s="4" t="s">
        <v>7</v>
      </c>
      <c r="G197" s="133">
        <f>SUMIFS('Model Trip Data'!$H:$H,'Model Trip Data'!$A:$A,$B197,'Model Trip Data'!$B:$B,$C197,'Model Trip Data'!$C:$C,$D197,'Model Trip Data'!$E:$E,G$7,'Model Trip Data'!$F:$F,G$8,'Model Trip Data'!$D:$D,G$10,'Model Trip Data'!$G:$G,G$9)</f>
        <v>0</v>
      </c>
      <c r="H197" s="133">
        <f>SUMIFS('Model Trip Data'!$H:$H,'Model Trip Data'!$A:$A,$B197,'Model Trip Data'!$B:$B,$C197,'Model Trip Data'!$C:$C,$D197,'Model Trip Data'!$E:$E,H$7,'Model Trip Data'!$F:$F,H$8,'Model Trip Data'!$D:$D,H$10,'Model Trip Data'!$G:$G,H$9)</f>
        <v>20</v>
      </c>
      <c r="I197" s="133">
        <f>SUMIFS('Model Trip Data'!$H:$H,'Model Trip Data'!$A:$A,$B197,'Model Trip Data'!$B:$B,$C197,'Model Trip Data'!$C:$C,$D197,'Model Trip Data'!$E:$E,I$7,'Model Trip Data'!$F:$F,I$8,'Model Trip Data'!$D:$D,I$10,'Model Trip Data'!$G:$G,I$9)</f>
        <v>86</v>
      </c>
      <c r="J197" s="133">
        <f>SUMIFS('Model Trip Data'!$H:$H,'Model Trip Data'!$A:$A,$B197,'Model Trip Data'!$B:$B,$C197,'Model Trip Data'!$C:$C,$D197,'Model Trip Data'!$E:$E,J$7,'Model Trip Data'!$F:$F,J$8,'Model Trip Data'!$D:$D,J$10,'Model Trip Data'!$G:$G,J$9)</f>
        <v>2</v>
      </c>
      <c r="K197" s="133">
        <f>SUMIFS('Model Trip Data'!$H:$H,'Model Trip Data'!$A:$A,$B197,'Model Trip Data'!$B:$B,$C197,'Model Trip Data'!$C:$C,$D197,'Model Trip Data'!$E:$E,K$7,'Model Trip Data'!$F:$F,K$8,'Model Trip Data'!$D:$D,K$10,'Model Trip Data'!$G:$G,K$9)</f>
        <v>11</v>
      </c>
      <c r="L197" s="133">
        <f>SUMIFS('Model Trip Data'!$H:$H,'Model Trip Data'!$A:$A,$B197,'Model Trip Data'!$B:$B,$C197,'Model Trip Data'!$C:$C,$D197,'Model Trip Data'!$E:$E,L$7,'Model Trip Data'!$F:$F,L$8,'Model Trip Data'!$D:$D,L$10,'Model Trip Data'!$G:$G,L$9)</f>
        <v>70</v>
      </c>
      <c r="M197" s="133">
        <f>SUMIFS('Model Trip Data'!$H:$H,'Model Trip Data'!$A:$A,$B197,'Model Trip Data'!$B:$B,$C197,'Model Trip Data'!$C:$C,$D197,'Model Trip Data'!$E:$E,M$7,'Model Trip Data'!$F:$F,M$8,'Model Trip Data'!$G:$G,M$9)</f>
        <v>3</v>
      </c>
      <c r="N197" s="133">
        <f>SUMIFS('Model Trip Data'!$H:$H,'Model Trip Data'!$A:$A,$B197,'Model Trip Data'!$B:$B,$C197,'Model Trip Data'!$C:$C,$D197,'Model Trip Data'!$E:$E,N$7,'Model Trip Data'!$F:$F,N$8,'Model Trip Data'!$G:$G,N$9)</f>
        <v>63</v>
      </c>
      <c r="O197" s="133">
        <f>SUMIFS('Model Trip Data'!$H:$H,'Model Trip Data'!$A:$A,$B197,'Model Trip Data'!$B:$B,$C197,'Model Trip Data'!$C:$C,$D197,'Model Trip Data'!$E:$E,O$7,'Model Trip Data'!$F:$F,O$8,'Model Trip Data'!$G:$G,O$9)</f>
        <v>202</v>
      </c>
      <c r="P197" s="134">
        <f>VLOOKUP($B197&amp;"_"&amp;$C197&amp;"_"&amp;$D197&amp;"_"&amp;P$10,'Model Skims Data'!$A:$H,6,FALSE)</f>
        <v>60.166456804930696</v>
      </c>
      <c r="Q197" s="134">
        <f>VLOOKUP($B197&amp;"_"&amp;$C197&amp;"_"&amp;$D197&amp;"_"&amp;Q$10,'Model Skims Data'!$A:$H,7,FALSE)</f>
        <v>54.492298868776302</v>
      </c>
      <c r="R197" s="134">
        <f>VLOOKUP($B197&amp;"_"&amp;$C197&amp;"_"&amp;$D197&amp;"_"&amp;R$10,'Model Skims Data'!$A:$H,6,FALSE)</f>
        <v>60.084004436694798</v>
      </c>
      <c r="S197" s="134">
        <f>VLOOKUP($B197&amp;"_"&amp;$C197&amp;"_"&amp;$D197&amp;"_"&amp;S$10,'Model Skims Data'!$A:$H,7,FALSE)</f>
        <v>54.223105119795498</v>
      </c>
      <c r="T197" s="134">
        <f>VLOOKUP($B197&amp;"_"&amp;$C197&amp;"_"&amp;$D197&amp;"_"&amp;T$10,'Model Skims Data'!$A:$H,6,FALSE)</f>
        <v>57.086696669372202</v>
      </c>
      <c r="U197" s="134">
        <f>VLOOKUP($B197&amp;"_"&amp;$C197&amp;"_"&amp;$D197&amp;"_"&amp;U$10,'Model Skims Data'!$A:$H,7,FALSE)</f>
        <v>53.481331462748599</v>
      </c>
      <c r="V197" s="134">
        <f>VLOOKUP($B197&amp;"_"&amp;$C197&amp;"_"&amp;$D197&amp;"_"&amp;V$10,'Model Skims Data'!$A:$H,8,FALSE)</f>
        <v>43.087446817005002</v>
      </c>
      <c r="W197" s="134">
        <f>VLOOKUP($B197&amp;"_"&amp;$C197&amp;"_"&amp;$D197&amp;"_"&amp;W$10,'Model Skims Data'!$A:$H,8,FALSE)</f>
        <v>45.588306618268099</v>
      </c>
      <c r="X197" s="134">
        <f>VLOOKUP($B197&amp;"_"&amp;$C197&amp;"_"&amp;$D197&amp;"_"&amp;X$10,'Model Skims Data'!$A:$H,8,FALSE)</f>
        <v>45.158286975838301</v>
      </c>
      <c r="Y197" s="134">
        <f>HLOOKUP('Pooling Demand- Subsidy &amp; ML'!$B197,'Main Sheet'!$B$9:$F$44,21,FALSE)</f>
        <v>26</v>
      </c>
      <c r="Z197" s="134">
        <f>HLOOKUP('Pooling Demand- Subsidy &amp; ML'!$B197,'Main Sheet'!$B$9:$F$44,23,FALSE)</f>
        <v>0</v>
      </c>
      <c r="AA197" s="179">
        <f>HLOOKUP('Pooling Demand- Subsidy &amp; ML'!$B197,'Main Sheet'!$B$9:$F$44,28,FALSE)</f>
        <v>-1.9513339196716502E-3</v>
      </c>
      <c r="AB197" s="180">
        <f>HLOOKUP('Pooling Demand- Subsidy &amp; ML'!$B197,'Main Sheet'!$B$9:$F$44,30,FALSE)</f>
        <v>-2.6</v>
      </c>
      <c r="AC197" s="180">
        <f>HLOOKUP('Pooling Demand- Subsidy &amp; ML'!$B197,'Main Sheet'!$B$9:$F$44,31,FALSE)</f>
        <v>-5.9</v>
      </c>
      <c r="AD197" s="180">
        <f>HLOOKUP('Pooling Demand- Subsidy &amp; ML'!$B197,'Main Sheet'!$B$9:$F$44,32,FALSE)</f>
        <v>-7.9</v>
      </c>
      <c r="AE197" s="108">
        <f t="shared" si="123"/>
        <v>0.39796007168488151</v>
      </c>
      <c r="AF197" s="108">
        <f t="shared" si="124"/>
        <v>2.3800227955127932E-2</v>
      </c>
      <c r="AG197" s="108">
        <f t="shared" si="125"/>
        <v>3.2886892421593252E-3</v>
      </c>
      <c r="AH197" s="134">
        <f>HLOOKUP('Pooling Demand- Subsidy &amp; ML'!$B197,'Main Sheet'!$B$9:$F$44,24,FALSE)</f>
        <v>54</v>
      </c>
      <c r="AI197" s="180">
        <f>HLOOKUP('Pooling Demand- Subsidy &amp; ML'!$B197,'Main Sheet'!$B$9:$F$44,34,FALSE)</f>
        <v>-2.9</v>
      </c>
      <c r="AJ197" s="180">
        <f>HLOOKUP('Pooling Demand- Subsidy &amp; ML'!$B197,'Main Sheet'!$B$9:$F$44,35,FALSE)</f>
        <v>-6.3</v>
      </c>
      <c r="AK197" s="180">
        <f>HLOOKUP('Pooling Demand- Subsidy &amp; ML'!$B197,'Main Sheet'!$B$9:$F$44,36,FALSE)</f>
        <v>-8.4</v>
      </c>
      <c r="AL197" s="108">
        <f t="shared" si="126"/>
        <v>4.6449027497588394E-3</v>
      </c>
      <c r="AM197" s="108">
        <f t="shared" si="127"/>
        <v>1.557147349958756E-4</v>
      </c>
      <c r="AN197" s="108">
        <f t="shared" si="128"/>
        <v>1.9070876241772092E-5</v>
      </c>
      <c r="AO197" s="128">
        <f>HLOOKUP($B197,'Main Sheet'!$B$9:$F$44,26,FALSE)*$P197/(1-AE197)</f>
        <v>-3.1980048618138026</v>
      </c>
      <c r="AP197" s="128">
        <f>HLOOKUP($B197,'Main Sheet'!$B$9:$F$44,26,FALSE)*$P197/(1-AF197)</f>
        <v>-1.9722670224812167</v>
      </c>
      <c r="AQ197" s="128">
        <f>HLOOKUP($B197,'Main Sheet'!$B$9:$F$44,26,FALSE)*$P197/(1-AG197)</f>
        <v>-1.9316793107262695</v>
      </c>
      <c r="AR197" s="128">
        <f>HLOOKUP($B197,'Main Sheet'!$B$9:$F$44,26,FALSE)*$R197/(1-AE197)</f>
        <v>-3.1936223023531158</v>
      </c>
      <c r="AS197" s="128">
        <f>HLOOKUP($B197,'Main Sheet'!$B$9:$F$44,26,FALSE)*$R197/(1-AF197)</f>
        <v>-1.9695642193674423</v>
      </c>
      <c r="AT197" s="128">
        <f>HLOOKUP($B197,'Main Sheet'!$B$9:$F$44,26,FALSE)*$R197/(1-AG197)</f>
        <v>-1.9290321291852648</v>
      </c>
      <c r="AU197" s="128">
        <f>HLOOKUP($B197,'Main Sheet'!$B$9:$F$44,26,FALSE)*$T197/(1-AL197)</f>
        <v>-1.8352990791593276</v>
      </c>
      <c r="AV197" s="128">
        <f>HLOOKUP($B197,'Main Sheet'!$B$9:$F$44,26,FALSE)*$T197/(1-AM197)</f>
        <v>-1.8270587933957461</v>
      </c>
      <c r="AW197" s="128">
        <f>HLOOKUP($B197,'Main Sheet'!$B$9:$F$44,26,FALSE)*$T197/(1-AN197)</f>
        <v>-1.8268091322707893</v>
      </c>
      <c r="AX197" s="50">
        <f t="shared" si="129"/>
        <v>0.30159636498711095</v>
      </c>
      <c r="AY197" s="50">
        <f t="shared" si="130"/>
        <v>0.18599989382971749</v>
      </c>
      <c r="AZ197" s="50">
        <f t="shared" si="131"/>
        <v>0.18217216158496602</v>
      </c>
      <c r="BA197" s="50">
        <f t="shared" si="132"/>
        <v>0.31152215878049072</v>
      </c>
      <c r="BB197" s="50">
        <f t="shared" si="133"/>
        <v>0.19212130909220979</v>
      </c>
      <c r="BC197" s="50">
        <f t="shared" si="134"/>
        <v>0.18816760291219783</v>
      </c>
      <c r="BD197" s="50">
        <f t="shared" si="135"/>
        <v>0.1159100776503582</v>
      </c>
      <c r="BE197" s="50">
        <f t="shared" si="136"/>
        <v>0.11538965448142412</v>
      </c>
      <c r="BF197" s="50">
        <f t="shared" si="137"/>
        <v>0.11537388689307375</v>
      </c>
      <c r="BG197" s="131">
        <f t="shared" si="138"/>
        <v>0</v>
      </c>
      <c r="BH197" s="131">
        <f t="shared" si="139"/>
        <v>0.47600455910255862</v>
      </c>
      <c r="BI197" s="131">
        <f t="shared" si="140"/>
        <v>0.28282727482570197</v>
      </c>
      <c r="BJ197" s="131">
        <f t="shared" si="141"/>
        <v>0.79592014336976302</v>
      </c>
      <c r="BK197" s="131">
        <f t="shared" si="142"/>
        <v>0.26180250750640727</v>
      </c>
      <c r="BL197" s="131">
        <f t="shared" si="143"/>
        <v>0.23020824695115277</v>
      </c>
      <c r="BM197" s="131">
        <f t="shared" si="144"/>
        <v>1.3934708249276518E-2</v>
      </c>
      <c r="BN197" s="131">
        <f t="shared" si="145"/>
        <v>9.8100283047401621E-3</v>
      </c>
      <c r="BO197" s="131">
        <f t="shared" si="146"/>
        <v>3.8523170008379626E-3</v>
      </c>
      <c r="BP197" s="129">
        <f t="shared" si="147"/>
        <v>0</v>
      </c>
      <c r="BQ197" s="129">
        <f t="shared" si="148"/>
        <v>8.8536797455537386E-2</v>
      </c>
      <c r="BR197" s="129">
        <f t="shared" si="149"/>
        <v>5.1523256010183371E-2</v>
      </c>
      <c r="BS197" s="129">
        <f t="shared" si="150"/>
        <v>0.24794676127942625</v>
      </c>
      <c r="BT197" s="129">
        <f t="shared" si="151"/>
        <v>5.0297840465754043E-2</v>
      </c>
      <c r="BU197" s="129">
        <f t="shared" si="152"/>
        <v>4.3317733999417692E-2</v>
      </c>
      <c r="BV197" s="129">
        <f t="shared" si="153"/>
        <v>1.6151731152087281E-3</v>
      </c>
      <c r="BW197" s="129">
        <f t="shared" si="154"/>
        <v>1.1319757765369581E-3</v>
      </c>
      <c r="BX197" s="129">
        <f t="shared" si="155"/>
        <v>4.4445678593094416E-4</v>
      </c>
      <c r="BY197" s="131">
        <f t="shared" si="156"/>
        <v>0</v>
      </c>
      <c r="BZ197" s="131">
        <f t="shared" si="157"/>
        <v>24.324645676696822</v>
      </c>
      <c r="CA197" s="131">
        <f t="shared" si="158"/>
        <v>14.406310715628601</v>
      </c>
      <c r="CB197" s="131">
        <f t="shared" si="159"/>
        <v>47.588124517809675</v>
      </c>
      <c r="CC197" s="131">
        <f t="shared" si="160"/>
        <v>14.228126359023058</v>
      </c>
      <c r="CD197" s="131">
        <f t="shared" si="161"/>
        <v>12.469586287637165</v>
      </c>
      <c r="CE197" s="131">
        <f t="shared" si="162"/>
        <v>0.70220600509766473</v>
      </c>
      <c r="CF197" s="131">
        <f t="shared" si="163"/>
        <v>0.49412216039310614</v>
      </c>
      <c r="CG197" s="131">
        <f t="shared" si="164"/>
        <v>0.19403494373316973</v>
      </c>
    </row>
    <row r="198" spans="2:85" x14ac:dyDescent="0.2">
      <c r="B198" s="103">
        <v>2035</v>
      </c>
      <c r="C198" s="103">
        <v>3</v>
      </c>
      <c r="D198" s="103">
        <v>5</v>
      </c>
      <c r="E198" s="4" t="s">
        <v>5</v>
      </c>
      <c r="F198" s="4" t="s">
        <v>7</v>
      </c>
      <c r="G198" s="133">
        <f>SUMIFS('Model Trip Data'!$H:$H,'Model Trip Data'!$A:$A,$B198,'Model Trip Data'!$B:$B,$C198,'Model Trip Data'!$C:$C,$D198,'Model Trip Data'!$E:$E,G$7,'Model Trip Data'!$F:$F,G$8,'Model Trip Data'!$D:$D,G$10,'Model Trip Data'!$G:$G,G$9)</f>
        <v>2</v>
      </c>
      <c r="H198" s="133">
        <f>SUMIFS('Model Trip Data'!$H:$H,'Model Trip Data'!$A:$A,$B198,'Model Trip Data'!$B:$B,$C198,'Model Trip Data'!$C:$C,$D198,'Model Trip Data'!$E:$E,H$7,'Model Trip Data'!$F:$F,H$8,'Model Trip Data'!$D:$D,H$10,'Model Trip Data'!$G:$G,H$9)</f>
        <v>129</v>
      </c>
      <c r="I198" s="133">
        <f>SUMIFS('Model Trip Data'!$H:$H,'Model Trip Data'!$A:$A,$B198,'Model Trip Data'!$B:$B,$C198,'Model Trip Data'!$C:$C,$D198,'Model Trip Data'!$E:$E,I$7,'Model Trip Data'!$F:$F,I$8,'Model Trip Data'!$D:$D,I$10,'Model Trip Data'!$G:$G,I$9)</f>
        <v>556</v>
      </c>
      <c r="J198" s="133">
        <f>SUMIFS('Model Trip Data'!$H:$H,'Model Trip Data'!$A:$A,$B198,'Model Trip Data'!$B:$B,$C198,'Model Trip Data'!$C:$C,$D198,'Model Trip Data'!$E:$E,J$7,'Model Trip Data'!$F:$F,J$8,'Model Trip Data'!$D:$D,J$10,'Model Trip Data'!$G:$G,J$9)</f>
        <v>18</v>
      </c>
      <c r="K198" s="133">
        <f>SUMIFS('Model Trip Data'!$H:$H,'Model Trip Data'!$A:$A,$B198,'Model Trip Data'!$B:$B,$C198,'Model Trip Data'!$C:$C,$D198,'Model Trip Data'!$E:$E,K$7,'Model Trip Data'!$F:$F,K$8,'Model Trip Data'!$D:$D,K$10,'Model Trip Data'!$G:$G,K$9)</f>
        <v>175</v>
      </c>
      <c r="L198" s="133">
        <f>SUMIFS('Model Trip Data'!$H:$H,'Model Trip Data'!$A:$A,$B198,'Model Trip Data'!$B:$B,$C198,'Model Trip Data'!$C:$C,$D198,'Model Trip Data'!$E:$E,L$7,'Model Trip Data'!$F:$F,L$8,'Model Trip Data'!$D:$D,L$10,'Model Trip Data'!$G:$G,L$9)</f>
        <v>519</v>
      </c>
      <c r="M198" s="133">
        <f>SUMIFS('Model Trip Data'!$H:$H,'Model Trip Data'!$A:$A,$B198,'Model Trip Data'!$B:$B,$C198,'Model Trip Data'!$C:$C,$D198,'Model Trip Data'!$E:$E,M$7,'Model Trip Data'!$F:$F,M$8,'Model Trip Data'!$G:$G,M$9)</f>
        <v>10</v>
      </c>
      <c r="N198" s="133">
        <f>SUMIFS('Model Trip Data'!$H:$H,'Model Trip Data'!$A:$A,$B198,'Model Trip Data'!$B:$B,$C198,'Model Trip Data'!$C:$C,$D198,'Model Trip Data'!$E:$E,N$7,'Model Trip Data'!$F:$F,N$8,'Model Trip Data'!$G:$G,N$9)</f>
        <v>245</v>
      </c>
      <c r="O198" s="133">
        <f>SUMIFS('Model Trip Data'!$H:$H,'Model Trip Data'!$A:$A,$B198,'Model Trip Data'!$B:$B,$C198,'Model Trip Data'!$C:$C,$D198,'Model Trip Data'!$E:$E,O$7,'Model Trip Data'!$F:$F,O$8,'Model Trip Data'!$G:$G,O$9)</f>
        <v>1045</v>
      </c>
      <c r="P198" s="134">
        <f>VLOOKUP($B198&amp;"_"&amp;$C198&amp;"_"&amp;$D198&amp;"_"&amp;P$10,'Model Skims Data'!$A:$H,6,FALSE)</f>
        <v>43.318966668944597</v>
      </c>
      <c r="Q198" s="134">
        <f>VLOOKUP($B198&amp;"_"&amp;$C198&amp;"_"&amp;$D198&amp;"_"&amp;Q$10,'Model Skims Data'!$A:$H,7,FALSE)</f>
        <v>41.824026752392498</v>
      </c>
      <c r="R198" s="134">
        <f>VLOOKUP($B198&amp;"_"&amp;$C198&amp;"_"&amp;$D198&amp;"_"&amp;R$10,'Model Skims Data'!$A:$H,6,FALSE)</f>
        <v>42.590396340745301</v>
      </c>
      <c r="S198" s="134">
        <f>VLOOKUP($B198&amp;"_"&amp;$C198&amp;"_"&amp;$D198&amp;"_"&amp;S$10,'Model Skims Data'!$A:$H,7,FALSE)</f>
        <v>39.481778753007703</v>
      </c>
      <c r="T198" s="134">
        <f>VLOOKUP($B198&amp;"_"&amp;$C198&amp;"_"&amp;$D198&amp;"_"&amp;T$10,'Model Skims Data'!$A:$H,6,FALSE)</f>
        <v>39.0250666117931</v>
      </c>
      <c r="U198" s="134">
        <f>VLOOKUP($B198&amp;"_"&amp;$C198&amp;"_"&amp;$D198&amp;"_"&amp;U$10,'Model Skims Data'!$A:$H,7,FALSE)</f>
        <v>37.436435592360397</v>
      </c>
      <c r="V198" s="134">
        <f>VLOOKUP($B198&amp;"_"&amp;$C198&amp;"_"&amp;$D198&amp;"_"&amp;V$10,'Model Skims Data'!$A:$H,8,FALSE)</f>
        <v>25.8912195516649</v>
      </c>
      <c r="W198" s="134">
        <f>VLOOKUP($B198&amp;"_"&amp;$C198&amp;"_"&amp;$D198&amp;"_"&amp;W$10,'Model Skims Data'!$A:$H,8,FALSE)</f>
        <v>28.411918387232799</v>
      </c>
      <c r="X198" s="134">
        <f>VLOOKUP($B198&amp;"_"&amp;$C198&amp;"_"&amp;$D198&amp;"_"&amp;X$10,'Model Skims Data'!$A:$H,8,FALSE)</f>
        <v>26.0943915418637</v>
      </c>
      <c r="Y198" s="134">
        <f>HLOOKUP('Pooling Demand- Subsidy &amp; ML'!$B198,'Main Sheet'!$B$9:$F$44,21,FALSE)</f>
        <v>26</v>
      </c>
      <c r="Z198" s="134">
        <f>HLOOKUP('Pooling Demand- Subsidy &amp; ML'!$B198,'Main Sheet'!$B$9:$F$44,23,FALSE)</f>
        <v>0</v>
      </c>
      <c r="AA198" s="179">
        <f>HLOOKUP('Pooling Demand- Subsidy &amp; ML'!$B198,'Main Sheet'!$B$9:$F$44,28,FALSE)</f>
        <v>-1.9513339196716502E-3</v>
      </c>
      <c r="AB198" s="180">
        <f>HLOOKUP('Pooling Demand- Subsidy &amp; ML'!$B198,'Main Sheet'!$B$9:$F$44,30,FALSE)</f>
        <v>-2.6</v>
      </c>
      <c r="AC198" s="180">
        <f>HLOOKUP('Pooling Demand- Subsidy &amp; ML'!$B198,'Main Sheet'!$B$9:$F$44,31,FALSE)</f>
        <v>-5.9</v>
      </c>
      <c r="AD198" s="180">
        <f>HLOOKUP('Pooling Demand- Subsidy &amp; ML'!$B198,'Main Sheet'!$B$9:$F$44,32,FALSE)</f>
        <v>-7.9</v>
      </c>
      <c r="AE198" s="108">
        <f t="shared" si="123"/>
        <v>0.21645985224806188</v>
      </c>
      <c r="AF198" s="108">
        <f t="shared" si="124"/>
        <v>1.0086524539932385E-2</v>
      </c>
      <c r="AG198" s="108">
        <f t="shared" si="125"/>
        <v>1.37707274292432E-3</v>
      </c>
      <c r="AH198" s="134">
        <f>HLOOKUP('Pooling Demand- Subsidy &amp; ML'!$B198,'Main Sheet'!$B$9:$F$44,24,FALSE)</f>
        <v>54</v>
      </c>
      <c r="AI198" s="180">
        <f>HLOOKUP('Pooling Demand- Subsidy &amp; ML'!$B198,'Main Sheet'!$B$9:$F$44,34,FALSE)</f>
        <v>-2.9</v>
      </c>
      <c r="AJ198" s="180">
        <f>HLOOKUP('Pooling Demand- Subsidy &amp; ML'!$B198,'Main Sheet'!$B$9:$F$44,35,FALSE)</f>
        <v>-6.3</v>
      </c>
      <c r="AK198" s="180">
        <f>HLOOKUP('Pooling Demand- Subsidy &amp; ML'!$B198,'Main Sheet'!$B$9:$F$44,36,FALSE)</f>
        <v>-8.4</v>
      </c>
      <c r="AL198" s="108">
        <f t="shared" si="126"/>
        <v>1.3051324725367736E-2</v>
      </c>
      <c r="AM198" s="108">
        <f t="shared" si="127"/>
        <v>4.4113058064335553E-4</v>
      </c>
      <c r="AN198" s="108">
        <f t="shared" si="128"/>
        <v>5.4040194869126109E-5</v>
      </c>
      <c r="AO198" s="128">
        <f>HLOOKUP($B198,'Main Sheet'!$B$9:$F$44,26,FALSE)*$P198/(1-AE198)</f>
        <v>-1.7691587819506192</v>
      </c>
      <c r="AP198" s="128">
        <f>HLOOKUP($B198,'Main Sheet'!$B$9:$F$44,26,FALSE)*$P198/(1-AF198)</f>
        <v>-1.4003314105427043</v>
      </c>
      <c r="AQ198" s="128">
        <f>HLOOKUP($B198,'Main Sheet'!$B$9:$F$44,26,FALSE)*$P198/(1-AG198)</f>
        <v>-1.3881184735200611</v>
      </c>
      <c r="AR198" s="128">
        <f>HLOOKUP($B198,'Main Sheet'!$B$9:$F$44,26,FALSE)*$R198/(1-AE198)</f>
        <v>-1.7394037648410703</v>
      </c>
      <c r="AS198" s="128">
        <f>HLOOKUP($B198,'Main Sheet'!$B$9:$F$44,26,FALSE)*$R198/(1-AF198)</f>
        <v>-1.3767796041673621</v>
      </c>
      <c r="AT198" s="128">
        <f>HLOOKUP($B198,'Main Sheet'!$B$9:$F$44,26,FALSE)*$R198/(1-AG198)</f>
        <v>-1.3647720733263318</v>
      </c>
      <c r="AU198" s="128">
        <f>HLOOKUP($B198,'Main Sheet'!$B$9:$F$44,26,FALSE)*$T198/(1-AL198)</f>
        <v>-1.265316183974696</v>
      </c>
      <c r="AV198" s="128">
        <f>HLOOKUP($B198,'Main Sheet'!$B$9:$F$44,26,FALSE)*$T198/(1-AM198)</f>
        <v>-1.2493532595061738</v>
      </c>
      <c r="AW198" s="128">
        <f>HLOOKUP($B198,'Main Sheet'!$B$9:$F$44,26,FALSE)*$T198/(1-AN198)</f>
        <v>-1.2488696207350498</v>
      </c>
      <c r="AX198" s="50">
        <f t="shared" si="129"/>
        <v>6.1053766634574881E-2</v>
      </c>
      <c r="AY198" s="50">
        <f t="shared" si="130"/>
        <v>4.832551381062284E-2</v>
      </c>
      <c r="AZ198" s="50">
        <f t="shared" si="131"/>
        <v>4.7904044683877149E-2</v>
      </c>
      <c r="BA198" s="50">
        <f t="shared" si="132"/>
        <v>0.12695681656263552</v>
      </c>
      <c r="BB198" s="50">
        <f t="shared" si="133"/>
        <v>0.10048935111361247</v>
      </c>
      <c r="BC198" s="50">
        <f t="shared" si="134"/>
        <v>9.9612937068082233E-2</v>
      </c>
      <c r="BD198" s="50">
        <f t="shared" si="135"/>
        <v>5.1508446077705744E-2</v>
      </c>
      <c r="BE198" s="50">
        <f t="shared" si="136"/>
        <v>5.0858627917910675E-2</v>
      </c>
      <c r="BF198" s="50">
        <f t="shared" si="137"/>
        <v>5.0838939968069333E-2</v>
      </c>
      <c r="BG198" s="131">
        <f t="shared" si="138"/>
        <v>0.43291970449612377</v>
      </c>
      <c r="BH198" s="131">
        <f t="shared" si="139"/>
        <v>1.3011616656512777</v>
      </c>
      <c r="BI198" s="131">
        <f t="shared" si="140"/>
        <v>0.76565244506592189</v>
      </c>
      <c r="BJ198" s="131">
        <f t="shared" si="141"/>
        <v>3.8962773404651139</v>
      </c>
      <c r="BK198" s="131">
        <f t="shared" si="142"/>
        <v>1.7651417944881673</v>
      </c>
      <c r="BL198" s="131">
        <f t="shared" si="143"/>
        <v>0.714700753577722</v>
      </c>
      <c r="BM198" s="131">
        <f t="shared" si="144"/>
        <v>0.13051324725367736</v>
      </c>
      <c r="BN198" s="131">
        <f t="shared" si="145"/>
        <v>0.1080769922576221</v>
      </c>
      <c r="BO198" s="131">
        <f t="shared" si="146"/>
        <v>5.6472003638236783E-2</v>
      </c>
      <c r="BP198" s="129">
        <f t="shared" si="147"/>
        <v>2.6431378609815457E-2</v>
      </c>
      <c r="BQ198" s="129">
        <f t="shared" si="148"/>
        <v>6.2879306043283831E-2</v>
      </c>
      <c r="BR198" s="129">
        <f t="shared" si="149"/>
        <v>3.6677848940757714E-2</v>
      </c>
      <c r="BS198" s="129">
        <f t="shared" si="150"/>
        <v>0.49465896759058287</v>
      </c>
      <c r="BT198" s="129">
        <f t="shared" si="151"/>
        <v>0.17737795355163344</v>
      </c>
      <c r="BU198" s="129">
        <f t="shared" si="152"/>
        <v>7.1193441188648565E-2</v>
      </c>
      <c r="BV198" s="129">
        <f t="shared" si="153"/>
        <v>6.722534558592317E-3</v>
      </c>
      <c r="BW198" s="129">
        <f t="shared" si="154"/>
        <v>5.4966475357173155E-3</v>
      </c>
      <c r="BX198" s="129">
        <f t="shared" si="155"/>
        <v>2.8709768028409126E-3</v>
      </c>
      <c r="BY198" s="131">
        <f t="shared" si="156"/>
        <v>11.893159743990942</v>
      </c>
      <c r="BZ198" s="131">
        <f t="shared" si="157"/>
        <v>35.316684275610214</v>
      </c>
      <c r="CA198" s="131">
        <f t="shared" si="158"/>
        <v>20.773309795078791</v>
      </c>
      <c r="CB198" s="131">
        <f t="shared" si="159"/>
        <v>124.75492402801574</v>
      </c>
      <c r="CC198" s="131">
        <f t="shared" si="160"/>
        <v>55.190712546894837</v>
      </c>
      <c r="CD198" s="131">
        <f t="shared" si="161"/>
        <v>22.328761722702158</v>
      </c>
      <c r="CE198" s="131">
        <f t="shared" si="162"/>
        <v>3.581084224163142</v>
      </c>
      <c r="CF198" s="131">
        <f t="shared" si="163"/>
        <v>2.9636350256019908</v>
      </c>
      <c r="CG198" s="131">
        <f t="shared" si="164"/>
        <v>1.5485189668906407</v>
      </c>
    </row>
    <row r="199" spans="2:85" x14ac:dyDescent="0.2">
      <c r="B199" s="103">
        <v>2035</v>
      </c>
      <c r="C199" s="103">
        <v>4</v>
      </c>
      <c r="D199" s="103">
        <v>5</v>
      </c>
      <c r="E199" s="4" t="s">
        <v>6</v>
      </c>
      <c r="F199" s="4" t="s">
        <v>7</v>
      </c>
      <c r="G199" s="133">
        <f>SUMIFS('Model Trip Data'!$H:$H,'Model Trip Data'!$A:$A,$B199,'Model Trip Data'!$B:$B,$C199,'Model Trip Data'!$C:$C,$D199,'Model Trip Data'!$E:$E,G$7,'Model Trip Data'!$F:$F,G$8,'Model Trip Data'!$D:$D,G$10,'Model Trip Data'!$G:$G,G$9)</f>
        <v>79</v>
      </c>
      <c r="H199" s="133">
        <f>SUMIFS('Model Trip Data'!$H:$H,'Model Trip Data'!$A:$A,$B199,'Model Trip Data'!$B:$B,$C199,'Model Trip Data'!$C:$C,$D199,'Model Trip Data'!$E:$E,H$7,'Model Trip Data'!$F:$F,H$8,'Model Trip Data'!$D:$D,H$10,'Model Trip Data'!$G:$G,H$9)</f>
        <v>2567</v>
      </c>
      <c r="I199" s="133">
        <f>SUMIFS('Model Trip Data'!$H:$H,'Model Trip Data'!$A:$A,$B199,'Model Trip Data'!$B:$B,$C199,'Model Trip Data'!$C:$C,$D199,'Model Trip Data'!$E:$E,I$7,'Model Trip Data'!$F:$F,I$8,'Model Trip Data'!$D:$D,I$10,'Model Trip Data'!$G:$G,I$9)</f>
        <v>7698</v>
      </c>
      <c r="J199" s="133">
        <f>SUMIFS('Model Trip Data'!$H:$H,'Model Trip Data'!$A:$A,$B199,'Model Trip Data'!$B:$B,$C199,'Model Trip Data'!$C:$C,$D199,'Model Trip Data'!$E:$E,J$7,'Model Trip Data'!$F:$F,J$8,'Model Trip Data'!$D:$D,J$10,'Model Trip Data'!$G:$G,J$9)</f>
        <v>198</v>
      </c>
      <c r="K199" s="133">
        <f>SUMIFS('Model Trip Data'!$H:$H,'Model Trip Data'!$A:$A,$B199,'Model Trip Data'!$B:$B,$C199,'Model Trip Data'!$C:$C,$D199,'Model Trip Data'!$E:$E,K$7,'Model Trip Data'!$F:$F,K$8,'Model Trip Data'!$D:$D,K$10,'Model Trip Data'!$G:$G,K$9)</f>
        <v>4071</v>
      </c>
      <c r="L199" s="133">
        <f>SUMIFS('Model Trip Data'!$H:$H,'Model Trip Data'!$A:$A,$B199,'Model Trip Data'!$B:$B,$C199,'Model Trip Data'!$C:$C,$D199,'Model Trip Data'!$E:$E,L$7,'Model Trip Data'!$F:$F,L$8,'Model Trip Data'!$D:$D,L$10,'Model Trip Data'!$G:$G,L$9)</f>
        <v>11616</v>
      </c>
      <c r="M199" s="133">
        <f>SUMIFS('Model Trip Data'!$H:$H,'Model Trip Data'!$A:$A,$B199,'Model Trip Data'!$B:$B,$C199,'Model Trip Data'!$C:$C,$D199,'Model Trip Data'!$E:$E,M$7,'Model Trip Data'!$F:$F,M$8,'Model Trip Data'!$G:$G,M$9)</f>
        <v>650</v>
      </c>
      <c r="N199" s="133">
        <f>SUMIFS('Model Trip Data'!$H:$H,'Model Trip Data'!$A:$A,$B199,'Model Trip Data'!$B:$B,$C199,'Model Trip Data'!$C:$C,$D199,'Model Trip Data'!$E:$E,N$7,'Model Trip Data'!$F:$F,N$8,'Model Trip Data'!$G:$G,N$9)</f>
        <v>10483</v>
      </c>
      <c r="O199" s="133">
        <f>SUMIFS('Model Trip Data'!$H:$H,'Model Trip Data'!$A:$A,$B199,'Model Trip Data'!$B:$B,$C199,'Model Trip Data'!$C:$C,$D199,'Model Trip Data'!$E:$E,O$7,'Model Trip Data'!$F:$F,O$8,'Model Trip Data'!$G:$G,O$9)</f>
        <v>31209</v>
      </c>
      <c r="P199" s="134">
        <f>VLOOKUP($B199&amp;"_"&amp;$C199&amp;"_"&amp;$D199&amp;"_"&amp;P$10,'Model Skims Data'!$A:$H,6,FALSE)</f>
        <v>21.313088044360001</v>
      </c>
      <c r="Q199" s="134">
        <f>VLOOKUP($B199&amp;"_"&amp;$C199&amp;"_"&amp;$D199&amp;"_"&amp;Q$10,'Model Skims Data'!$A:$H,7,FALSE)</f>
        <v>21.306653694342899</v>
      </c>
      <c r="R199" s="134">
        <f>VLOOKUP($B199&amp;"_"&amp;$C199&amp;"_"&amp;$D199&amp;"_"&amp;R$10,'Model Skims Data'!$A:$H,6,FALSE)</f>
        <v>22.900284030910498</v>
      </c>
      <c r="S199" s="134">
        <f>VLOOKUP($B199&amp;"_"&amp;$C199&amp;"_"&amp;$D199&amp;"_"&amp;S$10,'Model Skims Data'!$A:$H,7,FALSE)</f>
        <v>22.898746780560199</v>
      </c>
      <c r="T199" s="134">
        <f>VLOOKUP($B199&amp;"_"&amp;$C199&amp;"_"&amp;$D199&amp;"_"&amp;T$10,'Model Skims Data'!$A:$H,6,FALSE)</f>
        <v>19.675255513729301</v>
      </c>
      <c r="U199" s="134">
        <f>VLOOKUP($B199&amp;"_"&amp;$C199&amp;"_"&amp;$D199&amp;"_"&amp;U$10,'Model Skims Data'!$A:$H,7,FALSE)</f>
        <v>19.673429617159201</v>
      </c>
      <c r="V199" s="134">
        <f>VLOOKUP($B199&amp;"_"&amp;$C199&amp;"_"&amp;$D199&amp;"_"&amp;V$10,'Model Skims Data'!$A:$H,8,FALSE)</f>
        <v>9.2919686616954298</v>
      </c>
      <c r="W199" s="134">
        <f>VLOOKUP($B199&amp;"_"&amp;$C199&amp;"_"&amp;$D199&amp;"_"&amp;W$10,'Model Skims Data'!$A:$H,8,FALSE)</f>
        <v>9.6165077275067592</v>
      </c>
      <c r="X199" s="134">
        <f>VLOOKUP($B199&amp;"_"&amp;$C199&amp;"_"&amp;$D199&amp;"_"&amp;X$10,'Model Skims Data'!$A:$H,8,FALSE)</f>
        <v>8.4221469761784498</v>
      </c>
      <c r="Y199" s="134">
        <f>HLOOKUP('Pooling Demand- Subsidy &amp; ML'!$B199,'Main Sheet'!$B$9:$F$44,21,FALSE)</f>
        <v>26</v>
      </c>
      <c r="Z199" s="134">
        <f>HLOOKUP('Pooling Demand- Subsidy &amp; ML'!$B199,'Main Sheet'!$B$9:$F$44,23,FALSE)</f>
        <v>0</v>
      </c>
      <c r="AA199" s="179">
        <f>HLOOKUP('Pooling Demand- Subsidy &amp; ML'!$B199,'Main Sheet'!$B$9:$F$44,28,FALSE)</f>
        <v>-1.9513339196716502E-3</v>
      </c>
      <c r="AB199" s="180">
        <f>HLOOKUP('Pooling Demand- Subsidy &amp; ML'!$B199,'Main Sheet'!$B$9:$F$44,30,FALSE)</f>
        <v>-2.6</v>
      </c>
      <c r="AC199" s="180">
        <f>HLOOKUP('Pooling Demand- Subsidy &amp; ML'!$B199,'Main Sheet'!$B$9:$F$44,31,FALSE)</f>
        <v>-5.9</v>
      </c>
      <c r="AD199" s="180">
        <f>HLOOKUP('Pooling Demand- Subsidy &amp; ML'!$B199,'Main Sheet'!$B$9:$F$44,32,FALSE)</f>
        <v>-7.9</v>
      </c>
      <c r="AE199" s="108">
        <f t="shared" si="123"/>
        <v>0.10635035472400375</v>
      </c>
      <c r="AF199" s="108">
        <f t="shared" si="124"/>
        <v>4.3701643275393101E-3</v>
      </c>
      <c r="AG199" s="108">
        <f t="shared" si="125"/>
        <v>5.9368078460917502E-4</v>
      </c>
      <c r="AH199" s="134">
        <f>HLOOKUP('Pooling Demand- Subsidy &amp; ML'!$B199,'Main Sheet'!$B$9:$F$44,24,FALSE)</f>
        <v>54</v>
      </c>
      <c r="AI199" s="180">
        <f>HLOOKUP('Pooling Demand- Subsidy &amp; ML'!$B199,'Main Sheet'!$B$9:$F$44,34,FALSE)</f>
        <v>-2.9</v>
      </c>
      <c r="AJ199" s="180">
        <f>HLOOKUP('Pooling Demand- Subsidy &amp; ML'!$B199,'Main Sheet'!$B$9:$F$44,35,FALSE)</f>
        <v>-6.3</v>
      </c>
      <c r="AK199" s="180">
        <f>HLOOKUP('Pooling Demand- Subsidy &amp; ML'!$B199,'Main Sheet'!$B$9:$F$44,36,FALSE)</f>
        <v>-8.4</v>
      </c>
      <c r="AL199" s="108">
        <f t="shared" si="126"/>
        <v>3.3563909958416571E-2</v>
      </c>
      <c r="AM199" s="108">
        <f t="shared" si="127"/>
        <v>1.1576975023930233E-3</v>
      </c>
      <c r="AN199" s="108">
        <f t="shared" si="128"/>
        <v>1.4191167346705067E-4</v>
      </c>
      <c r="AO199" s="128">
        <f>HLOOKUP($B199,'Main Sheet'!$B$9:$F$44,26,FALSE)*$P199/(1-AE199)</f>
        <v>-0.76318367161538381</v>
      </c>
      <c r="AP199" s="128">
        <f>HLOOKUP($B199,'Main Sheet'!$B$9:$F$44,26,FALSE)*$P199/(1-AF199)</f>
        <v>-0.68501243432392334</v>
      </c>
      <c r="AQ199" s="128">
        <f>HLOOKUP($B199,'Main Sheet'!$B$9:$F$44,26,FALSE)*$P199/(1-AG199)</f>
        <v>-0.68242395941117939</v>
      </c>
      <c r="AR199" s="128">
        <f>HLOOKUP($B199,'Main Sheet'!$B$9:$F$44,26,FALSE)*$R199/(1-AE199)</f>
        <v>-0.82001832917732997</v>
      </c>
      <c r="AS199" s="128">
        <f>HLOOKUP($B199,'Main Sheet'!$B$9:$F$44,26,FALSE)*$R199/(1-AF199)</f>
        <v>-0.73602564199393217</v>
      </c>
      <c r="AT199" s="128">
        <f>HLOOKUP($B199,'Main Sheet'!$B$9:$F$44,26,FALSE)*$R199/(1-AG199)</f>
        <v>-0.73324440210108566</v>
      </c>
      <c r="AU199" s="128">
        <f>HLOOKUP($B199,'Main Sheet'!$B$9:$F$44,26,FALSE)*$T199/(1-AL199)</f>
        <v>-0.65147419775294935</v>
      </c>
      <c r="AV199" s="128">
        <f>HLOOKUP($B199,'Main Sheet'!$B$9:$F$44,26,FALSE)*$T199/(1-AM199)</f>
        <v>-0.63033791707159503</v>
      </c>
      <c r="AW199" s="128">
        <f>HLOOKUP($B199,'Main Sheet'!$B$9:$F$44,26,FALSE)*$T199/(1-AN199)</f>
        <v>-0.62969753787071492</v>
      </c>
      <c r="AX199" s="50">
        <f t="shared" si="129"/>
        <v>2.304025986421943E-4</v>
      </c>
      <c r="AY199" s="50">
        <f t="shared" si="130"/>
        <v>2.0680296348109917E-4</v>
      </c>
      <c r="AZ199" s="50">
        <f t="shared" si="131"/>
        <v>2.0602151155989389E-4</v>
      </c>
      <c r="BA199" s="50">
        <f t="shared" si="132"/>
        <v>5.5046193404341941E-5</v>
      </c>
      <c r="BB199" s="50">
        <f t="shared" si="133"/>
        <v>4.9407931991470669E-5</v>
      </c>
      <c r="BC199" s="50">
        <f t="shared" si="134"/>
        <v>4.9221232909757353E-5</v>
      </c>
      <c r="BD199" s="50">
        <f t="shared" si="135"/>
        <v>6.0457893538195617E-5</v>
      </c>
      <c r="BE199" s="50">
        <f t="shared" si="136"/>
        <v>5.8496411392572213E-5</v>
      </c>
      <c r="BF199" s="50">
        <f t="shared" si="137"/>
        <v>5.8436983133272879E-5</v>
      </c>
      <c r="BG199" s="131">
        <f t="shared" si="138"/>
        <v>8.4016780231962969</v>
      </c>
      <c r="BH199" s="131">
        <f t="shared" si="139"/>
        <v>11.218211828793409</v>
      </c>
      <c r="BI199" s="131">
        <f t="shared" si="140"/>
        <v>4.570154679921429</v>
      </c>
      <c r="BJ199" s="131">
        <f t="shared" si="141"/>
        <v>21.057370235352742</v>
      </c>
      <c r="BK199" s="131">
        <f t="shared" si="142"/>
        <v>17.79093897741253</v>
      </c>
      <c r="BL199" s="131">
        <f t="shared" si="143"/>
        <v>6.8961959940201769</v>
      </c>
      <c r="BM199" s="131">
        <f t="shared" si="144"/>
        <v>21.816541472970773</v>
      </c>
      <c r="BN199" s="131">
        <f t="shared" si="145"/>
        <v>12.136142917586064</v>
      </c>
      <c r="BO199" s="131">
        <f t="shared" si="146"/>
        <v>4.4289214172331848</v>
      </c>
      <c r="BP199" s="129">
        <f t="shared" si="147"/>
        <v>1.9357684494994407E-3</v>
      </c>
      <c r="BQ199" s="129">
        <f t="shared" si="148"/>
        <v>2.319959451153198E-3</v>
      </c>
      <c r="BR199" s="129">
        <f t="shared" si="149"/>
        <v>9.4155017521993587E-4</v>
      </c>
      <c r="BS199" s="129">
        <f t="shared" si="150"/>
        <v>1.1591280745620605E-3</v>
      </c>
      <c r="BT199" s="129">
        <f t="shared" si="151"/>
        <v>8.7901350306040301E-4</v>
      </c>
      <c r="BU199" s="129">
        <f t="shared" si="152"/>
        <v>3.3943926921300278E-4</v>
      </c>
      <c r="BV199" s="129">
        <f t="shared" si="153"/>
        <v>1.3189821417444964E-3</v>
      </c>
      <c r="BW199" s="129">
        <f t="shared" si="154"/>
        <v>7.0992080882616593E-4</v>
      </c>
      <c r="BX199" s="129">
        <f t="shared" si="155"/>
        <v>2.5881280615744665E-4</v>
      </c>
      <c r="BY199" s="131">
        <f t="shared" si="156"/>
        <v>78.086115996964239</v>
      </c>
      <c r="BZ199" s="131">
        <f t="shared" si="157"/>
        <v>104.26082974392585</v>
      </c>
      <c r="CA199" s="131">
        <f t="shared" si="158"/>
        <v>42.474482919652182</v>
      </c>
      <c r="CB199" s="131">
        <f t="shared" si="159"/>
        <v>202.50951035332668</v>
      </c>
      <c r="CC199" s="131">
        <f t="shared" si="160"/>
        <v>171.09515519603355</v>
      </c>
      <c r="CD199" s="131">
        <f t="shared" si="161"/>
        <v>66.320586287251601</v>
      </c>
      <c r="CE199" s="131">
        <f t="shared" si="162"/>
        <v>183.75322745870926</v>
      </c>
      <c r="CF199" s="131">
        <f t="shared" si="163"/>
        <v>102.21835843321037</v>
      </c>
      <c r="CG199" s="131">
        <f t="shared" si="164"/>
        <v>37.303206881375218</v>
      </c>
    </row>
    <row r="200" spans="2:85" x14ac:dyDescent="0.2">
      <c r="B200" s="103">
        <v>2035</v>
      </c>
      <c r="C200" s="103">
        <v>5</v>
      </c>
      <c r="D200" s="103">
        <v>5</v>
      </c>
      <c r="E200" s="4" t="s">
        <v>7</v>
      </c>
      <c r="F200" s="4" t="s">
        <v>7</v>
      </c>
      <c r="G200" s="133">
        <f>SUMIFS('Model Trip Data'!$H:$H,'Model Trip Data'!$A:$A,$B200,'Model Trip Data'!$B:$B,$C200,'Model Trip Data'!$C:$C,$D200,'Model Trip Data'!$E:$E,G$7,'Model Trip Data'!$F:$F,G$8,'Model Trip Data'!$D:$D,G$10,'Model Trip Data'!$G:$G,G$9)</f>
        <v>338</v>
      </c>
      <c r="H200" s="133">
        <f>SUMIFS('Model Trip Data'!$H:$H,'Model Trip Data'!$A:$A,$B200,'Model Trip Data'!$B:$B,$C200,'Model Trip Data'!$C:$C,$D200,'Model Trip Data'!$E:$E,H$7,'Model Trip Data'!$F:$F,H$8,'Model Trip Data'!$D:$D,H$10,'Model Trip Data'!$G:$G,H$9)</f>
        <v>7381</v>
      </c>
      <c r="I200" s="133">
        <f>SUMIFS('Model Trip Data'!$H:$H,'Model Trip Data'!$A:$A,$B200,'Model Trip Data'!$B:$B,$C200,'Model Trip Data'!$C:$C,$D200,'Model Trip Data'!$E:$E,I$7,'Model Trip Data'!$F:$F,I$8,'Model Trip Data'!$D:$D,I$10,'Model Trip Data'!$G:$G,I$9)</f>
        <v>21075</v>
      </c>
      <c r="J200" s="133">
        <f>SUMIFS('Model Trip Data'!$H:$H,'Model Trip Data'!$A:$A,$B200,'Model Trip Data'!$B:$B,$C200,'Model Trip Data'!$C:$C,$D200,'Model Trip Data'!$E:$E,J$7,'Model Trip Data'!$F:$F,J$8,'Model Trip Data'!$D:$D,J$10,'Model Trip Data'!$G:$G,J$9)</f>
        <v>553</v>
      </c>
      <c r="K200" s="133">
        <f>SUMIFS('Model Trip Data'!$H:$H,'Model Trip Data'!$A:$A,$B200,'Model Trip Data'!$B:$B,$C200,'Model Trip Data'!$C:$C,$D200,'Model Trip Data'!$E:$E,K$7,'Model Trip Data'!$F:$F,K$8,'Model Trip Data'!$D:$D,K$10,'Model Trip Data'!$G:$G,K$9)</f>
        <v>12903</v>
      </c>
      <c r="L200" s="133">
        <f>SUMIFS('Model Trip Data'!$H:$H,'Model Trip Data'!$A:$A,$B200,'Model Trip Data'!$B:$B,$C200,'Model Trip Data'!$C:$C,$D200,'Model Trip Data'!$E:$E,L$7,'Model Trip Data'!$F:$F,L$8,'Model Trip Data'!$D:$D,L$10,'Model Trip Data'!$G:$G,L$9)</f>
        <v>35017</v>
      </c>
      <c r="M200" s="133">
        <f>SUMIFS('Model Trip Data'!$H:$H,'Model Trip Data'!$A:$A,$B200,'Model Trip Data'!$B:$B,$C200,'Model Trip Data'!$C:$C,$D200,'Model Trip Data'!$E:$E,M$7,'Model Trip Data'!$F:$F,M$8,'Model Trip Data'!$G:$G,M$9)</f>
        <v>3364</v>
      </c>
      <c r="N200" s="133">
        <f>SUMIFS('Model Trip Data'!$H:$H,'Model Trip Data'!$A:$A,$B200,'Model Trip Data'!$B:$B,$C200,'Model Trip Data'!$C:$C,$D200,'Model Trip Data'!$E:$E,N$7,'Model Trip Data'!$F:$F,N$8,'Model Trip Data'!$G:$G,N$9)</f>
        <v>66153</v>
      </c>
      <c r="O200" s="133">
        <f>SUMIFS('Model Trip Data'!$H:$H,'Model Trip Data'!$A:$A,$B200,'Model Trip Data'!$B:$B,$C200,'Model Trip Data'!$C:$C,$D200,'Model Trip Data'!$E:$E,O$7,'Model Trip Data'!$F:$F,O$8,'Model Trip Data'!$G:$G,O$9)</f>
        <v>199779</v>
      </c>
      <c r="P200" s="134">
        <f>VLOOKUP($B200&amp;"_"&amp;$C200&amp;"_"&amp;$D200&amp;"_"&amp;P$10,'Model Skims Data'!$A:$H,6,FALSE)</f>
        <v>9.5676719515291104</v>
      </c>
      <c r="Q200" s="134">
        <f>VLOOKUP($B200&amp;"_"&amp;$C200&amp;"_"&amp;$D200&amp;"_"&amp;Q$10,'Model Skims Data'!$A:$H,7,FALSE)</f>
        <v>9.5398432023348096</v>
      </c>
      <c r="R200" s="134">
        <f>VLOOKUP($B200&amp;"_"&amp;$C200&amp;"_"&amp;$D200&amp;"_"&amp;R$10,'Model Skims Data'!$A:$H,6,FALSE)</f>
        <v>9.4824484003337695</v>
      </c>
      <c r="S200" s="134">
        <f>VLOOKUP($B200&amp;"_"&amp;$C200&amp;"_"&amp;$D200&amp;"_"&amp;S$10,'Model Skims Data'!$A:$H,7,FALSE)</f>
        <v>9.4436122483050706</v>
      </c>
      <c r="T200" s="134">
        <f>VLOOKUP($B200&amp;"_"&amp;$C200&amp;"_"&amp;$D200&amp;"_"&amp;T$10,'Model Skims Data'!$A:$H,6,FALSE)</f>
        <v>8.5174563938047996</v>
      </c>
      <c r="U200" s="134">
        <f>VLOOKUP($B200&amp;"_"&amp;$C200&amp;"_"&amp;$D200&amp;"_"&amp;U$10,'Model Skims Data'!$A:$H,7,FALSE)</f>
        <v>8.5051673255842903</v>
      </c>
      <c r="V200" s="134">
        <f>VLOOKUP($B200&amp;"_"&amp;$C200&amp;"_"&amp;$D200&amp;"_"&amp;V$10,'Model Skims Data'!$A:$H,8,FALSE)</f>
        <v>4.0684149119633597</v>
      </c>
      <c r="W200" s="134">
        <f>VLOOKUP($B200&amp;"_"&amp;$C200&amp;"_"&amp;$D200&amp;"_"&amp;W$10,'Model Skims Data'!$A:$H,8,FALSE)</f>
        <v>4.0335085461605997</v>
      </c>
      <c r="X200" s="134">
        <f>VLOOKUP($B200&amp;"_"&amp;$C200&amp;"_"&amp;$D200&amp;"_"&amp;X$10,'Model Skims Data'!$A:$H,8,FALSE)</f>
        <v>3.5769109912802102</v>
      </c>
      <c r="Y200" s="134">
        <f>HLOOKUP('Pooling Demand- Subsidy &amp; ML'!$B200,'Main Sheet'!$B$9:$F$44,21,FALSE)</f>
        <v>26</v>
      </c>
      <c r="Z200" s="134">
        <f>HLOOKUP('Pooling Demand- Subsidy &amp; ML'!$B200,'Main Sheet'!$B$9:$F$44,23,FALSE)</f>
        <v>0</v>
      </c>
      <c r="AA200" s="179">
        <f>HLOOKUP('Pooling Demand- Subsidy &amp; ML'!$B200,'Main Sheet'!$B$9:$F$44,28,FALSE)</f>
        <v>-1.9513339196716502E-3</v>
      </c>
      <c r="AB200" s="180">
        <f>HLOOKUP('Pooling Demand- Subsidy &amp; ML'!$B200,'Main Sheet'!$B$9:$F$44,30,FALSE)</f>
        <v>-2.6</v>
      </c>
      <c r="AC200" s="180">
        <f>HLOOKUP('Pooling Demand- Subsidy &amp; ML'!$B200,'Main Sheet'!$B$9:$F$44,31,FALSE)</f>
        <v>-5.9</v>
      </c>
      <c r="AD200" s="180">
        <f>HLOOKUP('Pooling Demand- Subsidy &amp; ML'!$B200,'Main Sheet'!$B$9:$F$44,32,FALSE)</f>
        <v>-7.9</v>
      </c>
      <c r="AE200" s="108">
        <f t="shared" si="123"/>
        <v>8.3662778640870905E-2</v>
      </c>
      <c r="AF200" s="108">
        <f t="shared" si="124"/>
        <v>3.3561792252256775E-3</v>
      </c>
      <c r="AG200" s="108">
        <f t="shared" si="125"/>
        <v>4.5553140439867732E-4</v>
      </c>
      <c r="AH200" s="134">
        <f>HLOOKUP('Pooling Demand- Subsidy &amp; ML'!$B200,'Main Sheet'!$B$9:$F$44,24,FALSE)</f>
        <v>54</v>
      </c>
      <c r="AI200" s="180">
        <f>HLOOKUP('Pooling Demand- Subsidy &amp; ML'!$B200,'Main Sheet'!$B$9:$F$44,34,FALSE)</f>
        <v>-2.9</v>
      </c>
      <c r="AJ200" s="180">
        <f>HLOOKUP('Pooling Demand- Subsidy &amp; ML'!$B200,'Main Sheet'!$B$9:$F$44,35,FALSE)</f>
        <v>-6.3</v>
      </c>
      <c r="AK200" s="180">
        <f>HLOOKUP('Pooling Demand- Subsidy &amp; ML'!$B200,'Main Sheet'!$B$9:$F$44,36,FALSE)</f>
        <v>-8.4</v>
      </c>
      <c r="AL200" s="108">
        <f t="shared" si="126"/>
        <v>4.3296035409887759E-2</v>
      </c>
      <c r="AM200" s="108">
        <f t="shared" si="127"/>
        <v>1.5080435678475586E-3</v>
      </c>
      <c r="AN200" s="108">
        <f t="shared" si="128"/>
        <v>1.8491433978669406E-4</v>
      </c>
      <c r="AO200" s="128">
        <f>HLOOKUP($B200,'Main Sheet'!$B$9:$F$44,26,FALSE)*$P200/(1-AE200)</f>
        <v>-0.33411881053442416</v>
      </c>
      <c r="AP200" s="128">
        <f>HLOOKUP($B200,'Main Sheet'!$B$9:$F$44,26,FALSE)*$P200/(1-AF200)</f>
        <v>-0.30719650899046719</v>
      </c>
      <c r="AQ200" s="128">
        <f>HLOOKUP($B200,'Main Sheet'!$B$9:$F$44,26,FALSE)*$P200/(1-AG200)</f>
        <v>-0.30630503401124909</v>
      </c>
      <c r="AR200" s="128">
        <f>HLOOKUP($B200,'Main Sheet'!$B$9:$F$44,26,FALSE)*$R200/(1-AE200)</f>
        <v>-0.33114266422640232</v>
      </c>
      <c r="AS200" s="128">
        <f>HLOOKUP($B200,'Main Sheet'!$B$9:$F$44,26,FALSE)*$R200/(1-AF200)</f>
        <v>-0.30446017171389544</v>
      </c>
      <c r="AT200" s="128">
        <f>HLOOKUP($B200,'Main Sheet'!$B$9:$F$44,26,FALSE)*$R200/(1-AG200)</f>
        <v>-0.30357663750270486</v>
      </c>
      <c r="AU200" s="128">
        <f>HLOOKUP($B200,'Main Sheet'!$B$9:$F$44,26,FALSE)*$T200/(1-AL200)</f>
        <v>-0.28489335749593958</v>
      </c>
      <c r="AV200" s="128">
        <f>HLOOKUP($B200,'Main Sheet'!$B$9:$F$44,26,FALSE)*$T200/(1-AM200)</f>
        <v>-0.27297025563998512</v>
      </c>
      <c r="AW200" s="128">
        <f>HLOOKUP($B200,'Main Sheet'!$B$9:$F$44,26,FALSE)*$T200/(1-AN200)</f>
        <v>-0.27260901391758208</v>
      </c>
      <c r="AX200" s="50">
        <f t="shared" si="129"/>
        <v>9.7182560465762654E-4</v>
      </c>
      <c r="AY200" s="50">
        <f t="shared" si="130"/>
        <v>8.9351878339580704E-4</v>
      </c>
      <c r="AZ200" s="50">
        <f t="shared" si="131"/>
        <v>8.9092581890712688E-4</v>
      </c>
      <c r="BA200" s="50">
        <f t="shared" si="132"/>
        <v>1.3562221810384189E-3</v>
      </c>
      <c r="BB200" s="50">
        <f t="shared" si="133"/>
        <v>1.2469418251670533E-3</v>
      </c>
      <c r="BC200" s="50">
        <f t="shared" si="134"/>
        <v>1.2433232376989531E-3</v>
      </c>
      <c r="BD200" s="50">
        <f t="shared" si="135"/>
        <v>4.1104688347850485E-4</v>
      </c>
      <c r="BE200" s="50">
        <f t="shared" si="136"/>
        <v>3.938441171438889E-4</v>
      </c>
      <c r="BF200" s="50">
        <f t="shared" si="137"/>
        <v>3.9332291410327993E-4</v>
      </c>
      <c r="BG200" s="131">
        <f t="shared" si="138"/>
        <v>28.278019180614365</v>
      </c>
      <c r="BH200" s="131">
        <f t="shared" si="139"/>
        <v>24.771958861390726</v>
      </c>
      <c r="BI200" s="131">
        <f t="shared" si="140"/>
        <v>9.6003243477021236</v>
      </c>
      <c r="BJ200" s="131">
        <f t="shared" si="141"/>
        <v>46.26551658840161</v>
      </c>
      <c r="BK200" s="131">
        <f t="shared" si="142"/>
        <v>43.304780543086913</v>
      </c>
      <c r="BL200" s="131">
        <f t="shared" si="143"/>
        <v>15.951343187828483</v>
      </c>
      <c r="BM200" s="131">
        <f t="shared" si="144"/>
        <v>145.64786311886243</v>
      </c>
      <c r="BN200" s="131">
        <f t="shared" si="145"/>
        <v>99.761606143819549</v>
      </c>
      <c r="BO200" s="131">
        <f t="shared" si="146"/>
        <v>36.942001888245954</v>
      </c>
      <c r="BP200" s="129">
        <f t="shared" si="147"/>
        <v>2.7481303088720516E-2</v>
      </c>
      <c r="BQ200" s="129">
        <f t="shared" si="148"/>
        <v>2.2134210544160822E-2</v>
      </c>
      <c r="BR200" s="129">
        <f t="shared" si="149"/>
        <v>8.5531768312505432E-3</v>
      </c>
      <c r="BS200" s="129">
        <f t="shared" si="150"/>
        <v>6.2746319814391174E-2</v>
      </c>
      <c r="BT200" s="129">
        <f t="shared" si="151"/>
        <v>5.3998542088855496E-2</v>
      </c>
      <c r="BU200" s="129">
        <f t="shared" si="152"/>
        <v>1.9832675657938049E-2</v>
      </c>
      <c r="BV200" s="129">
        <f t="shared" si="153"/>
        <v>5.9868100220312269E-2</v>
      </c>
      <c r="BW200" s="129">
        <f t="shared" si="154"/>
        <v>3.9290521696568971E-2</v>
      </c>
      <c r="BX200" s="129">
        <f t="shared" si="155"/>
        <v>1.4530135835493769E-2</v>
      </c>
      <c r="BY200" s="131">
        <f t="shared" si="156"/>
        <v>115.15852025848372</v>
      </c>
      <c r="BZ200" s="131">
        <f t="shared" si="157"/>
        <v>100.87265798246732</v>
      </c>
      <c r="CA200" s="131">
        <f t="shared" si="158"/>
        <v>39.092900608041155</v>
      </c>
      <c r="CB200" s="131">
        <f t="shared" si="159"/>
        <v>186.86544436906436</v>
      </c>
      <c r="CC200" s="131">
        <f t="shared" si="160"/>
        <v>174.88800599114595</v>
      </c>
      <c r="CD200" s="131">
        <f t="shared" si="161"/>
        <v>64.419874337606373</v>
      </c>
      <c r="CE200" s="131">
        <f t="shared" si="162"/>
        <v>521.18358531203967</v>
      </c>
      <c r="CF200" s="131">
        <f t="shared" si="163"/>
        <v>356.9789242225051</v>
      </c>
      <c r="CG200" s="131">
        <f t="shared" si="164"/>
        <v>132.19022559653601</v>
      </c>
    </row>
    <row r="201" spans="2:85" x14ac:dyDescent="0.2">
      <c r="B201" s="103">
        <v>2035</v>
      </c>
      <c r="C201" s="103">
        <v>6</v>
      </c>
      <c r="D201" s="103">
        <v>5</v>
      </c>
      <c r="E201" s="4" t="s">
        <v>8</v>
      </c>
      <c r="F201" s="4" t="s">
        <v>7</v>
      </c>
      <c r="G201" s="133">
        <f>SUMIFS('Model Trip Data'!$H:$H,'Model Trip Data'!$A:$A,$B201,'Model Trip Data'!$B:$B,$C201,'Model Trip Data'!$C:$C,$D201,'Model Trip Data'!$E:$E,G$7,'Model Trip Data'!$F:$F,G$8,'Model Trip Data'!$D:$D,G$10,'Model Trip Data'!$G:$G,G$9)</f>
        <v>2</v>
      </c>
      <c r="H201" s="133">
        <f>SUMIFS('Model Trip Data'!$H:$H,'Model Trip Data'!$A:$A,$B201,'Model Trip Data'!$B:$B,$C201,'Model Trip Data'!$C:$C,$D201,'Model Trip Data'!$E:$E,H$7,'Model Trip Data'!$F:$F,H$8,'Model Trip Data'!$D:$D,H$10,'Model Trip Data'!$G:$G,H$9)</f>
        <v>58</v>
      </c>
      <c r="I201" s="133">
        <f>SUMIFS('Model Trip Data'!$H:$H,'Model Trip Data'!$A:$A,$B201,'Model Trip Data'!$B:$B,$C201,'Model Trip Data'!$C:$C,$D201,'Model Trip Data'!$E:$E,I$7,'Model Trip Data'!$F:$F,I$8,'Model Trip Data'!$D:$D,I$10,'Model Trip Data'!$G:$G,I$9)</f>
        <v>252</v>
      </c>
      <c r="J201" s="133">
        <f>SUMIFS('Model Trip Data'!$H:$H,'Model Trip Data'!$A:$A,$B201,'Model Trip Data'!$B:$B,$C201,'Model Trip Data'!$C:$C,$D201,'Model Trip Data'!$E:$E,J$7,'Model Trip Data'!$F:$F,J$8,'Model Trip Data'!$D:$D,J$10,'Model Trip Data'!$G:$G,J$9)</f>
        <v>0</v>
      </c>
      <c r="K201" s="133">
        <f>SUMIFS('Model Trip Data'!$H:$H,'Model Trip Data'!$A:$A,$B201,'Model Trip Data'!$B:$B,$C201,'Model Trip Data'!$C:$C,$D201,'Model Trip Data'!$E:$E,K$7,'Model Trip Data'!$F:$F,K$8,'Model Trip Data'!$D:$D,K$10,'Model Trip Data'!$G:$G,K$9)</f>
        <v>12</v>
      </c>
      <c r="L201" s="133">
        <f>SUMIFS('Model Trip Data'!$H:$H,'Model Trip Data'!$A:$A,$B201,'Model Trip Data'!$B:$B,$C201,'Model Trip Data'!$C:$C,$D201,'Model Trip Data'!$E:$E,L$7,'Model Trip Data'!$F:$F,L$8,'Model Trip Data'!$D:$D,L$10,'Model Trip Data'!$G:$G,L$9)</f>
        <v>50</v>
      </c>
      <c r="M201" s="133">
        <f>SUMIFS('Model Trip Data'!$H:$H,'Model Trip Data'!$A:$A,$B201,'Model Trip Data'!$B:$B,$C201,'Model Trip Data'!$C:$C,$D201,'Model Trip Data'!$E:$E,M$7,'Model Trip Data'!$F:$F,M$8,'Model Trip Data'!$G:$G,M$9)</f>
        <v>12</v>
      </c>
      <c r="N201" s="133">
        <f>SUMIFS('Model Trip Data'!$H:$H,'Model Trip Data'!$A:$A,$B201,'Model Trip Data'!$B:$B,$C201,'Model Trip Data'!$C:$C,$D201,'Model Trip Data'!$E:$E,N$7,'Model Trip Data'!$F:$F,N$8,'Model Trip Data'!$G:$G,N$9)</f>
        <v>236</v>
      </c>
      <c r="O201" s="133">
        <f>SUMIFS('Model Trip Data'!$H:$H,'Model Trip Data'!$A:$A,$B201,'Model Trip Data'!$B:$B,$C201,'Model Trip Data'!$C:$C,$D201,'Model Trip Data'!$E:$E,O$7,'Model Trip Data'!$F:$F,O$8,'Model Trip Data'!$G:$G,O$9)</f>
        <v>746</v>
      </c>
      <c r="P201" s="134">
        <f>VLOOKUP($B201&amp;"_"&amp;$C201&amp;"_"&amp;$D201&amp;"_"&amp;P$10,'Model Skims Data'!$A:$H,6,FALSE)</f>
        <v>62.395241690844998</v>
      </c>
      <c r="Q201" s="134">
        <f>VLOOKUP($B201&amp;"_"&amp;$C201&amp;"_"&amp;$D201&amp;"_"&amp;Q$10,'Model Skims Data'!$A:$H,7,FALSE)</f>
        <v>62.226433032896502</v>
      </c>
      <c r="R201" s="134">
        <f>VLOOKUP($B201&amp;"_"&amp;$C201&amp;"_"&amp;$D201&amp;"_"&amp;R$10,'Model Skims Data'!$A:$H,6,FALSE)</f>
        <v>64.961496324596297</v>
      </c>
      <c r="S201" s="134">
        <f>VLOOKUP($B201&amp;"_"&amp;$C201&amp;"_"&amp;$D201&amp;"_"&amp;S$10,'Model Skims Data'!$A:$H,7,FALSE)</f>
        <v>64.314356446028199</v>
      </c>
      <c r="T201" s="134">
        <f>VLOOKUP($B201&amp;"_"&amp;$C201&amp;"_"&amp;$D201&amp;"_"&amp;T$10,'Model Skims Data'!$A:$H,6,FALSE)</f>
        <v>67.386436846894298</v>
      </c>
      <c r="U201" s="134">
        <f>VLOOKUP($B201&amp;"_"&amp;$C201&amp;"_"&amp;$D201&amp;"_"&amp;U$10,'Model Skims Data'!$A:$H,7,FALSE)</f>
        <v>66.370873661108405</v>
      </c>
      <c r="V201" s="134">
        <f>VLOOKUP($B201&amp;"_"&amp;$C201&amp;"_"&amp;$D201&amp;"_"&amp;V$10,'Model Skims Data'!$A:$H,8,FALSE)</f>
        <v>43.845485093535402</v>
      </c>
      <c r="W201" s="134">
        <f>VLOOKUP($B201&amp;"_"&amp;$C201&amp;"_"&amp;$D201&amp;"_"&amp;W$10,'Model Skims Data'!$A:$H,8,FALSE)</f>
        <v>47.179816971282001</v>
      </c>
      <c r="X201" s="134">
        <f>VLOOKUP($B201&amp;"_"&amp;$C201&amp;"_"&amp;$D201&amp;"_"&amp;X$10,'Model Skims Data'!$A:$H,8,FALSE)</f>
        <v>47.771811722449897</v>
      </c>
      <c r="Y201" s="134">
        <f>HLOOKUP('Pooling Demand- Subsidy &amp; ML'!$B201,'Main Sheet'!$B$9:$F$44,21,FALSE)</f>
        <v>26</v>
      </c>
      <c r="Z201" s="134">
        <f>HLOOKUP('Pooling Demand- Subsidy &amp; ML'!$B201,'Main Sheet'!$B$9:$F$44,23,FALSE)</f>
        <v>0</v>
      </c>
      <c r="AA201" s="179">
        <f>HLOOKUP('Pooling Demand- Subsidy &amp; ML'!$B201,'Main Sheet'!$B$9:$F$44,28,FALSE)</f>
        <v>-1.9513339196716502E-3</v>
      </c>
      <c r="AB201" s="180">
        <f>HLOOKUP('Pooling Demand- Subsidy &amp; ML'!$B201,'Main Sheet'!$B$9:$F$44,30,FALSE)</f>
        <v>-2.6</v>
      </c>
      <c r="AC201" s="180">
        <f>HLOOKUP('Pooling Demand- Subsidy &amp; ML'!$B201,'Main Sheet'!$B$9:$F$44,31,FALSE)</f>
        <v>-5.9</v>
      </c>
      <c r="AD201" s="180">
        <f>HLOOKUP('Pooling Demand- Subsidy &amp; ML'!$B201,'Main Sheet'!$B$9:$F$44,32,FALSE)</f>
        <v>-7.9</v>
      </c>
      <c r="AE201" s="108">
        <f t="shared" si="123"/>
        <v>0.40720949822907565</v>
      </c>
      <c r="AF201" s="108">
        <f t="shared" si="124"/>
        <v>2.4710327323844875E-2</v>
      </c>
      <c r="AG201" s="108">
        <f t="shared" si="125"/>
        <v>3.417191364278946E-3</v>
      </c>
      <c r="AH201" s="134">
        <f>HLOOKUP('Pooling Demand- Subsidy &amp; ML'!$B201,'Main Sheet'!$B$9:$F$44,24,FALSE)</f>
        <v>54</v>
      </c>
      <c r="AI201" s="180">
        <f>HLOOKUP('Pooling Demand- Subsidy &amp; ML'!$B201,'Main Sheet'!$B$9:$F$44,34,FALSE)</f>
        <v>-2.9</v>
      </c>
      <c r="AJ201" s="180">
        <f>HLOOKUP('Pooling Demand- Subsidy &amp; ML'!$B201,'Main Sheet'!$B$9:$F$44,35,FALSE)</f>
        <v>-6.3</v>
      </c>
      <c r="AK201" s="180">
        <f>HLOOKUP('Pooling Demand- Subsidy &amp; ML'!$B201,'Main Sheet'!$B$9:$F$44,36,FALSE)</f>
        <v>-8.4</v>
      </c>
      <c r="AL201" s="108">
        <f t="shared" si="126"/>
        <v>4.0292999621609994E-3</v>
      </c>
      <c r="AM201" s="108">
        <f t="shared" si="127"/>
        <v>1.3499670447413508E-4</v>
      </c>
      <c r="AN201" s="108">
        <f t="shared" si="128"/>
        <v>1.6533172866254398E-5</v>
      </c>
      <c r="AO201" s="128">
        <f>HLOOKUP($B201,'Main Sheet'!$B$9:$F$44,26,FALSE)*$P201/(1-AE201)</f>
        <v>-3.3682181616307627</v>
      </c>
      <c r="AP201" s="128">
        <f>HLOOKUP($B201,'Main Sheet'!$B$9:$F$44,26,FALSE)*$P201/(1-AF201)</f>
        <v>-2.0472355957879875</v>
      </c>
      <c r="AQ201" s="128">
        <f>HLOOKUP($B201,'Main Sheet'!$B$9:$F$44,26,FALSE)*$P201/(1-AG201)</f>
        <v>-2.0034940566959656</v>
      </c>
      <c r="AR201" s="128">
        <f>HLOOKUP($B201,'Main Sheet'!$B$9:$F$44,26,FALSE)*$R201/(1-AE201)</f>
        <v>-3.5067496462525858</v>
      </c>
      <c r="AS201" s="128">
        <f>HLOOKUP($B201,'Main Sheet'!$B$9:$F$44,26,FALSE)*$R201/(1-AF201)</f>
        <v>-2.131436372829651</v>
      </c>
      <c r="AT201" s="128">
        <f>HLOOKUP($B201,'Main Sheet'!$B$9:$F$44,26,FALSE)*$R201/(1-AG201)</f>
        <v>-2.0858957874587718</v>
      </c>
      <c r="AU201" s="128">
        <f>HLOOKUP($B201,'Main Sheet'!$B$9:$F$44,26,FALSE)*$T201/(1-AL201)</f>
        <v>-2.1650897752501077</v>
      </c>
      <c r="AV201" s="128">
        <f>HLOOKUP($B201,'Main Sheet'!$B$9:$F$44,26,FALSE)*$T201/(1-AM201)</f>
        <v>-2.1566571207045935</v>
      </c>
      <c r="AW201" s="128">
        <f>HLOOKUP($B201,'Main Sheet'!$B$9:$F$44,26,FALSE)*$T201/(1-AN201)</f>
        <v>-2.1564016312615562</v>
      </c>
      <c r="AX201" s="50">
        <f t="shared" si="129"/>
        <v>9.1126241702829316E-3</v>
      </c>
      <c r="AY201" s="50">
        <f t="shared" si="130"/>
        <v>5.538741161412424E-3</v>
      </c>
      <c r="AZ201" s="50">
        <f t="shared" si="131"/>
        <v>5.4203995970458375E-3</v>
      </c>
      <c r="BA201" s="50">
        <f t="shared" si="132"/>
        <v>3.4933886511868614E-2</v>
      </c>
      <c r="BB201" s="50">
        <f t="shared" si="133"/>
        <v>2.1233154307228441E-2</v>
      </c>
      <c r="BC201" s="50">
        <f t="shared" si="134"/>
        <v>2.0779483586043528E-2</v>
      </c>
      <c r="BD201" s="50">
        <f t="shared" si="135"/>
        <v>3.2629495972034045E-2</v>
      </c>
      <c r="BE201" s="50">
        <f t="shared" si="136"/>
        <v>3.2502409663340615E-2</v>
      </c>
      <c r="BF201" s="50">
        <f t="shared" si="137"/>
        <v>3.2498559249446571E-2</v>
      </c>
      <c r="BG201" s="131">
        <f t="shared" si="138"/>
        <v>0.8144189964581513</v>
      </c>
      <c r="BH201" s="131">
        <f t="shared" si="139"/>
        <v>1.4331989847830027</v>
      </c>
      <c r="BI201" s="131">
        <f t="shared" si="140"/>
        <v>0.86113222379829435</v>
      </c>
      <c r="BJ201" s="131">
        <f t="shared" si="141"/>
        <v>0</v>
      </c>
      <c r="BK201" s="131">
        <f t="shared" si="142"/>
        <v>0.29652392788613852</v>
      </c>
      <c r="BL201" s="131">
        <f t="shared" si="143"/>
        <v>0.17085956821394729</v>
      </c>
      <c r="BM201" s="131">
        <f t="shared" si="144"/>
        <v>4.8351599545931989E-2</v>
      </c>
      <c r="BN201" s="131">
        <f t="shared" si="145"/>
        <v>3.185922225589588E-2</v>
      </c>
      <c r="BO201" s="131">
        <f t="shared" si="146"/>
        <v>1.2333746958225781E-2</v>
      </c>
      <c r="BP201" s="129">
        <f t="shared" si="147"/>
        <v>7.4214942318621187E-3</v>
      </c>
      <c r="BQ201" s="129">
        <f t="shared" si="148"/>
        <v>7.9381182095121152E-3</v>
      </c>
      <c r="BR201" s="129">
        <f t="shared" si="149"/>
        <v>4.6676807588794606E-3</v>
      </c>
      <c r="BS201" s="129">
        <f t="shared" si="150"/>
        <v>0</v>
      </c>
      <c r="BT201" s="129">
        <f t="shared" si="151"/>
        <v>6.2961383165918575E-3</v>
      </c>
      <c r="BU201" s="129">
        <f t="shared" si="152"/>
        <v>3.550373593220202E-3</v>
      </c>
      <c r="BV201" s="129">
        <f t="shared" si="153"/>
        <v>1.5776883226253911E-3</v>
      </c>
      <c r="BW201" s="129">
        <f t="shared" si="154"/>
        <v>1.0355014933165466E-3</v>
      </c>
      <c r="BX201" s="129">
        <f t="shared" si="155"/>
        <v>4.0082900628958198E-4</v>
      </c>
      <c r="BY201" s="131">
        <f t="shared" si="156"/>
        <v>36.033994983812804</v>
      </c>
      <c r="BZ201" s="131">
        <f t="shared" si="157"/>
        <v>63.1873553669991</v>
      </c>
      <c r="CA201" s="131">
        <f t="shared" si="158"/>
        <v>37.961416809245939</v>
      </c>
      <c r="CB201" s="131">
        <f t="shared" si="159"/>
        <v>0</v>
      </c>
      <c r="CC201" s="131">
        <f t="shared" si="160"/>
        <v>14.286995298676318</v>
      </c>
      <c r="CD201" s="131">
        <f t="shared" si="161"/>
        <v>8.2286291324341061</v>
      </c>
      <c r="CE201" s="131">
        <f t="shared" si="162"/>
        <v>2.3852125394927248</v>
      </c>
      <c r="CF201" s="131">
        <f t="shared" si="163"/>
        <v>1.5714405496093773</v>
      </c>
      <c r="CG201" s="131">
        <f t="shared" si="164"/>
        <v>0.60835376534206376</v>
      </c>
    </row>
    <row r="202" spans="2:85" x14ac:dyDescent="0.2">
      <c r="B202" s="103">
        <v>2035</v>
      </c>
      <c r="C202" s="103">
        <v>0</v>
      </c>
      <c r="D202" s="103">
        <v>6</v>
      </c>
      <c r="E202" s="4" t="s">
        <v>2</v>
      </c>
      <c r="F202" s="4" t="s">
        <v>8</v>
      </c>
      <c r="G202" s="133">
        <f>SUMIFS('Model Trip Data'!$H:$H,'Model Trip Data'!$A:$A,$B202,'Model Trip Data'!$B:$B,$C202,'Model Trip Data'!$C:$C,$D202,'Model Trip Data'!$E:$E,G$7,'Model Trip Data'!$F:$F,G$8,'Model Trip Data'!$D:$D,G$10,'Model Trip Data'!$G:$G,G$9)</f>
        <v>2</v>
      </c>
      <c r="H202" s="133">
        <f>SUMIFS('Model Trip Data'!$H:$H,'Model Trip Data'!$A:$A,$B202,'Model Trip Data'!$B:$B,$C202,'Model Trip Data'!$C:$C,$D202,'Model Trip Data'!$E:$E,H$7,'Model Trip Data'!$F:$F,H$8,'Model Trip Data'!$D:$D,H$10,'Model Trip Data'!$G:$G,H$9)</f>
        <v>12</v>
      </c>
      <c r="I202" s="133">
        <f>SUMIFS('Model Trip Data'!$H:$H,'Model Trip Data'!$A:$A,$B202,'Model Trip Data'!$B:$B,$C202,'Model Trip Data'!$C:$C,$D202,'Model Trip Data'!$E:$E,I$7,'Model Trip Data'!$F:$F,I$8,'Model Trip Data'!$D:$D,I$10,'Model Trip Data'!$G:$G,I$9)</f>
        <v>28</v>
      </c>
      <c r="J202" s="133">
        <f>SUMIFS('Model Trip Data'!$H:$H,'Model Trip Data'!$A:$A,$B202,'Model Trip Data'!$B:$B,$C202,'Model Trip Data'!$C:$C,$D202,'Model Trip Data'!$E:$E,J$7,'Model Trip Data'!$F:$F,J$8,'Model Trip Data'!$D:$D,J$10,'Model Trip Data'!$G:$G,J$9)</f>
        <v>0</v>
      </c>
      <c r="K202" s="133">
        <f>SUMIFS('Model Trip Data'!$H:$H,'Model Trip Data'!$A:$A,$B202,'Model Trip Data'!$B:$B,$C202,'Model Trip Data'!$C:$C,$D202,'Model Trip Data'!$E:$E,K$7,'Model Trip Data'!$F:$F,K$8,'Model Trip Data'!$D:$D,K$10,'Model Trip Data'!$G:$G,K$9)</f>
        <v>16</v>
      </c>
      <c r="L202" s="133">
        <f>SUMIFS('Model Trip Data'!$H:$H,'Model Trip Data'!$A:$A,$B202,'Model Trip Data'!$B:$B,$C202,'Model Trip Data'!$C:$C,$D202,'Model Trip Data'!$E:$E,L$7,'Model Trip Data'!$F:$F,L$8,'Model Trip Data'!$D:$D,L$10,'Model Trip Data'!$G:$G,L$9)</f>
        <v>82</v>
      </c>
      <c r="M202" s="133">
        <f>SUMIFS('Model Trip Data'!$H:$H,'Model Trip Data'!$A:$A,$B202,'Model Trip Data'!$B:$B,$C202,'Model Trip Data'!$C:$C,$D202,'Model Trip Data'!$E:$E,M$7,'Model Trip Data'!$F:$F,M$8,'Model Trip Data'!$G:$G,M$9)</f>
        <v>1</v>
      </c>
      <c r="N202" s="133">
        <f>SUMIFS('Model Trip Data'!$H:$H,'Model Trip Data'!$A:$A,$B202,'Model Trip Data'!$B:$B,$C202,'Model Trip Data'!$C:$C,$D202,'Model Trip Data'!$E:$E,N$7,'Model Trip Data'!$F:$F,N$8,'Model Trip Data'!$G:$G,N$9)</f>
        <v>76</v>
      </c>
      <c r="O202" s="133">
        <f>SUMIFS('Model Trip Data'!$H:$H,'Model Trip Data'!$A:$A,$B202,'Model Trip Data'!$B:$B,$C202,'Model Trip Data'!$C:$C,$D202,'Model Trip Data'!$E:$E,O$7,'Model Trip Data'!$F:$F,O$8,'Model Trip Data'!$G:$G,O$9)</f>
        <v>244</v>
      </c>
      <c r="P202" s="134">
        <f>VLOOKUP($B202&amp;"_"&amp;$C202&amp;"_"&amp;$D202&amp;"_"&amp;P$10,'Model Skims Data'!$A:$H,6,FALSE)</f>
        <v>53.309265412955398</v>
      </c>
      <c r="Q202" s="134">
        <f>VLOOKUP($B202&amp;"_"&amp;$C202&amp;"_"&amp;$D202&amp;"_"&amp;Q$10,'Model Skims Data'!$A:$H,7,FALSE)</f>
        <v>53.2062148390145</v>
      </c>
      <c r="R202" s="134">
        <f>VLOOKUP($B202&amp;"_"&amp;$C202&amp;"_"&amp;$D202&amp;"_"&amp;R$10,'Model Skims Data'!$A:$H,6,FALSE)</f>
        <v>67.344595017980396</v>
      </c>
      <c r="S202" s="134">
        <f>VLOOKUP($B202&amp;"_"&amp;$C202&amp;"_"&amp;$D202&amp;"_"&amp;S$10,'Model Skims Data'!$A:$H,7,FALSE)</f>
        <v>66.967269485291695</v>
      </c>
      <c r="T202" s="134">
        <f>VLOOKUP($B202&amp;"_"&amp;$C202&amp;"_"&amp;$D202&amp;"_"&amp;T$10,'Model Skims Data'!$A:$H,6,FALSE)</f>
        <v>60.993054952206798</v>
      </c>
      <c r="U202" s="134">
        <f>VLOOKUP($B202&amp;"_"&amp;$C202&amp;"_"&amp;$D202&amp;"_"&amp;U$10,'Model Skims Data'!$A:$H,7,FALSE)</f>
        <v>60.789884686677397</v>
      </c>
      <c r="V202" s="134">
        <f>VLOOKUP($B202&amp;"_"&amp;$C202&amp;"_"&amp;$D202&amp;"_"&amp;V$10,'Model Skims Data'!$A:$H,8,FALSE)</f>
        <v>43.895903001982603</v>
      </c>
      <c r="W202" s="134">
        <f>VLOOKUP($B202&amp;"_"&amp;$C202&amp;"_"&amp;$D202&amp;"_"&amp;W$10,'Model Skims Data'!$A:$H,8,FALSE)</f>
        <v>55.3516201553686</v>
      </c>
      <c r="X202" s="134">
        <f>VLOOKUP($B202&amp;"_"&amp;$C202&amp;"_"&amp;$D202&amp;"_"&amp;X$10,'Model Skims Data'!$A:$H,8,FALSE)</f>
        <v>52.427696473494798</v>
      </c>
      <c r="Y202" s="134">
        <f>HLOOKUP('Pooling Demand- Subsidy &amp; ML'!$B202,'Main Sheet'!$B$9:$F$44,21,FALSE)</f>
        <v>26</v>
      </c>
      <c r="Z202" s="134">
        <f>HLOOKUP('Pooling Demand- Subsidy &amp; ML'!$B202,'Main Sheet'!$B$9:$F$44,23,FALSE)</f>
        <v>0</v>
      </c>
      <c r="AA202" s="179">
        <f>HLOOKUP('Pooling Demand- Subsidy &amp; ML'!$B202,'Main Sheet'!$B$9:$F$44,28,FALSE)</f>
        <v>-1.9513339196716502E-3</v>
      </c>
      <c r="AB202" s="180">
        <f>HLOOKUP('Pooling Demand- Subsidy &amp; ML'!$B202,'Main Sheet'!$B$9:$F$44,30,FALSE)</f>
        <v>-2.6</v>
      </c>
      <c r="AC202" s="180">
        <f>HLOOKUP('Pooling Demand- Subsidy &amp; ML'!$B202,'Main Sheet'!$B$9:$F$44,31,FALSE)</f>
        <v>-5.9</v>
      </c>
      <c r="AD202" s="180">
        <f>HLOOKUP('Pooling Demand- Subsidy &amp; ML'!$B202,'Main Sheet'!$B$9:$F$44,32,FALSE)</f>
        <v>-7.9</v>
      </c>
      <c r="AE202" s="108">
        <f t="shared" si="123"/>
        <v>0.40782710458829241</v>
      </c>
      <c r="AF202" s="108">
        <f t="shared" si="124"/>
        <v>2.4772047900254765E-2</v>
      </c>
      <c r="AG202" s="108">
        <f t="shared" si="125"/>
        <v>3.4259135278062085E-3</v>
      </c>
      <c r="AH202" s="134">
        <f>HLOOKUP('Pooling Demand- Subsidy &amp; ML'!$B202,'Main Sheet'!$B$9:$F$44,24,FALSE)</f>
        <v>54</v>
      </c>
      <c r="AI202" s="180">
        <f>HLOOKUP('Pooling Demand- Subsidy &amp; ML'!$B202,'Main Sheet'!$B$9:$F$44,34,FALSE)</f>
        <v>-2.9</v>
      </c>
      <c r="AJ202" s="180">
        <f>HLOOKUP('Pooling Demand- Subsidy &amp; ML'!$B202,'Main Sheet'!$B$9:$F$44,35,FALSE)</f>
        <v>-6.3</v>
      </c>
      <c r="AK202" s="180">
        <f>HLOOKUP('Pooling Demand- Subsidy &amp; ML'!$B202,'Main Sheet'!$B$9:$F$44,36,FALSE)</f>
        <v>-8.4</v>
      </c>
      <c r="AL202" s="108">
        <f t="shared" si="126"/>
        <v>3.1271213008499817E-3</v>
      </c>
      <c r="AM202" s="108">
        <f t="shared" si="127"/>
        <v>1.0467868180340517E-4</v>
      </c>
      <c r="AN202" s="108">
        <f t="shared" si="128"/>
        <v>1.281975511191727E-5</v>
      </c>
      <c r="AO202" s="128">
        <f>HLOOKUP($B202,'Main Sheet'!$B$9:$F$44,26,FALSE)*$P202/(1-AE202)</f>
        <v>-2.8807405851099452</v>
      </c>
      <c r="AP202" s="128">
        <f>HLOOKUP($B202,'Main Sheet'!$B$9:$F$44,26,FALSE)*$P202/(1-AF202)</f>
        <v>-1.7492284645263076</v>
      </c>
      <c r="AQ202" s="128">
        <f>HLOOKUP($B202,'Main Sheet'!$B$9:$F$44,26,FALSE)*$P202/(1-AG202)</f>
        <v>-1.7117608378252471</v>
      </c>
      <c r="AR202" s="128">
        <f>HLOOKUP($B202,'Main Sheet'!$B$9:$F$44,26,FALSE)*$R202/(1-AE202)</f>
        <v>-3.639185544075084</v>
      </c>
      <c r="AS202" s="128">
        <f>HLOOKUP($B202,'Main Sheet'!$B$9:$F$44,26,FALSE)*$R202/(1-AF202)</f>
        <v>-2.2097675071099268</v>
      </c>
      <c r="AT202" s="128">
        <f>HLOOKUP($B202,'Main Sheet'!$B$9:$F$44,26,FALSE)*$R202/(1-AG202)</f>
        <v>-2.1624353571183308</v>
      </c>
      <c r="AU202" s="128">
        <f>HLOOKUP($B202,'Main Sheet'!$B$9:$F$44,26,FALSE)*$T202/(1-AL202)</f>
        <v>-1.9579003503611736</v>
      </c>
      <c r="AV202" s="128">
        <f>HLOOKUP($B202,'Main Sheet'!$B$9:$F$44,26,FALSE)*$T202/(1-AM202)</f>
        <v>-1.9519820893826381</v>
      </c>
      <c r="AW202" s="128">
        <f>HLOOKUP($B202,'Main Sheet'!$B$9:$F$44,26,FALSE)*$T202/(1-AN202)</f>
        <v>-1.9518027801042852</v>
      </c>
      <c r="AX202" s="50">
        <f t="shared" si="129"/>
        <v>5.5686749455428402E-3</v>
      </c>
      <c r="AY202" s="50">
        <f t="shared" si="130"/>
        <v>3.3813821261056919E-3</v>
      </c>
      <c r="AZ202" s="50">
        <f t="shared" si="131"/>
        <v>3.3089545582928879E-3</v>
      </c>
      <c r="BA202" s="50">
        <f t="shared" si="132"/>
        <v>2.039001977225538E-2</v>
      </c>
      <c r="BB202" s="50">
        <f t="shared" si="133"/>
        <v>1.2381122813431704E-2</v>
      </c>
      <c r="BC202" s="50">
        <f t="shared" si="134"/>
        <v>1.2115925157938905E-2</v>
      </c>
      <c r="BD202" s="50">
        <f t="shared" si="135"/>
        <v>6.5218430913927339E-3</v>
      </c>
      <c r="BE202" s="50">
        <f t="shared" si="136"/>
        <v>6.5021291312472133E-3</v>
      </c>
      <c r="BF202" s="50">
        <f t="shared" si="137"/>
        <v>6.5015318449869438E-3</v>
      </c>
      <c r="BG202" s="131">
        <f t="shared" si="138"/>
        <v>0.81565420917658482</v>
      </c>
      <c r="BH202" s="131">
        <f t="shared" si="139"/>
        <v>0.29726457480305718</v>
      </c>
      <c r="BI202" s="131">
        <f t="shared" si="140"/>
        <v>9.5925578778573842E-2</v>
      </c>
      <c r="BJ202" s="131">
        <f t="shared" si="141"/>
        <v>0</v>
      </c>
      <c r="BK202" s="131">
        <f t="shared" si="142"/>
        <v>0.39635276640407624</v>
      </c>
      <c r="BL202" s="131">
        <f t="shared" si="143"/>
        <v>0.2809249092801091</v>
      </c>
      <c r="BM202" s="131">
        <f t="shared" si="144"/>
        <v>3.1271213008499817E-3</v>
      </c>
      <c r="BN202" s="131">
        <f t="shared" si="145"/>
        <v>7.955579817058793E-3</v>
      </c>
      <c r="BO202" s="131">
        <f t="shared" si="146"/>
        <v>3.128020247307814E-3</v>
      </c>
      <c r="BP202" s="129">
        <f t="shared" si="147"/>
        <v>4.5421131588682072E-3</v>
      </c>
      <c r="BQ202" s="129">
        <f t="shared" si="148"/>
        <v>1.0051651199634659E-3</v>
      </c>
      <c r="BR202" s="129">
        <f t="shared" si="149"/>
        <v>3.1741338115624541E-4</v>
      </c>
      <c r="BS202" s="129">
        <f t="shared" si="150"/>
        <v>0</v>
      </c>
      <c r="BT202" s="129">
        <f t="shared" si="151"/>
        <v>4.9072922782922752E-3</v>
      </c>
      <c r="BU202" s="129">
        <f t="shared" si="152"/>
        <v>3.4036651758385782E-3</v>
      </c>
      <c r="BV202" s="129">
        <f t="shared" si="153"/>
        <v>2.0394594451895513E-5</v>
      </c>
      <c r="BW202" s="129">
        <f t="shared" si="154"/>
        <v>5.1728207284460352E-5</v>
      </c>
      <c r="BX202" s="129">
        <f t="shared" si="155"/>
        <v>2.0336923249635688E-5</v>
      </c>
      <c r="BY202" s="131">
        <f t="shared" si="156"/>
        <v>36.003258207819904</v>
      </c>
      <c r="BZ202" s="131">
        <f t="shared" si="157"/>
        <v>13.092819572087492</v>
      </c>
      <c r="CA202" s="131">
        <f t="shared" si="158"/>
        <v>4.2246730484640844</v>
      </c>
      <c r="CB202" s="131">
        <f t="shared" si="159"/>
        <v>0</v>
      </c>
      <c r="CC202" s="131">
        <f t="shared" si="160"/>
        <v>22.210394351707379</v>
      </c>
      <c r="CD202" s="131">
        <f t="shared" si="161"/>
        <v>15.738047252603055</v>
      </c>
      <c r="CE202" s="131">
        <f t="shared" si="162"/>
        <v>0.16501700800438707</v>
      </c>
      <c r="CF202" s="131">
        <f t="shared" si="163"/>
        <v>0.41980471467004732</v>
      </c>
      <c r="CG202" s="131">
        <f t="shared" si="164"/>
        <v>0.16506111412813687</v>
      </c>
    </row>
    <row r="203" spans="2:85" x14ac:dyDescent="0.2">
      <c r="B203" s="103">
        <v>2035</v>
      </c>
      <c r="C203" s="103">
        <v>1</v>
      </c>
      <c r="D203" s="103">
        <v>6</v>
      </c>
      <c r="E203" s="4" t="s">
        <v>3</v>
      </c>
      <c r="F203" s="4" t="s">
        <v>8</v>
      </c>
      <c r="G203" s="133">
        <f>SUMIFS('Model Trip Data'!$H:$H,'Model Trip Data'!$A:$A,$B203,'Model Trip Data'!$B:$B,$C203,'Model Trip Data'!$C:$C,$D203,'Model Trip Data'!$E:$E,G$7,'Model Trip Data'!$F:$F,G$8,'Model Trip Data'!$D:$D,G$10,'Model Trip Data'!$G:$G,G$9)</f>
        <v>1</v>
      </c>
      <c r="H203" s="133">
        <f>SUMIFS('Model Trip Data'!$H:$H,'Model Trip Data'!$A:$A,$B203,'Model Trip Data'!$B:$B,$C203,'Model Trip Data'!$C:$C,$D203,'Model Trip Data'!$E:$E,H$7,'Model Trip Data'!$F:$F,H$8,'Model Trip Data'!$D:$D,H$10,'Model Trip Data'!$G:$G,H$9)</f>
        <v>18</v>
      </c>
      <c r="I203" s="133">
        <f>SUMIFS('Model Trip Data'!$H:$H,'Model Trip Data'!$A:$A,$B203,'Model Trip Data'!$B:$B,$C203,'Model Trip Data'!$C:$C,$D203,'Model Trip Data'!$E:$E,I$7,'Model Trip Data'!$F:$F,I$8,'Model Trip Data'!$D:$D,I$10,'Model Trip Data'!$G:$G,I$9)</f>
        <v>42</v>
      </c>
      <c r="J203" s="133">
        <f>SUMIFS('Model Trip Data'!$H:$H,'Model Trip Data'!$A:$A,$B203,'Model Trip Data'!$B:$B,$C203,'Model Trip Data'!$C:$C,$D203,'Model Trip Data'!$E:$E,J$7,'Model Trip Data'!$F:$F,J$8,'Model Trip Data'!$D:$D,J$10,'Model Trip Data'!$G:$G,J$9)</f>
        <v>0</v>
      </c>
      <c r="K203" s="133">
        <f>SUMIFS('Model Trip Data'!$H:$H,'Model Trip Data'!$A:$A,$B203,'Model Trip Data'!$B:$B,$C203,'Model Trip Data'!$C:$C,$D203,'Model Trip Data'!$E:$E,K$7,'Model Trip Data'!$F:$F,K$8,'Model Trip Data'!$D:$D,K$10,'Model Trip Data'!$G:$G,K$9)</f>
        <v>36</v>
      </c>
      <c r="L203" s="133">
        <f>SUMIFS('Model Trip Data'!$H:$H,'Model Trip Data'!$A:$A,$B203,'Model Trip Data'!$B:$B,$C203,'Model Trip Data'!$C:$C,$D203,'Model Trip Data'!$E:$E,L$7,'Model Trip Data'!$F:$F,L$8,'Model Trip Data'!$D:$D,L$10,'Model Trip Data'!$G:$G,L$9)</f>
        <v>227</v>
      </c>
      <c r="M203" s="133">
        <f>SUMIFS('Model Trip Data'!$H:$H,'Model Trip Data'!$A:$A,$B203,'Model Trip Data'!$B:$B,$C203,'Model Trip Data'!$C:$C,$D203,'Model Trip Data'!$E:$E,M$7,'Model Trip Data'!$F:$F,M$8,'Model Trip Data'!$G:$G,M$9)</f>
        <v>3</v>
      </c>
      <c r="N203" s="133">
        <f>SUMIFS('Model Trip Data'!$H:$H,'Model Trip Data'!$A:$A,$B203,'Model Trip Data'!$B:$B,$C203,'Model Trip Data'!$C:$C,$D203,'Model Trip Data'!$E:$E,N$7,'Model Trip Data'!$F:$F,N$8,'Model Trip Data'!$G:$G,N$9)</f>
        <v>165</v>
      </c>
      <c r="O203" s="133">
        <f>SUMIFS('Model Trip Data'!$H:$H,'Model Trip Data'!$A:$A,$B203,'Model Trip Data'!$B:$B,$C203,'Model Trip Data'!$C:$C,$D203,'Model Trip Data'!$E:$E,O$7,'Model Trip Data'!$F:$F,O$8,'Model Trip Data'!$G:$G,O$9)</f>
        <v>548</v>
      </c>
      <c r="P203" s="134">
        <f>VLOOKUP($B203&amp;"_"&amp;$C203&amp;"_"&amp;$D203&amp;"_"&amp;P$10,'Model Skims Data'!$A:$H,6,FALSE)</f>
        <v>63.165069180705501</v>
      </c>
      <c r="Q203" s="134">
        <f>VLOOKUP($B203&amp;"_"&amp;$C203&amp;"_"&amp;$D203&amp;"_"&amp;Q$10,'Model Skims Data'!$A:$H,7,FALSE)</f>
        <v>62.865035294625699</v>
      </c>
      <c r="R203" s="134">
        <f>VLOOKUP($B203&amp;"_"&amp;$C203&amp;"_"&amp;$D203&amp;"_"&amp;R$10,'Model Skims Data'!$A:$H,6,FALSE)</f>
        <v>78.588194713782997</v>
      </c>
      <c r="S203" s="134">
        <f>VLOOKUP($B203&amp;"_"&amp;$C203&amp;"_"&amp;$D203&amp;"_"&amp;S$10,'Model Skims Data'!$A:$H,7,FALSE)</f>
        <v>77.604608134434301</v>
      </c>
      <c r="T203" s="134">
        <f>VLOOKUP($B203&amp;"_"&amp;$C203&amp;"_"&amp;$D203&amp;"_"&amp;T$10,'Model Skims Data'!$A:$H,6,FALSE)</f>
        <v>69.820064607770703</v>
      </c>
      <c r="U203" s="134">
        <f>VLOOKUP($B203&amp;"_"&amp;$C203&amp;"_"&amp;$D203&amp;"_"&amp;U$10,'Model Skims Data'!$A:$H,7,FALSE)</f>
        <v>69.658584402212199</v>
      </c>
      <c r="V203" s="134">
        <f>VLOOKUP($B203&amp;"_"&amp;$C203&amp;"_"&amp;$D203&amp;"_"&amp;V$10,'Model Skims Data'!$A:$H,8,FALSE)</f>
        <v>47.595690648047899</v>
      </c>
      <c r="W203" s="134">
        <f>VLOOKUP($B203&amp;"_"&amp;$C203&amp;"_"&amp;$D203&amp;"_"&amp;W$10,'Model Skims Data'!$A:$H,8,FALSE)</f>
        <v>54.9345860324811</v>
      </c>
      <c r="X203" s="134">
        <f>VLOOKUP($B203&amp;"_"&amp;$C203&amp;"_"&amp;$D203&amp;"_"&amp;X$10,'Model Skims Data'!$A:$H,8,FALSE)</f>
        <v>53.609001824570697</v>
      </c>
      <c r="Y203" s="134">
        <f>HLOOKUP('Pooling Demand- Subsidy &amp; ML'!$B203,'Main Sheet'!$B$9:$F$44,21,FALSE)</f>
        <v>26</v>
      </c>
      <c r="Z203" s="134">
        <f>HLOOKUP('Pooling Demand- Subsidy &amp; ML'!$B203,'Main Sheet'!$B$9:$F$44,23,FALSE)</f>
        <v>0</v>
      </c>
      <c r="AA203" s="179">
        <f>HLOOKUP('Pooling Demand- Subsidy &amp; ML'!$B203,'Main Sheet'!$B$9:$F$44,28,FALSE)</f>
        <v>-1.9513339196716502E-3</v>
      </c>
      <c r="AB203" s="180">
        <f>HLOOKUP('Pooling Demand- Subsidy &amp; ML'!$B203,'Main Sheet'!$B$9:$F$44,30,FALSE)</f>
        <v>-2.6</v>
      </c>
      <c r="AC203" s="180">
        <f>HLOOKUP('Pooling Demand- Subsidy &amp; ML'!$B203,'Main Sheet'!$B$9:$F$44,31,FALSE)</f>
        <v>-5.9</v>
      </c>
      <c r="AD203" s="180">
        <f>HLOOKUP('Pooling Demand- Subsidy &amp; ML'!$B203,'Main Sheet'!$B$9:$F$44,32,FALSE)</f>
        <v>-7.9</v>
      </c>
      <c r="AE203" s="108">
        <f t="shared" si="123"/>
        <v>0.45382004299935125</v>
      </c>
      <c r="AF203" s="108">
        <f t="shared" si="124"/>
        <v>2.9734903415913637E-2</v>
      </c>
      <c r="AG203" s="108">
        <f t="shared" si="125"/>
        <v>4.1303765380712515E-3</v>
      </c>
      <c r="AH203" s="134">
        <f>HLOOKUP('Pooling Demand- Subsidy &amp; ML'!$B203,'Main Sheet'!$B$9:$F$44,24,FALSE)</f>
        <v>54</v>
      </c>
      <c r="AI203" s="180">
        <f>HLOOKUP('Pooling Demand- Subsidy &amp; ML'!$B203,'Main Sheet'!$B$9:$F$44,34,FALSE)</f>
        <v>-2.9</v>
      </c>
      <c r="AJ203" s="180">
        <f>HLOOKUP('Pooling Demand- Subsidy &amp; ML'!$B203,'Main Sheet'!$B$9:$F$44,35,FALSE)</f>
        <v>-6.3</v>
      </c>
      <c r="AK203" s="180">
        <f>HLOOKUP('Pooling Demand- Subsidy &amp; ML'!$B203,'Main Sheet'!$B$9:$F$44,36,FALSE)</f>
        <v>-8.4</v>
      </c>
      <c r="AL203" s="108">
        <f t="shared" si="126"/>
        <v>2.932235067820563E-3</v>
      </c>
      <c r="AM203" s="108">
        <f t="shared" si="127"/>
        <v>9.8136428120149707E-5</v>
      </c>
      <c r="AN203" s="108">
        <f t="shared" si="128"/>
        <v>1.2018471487744721E-5</v>
      </c>
      <c r="AO203" s="128">
        <f>HLOOKUP($B203,'Main Sheet'!$B$9:$F$44,26,FALSE)*$P203/(1-AE203)</f>
        <v>-3.7007623364329629</v>
      </c>
      <c r="AP203" s="128">
        <f>HLOOKUP($B203,'Main Sheet'!$B$9:$F$44,26,FALSE)*$P203/(1-AF203)</f>
        <v>-2.0832267602933454</v>
      </c>
      <c r="AQ203" s="128">
        <f>HLOOKUP($B203,'Main Sheet'!$B$9:$F$44,26,FALSE)*$P203/(1-AG203)</f>
        <v>-2.0296654965295744</v>
      </c>
      <c r="AR203" s="128">
        <f>HLOOKUP($B203,'Main Sheet'!$B$9:$F$44,26,FALSE)*$R203/(1-AE203)</f>
        <v>-4.6043839555212189</v>
      </c>
      <c r="AS203" s="128">
        <f>HLOOKUP($B203,'Main Sheet'!$B$9:$F$44,26,FALSE)*$R203/(1-AF203)</f>
        <v>-2.5918918857276583</v>
      </c>
      <c r="AT203" s="128">
        <f>HLOOKUP($B203,'Main Sheet'!$B$9:$F$44,26,FALSE)*$R203/(1-AG203)</f>
        <v>-2.5252524744140823</v>
      </c>
      <c r="AU203" s="128">
        <f>HLOOKUP($B203,'Main Sheet'!$B$9:$F$44,26,FALSE)*$T203/(1-AL203)</f>
        <v>-2.240812656901646</v>
      </c>
      <c r="AV203" s="128">
        <f>HLOOKUP($B203,'Main Sheet'!$B$9:$F$44,26,FALSE)*$T203/(1-AM203)</f>
        <v>-2.2344613495042758</v>
      </c>
      <c r="AW203" s="128">
        <f>HLOOKUP($B203,'Main Sheet'!$B$9:$F$44,26,FALSE)*$T203/(1-AN203)</f>
        <v>-2.2342689199459733</v>
      </c>
      <c r="AX203" s="50">
        <f t="shared" si="129"/>
        <v>1.7578609818049901E-2</v>
      </c>
      <c r="AY203" s="50">
        <f t="shared" si="130"/>
        <v>9.8953207616714646E-3</v>
      </c>
      <c r="AZ203" s="50">
        <f t="shared" si="131"/>
        <v>9.6409049220494859E-3</v>
      </c>
      <c r="BA203" s="50">
        <f t="shared" si="132"/>
        <v>5.7627106479707181E-2</v>
      </c>
      <c r="BB203" s="50">
        <f t="shared" si="133"/>
        <v>3.2439351523587005E-2</v>
      </c>
      <c r="BC203" s="50">
        <f t="shared" si="134"/>
        <v>3.1605312379890588E-2</v>
      </c>
      <c r="BD203" s="50">
        <f t="shared" si="135"/>
        <v>5.1825630710502701E-3</v>
      </c>
      <c r="BE203" s="50">
        <f t="shared" si="136"/>
        <v>5.1678737345414293E-3</v>
      </c>
      <c r="BF203" s="50">
        <f t="shared" si="137"/>
        <v>5.1674286824664305E-3</v>
      </c>
      <c r="BG203" s="131">
        <f t="shared" si="138"/>
        <v>0.45382004299935125</v>
      </c>
      <c r="BH203" s="131">
        <f t="shared" si="139"/>
        <v>0.53522826148644542</v>
      </c>
      <c r="BI203" s="131">
        <f t="shared" si="140"/>
        <v>0.17347581459899256</v>
      </c>
      <c r="BJ203" s="131">
        <f t="shared" si="141"/>
        <v>0</v>
      </c>
      <c r="BK203" s="131">
        <f t="shared" si="142"/>
        <v>1.0704565229728908</v>
      </c>
      <c r="BL203" s="131">
        <f t="shared" si="143"/>
        <v>0.93759547414217403</v>
      </c>
      <c r="BM203" s="131">
        <f t="shared" si="144"/>
        <v>8.7967052034616886E-3</v>
      </c>
      <c r="BN203" s="131">
        <f t="shared" si="145"/>
        <v>1.61925106398247E-2</v>
      </c>
      <c r="BO203" s="131">
        <f t="shared" si="146"/>
        <v>6.5861223752841074E-3</v>
      </c>
      <c r="BP203" s="129">
        <f t="shared" si="147"/>
        <v>7.9775254634962232E-3</v>
      </c>
      <c r="BQ203" s="129">
        <f t="shared" si="148"/>
        <v>5.2962553281201471E-3</v>
      </c>
      <c r="BR203" s="129">
        <f t="shared" si="149"/>
        <v>1.6724638348239714E-3</v>
      </c>
      <c r="BS203" s="129">
        <f t="shared" si="150"/>
        <v>0</v>
      </c>
      <c r="BT203" s="129">
        <f t="shared" si="151"/>
        <v>3.4724915439434297E-2</v>
      </c>
      <c r="BU203" s="129">
        <f t="shared" si="152"/>
        <v>2.9632997846235038E-2</v>
      </c>
      <c r="BV203" s="129">
        <f t="shared" si="153"/>
        <v>4.5589479534376299E-5</v>
      </c>
      <c r="BW203" s="129">
        <f t="shared" si="154"/>
        <v>8.3680850431832701E-5</v>
      </c>
      <c r="BX203" s="129">
        <f t="shared" si="155"/>
        <v>3.4033317668277037E-5</v>
      </c>
      <c r="BY203" s="131">
        <f t="shared" si="156"/>
        <v>21.979574210578409</v>
      </c>
      <c r="BZ203" s="131">
        <f t="shared" si="157"/>
        <v>25.72663768999163</v>
      </c>
      <c r="CA203" s="131">
        <f t="shared" si="158"/>
        <v>8.3363032778740909</v>
      </c>
      <c r="CB203" s="131">
        <f t="shared" si="159"/>
        <v>0</v>
      </c>
      <c r="CC203" s="131">
        <f t="shared" si="160"/>
        <v>60.712684809963086</v>
      </c>
      <c r="CD203" s="131">
        <f t="shared" si="161"/>
        <v>53.134295707512493</v>
      </c>
      <c r="CE203" s="131">
        <f t="shared" si="162"/>
        <v>0.47402659179412782</v>
      </c>
      <c r="CF203" s="131">
        <f t="shared" si="163"/>
        <v>0.87255037929822454</v>
      </c>
      <c r="CG203" s="131">
        <f t="shared" si="164"/>
        <v>0.35489993862242647</v>
      </c>
    </row>
    <row r="204" spans="2:85" x14ac:dyDescent="0.2">
      <c r="B204" s="103">
        <v>2035</v>
      </c>
      <c r="C204" s="103">
        <v>2</v>
      </c>
      <c r="D204" s="103">
        <v>6</v>
      </c>
      <c r="E204" s="4" t="s">
        <v>4</v>
      </c>
      <c r="F204" s="4" t="s">
        <v>8</v>
      </c>
      <c r="G204" s="133">
        <f>SUMIFS('Model Trip Data'!$H:$H,'Model Trip Data'!$A:$A,$B204,'Model Trip Data'!$B:$B,$C204,'Model Trip Data'!$C:$C,$D204,'Model Trip Data'!$E:$E,G$7,'Model Trip Data'!$F:$F,G$8,'Model Trip Data'!$D:$D,G$10,'Model Trip Data'!$G:$G,G$9)</f>
        <v>1</v>
      </c>
      <c r="H204" s="133">
        <f>SUMIFS('Model Trip Data'!$H:$H,'Model Trip Data'!$A:$A,$B204,'Model Trip Data'!$B:$B,$C204,'Model Trip Data'!$C:$C,$D204,'Model Trip Data'!$E:$E,H$7,'Model Trip Data'!$F:$F,H$8,'Model Trip Data'!$D:$D,H$10,'Model Trip Data'!$G:$G,H$9)</f>
        <v>8</v>
      </c>
      <c r="I204" s="133">
        <f>SUMIFS('Model Trip Data'!$H:$H,'Model Trip Data'!$A:$A,$B204,'Model Trip Data'!$B:$B,$C204,'Model Trip Data'!$C:$C,$D204,'Model Trip Data'!$E:$E,I$7,'Model Trip Data'!$F:$F,I$8,'Model Trip Data'!$D:$D,I$10,'Model Trip Data'!$G:$G,I$9)</f>
        <v>18</v>
      </c>
      <c r="J204" s="133">
        <f>SUMIFS('Model Trip Data'!$H:$H,'Model Trip Data'!$A:$A,$B204,'Model Trip Data'!$B:$B,$C204,'Model Trip Data'!$C:$C,$D204,'Model Trip Data'!$E:$E,J$7,'Model Trip Data'!$F:$F,J$8,'Model Trip Data'!$D:$D,J$10,'Model Trip Data'!$G:$G,J$9)</f>
        <v>0</v>
      </c>
      <c r="K204" s="133">
        <f>SUMIFS('Model Trip Data'!$H:$H,'Model Trip Data'!$A:$A,$B204,'Model Trip Data'!$B:$B,$C204,'Model Trip Data'!$C:$C,$D204,'Model Trip Data'!$E:$E,K$7,'Model Trip Data'!$F:$F,K$8,'Model Trip Data'!$D:$D,K$10,'Model Trip Data'!$G:$G,K$9)</f>
        <v>17</v>
      </c>
      <c r="L204" s="133">
        <f>SUMIFS('Model Trip Data'!$H:$H,'Model Trip Data'!$A:$A,$B204,'Model Trip Data'!$B:$B,$C204,'Model Trip Data'!$C:$C,$D204,'Model Trip Data'!$E:$E,L$7,'Model Trip Data'!$F:$F,L$8,'Model Trip Data'!$D:$D,L$10,'Model Trip Data'!$G:$G,L$9)</f>
        <v>70</v>
      </c>
      <c r="M204" s="133">
        <f>SUMIFS('Model Trip Data'!$H:$H,'Model Trip Data'!$A:$A,$B204,'Model Trip Data'!$B:$B,$C204,'Model Trip Data'!$C:$C,$D204,'Model Trip Data'!$E:$E,M$7,'Model Trip Data'!$F:$F,M$8,'Model Trip Data'!$G:$G,M$9)</f>
        <v>0</v>
      </c>
      <c r="N204" s="133">
        <f>SUMIFS('Model Trip Data'!$H:$H,'Model Trip Data'!$A:$A,$B204,'Model Trip Data'!$B:$B,$C204,'Model Trip Data'!$C:$C,$D204,'Model Trip Data'!$E:$E,N$7,'Model Trip Data'!$F:$F,N$8,'Model Trip Data'!$G:$G,N$9)</f>
        <v>50</v>
      </c>
      <c r="O204" s="133">
        <f>SUMIFS('Model Trip Data'!$H:$H,'Model Trip Data'!$A:$A,$B204,'Model Trip Data'!$B:$B,$C204,'Model Trip Data'!$C:$C,$D204,'Model Trip Data'!$E:$E,O$7,'Model Trip Data'!$F:$F,O$8,'Model Trip Data'!$G:$G,O$9)</f>
        <v>158</v>
      </c>
      <c r="P204" s="134">
        <f>VLOOKUP($B204&amp;"_"&amp;$C204&amp;"_"&amp;$D204&amp;"_"&amp;P$10,'Model Skims Data'!$A:$H,6,FALSE)</f>
        <v>58.376065349578901</v>
      </c>
      <c r="Q204" s="134">
        <f>VLOOKUP($B204&amp;"_"&amp;$C204&amp;"_"&amp;$D204&amp;"_"&amp;Q$10,'Model Skims Data'!$A:$H,7,FALSE)</f>
        <v>56.322006638844798</v>
      </c>
      <c r="R204" s="134">
        <f>VLOOKUP($B204&amp;"_"&amp;$C204&amp;"_"&amp;$D204&amp;"_"&amp;R$10,'Model Skims Data'!$A:$H,6,FALSE)</f>
        <v>64.266456026887695</v>
      </c>
      <c r="S204" s="134">
        <f>VLOOKUP($B204&amp;"_"&amp;$C204&amp;"_"&amp;$D204&amp;"_"&amp;S$10,'Model Skims Data'!$A:$H,7,FALSE)</f>
        <v>63.070927276120202</v>
      </c>
      <c r="T204" s="134">
        <f>VLOOKUP($B204&amp;"_"&amp;$C204&amp;"_"&amp;$D204&amp;"_"&amp;T$10,'Model Skims Data'!$A:$H,6,FALSE)</f>
        <v>59.0494564382523</v>
      </c>
      <c r="U204" s="134">
        <f>VLOOKUP($B204&amp;"_"&amp;$C204&amp;"_"&amp;$D204&amp;"_"&amp;U$10,'Model Skims Data'!$A:$H,7,FALSE)</f>
        <v>58.1604996271084</v>
      </c>
      <c r="V204" s="134">
        <f>VLOOKUP($B204&amp;"_"&amp;$C204&amp;"_"&amp;$D204&amp;"_"&amp;V$10,'Model Skims Data'!$A:$H,8,FALSE)</f>
        <v>43.787665541966803</v>
      </c>
      <c r="W204" s="134">
        <f>VLOOKUP($B204&amp;"_"&amp;$C204&amp;"_"&amp;$D204&amp;"_"&amp;W$10,'Model Skims Data'!$A:$H,8,FALSE)</f>
        <v>48.840395247987402</v>
      </c>
      <c r="X204" s="134">
        <f>VLOOKUP($B204&amp;"_"&amp;$C204&amp;"_"&amp;$D204&amp;"_"&amp;X$10,'Model Skims Data'!$A:$H,8,FALSE)</f>
        <v>45.166796951096302</v>
      </c>
      <c r="Y204" s="134">
        <f>HLOOKUP('Pooling Demand- Subsidy &amp; ML'!$B204,'Main Sheet'!$B$9:$F$44,21,FALSE)</f>
        <v>26</v>
      </c>
      <c r="Z204" s="134">
        <f>HLOOKUP('Pooling Demand- Subsidy &amp; ML'!$B204,'Main Sheet'!$B$9:$F$44,23,FALSE)</f>
        <v>0</v>
      </c>
      <c r="AA204" s="179">
        <f>HLOOKUP('Pooling Demand- Subsidy &amp; ML'!$B204,'Main Sheet'!$B$9:$F$44,28,FALSE)</f>
        <v>-1.9513339196716502E-3</v>
      </c>
      <c r="AB204" s="180">
        <f>HLOOKUP('Pooling Demand- Subsidy &amp; ML'!$B204,'Main Sheet'!$B$9:$F$44,30,FALSE)</f>
        <v>-2.6</v>
      </c>
      <c r="AC204" s="180">
        <f>HLOOKUP('Pooling Demand- Subsidy &amp; ML'!$B204,'Main Sheet'!$B$9:$F$44,31,FALSE)</f>
        <v>-5.9</v>
      </c>
      <c r="AD204" s="180">
        <f>HLOOKUP('Pooling Demand- Subsidy &amp; ML'!$B204,'Main Sheet'!$B$9:$F$44,32,FALSE)</f>
        <v>-7.9</v>
      </c>
      <c r="AE204" s="108">
        <f t="shared" si="123"/>
        <v>0.40650158457682511</v>
      </c>
      <c r="AF204" s="108">
        <f t="shared" si="124"/>
        <v>2.4639730301444344E-2</v>
      </c>
      <c r="AG204" s="108">
        <f t="shared" si="125"/>
        <v>3.4072159747582302E-3</v>
      </c>
      <c r="AH204" s="134">
        <f>HLOOKUP('Pooling Demand- Subsidy &amp; ML'!$B204,'Main Sheet'!$B$9:$F$44,24,FALSE)</f>
        <v>54</v>
      </c>
      <c r="AI204" s="180">
        <f>HLOOKUP('Pooling Demand- Subsidy &amp; ML'!$B204,'Main Sheet'!$B$9:$F$44,34,FALSE)</f>
        <v>-2.9</v>
      </c>
      <c r="AJ204" s="180">
        <f>HLOOKUP('Pooling Demand- Subsidy &amp; ML'!$B204,'Main Sheet'!$B$9:$F$44,35,FALSE)</f>
        <v>-6.3</v>
      </c>
      <c r="AK204" s="180">
        <f>HLOOKUP('Pooling Demand- Subsidy &amp; ML'!$B204,'Main Sheet'!$B$9:$F$44,36,FALSE)</f>
        <v>-8.4</v>
      </c>
      <c r="AL204" s="108">
        <f t="shared" si="126"/>
        <v>4.6427535708526632E-3</v>
      </c>
      <c r="AM204" s="108">
        <f t="shared" si="127"/>
        <v>1.5564236157976287E-4</v>
      </c>
      <c r="AN204" s="108">
        <f t="shared" si="128"/>
        <v>1.9062011229717858E-5</v>
      </c>
      <c r="AO204" s="128">
        <f>HLOOKUP($B204,'Main Sheet'!$B$9:$F$44,26,FALSE)*$P204/(1-AE204)</f>
        <v>-3.1474963414259225</v>
      </c>
      <c r="AP204" s="128">
        <f>HLOOKUP($B204,'Main Sheet'!$B$9:$F$44,26,FALSE)*$P204/(1-AF204)</f>
        <v>-1.915224711545672</v>
      </c>
      <c r="AQ204" s="128">
        <f>HLOOKUP($B204,'Main Sheet'!$B$9:$F$44,26,FALSE)*$P204/(1-AG204)</f>
        <v>-1.8744206471589415</v>
      </c>
      <c r="AR204" s="128">
        <f>HLOOKUP($B204,'Main Sheet'!$B$9:$F$44,26,FALSE)*$R204/(1-AE204)</f>
        <v>-3.4650919689382267</v>
      </c>
      <c r="AS204" s="128">
        <f>HLOOKUP($B204,'Main Sheet'!$B$9:$F$44,26,FALSE)*$R204/(1-AF204)</f>
        <v>-2.1084789454218753</v>
      </c>
      <c r="AT204" s="128">
        <f>HLOOKUP($B204,'Main Sheet'!$B$9:$F$44,26,FALSE)*$R204/(1-AG204)</f>
        <v>-2.063557579209121</v>
      </c>
      <c r="AU204" s="128">
        <f>HLOOKUP($B204,'Main Sheet'!$B$9:$F$44,26,FALSE)*$T204/(1-AL204)</f>
        <v>-1.8983963926549663</v>
      </c>
      <c r="AV204" s="128">
        <f>HLOOKUP($B204,'Main Sheet'!$B$9:$F$44,26,FALSE)*$T204/(1-AM204)</f>
        <v>-1.889876750904679</v>
      </c>
      <c r="AW204" s="128">
        <f>HLOOKUP($B204,'Main Sheet'!$B$9:$F$44,26,FALSE)*$T204/(1-AN204)</f>
        <v>-1.8896186259555414</v>
      </c>
      <c r="AX204" s="50">
        <f t="shared" si="129"/>
        <v>0.11074988076695162</v>
      </c>
      <c r="AY204" s="50">
        <f t="shared" si="130"/>
        <v>6.7390359014526779E-2</v>
      </c>
      <c r="AZ204" s="50">
        <f t="shared" si="131"/>
        <v>6.5954600311280726E-2</v>
      </c>
      <c r="BA204" s="50">
        <f t="shared" si="132"/>
        <v>6.4460020499434612E-2</v>
      </c>
      <c r="BB204" s="50">
        <f t="shared" si="133"/>
        <v>3.9223373365806127E-2</v>
      </c>
      <c r="BC204" s="50">
        <f t="shared" si="134"/>
        <v>3.8387715261232344E-2</v>
      </c>
      <c r="BD204" s="50">
        <f t="shared" si="135"/>
        <v>2.8579304625205932E-2</v>
      </c>
      <c r="BE204" s="50">
        <f t="shared" si="136"/>
        <v>2.8451046144616129E-2</v>
      </c>
      <c r="BF204" s="50">
        <f t="shared" si="137"/>
        <v>2.8447160216692271E-2</v>
      </c>
      <c r="BG204" s="131">
        <f t="shared" si="138"/>
        <v>0.40650158457682511</v>
      </c>
      <c r="BH204" s="131">
        <f t="shared" si="139"/>
        <v>0.19711784241155475</v>
      </c>
      <c r="BI204" s="131">
        <f t="shared" si="140"/>
        <v>6.1329887545648144E-2</v>
      </c>
      <c r="BJ204" s="131">
        <f t="shared" si="141"/>
        <v>0</v>
      </c>
      <c r="BK204" s="131">
        <f t="shared" si="142"/>
        <v>0.41887541512455384</v>
      </c>
      <c r="BL204" s="131">
        <f t="shared" si="143"/>
        <v>0.2385051182330761</v>
      </c>
      <c r="BM204" s="131">
        <f t="shared" si="144"/>
        <v>0</v>
      </c>
      <c r="BN204" s="131">
        <f t="shared" si="145"/>
        <v>7.7821180789881435E-3</v>
      </c>
      <c r="BO204" s="131">
        <f t="shared" si="146"/>
        <v>3.0117977742954217E-3</v>
      </c>
      <c r="BP204" s="129">
        <f t="shared" si="147"/>
        <v>4.5020002023460279E-2</v>
      </c>
      <c r="BQ204" s="129">
        <f t="shared" si="148"/>
        <v>1.3283842168283587E-2</v>
      </c>
      <c r="BR204" s="129">
        <f t="shared" si="149"/>
        <v>4.044988220209017E-3</v>
      </c>
      <c r="BS204" s="129">
        <f t="shared" si="150"/>
        <v>0</v>
      </c>
      <c r="BT204" s="129">
        <f t="shared" si="151"/>
        <v>1.642970680118741E-2</v>
      </c>
      <c r="BU204" s="129">
        <f t="shared" si="152"/>
        <v>9.1556665670778793E-3</v>
      </c>
      <c r="BV204" s="129">
        <f t="shared" si="153"/>
        <v>0</v>
      </c>
      <c r="BW204" s="129">
        <f t="shared" si="154"/>
        <v>2.214094005681431E-4</v>
      </c>
      <c r="BX204" s="129">
        <f t="shared" si="155"/>
        <v>8.5677093825659047E-5</v>
      </c>
      <c r="BY204" s="131">
        <f t="shared" si="156"/>
        <v>19.771076219031496</v>
      </c>
      <c r="BZ204" s="131">
        <f t="shared" si="157"/>
        <v>9.2129985938483561</v>
      </c>
      <c r="CA204" s="131">
        <f t="shared" si="158"/>
        <v>2.862613194882984</v>
      </c>
      <c r="CB204" s="131">
        <f t="shared" si="159"/>
        <v>0</v>
      </c>
      <c r="CC204" s="131">
        <f t="shared" si="160"/>
        <v>21.260474208326549</v>
      </c>
      <c r="CD204" s="131">
        <f t="shared" si="161"/>
        <v>12.095850617066272</v>
      </c>
      <c r="CE204" s="131">
        <f t="shared" si="162"/>
        <v>0</v>
      </c>
      <c r="CF204" s="131">
        <f t="shared" si="163"/>
        <v>0.36149370056163838</v>
      </c>
      <c r="CG204" s="131">
        <f t="shared" si="164"/>
        <v>0.13990301842954866</v>
      </c>
    </row>
    <row r="205" spans="2:85" x14ac:dyDescent="0.2">
      <c r="B205" s="103">
        <v>2035</v>
      </c>
      <c r="C205" s="103">
        <v>3</v>
      </c>
      <c r="D205" s="103">
        <v>6</v>
      </c>
      <c r="E205" s="4" t="s">
        <v>5</v>
      </c>
      <c r="F205" s="4" t="s">
        <v>8</v>
      </c>
      <c r="G205" s="133">
        <f>SUMIFS('Model Trip Data'!$H:$H,'Model Trip Data'!$A:$A,$B205,'Model Trip Data'!$B:$B,$C205,'Model Trip Data'!$C:$C,$D205,'Model Trip Data'!$E:$E,G$7,'Model Trip Data'!$F:$F,G$8,'Model Trip Data'!$D:$D,G$10,'Model Trip Data'!$G:$G,G$9)</f>
        <v>2</v>
      </c>
      <c r="H205" s="133">
        <f>SUMIFS('Model Trip Data'!$H:$H,'Model Trip Data'!$A:$A,$B205,'Model Trip Data'!$B:$B,$C205,'Model Trip Data'!$C:$C,$D205,'Model Trip Data'!$E:$E,H$7,'Model Trip Data'!$F:$F,H$8,'Model Trip Data'!$D:$D,H$10,'Model Trip Data'!$G:$G,H$9)</f>
        <v>91</v>
      </c>
      <c r="I205" s="133">
        <f>SUMIFS('Model Trip Data'!$H:$H,'Model Trip Data'!$A:$A,$B205,'Model Trip Data'!$B:$B,$C205,'Model Trip Data'!$C:$C,$D205,'Model Trip Data'!$E:$E,I$7,'Model Trip Data'!$F:$F,I$8,'Model Trip Data'!$D:$D,I$10,'Model Trip Data'!$G:$G,I$9)</f>
        <v>284</v>
      </c>
      <c r="J205" s="133">
        <f>SUMIFS('Model Trip Data'!$H:$H,'Model Trip Data'!$A:$A,$B205,'Model Trip Data'!$B:$B,$C205,'Model Trip Data'!$C:$C,$D205,'Model Trip Data'!$E:$E,J$7,'Model Trip Data'!$F:$F,J$8,'Model Trip Data'!$D:$D,J$10,'Model Trip Data'!$G:$G,J$9)</f>
        <v>0</v>
      </c>
      <c r="K205" s="133">
        <f>SUMIFS('Model Trip Data'!$H:$H,'Model Trip Data'!$A:$A,$B205,'Model Trip Data'!$B:$B,$C205,'Model Trip Data'!$C:$C,$D205,'Model Trip Data'!$E:$E,K$7,'Model Trip Data'!$F:$F,K$8,'Model Trip Data'!$D:$D,K$10,'Model Trip Data'!$G:$G,K$9)</f>
        <v>180</v>
      </c>
      <c r="L205" s="133">
        <f>SUMIFS('Model Trip Data'!$H:$H,'Model Trip Data'!$A:$A,$B205,'Model Trip Data'!$B:$B,$C205,'Model Trip Data'!$C:$C,$D205,'Model Trip Data'!$E:$E,L$7,'Model Trip Data'!$F:$F,L$8,'Model Trip Data'!$D:$D,L$10,'Model Trip Data'!$G:$G,L$9)</f>
        <v>757</v>
      </c>
      <c r="M205" s="133">
        <f>SUMIFS('Model Trip Data'!$H:$H,'Model Trip Data'!$A:$A,$B205,'Model Trip Data'!$B:$B,$C205,'Model Trip Data'!$C:$C,$D205,'Model Trip Data'!$E:$E,M$7,'Model Trip Data'!$F:$F,M$8,'Model Trip Data'!$G:$G,M$9)</f>
        <v>10</v>
      </c>
      <c r="N205" s="133">
        <f>SUMIFS('Model Trip Data'!$H:$H,'Model Trip Data'!$A:$A,$B205,'Model Trip Data'!$B:$B,$C205,'Model Trip Data'!$C:$C,$D205,'Model Trip Data'!$E:$E,N$7,'Model Trip Data'!$F:$F,N$8,'Model Trip Data'!$G:$G,N$9)</f>
        <v>457</v>
      </c>
      <c r="O205" s="133">
        <f>SUMIFS('Model Trip Data'!$H:$H,'Model Trip Data'!$A:$A,$B205,'Model Trip Data'!$B:$B,$C205,'Model Trip Data'!$C:$C,$D205,'Model Trip Data'!$E:$E,O$7,'Model Trip Data'!$F:$F,O$8,'Model Trip Data'!$G:$G,O$9)</f>
        <v>1611</v>
      </c>
      <c r="P205" s="134">
        <f>VLOOKUP($B205&amp;"_"&amp;$C205&amp;"_"&amp;$D205&amp;"_"&amp;P$10,'Model Skims Data'!$A:$H,6,FALSE)</f>
        <v>27.858682291568201</v>
      </c>
      <c r="Q205" s="134">
        <f>VLOOKUP($B205&amp;"_"&amp;$C205&amp;"_"&amp;$D205&amp;"_"&amp;Q$10,'Model Skims Data'!$A:$H,7,FALSE)</f>
        <v>27.8303243863901</v>
      </c>
      <c r="R205" s="134">
        <f>VLOOKUP($B205&amp;"_"&amp;$C205&amp;"_"&amp;$D205&amp;"_"&amp;R$10,'Model Skims Data'!$A:$H,6,FALSE)</f>
        <v>40.7482281967402</v>
      </c>
      <c r="S205" s="134">
        <f>VLOOKUP($B205&amp;"_"&amp;$C205&amp;"_"&amp;$D205&amp;"_"&amp;S$10,'Model Skims Data'!$A:$H,7,FALSE)</f>
        <v>40.7433657844959</v>
      </c>
      <c r="T205" s="134">
        <f>VLOOKUP($B205&amp;"_"&amp;$C205&amp;"_"&amp;$D205&amp;"_"&amp;T$10,'Model Skims Data'!$A:$H,6,FALSE)</f>
        <v>33.413320815731403</v>
      </c>
      <c r="U205" s="134">
        <f>VLOOKUP($B205&amp;"_"&amp;$C205&amp;"_"&amp;$D205&amp;"_"&amp;U$10,'Model Skims Data'!$A:$H,7,FALSE)</f>
        <v>33.409016500514099</v>
      </c>
      <c r="V205" s="134">
        <f>VLOOKUP($B205&amp;"_"&amp;$C205&amp;"_"&amp;$D205&amp;"_"&amp;V$10,'Model Skims Data'!$A:$H,8,FALSE)</f>
        <v>20.294101971726899</v>
      </c>
      <c r="W205" s="134">
        <f>VLOOKUP($B205&amp;"_"&amp;$C205&amp;"_"&amp;$D205&amp;"_"&amp;W$10,'Model Skims Data'!$A:$H,8,FALSE)</f>
        <v>31.215550180015502</v>
      </c>
      <c r="X205" s="134">
        <f>VLOOKUP($B205&amp;"_"&amp;$C205&amp;"_"&amp;$D205&amp;"_"&amp;X$10,'Model Skims Data'!$A:$H,8,FALSE)</f>
        <v>25.823687456822899</v>
      </c>
      <c r="Y205" s="134">
        <f>HLOOKUP('Pooling Demand- Subsidy &amp; ML'!$B205,'Main Sheet'!$B$9:$F$44,21,FALSE)</f>
        <v>26</v>
      </c>
      <c r="Z205" s="134">
        <f>HLOOKUP('Pooling Demand- Subsidy &amp; ML'!$B205,'Main Sheet'!$B$9:$F$44,23,FALSE)</f>
        <v>0</v>
      </c>
      <c r="AA205" s="179">
        <f>HLOOKUP('Pooling Demand- Subsidy &amp; ML'!$B205,'Main Sheet'!$B$9:$F$44,28,FALSE)</f>
        <v>-1.9513339196716502E-3</v>
      </c>
      <c r="AB205" s="180">
        <f>HLOOKUP('Pooling Demand- Subsidy &amp; ML'!$B205,'Main Sheet'!$B$9:$F$44,30,FALSE)</f>
        <v>-2.6</v>
      </c>
      <c r="AC205" s="180">
        <f>HLOOKUP('Pooling Demand- Subsidy &amp; ML'!$B205,'Main Sheet'!$B$9:$F$44,31,FALSE)</f>
        <v>-5.9</v>
      </c>
      <c r="AD205" s="180">
        <f>HLOOKUP('Pooling Demand- Subsidy &amp; ML'!$B205,'Main Sheet'!$B$9:$F$44,32,FALSE)</f>
        <v>-7.9</v>
      </c>
      <c r="AE205" s="108">
        <f t="shared" si="123"/>
        <v>0.17216148653243452</v>
      </c>
      <c r="AF205" s="108">
        <f t="shared" si="124"/>
        <v>7.6120228029123906E-3</v>
      </c>
      <c r="AG205" s="108">
        <f t="shared" si="125"/>
        <v>1.0370006421622055E-3</v>
      </c>
      <c r="AH205" s="134">
        <f>HLOOKUP('Pooling Demand- Subsidy &amp; ML'!$B205,'Main Sheet'!$B$9:$F$44,24,FALSE)</f>
        <v>54</v>
      </c>
      <c r="AI205" s="180">
        <f>HLOOKUP('Pooling Demand- Subsidy &amp; ML'!$B205,'Main Sheet'!$B$9:$F$44,34,FALSE)</f>
        <v>-2.9</v>
      </c>
      <c r="AJ205" s="180">
        <f>HLOOKUP('Pooling Demand- Subsidy &amp; ML'!$B205,'Main Sheet'!$B$9:$F$44,35,FALSE)</f>
        <v>-6.3</v>
      </c>
      <c r="AK205" s="180">
        <f>HLOOKUP('Pooling Demand- Subsidy &amp; ML'!$B205,'Main Sheet'!$B$9:$F$44,36,FALSE)</f>
        <v>-8.4</v>
      </c>
      <c r="AL205" s="108">
        <f t="shared" si="126"/>
        <v>1.3243220245281238E-2</v>
      </c>
      <c r="AM205" s="108">
        <f t="shared" si="127"/>
        <v>4.4770069319340392E-4</v>
      </c>
      <c r="AN205" s="108">
        <f t="shared" si="128"/>
        <v>5.4845375293974311E-5</v>
      </c>
      <c r="AO205" s="128">
        <f>HLOOKUP($B205,'Main Sheet'!$B$9:$F$44,26,FALSE)*$P205/(1-AE205)</f>
        <v>-1.0768740748676346</v>
      </c>
      <c r="AP205" s="128">
        <f>HLOOKUP($B205,'Main Sheet'!$B$9:$F$44,26,FALSE)*$P205/(1-AF205)</f>
        <v>-0.89831583394236902</v>
      </c>
      <c r="AQ205" s="128">
        <f>HLOOKUP($B205,'Main Sheet'!$B$9:$F$44,26,FALSE)*$P205/(1-AG205)</f>
        <v>-0.89240325607980486</v>
      </c>
      <c r="AR205" s="128">
        <f>HLOOKUP($B205,'Main Sheet'!$B$9:$F$44,26,FALSE)*$R205/(1-AE205)</f>
        <v>-1.5751179500381804</v>
      </c>
      <c r="AS205" s="128">
        <f>HLOOKUP($B205,'Main Sheet'!$B$9:$F$44,26,FALSE)*$R205/(1-AF205)</f>
        <v>-1.3139450822233449</v>
      </c>
      <c r="AT205" s="128">
        <f>HLOOKUP($B205,'Main Sheet'!$B$9:$F$44,26,FALSE)*$R205/(1-AG205)</f>
        <v>-1.3052968960150662</v>
      </c>
      <c r="AU205" s="128">
        <f>HLOOKUP($B205,'Main Sheet'!$B$9:$F$44,26,FALSE)*$T205/(1-AL205)</f>
        <v>-1.0835763057733292</v>
      </c>
      <c r="AV205" s="128">
        <f>HLOOKUP($B205,'Main Sheet'!$B$9:$F$44,26,FALSE)*$T205/(1-AM205)</f>
        <v>-1.0697051738512506</v>
      </c>
      <c r="AW205" s="128">
        <f>HLOOKUP($B205,'Main Sheet'!$B$9:$F$44,26,FALSE)*$T205/(1-AN205)</f>
        <v>-1.0692849114356688</v>
      </c>
      <c r="AX205" s="50">
        <f t="shared" si="129"/>
        <v>1.0961714766062152E-3</v>
      </c>
      <c r="AY205" s="50">
        <f t="shared" si="130"/>
        <v>9.1441350212873029E-4</v>
      </c>
      <c r="AZ205" s="50">
        <f t="shared" si="131"/>
        <v>9.0839497186839997E-4</v>
      </c>
      <c r="BA205" s="50">
        <f t="shared" si="132"/>
        <v>1.879559712266296E-4</v>
      </c>
      <c r="BB205" s="50">
        <f t="shared" si="133"/>
        <v>1.5679068609544838E-4</v>
      </c>
      <c r="BC205" s="50">
        <f t="shared" si="134"/>
        <v>1.5575871370373867E-4</v>
      </c>
      <c r="BD205" s="50">
        <f t="shared" si="135"/>
        <v>1.3958666388689002E-4</v>
      </c>
      <c r="BE205" s="50">
        <f t="shared" si="136"/>
        <v>1.3779978001076461E-4</v>
      </c>
      <c r="BF205" s="50">
        <f t="shared" si="137"/>
        <v>1.3774564166514416E-4</v>
      </c>
      <c r="BG205" s="131">
        <f t="shared" si="138"/>
        <v>0.34432297306486903</v>
      </c>
      <c r="BH205" s="131">
        <f t="shared" si="139"/>
        <v>0.69269407506502756</v>
      </c>
      <c r="BI205" s="131">
        <f t="shared" si="140"/>
        <v>0.29450818237406634</v>
      </c>
      <c r="BJ205" s="131">
        <f t="shared" si="141"/>
        <v>0</v>
      </c>
      <c r="BK205" s="131">
        <f t="shared" si="142"/>
        <v>1.3701641045242303</v>
      </c>
      <c r="BL205" s="131">
        <f t="shared" si="143"/>
        <v>0.78500948611678956</v>
      </c>
      <c r="BM205" s="131">
        <f t="shared" si="144"/>
        <v>0.13243220245281237</v>
      </c>
      <c r="BN205" s="131">
        <f t="shared" si="145"/>
        <v>0.20459921678938559</v>
      </c>
      <c r="BO205" s="131">
        <f t="shared" si="146"/>
        <v>8.8355899598592622E-2</v>
      </c>
      <c r="BP205" s="129">
        <f t="shared" si="147"/>
        <v>3.7743702181395955E-4</v>
      </c>
      <c r="BQ205" s="129">
        <f t="shared" si="148"/>
        <v>6.3340881508403349E-4</v>
      </c>
      <c r="BR205" s="129">
        <f t="shared" si="149"/>
        <v>2.6752975204270358E-4</v>
      </c>
      <c r="BS205" s="129">
        <f t="shared" si="150"/>
        <v>0</v>
      </c>
      <c r="BT205" s="129">
        <f t="shared" si="151"/>
        <v>2.1482897001170973E-4</v>
      </c>
      <c r="BU205" s="129">
        <f t="shared" si="152"/>
        <v>1.2227206780278404E-4</v>
      </c>
      <c r="BV205" s="129">
        <f t="shared" si="153"/>
        <v>1.8485769331581293E-5</v>
      </c>
      <c r="BW205" s="129">
        <f t="shared" si="154"/>
        <v>2.819372706395207E-5</v>
      </c>
      <c r="BX205" s="129">
        <f t="shared" si="155"/>
        <v>1.2170640085109194E-5</v>
      </c>
      <c r="BY205" s="131">
        <f t="shared" si="156"/>
        <v>6.9953852719952243</v>
      </c>
      <c r="BZ205" s="131">
        <f t="shared" si="157"/>
        <v>14.070458657663822</v>
      </c>
      <c r="CA205" s="131">
        <f t="shared" si="158"/>
        <v>5.9822083606756706</v>
      </c>
      <c r="CB205" s="131">
        <f t="shared" si="159"/>
        <v>0</v>
      </c>
      <c r="CC205" s="131">
        <f t="shared" si="160"/>
        <v>42.777132364125634</v>
      </c>
      <c r="CD205" s="131">
        <f t="shared" si="161"/>
        <v>24.508319795534938</v>
      </c>
      <c r="CE205" s="131">
        <f t="shared" si="162"/>
        <v>3.4203651760897391</v>
      </c>
      <c r="CF205" s="131">
        <f t="shared" si="163"/>
        <v>5.2842342942757883</v>
      </c>
      <c r="CG205" s="131">
        <f t="shared" si="164"/>
        <v>2.2819894270061871</v>
      </c>
    </row>
    <row r="206" spans="2:85" x14ac:dyDescent="0.2">
      <c r="B206" s="103">
        <v>2035</v>
      </c>
      <c r="C206" s="103">
        <v>4</v>
      </c>
      <c r="D206" s="103">
        <v>6</v>
      </c>
      <c r="E206" s="4" t="s">
        <v>6</v>
      </c>
      <c r="F206" s="4" t="s">
        <v>8</v>
      </c>
      <c r="G206" s="133">
        <f>SUMIFS('Model Trip Data'!$H:$H,'Model Trip Data'!$A:$A,$B206,'Model Trip Data'!$B:$B,$C206,'Model Trip Data'!$C:$C,$D206,'Model Trip Data'!$E:$E,G$7,'Model Trip Data'!$F:$F,G$8,'Model Trip Data'!$D:$D,G$10,'Model Trip Data'!$G:$G,G$9)</f>
        <v>0</v>
      </c>
      <c r="H206" s="133">
        <f>SUMIFS('Model Trip Data'!$H:$H,'Model Trip Data'!$A:$A,$B206,'Model Trip Data'!$B:$B,$C206,'Model Trip Data'!$C:$C,$D206,'Model Trip Data'!$E:$E,H$7,'Model Trip Data'!$F:$F,H$8,'Model Trip Data'!$D:$D,H$10,'Model Trip Data'!$G:$G,H$9)</f>
        <v>1</v>
      </c>
      <c r="I206" s="133">
        <f>SUMIFS('Model Trip Data'!$H:$H,'Model Trip Data'!$A:$A,$B206,'Model Trip Data'!$B:$B,$C206,'Model Trip Data'!$C:$C,$D206,'Model Trip Data'!$E:$E,I$7,'Model Trip Data'!$F:$F,I$8,'Model Trip Data'!$D:$D,I$10,'Model Trip Data'!$G:$G,I$9)</f>
        <v>1</v>
      </c>
      <c r="J206" s="133">
        <f>SUMIFS('Model Trip Data'!$H:$H,'Model Trip Data'!$A:$A,$B206,'Model Trip Data'!$B:$B,$C206,'Model Trip Data'!$C:$C,$D206,'Model Trip Data'!$E:$E,J$7,'Model Trip Data'!$F:$F,J$8,'Model Trip Data'!$D:$D,J$10,'Model Trip Data'!$G:$G,J$9)</f>
        <v>0</v>
      </c>
      <c r="K206" s="133">
        <f>SUMIFS('Model Trip Data'!$H:$H,'Model Trip Data'!$A:$A,$B206,'Model Trip Data'!$B:$B,$C206,'Model Trip Data'!$C:$C,$D206,'Model Trip Data'!$E:$E,K$7,'Model Trip Data'!$F:$F,K$8,'Model Trip Data'!$D:$D,K$10,'Model Trip Data'!$G:$G,K$9)</f>
        <v>1</v>
      </c>
      <c r="L206" s="133">
        <f>SUMIFS('Model Trip Data'!$H:$H,'Model Trip Data'!$A:$A,$B206,'Model Trip Data'!$B:$B,$C206,'Model Trip Data'!$C:$C,$D206,'Model Trip Data'!$E:$E,L$7,'Model Trip Data'!$F:$F,L$8,'Model Trip Data'!$D:$D,L$10,'Model Trip Data'!$G:$G,L$9)</f>
        <v>20</v>
      </c>
      <c r="M206" s="133">
        <f>SUMIFS('Model Trip Data'!$H:$H,'Model Trip Data'!$A:$A,$B206,'Model Trip Data'!$B:$B,$C206,'Model Trip Data'!$C:$C,$D206,'Model Trip Data'!$E:$E,M$7,'Model Trip Data'!$F:$F,M$8,'Model Trip Data'!$G:$G,M$9)</f>
        <v>2</v>
      </c>
      <c r="N206" s="133">
        <f>SUMIFS('Model Trip Data'!$H:$H,'Model Trip Data'!$A:$A,$B206,'Model Trip Data'!$B:$B,$C206,'Model Trip Data'!$C:$C,$D206,'Model Trip Data'!$E:$E,N$7,'Model Trip Data'!$F:$F,N$8,'Model Trip Data'!$G:$G,N$9)</f>
        <v>29</v>
      </c>
      <c r="O206" s="133">
        <f>SUMIFS('Model Trip Data'!$H:$H,'Model Trip Data'!$A:$A,$B206,'Model Trip Data'!$B:$B,$C206,'Model Trip Data'!$C:$C,$D206,'Model Trip Data'!$E:$E,O$7,'Model Trip Data'!$F:$F,O$8,'Model Trip Data'!$G:$G,O$9)</f>
        <v>113</v>
      </c>
      <c r="P206" s="134">
        <f>VLOOKUP($B206&amp;"_"&amp;$C206&amp;"_"&amp;$D206&amp;"_"&amp;P$10,'Model Skims Data'!$A:$H,6,FALSE)</f>
        <v>85.205367481007301</v>
      </c>
      <c r="Q206" s="134">
        <f>VLOOKUP($B206&amp;"_"&amp;$C206&amp;"_"&amp;$D206&amp;"_"&amp;Q$10,'Model Skims Data'!$A:$H,7,FALSE)</f>
        <v>85.044104744406297</v>
      </c>
      <c r="R206" s="134">
        <f>VLOOKUP($B206&amp;"_"&amp;$C206&amp;"_"&amp;$D206&amp;"_"&amp;R$10,'Model Skims Data'!$A:$H,6,FALSE)</f>
        <v>94.280617875051306</v>
      </c>
      <c r="S206" s="134">
        <f>VLOOKUP($B206&amp;"_"&amp;$C206&amp;"_"&amp;$D206&amp;"_"&amp;S$10,'Model Skims Data'!$A:$H,7,FALSE)</f>
        <v>94.274630089328696</v>
      </c>
      <c r="T206" s="134">
        <f>VLOOKUP($B206&amp;"_"&amp;$C206&amp;"_"&amp;$D206&amp;"_"&amp;T$10,'Model Skims Data'!$A:$H,6,FALSE)</f>
        <v>89.387467155243399</v>
      </c>
      <c r="U206" s="134">
        <f>VLOOKUP($B206&amp;"_"&amp;$C206&amp;"_"&amp;$D206&amp;"_"&amp;U$10,'Model Skims Data'!$A:$H,7,FALSE)</f>
        <v>89.037473156465495</v>
      </c>
      <c r="V206" s="134">
        <f>VLOOKUP($B206&amp;"_"&amp;$C206&amp;"_"&amp;$D206&amp;"_"&amp;V$10,'Model Skims Data'!$A:$H,8,FALSE)</f>
        <v>58.546406241024201</v>
      </c>
      <c r="W206" s="134">
        <f>VLOOKUP($B206&amp;"_"&amp;$C206&amp;"_"&amp;$D206&amp;"_"&amp;W$10,'Model Skims Data'!$A:$H,8,FALSE)</f>
        <v>65.067142686887394</v>
      </c>
      <c r="X206" s="134">
        <f>VLOOKUP($B206&amp;"_"&amp;$C206&amp;"_"&amp;$D206&amp;"_"&amp;X$10,'Model Skims Data'!$A:$H,8,FALSE)</f>
        <v>62.804763921812302</v>
      </c>
      <c r="Y206" s="134">
        <f>HLOOKUP('Pooling Demand- Subsidy &amp; ML'!$B206,'Main Sheet'!$B$9:$F$44,21,FALSE)</f>
        <v>26</v>
      </c>
      <c r="Z206" s="134">
        <f>HLOOKUP('Pooling Demand- Subsidy &amp; ML'!$B206,'Main Sheet'!$B$9:$F$44,23,FALSE)</f>
        <v>0</v>
      </c>
      <c r="AA206" s="179">
        <f>HLOOKUP('Pooling Demand- Subsidy &amp; ML'!$B206,'Main Sheet'!$B$9:$F$44,28,FALSE)</f>
        <v>-1.9513339196716502E-3</v>
      </c>
      <c r="AB206" s="180">
        <f>HLOOKUP('Pooling Demand- Subsidy &amp; ML'!$B206,'Main Sheet'!$B$9:$F$44,30,FALSE)</f>
        <v>-2.6</v>
      </c>
      <c r="AC206" s="180">
        <f>HLOOKUP('Pooling Demand- Subsidy &amp; ML'!$B206,'Main Sheet'!$B$9:$F$44,31,FALSE)</f>
        <v>-5.9</v>
      </c>
      <c r="AD206" s="180">
        <f>HLOOKUP('Pooling Demand- Subsidy &amp; ML'!$B206,'Main Sheet'!$B$9:$F$44,32,FALSE)</f>
        <v>-7.9</v>
      </c>
      <c r="AE206" s="108">
        <f t="shared" ref="AE206:AE257" si="165">1/(1+EXP($AA206*$V206*($Y206-$Z206)-AB206))</f>
        <v>0.59153951245136116</v>
      </c>
      <c r="AF206" s="108">
        <f t="shared" ref="AF206:AF257" si="166">1/(1+EXP($AA206*$V206*($Y206-$Z206)-AC206))</f>
        <v>5.070636589044307E-2</v>
      </c>
      <c r="AG206" s="108">
        <f t="shared" ref="AG206:AG257" si="167">1/(1+EXP($AA206*$V206*($Y206-$Z206)-AD206))</f>
        <v>7.1770301385564225E-3</v>
      </c>
      <c r="AH206" s="134">
        <f>HLOOKUP('Pooling Demand- Subsidy &amp; ML'!$B206,'Main Sheet'!$B$9:$F$44,24,FALSE)</f>
        <v>54</v>
      </c>
      <c r="AI206" s="180">
        <f>HLOOKUP('Pooling Demand- Subsidy &amp; ML'!$B206,'Main Sheet'!$B$9:$F$44,34,FALSE)</f>
        <v>-2.9</v>
      </c>
      <c r="AJ206" s="180">
        <f>HLOOKUP('Pooling Demand- Subsidy &amp; ML'!$B206,'Main Sheet'!$B$9:$F$44,35,FALSE)</f>
        <v>-6.3</v>
      </c>
      <c r="AK206" s="180">
        <f>HLOOKUP('Pooling Demand- Subsidy &amp; ML'!$B206,'Main Sheet'!$B$9:$F$44,36,FALSE)</f>
        <v>-8.4</v>
      </c>
      <c r="AL206" s="108">
        <f t="shared" ref="AL206:AL257" si="168">1/(1+EXP($AA206*$X206*($Y206-$AH206)-AI206))</f>
        <v>1.7762272987449177E-3</v>
      </c>
      <c r="AM206" s="108">
        <f t="shared" ref="AM206:AM257" si="169">1/(1+EXP($AA206*$X206*($Y206-$AH206)-AJ206))</f>
        <v>5.9380466371539427E-5</v>
      </c>
      <c r="AN206" s="108">
        <f t="shared" ref="AN206:AN257" si="170">1/(1+EXP($AA206*$X206*($Y206-$AH206)-AK206))</f>
        <v>7.2718987508383506E-6</v>
      </c>
      <c r="AO206" s="128">
        <f>HLOOKUP($B206,'Main Sheet'!$B$9:$F$44,26,FALSE)*$P206/(1-AE206)</f>
        <v>-6.6752399375412237</v>
      </c>
      <c r="AP206" s="128">
        <f>HLOOKUP($B206,'Main Sheet'!$B$9:$F$44,26,FALSE)*$P206/(1-AF206)</f>
        <v>-2.8722111488188524</v>
      </c>
      <c r="AQ206" s="128">
        <f>HLOOKUP($B206,'Main Sheet'!$B$9:$F$44,26,FALSE)*$P206/(1-AG206)</f>
        <v>-2.7462819074106926</v>
      </c>
      <c r="AR206" s="128">
        <f>HLOOKUP($B206,'Main Sheet'!$B$9:$F$44,26,FALSE)*$R206/(1-AE206)</f>
        <v>-7.3862218353308524</v>
      </c>
      <c r="AS206" s="128">
        <f>HLOOKUP($B206,'Main Sheet'!$B$9:$F$44,26,FALSE)*$R206/(1-AF206)</f>
        <v>-3.1781312584399521</v>
      </c>
      <c r="AT206" s="128">
        <f>HLOOKUP($B206,'Main Sheet'!$B$9:$F$44,26,FALSE)*$R206/(1-AG206)</f>
        <v>-3.0387892540627717</v>
      </c>
      <c r="AU206" s="128">
        <f>HLOOKUP($B206,'Main Sheet'!$B$9:$F$44,26,FALSE)*$T206/(1-AL206)</f>
        <v>-2.8654887082356022</v>
      </c>
      <c r="AV206" s="128">
        <f>HLOOKUP($B206,'Main Sheet'!$B$9:$F$44,26,FALSE)*$T206/(1-AM206)</f>
        <v>-2.8605688108778664</v>
      </c>
      <c r="AW206" s="128">
        <f>HLOOKUP($B206,'Main Sheet'!$B$9:$F$44,26,FALSE)*$T206/(1-AN206)</f>
        <v>-2.860419749650593</v>
      </c>
      <c r="AX206" s="50">
        <f t="shared" si="129"/>
        <v>1.263379868687447E-2</v>
      </c>
      <c r="AY206" s="50">
        <f t="shared" si="130"/>
        <v>5.4360499068052768E-3</v>
      </c>
      <c r="AZ206" s="50">
        <f t="shared" si="131"/>
        <v>5.1977117047888963E-3</v>
      </c>
      <c r="BA206" s="50">
        <f t="shared" si="132"/>
        <v>4.6910080402990756E-4</v>
      </c>
      <c r="BB206" s="50">
        <f t="shared" si="133"/>
        <v>2.0184391450517311E-4</v>
      </c>
      <c r="BC206" s="50">
        <f t="shared" si="134"/>
        <v>1.9299426880731326E-4</v>
      </c>
      <c r="BD206" s="50">
        <f t="shared" si="135"/>
        <v>1.1219736763617209E-2</v>
      </c>
      <c r="BE206" s="50">
        <f t="shared" si="136"/>
        <v>1.1200473050206243E-2</v>
      </c>
      <c r="BF206" s="50">
        <f t="shared" si="137"/>
        <v>1.1199889405354716E-2</v>
      </c>
      <c r="BG206" s="131">
        <f t="shared" si="138"/>
        <v>0</v>
      </c>
      <c r="BH206" s="131">
        <f t="shared" si="139"/>
        <v>5.070636589044307E-2</v>
      </c>
      <c r="BI206" s="131">
        <f t="shared" si="140"/>
        <v>7.1770301385564225E-3</v>
      </c>
      <c r="BJ206" s="131">
        <f t="shared" si="141"/>
        <v>0</v>
      </c>
      <c r="BK206" s="131">
        <f t="shared" si="142"/>
        <v>5.070636589044307E-2</v>
      </c>
      <c r="BL206" s="131">
        <f t="shared" si="143"/>
        <v>0.14354060277112846</v>
      </c>
      <c r="BM206" s="131">
        <f t="shared" si="144"/>
        <v>3.5524545974898354E-3</v>
      </c>
      <c r="BN206" s="131">
        <f t="shared" si="145"/>
        <v>1.7220335247746434E-3</v>
      </c>
      <c r="BO206" s="131">
        <f t="shared" si="146"/>
        <v>8.2172455884473364E-4</v>
      </c>
      <c r="BP206" s="129">
        <f t="shared" si="147"/>
        <v>0</v>
      </c>
      <c r="BQ206" s="129">
        <f t="shared" si="148"/>
        <v>2.7564233557317731E-4</v>
      </c>
      <c r="BR206" s="129">
        <f t="shared" si="149"/>
        <v>3.730413355679739E-5</v>
      </c>
      <c r="BS206" s="129">
        <f t="shared" si="150"/>
        <v>0</v>
      </c>
      <c r="BT206" s="129">
        <f t="shared" si="151"/>
        <v>1.0234771381658617E-5</v>
      </c>
      <c r="BU206" s="129">
        <f t="shared" si="152"/>
        <v>2.7702513675974938E-5</v>
      </c>
      <c r="BV206" s="129">
        <f t="shared" si="153"/>
        <v>3.9857605448537681E-5</v>
      </c>
      <c r="BW206" s="129">
        <f t="shared" si="154"/>
        <v>1.9287590085790059E-5</v>
      </c>
      <c r="BX206" s="129">
        <f t="shared" si="155"/>
        <v>9.2032241807249106E-6</v>
      </c>
      <c r="BY206" s="131">
        <f t="shared" si="156"/>
        <v>0</v>
      </c>
      <c r="BZ206" s="131">
        <f t="shared" si="157"/>
        <v>2.984813364583585</v>
      </c>
      <c r="CA206" s="131">
        <f t="shared" si="158"/>
        <v>0.42237334505368423</v>
      </c>
      <c r="CB206" s="131">
        <f t="shared" si="159"/>
        <v>0</v>
      </c>
      <c r="CC206" s="131">
        <f t="shared" si="160"/>
        <v>3.2999842918568372</v>
      </c>
      <c r="CD206" s="131">
        <f t="shared" si="161"/>
        <v>9.3415794052809797</v>
      </c>
      <c r="CE206" s="131">
        <f t="shared" si="162"/>
        <v>0.22561431983899</v>
      </c>
      <c r="CF206" s="131">
        <f t="shared" si="163"/>
        <v>0.10936326153087653</v>
      </c>
      <c r="CG206" s="131">
        <f t="shared" si="164"/>
        <v>5.2186223248988799E-2</v>
      </c>
    </row>
    <row r="207" spans="2:85" x14ac:dyDescent="0.2">
      <c r="B207" s="103">
        <v>2035</v>
      </c>
      <c r="C207" s="103">
        <v>5</v>
      </c>
      <c r="D207" s="103">
        <v>6</v>
      </c>
      <c r="E207" s="4" t="s">
        <v>7</v>
      </c>
      <c r="F207" s="4" t="s">
        <v>8</v>
      </c>
      <c r="G207" s="133">
        <f>SUMIFS('Model Trip Data'!$H:$H,'Model Trip Data'!$A:$A,$B207,'Model Trip Data'!$B:$B,$C207,'Model Trip Data'!$C:$C,$D207,'Model Trip Data'!$E:$E,G$7,'Model Trip Data'!$F:$F,G$8,'Model Trip Data'!$D:$D,G$10,'Model Trip Data'!$G:$G,G$9)</f>
        <v>0</v>
      </c>
      <c r="H207" s="133">
        <f>SUMIFS('Model Trip Data'!$H:$H,'Model Trip Data'!$A:$A,$B207,'Model Trip Data'!$B:$B,$C207,'Model Trip Data'!$C:$C,$D207,'Model Trip Data'!$E:$E,H$7,'Model Trip Data'!$F:$F,H$8,'Model Trip Data'!$D:$D,H$10,'Model Trip Data'!$G:$G,H$9)</f>
        <v>4</v>
      </c>
      <c r="I207" s="133">
        <f>SUMIFS('Model Trip Data'!$H:$H,'Model Trip Data'!$A:$A,$B207,'Model Trip Data'!$B:$B,$C207,'Model Trip Data'!$C:$C,$D207,'Model Trip Data'!$E:$E,I$7,'Model Trip Data'!$F:$F,I$8,'Model Trip Data'!$D:$D,I$10,'Model Trip Data'!$G:$G,I$9)</f>
        <v>12</v>
      </c>
      <c r="J207" s="133">
        <f>SUMIFS('Model Trip Data'!$H:$H,'Model Trip Data'!$A:$A,$B207,'Model Trip Data'!$B:$B,$C207,'Model Trip Data'!$C:$C,$D207,'Model Trip Data'!$E:$E,J$7,'Model Trip Data'!$F:$F,J$8,'Model Trip Data'!$D:$D,J$10,'Model Trip Data'!$G:$G,J$9)</f>
        <v>2</v>
      </c>
      <c r="K207" s="133">
        <f>SUMIFS('Model Trip Data'!$H:$H,'Model Trip Data'!$A:$A,$B207,'Model Trip Data'!$B:$B,$C207,'Model Trip Data'!$C:$C,$D207,'Model Trip Data'!$E:$E,K$7,'Model Trip Data'!$F:$F,K$8,'Model Trip Data'!$D:$D,K$10,'Model Trip Data'!$G:$G,K$9)</f>
        <v>45</v>
      </c>
      <c r="L207" s="133">
        <f>SUMIFS('Model Trip Data'!$H:$H,'Model Trip Data'!$A:$A,$B207,'Model Trip Data'!$B:$B,$C207,'Model Trip Data'!$C:$C,$D207,'Model Trip Data'!$E:$E,L$7,'Model Trip Data'!$F:$F,L$8,'Model Trip Data'!$D:$D,L$10,'Model Trip Data'!$G:$G,L$9)</f>
        <v>174</v>
      </c>
      <c r="M207" s="133">
        <f>SUMIFS('Model Trip Data'!$H:$H,'Model Trip Data'!$A:$A,$B207,'Model Trip Data'!$B:$B,$C207,'Model Trip Data'!$C:$C,$D207,'Model Trip Data'!$E:$E,M$7,'Model Trip Data'!$F:$F,M$8,'Model Trip Data'!$G:$G,M$9)</f>
        <v>4</v>
      </c>
      <c r="N207" s="133">
        <f>SUMIFS('Model Trip Data'!$H:$H,'Model Trip Data'!$A:$A,$B207,'Model Trip Data'!$B:$B,$C207,'Model Trip Data'!$C:$C,$D207,'Model Trip Data'!$E:$E,N$7,'Model Trip Data'!$F:$F,N$8,'Model Trip Data'!$G:$G,N$9)</f>
        <v>109</v>
      </c>
      <c r="O207" s="133">
        <f>SUMIFS('Model Trip Data'!$H:$H,'Model Trip Data'!$A:$A,$B207,'Model Trip Data'!$B:$B,$C207,'Model Trip Data'!$C:$C,$D207,'Model Trip Data'!$E:$E,O$7,'Model Trip Data'!$F:$F,O$8,'Model Trip Data'!$G:$G,O$9)</f>
        <v>374</v>
      </c>
      <c r="P207" s="134">
        <f>VLOOKUP($B207&amp;"_"&amp;$C207&amp;"_"&amp;$D207&amp;"_"&amp;P$10,'Model Skims Data'!$A:$H,6,FALSE)</f>
        <v>64.698867580308303</v>
      </c>
      <c r="Q207" s="134">
        <f>VLOOKUP($B207&amp;"_"&amp;$C207&amp;"_"&amp;$D207&amp;"_"&amp;Q$10,'Model Skims Data'!$A:$H,7,FALSE)</f>
        <v>63.453611850738497</v>
      </c>
      <c r="R207" s="134">
        <f>VLOOKUP($B207&amp;"_"&amp;$C207&amp;"_"&amp;$D207&amp;"_"&amp;R$10,'Model Skims Data'!$A:$H,6,FALSE)</f>
        <v>64.375979369146805</v>
      </c>
      <c r="S207" s="134">
        <f>VLOOKUP($B207&amp;"_"&amp;$C207&amp;"_"&amp;$D207&amp;"_"&amp;S$10,'Model Skims Data'!$A:$H,7,FALSE)</f>
        <v>64.179413590514898</v>
      </c>
      <c r="T207" s="134">
        <f>VLOOKUP($B207&amp;"_"&amp;$C207&amp;"_"&amp;$D207&amp;"_"&amp;T$10,'Model Skims Data'!$A:$H,6,FALSE)</f>
        <v>63.756653703575601</v>
      </c>
      <c r="U207" s="134">
        <f>VLOOKUP($B207&amp;"_"&amp;$C207&amp;"_"&amp;$D207&amp;"_"&amp;U$10,'Model Skims Data'!$A:$H,7,FALSE)</f>
        <v>63.139562309211001</v>
      </c>
      <c r="V207" s="134">
        <f>VLOOKUP($B207&amp;"_"&amp;$C207&amp;"_"&amp;$D207&amp;"_"&amp;V$10,'Model Skims Data'!$A:$H,8,FALSE)</f>
        <v>46.571693187485103</v>
      </c>
      <c r="W207" s="134">
        <f>VLOOKUP($B207&amp;"_"&amp;$C207&amp;"_"&amp;$D207&amp;"_"&amp;W$10,'Model Skims Data'!$A:$H,8,FALSE)</f>
        <v>44.764647991197201</v>
      </c>
      <c r="X207" s="134">
        <f>VLOOKUP($B207&amp;"_"&amp;$C207&amp;"_"&amp;$D207&amp;"_"&amp;X$10,'Model Skims Data'!$A:$H,8,FALSE)</f>
        <v>45.027463478157898</v>
      </c>
      <c r="Y207" s="134">
        <f>HLOOKUP('Pooling Demand- Subsidy &amp; ML'!$B207,'Main Sheet'!$B$9:$F$44,21,FALSE)</f>
        <v>26</v>
      </c>
      <c r="Z207" s="134">
        <f>HLOOKUP('Pooling Demand- Subsidy &amp; ML'!$B207,'Main Sheet'!$B$9:$F$44,23,FALSE)</f>
        <v>0</v>
      </c>
      <c r="AA207" s="179">
        <f>HLOOKUP('Pooling Demand- Subsidy &amp; ML'!$B207,'Main Sheet'!$B$9:$F$44,28,FALSE)</f>
        <v>-1.9513339196716502E-3</v>
      </c>
      <c r="AB207" s="180">
        <f>HLOOKUP('Pooling Demand- Subsidy &amp; ML'!$B207,'Main Sheet'!$B$9:$F$44,30,FALSE)</f>
        <v>-2.6</v>
      </c>
      <c r="AC207" s="180">
        <f>HLOOKUP('Pooling Demand- Subsidy &amp; ML'!$B207,'Main Sheet'!$B$9:$F$44,31,FALSE)</f>
        <v>-5.9</v>
      </c>
      <c r="AD207" s="180">
        <f>HLOOKUP('Pooling Demand- Subsidy &amp; ML'!$B207,'Main Sheet'!$B$9:$F$44,32,FALSE)</f>
        <v>-7.9</v>
      </c>
      <c r="AE207" s="108">
        <f t="shared" si="165"/>
        <v>0.44097649150200197</v>
      </c>
      <c r="AF207" s="108">
        <f t="shared" si="166"/>
        <v>2.8272111382103164E-2</v>
      </c>
      <c r="AG207" s="108">
        <f t="shared" si="167"/>
        <v>3.9220932909160913E-3</v>
      </c>
      <c r="AH207" s="134">
        <f>HLOOKUP('Pooling Demand- Subsidy &amp; ML'!$B207,'Main Sheet'!$B$9:$F$44,24,FALSE)</f>
        <v>54</v>
      </c>
      <c r="AI207" s="180">
        <f>HLOOKUP('Pooling Demand- Subsidy &amp; ML'!$B207,'Main Sheet'!$B$9:$F$44,34,FALSE)</f>
        <v>-2.9</v>
      </c>
      <c r="AJ207" s="180">
        <f>HLOOKUP('Pooling Demand- Subsidy &amp; ML'!$B207,'Main Sheet'!$B$9:$F$44,35,FALSE)</f>
        <v>-6.3</v>
      </c>
      <c r="AK207" s="180">
        <f>HLOOKUP('Pooling Demand- Subsidy &amp; ML'!$B207,'Main Sheet'!$B$9:$F$44,36,FALSE)</f>
        <v>-8.4</v>
      </c>
      <c r="AL207" s="108">
        <f t="shared" si="168"/>
        <v>4.6780668822634479E-3</v>
      </c>
      <c r="AM207" s="108">
        <f t="shared" si="169"/>
        <v>1.568315726204269E-4</v>
      </c>
      <c r="AN207" s="108">
        <f t="shared" si="170"/>
        <v>1.9207677706589097E-5</v>
      </c>
      <c r="AO207" s="128">
        <f>HLOOKUP($B207,'Main Sheet'!$B$9:$F$44,26,FALSE)*$P207/(1-AE207)</f>
        <v>-3.7035361323758722</v>
      </c>
      <c r="AP207" s="128">
        <f>HLOOKUP($B207,'Main Sheet'!$B$9:$F$44,26,FALSE)*$P207/(1-AF207)</f>
        <v>-2.1306003324805007</v>
      </c>
      <c r="AQ207" s="128">
        <f>HLOOKUP($B207,'Main Sheet'!$B$9:$F$44,26,FALSE)*$P207/(1-AG207)</f>
        <v>-2.0785158958199235</v>
      </c>
      <c r="AR207" s="128">
        <f>HLOOKUP($B207,'Main Sheet'!$B$9:$F$44,26,FALSE)*$R207/(1-AE207)</f>
        <v>-3.685053148028882</v>
      </c>
      <c r="AS207" s="128">
        <f>HLOOKUP($B207,'Main Sheet'!$B$9:$F$44,26,FALSE)*$R207/(1-AF207)</f>
        <v>-2.1199672911958012</v>
      </c>
      <c r="AT207" s="128">
        <f>HLOOKUP($B207,'Main Sheet'!$B$9:$F$44,26,FALSE)*$R207/(1-AG207)</f>
        <v>-2.0681427887691859</v>
      </c>
      <c r="AU207" s="128">
        <f>HLOOKUP($B207,'Main Sheet'!$B$9:$F$44,26,FALSE)*$T207/(1-AL207)</f>
        <v>-2.0498020295038373</v>
      </c>
      <c r="AV207" s="128">
        <f>HLOOKUP($B207,'Main Sheet'!$B$9:$F$44,26,FALSE)*$T207/(1-AM207)</f>
        <v>-2.0405329385041484</v>
      </c>
      <c r="AW207" s="128">
        <f>HLOOKUP($B207,'Main Sheet'!$B$9:$F$44,26,FALSE)*$T207/(1-AN207)</f>
        <v>-2.0402521070193309</v>
      </c>
      <c r="AX207" s="50">
        <f t="shared" si="129"/>
        <v>7.1281766760219342E-2</v>
      </c>
      <c r="AY207" s="50">
        <f t="shared" si="130"/>
        <v>4.1007553465312659E-2</v>
      </c>
      <c r="AZ207" s="50">
        <f t="shared" si="131"/>
        <v>4.0005087029675389E-2</v>
      </c>
      <c r="BA207" s="50">
        <f t="shared" si="132"/>
        <v>1.1251950625692788E-2</v>
      </c>
      <c r="BB207" s="50">
        <f t="shared" si="133"/>
        <v>6.4731135021425974E-3</v>
      </c>
      <c r="BC207" s="50">
        <f t="shared" si="134"/>
        <v>6.3148724350314536E-3</v>
      </c>
      <c r="BD207" s="50">
        <f t="shared" si="135"/>
        <v>1.9839736232690183E-2</v>
      </c>
      <c r="BE207" s="50">
        <f t="shared" si="136"/>
        <v>1.9750022046684065E-2</v>
      </c>
      <c r="BF207" s="50">
        <f t="shared" si="137"/>
        <v>1.9747303919516457E-2</v>
      </c>
      <c r="BG207" s="131">
        <f t="shared" si="138"/>
        <v>0</v>
      </c>
      <c r="BH207" s="131">
        <f t="shared" si="139"/>
        <v>0.11308844552841266</v>
      </c>
      <c r="BI207" s="131">
        <f t="shared" si="140"/>
        <v>4.7065119490993096E-2</v>
      </c>
      <c r="BJ207" s="131">
        <f t="shared" si="141"/>
        <v>0.88195298300400393</v>
      </c>
      <c r="BK207" s="131">
        <f t="shared" si="142"/>
        <v>1.2722450121946425</v>
      </c>
      <c r="BL207" s="131">
        <f t="shared" si="143"/>
        <v>0.6824442326193999</v>
      </c>
      <c r="BM207" s="131">
        <f t="shared" si="144"/>
        <v>1.8712267529053792E-2</v>
      </c>
      <c r="BN207" s="131">
        <f t="shared" si="145"/>
        <v>1.709464141562653E-2</v>
      </c>
      <c r="BO207" s="131">
        <f t="shared" si="146"/>
        <v>7.1836714622643223E-3</v>
      </c>
      <c r="BP207" s="129">
        <f t="shared" si="147"/>
        <v>0</v>
      </c>
      <c r="BQ207" s="129">
        <f t="shared" si="148"/>
        <v>4.6374804763154804E-3</v>
      </c>
      <c r="BR207" s="129">
        <f t="shared" si="149"/>
        <v>1.8828442012992503E-3</v>
      </c>
      <c r="BS207" s="129">
        <f t="shared" si="150"/>
        <v>9.9236914189435223E-3</v>
      </c>
      <c r="BT207" s="129">
        <f t="shared" si="151"/>
        <v>8.2353863664707139E-3</v>
      </c>
      <c r="BU207" s="129">
        <f t="shared" si="152"/>
        <v>4.3095482730144416E-3</v>
      </c>
      <c r="BV207" s="129">
        <f t="shared" si="153"/>
        <v>3.7124645209196054E-4</v>
      </c>
      <c r="BW207" s="129">
        <f t="shared" si="154"/>
        <v>3.3761954483878248E-4</v>
      </c>
      <c r="BX207" s="129">
        <f t="shared" si="155"/>
        <v>1.4185814362329077E-4</v>
      </c>
      <c r="BY207" s="131">
        <f t="shared" si="156"/>
        <v>0</v>
      </c>
      <c r="BZ207" s="131">
        <f t="shared" si="157"/>
        <v>5.4826957061047725</v>
      </c>
      <c r="CA207" s="131">
        <f t="shared" si="158"/>
        <v>2.2795895472295995</v>
      </c>
      <c r="CB207" s="131">
        <f t="shared" si="159"/>
        <v>39.924545382102835</v>
      </c>
      <c r="CC207" s="131">
        <f t="shared" si="160"/>
        <v>57.320254301216131</v>
      </c>
      <c r="CD207" s="131">
        <f t="shared" si="161"/>
        <v>30.742291258272697</v>
      </c>
      <c r="CE207" s="131">
        <f t="shared" si="162"/>
        <v>0.85928222882095595</v>
      </c>
      <c r="CF207" s="131">
        <f t="shared" si="163"/>
        <v>0.78493049373906965</v>
      </c>
      <c r="CG207" s="131">
        <f t="shared" si="164"/>
        <v>0.32985001678726894</v>
      </c>
    </row>
    <row r="208" spans="2:85" x14ac:dyDescent="0.2">
      <c r="B208" s="103">
        <v>2035</v>
      </c>
      <c r="C208" s="103">
        <v>6</v>
      </c>
      <c r="D208" s="103">
        <v>6</v>
      </c>
      <c r="E208" s="4" t="s">
        <v>8</v>
      </c>
      <c r="F208" s="4" t="s">
        <v>8</v>
      </c>
      <c r="G208" s="133">
        <f>SUMIFS('Model Trip Data'!$H:$H,'Model Trip Data'!$A:$A,$B208,'Model Trip Data'!$B:$B,$C208,'Model Trip Data'!$C:$C,$D208,'Model Trip Data'!$E:$E,G$7,'Model Trip Data'!$F:$F,G$8,'Model Trip Data'!$D:$D,G$10,'Model Trip Data'!$G:$G,G$9)</f>
        <v>6</v>
      </c>
      <c r="H208" s="133">
        <f>SUMIFS('Model Trip Data'!$H:$H,'Model Trip Data'!$A:$A,$B208,'Model Trip Data'!$B:$B,$C208,'Model Trip Data'!$C:$C,$D208,'Model Trip Data'!$E:$E,H$7,'Model Trip Data'!$F:$F,H$8,'Model Trip Data'!$D:$D,H$10,'Model Trip Data'!$G:$G,H$9)</f>
        <v>906</v>
      </c>
      <c r="I208" s="133">
        <f>SUMIFS('Model Trip Data'!$H:$H,'Model Trip Data'!$A:$A,$B208,'Model Trip Data'!$B:$B,$C208,'Model Trip Data'!$C:$C,$D208,'Model Trip Data'!$E:$E,I$7,'Model Trip Data'!$F:$F,I$8,'Model Trip Data'!$D:$D,I$10,'Model Trip Data'!$G:$G,I$9)</f>
        <v>3136</v>
      </c>
      <c r="J208" s="133">
        <f>SUMIFS('Model Trip Data'!$H:$H,'Model Trip Data'!$A:$A,$B208,'Model Trip Data'!$B:$B,$C208,'Model Trip Data'!$C:$C,$D208,'Model Trip Data'!$E:$E,J$7,'Model Trip Data'!$F:$F,J$8,'Model Trip Data'!$D:$D,J$10,'Model Trip Data'!$G:$G,J$9)</f>
        <v>4</v>
      </c>
      <c r="K208" s="133">
        <f>SUMIFS('Model Trip Data'!$H:$H,'Model Trip Data'!$A:$A,$B208,'Model Trip Data'!$B:$B,$C208,'Model Trip Data'!$C:$C,$D208,'Model Trip Data'!$E:$E,K$7,'Model Trip Data'!$F:$F,K$8,'Model Trip Data'!$D:$D,K$10,'Model Trip Data'!$G:$G,K$9)</f>
        <v>1502</v>
      </c>
      <c r="L208" s="133">
        <f>SUMIFS('Model Trip Data'!$H:$H,'Model Trip Data'!$A:$A,$B208,'Model Trip Data'!$B:$B,$C208,'Model Trip Data'!$C:$C,$D208,'Model Trip Data'!$E:$E,L$7,'Model Trip Data'!$F:$F,L$8,'Model Trip Data'!$D:$D,L$10,'Model Trip Data'!$G:$G,L$9)</f>
        <v>4922</v>
      </c>
      <c r="M208" s="133">
        <f>SUMIFS('Model Trip Data'!$H:$H,'Model Trip Data'!$A:$A,$B208,'Model Trip Data'!$B:$B,$C208,'Model Trip Data'!$C:$C,$D208,'Model Trip Data'!$E:$E,M$7,'Model Trip Data'!$F:$F,M$8,'Model Trip Data'!$G:$G,M$9)</f>
        <v>62</v>
      </c>
      <c r="N208" s="133">
        <f>SUMIFS('Model Trip Data'!$H:$H,'Model Trip Data'!$A:$A,$B208,'Model Trip Data'!$B:$B,$C208,'Model Trip Data'!$C:$C,$D208,'Model Trip Data'!$E:$E,N$7,'Model Trip Data'!$F:$F,N$8,'Model Trip Data'!$G:$G,N$9)</f>
        <v>5886</v>
      </c>
      <c r="O208" s="133">
        <f>SUMIFS('Model Trip Data'!$H:$H,'Model Trip Data'!$A:$A,$B208,'Model Trip Data'!$B:$B,$C208,'Model Trip Data'!$C:$C,$D208,'Model Trip Data'!$E:$E,O$7,'Model Trip Data'!$F:$F,O$8,'Model Trip Data'!$G:$G,O$9)</f>
        <v>20770</v>
      </c>
      <c r="P208" s="134">
        <f>VLOOKUP($B208&amp;"_"&amp;$C208&amp;"_"&amp;$D208&amp;"_"&amp;P$10,'Model Skims Data'!$A:$H,6,FALSE)</f>
        <v>11.387546506802501</v>
      </c>
      <c r="Q208" s="134">
        <f>VLOOKUP($B208&amp;"_"&amp;$C208&amp;"_"&amp;$D208&amp;"_"&amp;Q$10,'Model Skims Data'!$A:$H,7,FALSE)</f>
        <v>11.387546506802501</v>
      </c>
      <c r="R208" s="134">
        <f>VLOOKUP($B208&amp;"_"&amp;$C208&amp;"_"&amp;$D208&amp;"_"&amp;R$10,'Model Skims Data'!$A:$H,6,FALSE)</f>
        <v>11.1138062715263</v>
      </c>
      <c r="S208" s="134">
        <f>VLOOKUP($B208&amp;"_"&amp;$C208&amp;"_"&amp;$D208&amp;"_"&amp;S$10,'Model Skims Data'!$A:$H,7,FALSE)</f>
        <v>11.1138062715263</v>
      </c>
      <c r="T208" s="134">
        <f>VLOOKUP($B208&amp;"_"&amp;$C208&amp;"_"&amp;$D208&amp;"_"&amp;T$10,'Model Skims Data'!$A:$H,6,FALSE)</f>
        <v>8.6689535706534304</v>
      </c>
      <c r="U208" s="134">
        <f>VLOOKUP($B208&amp;"_"&amp;$C208&amp;"_"&amp;$D208&amp;"_"&amp;U$10,'Model Skims Data'!$A:$H,7,FALSE)</f>
        <v>8.6689535706534304</v>
      </c>
      <c r="V208" s="134">
        <f>VLOOKUP($B208&amp;"_"&amp;$C208&amp;"_"&amp;$D208&amp;"_"&amp;V$10,'Model Skims Data'!$A:$H,8,FALSE)</f>
        <v>7.7669736689953002</v>
      </c>
      <c r="W208" s="134">
        <f>VLOOKUP($B208&amp;"_"&amp;$C208&amp;"_"&amp;$D208&amp;"_"&amp;W$10,'Model Skims Data'!$A:$H,8,FALSE)</f>
        <v>7.5700966181398703</v>
      </c>
      <c r="X208" s="134">
        <f>VLOOKUP($B208&amp;"_"&amp;$C208&amp;"_"&amp;$D208&amp;"_"&amp;X$10,'Model Skims Data'!$A:$H,8,FALSE)</f>
        <v>5.7047206643047703</v>
      </c>
      <c r="Y208" s="134">
        <f>HLOOKUP('Pooling Demand- Subsidy &amp; ML'!$B208,'Main Sheet'!$B$9:$F$44,21,FALSE)</f>
        <v>26</v>
      </c>
      <c r="Z208" s="134">
        <f>HLOOKUP('Pooling Demand- Subsidy &amp; ML'!$B208,'Main Sheet'!$B$9:$F$44,23,FALSE)</f>
        <v>0</v>
      </c>
      <c r="AA208" s="179">
        <f>HLOOKUP('Pooling Demand- Subsidy &amp; ML'!$B208,'Main Sheet'!$B$9:$F$44,28,FALSE)</f>
        <v>-1.9513339196716502E-3</v>
      </c>
      <c r="AB208" s="180">
        <f>HLOOKUP('Pooling Demand- Subsidy &amp; ML'!$B208,'Main Sheet'!$B$9:$F$44,30,FALSE)</f>
        <v>-2.6</v>
      </c>
      <c r="AC208" s="180">
        <f>HLOOKUP('Pooling Demand- Subsidy &amp; ML'!$B208,'Main Sheet'!$B$9:$F$44,31,FALSE)</f>
        <v>-5.9</v>
      </c>
      <c r="AD208" s="180">
        <f>HLOOKUP('Pooling Demand- Subsidy &amp; ML'!$B208,'Main Sheet'!$B$9:$F$44,32,FALSE)</f>
        <v>-7.9</v>
      </c>
      <c r="AE208" s="108">
        <f t="shared" si="165"/>
        <v>9.9217889535444109E-2</v>
      </c>
      <c r="AF208" s="108">
        <f t="shared" si="166"/>
        <v>4.0461098957179885E-3</v>
      </c>
      <c r="AG208" s="108">
        <f t="shared" si="167"/>
        <v>5.4950388372337466E-4</v>
      </c>
      <c r="AH208" s="134">
        <f>HLOOKUP('Pooling Demand- Subsidy &amp; ML'!$B208,'Main Sheet'!$B$9:$F$44,24,FALSE)</f>
        <v>54</v>
      </c>
      <c r="AI208" s="180">
        <f>HLOOKUP('Pooling Demand- Subsidy &amp; ML'!$B208,'Main Sheet'!$B$9:$F$44,34,FALSE)</f>
        <v>-2.9</v>
      </c>
      <c r="AJ208" s="180">
        <f>HLOOKUP('Pooling Demand- Subsidy &amp; ML'!$B208,'Main Sheet'!$B$9:$F$44,35,FALSE)</f>
        <v>-6.3</v>
      </c>
      <c r="AK208" s="180">
        <f>HLOOKUP('Pooling Demand- Subsidy &amp; ML'!$B208,'Main Sheet'!$B$9:$F$44,36,FALSE)</f>
        <v>-8.4</v>
      </c>
      <c r="AL208" s="108">
        <f t="shared" si="168"/>
        <v>3.8728139107672775E-2</v>
      </c>
      <c r="AM208" s="108">
        <f t="shared" si="169"/>
        <v>1.3427514196826253E-3</v>
      </c>
      <c r="AN208" s="108">
        <f t="shared" si="170"/>
        <v>1.6462252136891986E-4</v>
      </c>
      <c r="AO208" s="128">
        <f>HLOOKUP($B208,'Main Sheet'!$B$9:$F$44,26,FALSE)*$P208/(1-AE208)</f>
        <v>-0.40453899337515603</v>
      </c>
      <c r="AP208" s="128">
        <f>HLOOKUP($B208,'Main Sheet'!$B$9:$F$44,26,FALSE)*$P208/(1-AF208)</f>
        <v>-0.36588188653947135</v>
      </c>
      <c r="AQ208" s="128">
        <f>HLOOKUP($B208,'Main Sheet'!$B$9:$F$44,26,FALSE)*$P208/(1-AG208)</f>
        <v>-0.36460183834386267</v>
      </c>
      <c r="AR208" s="128">
        <f>HLOOKUP($B208,'Main Sheet'!$B$9:$F$44,26,FALSE)*$R208/(1-AE208)</f>
        <v>-0.3948144579663424</v>
      </c>
      <c r="AS208" s="128">
        <f>HLOOKUP($B208,'Main Sheet'!$B$9:$F$44,26,FALSE)*$R208/(1-AF208)</f>
        <v>-0.35708661236475908</v>
      </c>
      <c r="AT208" s="128">
        <f>HLOOKUP($B208,'Main Sheet'!$B$9:$F$44,26,FALSE)*$R208/(1-AG208)</f>
        <v>-0.35583733468622541</v>
      </c>
      <c r="AU208" s="128">
        <f>HLOOKUP($B208,'Main Sheet'!$B$9:$F$44,26,FALSE)*$T208/(1-AL208)</f>
        <v>-0.28858278864357845</v>
      </c>
      <c r="AV208" s="128">
        <f>HLOOKUP($B208,'Main Sheet'!$B$9:$F$44,26,FALSE)*$T208/(1-AM208)</f>
        <v>-0.27777950308303329</v>
      </c>
      <c r="AW208" s="128">
        <f>HLOOKUP($B208,'Main Sheet'!$B$9:$F$44,26,FALSE)*$T208/(1-AN208)</f>
        <v>-0.27745218913984532</v>
      </c>
      <c r="AX208" s="50">
        <f t="shared" si="129"/>
        <v>0</v>
      </c>
      <c r="AY208" s="50">
        <f t="shared" si="130"/>
        <v>0</v>
      </c>
      <c r="AZ208" s="50">
        <f t="shared" si="131"/>
        <v>0</v>
      </c>
      <c r="BA208" s="50">
        <f t="shared" si="132"/>
        <v>0</v>
      </c>
      <c r="BB208" s="50">
        <f t="shared" si="133"/>
        <v>0</v>
      </c>
      <c r="BC208" s="50">
        <f t="shared" si="134"/>
        <v>0</v>
      </c>
      <c r="BD208" s="50">
        <f t="shared" si="135"/>
        <v>0</v>
      </c>
      <c r="BE208" s="50">
        <f t="shared" si="136"/>
        <v>0</v>
      </c>
      <c r="BF208" s="50">
        <f t="shared" si="137"/>
        <v>0</v>
      </c>
      <c r="BG208" s="131">
        <f t="shared" si="138"/>
        <v>0.59530733721266471</v>
      </c>
      <c r="BH208" s="131">
        <f t="shared" si="139"/>
        <v>3.6657755655204975</v>
      </c>
      <c r="BI208" s="131">
        <f t="shared" si="140"/>
        <v>1.723244179356503</v>
      </c>
      <c r="BJ208" s="131">
        <f t="shared" si="141"/>
        <v>0.39687155814177644</v>
      </c>
      <c r="BK208" s="131">
        <f t="shared" si="142"/>
        <v>6.0772570633684184</v>
      </c>
      <c r="BL208" s="131">
        <f t="shared" si="143"/>
        <v>2.70465811568645</v>
      </c>
      <c r="BM208" s="131">
        <f t="shared" si="144"/>
        <v>2.401144624675712</v>
      </c>
      <c r="BN208" s="131">
        <f t="shared" si="145"/>
        <v>7.9034348562519323</v>
      </c>
      <c r="BO208" s="131">
        <f t="shared" si="146"/>
        <v>3.4192097688324656</v>
      </c>
      <c r="BP208" s="129">
        <f t="shared" si="147"/>
        <v>0</v>
      </c>
      <c r="BQ208" s="129">
        <f t="shared" si="148"/>
        <v>0</v>
      </c>
      <c r="BR208" s="129">
        <f t="shared" si="149"/>
        <v>0</v>
      </c>
      <c r="BS208" s="129">
        <f t="shared" si="150"/>
        <v>0</v>
      </c>
      <c r="BT208" s="129">
        <f t="shared" si="151"/>
        <v>0</v>
      </c>
      <c r="BU208" s="129">
        <f t="shared" si="152"/>
        <v>0</v>
      </c>
      <c r="BV208" s="129">
        <f t="shared" si="153"/>
        <v>0</v>
      </c>
      <c r="BW208" s="129">
        <f t="shared" si="154"/>
        <v>0</v>
      </c>
      <c r="BX208" s="129">
        <f t="shared" si="155"/>
        <v>0</v>
      </c>
      <c r="BY208" s="131">
        <f t="shared" si="156"/>
        <v>4.623736413090473</v>
      </c>
      <c r="BZ208" s="131">
        <f t="shared" si="157"/>
        <v>28.471982293844061</v>
      </c>
      <c r="CA208" s="131">
        <f t="shared" si="158"/>
        <v>13.384392166311374</v>
      </c>
      <c r="CB208" s="131">
        <f t="shared" si="159"/>
        <v>3.0043560401249629</v>
      </c>
      <c r="CC208" s="131">
        <f t="shared" si="160"/>
        <v>46.005423142971907</v>
      </c>
      <c r="CD208" s="131">
        <f t="shared" si="161"/>
        <v>20.47452325478255</v>
      </c>
      <c r="CE208" s="131">
        <f t="shared" si="162"/>
        <v>13.697859358371856</v>
      </c>
      <c r="CF208" s="131">
        <f t="shared" si="163"/>
        <v>45.086888143446998</v>
      </c>
      <c r="CG208" s="131">
        <f t="shared" si="164"/>
        <v>19.505636623851302</v>
      </c>
    </row>
    <row r="209" spans="2:85" x14ac:dyDescent="0.2">
      <c r="B209" s="103">
        <v>2050</v>
      </c>
      <c r="C209" s="103">
        <v>0</v>
      </c>
      <c r="D209" s="103">
        <v>0</v>
      </c>
      <c r="E209" s="4" t="s">
        <v>2</v>
      </c>
      <c r="F209" s="4" t="s">
        <v>2</v>
      </c>
      <c r="G209" s="133">
        <f>SUMIFS('Model Trip Data'!$H:$H,'Model Trip Data'!$A:$A,$B209,'Model Trip Data'!$B:$B,$C209,'Model Trip Data'!$C:$C,$D209,'Model Trip Data'!$E:$E,G$7,'Model Trip Data'!$F:$F,G$8,'Model Trip Data'!$D:$D,G$10,'Model Trip Data'!$G:$G,G$9)</f>
        <v>0</v>
      </c>
      <c r="H209" s="133">
        <f>SUMIFS('Model Trip Data'!$H:$H,'Model Trip Data'!$A:$A,$B209,'Model Trip Data'!$B:$B,$C209,'Model Trip Data'!$C:$C,$D209,'Model Trip Data'!$E:$E,H$7,'Model Trip Data'!$F:$F,H$8,'Model Trip Data'!$D:$D,H$10,'Model Trip Data'!$G:$G,H$9)</f>
        <v>0</v>
      </c>
      <c r="I209" s="133">
        <f>SUMIFS('Model Trip Data'!$H:$H,'Model Trip Data'!$A:$A,$B209,'Model Trip Data'!$B:$B,$C209,'Model Trip Data'!$C:$C,$D209,'Model Trip Data'!$E:$E,I$7,'Model Trip Data'!$F:$F,I$8,'Model Trip Data'!$D:$D,I$10,'Model Trip Data'!$G:$G,I$9)</f>
        <v>0</v>
      </c>
      <c r="J209" s="133">
        <f>SUMIFS('Model Trip Data'!$H:$H,'Model Trip Data'!$A:$A,$B209,'Model Trip Data'!$B:$B,$C209,'Model Trip Data'!$C:$C,$D209,'Model Trip Data'!$E:$E,J$7,'Model Trip Data'!$F:$F,J$8,'Model Trip Data'!$D:$D,J$10,'Model Trip Data'!$G:$G,J$9)</f>
        <v>0</v>
      </c>
      <c r="K209" s="133">
        <f>SUMIFS('Model Trip Data'!$H:$H,'Model Trip Data'!$A:$A,$B209,'Model Trip Data'!$B:$B,$C209,'Model Trip Data'!$C:$C,$D209,'Model Trip Data'!$E:$E,K$7,'Model Trip Data'!$F:$F,K$8,'Model Trip Data'!$D:$D,K$10,'Model Trip Data'!$G:$G,K$9)</f>
        <v>0</v>
      </c>
      <c r="L209" s="133">
        <f>SUMIFS('Model Trip Data'!$H:$H,'Model Trip Data'!$A:$A,$B209,'Model Trip Data'!$B:$B,$C209,'Model Trip Data'!$C:$C,$D209,'Model Trip Data'!$E:$E,L$7,'Model Trip Data'!$F:$F,L$8,'Model Trip Data'!$D:$D,L$10,'Model Trip Data'!$G:$G,L$9)</f>
        <v>0</v>
      </c>
      <c r="M209" s="133">
        <f>SUMIFS('Model Trip Data'!$H:$H,'Model Trip Data'!$A:$A,$B209,'Model Trip Data'!$B:$B,$C209,'Model Trip Data'!$C:$C,$D209,'Model Trip Data'!$E:$E,M$7,'Model Trip Data'!$F:$F,M$8,'Model Trip Data'!$G:$G,M$9)</f>
        <v>0</v>
      </c>
      <c r="N209" s="133">
        <f>SUMIFS('Model Trip Data'!$H:$H,'Model Trip Data'!$A:$A,$B209,'Model Trip Data'!$B:$B,$C209,'Model Trip Data'!$C:$C,$D209,'Model Trip Data'!$E:$E,N$7,'Model Trip Data'!$F:$F,N$8,'Model Trip Data'!$G:$G,N$9)</f>
        <v>0</v>
      </c>
      <c r="O209" s="133">
        <f>SUMIFS('Model Trip Data'!$H:$H,'Model Trip Data'!$A:$A,$B209,'Model Trip Data'!$B:$B,$C209,'Model Trip Data'!$C:$C,$D209,'Model Trip Data'!$E:$E,O$7,'Model Trip Data'!$F:$F,O$8,'Model Trip Data'!$G:$G,O$9)</f>
        <v>0</v>
      </c>
      <c r="P209" s="134" t="e">
        <f>VLOOKUP($B209&amp;"_"&amp;$C209&amp;"_"&amp;$D209&amp;"_"&amp;P$10,'Model Skims Data'!$A:$H,6,FALSE)</f>
        <v>#N/A</v>
      </c>
      <c r="Q209" s="134" t="e">
        <f>VLOOKUP($B209&amp;"_"&amp;$C209&amp;"_"&amp;$D209&amp;"_"&amp;Q$10,'Model Skims Data'!$A:$H,7,FALSE)</f>
        <v>#N/A</v>
      </c>
      <c r="R209" s="134" t="e">
        <f>VLOOKUP($B209&amp;"_"&amp;$C209&amp;"_"&amp;$D209&amp;"_"&amp;R$10,'Model Skims Data'!$A:$H,6,FALSE)</f>
        <v>#N/A</v>
      </c>
      <c r="S209" s="134" t="e">
        <f>VLOOKUP($B209&amp;"_"&amp;$C209&amp;"_"&amp;$D209&amp;"_"&amp;S$10,'Model Skims Data'!$A:$H,7,FALSE)</f>
        <v>#N/A</v>
      </c>
      <c r="T209" s="134" t="e">
        <f>VLOOKUP($B209&amp;"_"&amp;$C209&amp;"_"&amp;$D209&amp;"_"&amp;T$10,'Model Skims Data'!$A:$H,6,FALSE)</f>
        <v>#N/A</v>
      </c>
      <c r="U209" s="134" t="e">
        <f>VLOOKUP($B209&amp;"_"&amp;$C209&amp;"_"&amp;$D209&amp;"_"&amp;U$10,'Model Skims Data'!$A:$H,7,FALSE)</f>
        <v>#N/A</v>
      </c>
      <c r="V209" s="134" t="e">
        <f>VLOOKUP($B209&amp;"_"&amp;$C209&amp;"_"&amp;$D209&amp;"_"&amp;V$10,'Model Skims Data'!$A:$H,8,FALSE)</f>
        <v>#N/A</v>
      </c>
      <c r="W209" s="134" t="e">
        <f>VLOOKUP($B209&amp;"_"&amp;$C209&amp;"_"&amp;$D209&amp;"_"&amp;W$10,'Model Skims Data'!$A:$H,8,FALSE)</f>
        <v>#N/A</v>
      </c>
      <c r="X209" s="134" t="e">
        <f>VLOOKUP($B209&amp;"_"&amp;$C209&amp;"_"&amp;$D209&amp;"_"&amp;X$10,'Model Skims Data'!$A:$H,8,FALSE)</f>
        <v>#N/A</v>
      </c>
      <c r="Y209" s="134">
        <f>HLOOKUP('Pooling Demand- Subsidy &amp; ML'!$B209,'Main Sheet'!$B$9:$F$44,21,FALSE)</f>
        <v>0</v>
      </c>
      <c r="Z209" s="134">
        <f>HLOOKUP('Pooling Demand- Subsidy &amp; ML'!$B209,'Main Sheet'!$B$9:$F$44,23,FALSE)</f>
        <v>0</v>
      </c>
      <c r="AA209" s="179">
        <f>HLOOKUP('Pooling Demand- Subsidy &amp; ML'!$B209,'Main Sheet'!$B$9:$F$44,28,FALSE)</f>
        <v>-1.9513339196716502E-3</v>
      </c>
      <c r="AB209" s="180">
        <f>HLOOKUP('Pooling Demand- Subsidy &amp; ML'!$B209,'Main Sheet'!$B$9:$F$44,30,FALSE)</f>
        <v>-2.6</v>
      </c>
      <c r="AC209" s="180">
        <f>HLOOKUP('Pooling Demand- Subsidy &amp; ML'!$B209,'Main Sheet'!$B$9:$F$44,31,FALSE)</f>
        <v>-5.9</v>
      </c>
      <c r="AD209" s="180">
        <f>HLOOKUP('Pooling Demand- Subsidy &amp; ML'!$B209,'Main Sheet'!$B$9:$F$44,32,FALSE)</f>
        <v>-7.9</v>
      </c>
      <c r="AE209" s="108" t="e">
        <f t="shared" si="165"/>
        <v>#N/A</v>
      </c>
      <c r="AF209" s="108" t="e">
        <f t="shared" si="166"/>
        <v>#N/A</v>
      </c>
      <c r="AG209" s="108" t="e">
        <f t="shared" si="167"/>
        <v>#N/A</v>
      </c>
      <c r="AH209" s="134">
        <f>HLOOKUP('Pooling Demand- Subsidy &amp; ML'!$B209,'Main Sheet'!$B$9:$F$44,24,FALSE)</f>
        <v>54</v>
      </c>
      <c r="AI209" s="180">
        <f>HLOOKUP('Pooling Demand- Subsidy &amp; ML'!$B209,'Main Sheet'!$B$9:$F$44,34,FALSE)</f>
        <v>-2.9</v>
      </c>
      <c r="AJ209" s="180">
        <f>HLOOKUP('Pooling Demand- Subsidy &amp; ML'!$B209,'Main Sheet'!$B$9:$F$44,35,FALSE)</f>
        <v>-6.3</v>
      </c>
      <c r="AK209" s="180">
        <f>HLOOKUP('Pooling Demand- Subsidy &amp; ML'!$B209,'Main Sheet'!$B$9:$F$44,36,FALSE)</f>
        <v>-8.4</v>
      </c>
      <c r="AL209" s="108" t="e">
        <f t="shared" si="168"/>
        <v>#N/A</v>
      </c>
      <c r="AM209" s="108" t="e">
        <f t="shared" si="169"/>
        <v>#N/A</v>
      </c>
      <c r="AN209" s="108" t="e">
        <f t="shared" si="170"/>
        <v>#N/A</v>
      </c>
      <c r="AO209" s="128" t="e">
        <f>HLOOKUP($B209,'Main Sheet'!$B$9:$F$44,26,FALSE)*$P209/(1-AE209)</f>
        <v>#N/A</v>
      </c>
      <c r="AP209" s="128" t="e">
        <f>HLOOKUP($B209,'Main Sheet'!$B$9:$F$44,26,FALSE)*$P209/(1-AF209)</f>
        <v>#N/A</v>
      </c>
      <c r="AQ209" s="128" t="e">
        <f>HLOOKUP($B209,'Main Sheet'!$B$9:$F$44,26,FALSE)*$P209/(1-AG209)</f>
        <v>#N/A</v>
      </c>
      <c r="AR209" s="128" t="e">
        <f>HLOOKUP($B209,'Main Sheet'!$B$9:$F$44,26,FALSE)*$R209/(1-AE209)</f>
        <v>#N/A</v>
      </c>
      <c r="AS209" s="128" t="e">
        <f>HLOOKUP($B209,'Main Sheet'!$B$9:$F$44,26,FALSE)*$R209/(1-AF209)</f>
        <v>#N/A</v>
      </c>
      <c r="AT209" s="128" t="e">
        <f>HLOOKUP($B209,'Main Sheet'!$B$9:$F$44,26,FALSE)*$R209/(1-AG209)</f>
        <v>#N/A</v>
      </c>
      <c r="AU209" s="128" t="e">
        <f>HLOOKUP($B209,'Main Sheet'!$B$9:$F$44,26,FALSE)*$T209/(1-AL209)</f>
        <v>#N/A</v>
      </c>
      <c r="AV209" s="128" t="e">
        <f>HLOOKUP($B209,'Main Sheet'!$B$9:$F$44,26,FALSE)*$T209/(1-AM209)</f>
        <v>#N/A</v>
      </c>
      <c r="AW209" s="128" t="e">
        <f>HLOOKUP($B209,'Main Sheet'!$B$9:$F$44,26,FALSE)*$T209/(1-AN209)</f>
        <v>#N/A</v>
      </c>
      <c r="AX209" s="50" t="e">
        <f t="shared" si="129"/>
        <v>#N/A</v>
      </c>
      <c r="AY209" s="50" t="e">
        <f t="shared" si="130"/>
        <v>#N/A</v>
      </c>
      <c r="AZ209" s="50" t="e">
        <f t="shared" si="131"/>
        <v>#N/A</v>
      </c>
      <c r="BA209" s="50" t="e">
        <f t="shared" si="132"/>
        <v>#N/A</v>
      </c>
      <c r="BB209" s="50" t="e">
        <f t="shared" si="133"/>
        <v>#N/A</v>
      </c>
      <c r="BC209" s="50" t="e">
        <f t="shared" si="134"/>
        <v>#N/A</v>
      </c>
      <c r="BD209" s="50" t="e">
        <f t="shared" si="135"/>
        <v>#N/A</v>
      </c>
      <c r="BE209" s="50" t="e">
        <f t="shared" si="136"/>
        <v>#N/A</v>
      </c>
      <c r="BF209" s="50" t="e">
        <f t="shared" si="137"/>
        <v>#N/A</v>
      </c>
      <c r="BG209" s="131" t="e">
        <f t="shared" si="138"/>
        <v>#N/A</v>
      </c>
      <c r="BH209" s="131" t="e">
        <f t="shared" si="139"/>
        <v>#N/A</v>
      </c>
      <c r="BI209" s="131" t="e">
        <f t="shared" si="140"/>
        <v>#N/A</v>
      </c>
      <c r="BJ209" s="131" t="e">
        <f t="shared" si="141"/>
        <v>#N/A</v>
      </c>
      <c r="BK209" s="131" t="e">
        <f t="shared" si="142"/>
        <v>#N/A</v>
      </c>
      <c r="BL209" s="131" t="e">
        <f t="shared" si="143"/>
        <v>#N/A</v>
      </c>
      <c r="BM209" s="131" t="e">
        <f t="shared" si="144"/>
        <v>#N/A</v>
      </c>
      <c r="BN209" s="131" t="e">
        <f t="shared" si="145"/>
        <v>#N/A</v>
      </c>
      <c r="BO209" s="131" t="e">
        <f t="shared" si="146"/>
        <v>#N/A</v>
      </c>
      <c r="BP209" s="129" t="e">
        <f t="shared" si="147"/>
        <v>#N/A</v>
      </c>
      <c r="BQ209" s="129" t="e">
        <f t="shared" si="148"/>
        <v>#N/A</v>
      </c>
      <c r="BR209" s="129" t="e">
        <f t="shared" si="149"/>
        <v>#N/A</v>
      </c>
      <c r="BS209" s="129" t="e">
        <f t="shared" si="150"/>
        <v>#N/A</v>
      </c>
      <c r="BT209" s="129" t="e">
        <f t="shared" si="151"/>
        <v>#N/A</v>
      </c>
      <c r="BU209" s="129" t="e">
        <f t="shared" si="152"/>
        <v>#N/A</v>
      </c>
      <c r="BV209" s="129" t="e">
        <f t="shared" si="153"/>
        <v>#N/A</v>
      </c>
      <c r="BW209" s="129" t="e">
        <f t="shared" si="154"/>
        <v>#N/A</v>
      </c>
      <c r="BX209" s="129" t="e">
        <f t="shared" si="155"/>
        <v>#N/A</v>
      </c>
      <c r="BY209" s="131" t="e">
        <f t="shared" si="156"/>
        <v>#N/A</v>
      </c>
      <c r="BZ209" s="131" t="e">
        <f t="shared" si="157"/>
        <v>#N/A</v>
      </c>
      <c r="CA209" s="131" t="e">
        <f t="shared" si="158"/>
        <v>#N/A</v>
      </c>
      <c r="CB209" s="131" t="e">
        <f t="shared" si="159"/>
        <v>#N/A</v>
      </c>
      <c r="CC209" s="131" t="e">
        <f t="shared" si="160"/>
        <v>#N/A</v>
      </c>
      <c r="CD209" s="131" t="e">
        <f t="shared" si="161"/>
        <v>#N/A</v>
      </c>
      <c r="CE209" s="131" t="e">
        <f t="shared" si="162"/>
        <v>#N/A</v>
      </c>
      <c r="CF209" s="131" t="e">
        <f t="shared" si="163"/>
        <v>#N/A</v>
      </c>
      <c r="CG209" s="131" t="e">
        <f t="shared" si="164"/>
        <v>#N/A</v>
      </c>
    </row>
    <row r="210" spans="2:85" x14ac:dyDescent="0.2">
      <c r="B210" s="103">
        <v>2050</v>
      </c>
      <c r="C210" s="103">
        <v>1</v>
      </c>
      <c r="D210" s="103">
        <v>0</v>
      </c>
      <c r="E210" s="4" t="s">
        <v>3</v>
      </c>
      <c r="F210" s="4" t="s">
        <v>2</v>
      </c>
      <c r="G210" s="133">
        <f>SUMIFS('Model Trip Data'!$H:$H,'Model Trip Data'!$A:$A,$B210,'Model Trip Data'!$B:$B,$C210,'Model Trip Data'!$C:$C,$D210,'Model Trip Data'!$E:$E,G$7,'Model Trip Data'!$F:$F,G$8,'Model Trip Data'!$D:$D,G$10,'Model Trip Data'!$G:$G,G$9)</f>
        <v>0</v>
      </c>
      <c r="H210" s="133">
        <f>SUMIFS('Model Trip Data'!$H:$H,'Model Trip Data'!$A:$A,$B210,'Model Trip Data'!$B:$B,$C210,'Model Trip Data'!$C:$C,$D210,'Model Trip Data'!$E:$E,H$7,'Model Trip Data'!$F:$F,H$8,'Model Trip Data'!$D:$D,H$10,'Model Trip Data'!$G:$G,H$9)</f>
        <v>0</v>
      </c>
      <c r="I210" s="133">
        <f>SUMIFS('Model Trip Data'!$H:$H,'Model Trip Data'!$A:$A,$B210,'Model Trip Data'!$B:$B,$C210,'Model Trip Data'!$C:$C,$D210,'Model Trip Data'!$E:$E,I$7,'Model Trip Data'!$F:$F,I$8,'Model Trip Data'!$D:$D,I$10,'Model Trip Data'!$G:$G,I$9)</f>
        <v>0</v>
      </c>
      <c r="J210" s="133">
        <f>SUMIFS('Model Trip Data'!$H:$H,'Model Trip Data'!$A:$A,$B210,'Model Trip Data'!$B:$B,$C210,'Model Trip Data'!$C:$C,$D210,'Model Trip Data'!$E:$E,J$7,'Model Trip Data'!$F:$F,J$8,'Model Trip Data'!$D:$D,J$10,'Model Trip Data'!$G:$G,J$9)</f>
        <v>0</v>
      </c>
      <c r="K210" s="133">
        <f>SUMIFS('Model Trip Data'!$H:$H,'Model Trip Data'!$A:$A,$B210,'Model Trip Data'!$B:$B,$C210,'Model Trip Data'!$C:$C,$D210,'Model Trip Data'!$E:$E,K$7,'Model Trip Data'!$F:$F,K$8,'Model Trip Data'!$D:$D,K$10,'Model Trip Data'!$G:$G,K$9)</f>
        <v>0</v>
      </c>
      <c r="L210" s="133">
        <f>SUMIFS('Model Trip Data'!$H:$H,'Model Trip Data'!$A:$A,$B210,'Model Trip Data'!$B:$B,$C210,'Model Trip Data'!$C:$C,$D210,'Model Trip Data'!$E:$E,L$7,'Model Trip Data'!$F:$F,L$8,'Model Trip Data'!$D:$D,L$10,'Model Trip Data'!$G:$G,L$9)</f>
        <v>0</v>
      </c>
      <c r="M210" s="133">
        <f>SUMIFS('Model Trip Data'!$H:$H,'Model Trip Data'!$A:$A,$B210,'Model Trip Data'!$B:$B,$C210,'Model Trip Data'!$C:$C,$D210,'Model Trip Data'!$E:$E,M$7,'Model Trip Data'!$F:$F,M$8,'Model Trip Data'!$G:$G,M$9)</f>
        <v>0</v>
      </c>
      <c r="N210" s="133">
        <f>SUMIFS('Model Trip Data'!$H:$H,'Model Trip Data'!$A:$A,$B210,'Model Trip Data'!$B:$B,$C210,'Model Trip Data'!$C:$C,$D210,'Model Trip Data'!$E:$E,N$7,'Model Trip Data'!$F:$F,N$8,'Model Trip Data'!$G:$G,N$9)</f>
        <v>0</v>
      </c>
      <c r="O210" s="133">
        <f>SUMIFS('Model Trip Data'!$H:$H,'Model Trip Data'!$A:$A,$B210,'Model Trip Data'!$B:$B,$C210,'Model Trip Data'!$C:$C,$D210,'Model Trip Data'!$E:$E,O$7,'Model Trip Data'!$F:$F,O$8,'Model Trip Data'!$G:$G,O$9)</f>
        <v>0</v>
      </c>
      <c r="P210" s="134" t="e">
        <f>VLOOKUP($B210&amp;"_"&amp;$C210&amp;"_"&amp;$D210&amp;"_"&amp;P$10,'Model Skims Data'!$A:$H,6,FALSE)</f>
        <v>#N/A</v>
      </c>
      <c r="Q210" s="134" t="e">
        <f>VLOOKUP($B210&amp;"_"&amp;$C210&amp;"_"&amp;$D210&amp;"_"&amp;Q$10,'Model Skims Data'!$A:$H,7,FALSE)</f>
        <v>#N/A</v>
      </c>
      <c r="R210" s="134" t="e">
        <f>VLOOKUP($B210&amp;"_"&amp;$C210&amp;"_"&amp;$D210&amp;"_"&amp;R$10,'Model Skims Data'!$A:$H,6,FALSE)</f>
        <v>#N/A</v>
      </c>
      <c r="S210" s="134" t="e">
        <f>VLOOKUP($B210&amp;"_"&amp;$C210&amp;"_"&amp;$D210&amp;"_"&amp;S$10,'Model Skims Data'!$A:$H,7,FALSE)</f>
        <v>#N/A</v>
      </c>
      <c r="T210" s="134" t="e">
        <f>VLOOKUP($B210&amp;"_"&amp;$C210&amp;"_"&amp;$D210&amp;"_"&amp;T$10,'Model Skims Data'!$A:$H,6,FALSE)</f>
        <v>#N/A</v>
      </c>
      <c r="U210" s="134" t="e">
        <f>VLOOKUP($B210&amp;"_"&amp;$C210&amp;"_"&amp;$D210&amp;"_"&amp;U$10,'Model Skims Data'!$A:$H,7,FALSE)</f>
        <v>#N/A</v>
      </c>
      <c r="V210" s="134" t="e">
        <f>VLOOKUP($B210&amp;"_"&amp;$C210&amp;"_"&amp;$D210&amp;"_"&amp;V$10,'Model Skims Data'!$A:$H,8,FALSE)</f>
        <v>#N/A</v>
      </c>
      <c r="W210" s="134" t="e">
        <f>VLOOKUP($B210&amp;"_"&amp;$C210&amp;"_"&amp;$D210&amp;"_"&amp;W$10,'Model Skims Data'!$A:$H,8,FALSE)</f>
        <v>#N/A</v>
      </c>
      <c r="X210" s="134" t="e">
        <f>VLOOKUP($B210&amp;"_"&amp;$C210&amp;"_"&amp;$D210&amp;"_"&amp;X$10,'Model Skims Data'!$A:$H,8,FALSE)</f>
        <v>#N/A</v>
      </c>
      <c r="Y210" s="134">
        <f>HLOOKUP('Pooling Demand- Subsidy &amp; ML'!$B210,'Main Sheet'!$B$9:$F$44,21,FALSE)</f>
        <v>0</v>
      </c>
      <c r="Z210" s="134">
        <f>HLOOKUP('Pooling Demand- Subsidy &amp; ML'!$B210,'Main Sheet'!$B$9:$F$44,23,FALSE)</f>
        <v>0</v>
      </c>
      <c r="AA210" s="179">
        <f>HLOOKUP('Pooling Demand- Subsidy &amp; ML'!$B210,'Main Sheet'!$B$9:$F$44,28,FALSE)</f>
        <v>-1.9513339196716502E-3</v>
      </c>
      <c r="AB210" s="180">
        <f>HLOOKUP('Pooling Demand- Subsidy &amp; ML'!$B210,'Main Sheet'!$B$9:$F$44,30,FALSE)</f>
        <v>-2.6</v>
      </c>
      <c r="AC210" s="180">
        <f>HLOOKUP('Pooling Demand- Subsidy &amp; ML'!$B210,'Main Sheet'!$B$9:$F$44,31,FALSE)</f>
        <v>-5.9</v>
      </c>
      <c r="AD210" s="180">
        <f>HLOOKUP('Pooling Demand- Subsidy &amp; ML'!$B210,'Main Sheet'!$B$9:$F$44,32,FALSE)</f>
        <v>-7.9</v>
      </c>
      <c r="AE210" s="108" t="e">
        <f t="shared" si="165"/>
        <v>#N/A</v>
      </c>
      <c r="AF210" s="108" t="e">
        <f t="shared" si="166"/>
        <v>#N/A</v>
      </c>
      <c r="AG210" s="108" t="e">
        <f t="shared" si="167"/>
        <v>#N/A</v>
      </c>
      <c r="AH210" s="134">
        <f>HLOOKUP('Pooling Demand- Subsidy &amp; ML'!$B210,'Main Sheet'!$B$9:$F$44,24,FALSE)</f>
        <v>54</v>
      </c>
      <c r="AI210" s="180">
        <f>HLOOKUP('Pooling Demand- Subsidy &amp; ML'!$B210,'Main Sheet'!$B$9:$F$44,34,FALSE)</f>
        <v>-2.9</v>
      </c>
      <c r="AJ210" s="180">
        <f>HLOOKUP('Pooling Demand- Subsidy &amp; ML'!$B210,'Main Sheet'!$B$9:$F$44,35,FALSE)</f>
        <v>-6.3</v>
      </c>
      <c r="AK210" s="180">
        <f>HLOOKUP('Pooling Demand- Subsidy &amp; ML'!$B210,'Main Sheet'!$B$9:$F$44,36,FALSE)</f>
        <v>-8.4</v>
      </c>
      <c r="AL210" s="108" t="e">
        <f t="shared" si="168"/>
        <v>#N/A</v>
      </c>
      <c r="AM210" s="108" t="e">
        <f t="shared" si="169"/>
        <v>#N/A</v>
      </c>
      <c r="AN210" s="108" t="e">
        <f t="shared" si="170"/>
        <v>#N/A</v>
      </c>
      <c r="AO210" s="128" t="e">
        <f>HLOOKUP($B210,'Main Sheet'!$B$9:$F$44,26,FALSE)*$P210/(1-AE210)</f>
        <v>#N/A</v>
      </c>
      <c r="AP210" s="128" t="e">
        <f>HLOOKUP($B210,'Main Sheet'!$B$9:$F$44,26,FALSE)*$P210/(1-AF210)</f>
        <v>#N/A</v>
      </c>
      <c r="AQ210" s="128" t="e">
        <f>HLOOKUP($B210,'Main Sheet'!$B$9:$F$44,26,FALSE)*$P210/(1-AG210)</f>
        <v>#N/A</v>
      </c>
      <c r="AR210" s="128" t="e">
        <f>HLOOKUP($B210,'Main Sheet'!$B$9:$F$44,26,FALSE)*$R210/(1-AE210)</f>
        <v>#N/A</v>
      </c>
      <c r="AS210" s="128" t="e">
        <f>HLOOKUP($B210,'Main Sheet'!$B$9:$F$44,26,FALSE)*$R210/(1-AF210)</f>
        <v>#N/A</v>
      </c>
      <c r="AT210" s="128" t="e">
        <f>HLOOKUP($B210,'Main Sheet'!$B$9:$F$44,26,FALSE)*$R210/(1-AG210)</f>
        <v>#N/A</v>
      </c>
      <c r="AU210" s="128" t="e">
        <f>HLOOKUP($B210,'Main Sheet'!$B$9:$F$44,26,FALSE)*$T210/(1-AL210)</f>
        <v>#N/A</v>
      </c>
      <c r="AV210" s="128" t="e">
        <f>HLOOKUP($B210,'Main Sheet'!$B$9:$F$44,26,FALSE)*$T210/(1-AM210)</f>
        <v>#N/A</v>
      </c>
      <c r="AW210" s="128" t="e">
        <f>HLOOKUP($B210,'Main Sheet'!$B$9:$F$44,26,FALSE)*$T210/(1-AN210)</f>
        <v>#N/A</v>
      </c>
      <c r="AX210" s="50" t="e">
        <f t="shared" si="129"/>
        <v>#N/A</v>
      </c>
      <c r="AY210" s="50" t="e">
        <f t="shared" si="130"/>
        <v>#N/A</v>
      </c>
      <c r="AZ210" s="50" t="e">
        <f t="shared" si="131"/>
        <v>#N/A</v>
      </c>
      <c r="BA210" s="50" t="e">
        <f t="shared" si="132"/>
        <v>#N/A</v>
      </c>
      <c r="BB210" s="50" t="e">
        <f t="shared" si="133"/>
        <v>#N/A</v>
      </c>
      <c r="BC210" s="50" t="e">
        <f t="shared" si="134"/>
        <v>#N/A</v>
      </c>
      <c r="BD210" s="50" t="e">
        <f t="shared" si="135"/>
        <v>#N/A</v>
      </c>
      <c r="BE210" s="50" t="e">
        <f t="shared" si="136"/>
        <v>#N/A</v>
      </c>
      <c r="BF210" s="50" t="e">
        <f t="shared" si="137"/>
        <v>#N/A</v>
      </c>
      <c r="BG210" s="131" t="e">
        <f t="shared" si="138"/>
        <v>#N/A</v>
      </c>
      <c r="BH210" s="131" t="e">
        <f t="shared" si="139"/>
        <v>#N/A</v>
      </c>
      <c r="BI210" s="131" t="e">
        <f t="shared" si="140"/>
        <v>#N/A</v>
      </c>
      <c r="BJ210" s="131" t="e">
        <f t="shared" si="141"/>
        <v>#N/A</v>
      </c>
      <c r="BK210" s="131" t="e">
        <f t="shared" si="142"/>
        <v>#N/A</v>
      </c>
      <c r="BL210" s="131" t="e">
        <f t="shared" si="143"/>
        <v>#N/A</v>
      </c>
      <c r="BM210" s="131" t="e">
        <f t="shared" si="144"/>
        <v>#N/A</v>
      </c>
      <c r="BN210" s="131" t="e">
        <f t="shared" si="145"/>
        <v>#N/A</v>
      </c>
      <c r="BO210" s="131" t="e">
        <f t="shared" si="146"/>
        <v>#N/A</v>
      </c>
      <c r="BP210" s="129" t="e">
        <f t="shared" si="147"/>
        <v>#N/A</v>
      </c>
      <c r="BQ210" s="129" t="e">
        <f t="shared" si="148"/>
        <v>#N/A</v>
      </c>
      <c r="BR210" s="129" t="e">
        <f t="shared" si="149"/>
        <v>#N/A</v>
      </c>
      <c r="BS210" s="129" t="e">
        <f t="shared" si="150"/>
        <v>#N/A</v>
      </c>
      <c r="BT210" s="129" t="e">
        <f t="shared" si="151"/>
        <v>#N/A</v>
      </c>
      <c r="BU210" s="129" t="e">
        <f t="shared" si="152"/>
        <v>#N/A</v>
      </c>
      <c r="BV210" s="129" t="e">
        <f t="shared" si="153"/>
        <v>#N/A</v>
      </c>
      <c r="BW210" s="129" t="e">
        <f t="shared" si="154"/>
        <v>#N/A</v>
      </c>
      <c r="BX210" s="129" t="e">
        <f t="shared" si="155"/>
        <v>#N/A</v>
      </c>
      <c r="BY210" s="131" t="e">
        <f t="shared" si="156"/>
        <v>#N/A</v>
      </c>
      <c r="BZ210" s="131" t="e">
        <f t="shared" si="157"/>
        <v>#N/A</v>
      </c>
      <c r="CA210" s="131" t="e">
        <f t="shared" si="158"/>
        <v>#N/A</v>
      </c>
      <c r="CB210" s="131" t="e">
        <f t="shared" si="159"/>
        <v>#N/A</v>
      </c>
      <c r="CC210" s="131" t="e">
        <f t="shared" si="160"/>
        <v>#N/A</v>
      </c>
      <c r="CD210" s="131" t="e">
        <f t="shared" si="161"/>
        <v>#N/A</v>
      </c>
      <c r="CE210" s="131" t="e">
        <f t="shared" si="162"/>
        <v>#N/A</v>
      </c>
      <c r="CF210" s="131" t="e">
        <f t="shared" si="163"/>
        <v>#N/A</v>
      </c>
      <c r="CG210" s="131" t="e">
        <f t="shared" si="164"/>
        <v>#N/A</v>
      </c>
    </row>
    <row r="211" spans="2:85" x14ac:dyDescent="0.2">
      <c r="B211" s="103">
        <v>2050</v>
      </c>
      <c r="C211" s="103">
        <v>2</v>
      </c>
      <c r="D211" s="103">
        <v>0</v>
      </c>
      <c r="E211" s="4" t="s">
        <v>4</v>
      </c>
      <c r="F211" s="4" t="s">
        <v>2</v>
      </c>
      <c r="G211" s="133">
        <f>SUMIFS('Model Trip Data'!$H:$H,'Model Trip Data'!$A:$A,$B211,'Model Trip Data'!$B:$B,$C211,'Model Trip Data'!$C:$C,$D211,'Model Trip Data'!$E:$E,G$7,'Model Trip Data'!$F:$F,G$8,'Model Trip Data'!$D:$D,G$10,'Model Trip Data'!$G:$G,G$9)</f>
        <v>0</v>
      </c>
      <c r="H211" s="133">
        <f>SUMIFS('Model Trip Data'!$H:$H,'Model Trip Data'!$A:$A,$B211,'Model Trip Data'!$B:$B,$C211,'Model Trip Data'!$C:$C,$D211,'Model Trip Data'!$E:$E,H$7,'Model Trip Data'!$F:$F,H$8,'Model Trip Data'!$D:$D,H$10,'Model Trip Data'!$G:$G,H$9)</f>
        <v>0</v>
      </c>
      <c r="I211" s="133">
        <f>SUMIFS('Model Trip Data'!$H:$H,'Model Trip Data'!$A:$A,$B211,'Model Trip Data'!$B:$B,$C211,'Model Trip Data'!$C:$C,$D211,'Model Trip Data'!$E:$E,I$7,'Model Trip Data'!$F:$F,I$8,'Model Trip Data'!$D:$D,I$10,'Model Trip Data'!$G:$G,I$9)</f>
        <v>0</v>
      </c>
      <c r="J211" s="133">
        <f>SUMIFS('Model Trip Data'!$H:$H,'Model Trip Data'!$A:$A,$B211,'Model Trip Data'!$B:$B,$C211,'Model Trip Data'!$C:$C,$D211,'Model Trip Data'!$E:$E,J$7,'Model Trip Data'!$F:$F,J$8,'Model Trip Data'!$D:$D,J$10,'Model Trip Data'!$G:$G,J$9)</f>
        <v>0</v>
      </c>
      <c r="K211" s="133">
        <f>SUMIFS('Model Trip Data'!$H:$H,'Model Trip Data'!$A:$A,$B211,'Model Trip Data'!$B:$B,$C211,'Model Trip Data'!$C:$C,$D211,'Model Trip Data'!$E:$E,K$7,'Model Trip Data'!$F:$F,K$8,'Model Trip Data'!$D:$D,K$10,'Model Trip Data'!$G:$G,K$9)</f>
        <v>0</v>
      </c>
      <c r="L211" s="133">
        <f>SUMIFS('Model Trip Data'!$H:$H,'Model Trip Data'!$A:$A,$B211,'Model Trip Data'!$B:$B,$C211,'Model Trip Data'!$C:$C,$D211,'Model Trip Data'!$E:$E,L$7,'Model Trip Data'!$F:$F,L$8,'Model Trip Data'!$D:$D,L$10,'Model Trip Data'!$G:$G,L$9)</f>
        <v>0</v>
      </c>
      <c r="M211" s="133">
        <f>SUMIFS('Model Trip Data'!$H:$H,'Model Trip Data'!$A:$A,$B211,'Model Trip Data'!$B:$B,$C211,'Model Trip Data'!$C:$C,$D211,'Model Trip Data'!$E:$E,M$7,'Model Trip Data'!$F:$F,M$8,'Model Trip Data'!$G:$G,M$9)</f>
        <v>0</v>
      </c>
      <c r="N211" s="133">
        <f>SUMIFS('Model Trip Data'!$H:$H,'Model Trip Data'!$A:$A,$B211,'Model Trip Data'!$B:$B,$C211,'Model Trip Data'!$C:$C,$D211,'Model Trip Data'!$E:$E,N$7,'Model Trip Data'!$F:$F,N$8,'Model Trip Data'!$G:$G,N$9)</f>
        <v>0</v>
      </c>
      <c r="O211" s="133">
        <f>SUMIFS('Model Trip Data'!$H:$H,'Model Trip Data'!$A:$A,$B211,'Model Trip Data'!$B:$B,$C211,'Model Trip Data'!$C:$C,$D211,'Model Trip Data'!$E:$E,O$7,'Model Trip Data'!$F:$F,O$8,'Model Trip Data'!$G:$G,O$9)</f>
        <v>0</v>
      </c>
      <c r="P211" s="134" t="e">
        <f>VLOOKUP($B211&amp;"_"&amp;$C211&amp;"_"&amp;$D211&amp;"_"&amp;P$10,'Model Skims Data'!$A:$H,6,FALSE)</f>
        <v>#N/A</v>
      </c>
      <c r="Q211" s="134" t="e">
        <f>VLOOKUP($B211&amp;"_"&amp;$C211&amp;"_"&amp;$D211&amp;"_"&amp;Q$10,'Model Skims Data'!$A:$H,7,FALSE)</f>
        <v>#N/A</v>
      </c>
      <c r="R211" s="134" t="e">
        <f>VLOOKUP($B211&amp;"_"&amp;$C211&amp;"_"&amp;$D211&amp;"_"&amp;R$10,'Model Skims Data'!$A:$H,6,FALSE)</f>
        <v>#N/A</v>
      </c>
      <c r="S211" s="134" t="e">
        <f>VLOOKUP($B211&amp;"_"&amp;$C211&amp;"_"&amp;$D211&amp;"_"&amp;S$10,'Model Skims Data'!$A:$H,7,FALSE)</f>
        <v>#N/A</v>
      </c>
      <c r="T211" s="134" t="e">
        <f>VLOOKUP($B211&amp;"_"&amp;$C211&amp;"_"&amp;$D211&amp;"_"&amp;T$10,'Model Skims Data'!$A:$H,6,FALSE)</f>
        <v>#N/A</v>
      </c>
      <c r="U211" s="134" t="e">
        <f>VLOOKUP($B211&amp;"_"&amp;$C211&amp;"_"&amp;$D211&amp;"_"&amp;U$10,'Model Skims Data'!$A:$H,7,FALSE)</f>
        <v>#N/A</v>
      </c>
      <c r="V211" s="134" t="e">
        <f>VLOOKUP($B211&amp;"_"&amp;$C211&amp;"_"&amp;$D211&amp;"_"&amp;V$10,'Model Skims Data'!$A:$H,8,FALSE)</f>
        <v>#N/A</v>
      </c>
      <c r="W211" s="134" t="e">
        <f>VLOOKUP($B211&amp;"_"&amp;$C211&amp;"_"&amp;$D211&amp;"_"&amp;W$10,'Model Skims Data'!$A:$H,8,FALSE)</f>
        <v>#N/A</v>
      </c>
      <c r="X211" s="134" t="e">
        <f>VLOOKUP($B211&amp;"_"&amp;$C211&amp;"_"&amp;$D211&amp;"_"&amp;X$10,'Model Skims Data'!$A:$H,8,FALSE)</f>
        <v>#N/A</v>
      </c>
      <c r="Y211" s="134">
        <f>HLOOKUP('Pooling Demand- Subsidy &amp; ML'!$B211,'Main Sheet'!$B$9:$F$44,21,FALSE)</f>
        <v>0</v>
      </c>
      <c r="Z211" s="134">
        <f>HLOOKUP('Pooling Demand- Subsidy &amp; ML'!$B211,'Main Sheet'!$B$9:$F$44,23,FALSE)</f>
        <v>0</v>
      </c>
      <c r="AA211" s="179">
        <f>HLOOKUP('Pooling Demand- Subsidy &amp; ML'!$B211,'Main Sheet'!$B$9:$F$44,28,FALSE)</f>
        <v>-1.9513339196716502E-3</v>
      </c>
      <c r="AB211" s="180">
        <f>HLOOKUP('Pooling Demand- Subsidy &amp; ML'!$B211,'Main Sheet'!$B$9:$F$44,30,FALSE)</f>
        <v>-2.6</v>
      </c>
      <c r="AC211" s="180">
        <f>HLOOKUP('Pooling Demand- Subsidy &amp; ML'!$B211,'Main Sheet'!$B$9:$F$44,31,FALSE)</f>
        <v>-5.9</v>
      </c>
      <c r="AD211" s="180">
        <f>HLOOKUP('Pooling Demand- Subsidy &amp; ML'!$B211,'Main Sheet'!$B$9:$F$44,32,FALSE)</f>
        <v>-7.9</v>
      </c>
      <c r="AE211" s="108" t="e">
        <f t="shared" si="165"/>
        <v>#N/A</v>
      </c>
      <c r="AF211" s="108" t="e">
        <f t="shared" si="166"/>
        <v>#N/A</v>
      </c>
      <c r="AG211" s="108" t="e">
        <f t="shared" si="167"/>
        <v>#N/A</v>
      </c>
      <c r="AH211" s="134">
        <f>HLOOKUP('Pooling Demand- Subsidy &amp; ML'!$B211,'Main Sheet'!$B$9:$F$44,24,FALSE)</f>
        <v>54</v>
      </c>
      <c r="AI211" s="180">
        <f>HLOOKUP('Pooling Demand- Subsidy &amp; ML'!$B211,'Main Sheet'!$B$9:$F$44,34,FALSE)</f>
        <v>-2.9</v>
      </c>
      <c r="AJ211" s="180">
        <f>HLOOKUP('Pooling Demand- Subsidy &amp; ML'!$B211,'Main Sheet'!$B$9:$F$44,35,FALSE)</f>
        <v>-6.3</v>
      </c>
      <c r="AK211" s="180">
        <f>HLOOKUP('Pooling Demand- Subsidy &amp; ML'!$B211,'Main Sheet'!$B$9:$F$44,36,FALSE)</f>
        <v>-8.4</v>
      </c>
      <c r="AL211" s="108" t="e">
        <f t="shared" si="168"/>
        <v>#N/A</v>
      </c>
      <c r="AM211" s="108" t="e">
        <f t="shared" si="169"/>
        <v>#N/A</v>
      </c>
      <c r="AN211" s="108" t="e">
        <f t="shared" si="170"/>
        <v>#N/A</v>
      </c>
      <c r="AO211" s="128" t="e">
        <f>HLOOKUP($B211,'Main Sheet'!$B$9:$F$44,26,FALSE)*$P211/(1-AE211)</f>
        <v>#N/A</v>
      </c>
      <c r="AP211" s="128" t="e">
        <f>HLOOKUP($B211,'Main Sheet'!$B$9:$F$44,26,FALSE)*$P211/(1-AF211)</f>
        <v>#N/A</v>
      </c>
      <c r="AQ211" s="128" t="e">
        <f>HLOOKUP($B211,'Main Sheet'!$B$9:$F$44,26,FALSE)*$P211/(1-AG211)</f>
        <v>#N/A</v>
      </c>
      <c r="AR211" s="128" t="e">
        <f>HLOOKUP($B211,'Main Sheet'!$B$9:$F$44,26,FALSE)*$R211/(1-AE211)</f>
        <v>#N/A</v>
      </c>
      <c r="AS211" s="128" t="e">
        <f>HLOOKUP($B211,'Main Sheet'!$B$9:$F$44,26,FALSE)*$R211/(1-AF211)</f>
        <v>#N/A</v>
      </c>
      <c r="AT211" s="128" t="e">
        <f>HLOOKUP($B211,'Main Sheet'!$B$9:$F$44,26,FALSE)*$R211/(1-AG211)</f>
        <v>#N/A</v>
      </c>
      <c r="AU211" s="128" t="e">
        <f>HLOOKUP($B211,'Main Sheet'!$B$9:$F$44,26,FALSE)*$T211/(1-AL211)</f>
        <v>#N/A</v>
      </c>
      <c r="AV211" s="128" t="e">
        <f>HLOOKUP($B211,'Main Sheet'!$B$9:$F$44,26,FALSE)*$T211/(1-AM211)</f>
        <v>#N/A</v>
      </c>
      <c r="AW211" s="128" t="e">
        <f>HLOOKUP($B211,'Main Sheet'!$B$9:$F$44,26,FALSE)*$T211/(1-AN211)</f>
        <v>#N/A</v>
      </c>
      <c r="AX211" s="50" t="e">
        <f t="shared" si="129"/>
        <v>#N/A</v>
      </c>
      <c r="AY211" s="50" t="e">
        <f t="shared" si="130"/>
        <v>#N/A</v>
      </c>
      <c r="AZ211" s="50" t="e">
        <f t="shared" si="131"/>
        <v>#N/A</v>
      </c>
      <c r="BA211" s="50" t="e">
        <f t="shared" si="132"/>
        <v>#N/A</v>
      </c>
      <c r="BB211" s="50" t="e">
        <f t="shared" si="133"/>
        <v>#N/A</v>
      </c>
      <c r="BC211" s="50" t="e">
        <f t="shared" si="134"/>
        <v>#N/A</v>
      </c>
      <c r="BD211" s="50" t="e">
        <f t="shared" si="135"/>
        <v>#N/A</v>
      </c>
      <c r="BE211" s="50" t="e">
        <f t="shared" si="136"/>
        <v>#N/A</v>
      </c>
      <c r="BF211" s="50" t="e">
        <f t="shared" si="137"/>
        <v>#N/A</v>
      </c>
      <c r="BG211" s="131" t="e">
        <f t="shared" si="138"/>
        <v>#N/A</v>
      </c>
      <c r="BH211" s="131" t="e">
        <f t="shared" si="139"/>
        <v>#N/A</v>
      </c>
      <c r="BI211" s="131" t="e">
        <f t="shared" si="140"/>
        <v>#N/A</v>
      </c>
      <c r="BJ211" s="131" t="e">
        <f t="shared" si="141"/>
        <v>#N/A</v>
      </c>
      <c r="BK211" s="131" t="e">
        <f t="shared" si="142"/>
        <v>#N/A</v>
      </c>
      <c r="BL211" s="131" t="e">
        <f t="shared" si="143"/>
        <v>#N/A</v>
      </c>
      <c r="BM211" s="131" t="e">
        <f t="shared" si="144"/>
        <v>#N/A</v>
      </c>
      <c r="BN211" s="131" t="e">
        <f t="shared" si="145"/>
        <v>#N/A</v>
      </c>
      <c r="BO211" s="131" t="e">
        <f t="shared" si="146"/>
        <v>#N/A</v>
      </c>
      <c r="BP211" s="129" t="e">
        <f t="shared" si="147"/>
        <v>#N/A</v>
      </c>
      <c r="BQ211" s="129" t="e">
        <f t="shared" si="148"/>
        <v>#N/A</v>
      </c>
      <c r="BR211" s="129" t="e">
        <f t="shared" si="149"/>
        <v>#N/A</v>
      </c>
      <c r="BS211" s="129" t="e">
        <f t="shared" si="150"/>
        <v>#N/A</v>
      </c>
      <c r="BT211" s="129" t="e">
        <f t="shared" si="151"/>
        <v>#N/A</v>
      </c>
      <c r="BU211" s="129" t="e">
        <f t="shared" si="152"/>
        <v>#N/A</v>
      </c>
      <c r="BV211" s="129" t="e">
        <f t="shared" si="153"/>
        <v>#N/A</v>
      </c>
      <c r="BW211" s="129" t="e">
        <f t="shared" si="154"/>
        <v>#N/A</v>
      </c>
      <c r="BX211" s="129" t="e">
        <f t="shared" si="155"/>
        <v>#N/A</v>
      </c>
      <c r="BY211" s="131" t="e">
        <f t="shared" si="156"/>
        <v>#N/A</v>
      </c>
      <c r="BZ211" s="131" t="e">
        <f t="shared" si="157"/>
        <v>#N/A</v>
      </c>
      <c r="CA211" s="131" t="e">
        <f t="shared" si="158"/>
        <v>#N/A</v>
      </c>
      <c r="CB211" s="131" t="e">
        <f t="shared" si="159"/>
        <v>#N/A</v>
      </c>
      <c r="CC211" s="131" t="e">
        <f t="shared" si="160"/>
        <v>#N/A</v>
      </c>
      <c r="CD211" s="131" t="e">
        <f t="shared" si="161"/>
        <v>#N/A</v>
      </c>
      <c r="CE211" s="131" t="e">
        <f t="shared" si="162"/>
        <v>#N/A</v>
      </c>
      <c r="CF211" s="131" t="e">
        <f t="shared" si="163"/>
        <v>#N/A</v>
      </c>
      <c r="CG211" s="131" t="e">
        <f t="shared" si="164"/>
        <v>#N/A</v>
      </c>
    </row>
    <row r="212" spans="2:85" x14ac:dyDescent="0.2">
      <c r="B212" s="103">
        <v>2050</v>
      </c>
      <c r="C212" s="103">
        <v>3</v>
      </c>
      <c r="D212" s="103">
        <v>0</v>
      </c>
      <c r="E212" s="4" t="s">
        <v>5</v>
      </c>
      <c r="F212" s="4" t="s">
        <v>2</v>
      </c>
      <c r="G212" s="133">
        <f>SUMIFS('Model Trip Data'!$H:$H,'Model Trip Data'!$A:$A,$B212,'Model Trip Data'!$B:$B,$C212,'Model Trip Data'!$C:$C,$D212,'Model Trip Data'!$E:$E,G$7,'Model Trip Data'!$F:$F,G$8,'Model Trip Data'!$D:$D,G$10,'Model Trip Data'!$G:$G,G$9)</f>
        <v>0</v>
      </c>
      <c r="H212" s="133">
        <f>SUMIFS('Model Trip Data'!$H:$H,'Model Trip Data'!$A:$A,$B212,'Model Trip Data'!$B:$B,$C212,'Model Trip Data'!$C:$C,$D212,'Model Trip Data'!$E:$E,H$7,'Model Trip Data'!$F:$F,H$8,'Model Trip Data'!$D:$D,H$10,'Model Trip Data'!$G:$G,H$9)</f>
        <v>0</v>
      </c>
      <c r="I212" s="133">
        <f>SUMIFS('Model Trip Data'!$H:$H,'Model Trip Data'!$A:$A,$B212,'Model Trip Data'!$B:$B,$C212,'Model Trip Data'!$C:$C,$D212,'Model Trip Data'!$E:$E,I$7,'Model Trip Data'!$F:$F,I$8,'Model Trip Data'!$D:$D,I$10,'Model Trip Data'!$G:$G,I$9)</f>
        <v>0</v>
      </c>
      <c r="J212" s="133">
        <f>SUMIFS('Model Trip Data'!$H:$H,'Model Trip Data'!$A:$A,$B212,'Model Trip Data'!$B:$B,$C212,'Model Trip Data'!$C:$C,$D212,'Model Trip Data'!$E:$E,J$7,'Model Trip Data'!$F:$F,J$8,'Model Trip Data'!$D:$D,J$10,'Model Trip Data'!$G:$G,J$9)</f>
        <v>0</v>
      </c>
      <c r="K212" s="133">
        <f>SUMIFS('Model Trip Data'!$H:$H,'Model Trip Data'!$A:$A,$B212,'Model Trip Data'!$B:$B,$C212,'Model Trip Data'!$C:$C,$D212,'Model Trip Data'!$E:$E,K$7,'Model Trip Data'!$F:$F,K$8,'Model Trip Data'!$D:$D,K$10,'Model Trip Data'!$G:$G,K$9)</f>
        <v>0</v>
      </c>
      <c r="L212" s="133">
        <f>SUMIFS('Model Trip Data'!$H:$H,'Model Trip Data'!$A:$A,$B212,'Model Trip Data'!$B:$B,$C212,'Model Trip Data'!$C:$C,$D212,'Model Trip Data'!$E:$E,L$7,'Model Trip Data'!$F:$F,L$8,'Model Trip Data'!$D:$D,L$10,'Model Trip Data'!$G:$G,L$9)</f>
        <v>0</v>
      </c>
      <c r="M212" s="133">
        <f>SUMIFS('Model Trip Data'!$H:$H,'Model Trip Data'!$A:$A,$B212,'Model Trip Data'!$B:$B,$C212,'Model Trip Data'!$C:$C,$D212,'Model Trip Data'!$E:$E,M$7,'Model Trip Data'!$F:$F,M$8,'Model Trip Data'!$G:$G,M$9)</f>
        <v>0</v>
      </c>
      <c r="N212" s="133">
        <f>SUMIFS('Model Trip Data'!$H:$H,'Model Trip Data'!$A:$A,$B212,'Model Trip Data'!$B:$B,$C212,'Model Trip Data'!$C:$C,$D212,'Model Trip Data'!$E:$E,N$7,'Model Trip Data'!$F:$F,N$8,'Model Trip Data'!$G:$G,N$9)</f>
        <v>0</v>
      </c>
      <c r="O212" s="133">
        <f>SUMIFS('Model Trip Data'!$H:$H,'Model Trip Data'!$A:$A,$B212,'Model Trip Data'!$B:$B,$C212,'Model Trip Data'!$C:$C,$D212,'Model Trip Data'!$E:$E,O$7,'Model Trip Data'!$F:$F,O$8,'Model Trip Data'!$G:$G,O$9)</f>
        <v>0</v>
      </c>
      <c r="P212" s="134" t="e">
        <f>VLOOKUP($B212&amp;"_"&amp;$C212&amp;"_"&amp;$D212&amp;"_"&amp;P$10,'Model Skims Data'!$A:$H,6,FALSE)</f>
        <v>#N/A</v>
      </c>
      <c r="Q212" s="134" t="e">
        <f>VLOOKUP($B212&amp;"_"&amp;$C212&amp;"_"&amp;$D212&amp;"_"&amp;Q$10,'Model Skims Data'!$A:$H,7,FALSE)</f>
        <v>#N/A</v>
      </c>
      <c r="R212" s="134" t="e">
        <f>VLOOKUP($B212&amp;"_"&amp;$C212&amp;"_"&amp;$D212&amp;"_"&amp;R$10,'Model Skims Data'!$A:$H,6,FALSE)</f>
        <v>#N/A</v>
      </c>
      <c r="S212" s="134" t="e">
        <f>VLOOKUP($B212&amp;"_"&amp;$C212&amp;"_"&amp;$D212&amp;"_"&amp;S$10,'Model Skims Data'!$A:$H,7,FALSE)</f>
        <v>#N/A</v>
      </c>
      <c r="T212" s="134" t="e">
        <f>VLOOKUP($B212&amp;"_"&amp;$C212&amp;"_"&amp;$D212&amp;"_"&amp;T$10,'Model Skims Data'!$A:$H,6,FALSE)</f>
        <v>#N/A</v>
      </c>
      <c r="U212" s="134" t="e">
        <f>VLOOKUP($B212&amp;"_"&amp;$C212&amp;"_"&amp;$D212&amp;"_"&amp;U$10,'Model Skims Data'!$A:$H,7,FALSE)</f>
        <v>#N/A</v>
      </c>
      <c r="V212" s="134" t="e">
        <f>VLOOKUP($B212&amp;"_"&amp;$C212&amp;"_"&amp;$D212&amp;"_"&amp;V$10,'Model Skims Data'!$A:$H,8,FALSE)</f>
        <v>#N/A</v>
      </c>
      <c r="W212" s="134" t="e">
        <f>VLOOKUP($B212&amp;"_"&amp;$C212&amp;"_"&amp;$D212&amp;"_"&amp;W$10,'Model Skims Data'!$A:$H,8,FALSE)</f>
        <v>#N/A</v>
      </c>
      <c r="X212" s="134" t="e">
        <f>VLOOKUP($B212&amp;"_"&amp;$C212&amp;"_"&amp;$D212&amp;"_"&amp;X$10,'Model Skims Data'!$A:$H,8,FALSE)</f>
        <v>#N/A</v>
      </c>
      <c r="Y212" s="134">
        <f>HLOOKUP('Pooling Demand- Subsidy &amp; ML'!$B212,'Main Sheet'!$B$9:$F$44,21,FALSE)</f>
        <v>0</v>
      </c>
      <c r="Z212" s="134">
        <f>HLOOKUP('Pooling Demand- Subsidy &amp; ML'!$B212,'Main Sheet'!$B$9:$F$44,23,FALSE)</f>
        <v>0</v>
      </c>
      <c r="AA212" s="179">
        <f>HLOOKUP('Pooling Demand- Subsidy &amp; ML'!$B212,'Main Sheet'!$B$9:$F$44,28,FALSE)</f>
        <v>-1.9513339196716502E-3</v>
      </c>
      <c r="AB212" s="180">
        <f>HLOOKUP('Pooling Demand- Subsidy &amp; ML'!$B212,'Main Sheet'!$B$9:$F$44,30,FALSE)</f>
        <v>-2.6</v>
      </c>
      <c r="AC212" s="180">
        <f>HLOOKUP('Pooling Demand- Subsidy &amp; ML'!$B212,'Main Sheet'!$B$9:$F$44,31,FALSE)</f>
        <v>-5.9</v>
      </c>
      <c r="AD212" s="180">
        <f>HLOOKUP('Pooling Demand- Subsidy &amp; ML'!$B212,'Main Sheet'!$B$9:$F$44,32,FALSE)</f>
        <v>-7.9</v>
      </c>
      <c r="AE212" s="108" t="e">
        <f t="shared" si="165"/>
        <v>#N/A</v>
      </c>
      <c r="AF212" s="108" t="e">
        <f t="shared" si="166"/>
        <v>#N/A</v>
      </c>
      <c r="AG212" s="108" t="e">
        <f t="shared" si="167"/>
        <v>#N/A</v>
      </c>
      <c r="AH212" s="134">
        <f>HLOOKUP('Pooling Demand- Subsidy &amp; ML'!$B212,'Main Sheet'!$B$9:$F$44,24,FALSE)</f>
        <v>54</v>
      </c>
      <c r="AI212" s="180">
        <f>HLOOKUP('Pooling Demand- Subsidy &amp; ML'!$B212,'Main Sheet'!$B$9:$F$44,34,FALSE)</f>
        <v>-2.9</v>
      </c>
      <c r="AJ212" s="180">
        <f>HLOOKUP('Pooling Demand- Subsidy &amp; ML'!$B212,'Main Sheet'!$B$9:$F$44,35,FALSE)</f>
        <v>-6.3</v>
      </c>
      <c r="AK212" s="180">
        <f>HLOOKUP('Pooling Demand- Subsidy &amp; ML'!$B212,'Main Sheet'!$B$9:$F$44,36,FALSE)</f>
        <v>-8.4</v>
      </c>
      <c r="AL212" s="108" t="e">
        <f t="shared" si="168"/>
        <v>#N/A</v>
      </c>
      <c r="AM212" s="108" t="e">
        <f t="shared" si="169"/>
        <v>#N/A</v>
      </c>
      <c r="AN212" s="108" t="e">
        <f t="shared" si="170"/>
        <v>#N/A</v>
      </c>
      <c r="AO212" s="128" t="e">
        <f>HLOOKUP($B212,'Main Sheet'!$B$9:$F$44,26,FALSE)*$P212/(1-AE212)</f>
        <v>#N/A</v>
      </c>
      <c r="AP212" s="128" t="e">
        <f>HLOOKUP($B212,'Main Sheet'!$B$9:$F$44,26,FALSE)*$P212/(1-AF212)</f>
        <v>#N/A</v>
      </c>
      <c r="AQ212" s="128" t="e">
        <f>HLOOKUP($B212,'Main Sheet'!$B$9:$F$44,26,FALSE)*$P212/(1-AG212)</f>
        <v>#N/A</v>
      </c>
      <c r="AR212" s="128" t="e">
        <f>HLOOKUP($B212,'Main Sheet'!$B$9:$F$44,26,FALSE)*$R212/(1-AE212)</f>
        <v>#N/A</v>
      </c>
      <c r="AS212" s="128" t="e">
        <f>HLOOKUP($B212,'Main Sheet'!$B$9:$F$44,26,FALSE)*$R212/(1-AF212)</f>
        <v>#N/A</v>
      </c>
      <c r="AT212" s="128" t="e">
        <f>HLOOKUP($B212,'Main Sheet'!$B$9:$F$44,26,FALSE)*$R212/(1-AG212)</f>
        <v>#N/A</v>
      </c>
      <c r="AU212" s="128" t="e">
        <f>HLOOKUP($B212,'Main Sheet'!$B$9:$F$44,26,FALSE)*$T212/(1-AL212)</f>
        <v>#N/A</v>
      </c>
      <c r="AV212" s="128" t="e">
        <f>HLOOKUP($B212,'Main Sheet'!$B$9:$F$44,26,FALSE)*$T212/(1-AM212)</f>
        <v>#N/A</v>
      </c>
      <c r="AW212" s="128" t="e">
        <f>HLOOKUP($B212,'Main Sheet'!$B$9:$F$44,26,FALSE)*$T212/(1-AN212)</f>
        <v>#N/A</v>
      </c>
      <c r="AX212" s="50" t="e">
        <f t="shared" si="129"/>
        <v>#N/A</v>
      </c>
      <c r="AY212" s="50" t="e">
        <f t="shared" si="130"/>
        <v>#N/A</v>
      </c>
      <c r="AZ212" s="50" t="e">
        <f t="shared" si="131"/>
        <v>#N/A</v>
      </c>
      <c r="BA212" s="50" t="e">
        <f t="shared" si="132"/>
        <v>#N/A</v>
      </c>
      <c r="BB212" s="50" t="e">
        <f t="shared" si="133"/>
        <v>#N/A</v>
      </c>
      <c r="BC212" s="50" t="e">
        <f t="shared" si="134"/>
        <v>#N/A</v>
      </c>
      <c r="BD212" s="50" t="e">
        <f t="shared" si="135"/>
        <v>#N/A</v>
      </c>
      <c r="BE212" s="50" t="e">
        <f t="shared" si="136"/>
        <v>#N/A</v>
      </c>
      <c r="BF212" s="50" t="e">
        <f t="shared" si="137"/>
        <v>#N/A</v>
      </c>
      <c r="BG212" s="131" t="e">
        <f t="shared" si="138"/>
        <v>#N/A</v>
      </c>
      <c r="BH212" s="131" t="e">
        <f t="shared" si="139"/>
        <v>#N/A</v>
      </c>
      <c r="BI212" s="131" t="e">
        <f t="shared" si="140"/>
        <v>#N/A</v>
      </c>
      <c r="BJ212" s="131" t="e">
        <f t="shared" si="141"/>
        <v>#N/A</v>
      </c>
      <c r="BK212" s="131" t="e">
        <f t="shared" si="142"/>
        <v>#N/A</v>
      </c>
      <c r="BL212" s="131" t="e">
        <f t="shared" si="143"/>
        <v>#N/A</v>
      </c>
      <c r="BM212" s="131" t="e">
        <f t="shared" si="144"/>
        <v>#N/A</v>
      </c>
      <c r="BN212" s="131" t="e">
        <f t="shared" si="145"/>
        <v>#N/A</v>
      </c>
      <c r="BO212" s="131" t="e">
        <f t="shared" si="146"/>
        <v>#N/A</v>
      </c>
      <c r="BP212" s="129" t="e">
        <f t="shared" si="147"/>
        <v>#N/A</v>
      </c>
      <c r="BQ212" s="129" t="e">
        <f t="shared" si="148"/>
        <v>#N/A</v>
      </c>
      <c r="BR212" s="129" t="e">
        <f t="shared" si="149"/>
        <v>#N/A</v>
      </c>
      <c r="BS212" s="129" t="e">
        <f t="shared" si="150"/>
        <v>#N/A</v>
      </c>
      <c r="BT212" s="129" t="e">
        <f t="shared" si="151"/>
        <v>#N/A</v>
      </c>
      <c r="BU212" s="129" t="e">
        <f t="shared" si="152"/>
        <v>#N/A</v>
      </c>
      <c r="BV212" s="129" t="e">
        <f t="shared" si="153"/>
        <v>#N/A</v>
      </c>
      <c r="BW212" s="129" t="e">
        <f t="shared" si="154"/>
        <v>#N/A</v>
      </c>
      <c r="BX212" s="129" t="e">
        <f t="shared" si="155"/>
        <v>#N/A</v>
      </c>
      <c r="BY212" s="131" t="e">
        <f t="shared" si="156"/>
        <v>#N/A</v>
      </c>
      <c r="BZ212" s="131" t="e">
        <f t="shared" si="157"/>
        <v>#N/A</v>
      </c>
      <c r="CA212" s="131" t="e">
        <f t="shared" si="158"/>
        <v>#N/A</v>
      </c>
      <c r="CB212" s="131" t="e">
        <f t="shared" si="159"/>
        <v>#N/A</v>
      </c>
      <c r="CC212" s="131" t="e">
        <f t="shared" si="160"/>
        <v>#N/A</v>
      </c>
      <c r="CD212" s="131" t="e">
        <f t="shared" si="161"/>
        <v>#N/A</v>
      </c>
      <c r="CE212" s="131" t="e">
        <f t="shared" si="162"/>
        <v>#N/A</v>
      </c>
      <c r="CF212" s="131" t="e">
        <f t="shared" si="163"/>
        <v>#N/A</v>
      </c>
      <c r="CG212" s="131" t="e">
        <f t="shared" si="164"/>
        <v>#N/A</v>
      </c>
    </row>
    <row r="213" spans="2:85" x14ac:dyDescent="0.2">
      <c r="B213" s="103">
        <v>2050</v>
      </c>
      <c r="C213" s="103">
        <v>4</v>
      </c>
      <c r="D213" s="103">
        <v>0</v>
      </c>
      <c r="E213" s="4" t="s">
        <v>6</v>
      </c>
      <c r="F213" s="4" t="s">
        <v>2</v>
      </c>
      <c r="G213" s="133">
        <f>SUMIFS('Model Trip Data'!$H:$H,'Model Trip Data'!$A:$A,$B213,'Model Trip Data'!$B:$B,$C213,'Model Trip Data'!$C:$C,$D213,'Model Trip Data'!$E:$E,G$7,'Model Trip Data'!$F:$F,G$8,'Model Trip Data'!$D:$D,G$10,'Model Trip Data'!$G:$G,G$9)</f>
        <v>0</v>
      </c>
      <c r="H213" s="133">
        <f>SUMIFS('Model Trip Data'!$H:$H,'Model Trip Data'!$A:$A,$B213,'Model Trip Data'!$B:$B,$C213,'Model Trip Data'!$C:$C,$D213,'Model Trip Data'!$E:$E,H$7,'Model Trip Data'!$F:$F,H$8,'Model Trip Data'!$D:$D,H$10,'Model Trip Data'!$G:$G,H$9)</f>
        <v>0</v>
      </c>
      <c r="I213" s="133">
        <f>SUMIFS('Model Trip Data'!$H:$H,'Model Trip Data'!$A:$A,$B213,'Model Trip Data'!$B:$B,$C213,'Model Trip Data'!$C:$C,$D213,'Model Trip Data'!$E:$E,I$7,'Model Trip Data'!$F:$F,I$8,'Model Trip Data'!$D:$D,I$10,'Model Trip Data'!$G:$G,I$9)</f>
        <v>0</v>
      </c>
      <c r="J213" s="133">
        <f>SUMIFS('Model Trip Data'!$H:$H,'Model Trip Data'!$A:$A,$B213,'Model Trip Data'!$B:$B,$C213,'Model Trip Data'!$C:$C,$D213,'Model Trip Data'!$E:$E,J$7,'Model Trip Data'!$F:$F,J$8,'Model Trip Data'!$D:$D,J$10,'Model Trip Data'!$G:$G,J$9)</f>
        <v>0</v>
      </c>
      <c r="K213" s="133">
        <f>SUMIFS('Model Trip Data'!$H:$H,'Model Trip Data'!$A:$A,$B213,'Model Trip Data'!$B:$B,$C213,'Model Trip Data'!$C:$C,$D213,'Model Trip Data'!$E:$E,K$7,'Model Trip Data'!$F:$F,K$8,'Model Trip Data'!$D:$D,K$10,'Model Trip Data'!$G:$G,K$9)</f>
        <v>0</v>
      </c>
      <c r="L213" s="133">
        <f>SUMIFS('Model Trip Data'!$H:$H,'Model Trip Data'!$A:$A,$B213,'Model Trip Data'!$B:$B,$C213,'Model Trip Data'!$C:$C,$D213,'Model Trip Data'!$E:$E,L$7,'Model Trip Data'!$F:$F,L$8,'Model Trip Data'!$D:$D,L$10,'Model Trip Data'!$G:$G,L$9)</f>
        <v>0</v>
      </c>
      <c r="M213" s="133">
        <f>SUMIFS('Model Trip Data'!$H:$H,'Model Trip Data'!$A:$A,$B213,'Model Trip Data'!$B:$B,$C213,'Model Trip Data'!$C:$C,$D213,'Model Trip Data'!$E:$E,M$7,'Model Trip Data'!$F:$F,M$8,'Model Trip Data'!$G:$G,M$9)</f>
        <v>0</v>
      </c>
      <c r="N213" s="133">
        <f>SUMIFS('Model Trip Data'!$H:$H,'Model Trip Data'!$A:$A,$B213,'Model Trip Data'!$B:$B,$C213,'Model Trip Data'!$C:$C,$D213,'Model Trip Data'!$E:$E,N$7,'Model Trip Data'!$F:$F,N$8,'Model Trip Data'!$G:$G,N$9)</f>
        <v>0</v>
      </c>
      <c r="O213" s="133">
        <f>SUMIFS('Model Trip Data'!$H:$H,'Model Trip Data'!$A:$A,$B213,'Model Trip Data'!$B:$B,$C213,'Model Trip Data'!$C:$C,$D213,'Model Trip Data'!$E:$E,O$7,'Model Trip Data'!$F:$F,O$8,'Model Trip Data'!$G:$G,O$9)</f>
        <v>0</v>
      </c>
      <c r="P213" s="134" t="e">
        <f>VLOOKUP($B213&amp;"_"&amp;$C213&amp;"_"&amp;$D213&amp;"_"&amp;P$10,'Model Skims Data'!$A:$H,6,FALSE)</f>
        <v>#N/A</v>
      </c>
      <c r="Q213" s="134" t="e">
        <f>VLOOKUP($B213&amp;"_"&amp;$C213&amp;"_"&amp;$D213&amp;"_"&amp;Q$10,'Model Skims Data'!$A:$H,7,FALSE)</f>
        <v>#N/A</v>
      </c>
      <c r="R213" s="134" t="e">
        <f>VLOOKUP($B213&amp;"_"&amp;$C213&amp;"_"&amp;$D213&amp;"_"&amp;R$10,'Model Skims Data'!$A:$H,6,FALSE)</f>
        <v>#N/A</v>
      </c>
      <c r="S213" s="134" t="e">
        <f>VLOOKUP($B213&amp;"_"&amp;$C213&amp;"_"&amp;$D213&amp;"_"&amp;S$10,'Model Skims Data'!$A:$H,7,FALSE)</f>
        <v>#N/A</v>
      </c>
      <c r="T213" s="134" t="e">
        <f>VLOOKUP($B213&amp;"_"&amp;$C213&amp;"_"&amp;$D213&amp;"_"&amp;T$10,'Model Skims Data'!$A:$H,6,FALSE)</f>
        <v>#N/A</v>
      </c>
      <c r="U213" s="134" t="e">
        <f>VLOOKUP($B213&amp;"_"&amp;$C213&amp;"_"&amp;$D213&amp;"_"&amp;U$10,'Model Skims Data'!$A:$H,7,FALSE)</f>
        <v>#N/A</v>
      </c>
      <c r="V213" s="134" t="e">
        <f>VLOOKUP($B213&amp;"_"&amp;$C213&amp;"_"&amp;$D213&amp;"_"&amp;V$10,'Model Skims Data'!$A:$H,8,FALSE)</f>
        <v>#N/A</v>
      </c>
      <c r="W213" s="134" t="e">
        <f>VLOOKUP($B213&amp;"_"&amp;$C213&amp;"_"&amp;$D213&amp;"_"&amp;W$10,'Model Skims Data'!$A:$H,8,FALSE)</f>
        <v>#N/A</v>
      </c>
      <c r="X213" s="134" t="e">
        <f>VLOOKUP($B213&amp;"_"&amp;$C213&amp;"_"&amp;$D213&amp;"_"&amp;X$10,'Model Skims Data'!$A:$H,8,FALSE)</f>
        <v>#N/A</v>
      </c>
      <c r="Y213" s="134">
        <f>HLOOKUP('Pooling Demand- Subsidy &amp; ML'!$B213,'Main Sheet'!$B$9:$F$44,21,FALSE)</f>
        <v>0</v>
      </c>
      <c r="Z213" s="134">
        <f>HLOOKUP('Pooling Demand- Subsidy &amp; ML'!$B213,'Main Sheet'!$B$9:$F$44,23,FALSE)</f>
        <v>0</v>
      </c>
      <c r="AA213" s="179">
        <f>HLOOKUP('Pooling Demand- Subsidy &amp; ML'!$B213,'Main Sheet'!$B$9:$F$44,28,FALSE)</f>
        <v>-1.9513339196716502E-3</v>
      </c>
      <c r="AB213" s="180">
        <f>HLOOKUP('Pooling Demand- Subsidy &amp; ML'!$B213,'Main Sheet'!$B$9:$F$44,30,FALSE)</f>
        <v>-2.6</v>
      </c>
      <c r="AC213" s="180">
        <f>HLOOKUP('Pooling Demand- Subsidy &amp; ML'!$B213,'Main Sheet'!$B$9:$F$44,31,FALSE)</f>
        <v>-5.9</v>
      </c>
      <c r="AD213" s="180">
        <f>HLOOKUP('Pooling Demand- Subsidy &amp; ML'!$B213,'Main Sheet'!$B$9:$F$44,32,FALSE)</f>
        <v>-7.9</v>
      </c>
      <c r="AE213" s="108" t="e">
        <f t="shared" si="165"/>
        <v>#N/A</v>
      </c>
      <c r="AF213" s="108" t="e">
        <f t="shared" si="166"/>
        <v>#N/A</v>
      </c>
      <c r="AG213" s="108" t="e">
        <f t="shared" si="167"/>
        <v>#N/A</v>
      </c>
      <c r="AH213" s="134">
        <f>HLOOKUP('Pooling Demand- Subsidy &amp; ML'!$B213,'Main Sheet'!$B$9:$F$44,24,FALSE)</f>
        <v>54</v>
      </c>
      <c r="AI213" s="180">
        <f>HLOOKUP('Pooling Demand- Subsidy &amp; ML'!$B213,'Main Sheet'!$B$9:$F$44,34,FALSE)</f>
        <v>-2.9</v>
      </c>
      <c r="AJ213" s="180">
        <f>HLOOKUP('Pooling Demand- Subsidy &amp; ML'!$B213,'Main Sheet'!$B$9:$F$44,35,FALSE)</f>
        <v>-6.3</v>
      </c>
      <c r="AK213" s="180">
        <f>HLOOKUP('Pooling Demand- Subsidy &amp; ML'!$B213,'Main Sheet'!$B$9:$F$44,36,FALSE)</f>
        <v>-8.4</v>
      </c>
      <c r="AL213" s="108" t="e">
        <f t="shared" si="168"/>
        <v>#N/A</v>
      </c>
      <c r="AM213" s="108" t="e">
        <f t="shared" si="169"/>
        <v>#N/A</v>
      </c>
      <c r="AN213" s="108" t="e">
        <f t="shared" si="170"/>
        <v>#N/A</v>
      </c>
      <c r="AO213" s="128" t="e">
        <f>HLOOKUP($B213,'Main Sheet'!$B$9:$F$44,26,FALSE)*$P213/(1-AE213)</f>
        <v>#N/A</v>
      </c>
      <c r="AP213" s="128" t="e">
        <f>HLOOKUP($B213,'Main Sheet'!$B$9:$F$44,26,FALSE)*$P213/(1-AF213)</f>
        <v>#N/A</v>
      </c>
      <c r="AQ213" s="128" t="e">
        <f>HLOOKUP($B213,'Main Sheet'!$B$9:$F$44,26,FALSE)*$P213/(1-AG213)</f>
        <v>#N/A</v>
      </c>
      <c r="AR213" s="128" t="e">
        <f>HLOOKUP($B213,'Main Sheet'!$B$9:$F$44,26,FALSE)*$R213/(1-AE213)</f>
        <v>#N/A</v>
      </c>
      <c r="AS213" s="128" t="e">
        <f>HLOOKUP($B213,'Main Sheet'!$B$9:$F$44,26,FALSE)*$R213/(1-AF213)</f>
        <v>#N/A</v>
      </c>
      <c r="AT213" s="128" t="e">
        <f>HLOOKUP($B213,'Main Sheet'!$B$9:$F$44,26,FALSE)*$R213/(1-AG213)</f>
        <v>#N/A</v>
      </c>
      <c r="AU213" s="128" t="e">
        <f>HLOOKUP($B213,'Main Sheet'!$B$9:$F$44,26,FALSE)*$T213/(1-AL213)</f>
        <v>#N/A</v>
      </c>
      <c r="AV213" s="128" t="e">
        <f>HLOOKUP($B213,'Main Sheet'!$B$9:$F$44,26,FALSE)*$T213/(1-AM213)</f>
        <v>#N/A</v>
      </c>
      <c r="AW213" s="128" t="e">
        <f>HLOOKUP($B213,'Main Sheet'!$B$9:$F$44,26,FALSE)*$T213/(1-AN213)</f>
        <v>#N/A</v>
      </c>
      <c r="AX213" s="50" t="e">
        <f t="shared" si="129"/>
        <v>#N/A</v>
      </c>
      <c r="AY213" s="50" t="e">
        <f t="shared" si="130"/>
        <v>#N/A</v>
      </c>
      <c r="AZ213" s="50" t="e">
        <f t="shared" si="131"/>
        <v>#N/A</v>
      </c>
      <c r="BA213" s="50" t="e">
        <f t="shared" si="132"/>
        <v>#N/A</v>
      </c>
      <c r="BB213" s="50" t="e">
        <f t="shared" si="133"/>
        <v>#N/A</v>
      </c>
      <c r="BC213" s="50" t="e">
        <f t="shared" si="134"/>
        <v>#N/A</v>
      </c>
      <c r="BD213" s="50" t="e">
        <f t="shared" si="135"/>
        <v>#N/A</v>
      </c>
      <c r="BE213" s="50" t="e">
        <f t="shared" si="136"/>
        <v>#N/A</v>
      </c>
      <c r="BF213" s="50" t="e">
        <f t="shared" si="137"/>
        <v>#N/A</v>
      </c>
      <c r="BG213" s="131" t="e">
        <f t="shared" si="138"/>
        <v>#N/A</v>
      </c>
      <c r="BH213" s="131" t="e">
        <f t="shared" si="139"/>
        <v>#N/A</v>
      </c>
      <c r="BI213" s="131" t="e">
        <f t="shared" si="140"/>
        <v>#N/A</v>
      </c>
      <c r="BJ213" s="131" t="e">
        <f t="shared" si="141"/>
        <v>#N/A</v>
      </c>
      <c r="BK213" s="131" t="e">
        <f t="shared" si="142"/>
        <v>#N/A</v>
      </c>
      <c r="BL213" s="131" t="e">
        <f t="shared" si="143"/>
        <v>#N/A</v>
      </c>
      <c r="BM213" s="131" t="e">
        <f t="shared" si="144"/>
        <v>#N/A</v>
      </c>
      <c r="BN213" s="131" t="e">
        <f t="shared" si="145"/>
        <v>#N/A</v>
      </c>
      <c r="BO213" s="131" t="e">
        <f t="shared" si="146"/>
        <v>#N/A</v>
      </c>
      <c r="BP213" s="129" t="e">
        <f t="shared" si="147"/>
        <v>#N/A</v>
      </c>
      <c r="BQ213" s="129" t="e">
        <f t="shared" si="148"/>
        <v>#N/A</v>
      </c>
      <c r="BR213" s="129" t="e">
        <f t="shared" si="149"/>
        <v>#N/A</v>
      </c>
      <c r="BS213" s="129" t="e">
        <f t="shared" si="150"/>
        <v>#N/A</v>
      </c>
      <c r="BT213" s="129" t="e">
        <f t="shared" si="151"/>
        <v>#N/A</v>
      </c>
      <c r="BU213" s="129" t="e">
        <f t="shared" si="152"/>
        <v>#N/A</v>
      </c>
      <c r="BV213" s="129" t="e">
        <f t="shared" si="153"/>
        <v>#N/A</v>
      </c>
      <c r="BW213" s="129" t="e">
        <f t="shared" si="154"/>
        <v>#N/A</v>
      </c>
      <c r="BX213" s="129" t="e">
        <f t="shared" si="155"/>
        <v>#N/A</v>
      </c>
      <c r="BY213" s="131" t="e">
        <f t="shared" si="156"/>
        <v>#N/A</v>
      </c>
      <c r="BZ213" s="131" t="e">
        <f t="shared" si="157"/>
        <v>#N/A</v>
      </c>
      <c r="CA213" s="131" t="e">
        <f t="shared" si="158"/>
        <v>#N/A</v>
      </c>
      <c r="CB213" s="131" t="e">
        <f t="shared" si="159"/>
        <v>#N/A</v>
      </c>
      <c r="CC213" s="131" t="e">
        <f t="shared" si="160"/>
        <v>#N/A</v>
      </c>
      <c r="CD213" s="131" t="e">
        <f t="shared" si="161"/>
        <v>#N/A</v>
      </c>
      <c r="CE213" s="131" t="e">
        <f t="shared" si="162"/>
        <v>#N/A</v>
      </c>
      <c r="CF213" s="131" t="e">
        <f t="shared" si="163"/>
        <v>#N/A</v>
      </c>
      <c r="CG213" s="131" t="e">
        <f t="shared" si="164"/>
        <v>#N/A</v>
      </c>
    </row>
    <row r="214" spans="2:85" x14ac:dyDescent="0.2">
      <c r="B214" s="103">
        <v>2050</v>
      </c>
      <c r="C214" s="103">
        <v>5</v>
      </c>
      <c r="D214" s="103">
        <v>0</v>
      </c>
      <c r="E214" s="4" t="s">
        <v>7</v>
      </c>
      <c r="F214" s="4" t="s">
        <v>2</v>
      </c>
      <c r="G214" s="133">
        <f>SUMIFS('Model Trip Data'!$H:$H,'Model Trip Data'!$A:$A,$B214,'Model Trip Data'!$B:$B,$C214,'Model Trip Data'!$C:$C,$D214,'Model Trip Data'!$E:$E,G$7,'Model Trip Data'!$F:$F,G$8,'Model Trip Data'!$D:$D,G$10,'Model Trip Data'!$G:$G,G$9)</f>
        <v>0</v>
      </c>
      <c r="H214" s="133">
        <f>SUMIFS('Model Trip Data'!$H:$H,'Model Trip Data'!$A:$A,$B214,'Model Trip Data'!$B:$B,$C214,'Model Trip Data'!$C:$C,$D214,'Model Trip Data'!$E:$E,H$7,'Model Trip Data'!$F:$F,H$8,'Model Trip Data'!$D:$D,H$10,'Model Trip Data'!$G:$G,H$9)</f>
        <v>0</v>
      </c>
      <c r="I214" s="133">
        <f>SUMIFS('Model Trip Data'!$H:$H,'Model Trip Data'!$A:$A,$B214,'Model Trip Data'!$B:$B,$C214,'Model Trip Data'!$C:$C,$D214,'Model Trip Data'!$E:$E,I$7,'Model Trip Data'!$F:$F,I$8,'Model Trip Data'!$D:$D,I$10,'Model Trip Data'!$G:$G,I$9)</f>
        <v>0</v>
      </c>
      <c r="J214" s="133">
        <f>SUMIFS('Model Trip Data'!$H:$H,'Model Trip Data'!$A:$A,$B214,'Model Trip Data'!$B:$B,$C214,'Model Trip Data'!$C:$C,$D214,'Model Trip Data'!$E:$E,J$7,'Model Trip Data'!$F:$F,J$8,'Model Trip Data'!$D:$D,J$10,'Model Trip Data'!$G:$G,J$9)</f>
        <v>0</v>
      </c>
      <c r="K214" s="133">
        <f>SUMIFS('Model Trip Data'!$H:$H,'Model Trip Data'!$A:$A,$B214,'Model Trip Data'!$B:$B,$C214,'Model Trip Data'!$C:$C,$D214,'Model Trip Data'!$E:$E,K$7,'Model Trip Data'!$F:$F,K$8,'Model Trip Data'!$D:$D,K$10,'Model Trip Data'!$G:$G,K$9)</f>
        <v>0</v>
      </c>
      <c r="L214" s="133">
        <f>SUMIFS('Model Trip Data'!$H:$H,'Model Trip Data'!$A:$A,$B214,'Model Trip Data'!$B:$B,$C214,'Model Trip Data'!$C:$C,$D214,'Model Trip Data'!$E:$E,L$7,'Model Trip Data'!$F:$F,L$8,'Model Trip Data'!$D:$D,L$10,'Model Trip Data'!$G:$G,L$9)</f>
        <v>0</v>
      </c>
      <c r="M214" s="133">
        <f>SUMIFS('Model Trip Data'!$H:$H,'Model Trip Data'!$A:$A,$B214,'Model Trip Data'!$B:$B,$C214,'Model Trip Data'!$C:$C,$D214,'Model Trip Data'!$E:$E,M$7,'Model Trip Data'!$F:$F,M$8,'Model Trip Data'!$G:$G,M$9)</f>
        <v>0</v>
      </c>
      <c r="N214" s="133">
        <f>SUMIFS('Model Trip Data'!$H:$H,'Model Trip Data'!$A:$A,$B214,'Model Trip Data'!$B:$B,$C214,'Model Trip Data'!$C:$C,$D214,'Model Trip Data'!$E:$E,N$7,'Model Trip Data'!$F:$F,N$8,'Model Trip Data'!$G:$G,N$9)</f>
        <v>0</v>
      </c>
      <c r="O214" s="133">
        <f>SUMIFS('Model Trip Data'!$H:$H,'Model Trip Data'!$A:$A,$B214,'Model Trip Data'!$B:$B,$C214,'Model Trip Data'!$C:$C,$D214,'Model Trip Data'!$E:$E,O$7,'Model Trip Data'!$F:$F,O$8,'Model Trip Data'!$G:$G,O$9)</f>
        <v>0</v>
      </c>
      <c r="P214" s="134" t="e">
        <f>VLOOKUP($B214&amp;"_"&amp;$C214&amp;"_"&amp;$D214&amp;"_"&amp;P$10,'Model Skims Data'!$A:$H,6,FALSE)</f>
        <v>#N/A</v>
      </c>
      <c r="Q214" s="134" t="e">
        <f>VLOOKUP($B214&amp;"_"&amp;$C214&amp;"_"&amp;$D214&amp;"_"&amp;Q$10,'Model Skims Data'!$A:$H,7,FALSE)</f>
        <v>#N/A</v>
      </c>
      <c r="R214" s="134" t="e">
        <f>VLOOKUP($B214&amp;"_"&amp;$C214&amp;"_"&amp;$D214&amp;"_"&amp;R$10,'Model Skims Data'!$A:$H,6,FALSE)</f>
        <v>#N/A</v>
      </c>
      <c r="S214" s="134" t="e">
        <f>VLOOKUP($B214&amp;"_"&amp;$C214&amp;"_"&amp;$D214&amp;"_"&amp;S$10,'Model Skims Data'!$A:$H,7,FALSE)</f>
        <v>#N/A</v>
      </c>
      <c r="T214" s="134" t="e">
        <f>VLOOKUP($B214&amp;"_"&amp;$C214&amp;"_"&amp;$D214&amp;"_"&amp;T$10,'Model Skims Data'!$A:$H,6,FALSE)</f>
        <v>#N/A</v>
      </c>
      <c r="U214" s="134" t="e">
        <f>VLOOKUP($B214&amp;"_"&amp;$C214&amp;"_"&amp;$D214&amp;"_"&amp;U$10,'Model Skims Data'!$A:$H,7,FALSE)</f>
        <v>#N/A</v>
      </c>
      <c r="V214" s="134" t="e">
        <f>VLOOKUP($B214&amp;"_"&amp;$C214&amp;"_"&amp;$D214&amp;"_"&amp;V$10,'Model Skims Data'!$A:$H,8,FALSE)</f>
        <v>#N/A</v>
      </c>
      <c r="W214" s="134" t="e">
        <f>VLOOKUP($B214&amp;"_"&amp;$C214&amp;"_"&amp;$D214&amp;"_"&amp;W$10,'Model Skims Data'!$A:$H,8,FALSE)</f>
        <v>#N/A</v>
      </c>
      <c r="X214" s="134" t="e">
        <f>VLOOKUP($B214&amp;"_"&amp;$C214&amp;"_"&amp;$D214&amp;"_"&amp;X$10,'Model Skims Data'!$A:$H,8,FALSE)</f>
        <v>#N/A</v>
      </c>
      <c r="Y214" s="134">
        <f>HLOOKUP('Pooling Demand- Subsidy &amp; ML'!$B214,'Main Sheet'!$B$9:$F$44,21,FALSE)</f>
        <v>0</v>
      </c>
      <c r="Z214" s="134">
        <f>HLOOKUP('Pooling Demand- Subsidy &amp; ML'!$B214,'Main Sheet'!$B$9:$F$44,23,FALSE)</f>
        <v>0</v>
      </c>
      <c r="AA214" s="179">
        <f>HLOOKUP('Pooling Demand- Subsidy &amp; ML'!$B214,'Main Sheet'!$B$9:$F$44,28,FALSE)</f>
        <v>-1.9513339196716502E-3</v>
      </c>
      <c r="AB214" s="180">
        <f>HLOOKUP('Pooling Demand- Subsidy &amp; ML'!$B214,'Main Sheet'!$B$9:$F$44,30,FALSE)</f>
        <v>-2.6</v>
      </c>
      <c r="AC214" s="180">
        <f>HLOOKUP('Pooling Demand- Subsidy &amp; ML'!$B214,'Main Sheet'!$B$9:$F$44,31,FALSE)</f>
        <v>-5.9</v>
      </c>
      <c r="AD214" s="180">
        <f>HLOOKUP('Pooling Demand- Subsidy &amp; ML'!$B214,'Main Sheet'!$B$9:$F$44,32,FALSE)</f>
        <v>-7.9</v>
      </c>
      <c r="AE214" s="108" t="e">
        <f t="shared" si="165"/>
        <v>#N/A</v>
      </c>
      <c r="AF214" s="108" t="e">
        <f t="shared" si="166"/>
        <v>#N/A</v>
      </c>
      <c r="AG214" s="108" t="e">
        <f t="shared" si="167"/>
        <v>#N/A</v>
      </c>
      <c r="AH214" s="134">
        <f>HLOOKUP('Pooling Demand- Subsidy &amp; ML'!$B214,'Main Sheet'!$B$9:$F$44,24,FALSE)</f>
        <v>54</v>
      </c>
      <c r="AI214" s="180">
        <f>HLOOKUP('Pooling Demand- Subsidy &amp; ML'!$B214,'Main Sheet'!$B$9:$F$44,34,FALSE)</f>
        <v>-2.9</v>
      </c>
      <c r="AJ214" s="180">
        <f>HLOOKUP('Pooling Demand- Subsidy &amp; ML'!$B214,'Main Sheet'!$B$9:$F$44,35,FALSE)</f>
        <v>-6.3</v>
      </c>
      <c r="AK214" s="180">
        <f>HLOOKUP('Pooling Demand- Subsidy &amp; ML'!$B214,'Main Sheet'!$B$9:$F$44,36,FALSE)</f>
        <v>-8.4</v>
      </c>
      <c r="AL214" s="108" t="e">
        <f t="shared" si="168"/>
        <v>#N/A</v>
      </c>
      <c r="AM214" s="108" t="e">
        <f t="shared" si="169"/>
        <v>#N/A</v>
      </c>
      <c r="AN214" s="108" t="e">
        <f t="shared" si="170"/>
        <v>#N/A</v>
      </c>
      <c r="AO214" s="128" t="e">
        <f>HLOOKUP($B214,'Main Sheet'!$B$9:$F$44,26,FALSE)*$P214/(1-AE214)</f>
        <v>#N/A</v>
      </c>
      <c r="AP214" s="128" t="e">
        <f>HLOOKUP($B214,'Main Sheet'!$B$9:$F$44,26,FALSE)*$P214/(1-AF214)</f>
        <v>#N/A</v>
      </c>
      <c r="AQ214" s="128" t="e">
        <f>HLOOKUP($B214,'Main Sheet'!$B$9:$F$44,26,FALSE)*$P214/(1-AG214)</f>
        <v>#N/A</v>
      </c>
      <c r="AR214" s="128" t="e">
        <f>HLOOKUP($B214,'Main Sheet'!$B$9:$F$44,26,FALSE)*$R214/(1-AE214)</f>
        <v>#N/A</v>
      </c>
      <c r="AS214" s="128" t="e">
        <f>HLOOKUP($B214,'Main Sheet'!$B$9:$F$44,26,FALSE)*$R214/(1-AF214)</f>
        <v>#N/A</v>
      </c>
      <c r="AT214" s="128" t="e">
        <f>HLOOKUP($B214,'Main Sheet'!$B$9:$F$44,26,FALSE)*$R214/(1-AG214)</f>
        <v>#N/A</v>
      </c>
      <c r="AU214" s="128" t="e">
        <f>HLOOKUP($B214,'Main Sheet'!$B$9:$F$44,26,FALSE)*$T214/(1-AL214)</f>
        <v>#N/A</v>
      </c>
      <c r="AV214" s="128" t="e">
        <f>HLOOKUP($B214,'Main Sheet'!$B$9:$F$44,26,FALSE)*$T214/(1-AM214)</f>
        <v>#N/A</v>
      </c>
      <c r="AW214" s="128" t="e">
        <f>HLOOKUP($B214,'Main Sheet'!$B$9:$F$44,26,FALSE)*$T214/(1-AN214)</f>
        <v>#N/A</v>
      </c>
      <c r="AX214" s="50" t="e">
        <f t="shared" si="129"/>
        <v>#N/A</v>
      </c>
      <c r="AY214" s="50" t="e">
        <f t="shared" si="130"/>
        <v>#N/A</v>
      </c>
      <c r="AZ214" s="50" t="e">
        <f t="shared" si="131"/>
        <v>#N/A</v>
      </c>
      <c r="BA214" s="50" t="e">
        <f t="shared" si="132"/>
        <v>#N/A</v>
      </c>
      <c r="BB214" s="50" t="e">
        <f t="shared" si="133"/>
        <v>#N/A</v>
      </c>
      <c r="BC214" s="50" t="e">
        <f t="shared" si="134"/>
        <v>#N/A</v>
      </c>
      <c r="BD214" s="50" t="e">
        <f t="shared" si="135"/>
        <v>#N/A</v>
      </c>
      <c r="BE214" s="50" t="e">
        <f t="shared" si="136"/>
        <v>#N/A</v>
      </c>
      <c r="BF214" s="50" t="e">
        <f t="shared" si="137"/>
        <v>#N/A</v>
      </c>
      <c r="BG214" s="131" t="e">
        <f t="shared" si="138"/>
        <v>#N/A</v>
      </c>
      <c r="BH214" s="131" t="e">
        <f t="shared" si="139"/>
        <v>#N/A</v>
      </c>
      <c r="BI214" s="131" t="e">
        <f t="shared" si="140"/>
        <v>#N/A</v>
      </c>
      <c r="BJ214" s="131" t="e">
        <f t="shared" si="141"/>
        <v>#N/A</v>
      </c>
      <c r="BK214" s="131" t="e">
        <f t="shared" si="142"/>
        <v>#N/A</v>
      </c>
      <c r="BL214" s="131" t="e">
        <f t="shared" si="143"/>
        <v>#N/A</v>
      </c>
      <c r="BM214" s="131" t="e">
        <f t="shared" si="144"/>
        <v>#N/A</v>
      </c>
      <c r="BN214" s="131" t="e">
        <f t="shared" si="145"/>
        <v>#N/A</v>
      </c>
      <c r="BO214" s="131" t="e">
        <f t="shared" si="146"/>
        <v>#N/A</v>
      </c>
      <c r="BP214" s="129" t="e">
        <f t="shared" si="147"/>
        <v>#N/A</v>
      </c>
      <c r="BQ214" s="129" t="e">
        <f t="shared" si="148"/>
        <v>#N/A</v>
      </c>
      <c r="BR214" s="129" t="e">
        <f t="shared" si="149"/>
        <v>#N/A</v>
      </c>
      <c r="BS214" s="129" t="e">
        <f t="shared" si="150"/>
        <v>#N/A</v>
      </c>
      <c r="BT214" s="129" t="e">
        <f t="shared" si="151"/>
        <v>#N/A</v>
      </c>
      <c r="BU214" s="129" t="e">
        <f t="shared" si="152"/>
        <v>#N/A</v>
      </c>
      <c r="BV214" s="129" t="e">
        <f t="shared" si="153"/>
        <v>#N/A</v>
      </c>
      <c r="BW214" s="129" t="e">
        <f t="shared" si="154"/>
        <v>#N/A</v>
      </c>
      <c r="BX214" s="129" t="e">
        <f t="shared" si="155"/>
        <v>#N/A</v>
      </c>
      <c r="BY214" s="131" t="e">
        <f t="shared" si="156"/>
        <v>#N/A</v>
      </c>
      <c r="BZ214" s="131" t="e">
        <f t="shared" si="157"/>
        <v>#N/A</v>
      </c>
      <c r="CA214" s="131" t="e">
        <f t="shared" si="158"/>
        <v>#N/A</v>
      </c>
      <c r="CB214" s="131" t="e">
        <f t="shared" si="159"/>
        <v>#N/A</v>
      </c>
      <c r="CC214" s="131" t="e">
        <f t="shared" si="160"/>
        <v>#N/A</v>
      </c>
      <c r="CD214" s="131" t="e">
        <f t="shared" si="161"/>
        <v>#N/A</v>
      </c>
      <c r="CE214" s="131" t="e">
        <f t="shared" si="162"/>
        <v>#N/A</v>
      </c>
      <c r="CF214" s="131" t="e">
        <f t="shared" si="163"/>
        <v>#N/A</v>
      </c>
      <c r="CG214" s="131" t="e">
        <f t="shared" si="164"/>
        <v>#N/A</v>
      </c>
    </row>
    <row r="215" spans="2:85" x14ac:dyDescent="0.2">
      <c r="B215" s="103">
        <v>2050</v>
      </c>
      <c r="C215" s="103">
        <v>6</v>
      </c>
      <c r="D215" s="103">
        <v>0</v>
      </c>
      <c r="E215" s="4" t="s">
        <v>8</v>
      </c>
      <c r="F215" s="4" t="s">
        <v>2</v>
      </c>
      <c r="G215" s="133">
        <f>SUMIFS('Model Trip Data'!$H:$H,'Model Trip Data'!$A:$A,$B215,'Model Trip Data'!$B:$B,$C215,'Model Trip Data'!$C:$C,$D215,'Model Trip Data'!$E:$E,G$7,'Model Trip Data'!$F:$F,G$8,'Model Trip Data'!$D:$D,G$10,'Model Trip Data'!$G:$G,G$9)</f>
        <v>0</v>
      </c>
      <c r="H215" s="133">
        <f>SUMIFS('Model Trip Data'!$H:$H,'Model Trip Data'!$A:$A,$B215,'Model Trip Data'!$B:$B,$C215,'Model Trip Data'!$C:$C,$D215,'Model Trip Data'!$E:$E,H$7,'Model Trip Data'!$F:$F,H$8,'Model Trip Data'!$D:$D,H$10,'Model Trip Data'!$G:$G,H$9)</f>
        <v>0</v>
      </c>
      <c r="I215" s="133">
        <f>SUMIFS('Model Trip Data'!$H:$H,'Model Trip Data'!$A:$A,$B215,'Model Trip Data'!$B:$B,$C215,'Model Trip Data'!$C:$C,$D215,'Model Trip Data'!$E:$E,I$7,'Model Trip Data'!$F:$F,I$8,'Model Trip Data'!$D:$D,I$10,'Model Trip Data'!$G:$G,I$9)</f>
        <v>0</v>
      </c>
      <c r="J215" s="133">
        <f>SUMIFS('Model Trip Data'!$H:$H,'Model Trip Data'!$A:$A,$B215,'Model Trip Data'!$B:$B,$C215,'Model Trip Data'!$C:$C,$D215,'Model Trip Data'!$E:$E,J$7,'Model Trip Data'!$F:$F,J$8,'Model Trip Data'!$D:$D,J$10,'Model Trip Data'!$G:$G,J$9)</f>
        <v>0</v>
      </c>
      <c r="K215" s="133">
        <f>SUMIFS('Model Trip Data'!$H:$H,'Model Trip Data'!$A:$A,$B215,'Model Trip Data'!$B:$B,$C215,'Model Trip Data'!$C:$C,$D215,'Model Trip Data'!$E:$E,K$7,'Model Trip Data'!$F:$F,K$8,'Model Trip Data'!$D:$D,K$10,'Model Trip Data'!$G:$G,K$9)</f>
        <v>0</v>
      </c>
      <c r="L215" s="133">
        <f>SUMIFS('Model Trip Data'!$H:$H,'Model Trip Data'!$A:$A,$B215,'Model Trip Data'!$B:$B,$C215,'Model Trip Data'!$C:$C,$D215,'Model Trip Data'!$E:$E,L$7,'Model Trip Data'!$F:$F,L$8,'Model Trip Data'!$D:$D,L$10,'Model Trip Data'!$G:$G,L$9)</f>
        <v>0</v>
      </c>
      <c r="M215" s="133">
        <f>SUMIFS('Model Trip Data'!$H:$H,'Model Trip Data'!$A:$A,$B215,'Model Trip Data'!$B:$B,$C215,'Model Trip Data'!$C:$C,$D215,'Model Trip Data'!$E:$E,M$7,'Model Trip Data'!$F:$F,M$8,'Model Trip Data'!$G:$G,M$9)</f>
        <v>0</v>
      </c>
      <c r="N215" s="133">
        <f>SUMIFS('Model Trip Data'!$H:$H,'Model Trip Data'!$A:$A,$B215,'Model Trip Data'!$B:$B,$C215,'Model Trip Data'!$C:$C,$D215,'Model Trip Data'!$E:$E,N$7,'Model Trip Data'!$F:$F,N$8,'Model Trip Data'!$G:$G,N$9)</f>
        <v>0</v>
      </c>
      <c r="O215" s="133">
        <f>SUMIFS('Model Trip Data'!$H:$H,'Model Trip Data'!$A:$A,$B215,'Model Trip Data'!$B:$B,$C215,'Model Trip Data'!$C:$C,$D215,'Model Trip Data'!$E:$E,O$7,'Model Trip Data'!$F:$F,O$8,'Model Trip Data'!$G:$G,O$9)</f>
        <v>0</v>
      </c>
      <c r="P215" s="134" t="e">
        <f>VLOOKUP($B215&amp;"_"&amp;$C215&amp;"_"&amp;$D215&amp;"_"&amp;P$10,'Model Skims Data'!$A:$H,6,FALSE)</f>
        <v>#N/A</v>
      </c>
      <c r="Q215" s="134" t="e">
        <f>VLOOKUP($B215&amp;"_"&amp;$C215&amp;"_"&amp;$D215&amp;"_"&amp;Q$10,'Model Skims Data'!$A:$H,7,FALSE)</f>
        <v>#N/A</v>
      </c>
      <c r="R215" s="134" t="e">
        <f>VLOOKUP($B215&amp;"_"&amp;$C215&amp;"_"&amp;$D215&amp;"_"&amp;R$10,'Model Skims Data'!$A:$H,6,FALSE)</f>
        <v>#N/A</v>
      </c>
      <c r="S215" s="134" t="e">
        <f>VLOOKUP($B215&amp;"_"&amp;$C215&amp;"_"&amp;$D215&amp;"_"&amp;S$10,'Model Skims Data'!$A:$H,7,FALSE)</f>
        <v>#N/A</v>
      </c>
      <c r="T215" s="134" t="e">
        <f>VLOOKUP($B215&amp;"_"&amp;$C215&amp;"_"&amp;$D215&amp;"_"&amp;T$10,'Model Skims Data'!$A:$H,6,FALSE)</f>
        <v>#N/A</v>
      </c>
      <c r="U215" s="134" t="e">
        <f>VLOOKUP($B215&amp;"_"&amp;$C215&amp;"_"&amp;$D215&amp;"_"&amp;U$10,'Model Skims Data'!$A:$H,7,FALSE)</f>
        <v>#N/A</v>
      </c>
      <c r="V215" s="134" t="e">
        <f>VLOOKUP($B215&amp;"_"&amp;$C215&amp;"_"&amp;$D215&amp;"_"&amp;V$10,'Model Skims Data'!$A:$H,8,FALSE)</f>
        <v>#N/A</v>
      </c>
      <c r="W215" s="134" t="e">
        <f>VLOOKUP($B215&amp;"_"&amp;$C215&amp;"_"&amp;$D215&amp;"_"&amp;W$10,'Model Skims Data'!$A:$H,8,FALSE)</f>
        <v>#N/A</v>
      </c>
      <c r="X215" s="134" t="e">
        <f>VLOOKUP($B215&amp;"_"&amp;$C215&amp;"_"&amp;$D215&amp;"_"&amp;X$10,'Model Skims Data'!$A:$H,8,FALSE)</f>
        <v>#N/A</v>
      </c>
      <c r="Y215" s="134">
        <f>HLOOKUP('Pooling Demand- Subsidy &amp; ML'!$B215,'Main Sheet'!$B$9:$F$44,21,FALSE)</f>
        <v>0</v>
      </c>
      <c r="Z215" s="134">
        <f>HLOOKUP('Pooling Demand- Subsidy &amp; ML'!$B215,'Main Sheet'!$B$9:$F$44,23,FALSE)</f>
        <v>0</v>
      </c>
      <c r="AA215" s="179">
        <f>HLOOKUP('Pooling Demand- Subsidy &amp; ML'!$B215,'Main Sheet'!$B$9:$F$44,28,FALSE)</f>
        <v>-1.9513339196716502E-3</v>
      </c>
      <c r="AB215" s="180">
        <f>HLOOKUP('Pooling Demand- Subsidy &amp; ML'!$B215,'Main Sheet'!$B$9:$F$44,30,FALSE)</f>
        <v>-2.6</v>
      </c>
      <c r="AC215" s="180">
        <f>HLOOKUP('Pooling Demand- Subsidy &amp; ML'!$B215,'Main Sheet'!$B$9:$F$44,31,FALSE)</f>
        <v>-5.9</v>
      </c>
      <c r="AD215" s="180">
        <f>HLOOKUP('Pooling Demand- Subsidy &amp; ML'!$B215,'Main Sheet'!$B$9:$F$44,32,FALSE)</f>
        <v>-7.9</v>
      </c>
      <c r="AE215" s="108" t="e">
        <f t="shared" si="165"/>
        <v>#N/A</v>
      </c>
      <c r="AF215" s="108" t="e">
        <f t="shared" si="166"/>
        <v>#N/A</v>
      </c>
      <c r="AG215" s="108" t="e">
        <f t="shared" si="167"/>
        <v>#N/A</v>
      </c>
      <c r="AH215" s="134">
        <f>HLOOKUP('Pooling Demand- Subsidy &amp; ML'!$B215,'Main Sheet'!$B$9:$F$44,24,FALSE)</f>
        <v>54</v>
      </c>
      <c r="AI215" s="180">
        <f>HLOOKUP('Pooling Demand- Subsidy &amp; ML'!$B215,'Main Sheet'!$B$9:$F$44,34,FALSE)</f>
        <v>-2.9</v>
      </c>
      <c r="AJ215" s="180">
        <f>HLOOKUP('Pooling Demand- Subsidy &amp; ML'!$B215,'Main Sheet'!$B$9:$F$44,35,FALSE)</f>
        <v>-6.3</v>
      </c>
      <c r="AK215" s="180">
        <f>HLOOKUP('Pooling Demand- Subsidy &amp; ML'!$B215,'Main Sheet'!$B$9:$F$44,36,FALSE)</f>
        <v>-8.4</v>
      </c>
      <c r="AL215" s="108" t="e">
        <f t="shared" si="168"/>
        <v>#N/A</v>
      </c>
      <c r="AM215" s="108" t="e">
        <f t="shared" si="169"/>
        <v>#N/A</v>
      </c>
      <c r="AN215" s="108" t="e">
        <f t="shared" si="170"/>
        <v>#N/A</v>
      </c>
      <c r="AO215" s="128" t="e">
        <f>HLOOKUP($B215,'Main Sheet'!$B$9:$F$44,26,FALSE)*$P215/(1-AE215)</f>
        <v>#N/A</v>
      </c>
      <c r="AP215" s="128" t="e">
        <f>HLOOKUP($B215,'Main Sheet'!$B$9:$F$44,26,FALSE)*$P215/(1-AF215)</f>
        <v>#N/A</v>
      </c>
      <c r="AQ215" s="128" t="e">
        <f>HLOOKUP($B215,'Main Sheet'!$B$9:$F$44,26,FALSE)*$P215/(1-AG215)</f>
        <v>#N/A</v>
      </c>
      <c r="AR215" s="128" t="e">
        <f>HLOOKUP($B215,'Main Sheet'!$B$9:$F$44,26,FALSE)*$R215/(1-AE215)</f>
        <v>#N/A</v>
      </c>
      <c r="AS215" s="128" t="e">
        <f>HLOOKUP($B215,'Main Sheet'!$B$9:$F$44,26,FALSE)*$R215/(1-AF215)</f>
        <v>#N/A</v>
      </c>
      <c r="AT215" s="128" t="e">
        <f>HLOOKUP($B215,'Main Sheet'!$B$9:$F$44,26,FALSE)*$R215/(1-AG215)</f>
        <v>#N/A</v>
      </c>
      <c r="AU215" s="128" t="e">
        <f>HLOOKUP($B215,'Main Sheet'!$B$9:$F$44,26,FALSE)*$T215/(1-AL215)</f>
        <v>#N/A</v>
      </c>
      <c r="AV215" s="128" t="e">
        <f>HLOOKUP($B215,'Main Sheet'!$B$9:$F$44,26,FALSE)*$T215/(1-AM215)</f>
        <v>#N/A</v>
      </c>
      <c r="AW215" s="128" t="e">
        <f>HLOOKUP($B215,'Main Sheet'!$B$9:$F$44,26,FALSE)*$T215/(1-AN215)</f>
        <v>#N/A</v>
      </c>
      <c r="AX215" s="50" t="e">
        <f t="shared" si="129"/>
        <v>#N/A</v>
      </c>
      <c r="AY215" s="50" t="e">
        <f t="shared" si="130"/>
        <v>#N/A</v>
      </c>
      <c r="AZ215" s="50" t="e">
        <f t="shared" si="131"/>
        <v>#N/A</v>
      </c>
      <c r="BA215" s="50" t="e">
        <f t="shared" si="132"/>
        <v>#N/A</v>
      </c>
      <c r="BB215" s="50" t="e">
        <f t="shared" si="133"/>
        <v>#N/A</v>
      </c>
      <c r="BC215" s="50" t="e">
        <f t="shared" si="134"/>
        <v>#N/A</v>
      </c>
      <c r="BD215" s="50" t="e">
        <f t="shared" si="135"/>
        <v>#N/A</v>
      </c>
      <c r="BE215" s="50" t="e">
        <f t="shared" si="136"/>
        <v>#N/A</v>
      </c>
      <c r="BF215" s="50" t="e">
        <f t="shared" si="137"/>
        <v>#N/A</v>
      </c>
      <c r="BG215" s="131" t="e">
        <f t="shared" si="138"/>
        <v>#N/A</v>
      </c>
      <c r="BH215" s="131" t="e">
        <f t="shared" si="139"/>
        <v>#N/A</v>
      </c>
      <c r="BI215" s="131" t="e">
        <f t="shared" si="140"/>
        <v>#N/A</v>
      </c>
      <c r="BJ215" s="131" t="e">
        <f t="shared" si="141"/>
        <v>#N/A</v>
      </c>
      <c r="BK215" s="131" t="e">
        <f t="shared" si="142"/>
        <v>#N/A</v>
      </c>
      <c r="BL215" s="131" t="e">
        <f t="shared" si="143"/>
        <v>#N/A</v>
      </c>
      <c r="BM215" s="131" t="e">
        <f t="shared" si="144"/>
        <v>#N/A</v>
      </c>
      <c r="BN215" s="131" t="e">
        <f t="shared" si="145"/>
        <v>#N/A</v>
      </c>
      <c r="BO215" s="131" t="e">
        <f t="shared" si="146"/>
        <v>#N/A</v>
      </c>
      <c r="BP215" s="129" t="e">
        <f t="shared" si="147"/>
        <v>#N/A</v>
      </c>
      <c r="BQ215" s="129" t="e">
        <f t="shared" si="148"/>
        <v>#N/A</v>
      </c>
      <c r="BR215" s="129" t="e">
        <f t="shared" si="149"/>
        <v>#N/A</v>
      </c>
      <c r="BS215" s="129" t="e">
        <f t="shared" si="150"/>
        <v>#N/A</v>
      </c>
      <c r="BT215" s="129" t="e">
        <f t="shared" si="151"/>
        <v>#N/A</v>
      </c>
      <c r="BU215" s="129" t="e">
        <f t="shared" si="152"/>
        <v>#N/A</v>
      </c>
      <c r="BV215" s="129" t="e">
        <f t="shared" si="153"/>
        <v>#N/A</v>
      </c>
      <c r="BW215" s="129" t="e">
        <f t="shared" si="154"/>
        <v>#N/A</v>
      </c>
      <c r="BX215" s="129" t="e">
        <f t="shared" si="155"/>
        <v>#N/A</v>
      </c>
      <c r="BY215" s="131" t="e">
        <f t="shared" si="156"/>
        <v>#N/A</v>
      </c>
      <c r="BZ215" s="131" t="e">
        <f t="shared" si="157"/>
        <v>#N/A</v>
      </c>
      <c r="CA215" s="131" t="e">
        <f t="shared" si="158"/>
        <v>#N/A</v>
      </c>
      <c r="CB215" s="131" t="e">
        <f t="shared" si="159"/>
        <v>#N/A</v>
      </c>
      <c r="CC215" s="131" t="e">
        <f t="shared" si="160"/>
        <v>#N/A</v>
      </c>
      <c r="CD215" s="131" t="e">
        <f t="shared" si="161"/>
        <v>#N/A</v>
      </c>
      <c r="CE215" s="131" t="e">
        <f t="shared" si="162"/>
        <v>#N/A</v>
      </c>
      <c r="CF215" s="131" t="e">
        <f t="shared" si="163"/>
        <v>#N/A</v>
      </c>
      <c r="CG215" s="131" t="e">
        <f t="shared" si="164"/>
        <v>#N/A</v>
      </c>
    </row>
    <row r="216" spans="2:85" x14ac:dyDescent="0.2">
      <c r="B216" s="103">
        <v>2050</v>
      </c>
      <c r="C216" s="103">
        <v>0</v>
      </c>
      <c r="D216" s="103">
        <v>1</v>
      </c>
      <c r="E216" s="4" t="s">
        <v>2</v>
      </c>
      <c r="F216" s="4" t="s">
        <v>3</v>
      </c>
      <c r="G216" s="133">
        <f>SUMIFS('Model Trip Data'!$H:$H,'Model Trip Data'!$A:$A,$B216,'Model Trip Data'!$B:$B,$C216,'Model Trip Data'!$C:$C,$D216,'Model Trip Data'!$E:$E,G$7,'Model Trip Data'!$F:$F,G$8,'Model Trip Data'!$D:$D,G$10,'Model Trip Data'!$G:$G,G$9)</f>
        <v>0</v>
      </c>
      <c r="H216" s="133">
        <f>SUMIFS('Model Trip Data'!$H:$H,'Model Trip Data'!$A:$A,$B216,'Model Trip Data'!$B:$B,$C216,'Model Trip Data'!$C:$C,$D216,'Model Trip Data'!$E:$E,H$7,'Model Trip Data'!$F:$F,H$8,'Model Trip Data'!$D:$D,H$10,'Model Trip Data'!$G:$G,H$9)</f>
        <v>0</v>
      </c>
      <c r="I216" s="133">
        <f>SUMIFS('Model Trip Data'!$H:$H,'Model Trip Data'!$A:$A,$B216,'Model Trip Data'!$B:$B,$C216,'Model Trip Data'!$C:$C,$D216,'Model Trip Data'!$E:$E,I$7,'Model Trip Data'!$F:$F,I$8,'Model Trip Data'!$D:$D,I$10,'Model Trip Data'!$G:$G,I$9)</f>
        <v>0</v>
      </c>
      <c r="J216" s="133">
        <f>SUMIFS('Model Trip Data'!$H:$H,'Model Trip Data'!$A:$A,$B216,'Model Trip Data'!$B:$B,$C216,'Model Trip Data'!$C:$C,$D216,'Model Trip Data'!$E:$E,J$7,'Model Trip Data'!$F:$F,J$8,'Model Trip Data'!$D:$D,J$10,'Model Trip Data'!$G:$G,J$9)</f>
        <v>0</v>
      </c>
      <c r="K216" s="133">
        <f>SUMIFS('Model Trip Data'!$H:$H,'Model Trip Data'!$A:$A,$B216,'Model Trip Data'!$B:$B,$C216,'Model Trip Data'!$C:$C,$D216,'Model Trip Data'!$E:$E,K$7,'Model Trip Data'!$F:$F,K$8,'Model Trip Data'!$D:$D,K$10,'Model Trip Data'!$G:$G,K$9)</f>
        <v>0</v>
      </c>
      <c r="L216" s="133">
        <f>SUMIFS('Model Trip Data'!$H:$H,'Model Trip Data'!$A:$A,$B216,'Model Trip Data'!$B:$B,$C216,'Model Trip Data'!$C:$C,$D216,'Model Trip Data'!$E:$E,L$7,'Model Trip Data'!$F:$F,L$8,'Model Trip Data'!$D:$D,L$10,'Model Trip Data'!$G:$G,L$9)</f>
        <v>0</v>
      </c>
      <c r="M216" s="133">
        <f>SUMIFS('Model Trip Data'!$H:$H,'Model Trip Data'!$A:$A,$B216,'Model Trip Data'!$B:$B,$C216,'Model Trip Data'!$C:$C,$D216,'Model Trip Data'!$E:$E,M$7,'Model Trip Data'!$F:$F,M$8,'Model Trip Data'!$G:$G,M$9)</f>
        <v>0</v>
      </c>
      <c r="N216" s="133">
        <f>SUMIFS('Model Trip Data'!$H:$H,'Model Trip Data'!$A:$A,$B216,'Model Trip Data'!$B:$B,$C216,'Model Trip Data'!$C:$C,$D216,'Model Trip Data'!$E:$E,N$7,'Model Trip Data'!$F:$F,N$8,'Model Trip Data'!$G:$G,N$9)</f>
        <v>0</v>
      </c>
      <c r="O216" s="133">
        <f>SUMIFS('Model Trip Data'!$H:$H,'Model Trip Data'!$A:$A,$B216,'Model Trip Data'!$B:$B,$C216,'Model Trip Data'!$C:$C,$D216,'Model Trip Data'!$E:$E,O$7,'Model Trip Data'!$F:$F,O$8,'Model Trip Data'!$G:$G,O$9)</f>
        <v>0</v>
      </c>
      <c r="P216" s="134" t="e">
        <f>VLOOKUP($B216&amp;"_"&amp;$C216&amp;"_"&amp;$D216&amp;"_"&amp;P$10,'Model Skims Data'!$A:$H,6,FALSE)</f>
        <v>#N/A</v>
      </c>
      <c r="Q216" s="134" t="e">
        <f>VLOOKUP($B216&amp;"_"&amp;$C216&amp;"_"&amp;$D216&amp;"_"&amp;Q$10,'Model Skims Data'!$A:$H,7,FALSE)</f>
        <v>#N/A</v>
      </c>
      <c r="R216" s="134" t="e">
        <f>VLOOKUP($B216&amp;"_"&amp;$C216&amp;"_"&amp;$D216&amp;"_"&amp;R$10,'Model Skims Data'!$A:$H,6,FALSE)</f>
        <v>#N/A</v>
      </c>
      <c r="S216" s="134" t="e">
        <f>VLOOKUP($B216&amp;"_"&amp;$C216&amp;"_"&amp;$D216&amp;"_"&amp;S$10,'Model Skims Data'!$A:$H,7,FALSE)</f>
        <v>#N/A</v>
      </c>
      <c r="T216" s="134" t="e">
        <f>VLOOKUP($B216&amp;"_"&amp;$C216&amp;"_"&amp;$D216&amp;"_"&amp;T$10,'Model Skims Data'!$A:$H,6,FALSE)</f>
        <v>#N/A</v>
      </c>
      <c r="U216" s="134" t="e">
        <f>VLOOKUP($B216&amp;"_"&amp;$C216&amp;"_"&amp;$D216&amp;"_"&amp;U$10,'Model Skims Data'!$A:$H,7,FALSE)</f>
        <v>#N/A</v>
      </c>
      <c r="V216" s="134" t="e">
        <f>VLOOKUP($B216&amp;"_"&amp;$C216&amp;"_"&amp;$D216&amp;"_"&amp;V$10,'Model Skims Data'!$A:$H,8,FALSE)</f>
        <v>#N/A</v>
      </c>
      <c r="W216" s="134" t="e">
        <f>VLOOKUP($B216&amp;"_"&amp;$C216&amp;"_"&amp;$D216&amp;"_"&amp;W$10,'Model Skims Data'!$A:$H,8,FALSE)</f>
        <v>#N/A</v>
      </c>
      <c r="X216" s="134" t="e">
        <f>VLOOKUP($B216&amp;"_"&amp;$C216&amp;"_"&amp;$D216&amp;"_"&amp;X$10,'Model Skims Data'!$A:$H,8,FALSE)</f>
        <v>#N/A</v>
      </c>
      <c r="Y216" s="134">
        <f>HLOOKUP('Pooling Demand- Subsidy &amp; ML'!$B216,'Main Sheet'!$B$9:$F$44,21,FALSE)</f>
        <v>0</v>
      </c>
      <c r="Z216" s="134">
        <f>HLOOKUP('Pooling Demand- Subsidy &amp; ML'!$B216,'Main Sheet'!$B$9:$F$44,23,FALSE)</f>
        <v>0</v>
      </c>
      <c r="AA216" s="179">
        <f>HLOOKUP('Pooling Demand- Subsidy &amp; ML'!$B216,'Main Sheet'!$B$9:$F$44,28,FALSE)</f>
        <v>-1.9513339196716502E-3</v>
      </c>
      <c r="AB216" s="180">
        <f>HLOOKUP('Pooling Demand- Subsidy &amp; ML'!$B216,'Main Sheet'!$B$9:$F$44,30,FALSE)</f>
        <v>-2.6</v>
      </c>
      <c r="AC216" s="180">
        <f>HLOOKUP('Pooling Demand- Subsidy &amp; ML'!$B216,'Main Sheet'!$B$9:$F$44,31,FALSE)</f>
        <v>-5.9</v>
      </c>
      <c r="AD216" s="180">
        <f>HLOOKUP('Pooling Demand- Subsidy &amp; ML'!$B216,'Main Sheet'!$B$9:$F$44,32,FALSE)</f>
        <v>-7.9</v>
      </c>
      <c r="AE216" s="108" t="e">
        <f t="shared" si="165"/>
        <v>#N/A</v>
      </c>
      <c r="AF216" s="108" t="e">
        <f t="shared" si="166"/>
        <v>#N/A</v>
      </c>
      <c r="AG216" s="108" t="e">
        <f t="shared" si="167"/>
        <v>#N/A</v>
      </c>
      <c r="AH216" s="134">
        <f>HLOOKUP('Pooling Demand- Subsidy &amp; ML'!$B216,'Main Sheet'!$B$9:$F$44,24,FALSE)</f>
        <v>54</v>
      </c>
      <c r="AI216" s="180">
        <f>HLOOKUP('Pooling Demand- Subsidy &amp; ML'!$B216,'Main Sheet'!$B$9:$F$44,34,FALSE)</f>
        <v>-2.9</v>
      </c>
      <c r="AJ216" s="180">
        <f>HLOOKUP('Pooling Demand- Subsidy &amp; ML'!$B216,'Main Sheet'!$B$9:$F$44,35,FALSE)</f>
        <v>-6.3</v>
      </c>
      <c r="AK216" s="180">
        <f>HLOOKUP('Pooling Demand- Subsidy &amp; ML'!$B216,'Main Sheet'!$B$9:$F$44,36,FALSE)</f>
        <v>-8.4</v>
      </c>
      <c r="AL216" s="108" t="e">
        <f t="shared" si="168"/>
        <v>#N/A</v>
      </c>
      <c r="AM216" s="108" t="e">
        <f t="shared" si="169"/>
        <v>#N/A</v>
      </c>
      <c r="AN216" s="108" t="e">
        <f t="shared" si="170"/>
        <v>#N/A</v>
      </c>
      <c r="AO216" s="128" t="e">
        <f>HLOOKUP($B216,'Main Sheet'!$B$9:$F$44,26,FALSE)*$P216/(1-AE216)</f>
        <v>#N/A</v>
      </c>
      <c r="AP216" s="128" t="e">
        <f>HLOOKUP($B216,'Main Sheet'!$B$9:$F$44,26,FALSE)*$P216/(1-AF216)</f>
        <v>#N/A</v>
      </c>
      <c r="AQ216" s="128" t="e">
        <f>HLOOKUP($B216,'Main Sheet'!$B$9:$F$44,26,FALSE)*$P216/(1-AG216)</f>
        <v>#N/A</v>
      </c>
      <c r="AR216" s="128" t="e">
        <f>HLOOKUP($B216,'Main Sheet'!$B$9:$F$44,26,FALSE)*$R216/(1-AE216)</f>
        <v>#N/A</v>
      </c>
      <c r="AS216" s="128" t="e">
        <f>HLOOKUP($B216,'Main Sheet'!$B$9:$F$44,26,FALSE)*$R216/(1-AF216)</f>
        <v>#N/A</v>
      </c>
      <c r="AT216" s="128" t="e">
        <f>HLOOKUP($B216,'Main Sheet'!$B$9:$F$44,26,FALSE)*$R216/(1-AG216)</f>
        <v>#N/A</v>
      </c>
      <c r="AU216" s="128" t="e">
        <f>HLOOKUP($B216,'Main Sheet'!$B$9:$F$44,26,FALSE)*$T216/(1-AL216)</f>
        <v>#N/A</v>
      </c>
      <c r="AV216" s="128" t="e">
        <f>HLOOKUP($B216,'Main Sheet'!$B$9:$F$44,26,FALSE)*$T216/(1-AM216)</f>
        <v>#N/A</v>
      </c>
      <c r="AW216" s="128" t="e">
        <f>HLOOKUP($B216,'Main Sheet'!$B$9:$F$44,26,FALSE)*$T216/(1-AN216)</f>
        <v>#N/A</v>
      </c>
      <c r="AX216" s="50" t="e">
        <f t="shared" si="129"/>
        <v>#N/A</v>
      </c>
      <c r="AY216" s="50" t="e">
        <f t="shared" si="130"/>
        <v>#N/A</v>
      </c>
      <c r="AZ216" s="50" t="e">
        <f t="shared" si="131"/>
        <v>#N/A</v>
      </c>
      <c r="BA216" s="50" t="e">
        <f t="shared" si="132"/>
        <v>#N/A</v>
      </c>
      <c r="BB216" s="50" t="e">
        <f t="shared" si="133"/>
        <v>#N/A</v>
      </c>
      <c r="BC216" s="50" t="e">
        <f t="shared" si="134"/>
        <v>#N/A</v>
      </c>
      <c r="BD216" s="50" t="e">
        <f t="shared" si="135"/>
        <v>#N/A</v>
      </c>
      <c r="BE216" s="50" t="e">
        <f t="shared" si="136"/>
        <v>#N/A</v>
      </c>
      <c r="BF216" s="50" t="e">
        <f t="shared" si="137"/>
        <v>#N/A</v>
      </c>
      <c r="BG216" s="131" t="e">
        <f t="shared" si="138"/>
        <v>#N/A</v>
      </c>
      <c r="BH216" s="131" t="e">
        <f t="shared" si="139"/>
        <v>#N/A</v>
      </c>
      <c r="BI216" s="131" t="e">
        <f t="shared" si="140"/>
        <v>#N/A</v>
      </c>
      <c r="BJ216" s="131" t="e">
        <f t="shared" si="141"/>
        <v>#N/A</v>
      </c>
      <c r="BK216" s="131" t="e">
        <f t="shared" si="142"/>
        <v>#N/A</v>
      </c>
      <c r="BL216" s="131" t="e">
        <f t="shared" si="143"/>
        <v>#N/A</v>
      </c>
      <c r="BM216" s="131" t="e">
        <f t="shared" si="144"/>
        <v>#N/A</v>
      </c>
      <c r="BN216" s="131" t="e">
        <f t="shared" si="145"/>
        <v>#N/A</v>
      </c>
      <c r="BO216" s="131" t="e">
        <f t="shared" si="146"/>
        <v>#N/A</v>
      </c>
      <c r="BP216" s="129" t="e">
        <f t="shared" si="147"/>
        <v>#N/A</v>
      </c>
      <c r="BQ216" s="129" t="e">
        <f t="shared" si="148"/>
        <v>#N/A</v>
      </c>
      <c r="BR216" s="129" t="e">
        <f t="shared" si="149"/>
        <v>#N/A</v>
      </c>
      <c r="BS216" s="129" t="e">
        <f t="shared" si="150"/>
        <v>#N/A</v>
      </c>
      <c r="BT216" s="129" t="e">
        <f t="shared" si="151"/>
        <v>#N/A</v>
      </c>
      <c r="BU216" s="129" t="e">
        <f t="shared" si="152"/>
        <v>#N/A</v>
      </c>
      <c r="BV216" s="129" t="e">
        <f t="shared" si="153"/>
        <v>#N/A</v>
      </c>
      <c r="BW216" s="129" t="e">
        <f t="shared" si="154"/>
        <v>#N/A</v>
      </c>
      <c r="BX216" s="129" t="e">
        <f t="shared" si="155"/>
        <v>#N/A</v>
      </c>
      <c r="BY216" s="131" t="e">
        <f t="shared" si="156"/>
        <v>#N/A</v>
      </c>
      <c r="BZ216" s="131" t="e">
        <f t="shared" si="157"/>
        <v>#N/A</v>
      </c>
      <c r="CA216" s="131" t="e">
        <f t="shared" si="158"/>
        <v>#N/A</v>
      </c>
      <c r="CB216" s="131" t="e">
        <f t="shared" si="159"/>
        <v>#N/A</v>
      </c>
      <c r="CC216" s="131" t="e">
        <f t="shared" si="160"/>
        <v>#N/A</v>
      </c>
      <c r="CD216" s="131" t="e">
        <f t="shared" si="161"/>
        <v>#N/A</v>
      </c>
      <c r="CE216" s="131" t="e">
        <f t="shared" si="162"/>
        <v>#N/A</v>
      </c>
      <c r="CF216" s="131" t="e">
        <f t="shared" si="163"/>
        <v>#N/A</v>
      </c>
      <c r="CG216" s="131" t="e">
        <f t="shared" si="164"/>
        <v>#N/A</v>
      </c>
    </row>
    <row r="217" spans="2:85" x14ac:dyDescent="0.2">
      <c r="B217" s="103">
        <v>2050</v>
      </c>
      <c r="C217" s="103">
        <v>1</v>
      </c>
      <c r="D217" s="103">
        <v>1</v>
      </c>
      <c r="E217" s="4" t="s">
        <v>3</v>
      </c>
      <c r="F217" s="4" t="s">
        <v>3</v>
      </c>
      <c r="G217" s="133">
        <f>SUMIFS('Model Trip Data'!$H:$H,'Model Trip Data'!$A:$A,$B217,'Model Trip Data'!$B:$B,$C217,'Model Trip Data'!$C:$C,$D217,'Model Trip Data'!$E:$E,G$7,'Model Trip Data'!$F:$F,G$8,'Model Trip Data'!$D:$D,G$10,'Model Trip Data'!$G:$G,G$9)</f>
        <v>0</v>
      </c>
      <c r="H217" s="133">
        <f>SUMIFS('Model Trip Data'!$H:$H,'Model Trip Data'!$A:$A,$B217,'Model Trip Data'!$B:$B,$C217,'Model Trip Data'!$C:$C,$D217,'Model Trip Data'!$E:$E,H$7,'Model Trip Data'!$F:$F,H$8,'Model Trip Data'!$D:$D,H$10,'Model Trip Data'!$G:$G,H$9)</f>
        <v>0</v>
      </c>
      <c r="I217" s="133">
        <f>SUMIFS('Model Trip Data'!$H:$H,'Model Trip Data'!$A:$A,$B217,'Model Trip Data'!$B:$B,$C217,'Model Trip Data'!$C:$C,$D217,'Model Trip Data'!$E:$E,I$7,'Model Trip Data'!$F:$F,I$8,'Model Trip Data'!$D:$D,I$10,'Model Trip Data'!$G:$G,I$9)</f>
        <v>0</v>
      </c>
      <c r="J217" s="133">
        <f>SUMIFS('Model Trip Data'!$H:$H,'Model Trip Data'!$A:$A,$B217,'Model Trip Data'!$B:$B,$C217,'Model Trip Data'!$C:$C,$D217,'Model Trip Data'!$E:$E,J$7,'Model Trip Data'!$F:$F,J$8,'Model Trip Data'!$D:$D,J$10,'Model Trip Data'!$G:$G,J$9)</f>
        <v>0</v>
      </c>
      <c r="K217" s="133">
        <f>SUMIFS('Model Trip Data'!$H:$H,'Model Trip Data'!$A:$A,$B217,'Model Trip Data'!$B:$B,$C217,'Model Trip Data'!$C:$C,$D217,'Model Trip Data'!$E:$E,K$7,'Model Trip Data'!$F:$F,K$8,'Model Trip Data'!$D:$D,K$10,'Model Trip Data'!$G:$G,K$9)</f>
        <v>0</v>
      </c>
      <c r="L217" s="133">
        <f>SUMIFS('Model Trip Data'!$H:$H,'Model Trip Data'!$A:$A,$B217,'Model Trip Data'!$B:$B,$C217,'Model Trip Data'!$C:$C,$D217,'Model Trip Data'!$E:$E,L$7,'Model Trip Data'!$F:$F,L$8,'Model Trip Data'!$D:$D,L$10,'Model Trip Data'!$G:$G,L$9)</f>
        <v>0</v>
      </c>
      <c r="M217" s="133">
        <f>SUMIFS('Model Trip Data'!$H:$H,'Model Trip Data'!$A:$A,$B217,'Model Trip Data'!$B:$B,$C217,'Model Trip Data'!$C:$C,$D217,'Model Trip Data'!$E:$E,M$7,'Model Trip Data'!$F:$F,M$8,'Model Trip Data'!$G:$G,M$9)</f>
        <v>0</v>
      </c>
      <c r="N217" s="133">
        <f>SUMIFS('Model Trip Data'!$H:$H,'Model Trip Data'!$A:$A,$B217,'Model Trip Data'!$B:$B,$C217,'Model Trip Data'!$C:$C,$D217,'Model Trip Data'!$E:$E,N$7,'Model Trip Data'!$F:$F,N$8,'Model Trip Data'!$G:$G,N$9)</f>
        <v>0</v>
      </c>
      <c r="O217" s="133">
        <f>SUMIFS('Model Trip Data'!$H:$H,'Model Trip Data'!$A:$A,$B217,'Model Trip Data'!$B:$B,$C217,'Model Trip Data'!$C:$C,$D217,'Model Trip Data'!$E:$E,O$7,'Model Trip Data'!$F:$F,O$8,'Model Trip Data'!$G:$G,O$9)</f>
        <v>0</v>
      </c>
      <c r="P217" s="134" t="e">
        <f>VLOOKUP($B217&amp;"_"&amp;$C217&amp;"_"&amp;$D217&amp;"_"&amp;P$10,'Model Skims Data'!$A:$H,6,FALSE)</f>
        <v>#N/A</v>
      </c>
      <c r="Q217" s="134" t="e">
        <f>VLOOKUP($B217&amp;"_"&amp;$C217&amp;"_"&amp;$D217&amp;"_"&amp;Q$10,'Model Skims Data'!$A:$H,7,FALSE)</f>
        <v>#N/A</v>
      </c>
      <c r="R217" s="134" t="e">
        <f>VLOOKUP($B217&amp;"_"&amp;$C217&amp;"_"&amp;$D217&amp;"_"&amp;R$10,'Model Skims Data'!$A:$H,6,FALSE)</f>
        <v>#N/A</v>
      </c>
      <c r="S217" s="134" t="e">
        <f>VLOOKUP($B217&amp;"_"&amp;$C217&amp;"_"&amp;$D217&amp;"_"&amp;S$10,'Model Skims Data'!$A:$H,7,FALSE)</f>
        <v>#N/A</v>
      </c>
      <c r="T217" s="134" t="e">
        <f>VLOOKUP($B217&amp;"_"&amp;$C217&amp;"_"&amp;$D217&amp;"_"&amp;T$10,'Model Skims Data'!$A:$H,6,FALSE)</f>
        <v>#N/A</v>
      </c>
      <c r="U217" s="134" t="e">
        <f>VLOOKUP($B217&amp;"_"&amp;$C217&amp;"_"&amp;$D217&amp;"_"&amp;U$10,'Model Skims Data'!$A:$H,7,FALSE)</f>
        <v>#N/A</v>
      </c>
      <c r="V217" s="134" t="e">
        <f>VLOOKUP($B217&amp;"_"&amp;$C217&amp;"_"&amp;$D217&amp;"_"&amp;V$10,'Model Skims Data'!$A:$H,8,FALSE)</f>
        <v>#N/A</v>
      </c>
      <c r="W217" s="134" t="e">
        <f>VLOOKUP($B217&amp;"_"&amp;$C217&amp;"_"&amp;$D217&amp;"_"&amp;W$10,'Model Skims Data'!$A:$H,8,FALSE)</f>
        <v>#N/A</v>
      </c>
      <c r="X217" s="134" t="e">
        <f>VLOOKUP($B217&amp;"_"&amp;$C217&amp;"_"&amp;$D217&amp;"_"&amp;X$10,'Model Skims Data'!$A:$H,8,FALSE)</f>
        <v>#N/A</v>
      </c>
      <c r="Y217" s="134">
        <f>HLOOKUP('Pooling Demand- Subsidy &amp; ML'!$B217,'Main Sheet'!$B$9:$F$44,21,FALSE)</f>
        <v>0</v>
      </c>
      <c r="Z217" s="134">
        <f>HLOOKUP('Pooling Demand- Subsidy &amp; ML'!$B217,'Main Sheet'!$B$9:$F$44,23,FALSE)</f>
        <v>0</v>
      </c>
      <c r="AA217" s="179">
        <f>HLOOKUP('Pooling Demand- Subsidy &amp; ML'!$B217,'Main Sheet'!$B$9:$F$44,28,FALSE)</f>
        <v>-1.9513339196716502E-3</v>
      </c>
      <c r="AB217" s="180">
        <f>HLOOKUP('Pooling Demand- Subsidy &amp; ML'!$B217,'Main Sheet'!$B$9:$F$44,30,FALSE)</f>
        <v>-2.6</v>
      </c>
      <c r="AC217" s="180">
        <f>HLOOKUP('Pooling Demand- Subsidy &amp; ML'!$B217,'Main Sheet'!$B$9:$F$44,31,FALSE)</f>
        <v>-5.9</v>
      </c>
      <c r="AD217" s="180">
        <f>HLOOKUP('Pooling Demand- Subsidy &amp; ML'!$B217,'Main Sheet'!$B$9:$F$44,32,FALSE)</f>
        <v>-7.9</v>
      </c>
      <c r="AE217" s="108" t="e">
        <f t="shared" si="165"/>
        <v>#N/A</v>
      </c>
      <c r="AF217" s="108" t="e">
        <f t="shared" si="166"/>
        <v>#N/A</v>
      </c>
      <c r="AG217" s="108" t="e">
        <f t="shared" si="167"/>
        <v>#N/A</v>
      </c>
      <c r="AH217" s="134">
        <f>HLOOKUP('Pooling Demand- Subsidy &amp; ML'!$B217,'Main Sheet'!$B$9:$F$44,24,FALSE)</f>
        <v>54</v>
      </c>
      <c r="AI217" s="180">
        <f>HLOOKUP('Pooling Demand- Subsidy &amp; ML'!$B217,'Main Sheet'!$B$9:$F$44,34,FALSE)</f>
        <v>-2.9</v>
      </c>
      <c r="AJ217" s="180">
        <f>HLOOKUP('Pooling Demand- Subsidy &amp; ML'!$B217,'Main Sheet'!$B$9:$F$44,35,FALSE)</f>
        <v>-6.3</v>
      </c>
      <c r="AK217" s="180">
        <f>HLOOKUP('Pooling Demand- Subsidy &amp; ML'!$B217,'Main Sheet'!$B$9:$F$44,36,FALSE)</f>
        <v>-8.4</v>
      </c>
      <c r="AL217" s="108" t="e">
        <f t="shared" si="168"/>
        <v>#N/A</v>
      </c>
      <c r="AM217" s="108" t="e">
        <f t="shared" si="169"/>
        <v>#N/A</v>
      </c>
      <c r="AN217" s="108" t="e">
        <f t="shared" si="170"/>
        <v>#N/A</v>
      </c>
      <c r="AO217" s="128" t="e">
        <f>HLOOKUP($B217,'Main Sheet'!$B$9:$F$44,26,FALSE)*$P217/(1-AE217)</f>
        <v>#N/A</v>
      </c>
      <c r="AP217" s="128" t="e">
        <f>HLOOKUP($B217,'Main Sheet'!$B$9:$F$44,26,FALSE)*$P217/(1-AF217)</f>
        <v>#N/A</v>
      </c>
      <c r="AQ217" s="128" t="e">
        <f>HLOOKUP($B217,'Main Sheet'!$B$9:$F$44,26,FALSE)*$P217/(1-AG217)</f>
        <v>#N/A</v>
      </c>
      <c r="AR217" s="128" t="e">
        <f>HLOOKUP($B217,'Main Sheet'!$B$9:$F$44,26,FALSE)*$R217/(1-AE217)</f>
        <v>#N/A</v>
      </c>
      <c r="AS217" s="128" t="e">
        <f>HLOOKUP($B217,'Main Sheet'!$B$9:$F$44,26,FALSE)*$R217/(1-AF217)</f>
        <v>#N/A</v>
      </c>
      <c r="AT217" s="128" t="e">
        <f>HLOOKUP($B217,'Main Sheet'!$B$9:$F$44,26,FALSE)*$R217/(1-AG217)</f>
        <v>#N/A</v>
      </c>
      <c r="AU217" s="128" t="e">
        <f>HLOOKUP($B217,'Main Sheet'!$B$9:$F$44,26,FALSE)*$T217/(1-AL217)</f>
        <v>#N/A</v>
      </c>
      <c r="AV217" s="128" t="e">
        <f>HLOOKUP($B217,'Main Sheet'!$B$9:$F$44,26,FALSE)*$T217/(1-AM217)</f>
        <v>#N/A</v>
      </c>
      <c r="AW217" s="128" t="e">
        <f>HLOOKUP($B217,'Main Sheet'!$B$9:$F$44,26,FALSE)*$T217/(1-AN217)</f>
        <v>#N/A</v>
      </c>
      <c r="AX217" s="50" t="e">
        <f t="shared" si="129"/>
        <v>#N/A</v>
      </c>
      <c r="AY217" s="50" t="e">
        <f t="shared" si="130"/>
        <v>#N/A</v>
      </c>
      <c r="AZ217" s="50" t="e">
        <f t="shared" si="131"/>
        <v>#N/A</v>
      </c>
      <c r="BA217" s="50" t="e">
        <f t="shared" si="132"/>
        <v>#N/A</v>
      </c>
      <c r="BB217" s="50" t="e">
        <f t="shared" si="133"/>
        <v>#N/A</v>
      </c>
      <c r="BC217" s="50" t="e">
        <f t="shared" si="134"/>
        <v>#N/A</v>
      </c>
      <c r="BD217" s="50" t="e">
        <f t="shared" si="135"/>
        <v>#N/A</v>
      </c>
      <c r="BE217" s="50" t="e">
        <f t="shared" si="136"/>
        <v>#N/A</v>
      </c>
      <c r="BF217" s="50" t="e">
        <f t="shared" si="137"/>
        <v>#N/A</v>
      </c>
      <c r="BG217" s="131" t="e">
        <f t="shared" si="138"/>
        <v>#N/A</v>
      </c>
      <c r="BH217" s="131" t="e">
        <f t="shared" si="139"/>
        <v>#N/A</v>
      </c>
      <c r="BI217" s="131" t="e">
        <f t="shared" si="140"/>
        <v>#N/A</v>
      </c>
      <c r="BJ217" s="131" t="e">
        <f t="shared" si="141"/>
        <v>#N/A</v>
      </c>
      <c r="BK217" s="131" t="e">
        <f t="shared" si="142"/>
        <v>#N/A</v>
      </c>
      <c r="BL217" s="131" t="e">
        <f t="shared" si="143"/>
        <v>#N/A</v>
      </c>
      <c r="BM217" s="131" t="e">
        <f t="shared" si="144"/>
        <v>#N/A</v>
      </c>
      <c r="BN217" s="131" t="e">
        <f t="shared" si="145"/>
        <v>#N/A</v>
      </c>
      <c r="BO217" s="131" t="e">
        <f t="shared" si="146"/>
        <v>#N/A</v>
      </c>
      <c r="BP217" s="129" t="e">
        <f t="shared" si="147"/>
        <v>#N/A</v>
      </c>
      <c r="BQ217" s="129" t="e">
        <f t="shared" si="148"/>
        <v>#N/A</v>
      </c>
      <c r="BR217" s="129" t="e">
        <f t="shared" si="149"/>
        <v>#N/A</v>
      </c>
      <c r="BS217" s="129" t="e">
        <f t="shared" si="150"/>
        <v>#N/A</v>
      </c>
      <c r="BT217" s="129" t="e">
        <f t="shared" si="151"/>
        <v>#N/A</v>
      </c>
      <c r="BU217" s="129" t="e">
        <f t="shared" si="152"/>
        <v>#N/A</v>
      </c>
      <c r="BV217" s="129" t="e">
        <f t="shared" si="153"/>
        <v>#N/A</v>
      </c>
      <c r="BW217" s="129" t="e">
        <f t="shared" si="154"/>
        <v>#N/A</v>
      </c>
      <c r="BX217" s="129" t="e">
        <f t="shared" si="155"/>
        <v>#N/A</v>
      </c>
      <c r="BY217" s="131" t="e">
        <f t="shared" si="156"/>
        <v>#N/A</v>
      </c>
      <c r="BZ217" s="131" t="e">
        <f t="shared" si="157"/>
        <v>#N/A</v>
      </c>
      <c r="CA217" s="131" t="e">
        <f t="shared" si="158"/>
        <v>#N/A</v>
      </c>
      <c r="CB217" s="131" t="e">
        <f t="shared" si="159"/>
        <v>#N/A</v>
      </c>
      <c r="CC217" s="131" t="e">
        <f t="shared" si="160"/>
        <v>#N/A</v>
      </c>
      <c r="CD217" s="131" t="e">
        <f t="shared" si="161"/>
        <v>#N/A</v>
      </c>
      <c r="CE217" s="131" t="e">
        <f t="shared" si="162"/>
        <v>#N/A</v>
      </c>
      <c r="CF217" s="131" t="e">
        <f t="shared" si="163"/>
        <v>#N/A</v>
      </c>
      <c r="CG217" s="131" t="e">
        <f t="shared" si="164"/>
        <v>#N/A</v>
      </c>
    </row>
    <row r="218" spans="2:85" x14ac:dyDescent="0.2">
      <c r="B218" s="103">
        <v>2050</v>
      </c>
      <c r="C218" s="103">
        <v>2</v>
      </c>
      <c r="D218" s="103">
        <v>1</v>
      </c>
      <c r="E218" s="4" t="s">
        <v>4</v>
      </c>
      <c r="F218" s="4" t="s">
        <v>3</v>
      </c>
      <c r="G218" s="133">
        <f>SUMIFS('Model Trip Data'!$H:$H,'Model Trip Data'!$A:$A,$B218,'Model Trip Data'!$B:$B,$C218,'Model Trip Data'!$C:$C,$D218,'Model Trip Data'!$E:$E,G$7,'Model Trip Data'!$F:$F,G$8,'Model Trip Data'!$D:$D,G$10,'Model Trip Data'!$G:$G,G$9)</f>
        <v>0</v>
      </c>
      <c r="H218" s="133">
        <f>SUMIFS('Model Trip Data'!$H:$H,'Model Trip Data'!$A:$A,$B218,'Model Trip Data'!$B:$B,$C218,'Model Trip Data'!$C:$C,$D218,'Model Trip Data'!$E:$E,H$7,'Model Trip Data'!$F:$F,H$8,'Model Trip Data'!$D:$D,H$10,'Model Trip Data'!$G:$G,H$9)</f>
        <v>0</v>
      </c>
      <c r="I218" s="133">
        <f>SUMIFS('Model Trip Data'!$H:$H,'Model Trip Data'!$A:$A,$B218,'Model Trip Data'!$B:$B,$C218,'Model Trip Data'!$C:$C,$D218,'Model Trip Data'!$E:$E,I$7,'Model Trip Data'!$F:$F,I$8,'Model Trip Data'!$D:$D,I$10,'Model Trip Data'!$G:$G,I$9)</f>
        <v>0</v>
      </c>
      <c r="J218" s="133">
        <f>SUMIFS('Model Trip Data'!$H:$H,'Model Trip Data'!$A:$A,$B218,'Model Trip Data'!$B:$B,$C218,'Model Trip Data'!$C:$C,$D218,'Model Trip Data'!$E:$E,J$7,'Model Trip Data'!$F:$F,J$8,'Model Trip Data'!$D:$D,J$10,'Model Trip Data'!$G:$G,J$9)</f>
        <v>0</v>
      </c>
      <c r="K218" s="133">
        <f>SUMIFS('Model Trip Data'!$H:$H,'Model Trip Data'!$A:$A,$B218,'Model Trip Data'!$B:$B,$C218,'Model Trip Data'!$C:$C,$D218,'Model Trip Data'!$E:$E,K$7,'Model Trip Data'!$F:$F,K$8,'Model Trip Data'!$D:$D,K$10,'Model Trip Data'!$G:$G,K$9)</f>
        <v>0</v>
      </c>
      <c r="L218" s="133">
        <f>SUMIFS('Model Trip Data'!$H:$H,'Model Trip Data'!$A:$A,$B218,'Model Trip Data'!$B:$B,$C218,'Model Trip Data'!$C:$C,$D218,'Model Trip Data'!$E:$E,L$7,'Model Trip Data'!$F:$F,L$8,'Model Trip Data'!$D:$D,L$10,'Model Trip Data'!$G:$G,L$9)</f>
        <v>0</v>
      </c>
      <c r="M218" s="133">
        <f>SUMIFS('Model Trip Data'!$H:$H,'Model Trip Data'!$A:$A,$B218,'Model Trip Data'!$B:$B,$C218,'Model Trip Data'!$C:$C,$D218,'Model Trip Data'!$E:$E,M$7,'Model Trip Data'!$F:$F,M$8,'Model Trip Data'!$G:$G,M$9)</f>
        <v>0</v>
      </c>
      <c r="N218" s="133">
        <f>SUMIFS('Model Trip Data'!$H:$H,'Model Trip Data'!$A:$A,$B218,'Model Trip Data'!$B:$B,$C218,'Model Trip Data'!$C:$C,$D218,'Model Trip Data'!$E:$E,N$7,'Model Trip Data'!$F:$F,N$8,'Model Trip Data'!$G:$G,N$9)</f>
        <v>0</v>
      </c>
      <c r="O218" s="133">
        <f>SUMIFS('Model Trip Data'!$H:$H,'Model Trip Data'!$A:$A,$B218,'Model Trip Data'!$B:$B,$C218,'Model Trip Data'!$C:$C,$D218,'Model Trip Data'!$E:$E,O$7,'Model Trip Data'!$F:$F,O$8,'Model Trip Data'!$G:$G,O$9)</f>
        <v>0</v>
      </c>
      <c r="P218" s="134" t="e">
        <f>VLOOKUP($B218&amp;"_"&amp;$C218&amp;"_"&amp;$D218&amp;"_"&amp;P$10,'Model Skims Data'!$A:$H,6,FALSE)</f>
        <v>#N/A</v>
      </c>
      <c r="Q218" s="134" t="e">
        <f>VLOOKUP($B218&amp;"_"&amp;$C218&amp;"_"&amp;$D218&amp;"_"&amp;Q$10,'Model Skims Data'!$A:$H,7,FALSE)</f>
        <v>#N/A</v>
      </c>
      <c r="R218" s="134" t="e">
        <f>VLOOKUP($B218&amp;"_"&amp;$C218&amp;"_"&amp;$D218&amp;"_"&amp;R$10,'Model Skims Data'!$A:$H,6,FALSE)</f>
        <v>#N/A</v>
      </c>
      <c r="S218" s="134" t="e">
        <f>VLOOKUP($B218&amp;"_"&amp;$C218&amp;"_"&amp;$D218&amp;"_"&amp;S$10,'Model Skims Data'!$A:$H,7,FALSE)</f>
        <v>#N/A</v>
      </c>
      <c r="T218" s="134" t="e">
        <f>VLOOKUP($B218&amp;"_"&amp;$C218&amp;"_"&amp;$D218&amp;"_"&amp;T$10,'Model Skims Data'!$A:$H,6,FALSE)</f>
        <v>#N/A</v>
      </c>
      <c r="U218" s="134" t="e">
        <f>VLOOKUP($B218&amp;"_"&amp;$C218&amp;"_"&amp;$D218&amp;"_"&amp;U$10,'Model Skims Data'!$A:$H,7,FALSE)</f>
        <v>#N/A</v>
      </c>
      <c r="V218" s="134" t="e">
        <f>VLOOKUP($B218&amp;"_"&amp;$C218&amp;"_"&amp;$D218&amp;"_"&amp;V$10,'Model Skims Data'!$A:$H,8,FALSE)</f>
        <v>#N/A</v>
      </c>
      <c r="W218" s="134" t="e">
        <f>VLOOKUP($B218&amp;"_"&amp;$C218&amp;"_"&amp;$D218&amp;"_"&amp;W$10,'Model Skims Data'!$A:$H,8,FALSE)</f>
        <v>#N/A</v>
      </c>
      <c r="X218" s="134" t="e">
        <f>VLOOKUP($B218&amp;"_"&amp;$C218&amp;"_"&amp;$D218&amp;"_"&amp;X$10,'Model Skims Data'!$A:$H,8,FALSE)</f>
        <v>#N/A</v>
      </c>
      <c r="Y218" s="134">
        <f>HLOOKUP('Pooling Demand- Subsidy &amp; ML'!$B218,'Main Sheet'!$B$9:$F$44,21,FALSE)</f>
        <v>0</v>
      </c>
      <c r="Z218" s="134">
        <f>HLOOKUP('Pooling Demand- Subsidy &amp; ML'!$B218,'Main Sheet'!$B$9:$F$44,23,FALSE)</f>
        <v>0</v>
      </c>
      <c r="AA218" s="179">
        <f>HLOOKUP('Pooling Demand- Subsidy &amp; ML'!$B218,'Main Sheet'!$B$9:$F$44,28,FALSE)</f>
        <v>-1.9513339196716502E-3</v>
      </c>
      <c r="AB218" s="180">
        <f>HLOOKUP('Pooling Demand- Subsidy &amp; ML'!$B218,'Main Sheet'!$B$9:$F$44,30,FALSE)</f>
        <v>-2.6</v>
      </c>
      <c r="AC218" s="180">
        <f>HLOOKUP('Pooling Demand- Subsidy &amp; ML'!$B218,'Main Sheet'!$B$9:$F$44,31,FALSE)</f>
        <v>-5.9</v>
      </c>
      <c r="AD218" s="180">
        <f>HLOOKUP('Pooling Demand- Subsidy &amp; ML'!$B218,'Main Sheet'!$B$9:$F$44,32,FALSE)</f>
        <v>-7.9</v>
      </c>
      <c r="AE218" s="108" t="e">
        <f t="shared" si="165"/>
        <v>#N/A</v>
      </c>
      <c r="AF218" s="108" t="e">
        <f t="shared" si="166"/>
        <v>#N/A</v>
      </c>
      <c r="AG218" s="108" t="e">
        <f t="shared" si="167"/>
        <v>#N/A</v>
      </c>
      <c r="AH218" s="134">
        <f>HLOOKUP('Pooling Demand- Subsidy &amp; ML'!$B218,'Main Sheet'!$B$9:$F$44,24,FALSE)</f>
        <v>54</v>
      </c>
      <c r="AI218" s="180">
        <f>HLOOKUP('Pooling Demand- Subsidy &amp; ML'!$B218,'Main Sheet'!$B$9:$F$44,34,FALSE)</f>
        <v>-2.9</v>
      </c>
      <c r="AJ218" s="180">
        <f>HLOOKUP('Pooling Demand- Subsidy &amp; ML'!$B218,'Main Sheet'!$B$9:$F$44,35,FALSE)</f>
        <v>-6.3</v>
      </c>
      <c r="AK218" s="180">
        <f>HLOOKUP('Pooling Demand- Subsidy &amp; ML'!$B218,'Main Sheet'!$B$9:$F$44,36,FALSE)</f>
        <v>-8.4</v>
      </c>
      <c r="AL218" s="108" t="e">
        <f t="shared" si="168"/>
        <v>#N/A</v>
      </c>
      <c r="AM218" s="108" t="e">
        <f t="shared" si="169"/>
        <v>#N/A</v>
      </c>
      <c r="AN218" s="108" t="e">
        <f t="shared" si="170"/>
        <v>#N/A</v>
      </c>
      <c r="AO218" s="128" t="e">
        <f>HLOOKUP($B218,'Main Sheet'!$B$9:$F$44,26,FALSE)*$P218/(1-AE218)</f>
        <v>#N/A</v>
      </c>
      <c r="AP218" s="128" t="e">
        <f>HLOOKUP($B218,'Main Sheet'!$B$9:$F$44,26,FALSE)*$P218/(1-AF218)</f>
        <v>#N/A</v>
      </c>
      <c r="AQ218" s="128" t="e">
        <f>HLOOKUP($B218,'Main Sheet'!$B$9:$F$44,26,FALSE)*$P218/(1-AG218)</f>
        <v>#N/A</v>
      </c>
      <c r="AR218" s="128" t="e">
        <f>HLOOKUP($B218,'Main Sheet'!$B$9:$F$44,26,FALSE)*$R218/(1-AE218)</f>
        <v>#N/A</v>
      </c>
      <c r="AS218" s="128" t="e">
        <f>HLOOKUP($B218,'Main Sheet'!$B$9:$F$44,26,FALSE)*$R218/(1-AF218)</f>
        <v>#N/A</v>
      </c>
      <c r="AT218" s="128" t="e">
        <f>HLOOKUP($B218,'Main Sheet'!$B$9:$F$44,26,FALSE)*$R218/(1-AG218)</f>
        <v>#N/A</v>
      </c>
      <c r="AU218" s="128" t="e">
        <f>HLOOKUP($B218,'Main Sheet'!$B$9:$F$44,26,FALSE)*$T218/(1-AL218)</f>
        <v>#N/A</v>
      </c>
      <c r="AV218" s="128" t="e">
        <f>HLOOKUP($B218,'Main Sheet'!$B$9:$F$44,26,FALSE)*$T218/(1-AM218)</f>
        <v>#N/A</v>
      </c>
      <c r="AW218" s="128" t="e">
        <f>HLOOKUP($B218,'Main Sheet'!$B$9:$F$44,26,FALSE)*$T218/(1-AN218)</f>
        <v>#N/A</v>
      </c>
      <c r="AX218" s="50" t="e">
        <f t="shared" si="129"/>
        <v>#N/A</v>
      </c>
      <c r="AY218" s="50" t="e">
        <f t="shared" si="130"/>
        <v>#N/A</v>
      </c>
      <c r="AZ218" s="50" t="e">
        <f t="shared" si="131"/>
        <v>#N/A</v>
      </c>
      <c r="BA218" s="50" t="e">
        <f t="shared" si="132"/>
        <v>#N/A</v>
      </c>
      <c r="BB218" s="50" t="e">
        <f t="shared" si="133"/>
        <v>#N/A</v>
      </c>
      <c r="BC218" s="50" t="e">
        <f t="shared" si="134"/>
        <v>#N/A</v>
      </c>
      <c r="BD218" s="50" t="e">
        <f t="shared" si="135"/>
        <v>#N/A</v>
      </c>
      <c r="BE218" s="50" t="e">
        <f t="shared" si="136"/>
        <v>#N/A</v>
      </c>
      <c r="BF218" s="50" t="e">
        <f t="shared" si="137"/>
        <v>#N/A</v>
      </c>
      <c r="BG218" s="131" t="e">
        <f t="shared" si="138"/>
        <v>#N/A</v>
      </c>
      <c r="BH218" s="131" t="e">
        <f t="shared" si="139"/>
        <v>#N/A</v>
      </c>
      <c r="BI218" s="131" t="e">
        <f t="shared" si="140"/>
        <v>#N/A</v>
      </c>
      <c r="BJ218" s="131" t="e">
        <f t="shared" si="141"/>
        <v>#N/A</v>
      </c>
      <c r="BK218" s="131" t="e">
        <f t="shared" si="142"/>
        <v>#N/A</v>
      </c>
      <c r="BL218" s="131" t="e">
        <f t="shared" si="143"/>
        <v>#N/A</v>
      </c>
      <c r="BM218" s="131" t="e">
        <f t="shared" si="144"/>
        <v>#N/A</v>
      </c>
      <c r="BN218" s="131" t="e">
        <f t="shared" si="145"/>
        <v>#N/A</v>
      </c>
      <c r="BO218" s="131" t="e">
        <f t="shared" si="146"/>
        <v>#N/A</v>
      </c>
      <c r="BP218" s="129" t="e">
        <f t="shared" si="147"/>
        <v>#N/A</v>
      </c>
      <c r="BQ218" s="129" t="e">
        <f t="shared" si="148"/>
        <v>#N/A</v>
      </c>
      <c r="BR218" s="129" t="e">
        <f t="shared" si="149"/>
        <v>#N/A</v>
      </c>
      <c r="BS218" s="129" t="e">
        <f t="shared" si="150"/>
        <v>#N/A</v>
      </c>
      <c r="BT218" s="129" t="e">
        <f t="shared" si="151"/>
        <v>#N/A</v>
      </c>
      <c r="BU218" s="129" t="e">
        <f t="shared" si="152"/>
        <v>#N/A</v>
      </c>
      <c r="BV218" s="129" t="e">
        <f t="shared" si="153"/>
        <v>#N/A</v>
      </c>
      <c r="BW218" s="129" t="e">
        <f t="shared" si="154"/>
        <v>#N/A</v>
      </c>
      <c r="BX218" s="129" t="e">
        <f t="shared" si="155"/>
        <v>#N/A</v>
      </c>
      <c r="BY218" s="131" t="e">
        <f t="shared" si="156"/>
        <v>#N/A</v>
      </c>
      <c r="BZ218" s="131" t="e">
        <f t="shared" si="157"/>
        <v>#N/A</v>
      </c>
      <c r="CA218" s="131" t="e">
        <f t="shared" si="158"/>
        <v>#N/A</v>
      </c>
      <c r="CB218" s="131" t="e">
        <f t="shared" si="159"/>
        <v>#N/A</v>
      </c>
      <c r="CC218" s="131" t="e">
        <f t="shared" si="160"/>
        <v>#N/A</v>
      </c>
      <c r="CD218" s="131" t="e">
        <f t="shared" si="161"/>
        <v>#N/A</v>
      </c>
      <c r="CE218" s="131" t="e">
        <f t="shared" si="162"/>
        <v>#N/A</v>
      </c>
      <c r="CF218" s="131" t="e">
        <f t="shared" si="163"/>
        <v>#N/A</v>
      </c>
      <c r="CG218" s="131" t="e">
        <f t="shared" si="164"/>
        <v>#N/A</v>
      </c>
    </row>
    <row r="219" spans="2:85" x14ac:dyDescent="0.2">
      <c r="B219" s="103">
        <v>2050</v>
      </c>
      <c r="C219" s="103">
        <v>3</v>
      </c>
      <c r="D219" s="103">
        <v>1</v>
      </c>
      <c r="E219" s="4" t="s">
        <v>5</v>
      </c>
      <c r="F219" s="4" t="s">
        <v>3</v>
      </c>
      <c r="G219" s="133">
        <f>SUMIFS('Model Trip Data'!$H:$H,'Model Trip Data'!$A:$A,$B219,'Model Trip Data'!$B:$B,$C219,'Model Trip Data'!$C:$C,$D219,'Model Trip Data'!$E:$E,G$7,'Model Trip Data'!$F:$F,G$8,'Model Trip Data'!$D:$D,G$10,'Model Trip Data'!$G:$G,G$9)</f>
        <v>0</v>
      </c>
      <c r="H219" s="133">
        <f>SUMIFS('Model Trip Data'!$H:$H,'Model Trip Data'!$A:$A,$B219,'Model Trip Data'!$B:$B,$C219,'Model Trip Data'!$C:$C,$D219,'Model Trip Data'!$E:$E,H$7,'Model Trip Data'!$F:$F,H$8,'Model Trip Data'!$D:$D,H$10,'Model Trip Data'!$G:$G,H$9)</f>
        <v>0</v>
      </c>
      <c r="I219" s="133">
        <f>SUMIFS('Model Trip Data'!$H:$H,'Model Trip Data'!$A:$A,$B219,'Model Trip Data'!$B:$B,$C219,'Model Trip Data'!$C:$C,$D219,'Model Trip Data'!$E:$E,I$7,'Model Trip Data'!$F:$F,I$8,'Model Trip Data'!$D:$D,I$10,'Model Trip Data'!$G:$G,I$9)</f>
        <v>0</v>
      </c>
      <c r="J219" s="133">
        <f>SUMIFS('Model Trip Data'!$H:$H,'Model Trip Data'!$A:$A,$B219,'Model Trip Data'!$B:$B,$C219,'Model Trip Data'!$C:$C,$D219,'Model Trip Data'!$E:$E,J$7,'Model Trip Data'!$F:$F,J$8,'Model Trip Data'!$D:$D,J$10,'Model Trip Data'!$G:$G,J$9)</f>
        <v>0</v>
      </c>
      <c r="K219" s="133">
        <f>SUMIFS('Model Trip Data'!$H:$H,'Model Trip Data'!$A:$A,$B219,'Model Trip Data'!$B:$B,$C219,'Model Trip Data'!$C:$C,$D219,'Model Trip Data'!$E:$E,K$7,'Model Trip Data'!$F:$F,K$8,'Model Trip Data'!$D:$D,K$10,'Model Trip Data'!$G:$G,K$9)</f>
        <v>0</v>
      </c>
      <c r="L219" s="133">
        <f>SUMIFS('Model Trip Data'!$H:$H,'Model Trip Data'!$A:$A,$B219,'Model Trip Data'!$B:$B,$C219,'Model Trip Data'!$C:$C,$D219,'Model Trip Data'!$E:$E,L$7,'Model Trip Data'!$F:$F,L$8,'Model Trip Data'!$D:$D,L$10,'Model Trip Data'!$G:$G,L$9)</f>
        <v>0</v>
      </c>
      <c r="M219" s="133">
        <f>SUMIFS('Model Trip Data'!$H:$H,'Model Trip Data'!$A:$A,$B219,'Model Trip Data'!$B:$B,$C219,'Model Trip Data'!$C:$C,$D219,'Model Trip Data'!$E:$E,M$7,'Model Trip Data'!$F:$F,M$8,'Model Trip Data'!$G:$G,M$9)</f>
        <v>0</v>
      </c>
      <c r="N219" s="133">
        <f>SUMIFS('Model Trip Data'!$H:$H,'Model Trip Data'!$A:$A,$B219,'Model Trip Data'!$B:$B,$C219,'Model Trip Data'!$C:$C,$D219,'Model Trip Data'!$E:$E,N$7,'Model Trip Data'!$F:$F,N$8,'Model Trip Data'!$G:$G,N$9)</f>
        <v>0</v>
      </c>
      <c r="O219" s="133">
        <f>SUMIFS('Model Trip Data'!$H:$H,'Model Trip Data'!$A:$A,$B219,'Model Trip Data'!$B:$B,$C219,'Model Trip Data'!$C:$C,$D219,'Model Trip Data'!$E:$E,O$7,'Model Trip Data'!$F:$F,O$8,'Model Trip Data'!$G:$G,O$9)</f>
        <v>0</v>
      </c>
      <c r="P219" s="134" t="e">
        <f>VLOOKUP($B219&amp;"_"&amp;$C219&amp;"_"&amp;$D219&amp;"_"&amp;P$10,'Model Skims Data'!$A:$H,6,FALSE)</f>
        <v>#N/A</v>
      </c>
      <c r="Q219" s="134" t="e">
        <f>VLOOKUP($B219&amp;"_"&amp;$C219&amp;"_"&amp;$D219&amp;"_"&amp;Q$10,'Model Skims Data'!$A:$H,7,FALSE)</f>
        <v>#N/A</v>
      </c>
      <c r="R219" s="134" t="e">
        <f>VLOOKUP($B219&amp;"_"&amp;$C219&amp;"_"&amp;$D219&amp;"_"&amp;R$10,'Model Skims Data'!$A:$H,6,FALSE)</f>
        <v>#N/A</v>
      </c>
      <c r="S219" s="134" t="e">
        <f>VLOOKUP($B219&amp;"_"&amp;$C219&amp;"_"&amp;$D219&amp;"_"&amp;S$10,'Model Skims Data'!$A:$H,7,FALSE)</f>
        <v>#N/A</v>
      </c>
      <c r="T219" s="134" t="e">
        <f>VLOOKUP($B219&amp;"_"&amp;$C219&amp;"_"&amp;$D219&amp;"_"&amp;T$10,'Model Skims Data'!$A:$H,6,FALSE)</f>
        <v>#N/A</v>
      </c>
      <c r="U219" s="134" t="e">
        <f>VLOOKUP($B219&amp;"_"&amp;$C219&amp;"_"&amp;$D219&amp;"_"&amp;U$10,'Model Skims Data'!$A:$H,7,FALSE)</f>
        <v>#N/A</v>
      </c>
      <c r="V219" s="134" t="e">
        <f>VLOOKUP($B219&amp;"_"&amp;$C219&amp;"_"&amp;$D219&amp;"_"&amp;V$10,'Model Skims Data'!$A:$H,8,FALSE)</f>
        <v>#N/A</v>
      </c>
      <c r="W219" s="134" t="e">
        <f>VLOOKUP($B219&amp;"_"&amp;$C219&amp;"_"&amp;$D219&amp;"_"&amp;W$10,'Model Skims Data'!$A:$H,8,FALSE)</f>
        <v>#N/A</v>
      </c>
      <c r="X219" s="134" t="e">
        <f>VLOOKUP($B219&amp;"_"&amp;$C219&amp;"_"&amp;$D219&amp;"_"&amp;X$10,'Model Skims Data'!$A:$H,8,FALSE)</f>
        <v>#N/A</v>
      </c>
      <c r="Y219" s="134">
        <f>HLOOKUP('Pooling Demand- Subsidy &amp; ML'!$B219,'Main Sheet'!$B$9:$F$44,21,FALSE)</f>
        <v>0</v>
      </c>
      <c r="Z219" s="134">
        <f>HLOOKUP('Pooling Demand- Subsidy &amp; ML'!$B219,'Main Sheet'!$B$9:$F$44,23,FALSE)</f>
        <v>0</v>
      </c>
      <c r="AA219" s="179">
        <f>HLOOKUP('Pooling Demand- Subsidy &amp; ML'!$B219,'Main Sheet'!$B$9:$F$44,28,FALSE)</f>
        <v>-1.9513339196716502E-3</v>
      </c>
      <c r="AB219" s="180">
        <f>HLOOKUP('Pooling Demand- Subsidy &amp; ML'!$B219,'Main Sheet'!$B$9:$F$44,30,FALSE)</f>
        <v>-2.6</v>
      </c>
      <c r="AC219" s="180">
        <f>HLOOKUP('Pooling Demand- Subsidy &amp; ML'!$B219,'Main Sheet'!$B$9:$F$44,31,FALSE)</f>
        <v>-5.9</v>
      </c>
      <c r="AD219" s="180">
        <f>HLOOKUP('Pooling Demand- Subsidy &amp; ML'!$B219,'Main Sheet'!$B$9:$F$44,32,FALSE)</f>
        <v>-7.9</v>
      </c>
      <c r="AE219" s="108" t="e">
        <f t="shared" si="165"/>
        <v>#N/A</v>
      </c>
      <c r="AF219" s="108" t="e">
        <f t="shared" si="166"/>
        <v>#N/A</v>
      </c>
      <c r="AG219" s="108" t="e">
        <f t="shared" si="167"/>
        <v>#N/A</v>
      </c>
      <c r="AH219" s="134">
        <f>HLOOKUP('Pooling Demand- Subsidy &amp; ML'!$B219,'Main Sheet'!$B$9:$F$44,24,FALSE)</f>
        <v>54</v>
      </c>
      <c r="AI219" s="180">
        <f>HLOOKUP('Pooling Demand- Subsidy &amp; ML'!$B219,'Main Sheet'!$B$9:$F$44,34,FALSE)</f>
        <v>-2.9</v>
      </c>
      <c r="AJ219" s="180">
        <f>HLOOKUP('Pooling Demand- Subsidy &amp; ML'!$B219,'Main Sheet'!$B$9:$F$44,35,FALSE)</f>
        <v>-6.3</v>
      </c>
      <c r="AK219" s="180">
        <f>HLOOKUP('Pooling Demand- Subsidy &amp; ML'!$B219,'Main Sheet'!$B$9:$F$44,36,FALSE)</f>
        <v>-8.4</v>
      </c>
      <c r="AL219" s="108" t="e">
        <f t="shared" si="168"/>
        <v>#N/A</v>
      </c>
      <c r="AM219" s="108" t="e">
        <f t="shared" si="169"/>
        <v>#N/A</v>
      </c>
      <c r="AN219" s="108" t="e">
        <f t="shared" si="170"/>
        <v>#N/A</v>
      </c>
      <c r="AO219" s="128" t="e">
        <f>HLOOKUP($B219,'Main Sheet'!$B$9:$F$44,26,FALSE)*$P219/(1-AE219)</f>
        <v>#N/A</v>
      </c>
      <c r="AP219" s="128" t="e">
        <f>HLOOKUP($B219,'Main Sheet'!$B$9:$F$44,26,FALSE)*$P219/(1-AF219)</f>
        <v>#N/A</v>
      </c>
      <c r="AQ219" s="128" t="e">
        <f>HLOOKUP($B219,'Main Sheet'!$B$9:$F$44,26,FALSE)*$P219/(1-AG219)</f>
        <v>#N/A</v>
      </c>
      <c r="AR219" s="128" t="e">
        <f>HLOOKUP($B219,'Main Sheet'!$B$9:$F$44,26,FALSE)*$R219/(1-AE219)</f>
        <v>#N/A</v>
      </c>
      <c r="AS219" s="128" t="e">
        <f>HLOOKUP($B219,'Main Sheet'!$B$9:$F$44,26,FALSE)*$R219/(1-AF219)</f>
        <v>#N/A</v>
      </c>
      <c r="AT219" s="128" t="e">
        <f>HLOOKUP($B219,'Main Sheet'!$B$9:$F$44,26,FALSE)*$R219/(1-AG219)</f>
        <v>#N/A</v>
      </c>
      <c r="AU219" s="128" t="e">
        <f>HLOOKUP($B219,'Main Sheet'!$B$9:$F$44,26,FALSE)*$T219/(1-AL219)</f>
        <v>#N/A</v>
      </c>
      <c r="AV219" s="128" t="e">
        <f>HLOOKUP($B219,'Main Sheet'!$B$9:$F$44,26,FALSE)*$T219/(1-AM219)</f>
        <v>#N/A</v>
      </c>
      <c r="AW219" s="128" t="e">
        <f>HLOOKUP($B219,'Main Sheet'!$B$9:$F$44,26,FALSE)*$T219/(1-AN219)</f>
        <v>#N/A</v>
      </c>
      <c r="AX219" s="50" t="e">
        <f t="shared" si="129"/>
        <v>#N/A</v>
      </c>
      <c r="AY219" s="50" t="e">
        <f t="shared" si="130"/>
        <v>#N/A</v>
      </c>
      <c r="AZ219" s="50" t="e">
        <f t="shared" si="131"/>
        <v>#N/A</v>
      </c>
      <c r="BA219" s="50" t="e">
        <f t="shared" si="132"/>
        <v>#N/A</v>
      </c>
      <c r="BB219" s="50" t="e">
        <f t="shared" si="133"/>
        <v>#N/A</v>
      </c>
      <c r="BC219" s="50" t="e">
        <f t="shared" si="134"/>
        <v>#N/A</v>
      </c>
      <c r="BD219" s="50" t="e">
        <f t="shared" si="135"/>
        <v>#N/A</v>
      </c>
      <c r="BE219" s="50" t="e">
        <f t="shared" si="136"/>
        <v>#N/A</v>
      </c>
      <c r="BF219" s="50" t="e">
        <f t="shared" si="137"/>
        <v>#N/A</v>
      </c>
      <c r="BG219" s="131" t="e">
        <f t="shared" si="138"/>
        <v>#N/A</v>
      </c>
      <c r="BH219" s="131" t="e">
        <f t="shared" si="139"/>
        <v>#N/A</v>
      </c>
      <c r="BI219" s="131" t="e">
        <f t="shared" si="140"/>
        <v>#N/A</v>
      </c>
      <c r="BJ219" s="131" t="e">
        <f t="shared" si="141"/>
        <v>#N/A</v>
      </c>
      <c r="BK219" s="131" t="e">
        <f t="shared" si="142"/>
        <v>#N/A</v>
      </c>
      <c r="BL219" s="131" t="e">
        <f t="shared" si="143"/>
        <v>#N/A</v>
      </c>
      <c r="BM219" s="131" t="e">
        <f t="shared" si="144"/>
        <v>#N/A</v>
      </c>
      <c r="BN219" s="131" t="e">
        <f t="shared" si="145"/>
        <v>#N/A</v>
      </c>
      <c r="BO219" s="131" t="e">
        <f t="shared" si="146"/>
        <v>#N/A</v>
      </c>
      <c r="BP219" s="129" t="e">
        <f t="shared" si="147"/>
        <v>#N/A</v>
      </c>
      <c r="BQ219" s="129" t="e">
        <f t="shared" si="148"/>
        <v>#N/A</v>
      </c>
      <c r="BR219" s="129" t="e">
        <f t="shared" si="149"/>
        <v>#N/A</v>
      </c>
      <c r="BS219" s="129" t="e">
        <f t="shared" si="150"/>
        <v>#N/A</v>
      </c>
      <c r="BT219" s="129" t="e">
        <f t="shared" si="151"/>
        <v>#N/A</v>
      </c>
      <c r="BU219" s="129" t="e">
        <f t="shared" si="152"/>
        <v>#N/A</v>
      </c>
      <c r="BV219" s="129" t="e">
        <f t="shared" si="153"/>
        <v>#N/A</v>
      </c>
      <c r="BW219" s="129" t="e">
        <f t="shared" si="154"/>
        <v>#N/A</v>
      </c>
      <c r="BX219" s="129" t="e">
        <f t="shared" si="155"/>
        <v>#N/A</v>
      </c>
      <c r="BY219" s="131" t="e">
        <f t="shared" si="156"/>
        <v>#N/A</v>
      </c>
      <c r="BZ219" s="131" t="e">
        <f t="shared" si="157"/>
        <v>#N/A</v>
      </c>
      <c r="CA219" s="131" t="e">
        <f t="shared" si="158"/>
        <v>#N/A</v>
      </c>
      <c r="CB219" s="131" t="e">
        <f t="shared" si="159"/>
        <v>#N/A</v>
      </c>
      <c r="CC219" s="131" t="e">
        <f t="shared" si="160"/>
        <v>#N/A</v>
      </c>
      <c r="CD219" s="131" t="e">
        <f t="shared" si="161"/>
        <v>#N/A</v>
      </c>
      <c r="CE219" s="131" t="e">
        <f t="shared" si="162"/>
        <v>#N/A</v>
      </c>
      <c r="CF219" s="131" t="e">
        <f t="shared" si="163"/>
        <v>#N/A</v>
      </c>
      <c r="CG219" s="131" t="e">
        <f t="shared" si="164"/>
        <v>#N/A</v>
      </c>
    </row>
    <row r="220" spans="2:85" x14ac:dyDescent="0.2">
      <c r="B220" s="103">
        <v>2050</v>
      </c>
      <c r="C220" s="103">
        <v>4</v>
      </c>
      <c r="D220" s="103">
        <v>1</v>
      </c>
      <c r="E220" s="4" t="s">
        <v>6</v>
      </c>
      <c r="F220" s="4" t="s">
        <v>3</v>
      </c>
      <c r="G220" s="133">
        <f>SUMIFS('Model Trip Data'!$H:$H,'Model Trip Data'!$A:$A,$B220,'Model Trip Data'!$B:$B,$C220,'Model Trip Data'!$C:$C,$D220,'Model Trip Data'!$E:$E,G$7,'Model Trip Data'!$F:$F,G$8,'Model Trip Data'!$D:$D,G$10,'Model Trip Data'!$G:$G,G$9)</f>
        <v>0</v>
      </c>
      <c r="H220" s="133">
        <f>SUMIFS('Model Trip Data'!$H:$H,'Model Trip Data'!$A:$A,$B220,'Model Trip Data'!$B:$B,$C220,'Model Trip Data'!$C:$C,$D220,'Model Trip Data'!$E:$E,H$7,'Model Trip Data'!$F:$F,H$8,'Model Trip Data'!$D:$D,H$10,'Model Trip Data'!$G:$G,H$9)</f>
        <v>0</v>
      </c>
      <c r="I220" s="133">
        <f>SUMIFS('Model Trip Data'!$H:$H,'Model Trip Data'!$A:$A,$B220,'Model Trip Data'!$B:$B,$C220,'Model Trip Data'!$C:$C,$D220,'Model Trip Data'!$E:$E,I$7,'Model Trip Data'!$F:$F,I$8,'Model Trip Data'!$D:$D,I$10,'Model Trip Data'!$G:$G,I$9)</f>
        <v>0</v>
      </c>
      <c r="J220" s="133">
        <f>SUMIFS('Model Trip Data'!$H:$H,'Model Trip Data'!$A:$A,$B220,'Model Trip Data'!$B:$B,$C220,'Model Trip Data'!$C:$C,$D220,'Model Trip Data'!$E:$E,J$7,'Model Trip Data'!$F:$F,J$8,'Model Trip Data'!$D:$D,J$10,'Model Trip Data'!$G:$G,J$9)</f>
        <v>0</v>
      </c>
      <c r="K220" s="133">
        <f>SUMIFS('Model Trip Data'!$H:$H,'Model Trip Data'!$A:$A,$B220,'Model Trip Data'!$B:$B,$C220,'Model Trip Data'!$C:$C,$D220,'Model Trip Data'!$E:$E,K$7,'Model Trip Data'!$F:$F,K$8,'Model Trip Data'!$D:$D,K$10,'Model Trip Data'!$G:$G,K$9)</f>
        <v>0</v>
      </c>
      <c r="L220" s="133">
        <f>SUMIFS('Model Trip Data'!$H:$H,'Model Trip Data'!$A:$A,$B220,'Model Trip Data'!$B:$B,$C220,'Model Trip Data'!$C:$C,$D220,'Model Trip Data'!$E:$E,L$7,'Model Trip Data'!$F:$F,L$8,'Model Trip Data'!$D:$D,L$10,'Model Trip Data'!$G:$G,L$9)</f>
        <v>0</v>
      </c>
      <c r="M220" s="133">
        <f>SUMIFS('Model Trip Data'!$H:$H,'Model Trip Data'!$A:$A,$B220,'Model Trip Data'!$B:$B,$C220,'Model Trip Data'!$C:$C,$D220,'Model Trip Data'!$E:$E,M$7,'Model Trip Data'!$F:$F,M$8,'Model Trip Data'!$G:$G,M$9)</f>
        <v>0</v>
      </c>
      <c r="N220" s="133">
        <f>SUMIFS('Model Trip Data'!$H:$H,'Model Trip Data'!$A:$A,$B220,'Model Trip Data'!$B:$B,$C220,'Model Trip Data'!$C:$C,$D220,'Model Trip Data'!$E:$E,N$7,'Model Trip Data'!$F:$F,N$8,'Model Trip Data'!$G:$G,N$9)</f>
        <v>0</v>
      </c>
      <c r="O220" s="133">
        <f>SUMIFS('Model Trip Data'!$H:$H,'Model Trip Data'!$A:$A,$B220,'Model Trip Data'!$B:$B,$C220,'Model Trip Data'!$C:$C,$D220,'Model Trip Data'!$E:$E,O$7,'Model Trip Data'!$F:$F,O$8,'Model Trip Data'!$G:$G,O$9)</f>
        <v>0</v>
      </c>
      <c r="P220" s="134" t="e">
        <f>VLOOKUP($B220&amp;"_"&amp;$C220&amp;"_"&amp;$D220&amp;"_"&amp;P$10,'Model Skims Data'!$A:$H,6,FALSE)</f>
        <v>#N/A</v>
      </c>
      <c r="Q220" s="134" t="e">
        <f>VLOOKUP($B220&amp;"_"&amp;$C220&amp;"_"&amp;$D220&amp;"_"&amp;Q$10,'Model Skims Data'!$A:$H,7,FALSE)</f>
        <v>#N/A</v>
      </c>
      <c r="R220" s="134" t="e">
        <f>VLOOKUP($B220&amp;"_"&amp;$C220&amp;"_"&amp;$D220&amp;"_"&amp;R$10,'Model Skims Data'!$A:$H,6,FALSE)</f>
        <v>#N/A</v>
      </c>
      <c r="S220" s="134" t="e">
        <f>VLOOKUP($B220&amp;"_"&amp;$C220&amp;"_"&amp;$D220&amp;"_"&amp;S$10,'Model Skims Data'!$A:$H,7,FALSE)</f>
        <v>#N/A</v>
      </c>
      <c r="T220" s="134" t="e">
        <f>VLOOKUP($B220&amp;"_"&amp;$C220&amp;"_"&amp;$D220&amp;"_"&amp;T$10,'Model Skims Data'!$A:$H,6,FALSE)</f>
        <v>#N/A</v>
      </c>
      <c r="U220" s="134" t="e">
        <f>VLOOKUP($B220&amp;"_"&amp;$C220&amp;"_"&amp;$D220&amp;"_"&amp;U$10,'Model Skims Data'!$A:$H,7,FALSE)</f>
        <v>#N/A</v>
      </c>
      <c r="V220" s="134" t="e">
        <f>VLOOKUP($B220&amp;"_"&amp;$C220&amp;"_"&amp;$D220&amp;"_"&amp;V$10,'Model Skims Data'!$A:$H,8,FALSE)</f>
        <v>#N/A</v>
      </c>
      <c r="W220" s="134" t="e">
        <f>VLOOKUP($B220&amp;"_"&amp;$C220&amp;"_"&amp;$D220&amp;"_"&amp;W$10,'Model Skims Data'!$A:$H,8,FALSE)</f>
        <v>#N/A</v>
      </c>
      <c r="X220" s="134" t="e">
        <f>VLOOKUP($B220&amp;"_"&amp;$C220&amp;"_"&amp;$D220&amp;"_"&amp;X$10,'Model Skims Data'!$A:$H,8,FALSE)</f>
        <v>#N/A</v>
      </c>
      <c r="Y220" s="134">
        <f>HLOOKUP('Pooling Demand- Subsidy &amp; ML'!$B220,'Main Sheet'!$B$9:$F$44,21,FALSE)</f>
        <v>0</v>
      </c>
      <c r="Z220" s="134">
        <f>HLOOKUP('Pooling Demand- Subsidy &amp; ML'!$B220,'Main Sheet'!$B$9:$F$44,23,FALSE)</f>
        <v>0</v>
      </c>
      <c r="AA220" s="179">
        <f>HLOOKUP('Pooling Demand- Subsidy &amp; ML'!$B220,'Main Sheet'!$B$9:$F$44,28,FALSE)</f>
        <v>-1.9513339196716502E-3</v>
      </c>
      <c r="AB220" s="180">
        <f>HLOOKUP('Pooling Demand- Subsidy &amp; ML'!$B220,'Main Sheet'!$B$9:$F$44,30,FALSE)</f>
        <v>-2.6</v>
      </c>
      <c r="AC220" s="180">
        <f>HLOOKUP('Pooling Demand- Subsidy &amp; ML'!$B220,'Main Sheet'!$B$9:$F$44,31,FALSE)</f>
        <v>-5.9</v>
      </c>
      <c r="AD220" s="180">
        <f>HLOOKUP('Pooling Demand- Subsidy &amp; ML'!$B220,'Main Sheet'!$B$9:$F$44,32,FALSE)</f>
        <v>-7.9</v>
      </c>
      <c r="AE220" s="108" t="e">
        <f t="shared" si="165"/>
        <v>#N/A</v>
      </c>
      <c r="AF220" s="108" t="e">
        <f t="shared" si="166"/>
        <v>#N/A</v>
      </c>
      <c r="AG220" s="108" t="e">
        <f t="shared" si="167"/>
        <v>#N/A</v>
      </c>
      <c r="AH220" s="134">
        <f>HLOOKUP('Pooling Demand- Subsidy &amp; ML'!$B220,'Main Sheet'!$B$9:$F$44,24,FALSE)</f>
        <v>54</v>
      </c>
      <c r="AI220" s="180">
        <f>HLOOKUP('Pooling Demand- Subsidy &amp; ML'!$B220,'Main Sheet'!$B$9:$F$44,34,FALSE)</f>
        <v>-2.9</v>
      </c>
      <c r="AJ220" s="180">
        <f>HLOOKUP('Pooling Demand- Subsidy &amp; ML'!$B220,'Main Sheet'!$B$9:$F$44,35,FALSE)</f>
        <v>-6.3</v>
      </c>
      <c r="AK220" s="180">
        <f>HLOOKUP('Pooling Demand- Subsidy &amp; ML'!$B220,'Main Sheet'!$B$9:$F$44,36,FALSE)</f>
        <v>-8.4</v>
      </c>
      <c r="AL220" s="108" t="e">
        <f t="shared" si="168"/>
        <v>#N/A</v>
      </c>
      <c r="AM220" s="108" t="e">
        <f t="shared" si="169"/>
        <v>#N/A</v>
      </c>
      <c r="AN220" s="108" t="e">
        <f t="shared" si="170"/>
        <v>#N/A</v>
      </c>
      <c r="AO220" s="128" t="e">
        <f>HLOOKUP($B220,'Main Sheet'!$B$9:$F$44,26,FALSE)*$P220/(1-AE220)</f>
        <v>#N/A</v>
      </c>
      <c r="AP220" s="128" t="e">
        <f>HLOOKUP($B220,'Main Sheet'!$B$9:$F$44,26,FALSE)*$P220/(1-AF220)</f>
        <v>#N/A</v>
      </c>
      <c r="AQ220" s="128" t="e">
        <f>HLOOKUP($B220,'Main Sheet'!$B$9:$F$44,26,FALSE)*$P220/(1-AG220)</f>
        <v>#N/A</v>
      </c>
      <c r="AR220" s="128" t="e">
        <f>HLOOKUP($B220,'Main Sheet'!$B$9:$F$44,26,FALSE)*$R220/(1-AE220)</f>
        <v>#N/A</v>
      </c>
      <c r="AS220" s="128" t="e">
        <f>HLOOKUP($B220,'Main Sheet'!$B$9:$F$44,26,FALSE)*$R220/(1-AF220)</f>
        <v>#N/A</v>
      </c>
      <c r="AT220" s="128" t="e">
        <f>HLOOKUP($B220,'Main Sheet'!$B$9:$F$44,26,FALSE)*$R220/(1-AG220)</f>
        <v>#N/A</v>
      </c>
      <c r="AU220" s="128" t="e">
        <f>HLOOKUP($B220,'Main Sheet'!$B$9:$F$44,26,FALSE)*$T220/(1-AL220)</f>
        <v>#N/A</v>
      </c>
      <c r="AV220" s="128" t="e">
        <f>HLOOKUP($B220,'Main Sheet'!$B$9:$F$44,26,FALSE)*$T220/(1-AM220)</f>
        <v>#N/A</v>
      </c>
      <c r="AW220" s="128" t="e">
        <f>HLOOKUP($B220,'Main Sheet'!$B$9:$F$44,26,FALSE)*$T220/(1-AN220)</f>
        <v>#N/A</v>
      </c>
      <c r="AX220" s="50" t="e">
        <f t="shared" si="129"/>
        <v>#N/A</v>
      </c>
      <c r="AY220" s="50" t="e">
        <f t="shared" si="130"/>
        <v>#N/A</v>
      </c>
      <c r="AZ220" s="50" t="e">
        <f t="shared" si="131"/>
        <v>#N/A</v>
      </c>
      <c r="BA220" s="50" t="e">
        <f t="shared" si="132"/>
        <v>#N/A</v>
      </c>
      <c r="BB220" s="50" t="e">
        <f t="shared" si="133"/>
        <v>#N/A</v>
      </c>
      <c r="BC220" s="50" t="e">
        <f t="shared" si="134"/>
        <v>#N/A</v>
      </c>
      <c r="BD220" s="50" t="e">
        <f t="shared" si="135"/>
        <v>#N/A</v>
      </c>
      <c r="BE220" s="50" t="e">
        <f t="shared" si="136"/>
        <v>#N/A</v>
      </c>
      <c r="BF220" s="50" t="e">
        <f t="shared" si="137"/>
        <v>#N/A</v>
      </c>
      <c r="BG220" s="131" t="e">
        <f t="shared" si="138"/>
        <v>#N/A</v>
      </c>
      <c r="BH220" s="131" t="e">
        <f t="shared" si="139"/>
        <v>#N/A</v>
      </c>
      <c r="BI220" s="131" t="e">
        <f t="shared" si="140"/>
        <v>#N/A</v>
      </c>
      <c r="BJ220" s="131" t="e">
        <f t="shared" si="141"/>
        <v>#N/A</v>
      </c>
      <c r="BK220" s="131" t="e">
        <f t="shared" si="142"/>
        <v>#N/A</v>
      </c>
      <c r="BL220" s="131" t="e">
        <f t="shared" si="143"/>
        <v>#N/A</v>
      </c>
      <c r="BM220" s="131" t="e">
        <f t="shared" si="144"/>
        <v>#N/A</v>
      </c>
      <c r="BN220" s="131" t="e">
        <f t="shared" si="145"/>
        <v>#N/A</v>
      </c>
      <c r="BO220" s="131" t="e">
        <f t="shared" si="146"/>
        <v>#N/A</v>
      </c>
      <c r="BP220" s="129" t="e">
        <f t="shared" si="147"/>
        <v>#N/A</v>
      </c>
      <c r="BQ220" s="129" t="e">
        <f t="shared" si="148"/>
        <v>#N/A</v>
      </c>
      <c r="BR220" s="129" t="e">
        <f t="shared" si="149"/>
        <v>#N/A</v>
      </c>
      <c r="BS220" s="129" t="e">
        <f t="shared" si="150"/>
        <v>#N/A</v>
      </c>
      <c r="BT220" s="129" t="e">
        <f t="shared" si="151"/>
        <v>#N/A</v>
      </c>
      <c r="BU220" s="129" t="e">
        <f t="shared" si="152"/>
        <v>#N/A</v>
      </c>
      <c r="BV220" s="129" t="e">
        <f t="shared" si="153"/>
        <v>#N/A</v>
      </c>
      <c r="BW220" s="129" t="e">
        <f t="shared" si="154"/>
        <v>#N/A</v>
      </c>
      <c r="BX220" s="129" t="e">
        <f t="shared" si="155"/>
        <v>#N/A</v>
      </c>
      <c r="BY220" s="131" t="e">
        <f t="shared" si="156"/>
        <v>#N/A</v>
      </c>
      <c r="BZ220" s="131" t="e">
        <f t="shared" si="157"/>
        <v>#N/A</v>
      </c>
      <c r="CA220" s="131" t="e">
        <f t="shared" si="158"/>
        <v>#N/A</v>
      </c>
      <c r="CB220" s="131" t="e">
        <f t="shared" si="159"/>
        <v>#N/A</v>
      </c>
      <c r="CC220" s="131" t="e">
        <f t="shared" si="160"/>
        <v>#N/A</v>
      </c>
      <c r="CD220" s="131" t="e">
        <f t="shared" si="161"/>
        <v>#N/A</v>
      </c>
      <c r="CE220" s="131" t="e">
        <f t="shared" si="162"/>
        <v>#N/A</v>
      </c>
      <c r="CF220" s="131" t="e">
        <f t="shared" si="163"/>
        <v>#N/A</v>
      </c>
      <c r="CG220" s="131" t="e">
        <f t="shared" si="164"/>
        <v>#N/A</v>
      </c>
    </row>
    <row r="221" spans="2:85" x14ac:dyDescent="0.2">
      <c r="B221" s="103">
        <v>2050</v>
      </c>
      <c r="C221" s="103">
        <v>5</v>
      </c>
      <c r="D221" s="103">
        <v>1</v>
      </c>
      <c r="E221" s="4" t="s">
        <v>7</v>
      </c>
      <c r="F221" s="4" t="s">
        <v>3</v>
      </c>
      <c r="G221" s="133">
        <f>SUMIFS('Model Trip Data'!$H:$H,'Model Trip Data'!$A:$A,$B221,'Model Trip Data'!$B:$B,$C221,'Model Trip Data'!$C:$C,$D221,'Model Trip Data'!$E:$E,G$7,'Model Trip Data'!$F:$F,G$8,'Model Trip Data'!$D:$D,G$10,'Model Trip Data'!$G:$G,G$9)</f>
        <v>0</v>
      </c>
      <c r="H221" s="133">
        <f>SUMIFS('Model Trip Data'!$H:$H,'Model Trip Data'!$A:$A,$B221,'Model Trip Data'!$B:$B,$C221,'Model Trip Data'!$C:$C,$D221,'Model Trip Data'!$E:$E,H$7,'Model Trip Data'!$F:$F,H$8,'Model Trip Data'!$D:$D,H$10,'Model Trip Data'!$G:$G,H$9)</f>
        <v>0</v>
      </c>
      <c r="I221" s="133">
        <f>SUMIFS('Model Trip Data'!$H:$H,'Model Trip Data'!$A:$A,$B221,'Model Trip Data'!$B:$B,$C221,'Model Trip Data'!$C:$C,$D221,'Model Trip Data'!$E:$E,I$7,'Model Trip Data'!$F:$F,I$8,'Model Trip Data'!$D:$D,I$10,'Model Trip Data'!$G:$G,I$9)</f>
        <v>0</v>
      </c>
      <c r="J221" s="133">
        <f>SUMIFS('Model Trip Data'!$H:$H,'Model Trip Data'!$A:$A,$B221,'Model Trip Data'!$B:$B,$C221,'Model Trip Data'!$C:$C,$D221,'Model Trip Data'!$E:$E,J$7,'Model Trip Data'!$F:$F,J$8,'Model Trip Data'!$D:$D,J$10,'Model Trip Data'!$G:$G,J$9)</f>
        <v>0</v>
      </c>
      <c r="K221" s="133">
        <f>SUMIFS('Model Trip Data'!$H:$H,'Model Trip Data'!$A:$A,$B221,'Model Trip Data'!$B:$B,$C221,'Model Trip Data'!$C:$C,$D221,'Model Trip Data'!$E:$E,K$7,'Model Trip Data'!$F:$F,K$8,'Model Trip Data'!$D:$D,K$10,'Model Trip Data'!$G:$G,K$9)</f>
        <v>0</v>
      </c>
      <c r="L221" s="133">
        <f>SUMIFS('Model Trip Data'!$H:$H,'Model Trip Data'!$A:$A,$B221,'Model Trip Data'!$B:$B,$C221,'Model Trip Data'!$C:$C,$D221,'Model Trip Data'!$E:$E,L$7,'Model Trip Data'!$F:$F,L$8,'Model Trip Data'!$D:$D,L$10,'Model Trip Data'!$G:$G,L$9)</f>
        <v>0</v>
      </c>
      <c r="M221" s="133">
        <f>SUMIFS('Model Trip Data'!$H:$H,'Model Trip Data'!$A:$A,$B221,'Model Trip Data'!$B:$B,$C221,'Model Trip Data'!$C:$C,$D221,'Model Trip Data'!$E:$E,M$7,'Model Trip Data'!$F:$F,M$8,'Model Trip Data'!$G:$G,M$9)</f>
        <v>0</v>
      </c>
      <c r="N221" s="133">
        <f>SUMIFS('Model Trip Data'!$H:$H,'Model Trip Data'!$A:$A,$B221,'Model Trip Data'!$B:$B,$C221,'Model Trip Data'!$C:$C,$D221,'Model Trip Data'!$E:$E,N$7,'Model Trip Data'!$F:$F,N$8,'Model Trip Data'!$G:$G,N$9)</f>
        <v>0</v>
      </c>
      <c r="O221" s="133">
        <f>SUMIFS('Model Trip Data'!$H:$H,'Model Trip Data'!$A:$A,$B221,'Model Trip Data'!$B:$B,$C221,'Model Trip Data'!$C:$C,$D221,'Model Trip Data'!$E:$E,O$7,'Model Trip Data'!$F:$F,O$8,'Model Trip Data'!$G:$G,O$9)</f>
        <v>0</v>
      </c>
      <c r="P221" s="134" t="e">
        <f>VLOOKUP($B221&amp;"_"&amp;$C221&amp;"_"&amp;$D221&amp;"_"&amp;P$10,'Model Skims Data'!$A:$H,6,FALSE)</f>
        <v>#N/A</v>
      </c>
      <c r="Q221" s="134" t="e">
        <f>VLOOKUP($B221&amp;"_"&amp;$C221&amp;"_"&amp;$D221&amp;"_"&amp;Q$10,'Model Skims Data'!$A:$H,7,FALSE)</f>
        <v>#N/A</v>
      </c>
      <c r="R221" s="134" t="e">
        <f>VLOOKUP($B221&amp;"_"&amp;$C221&amp;"_"&amp;$D221&amp;"_"&amp;R$10,'Model Skims Data'!$A:$H,6,FALSE)</f>
        <v>#N/A</v>
      </c>
      <c r="S221" s="134" t="e">
        <f>VLOOKUP($B221&amp;"_"&amp;$C221&amp;"_"&amp;$D221&amp;"_"&amp;S$10,'Model Skims Data'!$A:$H,7,FALSE)</f>
        <v>#N/A</v>
      </c>
      <c r="T221" s="134" t="e">
        <f>VLOOKUP($B221&amp;"_"&amp;$C221&amp;"_"&amp;$D221&amp;"_"&amp;T$10,'Model Skims Data'!$A:$H,6,FALSE)</f>
        <v>#N/A</v>
      </c>
      <c r="U221" s="134" t="e">
        <f>VLOOKUP($B221&amp;"_"&amp;$C221&amp;"_"&amp;$D221&amp;"_"&amp;U$10,'Model Skims Data'!$A:$H,7,FALSE)</f>
        <v>#N/A</v>
      </c>
      <c r="V221" s="134" t="e">
        <f>VLOOKUP($B221&amp;"_"&amp;$C221&amp;"_"&amp;$D221&amp;"_"&amp;V$10,'Model Skims Data'!$A:$H,8,FALSE)</f>
        <v>#N/A</v>
      </c>
      <c r="W221" s="134" t="e">
        <f>VLOOKUP($B221&amp;"_"&amp;$C221&amp;"_"&amp;$D221&amp;"_"&amp;W$10,'Model Skims Data'!$A:$H,8,FALSE)</f>
        <v>#N/A</v>
      </c>
      <c r="X221" s="134" t="e">
        <f>VLOOKUP($B221&amp;"_"&amp;$C221&amp;"_"&amp;$D221&amp;"_"&amp;X$10,'Model Skims Data'!$A:$H,8,FALSE)</f>
        <v>#N/A</v>
      </c>
      <c r="Y221" s="134">
        <f>HLOOKUP('Pooling Demand- Subsidy &amp; ML'!$B221,'Main Sheet'!$B$9:$F$44,21,FALSE)</f>
        <v>0</v>
      </c>
      <c r="Z221" s="134">
        <f>HLOOKUP('Pooling Demand- Subsidy &amp; ML'!$B221,'Main Sheet'!$B$9:$F$44,23,FALSE)</f>
        <v>0</v>
      </c>
      <c r="AA221" s="179">
        <f>HLOOKUP('Pooling Demand- Subsidy &amp; ML'!$B221,'Main Sheet'!$B$9:$F$44,28,FALSE)</f>
        <v>-1.9513339196716502E-3</v>
      </c>
      <c r="AB221" s="180">
        <f>HLOOKUP('Pooling Demand- Subsidy &amp; ML'!$B221,'Main Sheet'!$B$9:$F$44,30,FALSE)</f>
        <v>-2.6</v>
      </c>
      <c r="AC221" s="180">
        <f>HLOOKUP('Pooling Demand- Subsidy &amp; ML'!$B221,'Main Sheet'!$B$9:$F$44,31,FALSE)</f>
        <v>-5.9</v>
      </c>
      <c r="AD221" s="180">
        <f>HLOOKUP('Pooling Demand- Subsidy &amp; ML'!$B221,'Main Sheet'!$B$9:$F$44,32,FALSE)</f>
        <v>-7.9</v>
      </c>
      <c r="AE221" s="108" t="e">
        <f t="shared" si="165"/>
        <v>#N/A</v>
      </c>
      <c r="AF221" s="108" t="e">
        <f t="shared" si="166"/>
        <v>#N/A</v>
      </c>
      <c r="AG221" s="108" t="e">
        <f t="shared" si="167"/>
        <v>#N/A</v>
      </c>
      <c r="AH221" s="134">
        <f>HLOOKUP('Pooling Demand- Subsidy &amp; ML'!$B221,'Main Sheet'!$B$9:$F$44,24,FALSE)</f>
        <v>54</v>
      </c>
      <c r="AI221" s="180">
        <f>HLOOKUP('Pooling Demand- Subsidy &amp; ML'!$B221,'Main Sheet'!$B$9:$F$44,34,FALSE)</f>
        <v>-2.9</v>
      </c>
      <c r="AJ221" s="180">
        <f>HLOOKUP('Pooling Demand- Subsidy &amp; ML'!$B221,'Main Sheet'!$B$9:$F$44,35,FALSE)</f>
        <v>-6.3</v>
      </c>
      <c r="AK221" s="180">
        <f>HLOOKUP('Pooling Demand- Subsidy &amp; ML'!$B221,'Main Sheet'!$B$9:$F$44,36,FALSE)</f>
        <v>-8.4</v>
      </c>
      <c r="AL221" s="108" t="e">
        <f t="shared" si="168"/>
        <v>#N/A</v>
      </c>
      <c r="AM221" s="108" t="e">
        <f t="shared" si="169"/>
        <v>#N/A</v>
      </c>
      <c r="AN221" s="108" t="e">
        <f t="shared" si="170"/>
        <v>#N/A</v>
      </c>
      <c r="AO221" s="128" t="e">
        <f>HLOOKUP($B221,'Main Sheet'!$B$9:$F$44,26,FALSE)*$P221/(1-AE221)</f>
        <v>#N/A</v>
      </c>
      <c r="AP221" s="128" t="e">
        <f>HLOOKUP($B221,'Main Sheet'!$B$9:$F$44,26,FALSE)*$P221/(1-AF221)</f>
        <v>#N/A</v>
      </c>
      <c r="AQ221" s="128" t="e">
        <f>HLOOKUP($B221,'Main Sheet'!$B$9:$F$44,26,FALSE)*$P221/(1-AG221)</f>
        <v>#N/A</v>
      </c>
      <c r="AR221" s="128" t="e">
        <f>HLOOKUP($B221,'Main Sheet'!$B$9:$F$44,26,FALSE)*$R221/(1-AE221)</f>
        <v>#N/A</v>
      </c>
      <c r="AS221" s="128" t="e">
        <f>HLOOKUP($B221,'Main Sheet'!$B$9:$F$44,26,FALSE)*$R221/(1-AF221)</f>
        <v>#N/A</v>
      </c>
      <c r="AT221" s="128" t="e">
        <f>HLOOKUP($B221,'Main Sheet'!$B$9:$F$44,26,FALSE)*$R221/(1-AG221)</f>
        <v>#N/A</v>
      </c>
      <c r="AU221" s="128" t="e">
        <f>HLOOKUP($B221,'Main Sheet'!$B$9:$F$44,26,FALSE)*$T221/(1-AL221)</f>
        <v>#N/A</v>
      </c>
      <c r="AV221" s="128" t="e">
        <f>HLOOKUP($B221,'Main Sheet'!$B$9:$F$44,26,FALSE)*$T221/(1-AM221)</f>
        <v>#N/A</v>
      </c>
      <c r="AW221" s="128" t="e">
        <f>HLOOKUP($B221,'Main Sheet'!$B$9:$F$44,26,FALSE)*$T221/(1-AN221)</f>
        <v>#N/A</v>
      </c>
      <c r="AX221" s="50" t="e">
        <f t="shared" si="129"/>
        <v>#N/A</v>
      </c>
      <c r="AY221" s="50" t="e">
        <f t="shared" si="130"/>
        <v>#N/A</v>
      </c>
      <c r="AZ221" s="50" t="e">
        <f t="shared" si="131"/>
        <v>#N/A</v>
      </c>
      <c r="BA221" s="50" t="e">
        <f t="shared" si="132"/>
        <v>#N/A</v>
      </c>
      <c r="BB221" s="50" t="e">
        <f t="shared" si="133"/>
        <v>#N/A</v>
      </c>
      <c r="BC221" s="50" t="e">
        <f t="shared" si="134"/>
        <v>#N/A</v>
      </c>
      <c r="BD221" s="50" t="e">
        <f t="shared" si="135"/>
        <v>#N/A</v>
      </c>
      <c r="BE221" s="50" t="e">
        <f t="shared" si="136"/>
        <v>#N/A</v>
      </c>
      <c r="BF221" s="50" t="e">
        <f t="shared" si="137"/>
        <v>#N/A</v>
      </c>
      <c r="BG221" s="131" t="e">
        <f t="shared" si="138"/>
        <v>#N/A</v>
      </c>
      <c r="BH221" s="131" t="e">
        <f t="shared" si="139"/>
        <v>#N/A</v>
      </c>
      <c r="BI221" s="131" t="e">
        <f t="shared" si="140"/>
        <v>#N/A</v>
      </c>
      <c r="BJ221" s="131" t="e">
        <f t="shared" si="141"/>
        <v>#N/A</v>
      </c>
      <c r="BK221" s="131" t="e">
        <f t="shared" si="142"/>
        <v>#N/A</v>
      </c>
      <c r="BL221" s="131" t="e">
        <f t="shared" si="143"/>
        <v>#N/A</v>
      </c>
      <c r="BM221" s="131" t="e">
        <f t="shared" si="144"/>
        <v>#N/A</v>
      </c>
      <c r="BN221" s="131" t="e">
        <f t="shared" si="145"/>
        <v>#N/A</v>
      </c>
      <c r="BO221" s="131" t="e">
        <f t="shared" si="146"/>
        <v>#N/A</v>
      </c>
      <c r="BP221" s="129" t="e">
        <f t="shared" si="147"/>
        <v>#N/A</v>
      </c>
      <c r="BQ221" s="129" t="e">
        <f t="shared" si="148"/>
        <v>#N/A</v>
      </c>
      <c r="BR221" s="129" t="e">
        <f t="shared" si="149"/>
        <v>#N/A</v>
      </c>
      <c r="BS221" s="129" t="e">
        <f t="shared" si="150"/>
        <v>#N/A</v>
      </c>
      <c r="BT221" s="129" t="e">
        <f t="shared" si="151"/>
        <v>#N/A</v>
      </c>
      <c r="BU221" s="129" t="e">
        <f t="shared" si="152"/>
        <v>#N/A</v>
      </c>
      <c r="BV221" s="129" t="e">
        <f t="shared" si="153"/>
        <v>#N/A</v>
      </c>
      <c r="BW221" s="129" t="e">
        <f t="shared" si="154"/>
        <v>#N/A</v>
      </c>
      <c r="BX221" s="129" t="e">
        <f t="shared" si="155"/>
        <v>#N/A</v>
      </c>
      <c r="BY221" s="131" t="e">
        <f t="shared" si="156"/>
        <v>#N/A</v>
      </c>
      <c r="BZ221" s="131" t="e">
        <f t="shared" si="157"/>
        <v>#N/A</v>
      </c>
      <c r="CA221" s="131" t="e">
        <f t="shared" si="158"/>
        <v>#N/A</v>
      </c>
      <c r="CB221" s="131" t="e">
        <f t="shared" si="159"/>
        <v>#N/A</v>
      </c>
      <c r="CC221" s="131" t="e">
        <f t="shared" si="160"/>
        <v>#N/A</v>
      </c>
      <c r="CD221" s="131" t="e">
        <f t="shared" si="161"/>
        <v>#N/A</v>
      </c>
      <c r="CE221" s="131" t="e">
        <f t="shared" si="162"/>
        <v>#N/A</v>
      </c>
      <c r="CF221" s="131" t="e">
        <f t="shared" si="163"/>
        <v>#N/A</v>
      </c>
      <c r="CG221" s="131" t="e">
        <f t="shared" si="164"/>
        <v>#N/A</v>
      </c>
    </row>
    <row r="222" spans="2:85" x14ac:dyDescent="0.2">
      <c r="B222" s="103">
        <v>2050</v>
      </c>
      <c r="C222" s="103">
        <v>6</v>
      </c>
      <c r="D222" s="103">
        <v>1</v>
      </c>
      <c r="E222" s="4" t="s">
        <v>8</v>
      </c>
      <c r="F222" s="4" t="s">
        <v>3</v>
      </c>
      <c r="G222" s="133">
        <f>SUMIFS('Model Trip Data'!$H:$H,'Model Trip Data'!$A:$A,$B222,'Model Trip Data'!$B:$B,$C222,'Model Trip Data'!$C:$C,$D222,'Model Trip Data'!$E:$E,G$7,'Model Trip Data'!$F:$F,G$8,'Model Trip Data'!$D:$D,G$10,'Model Trip Data'!$G:$G,G$9)</f>
        <v>0</v>
      </c>
      <c r="H222" s="133">
        <f>SUMIFS('Model Trip Data'!$H:$H,'Model Trip Data'!$A:$A,$B222,'Model Trip Data'!$B:$B,$C222,'Model Trip Data'!$C:$C,$D222,'Model Trip Data'!$E:$E,H$7,'Model Trip Data'!$F:$F,H$8,'Model Trip Data'!$D:$D,H$10,'Model Trip Data'!$G:$G,H$9)</f>
        <v>0</v>
      </c>
      <c r="I222" s="133">
        <f>SUMIFS('Model Trip Data'!$H:$H,'Model Trip Data'!$A:$A,$B222,'Model Trip Data'!$B:$B,$C222,'Model Trip Data'!$C:$C,$D222,'Model Trip Data'!$E:$E,I$7,'Model Trip Data'!$F:$F,I$8,'Model Trip Data'!$D:$D,I$10,'Model Trip Data'!$G:$G,I$9)</f>
        <v>0</v>
      </c>
      <c r="J222" s="133">
        <f>SUMIFS('Model Trip Data'!$H:$H,'Model Trip Data'!$A:$A,$B222,'Model Trip Data'!$B:$B,$C222,'Model Trip Data'!$C:$C,$D222,'Model Trip Data'!$E:$E,J$7,'Model Trip Data'!$F:$F,J$8,'Model Trip Data'!$D:$D,J$10,'Model Trip Data'!$G:$G,J$9)</f>
        <v>0</v>
      </c>
      <c r="K222" s="133">
        <f>SUMIFS('Model Trip Data'!$H:$H,'Model Trip Data'!$A:$A,$B222,'Model Trip Data'!$B:$B,$C222,'Model Trip Data'!$C:$C,$D222,'Model Trip Data'!$E:$E,K$7,'Model Trip Data'!$F:$F,K$8,'Model Trip Data'!$D:$D,K$10,'Model Trip Data'!$G:$G,K$9)</f>
        <v>0</v>
      </c>
      <c r="L222" s="133">
        <f>SUMIFS('Model Trip Data'!$H:$H,'Model Trip Data'!$A:$A,$B222,'Model Trip Data'!$B:$B,$C222,'Model Trip Data'!$C:$C,$D222,'Model Trip Data'!$E:$E,L$7,'Model Trip Data'!$F:$F,L$8,'Model Trip Data'!$D:$D,L$10,'Model Trip Data'!$G:$G,L$9)</f>
        <v>0</v>
      </c>
      <c r="M222" s="133">
        <f>SUMIFS('Model Trip Data'!$H:$H,'Model Trip Data'!$A:$A,$B222,'Model Trip Data'!$B:$B,$C222,'Model Trip Data'!$C:$C,$D222,'Model Trip Data'!$E:$E,M$7,'Model Trip Data'!$F:$F,M$8,'Model Trip Data'!$G:$G,M$9)</f>
        <v>0</v>
      </c>
      <c r="N222" s="133">
        <f>SUMIFS('Model Trip Data'!$H:$H,'Model Trip Data'!$A:$A,$B222,'Model Trip Data'!$B:$B,$C222,'Model Trip Data'!$C:$C,$D222,'Model Trip Data'!$E:$E,N$7,'Model Trip Data'!$F:$F,N$8,'Model Trip Data'!$G:$G,N$9)</f>
        <v>0</v>
      </c>
      <c r="O222" s="133">
        <f>SUMIFS('Model Trip Data'!$H:$H,'Model Trip Data'!$A:$A,$B222,'Model Trip Data'!$B:$B,$C222,'Model Trip Data'!$C:$C,$D222,'Model Trip Data'!$E:$E,O$7,'Model Trip Data'!$F:$F,O$8,'Model Trip Data'!$G:$G,O$9)</f>
        <v>0</v>
      </c>
      <c r="P222" s="134" t="e">
        <f>VLOOKUP($B222&amp;"_"&amp;$C222&amp;"_"&amp;$D222&amp;"_"&amp;P$10,'Model Skims Data'!$A:$H,6,FALSE)</f>
        <v>#N/A</v>
      </c>
      <c r="Q222" s="134" t="e">
        <f>VLOOKUP($B222&amp;"_"&amp;$C222&amp;"_"&amp;$D222&amp;"_"&amp;Q$10,'Model Skims Data'!$A:$H,7,FALSE)</f>
        <v>#N/A</v>
      </c>
      <c r="R222" s="134" t="e">
        <f>VLOOKUP($B222&amp;"_"&amp;$C222&amp;"_"&amp;$D222&amp;"_"&amp;R$10,'Model Skims Data'!$A:$H,6,FALSE)</f>
        <v>#N/A</v>
      </c>
      <c r="S222" s="134" t="e">
        <f>VLOOKUP($B222&amp;"_"&amp;$C222&amp;"_"&amp;$D222&amp;"_"&amp;S$10,'Model Skims Data'!$A:$H,7,FALSE)</f>
        <v>#N/A</v>
      </c>
      <c r="T222" s="134" t="e">
        <f>VLOOKUP($B222&amp;"_"&amp;$C222&amp;"_"&amp;$D222&amp;"_"&amp;T$10,'Model Skims Data'!$A:$H,6,FALSE)</f>
        <v>#N/A</v>
      </c>
      <c r="U222" s="134" t="e">
        <f>VLOOKUP($B222&amp;"_"&amp;$C222&amp;"_"&amp;$D222&amp;"_"&amp;U$10,'Model Skims Data'!$A:$H,7,FALSE)</f>
        <v>#N/A</v>
      </c>
      <c r="V222" s="134" t="e">
        <f>VLOOKUP($B222&amp;"_"&amp;$C222&amp;"_"&amp;$D222&amp;"_"&amp;V$10,'Model Skims Data'!$A:$H,8,FALSE)</f>
        <v>#N/A</v>
      </c>
      <c r="W222" s="134" t="e">
        <f>VLOOKUP($B222&amp;"_"&amp;$C222&amp;"_"&amp;$D222&amp;"_"&amp;W$10,'Model Skims Data'!$A:$H,8,FALSE)</f>
        <v>#N/A</v>
      </c>
      <c r="X222" s="134" t="e">
        <f>VLOOKUP($B222&amp;"_"&amp;$C222&amp;"_"&amp;$D222&amp;"_"&amp;X$10,'Model Skims Data'!$A:$H,8,FALSE)</f>
        <v>#N/A</v>
      </c>
      <c r="Y222" s="134">
        <f>HLOOKUP('Pooling Demand- Subsidy &amp; ML'!$B222,'Main Sheet'!$B$9:$F$44,21,FALSE)</f>
        <v>0</v>
      </c>
      <c r="Z222" s="134">
        <f>HLOOKUP('Pooling Demand- Subsidy &amp; ML'!$B222,'Main Sheet'!$B$9:$F$44,23,FALSE)</f>
        <v>0</v>
      </c>
      <c r="AA222" s="179">
        <f>HLOOKUP('Pooling Demand- Subsidy &amp; ML'!$B222,'Main Sheet'!$B$9:$F$44,28,FALSE)</f>
        <v>-1.9513339196716502E-3</v>
      </c>
      <c r="AB222" s="180">
        <f>HLOOKUP('Pooling Demand- Subsidy &amp; ML'!$B222,'Main Sheet'!$B$9:$F$44,30,FALSE)</f>
        <v>-2.6</v>
      </c>
      <c r="AC222" s="180">
        <f>HLOOKUP('Pooling Demand- Subsidy &amp; ML'!$B222,'Main Sheet'!$B$9:$F$44,31,FALSE)</f>
        <v>-5.9</v>
      </c>
      <c r="AD222" s="180">
        <f>HLOOKUP('Pooling Demand- Subsidy &amp; ML'!$B222,'Main Sheet'!$B$9:$F$44,32,FALSE)</f>
        <v>-7.9</v>
      </c>
      <c r="AE222" s="108" t="e">
        <f t="shared" si="165"/>
        <v>#N/A</v>
      </c>
      <c r="AF222" s="108" t="e">
        <f t="shared" si="166"/>
        <v>#N/A</v>
      </c>
      <c r="AG222" s="108" t="e">
        <f t="shared" si="167"/>
        <v>#N/A</v>
      </c>
      <c r="AH222" s="134">
        <f>HLOOKUP('Pooling Demand- Subsidy &amp; ML'!$B222,'Main Sheet'!$B$9:$F$44,24,FALSE)</f>
        <v>54</v>
      </c>
      <c r="AI222" s="180">
        <f>HLOOKUP('Pooling Demand- Subsidy &amp; ML'!$B222,'Main Sheet'!$B$9:$F$44,34,FALSE)</f>
        <v>-2.9</v>
      </c>
      <c r="AJ222" s="180">
        <f>HLOOKUP('Pooling Demand- Subsidy &amp; ML'!$B222,'Main Sheet'!$B$9:$F$44,35,FALSE)</f>
        <v>-6.3</v>
      </c>
      <c r="AK222" s="180">
        <f>HLOOKUP('Pooling Demand- Subsidy &amp; ML'!$B222,'Main Sheet'!$B$9:$F$44,36,FALSE)</f>
        <v>-8.4</v>
      </c>
      <c r="AL222" s="108" t="e">
        <f t="shared" si="168"/>
        <v>#N/A</v>
      </c>
      <c r="AM222" s="108" t="e">
        <f t="shared" si="169"/>
        <v>#N/A</v>
      </c>
      <c r="AN222" s="108" t="e">
        <f t="shared" si="170"/>
        <v>#N/A</v>
      </c>
      <c r="AO222" s="128" t="e">
        <f>HLOOKUP($B222,'Main Sheet'!$B$9:$F$44,26,FALSE)*$P222/(1-AE222)</f>
        <v>#N/A</v>
      </c>
      <c r="AP222" s="128" t="e">
        <f>HLOOKUP($B222,'Main Sheet'!$B$9:$F$44,26,FALSE)*$P222/(1-AF222)</f>
        <v>#N/A</v>
      </c>
      <c r="AQ222" s="128" t="e">
        <f>HLOOKUP($B222,'Main Sheet'!$B$9:$F$44,26,FALSE)*$P222/(1-AG222)</f>
        <v>#N/A</v>
      </c>
      <c r="AR222" s="128" t="e">
        <f>HLOOKUP($B222,'Main Sheet'!$B$9:$F$44,26,FALSE)*$R222/(1-AE222)</f>
        <v>#N/A</v>
      </c>
      <c r="AS222" s="128" t="e">
        <f>HLOOKUP($B222,'Main Sheet'!$B$9:$F$44,26,FALSE)*$R222/(1-AF222)</f>
        <v>#N/A</v>
      </c>
      <c r="AT222" s="128" t="e">
        <f>HLOOKUP($B222,'Main Sheet'!$B$9:$F$44,26,FALSE)*$R222/(1-AG222)</f>
        <v>#N/A</v>
      </c>
      <c r="AU222" s="128" t="e">
        <f>HLOOKUP($B222,'Main Sheet'!$B$9:$F$44,26,FALSE)*$T222/(1-AL222)</f>
        <v>#N/A</v>
      </c>
      <c r="AV222" s="128" t="e">
        <f>HLOOKUP($B222,'Main Sheet'!$B$9:$F$44,26,FALSE)*$T222/(1-AM222)</f>
        <v>#N/A</v>
      </c>
      <c r="AW222" s="128" t="e">
        <f>HLOOKUP($B222,'Main Sheet'!$B$9:$F$44,26,FALSE)*$T222/(1-AN222)</f>
        <v>#N/A</v>
      </c>
      <c r="AX222" s="50" t="e">
        <f t="shared" si="129"/>
        <v>#N/A</v>
      </c>
      <c r="AY222" s="50" t="e">
        <f t="shared" si="130"/>
        <v>#N/A</v>
      </c>
      <c r="AZ222" s="50" t="e">
        <f t="shared" si="131"/>
        <v>#N/A</v>
      </c>
      <c r="BA222" s="50" t="e">
        <f t="shared" si="132"/>
        <v>#N/A</v>
      </c>
      <c r="BB222" s="50" t="e">
        <f t="shared" si="133"/>
        <v>#N/A</v>
      </c>
      <c r="BC222" s="50" t="e">
        <f t="shared" si="134"/>
        <v>#N/A</v>
      </c>
      <c r="BD222" s="50" t="e">
        <f t="shared" si="135"/>
        <v>#N/A</v>
      </c>
      <c r="BE222" s="50" t="e">
        <f t="shared" si="136"/>
        <v>#N/A</v>
      </c>
      <c r="BF222" s="50" t="e">
        <f t="shared" si="137"/>
        <v>#N/A</v>
      </c>
      <c r="BG222" s="131" t="e">
        <f t="shared" si="138"/>
        <v>#N/A</v>
      </c>
      <c r="BH222" s="131" t="e">
        <f t="shared" si="139"/>
        <v>#N/A</v>
      </c>
      <c r="BI222" s="131" t="e">
        <f t="shared" si="140"/>
        <v>#N/A</v>
      </c>
      <c r="BJ222" s="131" t="e">
        <f t="shared" si="141"/>
        <v>#N/A</v>
      </c>
      <c r="BK222" s="131" t="e">
        <f t="shared" si="142"/>
        <v>#N/A</v>
      </c>
      <c r="BL222" s="131" t="e">
        <f t="shared" si="143"/>
        <v>#N/A</v>
      </c>
      <c r="BM222" s="131" t="e">
        <f t="shared" si="144"/>
        <v>#N/A</v>
      </c>
      <c r="BN222" s="131" t="e">
        <f t="shared" si="145"/>
        <v>#N/A</v>
      </c>
      <c r="BO222" s="131" t="e">
        <f t="shared" si="146"/>
        <v>#N/A</v>
      </c>
      <c r="BP222" s="129" t="e">
        <f t="shared" si="147"/>
        <v>#N/A</v>
      </c>
      <c r="BQ222" s="129" t="e">
        <f t="shared" si="148"/>
        <v>#N/A</v>
      </c>
      <c r="BR222" s="129" t="e">
        <f t="shared" si="149"/>
        <v>#N/A</v>
      </c>
      <c r="BS222" s="129" t="e">
        <f t="shared" si="150"/>
        <v>#N/A</v>
      </c>
      <c r="BT222" s="129" t="e">
        <f t="shared" si="151"/>
        <v>#N/A</v>
      </c>
      <c r="BU222" s="129" t="e">
        <f t="shared" si="152"/>
        <v>#N/A</v>
      </c>
      <c r="BV222" s="129" t="e">
        <f t="shared" si="153"/>
        <v>#N/A</v>
      </c>
      <c r="BW222" s="129" t="e">
        <f t="shared" si="154"/>
        <v>#N/A</v>
      </c>
      <c r="BX222" s="129" t="e">
        <f t="shared" si="155"/>
        <v>#N/A</v>
      </c>
      <c r="BY222" s="131" t="e">
        <f t="shared" si="156"/>
        <v>#N/A</v>
      </c>
      <c r="BZ222" s="131" t="e">
        <f t="shared" si="157"/>
        <v>#N/A</v>
      </c>
      <c r="CA222" s="131" t="e">
        <f t="shared" si="158"/>
        <v>#N/A</v>
      </c>
      <c r="CB222" s="131" t="e">
        <f t="shared" si="159"/>
        <v>#N/A</v>
      </c>
      <c r="CC222" s="131" t="e">
        <f t="shared" si="160"/>
        <v>#N/A</v>
      </c>
      <c r="CD222" s="131" t="e">
        <f t="shared" si="161"/>
        <v>#N/A</v>
      </c>
      <c r="CE222" s="131" t="e">
        <f t="shared" si="162"/>
        <v>#N/A</v>
      </c>
      <c r="CF222" s="131" t="e">
        <f t="shared" si="163"/>
        <v>#N/A</v>
      </c>
      <c r="CG222" s="131" t="e">
        <f t="shared" si="164"/>
        <v>#N/A</v>
      </c>
    </row>
    <row r="223" spans="2:85" x14ac:dyDescent="0.2">
      <c r="B223" s="103">
        <v>2050</v>
      </c>
      <c r="C223" s="103">
        <v>0</v>
      </c>
      <c r="D223" s="103">
        <v>2</v>
      </c>
      <c r="E223" s="4" t="s">
        <v>2</v>
      </c>
      <c r="F223" s="4" t="s">
        <v>4</v>
      </c>
      <c r="G223" s="133">
        <f>SUMIFS('Model Trip Data'!$H:$H,'Model Trip Data'!$A:$A,$B223,'Model Trip Data'!$B:$B,$C223,'Model Trip Data'!$C:$C,$D223,'Model Trip Data'!$E:$E,G$7,'Model Trip Data'!$F:$F,G$8,'Model Trip Data'!$D:$D,G$10,'Model Trip Data'!$G:$G,G$9)</f>
        <v>0</v>
      </c>
      <c r="H223" s="133">
        <f>SUMIFS('Model Trip Data'!$H:$H,'Model Trip Data'!$A:$A,$B223,'Model Trip Data'!$B:$B,$C223,'Model Trip Data'!$C:$C,$D223,'Model Trip Data'!$E:$E,H$7,'Model Trip Data'!$F:$F,H$8,'Model Trip Data'!$D:$D,H$10,'Model Trip Data'!$G:$G,H$9)</f>
        <v>0</v>
      </c>
      <c r="I223" s="133">
        <f>SUMIFS('Model Trip Data'!$H:$H,'Model Trip Data'!$A:$A,$B223,'Model Trip Data'!$B:$B,$C223,'Model Trip Data'!$C:$C,$D223,'Model Trip Data'!$E:$E,I$7,'Model Trip Data'!$F:$F,I$8,'Model Trip Data'!$D:$D,I$10,'Model Trip Data'!$G:$G,I$9)</f>
        <v>0</v>
      </c>
      <c r="J223" s="133">
        <f>SUMIFS('Model Trip Data'!$H:$H,'Model Trip Data'!$A:$A,$B223,'Model Trip Data'!$B:$B,$C223,'Model Trip Data'!$C:$C,$D223,'Model Trip Data'!$E:$E,J$7,'Model Trip Data'!$F:$F,J$8,'Model Trip Data'!$D:$D,J$10,'Model Trip Data'!$G:$G,J$9)</f>
        <v>0</v>
      </c>
      <c r="K223" s="133">
        <f>SUMIFS('Model Trip Data'!$H:$H,'Model Trip Data'!$A:$A,$B223,'Model Trip Data'!$B:$B,$C223,'Model Trip Data'!$C:$C,$D223,'Model Trip Data'!$E:$E,K$7,'Model Trip Data'!$F:$F,K$8,'Model Trip Data'!$D:$D,K$10,'Model Trip Data'!$G:$G,K$9)</f>
        <v>0</v>
      </c>
      <c r="L223" s="133">
        <f>SUMIFS('Model Trip Data'!$H:$H,'Model Trip Data'!$A:$A,$B223,'Model Trip Data'!$B:$B,$C223,'Model Trip Data'!$C:$C,$D223,'Model Trip Data'!$E:$E,L$7,'Model Trip Data'!$F:$F,L$8,'Model Trip Data'!$D:$D,L$10,'Model Trip Data'!$G:$G,L$9)</f>
        <v>0</v>
      </c>
      <c r="M223" s="133">
        <f>SUMIFS('Model Trip Data'!$H:$H,'Model Trip Data'!$A:$A,$B223,'Model Trip Data'!$B:$B,$C223,'Model Trip Data'!$C:$C,$D223,'Model Trip Data'!$E:$E,M$7,'Model Trip Data'!$F:$F,M$8,'Model Trip Data'!$G:$G,M$9)</f>
        <v>0</v>
      </c>
      <c r="N223" s="133">
        <f>SUMIFS('Model Trip Data'!$H:$H,'Model Trip Data'!$A:$A,$B223,'Model Trip Data'!$B:$B,$C223,'Model Trip Data'!$C:$C,$D223,'Model Trip Data'!$E:$E,N$7,'Model Trip Data'!$F:$F,N$8,'Model Trip Data'!$G:$G,N$9)</f>
        <v>0</v>
      </c>
      <c r="O223" s="133">
        <f>SUMIFS('Model Trip Data'!$H:$H,'Model Trip Data'!$A:$A,$B223,'Model Trip Data'!$B:$B,$C223,'Model Trip Data'!$C:$C,$D223,'Model Trip Data'!$E:$E,O$7,'Model Trip Data'!$F:$F,O$8,'Model Trip Data'!$G:$G,O$9)</f>
        <v>0</v>
      </c>
      <c r="P223" s="134" t="e">
        <f>VLOOKUP($B223&amp;"_"&amp;$C223&amp;"_"&amp;$D223&amp;"_"&amp;P$10,'Model Skims Data'!$A:$H,6,FALSE)</f>
        <v>#N/A</v>
      </c>
      <c r="Q223" s="134" t="e">
        <f>VLOOKUP($B223&amp;"_"&amp;$C223&amp;"_"&amp;$D223&amp;"_"&amp;Q$10,'Model Skims Data'!$A:$H,7,FALSE)</f>
        <v>#N/A</v>
      </c>
      <c r="R223" s="134" t="e">
        <f>VLOOKUP($B223&amp;"_"&amp;$C223&amp;"_"&amp;$D223&amp;"_"&amp;R$10,'Model Skims Data'!$A:$H,6,FALSE)</f>
        <v>#N/A</v>
      </c>
      <c r="S223" s="134" t="e">
        <f>VLOOKUP($B223&amp;"_"&amp;$C223&amp;"_"&amp;$D223&amp;"_"&amp;S$10,'Model Skims Data'!$A:$H,7,FALSE)</f>
        <v>#N/A</v>
      </c>
      <c r="T223" s="134" t="e">
        <f>VLOOKUP($B223&amp;"_"&amp;$C223&amp;"_"&amp;$D223&amp;"_"&amp;T$10,'Model Skims Data'!$A:$H,6,FALSE)</f>
        <v>#N/A</v>
      </c>
      <c r="U223" s="134" t="e">
        <f>VLOOKUP($B223&amp;"_"&amp;$C223&amp;"_"&amp;$D223&amp;"_"&amp;U$10,'Model Skims Data'!$A:$H,7,FALSE)</f>
        <v>#N/A</v>
      </c>
      <c r="V223" s="134" t="e">
        <f>VLOOKUP($B223&amp;"_"&amp;$C223&amp;"_"&amp;$D223&amp;"_"&amp;V$10,'Model Skims Data'!$A:$H,8,FALSE)</f>
        <v>#N/A</v>
      </c>
      <c r="W223" s="134" t="e">
        <f>VLOOKUP($B223&amp;"_"&amp;$C223&amp;"_"&amp;$D223&amp;"_"&amp;W$10,'Model Skims Data'!$A:$H,8,FALSE)</f>
        <v>#N/A</v>
      </c>
      <c r="X223" s="134" t="e">
        <f>VLOOKUP($B223&amp;"_"&amp;$C223&amp;"_"&amp;$D223&amp;"_"&amp;X$10,'Model Skims Data'!$A:$H,8,FALSE)</f>
        <v>#N/A</v>
      </c>
      <c r="Y223" s="134">
        <f>HLOOKUP('Pooling Demand- Subsidy &amp; ML'!$B223,'Main Sheet'!$B$9:$F$44,21,FALSE)</f>
        <v>0</v>
      </c>
      <c r="Z223" s="134">
        <f>HLOOKUP('Pooling Demand- Subsidy &amp; ML'!$B223,'Main Sheet'!$B$9:$F$44,23,FALSE)</f>
        <v>0</v>
      </c>
      <c r="AA223" s="179">
        <f>HLOOKUP('Pooling Demand- Subsidy &amp; ML'!$B223,'Main Sheet'!$B$9:$F$44,28,FALSE)</f>
        <v>-1.9513339196716502E-3</v>
      </c>
      <c r="AB223" s="180">
        <f>HLOOKUP('Pooling Demand- Subsidy &amp; ML'!$B223,'Main Sheet'!$B$9:$F$44,30,FALSE)</f>
        <v>-2.6</v>
      </c>
      <c r="AC223" s="180">
        <f>HLOOKUP('Pooling Demand- Subsidy &amp; ML'!$B223,'Main Sheet'!$B$9:$F$44,31,FALSE)</f>
        <v>-5.9</v>
      </c>
      <c r="AD223" s="180">
        <f>HLOOKUP('Pooling Demand- Subsidy &amp; ML'!$B223,'Main Sheet'!$B$9:$F$44,32,FALSE)</f>
        <v>-7.9</v>
      </c>
      <c r="AE223" s="108" t="e">
        <f t="shared" si="165"/>
        <v>#N/A</v>
      </c>
      <c r="AF223" s="108" t="e">
        <f t="shared" si="166"/>
        <v>#N/A</v>
      </c>
      <c r="AG223" s="108" t="e">
        <f t="shared" si="167"/>
        <v>#N/A</v>
      </c>
      <c r="AH223" s="134">
        <f>HLOOKUP('Pooling Demand- Subsidy &amp; ML'!$B223,'Main Sheet'!$B$9:$F$44,24,FALSE)</f>
        <v>54</v>
      </c>
      <c r="AI223" s="180">
        <f>HLOOKUP('Pooling Demand- Subsidy &amp; ML'!$B223,'Main Sheet'!$B$9:$F$44,34,FALSE)</f>
        <v>-2.9</v>
      </c>
      <c r="AJ223" s="180">
        <f>HLOOKUP('Pooling Demand- Subsidy &amp; ML'!$B223,'Main Sheet'!$B$9:$F$44,35,FALSE)</f>
        <v>-6.3</v>
      </c>
      <c r="AK223" s="180">
        <f>HLOOKUP('Pooling Demand- Subsidy &amp; ML'!$B223,'Main Sheet'!$B$9:$F$44,36,FALSE)</f>
        <v>-8.4</v>
      </c>
      <c r="AL223" s="108" t="e">
        <f t="shared" si="168"/>
        <v>#N/A</v>
      </c>
      <c r="AM223" s="108" t="e">
        <f t="shared" si="169"/>
        <v>#N/A</v>
      </c>
      <c r="AN223" s="108" t="e">
        <f t="shared" si="170"/>
        <v>#N/A</v>
      </c>
      <c r="AO223" s="128" t="e">
        <f>HLOOKUP($B223,'Main Sheet'!$B$9:$F$44,26,FALSE)*$P223/(1-AE223)</f>
        <v>#N/A</v>
      </c>
      <c r="AP223" s="128" t="e">
        <f>HLOOKUP($B223,'Main Sheet'!$B$9:$F$44,26,FALSE)*$P223/(1-AF223)</f>
        <v>#N/A</v>
      </c>
      <c r="AQ223" s="128" t="e">
        <f>HLOOKUP($B223,'Main Sheet'!$B$9:$F$44,26,FALSE)*$P223/(1-AG223)</f>
        <v>#N/A</v>
      </c>
      <c r="AR223" s="128" t="e">
        <f>HLOOKUP($B223,'Main Sheet'!$B$9:$F$44,26,FALSE)*$R223/(1-AE223)</f>
        <v>#N/A</v>
      </c>
      <c r="AS223" s="128" t="e">
        <f>HLOOKUP($B223,'Main Sheet'!$B$9:$F$44,26,FALSE)*$R223/(1-AF223)</f>
        <v>#N/A</v>
      </c>
      <c r="AT223" s="128" t="e">
        <f>HLOOKUP($B223,'Main Sheet'!$B$9:$F$44,26,FALSE)*$R223/(1-AG223)</f>
        <v>#N/A</v>
      </c>
      <c r="AU223" s="128" t="e">
        <f>HLOOKUP($B223,'Main Sheet'!$B$9:$F$44,26,FALSE)*$T223/(1-AL223)</f>
        <v>#N/A</v>
      </c>
      <c r="AV223" s="128" t="e">
        <f>HLOOKUP($B223,'Main Sheet'!$B$9:$F$44,26,FALSE)*$T223/(1-AM223)</f>
        <v>#N/A</v>
      </c>
      <c r="AW223" s="128" t="e">
        <f>HLOOKUP($B223,'Main Sheet'!$B$9:$F$44,26,FALSE)*$T223/(1-AN223)</f>
        <v>#N/A</v>
      </c>
      <c r="AX223" s="50" t="e">
        <f t="shared" si="129"/>
        <v>#N/A</v>
      </c>
      <c r="AY223" s="50" t="e">
        <f t="shared" si="130"/>
        <v>#N/A</v>
      </c>
      <c r="AZ223" s="50" t="e">
        <f t="shared" si="131"/>
        <v>#N/A</v>
      </c>
      <c r="BA223" s="50" t="e">
        <f t="shared" si="132"/>
        <v>#N/A</v>
      </c>
      <c r="BB223" s="50" t="e">
        <f t="shared" si="133"/>
        <v>#N/A</v>
      </c>
      <c r="BC223" s="50" t="e">
        <f t="shared" si="134"/>
        <v>#N/A</v>
      </c>
      <c r="BD223" s="50" t="e">
        <f t="shared" si="135"/>
        <v>#N/A</v>
      </c>
      <c r="BE223" s="50" t="e">
        <f t="shared" si="136"/>
        <v>#N/A</v>
      </c>
      <c r="BF223" s="50" t="e">
        <f t="shared" si="137"/>
        <v>#N/A</v>
      </c>
      <c r="BG223" s="131" t="e">
        <f t="shared" si="138"/>
        <v>#N/A</v>
      </c>
      <c r="BH223" s="131" t="e">
        <f t="shared" si="139"/>
        <v>#N/A</v>
      </c>
      <c r="BI223" s="131" t="e">
        <f t="shared" si="140"/>
        <v>#N/A</v>
      </c>
      <c r="BJ223" s="131" t="e">
        <f t="shared" si="141"/>
        <v>#N/A</v>
      </c>
      <c r="BK223" s="131" t="e">
        <f t="shared" si="142"/>
        <v>#N/A</v>
      </c>
      <c r="BL223" s="131" t="e">
        <f t="shared" si="143"/>
        <v>#N/A</v>
      </c>
      <c r="BM223" s="131" t="e">
        <f t="shared" si="144"/>
        <v>#N/A</v>
      </c>
      <c r="BN223" s="131" t="e">
        <f t="shared" si="145"/>
        <v>#N/A</v>
      </c>
      <c r="BO223" s="131" t="e">
        <f t="shared" si="146"/>
        <v>#N/A</v>
      </c>
      <c r="BP223" s="129" t="e">
        <f t="shared" si="147"/>
        <v>#N/A</v>
      </c>
      <c r="BQ223" s="129" t="e">
        <f t="shared" si="148"/>
        <v>#N/A</v>
      </c>
      <c r="BR223" s="129" t="e">
        <f t="shared" si="149"/>
        <v>#N/A</v>
      </c>
      <c r="BS223" s="129" t="e">
        <f t="shared" si="150"/>
        <v>#N/A</v>
      </c>
      <c r="BT223" s="129" t="e">
        <f t="shared" si="151"/>
        <v>#N/A</v>
      </c>
      <c r="BU223" s="129" t="e">
        <f t="shared" si="152"/>
        <v>#N/A</v>
      </c>
      <c r="BV223" s="129" t="e">
        <f t="shared" si="153"/>
        <v>#N/A</v>
      </c>
      <c r="BW223" s="129" t="e">
        <f t="shared" si="154"/>
        <v>#N/A</v>
      </c>
      <c r="BX223" s="129" t="e">
        <f t="shared" si="155"/>
        <v>#N/A</v>
      </c>
      <c r="BY223" s="131" t="e">
        <f t="shared" si="156"/>
        <v>#N/A</v>
      </c>
      <c r="BZ223" s="131" t="e">
        <f t="shared" si="157"/>
        <v>#N/A</v>
      </c>
      <c r="CA223" s="131" t="e">
        <f t="shared" si="158"/>
        <v>#N/A</v>
      </c>
      <c r="CB223" s="131" t="e">
        <f t="shared" si="159"/>
        <v>#N/A</v>
      </c>
      <c r="CC223" s="131" t="e">
        <f t="shared" si="160"/>
        <v>#N/A</v>
      </c>
      <c r="CD223" s="131" t="e">
        <f t="shared" si="161"/>
        <v>#N/A</v>
      </c>
      <c r="CE223" s="131" t="e">
        <f t="shared" si="162"/>
        <v>#N/A</v>
      </c>
      <c r="CF223" s="131" t="e">
        <f t="shared" si="163"/>
        <v>#N/A</v>
      </c>
      <c r="CG223" s="131" t="e">
        <f t="shared" si="164"/>
        <v>#N/A</v>
      </c>
    </row>
    <row r="224" spans="2:85" x14ac:dyDescent="0.2">
      <c r="B224" s="103">
        <v>2050</v>
      </c>
      <c r="C224" s="103">
        <v>1</v>
      </c>
      <c r="D224" s="103">
        <v>2</v>
      </c>
      <c r="E224" s="4" t="s">
        <v>3</v>
      </c>
      <c r="F224" s="4" t="s">
        <v>4</v>
      </c>
      <c r="G224" s="133">
        <f>SUMIFS('Model Trip Data'!$H:$H,'Model Trip Data'!$A:$A,$B224,'Model Trip Data'!$B:$B,$C224,'Model Trip Data'!$C:$C,$D224,'Model Trip Data'!$E:$E,G$7,'Model Trip Data'!$F:$F,G$8,'Model Trip Data'!$D:$D,G$10,'Model Trip Data'!$G:$G,G$9)</f>
        <v>0</v>
      </c>
      <c r="H224" s="133">
        <f>SUMIFS('Model Trip Data'!$H:$H,'Model Trip Data'!$A:$A,$B224,'Model Trip Data'!$B:$B,$C224,'Model Trip Data'!$C:$C,$D224,'Model Trip Data'!$E:$E,H$7,'Model Trip Data'!$F:$F,H$8,'Model Trip Data'!$D:$D,H$10,'Model Trip Data'!$G:$G,H$9)</f>
        <v>0</v>
      </c>
      <c r="I224" s="133">
        <f>SUMIFS('Model Trip Data'!$H:$H,'Model Trip Data'!$A:$A,$B224,'Model Trip Data'!$B:$B,$C224,'Model Trip Data'!$C:$C,$D224,'Model Trip Data'!$E:$E,I$7,'Model Trip Data'!$F:$F,I$8,'Model Trip Data'!$D:$D,I$10,'Model Trip Data'!$G:$G,I$9)</f>
        <v>0</v>
      </c>
      <c r="J224" s="133">
        <f>SUMIFS('Model Trip Data'!$H:$H,'Model Trip Data'!$A:$A,$B224,'Model Trip Data'!$B:$B,$C224,'Model Trip Data'!$C:$C,$D224,'Model Trip Data'!$E:$E,J$7,'Model Trip Data'!$F:$F,J$8,'Model Trip Data'!$D:$D,J$10,'Model Trip Data'!$G:$G,J$9)</f>
        <v>0</v>
      </c>
      <c r="K224" s="133">
        <f>SUMIFS('Model Trip Data'!$H:$H,'Model Trip Data'!$A:$A,$B224,'Model Trip Data'!$B:$B,$C224,'Model Trip Data'!$C:$C,$D224,'Model Trip Data'!$E:$E,K$7,'Model Trip Data'!$F:$F,K$8,'Model Trip Data'!$D:$D,K$10,'Model Trip Data'!$G:$G,K$9)</f>
        <v>0</v>
      </c>
      <c r="L224" s="133">
        <f>SUMIFS('Model Trip Data'!$H:$H,'Model Trip Data'!$A:$A,$B224,'Model Trip Data'!$B:$B,$C224,'Model Trip Data'!$C:$C,$D224,'Model Trip Data'!$E:$E,L$7,'Model Trip Data'!$F:$F,L$8,'Model Trip Data'!$D:$D,L$10,'Model Trip Data'!$G:$G,L$9)</f>
        <v>0</v>
      </c>
      <c r="M224" s="133">
        <f>SUMIFS('Model Trip Data'!$H:$H,'Model Trip Data'!$A:$A,$B224,'Model Trip Data'!$B:$B,$C224,'Model Trip Data'!$C:$C,$D224,'Model Trip Data'!$E:$E,M$7,'Model Trip Data'!$F:$F,M$8,'Model Trip Data'!$G:$G,M$9)</f>
        <v>0</v>
      </c>
      <c r="N224" s="133">
        <f>SUMIFS('Model Trip Data'!$H:$H,'Model Trip Data'!$A:$A,$B224,'Model Trip Data'!$B:$B,$C224,'Model Trip Data'!$C:$C,$D224,'Model Trip Data'!$E:$E,N$7,'Model Trip Data'!$F:$F,N$8,'Model Trip Data'!$G:$G,N$9)</f>
        <v>0</v>
      </c>
      <c r="O224" s="133">
        <f>SUMIFS('Model Trip Data'!$H:$H,'Model Trip Data'!$A:$A,$B224,'Model Trip Data'!$B:$B,$C224,'Model Trip Data'!$C:$C,$D224,'Model Trip Data'!$E:$E,O$7,'Model Trip Data'!$F:$F,O$8,'Model Trip Data'!$G:$G,O$9)</f>
        <v>0</v>
      </c>
      <c r="P224" s="134" t="e">
        <f>VLOOKUP($B224&amp;"_"&amp;$C224&amp;"_"&amp;$D224&amp;"_"&amp;P$10,'Model Skims Data'!$A:$H,6,FALSE)</f>
        <v>#N/A</v>
      </c>
      <c r="Q224" s="134" t="e">
        <f>VLOOKUP($B224&amp;"_"&amp;$C224&amp;"_"&amp;$D224&amp;"_"&amp;Q$10,'Model Skims Data'!$A:$H,7,FALSE)</f>
        <v>#N/A</v>
      </c>
      <c r="R224" s="134" t="e">
        <f>VLOOKUP($B224&amp;"_"&amp;$C224&amp;"_"&amp;$D224&amp;"_"&amp;R$10,'Model Skims Data'!$A:$H,6,FALSE)</f>
        <v>#N/A</v>
      </c>
      <c r="S224" s="134" t="e">
        <f>VLOOKUP($B224&amp;"_"&amp;$C224&amp;"_"&amp;$D224&amp;"_"&amp;S$10,'Model Skims Data'!$A:$H,7,FALSE)</f>
        <v>#N/A</v>
      </c>
      <c r="T224" s="134" t="e">
        <f>VLOOKUP($B224&amp;"_"&amp;$C224&amp;"_"&amp;$D224&amp;"_"&amp;T$10,'Model Skims Data'!$A:$H,6,FALSE)</f>
        <v>#N/A</v>
      </c>
      <c r="U224" s="134" t="e">
        <f>VLOOKUP($B224&amp;"_"&amp;$C224&amp;"_"&amp;$D224&amp;"_"&amp;U$10,'Model Skims Data'!$A:$H,7,FALSE)</f>
        <v>#N/A</v>
      </c>
      <c r="V224" s="134" t="e">
        <f>VLOOKUP($B224&amp;"_"&amp;$C224&amp;"_"&amp;$D224&amp;"_"&amp;V$10,'Model Skims Data'!$A:$H,8,FALSE)</f>
        <v>#N/A</v>
      </c>
      <c r="W224" s="134" t="e">
        <f>VLOOKUP($B224&amp;"_"&amp;$C224&amp;"_"&amp;$D224&amp;"_"&amp;W$10,'Model Skims Data'!$A:$H,8,FALSE)</f>
        <v>#N/A</v>
      </c>
      <c r="X224" s="134" t="e">
        <f>VLOOKUP($B224&amp;"_"&amp;$C224&amp;"_"&amp;$D224&amp;"_"&amp;X$10,'Model Skims Data'!$A:$H,8,FALSE)</f>
        <v>#N/A</v>
      </c>
      <c r="Y224" s="134">
        <f>HLOOKUP('Pooling Demand- Subsidy &amp; ML'!$B224,'Main Sheet'!$B$9:$F$44,21,FALSE)</f>
        <v>0</v>
      </c>
      <c r="Z224" s="134">
        <f>HLOOKUP('Pooling Demand- Subsidy &amp; ML'!$B224,'Main Sheet'!$B$9:$F$44,23,FALSE)</f>
        <v>0</v>
      </c>
      <c r="AA224" s="179">
        <f>HLOOKUP('Pooling Demand- Subsidy &amp; ML'!$B224,'Main Sheet'!$B$9:$F$44,28,FALSE)</f>
        <v>-1.9513339196716502E-3</v>
      </c>
      <c r="AB224" s="180">
        <f>HLOOKUP('Pooling Demand- Subsidy &amp; ML'!$B224,'Main Sheet'!$B$9:$F$44,30,FALSE)</f>
        <v>-2.6</v>
      </c>
      <c r="AC224" s="180">
        <f>HLOOKUP('Pooling Demand- Subsidy &amp; ML'!$B224,'Main Sheet'!$B$9:$F$44,31,FALSE)</f>
        <v>-5.9</v>
      </c>
      <c r="AD224" s="180">
        <f>HLOOKUP('Pooling Demand- Subsidy &amp; ML'!$B224,'Main Sheet'!$B$9:$F$44,32,FALSE)</f>
        <v>-7.9</v>
      </c>
      <c r="AE224" s="108" t="e">
        <f t="shared" si="165"/>
        <v>#N/A</v>
      </c>
      <c r="AF224" s="108" t="e">
        <f t="shared" si="166"/>
        <v>#N/A</v>
      </c>
      <c r="AG224" s="108" t="e">
        <f t="shared" si="167"/>
        <v>#N/A</v>
      </c>
      <c r="AH224" s="134">
        <f>HLOOKUP('Pooling Demand- Subsidy &amp; ML'!$B224,'Main Sheet'!$B$9:$F$44,24,FALSE)</f>
        <v>54</v>
      </c>
      <c r="AI224" s="180">
        <f>HLOOKUP('Pooling Demand- Subsidy &amp; ML'!$B224,'Main Sheet'!$B$9:$F$44,34,FALSE)</f>
        <v>-2.9</v>
      </c>
      <c r="AJ224" s="180">
        <f>HLOOKUP('Pooling Demand- Subsidy &amp; ML'!$B224,'Main Sheet'!$B$9:$F$44,35,FALSE)</f>
        <v>-6.3</v>
      </c>
      <c r="AK224" s="180">
        <f>HLOOKUP('Pooling Demand- Subsidy &amp; ML'!$B224,'Main Sheet'!$B$9:$F$44,36,FALSE)</f>
        <v>-8.4</v>
      </c>
      <c r="AL224" s="108" t="e">
        <f t="shared" si="168"/>
        <v>#N/A</v>
      </c>
      <c r="AM224" s="108" t="e">
        <f t="shared" si="169"/>
        <v>#N/A</v>
      </c>
      <c r="AN224" s="108" t="e">
        <f t="shared" si="170"/>
        <v>#N/A</v>
      </c>
      <c r="AO224" s="128" t="e">
        <f>HLOOKUP($B224,'Main Sheet'!$B$9:$F$44,26,FALSE)*$P224/(1-AE224)</f>
        <v>#N/A</v>
      </c>
      <c r="AP224" s="128" t="e">
        <f>HLOOKUP($B224,'Main Sheet'!$B$9:$F$44,26,FALSE)*$P224/(1-AF224)</f>
        <v>#N/A</v>
      </c>
      <c r="AQ224" s="128" t="e">
        <f>HLOOKUP($B224,'Main Sheet'!$B$9:$F$44,26,FALSE)*$P224/(1-AG224)</f>
        <v>#N/A</v>
      </c>
      <c r="AR224" s="128" t="e">
        <f>HLOOKUP($B224,'Main Sheet'!$B$9:$F$44,26,FALSE)*$R224/(1-AE224)</f>
        <v>#N/A</v>
      </c>
      <c r="AS224" s="128" t="e">
        <f>HLOOKUP($B224,'Main Sheet'!$B$9:$F$44,26,FALSE)*$R224/(1-AF224)</f>
        <v>#N/A</v>
      </c>
      <c r="AT224" s="128" t="e">
        <f>HLOOKUP($B224,'Main Sheet'!$B$9:$F$44,26,FALSE)*$R224/(1-AG224)</f>
        <v>#N/A</v>
      </c>
      <c r="AU224" s="128" t="e">
        <f>HLOOKUP($B224,'Main Sheet'!$B$9:$F$44,26,FALSE)*$T224/(1-AL224)</f>
        <v>#N/A</v>
      </c>
      <c r="AV224" s="128" t="e">
        <f>HLOOKUP($B224,'Main Sheet'!$B$9:$F$44,26,FALSE)*$T224/(1-AM224)</f>
        <v>#N/A</v>
      </c>
      <c r="AW224" s="128" t="e">
        <f>HLOOKUP($B224,'Main Sheet'!$B$9:$F$44,26,FALSE)*$T224/(1-AN224)</f>
        <v>#N/A</v>
      </c>
      <c r="AX224" s="50" t="e">
        <f t="shared" si="129"/>
        <v>#N/A</v>
      </c>
      <c r="AY224" s="50" t="e">
        <f t="shared" si="130"/>
        <v>#N/A</v>
      </c>
      <c r="AZ224" s="50" t="e">
        <f t="shared" si="131"/>
        <v>#N/A</v>
      </c>
      <c r="BA224" s="50" t="e">
        <f t="shared" si="132"/>
        <v>#N/A</v>
      </c>
      <c r="BB224" s="50" t="e">
        <f t="shared" si="133"/>
        <v>#N/A</v>
      </c>
      <c r="BC224" s="50" t="e">
        <f t="shared" si="134"/>
        <v>#N/A</v>
      </c>
      <c r="BD224" s="50" t="e">
        <f t="shared" si="135"/>
        <v>#N/A</v>
      </c>
      <c r="BE224" s="50" t="e">
        <f t="shared" si="136"/>
        <v>#N/A</v>
      </c>
      <c r="BF224" s="50" t="e">
        <f t="shared" si="137"/>
        <v>#N/A</v>
      </c>
      <c r="BG224" s="131" t="e">
        <f t="shared" si="138"/>
        <v>#N/A</v>
      </c>
      <c r="BH224" s="131" t="e">
        <f t="shared" si="139"/>
        <v>#N/A</v>
      </c>
      <c r="BI224" s="131" t="e">
        <f t="shared" si="140"/>
        <v>#N/A</v>
      </c>
      <c r="BJ224" s="131" t="e">
        <f t="shared" si="141"/>
        <v>#N/A</v>
      </c>
      <c r="BK224" s="131" t="e">
        <f t="shared" si="142"/>
        <v>#N/A</v>
      </c>
      <c r="BL224" s="131" t="e">
        <f t="shared" si="143"/>
        <v>#N/A</v>
      </c>
      <c r="BM224" s="131" t="e">
        <f t="shared" si="144"/>
        <v>#N/A</v>
      </c>
      <c r="BN224" s="131" t="e">
        <f t="shared" si="145"/>
        <v>#N/A</v>
      </c>
      <c r="BO224" s="131" t="e">
        <f t="shared" si="146"/>
        <v>#N/A</v>
      </c>
      <c r="BP224" s="129" t="e">
        <f t="shared" si="147"/>
        <v>#N/A</v>
      </c>
      <c r="BQ224" s="129" t="e">
        <f t="shared" si="148"/>
        <v>#N/A</v>
      </c>
      <c r="BR224" s="129" t="e">
        <f t="shared" si="149"/>
        <v>#N/A</v>
      </c>
      <c r="BS224" s="129" t="e">
        <f t="shared" si="150"/>
        <v>#N/A</v>
      </c>
      <c r="BT224" s="129" t="e">
        <f t="shared" si="151"/>
        <v>#N/A</v>
      </c>
      <c r="BU224" s="129" t="e">
        <f t="shared" si="152"/>
        <v>#N/A</v>
      </c>
      <c r="BV224" s="129" t="e">
        <f t="shared" si="153"/>
        <v>#N/A</v>
      </c>
      <c r="BW224" s="129" t="e">
        <f t="shared" si="154"/>
        <v>#N/A</v>
      </c>
      <c r="BX224" s="129" t="e">
        <f t="shared" si="155"/>
        <v>#N/A</v>
      </c>
      <c r="BY224" s="131" t="e">
        <f t="shared" si="156"/>
        <v>#N/A</v>
      </c>
      <c r="BZ224" s="131" t="e">
        <f t="shared" si="157"/>
        <v>#N/A</v>
      </c>
      <c r="CA224" s="131" t="e">
        <f t="shared" si="158"/>
        <v>#N/A</v>
      </c>
      <c r="CB224" s="131" t="e">
        <f t="shared" si="159"/>
        <v>#N/A</v>
      </c>
      <c r="CC224" s="131" t="e">
        <f t="shared" si="160"/>
        <v>#N/A</v>
      </c>
      <c r="CD224" s="131" t="e">
        <f t="shared" si="161"/>
        <v>#N/A</v>
      </c>
      <c r="CE224" s="131" t="e">
        <f t="shared" si="162"/>
        <v>#N/A</v>
      </c>
      <c r="CF224" s="131" t="e">
        <f t="shared" si="163"/>
        <v>#N/A</v>
      </c>
      <c r="CG224" s="131" t="e">
        <f t="shared" si="164"/>
        <v>#N/A</v>
      </c>
    </row>
    <row r="225" spans="2:85" x14ac:dyDescent="0.2">
      <c r="B225" s="103">
        <v>2050</v>
      </c>
      <c r="C225" s="103">
        <v>2</v>
      </c>
      <c r="D225" s="103">
        <v>2</v>
      </c>
      <c r="E225" s="4" t="s">
        <v>4</v>
      </c>
      <c r="F225" s="4" t="s">
        <v>4</v>
      </c>
      <c r="G225" s="133">
        <f>SUMIFS('Model Trip Data'!$H:$H,'Model Trip Data'!$A:$A,$B225,'Model Trip Data'!$B:$B,$C225,'Model Trip Data'!$C:$C,$D225,'Model Trip Data'!$E:$E,G$7,'Model Trip Data'!$F:$F,G$8,'Model Trip Data'!$D:$D,G$10,'Model Trip Data'!$G:$G,G$9)</f>
        <v>0</v>
      </c>
      <c r="H225" s="133">
        <f>SUMIFS('Model Trip Data'!$H:$H,'Model Trip Data'!$A:$A,$B225,'Model Trip Data'!$B:$B,$C225,'Model Trip Data'!$C:$C,$D225,'Model Trip Data'!$E:$E,H$7,'Model Trip Data'!$F:$F,H$8,'Model Trip Data'!$D:$D,H$10,'Model Trip Data'!$G:$G,H$9)</f>
        <v>0</v>
      </c>
      <c r="I225" s="133">
        <f>SUMIFS('Model Trip Data'!$H:$H,'Model Trip Data'!$A:$A,$B225,'Model Trip Data'!$B:$B,$C225,'Model Trip Data'!$C:$C,$D225,'Model Trip Data'!$E:$E,I$7,'Model Trip Data'!$F:$F,I$8,'Model Trip Data'!$D:$D,I$10,'Model Trip Data'!$G:$G,I$9)</f>
        <v>0</v>
      </c>
      <c r="J225" s="133">
        <f>SUMIFS('Model Trip Data'!$H:$H,'Model Trip Data'!$A:$A,$B225,'Model Trip Data'!$B:$B,$C225,'Model Trip Data'!$C:$C,$D225,'Model Trip Data'!$E:$E,J$7,'Model Trip Data'!$F:$F,J$8,'Model Trip Data'!$D:$D,J$10,'Model Trip Data'!$G:$G,J$9)</f>
        <v>0</v>
      </c>
      <c r="K225" s="133">
        <f>SUMIFS('Model Trip Data'!$H:$H,'Model Trip Data'!$A:$A,$B225,'Model Trip Data'!$B:$B,$C225,'Model Trip Data'!$C:$C,$D225,'Model Trip Data'!$E:$E,K$7,'Model Trip Data'!$F:$F,K$8,'Model Trip Data'!$D:$D,K$10,'Model Trip Data'!$G:$G,K$9)</f>
        <v>0</v>
      </c>
      <c r="L225" s="133">
        <f>SUMIFS('Model Trip Data'!$H:$H,'Model Trip Data'!$A:$A,$B225,'Model Trip Data'!$B:$B,$C225,'Model Trip Data'!$C:$C,$D225,'Model Trip Data'!$E:$E,L$7,'Model Trip Data'!$F:$F,L$8,'Model Trip Data'!$D:$D,L$10,'Model Trip Data'!$G:$G,L$9)</f>
        <v>0</v>
      </c>
      <c r="M225" s="133">
        <f>SUMIFS('Model Trip Data'!$H:$H,'Model Trip Data'!$A:$A,$B225,'Model Trip Data'!$B:$B,$C225,'Model Trip Data'!$C:$C,$D225,'Model Trip Data'!$E:$E,M$7,'Model Trip Data'!$F:$F,M$8,'Model Trip Data'!$G:$G,M$9)</f>
        <v>0</v>
      </c>
      <c r="N225" s="133">
        <f>SUMIFS('Model Trip Data'!$H:$H,'Model Trip Data'!$A:$A,$B225,'Model Trip Data'!$B:$B,$C225,'Model Trip Data'!$C:$C,$D225,'Model Trip Data'!$E:$E,N$7,'Model Trip Data'!$F:$F,N$8,'Model Trip Data'!$G:$G,N$9)</f>
        <v>0</v>
      </c>
      <c r="O225" s="133">
        <f>SUMIFS('Model Trip Data'!$H:$H,'Model Trip Data'!$A:$A,$B225,'Model Trip Data'!$B:$B,$C225,'Model Trip Data'!$C:$C,$D225,'Model Trip Data'!$E:$E,O$7,'Model Trip Data'!$F:$F,O$8,'Model Trip Data'!$G:$G,O$9)</f>
        <v>0</v>
      </c>
      <c r="P225" s="134" t="e">
        <f>VLOOKUP($B225&amp;"_"&amp;$C225&amp;"_"&amp;$D225&amp;"_"&amp;P$10,'Model Skims Data'!$A:$H,6,FALSE)</f>
        <v>#N/A</v>
      </c>
      <c r="Q225" s="134" t="e">
        <f>VLOOKUP($B225&amp;"_"&amp;$C225&amp;"_"&amp;$D225&amp;"_"&amp;Q$10,'Model Skims Data'!$A:$H,7,FALSE)</f>
        <v>#N/A</v>
      </c>
      <c r="R225" s="134" t="e">
        <f>VLOOKUP($B225&amp;"_"&amp;$C225&amp;"_"&amp;$D225&amp;"_"&amp;R$10,'Model Skims Data'!$A:$H,6,FALSE)</f>
        <v>#N/A</v>
      </c>
      <c r="S225" s="134" t="e">
        <f>VLOOKUP($B225&amp;"_"&amp;$C225&amp;"_"&amp;$D225&amp;"_"&amp;S$10,'Model Skims Data'!$A:$H,7,FALSE)</f>
        <v>#N/A</v>
      </c>
      <c r="T225" s="134" t="e">
        <f>VLOOKUP($B225&amp;"_"&amp;$C225&amp;"_"&amp;$D225&amp;"_"&amp;T$10,'Model Skims Data'!$A:$H,6,FALSE)</f>
        <v>#N/A</v>
      </c>
      <c r="U225" s="134" t="e">
        <f>VLOOKUP($B225&amp;"_"&amp;$C225&amp;"_"&amp;$D225&amp;"_"&amp;U$10,'Model Skims Data'!$A:$H,7,FALSE)</f>
        <v>#N/A</v>
      </c>
      <c r="V225" s="134" t="e">
        <f>VLOOKUP($B225&amp;"_"&amp;$C225&amp;"_"&amp;$D225&amp;"_"&amp;V$10,'Model Skims Data'!$A:$H,8,FALSE)</f>
        <v>#N/A</v>
      </c>
      <c r="W225" s="134" t="e">
        <f>VLOOKUP($B225&amp;"_"&amp;$C225&amp;"_"&amp;$D225&amp;"_"&amp;W$10,'Model Skims Data'!$A:$H,8,FALSE)</f>
        <v>#N/A</v>
      </c>
      <c r="X225" s="134" t="e">
        <f>VLOOKUP($B225&amp;"_"&amp;$C225&amp;"_"&amp;$D225&amp;"_"&amp;X$10,'Model Skims Data'!$A:$H,8,FALSE)</f>
        <v>#N/A</v>
      </c>
      <c r="Y225" s="134">
        <f>HLOOKUP('Pooling Demand- Subsidy &amp; ML'!$B225,'Main Sheet'!$B$9:$F$44,21,FALSE)</f>
        <v>0</v>
      </c>
      <c r="Z225" s="134">
        <f>HLOOKUP('Pooling Demand- Subsidy &amp; ML'!$B225,'Main Sheet'!$B$9:$F$44,23,FALSE)</f>
        <v>0</v>
      </c>
      <c r="AA225" s="179">
        <f>HLOOKUP('Pooling Demand- Subsidy &amp; ML'!$B225,'Main Sheet'!$B$9:$F$44,28,FALSE)</f>
        <v>-1.9513339196716502E-3</v>
      </c>
      <c r="AB225" s="180">
        <f>HLOOKUP('Pooling Demand- Subsidy &amp; ML'!$B225,'Main Sheet'!$B$9:$F$44,30,FALSE)</f>
        <v>-2.6</v>
      </c>
      <c r="AC225" s="180">
        <f>HLOOKUP('Pooling Demand- Subsidy &amp; ML'!$B225,'Main Sheet'!$B$9:$F$44,31,FALSE)</f>
        <v>-5.9</v>
      </c>
      <c r="AD225" s="180">
        <f>HLOOKUP('Pooling Demand- Subsidy &amp; ML'!$B225,'Main Sheet'!$B$9:$F$44,32,FALSE)</f>
        <v>-7.9</v>
      </c>
      <c r="AE225" s="108" t="e">
        <f t="shared" si="165"/>
        <v>#N/A</v>
      </c>
      <c r="AF225" s="108" t="e">
        <f t="shared" si="166"/>
        <v>#N/A</v>
      </c>
      <c r="AG225" s="108" t="e">
        <f t="shared" si="167"/>
        <v>#N/A</v>
      </c>
      <c r="AH225" s="134">
        <f>HLOOKUP('Pooling Demand- Subsidy &amp; ML'!$B225,'Main Sheet'!$B$9:$F$44,24,FALSE)</f>
        <v>54</v>
      </c>
      <c r="AI225" s="180">
        <f>HLOOKUP('Pooling Demand- Subsidy &amp; ML'!$B225,'Main Sheet'!$B$9:$F$44,34,FALSE)</f>
        <v>-2.9</v>
      </c>
      <c r="AJ225" s="180">
        <f>HLOOKUP('Pooling Demand- Subsidy &amp; ML'!$B225,'Main Sheet'!$B$9:$F$44,35,FALSE)</f>
        <v>-6.3</v>
      </c>
      <c r="AK225" s="180">
        <f>HLOOKUP('Pooling Demand- Subsidy &amp; ML'!$B225,'Main Sheet'!$B$9:$F$44,36,FALSE)</f>
        <v>-8.4</v>
      </c>
      <c r="AL225" s="108" t="e">
        <f t="shared" si="168"/>
        <v>#N/A</v>
      </c>
      <c r="AM225" s="108" t="e">
        <f t="shared" si="169"/>
        <v>#N/A</v>
      </c>
      <c r="AN225" s="108" t="e">
        <f t="shared" si="170"/>
        <v>#N/A</v>
      </c>
      <c r="AO225" s="128" t="e">
        <f>HLOOKUP($B225,'Main Sheet'!$B$9:$F$44,26,FALSE)*$P225/(1-AE225)</f>
        <v>#N/A</v>
      </c>
      <c r="AP225" s="128" t="e">
        <f>HLOOKUP($B225,'Main Sheet'!$B$9:$F$44,26,FALSE)*$P225/(1-AF225)</f>
        <v>#N/A</v>
      </c>
      <c r="AQ225" s="128" t="e">
        <f>HLOOKUP($B225,'Main Sheet'!$B$9:$F$44,26,FALSE)*$P225/(1-AG225)</f>
        <v>#N/A</v>
      </c>
      <c r="AR225" s="128" t="e">
        <f>HLOOKUP($B225,'Main Sheet'!$B$9:$F$44,26,FALSE)*$R225/(1-AE225)</f>
        <v>#N/A</v>
      </c>
      <c r="AS225" s="128" t="e">
        <f>HLOOKUP($B225,'Main Sheet'!$B$9:$F$44,26,FALSE)*$R225/(1-AF225)</f>
        <v>#N/A</v>
      </c>
      <c r="AT225" s="128" t="e">
        <f>HLOOKUP($B225,'Main Sheet'!$B$9:$F$44,26,FALSE)*$R225/(1-AG225)</f>
        <v>#N/A</v>
      </c>
      <c r="AU225" s="128" t="e">
        <f>HLOOKUP($B225,'Main Sheet'!$B$9:$F$44,26,FALSE)*$T225/(1-AL225)</f>
        <v>#N/A</v>
      </c>
      <c r="AV225" s="128" t="e">
        <f>HLOOKUP($B225,'Main Sheet'!$B$9:$F$44,26,FALSE)*$T225/(1-AM225)</f>
        <v>#N/A</v>
      </c>
      <c r="AW225" s="128" t="e">
        <f>HLOOKUP($B225,'Main Sheet'!$B$9:$F$44,26,FALSE)*$T225/(1-AN225)</f>
        <v>#N/A</v>
      </c>
      <c r="AX225" s="50" t="e">
        <f t="shared" si="129"/>
        <v>#N/A</v>
      </c>
      <c r="AY225" s="50" t="e">
        <f t="shared" si="130"/>
        <v>#N/A</v>
      </c>
      <c r="AZ225" s="50" t="e">
        <f t="shared" si="131"/>
        <v>#N/A</v>
      </c>
      <c r="BA225" s="50" t="e">
        <f t="shared" si="132"/>
        <v>#N/A</v>
      </c>
      <c r="BB225" s="50" t="e">
        <f t="shared" si="133"/>
        <v>#N/A</v>
      </c>
      <c r="BC225" s="50" t="e">
        <f t="shared" si="134"/>
        <v>#N/A</v>
      </c>
      <c r="BD225" s="50" t="e">
        <f t="shared" si="135"/>
        <v>#N/A</v>
      </c>
      <c r="BE225" s="50" t="e">
        <f t="shared" si="136"/>
        <v>#N/A</v>
      </c>
      <c r="BF225" s="50" t="e">
        <f t="shared" si="137"/>
        <v>#N/A</v>
      </c>
      <c r="BG225" s="131" t="e">
        <f t="shared" si="138"/>
        <v>#N/A</v>
      </c>
      <c r="BH225" s="131" t="e">
        <f t="shared" si="139"/>
        <v>#N/A</v>
      </c>
      <c r="BI225" s="131" t="e">
        <f t="shared" si="140"/>
        <v>#N/A</v>
      </c>
      <c r="BJ225" s="131" t="e">
        <f t="shared" si="141"/>
        <v>#N/A</v>
      </c>
      <c r="BK225" s="131" t="e">
        <f t="shared" si="142"/>
        <v>#N/A</v>
      </c>
      <c r="BL225" s="131" t="e">
        <f t="shared" si="143"/>
        <v>#N/A</v>
      </c>
      <c r="BM225" s="131" t="e">
        <f t="shared" si="144"/>
        <v>#N/A</v>
      </c>
      <c r="BN225" s="131" t="e">
        <f t="shared" si="145"/>
        <v>#N/A</v>
      </c>
      <c r="BO225" s="131" t="e">
        <f t="shared" si="146"/>
        <v>#N/A</v>
      </c>
      <c r="BP225" s="129" t="e">
        <f t="shared" si="147"/>
        <v>#N/A</v>
      </c>
      <c r="BQ225" s="129" t="e">
        <f t="shared" si="148"/>
        <v>#N/A</v>
      </c>
      <c r="BR225" s="129" t="e">
        <f t="shared" si="149"/>
        <v>#N/A</v>
      </c>
      <c r="BS225" s="129" t="e">
        <f t="shared" si="150"/>
        <v>#N/A</v>
      </c>
      <c r="BT225" s="129" t="e">
        <f t="shared" si="151"/>
        <v>#N/A</v>
      </c>
      <c r="BU225" s="129" t="e">
        <f t="shared" si="152"/>
        <v>#N/A</v>
      </c>
      <c r="BV225" s="129" t="e">
        <f t="shared" si="153"/>
        <v>#N/A</v>
      </c>
      <c r="BW225" s="129" t="e">
        <f t="shared" si="154"/>
        <v>#N/A</v>
      </c>
      <c r="BX225" s="129" t="e">
        <f t="shared" si="155"/>
        <v>#N/A</v>
      </c>
      <c r="BY225" s="131" t="e">
        <f t="shared" si="156"/>
        <v>#N/A</v>
      </c>
      <c r="BZ225" s="131" t="e">
        <f t="shared" si="157"/>
        <v>#N/A</v>
      </c>
      <c r="CA225" s="131" t="e">
        <f t="shared" si="158"/>
        <v>#N/A</v>
      </c>
      <c r="CB225" s="131" t="e">
        <f t="shared" si="159"/>
        <v>#N/A</v>
      </c>
      <c r="CC225" s="131" t="e">
        <f t="shared" si="160"/>
        <v>#N/A</v>
      </c>
      <c r="CD225" s="131" t="e">
        <f t="shared" si="161"/>
        <v>#N/A</v>
      </c>
      <c r="CE225" s="131" t="e">
        <f t="shared" si="162"/>
        <v>#N/A</v>
      </c>
      <c r="CF225" s="131" t="e">
        <f t="shared" si="163"/>
        <v>#N/A</v>
      </c>
      <c r="CG225" s="131" t="e">
        <f t="shared" si="164"/>
        <v>#N/A</v>
      </c>
    </row>
    <row r="226" spans="2:85" x14ac:dyDescent="0.2">
      <c r="B226" s="103">
        <v>2050</v>
      </c>
      <c r="C226" s="103">
        <v>3</v>
      </c>
      <c r="D226" s="103">
        <v>2</v>
      </c>
      <c r="E226" s="4" t="s">
        <v>5</v>
      </c>
      <c r="F226" s="4" t="s">
        <v>4</v>
      </c>
      <c r="G226" s="133">
        <f>SUMIFS('Model Trip Data'!$H:$H,'Model Trip Data'!$A:$A,$B226,'Model Trip Data'!$B:$B,$C226,'Model Trip Data'!$C:$C,$D226,'Model Trip Data'!$E:$E,G$7,'Model Trip Data'!$F:$F,G$8,'Model Trip Data'!$D:$D,G$10,'Model Trip Data'!$G:$G,G$9)</f>
        <v>0</v>
      </c>
      <c r="H226" s="133">
        <f>SUMIFS('Model Trip Data'!$H:$H,'Model Trip Data'!$A:$A,$B226,'Model Trip Data'!$B:$B,$C226,'Model Trip Data'!$C:$C,$D226,'Model Trip Data'!$E:$E,H$7,'Model Trip Data'!$F:$F,H$8,'Model Trip Data'!$D:$D,H$10,'Model Trip Data'!$G:$G,H$9)</f>
        <v>0</v>
      </c>
      <c r="I226" s="133">
        <f>SUMIFS('Model Trip Data'!$H:$H,'Model Trip Data'!$A:$A,$B226,'Model Trip Data'!$B:$B,$C226,'Model Trip Data'!$C:$C,$D226,'Model Trip Data'!$E:$E,I$7,'Model Trip Data'!$F:$F,I$8,'Model Trip Data'!$D:$D,I$10,'Model Trip Data'!$G:$G,I$9)</f>
        <v>0</v>
      </c>
      <c r="J226" s="133">
        <f>SUMIFS('Model Trip Data'!$H:$H,'Model Trip Data'!$A:$A,$B226,'Model Trip Data'!$B:$B,$C226,'Model Trip Data'!$C:$C,$D226,'Model Trip Data'!$E:$E,J$7,'Model Trip Data'!$F:$F,J$8,'Model Trip Data'!$D:$D,J$10,'Model Trip Data'!$G:$G,J$9)</f>
        <v>0</v>
      </c>
      <c r="K226" s="133">
        <f>SUMIFS('Model Trip Data'!$H:$H,'Model Trip Data'!$A:$A,$B226,'Model Trip Data'!$B:$B,$C226,'Model Trip Data'!$C:$C,$D226,'Model Trip Data'!$E:$E,K$7,'Model Trip Data'!$F:$F,K$8,'Model Trip Data'!$D:$D,K$10,'Model Trip Data'!$G:$G,K$9)</f>
        <v>0</v>
      </c>
      <c r="L226" s="133">
        <f>SUMIFS('Model Trip Data'!$H:$H,'Model Trip Data'!$A:$A,$B226,'Model Trip Data'!$B:$B,$C226,'Model Trip Data'!$C:$C,$D226,'Model Trip Data'!$E:$E,L$7,'Model Trip Data'!$F:$F,L$8,'Model Trip Data'!$D:$D,L$10,'Model Trip Data'!$G:$G,L$9)</f>
        <v>0</v>
      </c>
      <c r="M226" s="133">
        <f>SUMIFS('Model Trip Data'!$H:$H,'Model Trip Data'!$A:$A,$B226,'Model Trip Data'!$B:$B,$C226,'Model Trip Data'!$C:$C,$D226,'Model Trip Data'!$E:$E,M$7,'Model Trip Data'!$F:$F,M$8,'Model Trip Data'!$G:$G,M$9)</f>
        <v>0</v>
      </c>
      <c r="N226" s="133">
        <f>SUMIFS('Model Trip Data'!$H:$H,'Model Trip Data'!$A:$A,$B226,'Model Trip Data'!$B:$B,$C226,'Model Trip Data'!$C:$C,$D226,'Model Trip Data'!$E:$E,N$7,'Model Trip Data'!$F:$F,N$8,'Model Trip Data'!$G:$G,N$9)</f>
        <v>0</v>
      </c>
      <c r="O226" s="133">
        <f>SUMIFS('Model Trip Data'!$H:$H,'Model Trip Data'!$A:$A,$B226,'Model Trip Data'!$B:$B,$C226,'Model Trip Data'!$C:$C,$D226,'Model Trip Data'!$E:$E,O$7,'Model Trip Data'!$F:$F,O$8,'Model Trip Data'!$G:$G,O$9)</f>
        <v>0</v>
      </c>
      <c r="P226" s="134" t="e">
        <f>VLOOKUP($B226&amp;"_"&amp;$C226&amp;"_"&amp;$D226&amp;"_"&amp;P$10,'Model Skims Data'!$A:$H,6,FALSE)</f>
        <v>#N/A</v>
      </c>
      <c r="Q226" s="134" t="e">
        <f>VLOOKUP($B226&amp;"_"&amp;$C226&amp;"_"&amp;$D226&amp;"_"&amp;Q$10,'Model Skims Data'!$A:$H,7,FALSE)</f>
        <v>#N/A</v>
      </c>
      <c r="R226" s="134" t="e">
        <f>VLOOKUP($B226&amp;"_"&amp;$C226&amp;"_"&amp;$D226&amp;"_"&amp;R$10,'Model Skims Data'!$A:$H,6,FALSE)</f>
        <v>#N/A</v>
      </c>
      <c r="S226" s="134" t="e">
        <f>VLOOKUP($B226&amp;"_"&amp;$C226&amp;"_"&amp;$D226&amp;"_"&amp;S$10,'Model Skims Data'!$A:$H,7,FALSE)</f>
        <v>#N/A</v>
      </c>
      <c r="T226" s="134" t="e">
        <f>VLOOKUP($B226&amp;"_"&amp;$C226&amp;"_"&amp;$D226&amp;"_"&amp;T$10,'Model Skims Data'!$A:$H,6,FALSE)</f>
        <v>#N/A</v>
      </c>
      <c r="U226" s="134" t="e">
        <f>VLOOKUP($B226&amp;"_"&amp;$C226&amp;"_"&amp;$D226&amp;"_"&amp;U$10,'Model Skims Data'!$A:$H,7,FALSE)</f>
        <v>#N/A</v>
      </c>
      <c r="V226" s="134" t="e">
        <f>VLOOKUP($B226&amp;"_"&amp;$C226&amp;"_"&amp;$D226&amp;"_"&amp;V$10,'Model Skims Data'!$A:$H,8,FALSE)</f>
        <v>#N/A</v>
      </c>
      <c r="W226" s="134" t="e">
        <f>VLOOKUP($B226&amp;"_"&amp;$C226&amp;"_"&amp;$D226&amp;"_"&amp;W$10,'Model Skims Data'!$A:$H,8,FALSE)</f>
        <v>#N/A</v>
      </c>
      <c r="X226" s="134" t="e">
        <f>VLOOKUP($B226&amp;"_"&amp;$C226&amp;"_"&amp;$D226&amp;"_"&amp;X$10,'Model Skims Data'!$A:$H,8,FALSE)</f>
        <v>#N/A</v>
      </c>
      <c r="Y226" s="134">
        <f>HLOOKUP('Pooling Demand- Subsidy &amp; ML'!$B226,'Main Sheet'!$B$9:$F$44,21,FALSE)</f>
        <v>0</v>
      </c>
      <c r="Z226" s="134">
        <f>HLOOKUP('Pooling Demand- Subsidy &amp; ML'!$B226,'Main Sheet'!$B$9:$F$44,23,FALSE)</f>
        <v>0</v>
      </c>
      <c r="AA226" s="179">
        <f>HLOOKUP('Pooling Demand- Subsidy &amp; ML'!$B226,'Main Sheet'!$B$9:$F$44,28,FALSE)</f>
        <v>-1.9513339196716502E-3</v>
      </c>
      <c r="AB226" s="180">
        <f>HLOOKUP('Pooling Demand- Subsidy &amp; ML'!$B226,'Main Sheet'!$B$9:$F$44,30,FALSE)</f>
        <v>-2.6</v>
      </c>
      <c r="AC226" s="180">
        <f>HLOOKUP('Pooling Demand- Subsidy &amp; ML'!$B226,'Main Sheet'!$B$9:$F$44,31,FALSE)</f>
        <v>-5.9</v>
      </c>
      <c r="AD226" s="180">
        <f>HLOOKUP('Pooling Demand- Subsidy &amp; ML'!$B226,'Main Sheet'!$B$9:$F$44,32,FALSE)</f>
        <v>-7.9</v>
      </c>
      <c r="AE226" s="108" t="e">
        <f t="shared" si="165"/>
        <v>#N/A</v>
      </c>
      <c r="AF226" s="108" t="e">
        <f t="shared" si="166"/>
        <v>#N/A</v>
      </c>
      <c r="AG226" s="108" t="e">
        <f t="shared" si="167"/>
        <v>#N/A</v>
      </c>
      <c r="AH226" s="134">
        <f>HLOOKUP('Pooling Demand- Subsidy &amp; ML'!$B226,'Main Sheet'!$B$9:$F$44,24,FALSE)</f>
        <v>54</v>
      </c>
      <c r="AI226" s="180">
        <f>HLOOKUP('Pooling Demand- Subsidy &amp; ML'!$B226,'Main Sheet'!$B$9:$F$44,34,FALSE)</f>
        <v>-2.9</v>
      </c>
      <c r="AJ226" s="180">
        <f>HLOOKUP('Pooling Demand- Subsidy &amp; ML'!$B226,'Main Sheet'!$B$9:$F$44,35,FALSE)</f>
        <v>-6.3</v>
      </c>
      <c r="AK226" s="180">
        <f>HLOOKUP('Pooling Demand- Subsidy &amp; ML'!$B226,'Main Sheet'!$B$9:$F$44,36,FALSE)</f>
        <v>-8.4</v>
      </c>
      <c r="AL226" s="108" t="e">
        <f t="shared" si="168"/>
        <v>#N/A</v>
      </c>
      <c r="AM226" s="108" t="e">
        <f t="shared" si="169"/>
        <v>#N/A</v>
      </c>
      <c r="AN226" s="108" t="e">
        <f t="shared" si="170"/>
        <v>#N/A</v>
      </c>
      <c r="AO226" s="128" t="e">
        <f>HLOOKUP($B226,'Main Sheet'!$B$9:$F$44,26,FALSE)*$P226/(1-AE226)</f>
        <v>#N/A</v>
      </c>
      <c r="AP226" s="128" t="e">
        <f>HLOOKUP($B226,'Main Sheet'!$B$9:$F$44,26,FALSE)*$P226/(1-AF226)</f>
        <v>#N/A</v>
      </c>
      <c r="AQ226" s="128" t="e">
        <f>HLOOKUP($B226,'Main Sheet'!$B$9:$F$44,26,FALSE)*$P226/(1-AG226)</f>
        <v>#N/A</v>
      </c>
      <c r="AR226" s="128" t="e">
        <f>HLOOKUP($B226,'Main Sheet'!$B$9:$F$44,26,FALSE)*$R226/(1-AE226)</f>
        <v>#N/A</v>
      </c>
      <c r="AS226" s="128" t="e">
        <f>HLOOKUP($B226,'Main Sheet'!$B$9:$F$44,26,FALSE)*$R226/(1-AF226)</f>
        <v>#N/A</v>
      </c>
      <c r="AT226" s="128" t="e">
        <f>HLOOKUP($B226,'Main Sheet'!$B$9:$F$44,26,FALSE)*$R226/(1-AG226)</f>
        <v>#N/A</v>
      </c>
      <c r="AU226" s="128" t="e">
        <f>HLOOKUP($B226,'Main Sheet'!$B$9:$F$44,26,FALSE)*$T226/(1-AL226)</f>
        <v>#N/A</v>
      </c>
      <c r="AV226" s="128" t="e">
        <f>HLOOKUP($B226,'Main Sheet'!$B$9:$F$44,26,FALSE)*$T226/(1-AM226)</f>
        <v>#N/A</v>
      </c>
      <c r="AW226" s="128" t="e">
        <f>HLOOKUP($B226,'Main Sheet'!$B$9:$F$44,26,FALSE)*$T226/(1-AN226)</f>
        <v>#N/A</v>
      </c>
      <c r="AX226" s="50" t="e">
        <f t="shared" si="129"/>
        <v>#N/A</v>
      </c>
      <c r="AY226" s="50" t="e">
        <f t="shared" si="130"/>
        <v>#N/A</v>
      </c>
      <c r="AZ226" s="50" t="e">
        <f t="shared" si="131"/>
        <v>#N/A</v>
      </c>
      <c r="BA226" s="50" t="e">
        <f t="shared" si="132"/>
        <v>#N/A</v>
      </c>
      <c r="BB226" s="50" t="e">
        <f t="shared" si="133"/>
        <v>#N/A</v>
      </c>
      <c r="BC226" s="50" t="e">
        <f t="shared" si="134"/>
        <v>#N/A</v>
      </c>
      <c r="BD226" s="50" t="e">
        <f t="shared" si="135"/>
        <v>#N/A</v>
      </c>
      <c r="BE226" s="50" t="e">
        <f t="shared" si="136"/>
        <v>#N/A</v>
      </c>
      <c r="BF226" s="50" t="e">
        <f t="shared" si="137"/>
        <v>#N/A</v>
      </c>
      <c r="BG226" s="131" t="e">
        <f t="shared" si="138"/>
        <v>#N/A</v>
      </c>
      <c r="BH226" s="131" t="e">
        <f t="shared" si="139"/>
        <v>#N/A</v>
      </c>
      <c r="BI226" s="131" t="e">
        <f t="shared" si="140"/>
        <v>#N/A</v>
      </c>
      <c r="BJ226" s="131" t="e">
        <f t="shared" si="141"/>
        <v>#N/A</v>
      </c>
      <c r="BK226" s="131" t="e">
        <f t="shared" si="142"/>
        <v>#N/A</v>
      </c>
      <c r="BL226" s="131" t="e">
        <f t="shared" si="143"/>
        <v>#N/A</v>
      </c>
      <c r="BM226" s="131" t="e">
        <f t="shared" si="144"/>
        <v>#N/A</v>
      </c>
      <c r="BN226" s="131" t="e">
        <f t="shared" si="145"/>
        <v>#N/A</v>
      </c>
      <c r="BO226" s="131" t="e">
        <f t="shared" si="146"/>
        <v>#N/A</v>
      </c>
      <c r="BP226" s="129" t="e">
        <f t="shared" si="147"/>
        <v>#N/A</v>
      </c>
      <c r="BQ226" s="129" t="e">
        <f t="shared" si="148"/>
        <v>#N/A</v>
      </c>
      <c r="BR226" s="129" t="e">
        <f t="shared" si="149"/>
        <v>#N/A</v>
      </c>
      <c r="BS226" s="129" t="e">
        <f t="shared" si="150"/>
        <v>#N/A</v>
      </c>
      <c r="BT226" s="129" t="e">
        <f t="shared" si="151"/>
        <v>#N/A</v>
      </c>
      <c r="BU226" s="129" t="e">
        <f t="shared" si="152"/>
        <v>#N/A</v>
      </c>
      <c r="BV226" s="129" t="e">
        <f t="shared" si="153"/>
        <v>#N/A</v>
      </c>
      <c r="BW226" s="129" t="e">
        <f t="shared" si="154"/>
        <v>#N/A</v>
      </c>
      <c r="BX226" s="129" t="e">
        <f t="shared" si="155"/>
        <v>#N/A</v>
      </c>
      <c r="BY226" s="131" t="e">
        <f t="shared" si="156"/>
        <v>#N/A</v>
      </c>
      <c r="BZ226" s="131" t="e">
        <f t="shared" si="157"/>
        <v>#N/A</v>
      </c>
      <c r="CA226" s="131" t="e">
        <f t="shared" si="158"/>
        <v>#N/A</v>
      </c>
      <c r="CB226" s="131" t="e">
        <f t="shared" si="159"/>
        <v>#N/A</v>
      </c>
      <c r="CC226" s="131" t="e">
        <f t="shared" si="160"/>
        <v>#N/A</v>
      </c>
      <c r="CD226" s="131" t="e">
        <f t="shared" si="161"/>
        <v>#N/A</v>
      </c>
      <c r="CE226" s="131" t="e">
        <f t="shared" si="162"/>
        <v>#N/A</v>
      </c>
      <c r="CF226" s="131" t="e">
        <f t="shared" si="163"/>
        <v>#N/A</v>
      </c>
      <c r="CG226" s="131" t="e">
        <f t="shared" si="164"/>
        <v>#N/A</v>
      </c>
    </row>
    <row r="227" spans="2:85" x14ac:dyDescent="0.2">
      <c r="B227" s="103">
        <v>2050</v>
      </c>
      <c r="C227" s="103">
        <v>4</v>
      </c>
      <c r="D227" s="103">
        <v>2</v>
      </c>
      <c r="E227" s="4" t="s">
        <v>6</v>
      </c>
      <c r="F227" s="4" t="s">
        <v>4</v>
      </c>
      <c r="G227" s="133">
        <f>SUMIFS('Model Trip Data'!$H:$H,'Model Trip Data'!$A:$A,$B227,'Model Trip Data'!$B:$B,$C227,'Model Trip Data'!$C:$C,$D227,'Model Trip Data'!$E:$E,G$7,'Model Trip Data'!$F:$F,G$8,'Model Trip Data'!$D:$D,G$10,'Model Trip Data'!$G:$G,G$9)</f>
        <v>0</v>
      </c>
      <c r="H227" s="133">
        <f>SUMIFS('Model Trip Data'!$H:$H,'Model Trip Data'!$A:$A,$B227,'Model Trip Data'!$B:$B,$C227,'Model Trip Data'!$C:$C,$D227,'Model Trip Data'!$E:$E,H$7,'Model Trip Data'!$F:$F,H$8,'Model Trip Data'!$D:$D,H$10,'Model Trip Data'!$G:$G,H$9)</f>
        <v>0</v>
      </c>
      <c r="I227" s="133">
        <f>SUMIFS('Model Trip Data'!$H:$H,'Model Trip Data'!$A:$A,$B227,'Model Trip Data'!$B:$B,$C227,'Model Trip Data'!$C:$C,$D227,'Model Trip Data'!$E:$E,I$7,'Model Trip Data'!$F:$F,I$8,'Model Trip Data'!$D:$D,I$10,'Model Trip Data'!$G:$G,I$9)</f>
        <v>0</v>
      </c>
      <c r="J227" s="133">
        <f>SUMIFS('Model Trip Data'!$H:$H,'Model Trip Data'!$A:$A,$B227,'Model Trip Data'!$B:$B,$C227,'Model Trip Data'!$C:$C,$D227,'Model Trip Data'!$E:$E,J$7,'Model Trip Data'!$F:$F,J$8,'Model Trip Data'!$D:$D,J$10,'Model Trip Data'!$G:$G,J$9)</f>
        <v>0</v>
      </c>
      <c r="K227" s="133">
        <f>SUMIFS('Model Trip Data'!$H:$H,'Model Trip Data'!$A:$A,$B227,'Model Trip Data'!$B:$B,$C227,'Model Trip Data'!$C:$C,$D227,'Model Trip Data'!$E:$E,K$7,'Model Trip Data'!$F:$F,K$8,'Model Trip Data'!$D:$D,K$10,'Model Trip Data'!$G:$G,K$9)</f>
        <v>0</v>
      </c>
      <c r="L227" s="133">
        <f>SUMIFS('Model Trip Data'!$H:$H,'Model Trip Data'!$A:$A,$B227,'Model Trip Data'!$B:$B,$C227,'Model Trip Data'!$C:$C,$D227,'Model Trip Data'!$E:$E,L$7,'Model Trip Data'!$F:$F,L$8,'Model Trip Data'!$D:$D,L$10,'Model Trip Data'!$G:$G,L$9)</f>
        <v>0</v>
      </c>
      <c r="M227" s="133">
        <f>SUMIFS('Model Trip Data'!$H:$H,'Model Trip Data'!$A:$A,$B227,'Model Trip Data'!$B:$B,$C227,'Model Trip Data'!$C:$C,$D227,'Model Trip Data'!$E:$E,M$7,'Model Trip Data'!$F:$F,M$8,'Model Trip Data'!$G:$G,M$9)</f>
        <v>0</v>
      </c>
      <c r="N227" s="133">
        <f>SUMIFS('Model Trip Data'!$H:$H,'Model Trip Data'!$A:$A,$B227,'Model Trip Data'!$B:$B,$C227,'Model Trip Data'!$C:$C,$D227,'Model Trip Data'!$E:$E,N$7,'Model Trip Data'!$F:$F,N$8,'Model Trip Data'!$G:$G,N$9)</f>
        <v>0</v>
      </c>
      <c r="O227" s="133">
        <f>SUMIFS('Model Trip Data'!$H:$H,'Model Trip Data'!$A:$A,$B227,'Model Trip Data'!$B:$B,$C227,'Model Trip Data'!$C:$C,$D227,'Model Trip Data'!$E:$E,O$7,'Model Trip Data'!$F:$F,O$8,'Model Trip Data'!$G:$G,O$9)</f>
        <v>0</v>
      </c>
      <c r="P227" s="134" t="e">
        <f>VLOOKUP($B227&amp;"_"&amp;$C227&amp;"_"&amp;$D227&amp;"_"&amp;P$10,'Model Skims Data'!$A:$H,6,FALSE)</f>
        <v>#N/A</v>
      </c>
      <c r="Q227" s="134" t="e">
        <f>VLOOKUP($B227&amp;"_"&amp;$C227&amp;"_"&amp;$D227&amp;"_"&amp;Q$10,'Model Skims Data'!$A:$H,7,FALSE)</f>
        <v>#N/A</v>
      </c>
      <c r="R227" s="134" t="e">
        <f>VLOOKUP($B227&amp;"_"&amp;$C227&amp;"_"&amp;$D227&amp;"_"&amp;R$10,'Model Skims Data'!$A:$H,6,FALSE)</f>
        <v>#N/A</v>
      </c>
      <c r="S227" s="134" t="e">
        <f>VLOOKUP($B227&amp;"_"&amp;$C227&amp;"_"&amp;$D227&amp;"_"&amp;S$10,'Model Skims Data'!$A:$H,7,FALSE)</f>
        <v>#N/A</v>
      </c>
      <c r="T227" s="134" t="e">
        <f>VLOOKUP($B227&amp;"_"&amp;$C227&amp;"_"&amp;$D227&amp;"_"&amp;T$10,'Model Skims Data'!$A:$H,6,FALSE)</f>
        <v>#N/A</v>
      </c>
      <c r="U227" s="134" t="e">
        <f>VLOOKUP($B227&amp;"_"&amp;$C227&amp;"_"&amp;$D227&amp;"_"&amp;U$10,'Model Skims Data'!$A:$H,7,FALSE)</f>
        <v>#N/A</v>
      </c>
      <c r="V227" s="134" t="e">
        <f>VLOOKUP($B227&amp;"_"&amp;$C227&amp;"_"&amp;$D227&amp;"_"&amp;V$10,'Model Skims Data'!$A:$H,8,FALSE)</f>
        <v>#N/A</v>
      </c>
      <c r="W227" s="134" t="e">
        <f>VLOOKUP($B227&amp;"_"&amp;$C227&amp;"_"&amp;$D227&amp;"_"&amp;W$10,'Model Skims Data'!$A:$H,8,FALSE)</f>
        <v>#N/A</v>
      </c>
      <c r="X227" s="134" t="e">
        <f>VLOOKUP($B227&amp;"_"&amp;$C227&amp;"_"&amp;$D227&amp;"_"&amp;X$10,'Model Skims Data'!$A:$H,8,FALSE)</f>
        <v>#N/A</v>
      </c>
      <c r="Y227" s="134">
        <f>HLOOKUP('Pooling Demand- Subsidy &amp; ML'!$B227,'Main Sheet'!$B$9:$F$44,21,FALSE)</f>
        <v>0</v>
      </c>
      <c r="Z227" s="134">
        <f>HLOOKUP('Pooling Demand- Subsidy &amp; ML'!$B227,'Main Sheet'!$B$9:$F$44,23,FALSE)</f>
        <v>0</v>
      </c>
      <c r="AA227" s="179">
        <f>HLOOKUP('Pooling Demand- Subsidy &amp; ML'!$B227,'Main Sheet'!$B$9:$F$44,28,FALSE)</f>
        <v>-1.9513339196716502E-3</v>
      </c>
      <c r="AB227" s="180">
        <f>HLOOKUP('Pooling Demand- Subsidy &amp; ML'!$B227,'Main Sheet'!$B$9:$F$44,30,FALSE)</f>
        <v>-2.6</v>
      </c>
      <c r="AC227" s="180">
        <f>HLOOKUP('Pooling Demand- Subsidy &amp; ML'!$B227,'Main Sheet'!$B$9:$F$44,31,FALSE)</f>
        <v>-5.9</v>
      </c>
      <c r="AD227" s="180">
        <f>HLOOKUP('Pooling Demand- Subsidy &amp; ML'!$B227,'Main Sheet'!$B$9:$F$44,32,FALSE)</f>
        <v>-7.9</v>
      </c>
      <c r="AE227" s="108" t="e">
        <f t="shared" si="165"/>
        <v>#N/A</v>
      </c>
      <c r="AF227" s="108" t="e">
        <f t="shared" si="166"/>
        <v>#N/A</v>
      </c>
      <c r="AG227" s="108" t="e">
        <f t="shared" si="167"/>
        <v>#N/A</v>
      </c>
      <c r="AH227" s="134">
        <f>HLOOKUP('Pooling Demand- Subsidy &amp; ML'!$B227,'Main Sheet'!$B$9:$F$44,24,FALSE)</f>
        <v>54</v>
      </c>
      <c r="AI227" s="180">
        <f>HLOOKUP('Pooling Demand- Subsidy &amp; ML'!$B227,'Main Sheet'!$B$9:$F$44,34,FALSE)</f>
        <v>-2.9</v>
      </c>
      <c r="AJ227" s="180">
        <f>HLOOKUP('Pooling Demand- Subsidy &amp; ML'!$B227,'Main Sheet'!$B$9:$F$44,35,FALSE)</f>
        <v>-6.3</v>
      </c>
      <c r="AK227" s="180">
        <f>HLOOKUP('Pooling Demand- Subsidy &amp; ML'!$B227,'Main Sheet'!$B$9:$F$44,36,FALSE)</f>
        <v>-8.4</v>
      </c>
      <c r="AL227" s="108" t="e">
        <f t="shared" si="168"/>
        <v>#N/A</v>
      </c>
      <c r="AM227" s="108" t="e">
        <f t="shared" si="169"/>
        <v>#N/A</v>
      </c>
      <c r="AN227" s="108" t="e">
        <f t="shared" si="170"/>
        <v>#N/A</v>
      </c>
      <c r="AO227" s="128" t="e">
        <f>HLOOKUP($B227,'Main Sheet'!$B$9:$F$44,26,FALSE)*$P227/(1-AE227)</f>
        <v>#N/A</v>
      </c>
      <c r="AP227" s="128" t="e">
        <f>HLOOKUP($B227,'Main Sheet'!$B$9:$F$44,26,FALSE)*$P227/(1-AF227)</f>
        <v>#N/A</v>
      </c>
      <c r="AQ227" s="128" t="e">
        <f>HLOOKUP($B227,'Main Sheet'!$B$9:$F$44,26,FALSE)*$P227/(1-AG227)</f>
        <v>#N/A</v>
      </c>
      <c r="AR227" s="128" t="e">
        <f>HLOOKUP($B227,'Main Sheet'!$B$9:$F$44,26,FALSE)*$R227/(1-AE227)</f>
        <v>#N/A</v>
      </c>
      <c r="AS227" s="128" t="e">
        <f>HLOOKUP($B227,'Main Sheet'!$B$9:$F$44,26,FALSE)*$R227/(1-AF227)</f>
        <v>#N/A</v>
      </c>
      <c r="AT227" s="128" t="e">
        <f>HLOOKUP($B227,'Main Sheet'!$B$9:$F$44,26,FALSE)*$R227/(1-AG227)</f>
        <v>#N/A</v>
      </c>
      <c r="AU227" s="128" t="e">
        <f>HLOOKUP($B227,'Main Sheet'!$B$9:$F$44,26,FALSE)*$T227/(1-AL227)</f>
        <v>#N/A</v>
      </c>
      <c r="AV227" s="128" t="e">
        <f>HLOOKUP($B227,'Main Sheet'!$B$9:$F$44,26,FALSE)*$T227/(1-AM227)</f>
        <v>#N/A</v>
      </c>
      <c r="AW227" s="128" t="e">
        <f>HLOOKUP($B227,'Main Sheet'!$B$9:$F$44,26,FALSE)*$T227/(1-AN227)</f>
        <v>#N/A</v>
      </c>
      <c r="AX227" s="50" t="e">
        <f t="shared" si="129"/>
        <v>#N/A</v>
      </c>
      <c r="AY227" s="50" t="e">
        <f t="shared" si="130"/>
        <v>#N/A</v>
      </c>
      <c r="AZ227" s="50" t="e">
        <f t="shared" si="131"/>
        <v>#N/A</v>
      </c>
      <c r="BA227" s="50" t="e">
        <f t="shared" si="132"/>
        <v>#N/A</v>
      </c>
      <c r="BB227" s="50" t="e">
        <f t="shared" si="133"/>
        <v>#N/A</v>
      </c>
      <c r="BC227" s="50" t="e">
        <f t="shared" si="134"/>
        <v>#N/A</v>
      </c>
      <c r="BD227" s="50" t="e">
        <f t="shared" si="135"/>
        <v>#N/A</v>
      </c>
      <c r="BE227" s="50" t="e">
        <f t="shared" si="136"/>
        <v>#N/A</v>
      </c>
      <c r="BF227" s="50" t="e">
        <f t="shared" si="137"/>
        <v>#N/A</v>
      </c>
      <c r="BG227" s="131" t="e">
        <f t="shared" si="138"/>
        <v>#N/A</v>
      </c>
      <c r="BH227" s="131" t="e">
        <f t="shared" si="139"/>
        <v>#N/A</v>
      </c>
      <c r="BI227" s="131" t="e">
        <f t="shared" si="140"/>
        <v>#N/A</v>
      </c>
      <c r="BJ227" s="131" t="e">
        <f t="shared" si="141"/>
        <v>#N/A</v>
      </c>
      <c r="BK227" s="131" t="e">
        <f t="shared" si="142"/>
        <v>#N/A</v>
      </c>
      <c r="BL227" s="131" t="e">
        <f t="shared" si="143"/>
        <v>#N/A</v>
      </c>
      <c r="BM227" s="131" t="e">
        <f t="shared" si="144"/>
        <v>#N/A</v>
      </c>
      <c r="BN227" s="131" t="e">
        <f t="shared" si="145"/>
        <v>#N/A</v>
      </c>
      <c r="BO227" s="131" t="e">
        <f t="shared" si="146"/>
        <v>#N/A</v>
      </c>
      <c r="BP227" s="129" t="e">
        <f t="shared" si="147"/>
        <v>#N/A</v>
      </c>
      <c r="BQ227" s="129" t="e">
        <f t="shared" si="148"/>
        <v>#N/A</v>
      </c>
      <c r="BR227" s="129" t="e">
        <f t="shared" si="149"/>
        <v>#N/A</v>
      </c>
      <c r="BS227" s="129" t="e">
        <f t="shared" si="150"/>
        <v>#N/A</v>
      </c>
      <c r="BT227" s="129" t="e">
        <f t="shared" si="151"/>
        <v>#N/A</v>
      </c>
      <c r="BU227" s="129" t="e">
        <f t="shared" si="152"/>
        <v>#N/A</v>
      </c>
      <c r="BV227" s="129" t="e">
        <f t="shared" si="153"/>
        <v>#N/A</v>
      </c>
      <c r="BW227" s="129" t="e">
        <f t="shared" si="154"/>
        <v>#N/A</v>
      </c>
      <c r="BX227" s="129" t="e">
        <f t="shared" si="155"/>
        <v>#N/A</v>
      </c>
      <c r="BY227" s="131" t="e">
        <f t="shared" si="156"/>
        <v>#N/A</v>
      </c>
      <c r="BZ227" s="131" t="e">
        <f t="shared" si="157"/>
        <v>#N/A</v>
      </c>
      <c r="CA227" s="131" t="e">
        <f t="shared" si="158"/>
        <v>#N/A</v>
      </c>
      <c r="CB227" s="131" t="e">
        <f t="shared" si="159"/>
        <v>#N/A</v>
      </c>
      <c r="CC227" s="131" t="e">
        <f t="shared" si="160"/>
        <v>#N/A</v>
      </c>
      <c r="CD227" s="131" t="e">
        <f t="shared" si="161"/>
        <v>#N/A</v>
      </c>
      <c r="CE227" s="131" t="e">
        <f t="shared" si="162"/>
        <v>#N/A</v>
      </c>
      <c r="CF227" s="131" t="e">
        <f t="shared" si="163"/>
        <v>#N/A</v>
      </c>
      <c r="CG227" s="131" t="e">
        <f t="shared" si="164"/>
        <v>#N/A</v>
      </c>
    </row>
    <row r="228" spans="2:85" x14ac:dyDescent="0.2">
      <c r="B228" s="103">
        <v>2050</v>
      </c>
      <c r="C228" s="103">
        <v>5</v>
      </c>
      <c r="D228" s="103">
        <v>2</v>
      </c>
      <c r="E228" s="4" t="s">
        <v>7</v>
      </c>
      <c r="F228" s="4" t="s">
        <v>4</v>
      </c>
      <c r="G228" s="133">
        <f>SUMIFS('Model Trip Data'!$H:$H,'Model Trip Data'!$A:$A,$B228,'Model Trip Data'!$B:$B,$C228,'Model Trip Data'!$C:$C,$D228,'Model Trip Data'!$E:$E,G$7,'Model Trip Data'!$F:$F,G$8,'Model Trip Data'!$D:$D,G$10,'Model Trip Data'!$G:$G,G$9)</f>
        <v>0</v>
      </c>
      <c r="H228" s="133">
        <f>SUMIFS('Model Trip Data'!$H:$H,'Model Trip Data'!$A:$A,$B228,'Model Trip Data'!$B:$B,$C228,'Model Trip Data'!$C:$C,$D228,'Model Trip Data'!$E:$E,H$7,'Model Trip Data'!$F:$F,H$8,'Model Trip Data'!$D:$D,H$10,'Model Trip Data'!$G:$G,H$9)</f>
        <v>0</v>
      </c>
      <c r="I228" s="133">
        <f>SUMIFS('Model Trip Data'!$H:$H,'Model Trip Data'!$A:$A,$B228,'Model Trip Data'!$B:$B,$C228,'Model Trip Data'!$C:$C,$D228,'Model Trip Data'!$E:$E,I$7,'Model Trip Data'!$F:$F,I$8,'Model Trip Data'!$D:$D,I$10,'Model Trip Data'!$G:$G,I$9)</f>
        <v>0</v>
      </c>
      <c r="J228" s="133">
        <f>SUMIFS('Model Trip Data'!$H:$H,'Model Trip Data'!$A:$A,$B228,'Model Trip Data'!$B:$B,$C228,'Model Trip Data'!$C:$C,$D228,'Model Trip Data'!$E:$E,J$7,'Model Trip Data'!$F:$F,J$8,'Model Trip Data'!$D:$D,J$10,'Model Trip Data'!$G:$G,J$9)</f>
        <v>0</v>
      </c>
      <c r="K228" s="133">
        <f>SUMIFS('Model Trip Data'!$H:$H,'Model Trip Data'!$A:$A,$B228,'Model Trip Data'!$B:$B,$C228,'Model Trip Data'!$C:$C,$D228,'Model Trip Data'!$E:$E,K$7,'Model Trip Data'!$F:$F,K$8,'Model Trip Data'!$D:$D,K$10,'Model Trip Data'!$G:$G,K$9)</f>
        <v>0</v>
      </c>
      <c r="L228" s="133">
        <f>SUMIFS('Model Trip Data'!$H:$H,'Model Trip Data'!$A:$A,$B228,'Model Trip Data'!$B:$B,$C228,'Model Trip Data'!$C:$C,$D228,'Model Trip Data'!$E:$E,L$7,'Model Trip Data'!$F:$F,L$8,'Model Trip Data'!$D:$D,L$10,'Model Trip Data'!$G:$G,L$9)</f>
        <v>0</v>
      </c>
      <c r="M228" s="133">
        <f>SUMIFS('Model Trip Data'!$H:$H,'Model Trip Data'!$A:$A,$B228,'Model Trip Data'!$B:$B,$C228,'Model Trip Data'!$C:$C,$D228,'Model Trip Data'!$E:$E,M$7,'Model Trip Data'!$F:$F,M$8,'Model Trip Data'!$G:$G,M$9)</f>
        <v>0</v>
      </c>
      <c r="N228" s="133">
        <f>SUMIFS('Model Trip Data'!$H:$H,'Model Trip Data'!$A:$A,$B228,'Model Trip Data'!$B:$B,$C228,'Model Trip Data'!$C:$C,$D228,'Model Trip Data'!$E:$E,N$7,'Model Trip Data'!$F:$F,N$8,'Model Trip Data'!$G:$G,N$9)</f>
        <v>0</v>
      </c>
      <c r="O228" s="133">
        <f>SUMIFS('Model Trip Data'!$H:$H,'Model Trip Data'!$A:$A,$B228,'Model Trip Data'!$B:$B,$C228,'Model Trip Data'!$C:$C,$D228,'Model Trip Data'!$E:$E,O$7,'Model Trip Data'!$F:$F,O$8,'Model Trip Data'!$G:$G,O$9)</f>
        <v>0</v>
      </c>
      <c r="P228" s="134" t="e">
        <f>VLOOKUP($B228&amp;"_"&amp;$C228&amp;"_"&amp;$D228&amp;"_"&amp;P$10,'Model Skims Data'!$A:$H,6,FALSE)</f>
        <v>#N/A</v>
      </c>
      <c r="Q228" s="134" t="e">
        <f>VLOOKUP($B228&amp;"_"&amp;$C228&amp;"_"&amp;$D228&amp;"_"&amp;Q$10,'Model Skims Data'!$A:$H,7,FALSE)</f>
        <v>#N/A</v>
      </c>
      <c r="R228" s="134" t="e">
        <f>VLOOKUP($B228&amp;"_"&amp;$C228&amp;"_"&amp;$D228&amp;"_"&amp;R$10,'Model Skims Data'!$A:$H,6,FALSE)</f>
        <v>#N/A</v>
      </c>
      <c r="S228" s="134" t="e">
        <f>VLOOKUP($B228&amp;"_"&amp;$C228&amp;"_"&amp;$D228&amp;"_"&amp;S$10,'Model Skims Data'!$A:$H,7,FALSE)</f>
        <v>#N/A</v>
      </c>
      <c r="T228" s="134" t="e">
        <f>VLOOKUP($B228&amp;"_"&amp;$C228&amp;"_"&amp;$D228&amp;"_"&amp;T$10,'Model Skims Data'!$A:$H,6,FALSE)</f>
        <v>#N/A</v>
      </c>
      <c r="U228" s="134" t="e">
        <f>VLOOKUP($B228&amp;"_"&amp;$C228&amp;"_"&amp;$D228&amp;"_"&amp;U$10,'Model Skims Data'!$A:$H,7,FALSE)</f>
        <v>#N/A</v>
      </c>
      <c r="V228" s="134" t="e">
        <f>VLOOKUP($B228&amp;"_"&amp;$C228&amp;"_"&amp;$D228&amp;"_"&amp;V$10,'Model Skims Data'!$A:$H,8,FALSE)</f>
        <v>#N/A</v>
      </c>
      <c r="W228" s="134" t="e">
        <f>VLOOKUP($B228&amp;"_"&amp;$C228&amp;"_"&amp;$D228&amp;"_"&amp;W$10,'Model Skims Data'!$A:$H,8,FALSE)</f>
        <v>#N/A</v>
      </c>
      <c r="X228" s="134" t="e">
        <f>VLOOKUP($B228&amp;"_"&amp;$C228&amp;"_"&amp;$D228&amp;"_"&amp;X$10,'Model Skims Data'!$A:$H,8,FALSE)</f>
        <v>#N/A</v>
      </c>
      <c r="Y228" s="134">
        <f>HLOOKUP('Pooling Demand- Subsidy &amp; ML'!$B228,'Main Sheet'!$B$9:$F$44,21,FALSE)</f>
        <v>0</v>
      </c>
      <c r="Z228" s="134">
        <f>HLOOKUP('Pooling Demand- Subsidy &amp; ML'!$B228,'Main Sheet'!$B$9:$F$44,23,FALSE)</f>
        <v>0</v>
      </c>
      <c r="AA228" s="179">
        <f>HLOOKUP('Pooling Demand- Subsidy &amp; ML'!$B228,'Main Sheet'!$B$9:$F$44,28,FALSE)</f>
        <v>-1.9513339196716502E-3</v>
      </c>
      <c r="AB228" s="180">
        <f>HLOOKUP('Pooling Demand- Subsidy &amp; ML'!$B228,'Main Sheet'!$B$9:$F$44,30,FALSE)</f>
        <v>-2.6</v>
      </c>
      <c r="AC228" s="180">
        <f>HLOOKUP('Pooling Demand- Subsidy &amp; ML'!$B228,'Main Sheet'!$B$9:$F$44,31,FALSE)</f>
        <v>-5.9</v>
      </c>
      <c r="AD228" s="180">
        <f>HLOOKUP('Pooling Demand- Subsidy &amp; ML'!$B228,'Main Sheet'!$B$9:$F$44,32,FALSE)</f>
        <v>-7.9</v>
      </c>
      <c r="AE228" s="108" t="e">
        <f t="shared" si="165"/>
        <v>#N/A</v>
      </c>
      <c r="AF228" s="108" t="e">
        <f t="shared" si="166"/>
        <v>#N/A</v>
      </c>
      <c r="AG228" s="108" t="e">
        <f t="shared" si="167"/>
        <v>#N/A</v>
      </c>
      <c r="AH228" s="134">
        <f>HLOOKUP('Pooling Demand- Subsidy &amp; ML'!$B228,'Main Sheet'!$B$9:$F$44,24,FALSE)</f>
        <v>54</v>
      </c>
      <c r="AI228" s="180">
        <f>HLOOKUP('Pooling Demand- Subsidy &amp; ML'!$B228,'Main Sheet'!$B$9:$F$44,34,FALSE)</f>
        <v>-2.9</v>
      </c>
      <c r="AJ228" s="180">
        <f>HLOOKUP('Pooling Demand- Subsidy &amp; ML'!$B228,'Main Sheet'!$B$9:$F$44,35,FALSE)</f>
        <v>-6.3</v>
      </c>
      <c r="AK228" s="180">
        <f>HLOOKUP('Pooling Demand- Subsidy &amp; ML'!$B228,'Main Sheet'!$B$9:$F$44,36,FALSE)</f>
        <v>-8.4</v>
      </c>
      <c r="AL228" s="108" t="e">
        <f t="shared" si="168"/>
        <v>#N/A</v>
      </c>
      <c r="AM228" s="108" t="e">
        <f t="shared" si="169"/>
        <v>#N/A</v>
      </c>
      <c r="AN228" s="108" t="e">
        <f t="shared" si="170"/>
        <v>#N/A</v>
      </c>
      <c r="AO228" s="128" t="e">
        <f>HLOOKUP($B228,'Main Sheet'!$B$9:$F$44,26,FALSE)*$P228/(1-AE228)</f>
        <v>#N/A</v>
      </c>
      <c r="AP228" s="128" t="e">
        <f>HLOOKUP($B228,'Main Sheet'!$B$9:$F$44,26,FALSE)*$P228/(1-AF228)</f>
        <v>#N/A</v>
      </c>
      <c r="AQ228" s="128" t="e">
        <f>HLOOKUP($B228,'Main Sheet'!$B$9:$F$44,26,FALSE)*$P228/(1-AG228)</f>
        <v>#N/A</v>
      </c>
      <c r="AR228" s="128" t="e">
        <f>HLOOKUP($B228,'Main Sheet'!$B$9:$F$44,26,FALSE)*$R228/(1-AE228)</f>
        <v>#N/A</v>
      </c>
      <c r="AS228" s="128" t="e">
        <f>HLOOKUP($B228,'Main Sheet'!$B$9:$F$44,26,FALSE)*$R228/(1-AF228)</f>
        <v>#N/A</v>
      </c>
      <c r="AT228" s="128" t="e">
        <f>HLOOKUP($B228,'Main Sheet'!$B$9:$F$44,26,FALSE)*$R228/(1-AG228)</f>
        <v>#N/A</v>
      </c>
      <c r="AU228" s="128" t="e">
        <f>HLOOKUP($B228,'Main Sheet'!$B$9:$F$44,26,FALSE)*$T228/(1-AL228)</f>
        <v>#N/A</v>
      </c>
      <c r="AV228" s="128" t="e">
        <f>HLOOKUP($B228,'Main Sheet'!$B$9:$F$44,26,FALSE)*$T228/(1-AM228)</f>
        <v>#N/A</v>
      </c>
      <c r="AW228" s="128" t="e">
        <f>HLOOKUP($B228,'Main Sheet'!$B$9:$F$44,26,FALSE)*$T228/(1-AN228)</f>
        <v>#N/A</v>
      </c>
      <c r="AX228" s="50" t="e">
        <f t="shared" si="129"/>
        <v>#N/A</v>
      </c>
      <c r="AY228" s="50" t="e">
        <f t="shared" si="130"/>
        <v>#N/A</v>
      </c>
      <c r="AZ228" s="50" t="e">
        <f t="shared" si="131"/>
        <v>#N/A</v>
      </c>
      <c r="BA228" s="50" t="e">
        <f t="shared" si="132"/>
        <v>#N/A</v>
      </c>
      <c r="BB228" s="50" t="e">
        <f t="shared" si="133"/>
        <v>#N/A</v>
      </c>
      <c r="BC228" s="50" t="e">
        <f t="shared" si="134"/>
        <v>#N/A</v>
      </c>
      <c r="BD228" s="50" t="e">
        <f t="shared" si="135"/>
        <v>#N/A</v>
      </c>
      <c r="BE228" s="50" t="e">
        <f t="shared" si="136"/>
        <v>#N/A</v>
      </c>
      <c r="BF228" s="50" t="e">
        <f t="shared" si="137"/>
        <v>#N/A</v>
      </c>
      <c r="BG228" s="131" t="e">
        <f t="shared" si="138"/>
        <v>#N/A</v>
      </c>
      <c r="BH228" s="131" t="e">
        <f t="shared" si="139"/>
        <v>#N/A</v>
      </c>
      <c r="BI228" s="131" t="e">
        <f t="shared" si="140"/>
        <v>#N/A</v>
      </c>
      <c r="BJ228" s="131" t="e">
        <f t="shared" si="141"/>
        <v>#N/A</v>
      </c>
      <c r="BK228" s="131" t="e">
        <f t="shared" si="142"/>
        <v>#N/A</v>
      </c>
      <c r="BL228" s="131" t="e">
        <f t="shared" si="143"/>
        <v>#N/A</v>
      </c>
      <c r="BM228" s="131" t="e">
        <f t="shared" si="144"/>
        <v>#N/A</v>
      </c>
      <c r="BN228" s="131" t="e">
        <f t="shared" si="145"/>
        <v>#N/A</v>
      </c>
      <c r="BO228" s="131" t="e">
        <f t="shared" si="146"/>
        <v>#N/A</v>
      </c>
      <c r="BP228" s="129" t="e">
        <f t="shared" si="147"/>
        <v>#N/A</v>
      </c>
      <c r="BQ228" s="129" t="e">
        <f t="shared" si="148"/>
        <v>#N/A</v>
      </c>
      <c r="BR228" s="129" t="e">
        <f t="shared" si="149"/>
        <v>#N/A</v>
      </c>
      <c r="BS228" s="129" t="e">
        <f t="shared" si="150"/>
        <v>#N/A</v>
      </c>
      <c r="BT228" s="129" t="e">
        <f t="shared" si="151"/>
        <v>#N/A</v>
      </c>
      <c r="BU228" s="129" t="e">
        <f t="shared" si="152"/>
        <v>#N/A</v>
      </c>
      <c r="BV228" s="129" t="e">
        <f t="shared" si="153"/>
        <v>#N/A</v>
      </c>
      <c r="BW228" s="129" t="e">
        <f t="shared" si="154"/>
        <v>#N/A</v>
      </c>
      <c r="BX228" s="129" t="e">
        <f t="shared" si="155"/>
        <v>#N/A</v>
      </c>
      <c r="BY228" s="131" t="e">
        <f t="shared" si="156"/>
        <v>#N/A</v>
      </c>
      <c r="BZ228" s="131" t="e">
        <f t="shared" si="157"/>
        <v>#N/A</v>
      </c>
      <c r="CA228" s="131" t="e">
        <f t="shared" si="158"/>
        <v>#N/A</v>
      </c>
      <c r="CB228" s="131" t="e">
        <f t="shared" si="159"/>
        <v>#N/A</v>
      </c>
      <c r="CC228" s="131" t="e">
        <f t="shared" si="160"/>
        <v>#N/A</v>
      </c>
      <c r="CD228" s="131" t="e">
        <f t="shared" si="161"/>
        <v>#N/A</v>
      </c>
      <c r="CE228" s="131" t="e">
        <f t="shared" si="162"/>
        <v>#N/A</v>
      </c>
      <c r="CF228" s="131" t="e">
        <f t="shared" si="163"/>
        <v>#N/A</v>
      </c>
      <c r="CG228" s="131" t="e">
        <f t="shared" si="164"/>
        <v>#N/A</v>
      </c>
    </row>
    <row r="229" spans="2:85" x14ac:dyDescent="0.2">
      <c r="B229" s="103">
        <v>2050</v>
      </c>
      <c r="C229" s="103">
        <v>6</v>
      </c>
      <c r="D229" s="103">
        <v>2</v>
      </c>
      <c r="E229" s="4" t="s">
        <v>8</v>
      </c>
      <c r="F229" s="4" t="s">
        <v>4</v>
      </c>
      <c r="G229" s="133">
        <f>SUMIFS('Model Trip Data'!$H:$H,'Model Trip Data'!$A:$A,$B229,'Model Trip Data'!$B:$B,$C229,'Model Trip Data'!$C:$C,$D229,'Model Trip Data'!$E:$E,G$7,'Model Trip Data'!$F:$F,G$8,'Model Trip Data'!$D:$D,G$10,'Model Trip Data'!$G:$G,G$9)</f>
        <v>0</v>
      </c>
      <c r="H229" s="133">
        <f>SUMIFS('Model Trip Data'!$H:$H,'Model Trip Data'!$A:$A,$B229,'Model Trip Data'!$B:$B,$C229,'Model Trip Data'!$C:$C,$D229,'Model Trip Data'!$E:$E,H$7,'Model Trip Data'!$F:$F,H$8,'Model Trip Data'!$D:$D,H$10,'Model Trip Data'!$G:$G,H$9)</f>
        <v>0</v>
      </c>
      <c r="I229" s="133">
        <f>SUMIFS('Model Trip Data'!$H:$H,'Model Trip Data'!$A:$A,$B229,'Model Trip Data'!$B:$B,$C229,'Model Trip Data'!$C:$C,$D229,'Model Trip Data'!$E:$E,I$7,'Model Trip Data'!$F:$F,I$8,'Model Trip Data'!$D:$D,I$10,'Model Trip Data'!$G:$G,I$9)</f>
        <v>0</v>
      </c>
      <c r="J229" s="133">
        <f>SUMIFS('Model Trip Data'!$H:$H,'Model Trip Data'!$A:$A,$B229,'Model Trip Data'!$B:$B,$C229,'Model Trip Data'!$C:$C,$D229,'Model Trip Data'!$E:$E,J$7,'Model Trip Data'!$F:$F,J$8,'Model Trip Data'!$D:$D,J$10,'Model Trip Data'!$G:$G,J$9)</f>
        <v>0</v>
      </c>
      <c r="K229" s="133">
        <f>SUMIFS('Model Trip Data'!$H:$H,'Model Trip Data'!$A:$A,$B229,'Model Trip Data'!$B:$B,$C229,'Model Trip Data'!$C:$C,$D229,'Model Trip Data'!$E:$E,K$7,'Model Trip Data'!$F:$F,K$8,'Model Trip Data'!$D:$D,K$10,'Model Trip Data'!$G:$G,K$9)</f>
        <v>0</v>
      </c>
      <c r="L229" s="133">
        <f>SUMIFS('Model Trip Data'!$H:$H,'Model Trip Data'!$A:$A,$B229,'Model Trip Data'!$B:$B,$C229,'Model Trip Data'!$C:$C,$D229,'Model Trip Data'!$E:$E,L$7,'Model Trip Data'!$F:$F,L$8,'Model Trip Data'!$D:$D,L$10,'Model Trip Data'!$G:$G,L$9)</f>
        <v>0</v>
      </c>
      <c r="M229" s="133">
        <f>SUMIFS('Model Trip Data'!$H:$H,'Model Trip Data'!$A:$A,$B229,'Model Trip Data'!$B:$B,$C229,'Model Trip Data'!$C:$C,$D229,'Model Trip Data'!$E:$E,M$7,'Model Trip Data'!$F:$F,M$8,'Model Trip Data'!$G:$G,M$9)</f>
        <v>0</v>
      </c>
      <c r="N229" s="133">
        <f>SUMIFS('Model Trip Data'!$H:$H,'Model Trip Data'!$A:$A,$B229,'Model Trip Data'!$B:$B,$C229,'Model Trip Data'!$C:$C,$D229,'Model Trip Data'!$E:$E,N$7,'Model Trip Data'!$F:$F,N$8,'Model Trip Data'!$G:$G,N$9)</f>
        <v>0</v>
      </c>
      <c r="O229" s="133">
        <f>SUMIFS('Model Trip Data'!$H:$H,'Model Trip Data'!$A:$A,$B229,'Model Trip Data'!$B:$B,$C229,'Model Trip Data'!$C:$C,$D229,'Model Trip Data'!$E:$E,O$7,'Model Trip Data'!$F:$F,O$8,'Model Trip Data'!$G:$G,O$9)</f>
        <v>0</v>
      </c>
      <c r="P229" s="134" t="e">
        <f>VLOOKUP($B229&amp;"_"&amp;$C229&amp;"_"&amp;$D229&amp;"_"&amp;P$10,'Model Skims Data'!$A:$H,6,FALSE)</f>
        <v>#N/A</v>
      </c>
      <c r="Q229" s="134" t="e">
        <f>VLOOKUP($B229&amp;"_"&amp;$C229&amp;"_"&amp;$D229&amp;"_"&amp;Q$10,'Model Skims Data'!$A:$H,7,FALSE)</f>
        <v>#N/A</v>
      </c>
      <c r="R229" s="134" t="e">
        <f>VLOOKUP($B229&amp;"_"&amp;$C229&amp;"_"&amp;$D229&amp;"_"&amp;R$10,'Model Skims Data'!$A:$H,6,FALSE)</f>
        <v>#N/A</v>
      </c>
      <c r="S229" s="134" t="e">
        <f>VLOOKUP($B229&amp;"_"&amp;$C229&amp;"_"&amp;$D229&amp;"_"&amp;S$10,'Model Skims Data'!$A:$H,7,FALSE)</f>
        <v>#N/A</v>
      </c>
      <c r="T229" s="134" t="e">
        <f>VLOOKUP($B229&amp;"_"&amp;$C229&amp;"_"&amp;$D229&amp;"_"&amp;T$10,'Model Skims Data'!$A:$H,6,FALSE)</f>
        <v>#N/A</v>
      </c>
      <c r="U229" s="134" t="e">
        <f>VLOOKUP($B229&amp;"_"&amp;$C229&amp;"_"&amp;$D229&amp;"_"&amp;U$10,'Model Skims Data'!$A:$H,7,FALSE)</f>
        <v>#N/A</v>
      </c>
      <c r="V229" s="134" t="e">
        <f>VLOOKUP($B229&amp;"_"&amp;$C229&amp;"_"&amp;$D229&amp;"_"&amp;V$10,'Model Skims Data'!$A:$H,8,FALSE)</f>
        <v>#N/A</v>
      </c>
      <c r="W229" s="134" t="e">
        <f>VLOOKUP($B229&amp;"_"&amp;$C229&amp;"_"&amp;$D229&amp;"_"&amp;W$10,'Model Skims Data'!$A:$H,8,FALSE)</f>
        <v>#N/A</v>
      </c>
      <c r="X229" s="134" t="e">
        <f>VLOOKUP($B229&amp;"_"&amp;$C229&amp;"_"&amp;$D229&amp;"_"&amp;X$10,'Model Skims Data'!$A:$H,8,FALSE)</f>
        <v>#N/A</v>
      </c>
      <c r="Y229" s="134">
        <f>HLOOKUP('Pooling Demand- Subsidy &amp; ML'!$B229,'Main Sheet'!$B$9:$F$44,21,FALSE)</f>
        <v>0</v>
      </c>
      <c r="Z229" s="134">
        <f>HLOOKUP('Pooling Demand- Subsidy &amp; ML'!$B229,'Main Sheet'!$B$9:$F$44,23,FALSE)</f>
        <v>0</v>
      </c>
      <c r="AA229" s="179">
        <f>HLOOKUP('Pooling Demand- Subsidy &amp; ML'!$B229,'Main Sheet'!$B$9:$F$44,28,FALSE)</f>
        <v>-1.9513339196716502E-3</v>
      </c>
      <c r="AB229" s="180">
        <f>HLOOKUP('Pooling Demand- Subsidy &amp; ML'!$B229,'Main Sheet'!$B$9:$F$44,30,FALSE)</f>
        <v>-2.6</v>
      </c>
      <c r="AC229" s="180">
        <f>HLOOKUP('Pooling Demand- Subsidy &amp; ML'!$B229,'Main Sheet'!$B$9:$F$44,31,FALSE)</f>
        <v>-5.9</v>
      </c>
      <c r="AD229" s="180">
        <f>HLOOKUP('Pooling Demand- Subsidy &amp; ML'!$B229,'Main Sheet'!$B$9:$F$44,32,FALSE)</f>
        <v>-7.9</v>
      </c>
      <c r="AE229" s="108" t="e">
        <f t="shared" si="165"/>
        <v>#N/A</v>
      </c>
      <c r="AF229" s="108" t="e">
        <f t="shared" si="166"/>
        <v>#N/A</v>
      </c>
      <c r="AG229" s="108" t="e">
        <f t="shared" si="167"/>
        <v>#N/A</v>
      </c>
      <c r="AH229" s="134">
        <f>HLOOKUP('Pooling Demand- Subsidy &amp; ML'!$B229,'Main Sheet'!$B$9:$F$44,24,FALSE)</f>
        <v>54</v>
      </c>
      <c r="AI229" s="180">
        <f>HLOOKUP('Pooling Demand- Subsidy &amp; ML'!$B229,'Main Sheet'!$B$9:$F$44,34,FALSE)</f>
        <v>-2.9</v>
      </c>
      <c r="AJ229" s="180">
        <f>HLOOKUP('Pooling Demand- Subsidy &amp; ML'!$B229,'Main Sheet'!$B$9:$F$44,35,FALSE)</f>
        <v>-6.3</v>
      </c>
      <c r="AK229" s="180">
        <f>HLOOKUP('Pooling Demand- Subsidy &amp; ML'!$B229,'Main Sheet'!$B$9:$F$44,36,FALSE)</f>
        <v>-8.4</v>
      </c>
      <c r="AL229" s="108" t="e">
        <f t="shared" si="168"/>
        <v>#N/A</v>
      </c>
      <c r="AM229" s="108" t="e">
        <f t="shared" si="169"/>
        <v>#N/A</v>
      </c>
      <c r="AN229" s="108" t="e">
        <f t="shared" si="170"/>
        <v>#N/A</v>
      </c>
      <c r="AO229" s="128" t="e">
        <f>HLOOKUP($B229,'Main Sheet'!$B$9:$F$44,26,FALSE)*$P229/(1-AE229)</f>
        <v>#N/A</v>
      </c>
      <c r="AP229" s="128" t="e">
        <f>HLOOKUP($B229,'Main Sheet'!$B$9:$F$44,26,FALSE)*$P229/(1-AF229)</f>
        <v>#N/A</v>
      </c>
      <c r="AQ229" s="128" t="e">
        <f>HLOOKUP($B229,'Main Sheet'!$B$9:$F$44,26,FALSE)*$P229/(1-AG229)</f>
        <v>#N/A</v>
      </c>
      <c r="AR229" s="128" t="e">
        <f>HLOOKUP($B229,'Main Sheet'!$B$9:$F$44,26,FALSE)*$R229/(1-AE229)</f>
        <v>#N/A</v>
      </c>
      <c r="AS229" s="128" t="e">
        <f>HLOOKUP($B229,'Main Sheet'!$B$9:$F$44,26,FALSE)*$R229/(1-AF229)</f>
        <v>#N/A</v>
      </c>
      <c r="AT229" s="128" t="e">
        <f>HLOOKUP($B229,'Main Sheet'!$B$9:$F$44,26,FALSE)*$R229/(1-AG229)</f>
        <v>#N/A</v>
      </c>
      <c r="AU229" s="128" t="e">
        <f>HLOOKUP($B229,'Main Sheet'!$B$9:$F$44,26,FALSE)*$T229/(1-AL229)</f>
        <v>#N/A</v>
      </c>
      <c r="AV229" s="128" t="e">
        <f>HLOOKUP($B229,'Main Sheet'!$B$9:$F$44,26,FALSE)*$T229/(1-AM229)</f>
        <v>#N/A</v>
      </c>
      <c r="AW229" s="128" t="e">
        <f>HLOOKUP($B229,'Main Sheet'!$B$9:$F$44,26,FALSE)*$T229/(1-AN229)</f>
        <v>#N/A</v>
      </c>
      <c r="AX229" s="50" t="e">
        <f t="shared" si="129"/>
        <v>#N/A</v>
      </c>
      <c r="AY229" s="50" t="e">
        <f t="shared" si="130"/>
        <v>#N/A</v>
      </c>
      <c r="AZ229" s="50" t="e">
        <f t="shared" si="131"/>
        <v>#N/A</v>
      </c>
      <c r="BA229" s="50" t="e">
        <f t="shared" si="132"/>
        <v>#N/A</v>
      </c>
      <c r="BB229" s="50" t="e">
        <f t="shared" si="133"/>
        <v>#N/A</v>
      </c>
      <c r="BC229" s="50" t="e">
        <f t="shared" si="134"/>
        <v>#N/A</v>
      </c>
      <c r="BD229" s="50" t="e">
        <f t="shared" si="135"/>
        <v>#N/A</v>
      </c>
      <c r="BE229" s="50" t="e">
        <f t="shared" si="136"/>
        <v>#N/A</v>
      </c>
      <c r="BF229" s="50" t="e">
        <f t="shared" si="137"/>
        <v>#N/A</v>
      </c>
      <c r="BG229" s="131" t="e">
        <f t="shared" si="138"/>
        <v>#N/A</v>
      </c>
      <c r="BH229" s="131" t="e">
        <f t="shared" si="139"/>
        <v>#N/A</v>
      </c>
      <c r="BI229" s="131" t="e">
        <f t="shared" si="140"/>
        <v>#N/A</v>
      </c>
      <c r="BJ229" s="131" t="e">
        <f t="shared" si="141"/>
        <v>#N/A</v>
      </c>
      <c r="BK229" s="131" t="e">
        <f t="shared" si="142"/>
        <v>#N/A</v>
      </c>
      <c r="BL229" s="131" t="e">
        <f t="shared" si="143"/>
        <v>#N/A</v>
      </c>
      <c r="BM229" s="131" t="e">
        <f t="shared" si="144"/>
        <v>#N/A</v>
      </c>
      <c r="BN229" s="131" t="e">
        <f t="shared" si="145"/>
        <v>#N/A</v>
      </c>
      <c r="BO229" s="131" t="e">
        <f t="shared" si="146"/>
        <v>#N/A</v>
      </c>
      <c r="BP229" s="129" t="e">
        <f t="shared" si="147"/>
        <v>#N/A</v>
      </c>
      <c r="BQ229" s="129" t="e">
        <f t="shared" si="148"/>
        <v>#N/A</v>
      </c>
      <c r="BR229" s="129" t="e">
        <f t="shared" si="149"/>
        <v>#N/A</v>
      </c>
      <c r="BS229" s="129" t="e">
        <f t="shared" si="150"/>
        <v>#N/A</v>
      </c>
      <c r="BT229" s="129" t="e">
        <f t="shared" si="151"/>
        <v>#N/A</v>
      </c>
      <c r="BU229" s="129" t="e">
        <f t="shared" si="152"/>
        <v>#N/A</v>
      </c>
      <c r="BV229" s="129" t="e">
        <f t="shared" si="153"/>
        <v>#N/A</v>
      </c>
      <c r="BW229" s="129" t="e">
        <f t="shared" si="154"/>
        <v>#N/A</v>
      </c>
      <c r="BX229" s="129" t="e">
        <f t="shared" si="155"/>
        <v>#N/A</v>
      </c>
      <c r="BY229" s="131" t="e">
        <f t="shared" si="156"/>
        <v>#N/A</v>
      </c>
      <c r="BZ229" s="131" t="e">
        <f t="shared" si="157"/>
        <v>#N/A</v>
      </c>
      <c r="CA229" s="131" t="e">
        <f t="shared" si="158"/>
        <v>#N/A</v>
      </c>
      <c r="CB229" s="131" t="e">
        <f t="shared" si="159"/>
        <v>#N/A</v>
      </c>
      <c r="CC229" s="131" t="e">
        <f t="shared" si="160"/>
        <v>#N/A</v>
      </c>
      <c r="CD229" s="131" t="e">
        <f t="shared" si="161"/>
        <v>#N/A</v>
      </c>
      <c r="CE229" s="131" t="e">
        <f t="shared" si="162"/>
        <v>#N/A</v>
      </c>
      <c r="CF229" s="131" t="e">
        <f t="shared" si="163"/>
        <v>#N/A</v>
      </c>
      <c r="CG229" s="131" t="e">
        <f t="shared" si="164"/>
        <v>#N/A</v>
      </c>
    </row>
    <row r="230" spans="2:85" x14ac:dyDescent="0.2">
      <c r="B230" s="103">
        <v>2050</v>
      </c>
      <c r="C230" s="103">
        <v>0</v>
      </c>
      <c r="D230" s="103">
        <v>3</v>
      </c>
      <c r="E230" s="4" t="s">
        <v>2</v>
      </c>
      <c r="F230" s="4" t="s">
        <v>5</v>
      </c>
      <c r="G230" s="133">
        <f>SUMIFS('Model Trip Data'!$H:$H,'Model Trip Data'!$A:$A,$B230,'Model Trip Data'!$B:$B,$C230,'Model Trip Data'!$C:$C,$D230,'Model Trip Data'!$E:$E,G$7,'Model Trip Data'!$F:$F,G$8,'Model Trip Data'!$D:$D,G$10,'Model Trip Data'!$G:$G,G$9)</f>
        <v>0</v>
      </c>
      <c r="H230" s="133">
        <f>SUMIFS('Model Trip Data'!$H:$H,'Model Trip Data'!$A:$A,$B230,'Model Trip Data'!$B:$B,$C230,'Model Trip Data'!$C:$C,$D230,'Model Trip Data'!$E:$E,H$7,'Model Trip Data'!$F:$F,H$8,'Model Trip Data'!$D:$D,H$10,'Model Trip Data'!$G:$G,H$9)</f>
        <v>0</v>
      </c>
      <c r="I230" s="133">
        <f>SUMIFS('Model Trip Data'!$H:$H,'Model Trip Data'!$A:$A,$B230,'Model Trip Data'!$B:$B,$C230,'Model Trip Data'!$C:$C,$D230,'Model Trip Data'!$E:$E,I$7,'Model Trip Data'!$F:$F,I$8,'Model Trip Data'!$D:$D,I$10,'Model Trip Data'!$G:$G,I$9)</f>
        <v>0</v>
      </c>
      <c r="J230" s="133">
        <f>SUMIFS('Model Trip Data'!$H:$H,'Model Trip Data'!$A:$A,$B230,'Model Trip Data'!$B:$B,$C230,'Model Trip Data'!$C:$C,$D230,'Model Trip Data'!$E:$E,J$7,'Model Trip Data'!$F:$F,J$8,'Model Trip Data'!$D:$D,J$10,'Model Trip Data'!$G:$G,J$9)</f>
        <v>0</v>
      </c>
      <c r="K230" s="133">
        <f>SUMIFS('Model Trip Data'!$H:$H,'Model Trip Data'!$A:$A,$B230,'Model Trip Data'!$B:$B,$C230,'Model Trip Data'!$C:$C,$D230,'Model Trip Data'!$E:$E,K$7,'Model Trip Data'!$F:$F,K$8,'Model Trip Data'!$D:$D,K$10,'Model Trip Data'!$G:$G,K$9)</f>
        <v>0</v>
      </c>
      <c r="L230" s="133">
        <f>SUMIFS('Model Trip Data'!$H:$H,'Model Trip Data'!$A:$A,$B230,'Model Trip Data'!$B:$B,$C230,'Model Trip Data'!$C:$C,$D230,'Model Trip Data'!$E:$E,L$7,'Model Trip Data'!$F:$F,L$8,'Model Trip Data'!$D:$D,L$10,'Model Trip Data'!$G:$G,L$9)</f>
        <v>0</v>
      </c>
      <c r="M230" s="133">
        <f>SUMIFS('Model Trip Data'!$H:$H,'Model Trip Data'!$A:$A,$B230,'Model Trip Data'!$B:$B,$C230,'Model Trip Data'!$C:$C,$D230,'Model Trip Data'!$E:$E,M$7,'Model Trip Data'!$F:$F,M$8,'Model Trip Data'!$G:$G,M$9)</f>
        <v>0</v>
      </c>
      <c r="N230" s="133">
        <f>SUMIFS('Model Trip Data'!$H:$H,'Model Trip Data'!$A:$A,$B230,'Model Trip Data'!$B:$B,$C230,'Model Trip Data'!$C:$C,$D230,'Model Trip Data'!$E:$E,N$7,'Model Trip Data'!$F:$F,N$8,'Model Trip Data'!$G:$G,N$9)</f>
        <v>0</v>
      </c>
      <c r="O230" s="133">
        <f>SUMIFS('Model Trip Data'!$H:$H,'Model Trip Data'!$A:$A,$B230,'Model Trip Data'!$B:$B,$C230,'Model Trip Data'!$C:$C,$D230,'Model Trip Data'!$E:$E,O$7,'Model Trip Data'!$F:$F,O$8,'Model Trip Data'!$G:$G,O$9)</f>
        <v>0</v>
      </c>
      <c r="P230" s="134" t="e">
        <f>VLOOKUP($B230&amp;"_"&amp;$C230&amp;"_"&amp;$D230&amp;"_"&amp;P$10,'Model Skims Data'!$A:$H,6,FALSE)</f>
        <v>#N/A</v>
      </c>
      <c r="Q230" s="134" t="e">
        <f>VLOOKUP($B230&amp;"_"&amp;$C230&amp;"_"&amp;$D230&amp;"_"&amp;Q$10,'Model Skims Data'!$A:$H,7,FALSE)</f>
        <v>#N/A</v>
      </c>
      <c r="R230" s="134" t="e">
        <f>VLOOKUP($B230&amp;"_"&amp;$C230&amp;"_"&amp;$D230&amp;"_"&amp;R$10,'Model Skims Data'!$A:$H,6,FALSE)</f>
        <v>#N/A</v>
      </c>
      <c r="S230" s="134" t="e">
        <f>VLOOKUP($B230&amp;"_"&amp;$C230&amp;"_"&amp;$D230&amp;"_"&amp;S$10,'Model Skims Data'!$A:$H,7,FALSE)</f>
        <v>#N/A</v>
      </c>
      <c r="T230" s="134" t="e">
        <f>VLOOKUP($B230&amp;"_"&amp;$C230&amp;"_"&amp;$D230&amp;"_"&amp;T$10,'Model Skims Data'!$A:$H,6,FALSE)</f>
        <v>#N/A</v>
      </c>
      <c r="U230" s="134" t="e">
        <f>VLOOKUP($B230&amp;"_"&amp;$C230&amp;"_"&amp;$D230&amp;"_"&amp;U$10,'Model Skims Data'!$A:$H,7,FALSE)</f>
        <v>#N/A</v>
      </c>
      <c r="V230" s="134" t="e">
        <f>VLOOKUP($B230&amp;"_"&amp;$C230&amp;"_"&amp;$D230&amp;"_"&amp;V$10,'Model Skims Data'!$A:$H,8,FALSE)</f>
        <v>#N/A</v>
      </c>
      <c r="W230" s="134" t="e">
        <f>VLOOKUP($B230&amp;"_"&amp;$C230&amp;"_"&amp;$D230&amp;"_"&amp;W$10,'Model Skims Data'!$A:$H,8,FALSE)</f>
        <v>#N/A</v>
      </c>
      <c r="X230" s="134" t="e">
        <f>VLOOKUP($B230&amp;"_"&amp;$C230&amp;"_"&amp;$D230&amp;"_"&amp;X$10,'Model Skims Data'!$A:$H,8,FALSE)</f>
        <v>#N/A</v>
      </c>
      <c r="Y230" s="134">
        <f>HLOOKUP('Pooling Demand- Subsidy &amp; ML'!$B230,'Main Sheet'!$B$9:$F$44,21,FALSE)</f>
        <v>0</v>
      </c>
      <c r="Z230" s="134">
        <f>HLOOKUP('Pooling Demand- Subsidy &amp; ML'!$B230,'Main Sheet'!$B$9:$F$44,23,FALSE)</f>
        <v>0</v>
      </c>
      <c r="AA230" s="179">
        <f>HLOOKUP('Pooling Demand- Subsidy &amp; ML'!$B230,'Main Sheet'!$B$9:$F$44,28,FALSE)</f>
        <v>-1.9513339196716502E-3</v>
      </c>
      <c r="AB230" s="180">
        <f>HLOOKUP('Pooling Demand- Subsidy &amp; ML'!$B230,'Main Sheet'!$B$9:$F$44,30,FALSE)</f>
        <v>-2.6</v>
      </c>
      <c r="AC230" s="180">
        <f>HLOOKUP('Pooling Demand- Subsidy &amp; ML'!$B230,'Main Sheet'!$B$9:$F$44,31,FALSE)</f>
        <v>-5.9</v>
      </c>
      <c r="AD230" s="180">
        <f>HLOOKUP('Pooling Demand- Subsidy &amp; ML'!$B230,'Main Sheet'!$B$9:$F$44,32,FALSE)</f>
        <v>-7.9</v>
      </c>
      <c r="AE230" s="108" t="e">
        <f t="shared" si="165"/>
        <v>#N/A</v>
      </c>
      <c r="AF230" s="108" t="e">
        <f t="shared" si="166"/>
        <v>#N/A</v>
      </c>
      <c r="AG230" s="108" t="e">
        <f t="shared" si="167"/>
        <v>#N/A</v>
      </c>
      <c r="AH230" s="134">
        <f>HLOOKUP('Pooling Demand- Subsidy &amp; ML'!$B230,'Main Sheet'!$B$9:$F$44,24,FALSE)</f>
        <v>54</v>
      </c>
      <c r="AI230" s="180">
        <f>HLOOKUP('Pooling Demand- Subsidy &amp; ML'!$B230,'Main Sheet'!$B$9:$F$44,34,FALSE)</f>
        <v>-2.9</v>
      </c>
      <c r="AJ230" s="180">
        <f>HLOOKUP('Pooling Demand- Subsidy &amp; ML'!$B230,'Main Sheet'!$B$9:$F$44,35,FALSE)</f>
        <v>-6.3</v>
      </c>
      <c r="AK230" s="180">
        <f>HLOOKUP('Pooling Demand- Subsidy &amp; ML'!$B230,'Main Sheet'!$B$9:$F$44,36,FALSE)</f>
        <v>-8.4</v>
      </c>
      <c r="AL230" s="108" t="e">
        <f t="shared" si="168"/>
        <v>#N/A</v>
      </c>
      <c r="AM230" s="108" t="e">
        <f t="shared" si="169"/>
        <v>#N/A</v>
      </c>
      <c r="AN230" s="108" t="e">
        <f t="shared" si="170"/>
        <v>#N/A</v>
      </c>
      <c r="AO230" s="128" t="e">
        <f>HLOOKUP($B230,'Main Sheet'!$B$9:$F$44,26,FALSE)*$P230/(1-AE230)</f>
        <v>#N/A</v>
      </c>
      <c r="AP230" s="128" t="e">
        <f>HLOOKUP($B230,'Main Sheet'!$B$9:$F$44,26,FALSE)*$P230/(1-AF230)</f>
        <v>#N/A</v>
      </c>
      <c r="AQ230" s="128" t="e">
        <f>HLOOKUP($B230,'Main Sheet'!$B$9:$F$44,26,FALSE)*$P230/(1-AG230)</f>
        <v>#N/A</v>
      </c>
      <c r="AR230" s="128" t="e">
        <f>HLOOKUP($B230,'Main Sheet'!$B$9:$F$44,26,FALSE)*$R230/(1-AE230)</f>
        <v>#N/A</v>
      </c>
      <c r="AS230" s="128" t="e">
        <f>HLOOKUP($B230,'Main Sheet'!$B$9:$F$44,26,FALSE)*$R230/(1-AF230)</f>
        <v>#N/A</v>
      </c>
      <c r="AT230" s="128" t="e">
        <f>HLOOKUP($B230,'Main Sheet'!$B$9:$F$44,26,FALSE)*$R230/(1-AG230)</f>
        <v>#N/A</v>
      </c>
      <c r="AU230" s="128" t="e">
        <f>HLOOKUP($B230,'Main Sheet'!$B$9:$F$44,26,FALSE)*$T230/(1-AL230)</f>
        <v>#N/A</v>
      </c>
      <c r="AV230" s="128" t="e">
        <f>HLOOKUP($B230,'Main Sheet'!$B$9:$F$44,26,FALSE)*$T230/(1-AM230)</f>
        <v>#N/A</v>
      </c>
      <c r="AW230" s="128" t="e">
        <f>HLOOKUP($B230,'Main Sheet'!$B$9:$F$44,26,FALSE)*$T230/(1-AN230)</f>
        <v>#N/A</v>
      </c>
      <c r="AX230" s="50" t="e">
        <f t="shared" si="129"/>
        <v>#N/A</v>
      </c>
      <c r="AY230" s="50" t="e">
        <f t="shared" si="130"/>
        <v>#N/A</v>
      </c>
      <c r="AZ230" s="50" t="e">
        <f t="shared" si="131"/>
        <v>#N/A</v>
      </c>
      <c r="BA230" s="50" t="e">
        <f t="shared" si="132"/>
        <v>#N/A</v>
      </c>
      <c r="BB230" s="50" t="e">
        <f t="shared" si="133"/>
        <v>#N/A</v>
      </c>
      <c r="BC230" s="50" t="e">
        <f t="shared" si="134"/>
        <v>#N/A</v>
      </c>
      <c r="BD230" s="50" t="e">
        <f t="shared" si="135"/>
        <v>#N/A</v>
      </c>
      <c r="BE230" s="50" t="e">
        <f t="shared" si="136"/>
        <v>#N/A</v>
      </c>
      <c r="BF230" s="50" t="e">
        <f t="shared" si="137"/>
        <v>#N/A</v>
      </c>
      <c r="BG230" s="131" t="e">
        <f t="shared" si="138"/>
        <v>#N/A</v>
      </c>
      <c r="BH230" s="131" t="e">
        <f t="shared" si="139"/>
        <v>#N/A</v>
      </c>
      <c r="BI230" s="131" t="e">
        <f t="shared" si="140"/>
        <v>#N/A</v>
      </c>
      <c r="BJ230" s="131" t="e">
        <f t="shared" si="141"/>
        <v>#N/A</v>
      </c>
      <c r="BK230" s="131" t="e">
        <f t="shared" si="142"/>
        <v>#N/A</v>
      </c>
      <c r="BL230" s="131" t="e">
        <f t="shared" si="143"/>
        <v>#N/A</v>
      </c>
      <c r="BM230" s="131" t="e">
        <f t="shared" si="144"/>
        <v>#N/A</v>
      </c>
      <c r="BN230" s="131" t="e">
        <f t="shared" si="145"/>
        <v>#N/A</v>
      </c>
      <c r="BO230" s="131" t="e">
        <f t="shared" si="146"/>
        <v>#N/A</v>
      </c>
      <c r="BP230" s="129" t="e">
        <f t="shared" si="147"/>
        <v>#N/A</v>
      </c>
      <c r="BQ230" s="129" t="e">
        <f t="shared" si="148"/>
        <v>#N/A</v>
      </c>
      <c r="BR230" s="129" t="e">
        <f t="shared" si="149"/>
        <v>#N/A</v>
      </c>
      <c r="BS230" s="129" t="e">
        <f t="shared" si="150"/>
        <v>#N/A</v>
      </c>
      <c r="BT230" s="129" t="e">
        <f t="shared" si="151"/>
        <v>#N/A</v>
      </c>
      <c r="BU230" s="129" t="e">
        <f t="shared" si="152"/>
        <v>#N/A</v>
      </c>
      <c r="BV230" s="129" t="e">
        <f t="shared" si="153"/>
        <v>#N/A</v>
      </c>
      <c r="BW230" s="129" t="e">
        <f t="shared" si="154"/>
        <v>#N/A</v>
      </c>
      <c r="BX230" s="129" t="e">
        <f t="shared" si="155"/>
        <v>#N/A</v>
      </c>
      <c r="BY230" s="131" t="e">
        <f t="shared" si="156"/>
        <v>#N/A</v>
      </c>
      <c r="BZ230" s="131" t="e">
        <f t="shared" si="157"/>
        <v>#N/A</v>
      </c>
      <c r="CA230" s="131" t="e">
        <f t="shared" si="158"/>
        <v>#N/A</v>
      </c>
      <c r="CB230" s="131" t="e">
        <f t="shared" si="159"/>
        <v>#N/A</v>
      </c>
      <c r="CC230" s="131" t="e">
        <f t="shared" si="160"/>
        <v>#N/A</v>
      </c>
      <c r="CD230" s="131" t="e">
        <f t="shared" si="161"/>
        <v>#N/A</v>
      </c>
      <c r="CE230" s="131" t="e">
        <f t="shared" si="162"/>
        <v>#N/A</v>
      </c>
      <c r="CF230" s="131" t="e">
        <f t="shared" si="163"/>
        <v>#N/A</v>
      </c>
      <c r="CG230" s="131" t="e">
        <f t="shared" si="164"/>
        <v>#N/A</v>
      </c>
    </row>
    <row r="231" spans="2:85" x14ac:dyDescent="0.2">
      <c r="B231" s="103">
        <v>2050</v>
      </c>
      <c r="C231" s="103">
        <v>1</v>
      </c>
      <c r="D231" s="103">
        <v>3</v>
      </c>
      <c r="E231" s="4" t="s">
        <v>3</v>
      </c>
      <c r="F231" s="4" t="s">
        <v>5</v>
      </c>
      <c r="G231" s="133">
        <f>SUMIFS('Model Trip Data'!$H:$H,'Model Trip Data'!$A:$A,$B231,'Model Trip Data'!$B:$B,$C231,'Model Trip Data'!$C:$C,$D231,'Model Trip Data'!$E:$E,G$7,'Model Trip Data'!$F:$F,G$8,'Model Trip Data'!$D:$D,G$10,'Model Trip Data'!$G:$G,G$9)</f>
        <v>0</v>
      </c>
      <c r="H231" s="133">
        <f>SUMIFS('Model Trip Data'!$H:$H,'Model Trip Data'!$A:$A,$B231,'Model Trip Data'!$B:$B,$C231,'Model Trip Data'!$C:$C,$D231,'Model Trip Data'!$E:$E,H$7,'Model Trip Data'!$F:$F,H$8,'Model Trip Data'!$D:$D,H$10,'Model Trip Data'!$G:$G,H$9)</f>
        <v>0</v>
      </c>
      <c r="I231" s="133">
        <f>SUMIFS('Model Trip Data'!$H:$H,'Model Trip Data'!$A:$A,$B231,'Model Trip Data'!$B:$B,$C231,'Model Trip Data'!$C:$C,$D231,'Model Trip Data'!$E:$E,I$7,'Model Trip Data'!$F:$F,I$8,'Model Trip Data'!$D:$D,I$10,'Model Trip Data'!$G:$G,I$9)</f>
        <v>0</v>
      </c>
      <c r="J231" s="133">
        <f>SUMIFS('Model Trip Data'!$H:$H,'Model Trip Data'!$A:$A,$B231,'Model Trip Data'!$B:$B,$C231,'Model Trip Data'!$C:$C,$D231,'Model Trip Data'!$E:$E,J$7,'Model Trip Data'!$F:$F,J$8,'Model Trip Data'!$D:$D,J$10,'Model Trip Data'!$G:$G,J$9)</f>
        <v>0</v>
      </c>
      <c r="K231" s="133">
        <f>SUMIFS('Model Trip Data'!$H:$H,'Model Trip Data'!$A:$A,$B231,'Model Trip Data'!$B:$B,$C231,'Model Trip Data'!$C:$C,$D231,'Model Trip Data'!$E:$E,K$7,'Model Trip Data'!$F:$F,K$8,'Model Trip Data'!$D:$D,K$10,'Model Trip Data'!$G:$G,K$9)</f>
        <v>0</v>
      </c>
      <c r="L231" s="133">
        <f>SUMIFS('Model Trip Data'!$H:$H,'Model Trip Data'!$A:$A,$B231,'Model Trip Data'!$B:$B,$C231,'Model Trip Data'!$C:$C,$D231,'Model Trip Data'!$E:$E,L$7,'Model Trip Data'!$F:$F,L$8,'Model Trip Data'!$D:$D,L$10,'Model Trip Data'!$G:$G,L$9)</f>
        <v>0</v>
      </c>
      <c r="M231" s="133">
        <f>SUMIFS('Model Trip Data'!$H:$H,'Model Trip Data'!$A:$A,$B231,'Model Trip Data'!$B:$B,$C231,'Model Trip Data'!$C:$C,$D231,'Model Trip Data'!$E:$E,M$7,'Model Trip Data'!$F:$F,M$8,'Model Trip Data'!$G:$G,M$9)</f>
        <v>0</v>
      </c>
      <c r="N231" s="133">
        <f>SUMIFS('Model Trip Data'!$H:$H,'Model Trip Data'!$A:$A,$B231,'Model Trip Data'!$B:$B,$C231,'Model Trip Data'!$C:$C,$D231,'Model Trip Data'!$E:$E,N$7,'Model Trip Data'!$F:$F,N$8,'Model Trip Data'!$G:$G,N$9)</f>
        <v>0</v>
      </c>
      <c r="O231" s="133">
        <f>SUMIFS('Model Trip Data'!$H:$H,'Model Trip Data'!$A:$A,$B231,'Model Trip Data'!$B:$B,$C231,'Model Trip Data'!$C:$C,$D231,'Model Trip Data'!$E:$E,O$7,'Model Trip Data'!$F:$F,O$8,'Model Trip Data'!$G:$G,O$9)</f>
        <v>0</v>
      </c>
      <c r="P231" s="134" t="e">
        <f>VLOOKUP($B231&amp;"_"&amp;$C231&amp;"_"&amp;$D231&amp;"_"&amp;P$10,'Model Skims Data'!$A:$H,6,FALSE)</f>
        <v>#N/A</v>
      </c>
      <c r="Q231" s="134" t="e">
        <f>VLOOKUP($B231&amp;"_"&amp;$C231&amp;"_"&amp;$D231&amp;"_"&amp;Q$10,'Model Skims Data'!$A:$H,7,FALSE)</f>
        <v>#N/A</v>
      </c>
      <c r="R231" s="134" t="e">
        <f>VLOOKUP($B231&amp;"_"&amp;$C231&amp;"_"&amp;$D231&amp;"_"&amp;R$10,'Model Skims Data'!$A:$H,6,FALSE)</f>
        <v>#N/A</v>
      </c>
      <c r="S231" s="134" t="e">
        <f>VLOOKUP($B231&amp;"_"&amp;$C231&amp;"_"&amp;$D231&amp;"_"&amp;S$10,'Model Skims Data'!$A:$H,7,FALSE)</f>
        <v>#N/A</v>
      </c>
      <c r="T231" s="134" t="e">
        <f>VLOOKUP($B231&amp;"_"&amp;$C231&amp;"_"&amp;$D231&amp;"_"&amp;T$10,'Model Skims Data'!$A:$H,6,FALSE)</f>
        <v>#N/A</v>
      </c>
      <c r="U231" s="134" t="e">
        <f>VLOOKUP($B231&amp;"_"&amp;$C231&amp;"_"&amp;$D231&amp;"_"&amp;U$10,'Model Skims Data'!$A:$H,7,FALSE)</f>
        <v>#N/A</v>
      </c>
      <c r="V231" s="134" t="e">
        <f>VLOOKUP($B231&amp;"_"&amp;$C231&amp;"_"&amp;$D231&amp;"_"&amp;V$10,'Model Skims Data'!$A:$H,8,FALSE)</f>
        <v>#N/A</v>
      </c>
      <c r="W231" s="134" t="e">
        <f>VLOOKUP($B231&amp;"_"&amp;$C231&amp;"_"&amp;$D231&amp;"_"&amp;W$10,'Model Skims Data'!$A:$H,8,FALSE)</f>
        <v>#N/A</v>
      </c>
      <c r="X231" s="134" t="e">
        <f>VLOOKUP($B231&amp;"_"&amp;$C231&amp;"_"&amp;$D231&amp;"_"&amp;X$10,'Model Skims Data'!$A:$H,8,FALSE)</f>
        <v>#N/A</v>
      </c>
      <c r="Y231" s="134">
        <f>HLOOKUP('Pooling Demand- Subsidy &amp; ML'!$B231,'Main Sheet'!$B$9:$F$44,21,FALSE)</f>
        <v>0</v>
      </c>
      <c r="Z231" s="134">
        <f>HLOOKUP('Pooling Demand- Subsidy &amp; ML'!$B231,'Main Sheet'!$B$9:$F$44,23,FALSE)</f>
        <v>0</v>
      </c>
      <c r="AA231" s="179">
        <f>HLOOKUP('Pooling Demand- Subsidy &amp; ML'!$B231,'Main Sheet'!$B$9:$F$44,28,FALSE)</f>
        <v>-1.9513339196716502E-3</v>
      </c>
      <c r="AB231" s="180">
        <f>HLOOKUP('Pooling Demand- Subsidy &amp; ML'!$B231,'Main Sheet'!$B$9:$F$44,30,FALSE)</f>
        <v>-2.6</v>
      </c>
      <c r="AC231" s="180">
        <f>HLOOKUP('Pooling Demand- Subsidy &amp; ML'!$B231,'Main Sheet'!$B$9:$F$44,31,FALSE)</f>
        <v>-5.9</v>
      </c>
      <c r="AD231" s="180">
        <f>HLOOKUP('Pooling Demand- Subsidy &amp; ML'!$B231,'Main Sheet'!$B$9:$F$44,32,FALSE)</f>
        <v>-7.9</v>
      </c>
      <c r="AE231" s="108" t="e">
        <f t="shared" si="165"/>
        <v>#N/A</v>
      </c>
      <c r="AF231" s="108" t="e">
        <f t="shared" si="166"/>
        <v>#N/A</v>
      </c>
      <c r="AG231" s="108" t="e">
        <f t="shared" si="167"/>
        <v>#N/A</v>
      </c>
      <c r="AH231" s="134">
        <f>HLOOKUP('Pooling Demand- Subsidy &amp; ML'!$B231,'Main Sheet'!$B$9:$F$44,24,FALSE)</f>
        <v>54</v>
      </c>
      <c r="AI231" s="180">
        <f>HLOOKUP('Pooling Demand- Subsidy &amp; ML'!$B231,'Main Sheet'!$B$9:$F$44,34,FALSE)</f>
        <v>-2.9</v>
      </c>
      <c r="AJ231" s="180">
        <f>HLOOKUP('Pooling Demand- Subsidy &amp; ML'!$B231,'Main Sheet'!$B$9:$F$44,35,FALSE)</f>
        <v>-6.3</v>
      </c>
      <c r="AK231" s="180">
        <f>HLOOKUP('Pooling Demand- Subsidy &amp; ML'!$B231,'Main Sheet'!$B$9:$F$44,36,FALSE)</f>
        <v>-8.4</v>
      </c>
      <c r="AL231" s="108" t="e">
        <f t="shared" si="168"/>
        <v>#N/A</v>
      </c>
      <c r="AM231" s="108" t="e">
        <f t="shared" si="169"/>
        <v>#N/A</v>
      </c>
      <c r="AN231" s="108" t="e">
        <f t="shared" si="170"/>
        <v>#N/A</v>
      </c>
      <c r="AO231" s="128" t="e">
        <f>HLOOKUP($B231,'Main Sheet'!$B$9:$F$44,26,FALSE)*$P231/(1-AE231)</f>
        <v>#N/A</v>
      </c>
      <c r="AP231" s="128" t="e">
        <f>HLOOKUP($B231,'Main Sheet'!$B$9:$F$44,26,FALSE)*$P231/(1-AF231)</f>
        <v>#N/A</v>
      </c>
      <c r="AQ231" s="128" t="e">
        <f>HLOOKUP($B231,'Main Sheet'!$B$9:$F$44,26,FALSE)*$P231/(1-AG231)</f>
        <v>#N/A</v>
      </c>
      <c r="AR231" s="128" t="e">
        <f>HLOOKUP($B231,'Main Sheet'!$B$9:$F$44,26,FALSE)*$R231/(1-AE231)</f>
        <v>#N/A</v>
      </c>
      <c r="AS231" s="128" t="e">
        <f>HLOOKUP($B231,'Main Sheet'!$B$9:$F$44,26,FALSE)*$R231/(1-AF231)</f>
        <v>#N/A</v>
      </c>
      <c r="AT231" s="128" t="e">
        <f>HLOOKUP($B231,'Main Sheet'!$B$9:$F$44,26,FALSE)*$R231/(1-AG231)</f>
        <v>#N/A</v>
      </c>
      <c r="AU231" s="128" t="e">
        <f>HLOOKUP($B231,'Main Sheet'!$B$9:$F$44,26,FALSE)*$T231/(1-AL231)</f>
        <v>#N/A</v>
      </c>
      <c r="AV231" s="128" t="e">
        <f>HLOOKUP($B231,'Main Sheet'!$B$9:$F$44,26,FALSE)*$T231/(1-AM231)</f>
        <v>#N/A</v>
      </c>
      <c r="AW231" s="128" t="e">
        <f>HLOOKUP($B231,'Main Sheet'!$B$9:$F$44,26,FALSE)*$T231/(1-AN231)</f>
        <v>#N/A</v>
      </c>
      <c r="AX231" s="50" t="e">
        <f t="shared" si="129"/>
        <v>#N/A</v>
      </c>
      <c r="AY231" s="50" t="e">
        <f t="shared" si="130"/>
        <v>#N/A</v>
      </c>
      <c r="AZ231" s="50" t="e">
        <f t="shared" si="131"/>
        <v>#N/A</v>
      </c>
      <c r="BA231" s="50" t="e">
        <f t="shared" si="132"/>
        <v>#N/A</v>
      </c>
      <c r="BB231" s="50" t="e">
        <f t="shared" si="133"/>
        <v>#N/A</v>
      </c>
      <c r="BC231" s="50" t="e">
        <f t="shared" si="134"/>
        <v>#N/A</v>
      </c>
      <c r="BD231" s="50" t="e">
        <f t="shared" si="135"/>
        <v>#N/A</v>
      </c>
      <c r="BE231" s="50" t="e">
        <f t="shared" si="136"/>
        <v>#N/A</v>
      </c>
      <c r="BF231" s="50" t="e">
        <f t="shared" si="137"/>
        <v>#N/A</v>
      </c>
      <c r="BG231" s="131" t="e">
        <f t="shared" si="138"/>
        <v>#N/A</v>
      </c>
      <c r="BH231" s="131" t="e">
        <f t="shared" si="139"/>
        <v>#N/A</v>
      </c>
      <c r="BI231" s="131" t="e">
        <f t="shared" si="140"/>
        <v>#N/A</v>
      </c>
      <c r="BJ231" s="131" t="e">
        <f t="shared" si="141"/>
        <v>#N/A</v>
      </c>
      <c r="BK231" s="131" t="e">
        <f t="shared" si="142"/>
        <v>#N/A</v>
      </c>
      <c r="BL231" s="131" t="e">
        <f t="shared" si="143"/>
        <v>#N/A</v>
      </c>
      <c r="BM231" s="131" t="e">
        <f t="shared" si="144"/>
        <v>#N/A</v>
      </c>
      <c r="BN231" s="131" t="e">
        <f t="shared" si="145"/>
        <v>#N/A</v>
      </c>
      <c r="BO231" s="131" t="e">
        <f t="shared" si="146"/>
        <v>#N/A</v>
      </c>
      <c r="BP231" s="129" t="e">
        <f t="shared" si="147"/>
        <v>#N/A</v>
      </c>
      <c r="BQ231" s="129" t="e">
        <f t="shared" si="148"/>
        <v>#N/A</v>
      </c>
      <c r="BR231" s="129" t="e">
        <f t="shared" si="149"/>
        <v>#N/A</v>
      </c>
      <c r="BS231" s="129" t="e">
        <f t="shared" si="150"/>
        <v>#N/A</v>
      </c>
      <c r="BT231" s="129" t="e">
        <f t="shared" si="151"/>
        <v>#N/A</v>
      </c>
      <c r="BU231" s="129" t="e">
        <f t="shared" si="152"/>
        <v>#N/A</v>
      </c>
      <c r="BV231" s="129" t="e">
        <f t="shared" si="153"/>
        <v>#N/A</v>
      </c>
      <c r="BW231" s="129" t="e">
        <f t="shared" si="154"/>
        <v>#N/A</v>
      </c>
      <c r="BX231" s="129" t="e">
        <f t="shared" si="155"/>
        <v>#N/A</v>
      </c>
      <c r="BY231" s="131" t="e">
        <f t="shared" si="156"/>
        <v>#N/A</v>
      </c>
      <c r="BZ231" s="131" t="e">
        <f t="shared" si="157"/>
        <v>#N/A</v>
      </c>
      <c r="CA231" s="131" t="e">
        <f t="shared" si="158"/>
        <v>#N/A</v>
      </c>
      <c r="CB231" s="131" t="e">
        <f t="shared" si="159"/>
        <v>#N/A</v>
      </c>
      <c r="CC231" s="131" t="e">
        <f t="shared" si="160"/>
        <v>#N/A</v>
      </c>
      <c r="CD231" s="131" t="e">
        <f t="shared" si="161"/>
        <v>#N/A</v>
      </c>
      <c r="CE231" s="131" t="e">
        <f t="shared" si="162"/>
        <v>#N/A</v>
      </c>
      <c r="CF231" s="131" t="e">
        <f t="shared" si="163"/>
        <v>#N/A</v>
      </c>
      <c r="CG231" s="131" t="e">
        <f t="shared" si="164"/>
        <v>#N/A</v>
      </c>
    </row>
    <row r="232" spans="2:85" x14ac:dyDescent="0.2">
      <c r="B232" s="103">
        <v>2050</v>
      </c>
      <c r="C232" s="103">
        <v>2</v>
      </c>
      <c r="D232" s="103">
        <v>3</v>
      </c>
      <c r="E232" s="4" t="s">
        <v>4</v>
      </c>
      <c r="F232" s="4" t="s">
        <v>5</v>
      </c>
      <c r="G232" s="133">
        <f>SUMIFS('Model Trip Data'!$H:$H,'Model Trip Data'!$A:$A,$B232,'Model Trip Data'!$B:$B,$C232,'Model Trip Data'!$C:$C,$D232,'Model Trip Data'!$E:$E,G$7,'Model Trip Data'!$F:$F,G$8,'Model Trip Data'!$D:$D,G$10,'Model Trip Data'!$G:$G,G$9)</f>
        <v>0</v>
      </c>
      <c r="H232" s="133">
        <f>SUMIFS('Model Trip Data'!$H:$H,'Model Trip Data'!$A:$A,$B232,'Model Trip Data'!$B:$B,$C232,'Model Trip Data'!$C:$C,$D232,'Model Trip Data'!$E:$E,H$7,'Model Trip Data'!$F:$F,H$8,'Model Trip Data'!$D:$D,H$10,'Model Trip Data'!$G:$G,H$9)</f>
        <v>0</v>
      </c>
      <c r="I232" s="133">
        <f>SUMIFS('Model Trip Data'!$H:$H,'Model Trip Data'!$A:$A,$B232,'Model Trip Data'!$B:$B,$C232,'Model Trip Data'!$C:$C,$D232,'Model Trip Data'!$E:$E,I$7,'Model Trip Data'!$F:$F,I$8,'Model Trip Data'!$D:$D,I$10,'Model Trip Data'!$G:$G,I$9)</f>
        <v>0</v>
      </c>
      <c r="J232" s="133">
        <f>SUMIFS('Model Trip Data'!$H:$H,'Model Trip Data'!$A:$A,$B232,'Model Trip Data'!$B:$B,$C232,'Model Trip Data'!$C:$C,$D232,'Model Trip Data'!$E:$E,J$7,'Model Trip Data'!$F:$F,J$8,'Model Trip Data'!$D:$D,J$10,'Model Trip Data'!$G:$G,J$9)</f>
        <v>0</v>
      </c>
      <c r="K232" s="133">
        <f>SUMIFS('Model Trip Data'!$H:$H,'Model Trip Data'!$A:$A,$B232,'Model Trip Data'!$B:$B,$C232,'Model Trip Data'!$C:$C,$D232,'Model Trip Data'!$E:$E,K$7,'Model Trip Data'!$F:$F,K$8,'Model Trip Data'!$D:$D,K$10,'Model Trip Data'!$G:$G,K$9)</f>
        <v>0</v>
      </c>
      <c r="L232" s="133">
        <f>SUMIFS('Model Trip Data'!$H:$H,'Model Trip Data'!$A:$A,$B232,'Model Trip Data'!$B:$B,$C232,'Model Trip Data'!$C:$C,$D232,'Model Trip Data'!$E:$E,L$7,'Model Trip Data'!$F:$F,L$8,'Model Trip Data'!$D:$D,L$10,'Model Trip Data'!$G:$G,L$9)</f>
        <v>0</v>
      </c>
      <c r="M232" s="133">
        <f>SUMIFS('Model Trip Data'!$H:$H,'Model Trip Data'!$A:$A,$B232,'Model Trip Data'!$B:$B,$C232,'Model Trip Data'!$C:$C,$D232,'Model Trip Data'!$E:$E,M$7,'Model Trip Data'!$F:$F,M$8,'Model Trip Data'!$G:$G,M$9)</f>
        <v>0</v>
      </c>
      <c r="N232" s="133">
        <f>SUMIFS('Model Trip Data'!$H:$H,'Model Trip Data'!$A:$A,$B232,'Model Trip Data'!$B:$B,$C232,'Model Trip Data'!$C:$C,$D232,'Model Trip Data'!$E:$E,N$7,'Model Trip Data'!$F:$F,N$8,'Model Trip Data'!$G:$G,N$9)</f>
        <v>0</v>
      </c>
      <c r="O232" s="133">
        <f>SUMIFS('Model Trip Data'!$H:$H,'Model Trip Data'!$A:$A,$B232,'Model Trip Data'!$B:$B,$C232,'Model Trip Data'!$C:$C,$D232,'Model Trip Data'!$E:$E,O$7,'Model Trip Data'!$F:$F,O$8,'Model Trip Data'!$G:$G,O$9)</f>
        <v>0</v>
      </c>
      <c r="P232" s="134" t="e">
        <f>VLOOKUP($B232&amp;"_"&amp;$C232&amp;"_"&amp;$D232&amp;"_"&amp;P$10,'Model Skims Data'!$A:$H,6,FALSE)</f>
        <v>#N/A</v>
      </c>
      <c r="Q232" s="134" t="e">
        <f>VLOOKUP($B232&amp;"_"&amp;$C232&amp;"_"&amp;$D232&amp;"_"&amp;Q$10,'Model Skims Data'!$A:$H,7,FALSE)</f>
        <v>#N/A</v>
      </c>
      <c r="R232" s="134" t="e">
        <f>VLOOKUP($B232&amp;"_"&amp;$C232&amp;"_"&amp;$D232&amp;"_"&amp;R$10,'Model Skims Data'!$A:$H,6,FALSE)</f>
        <v>#N/A</v>
      </c>
      <c r="S232" s="134" t="e">
        <f>VLOOKUP($B232&amp;"_"&amp;$C232&amp;"_"&amp;$D232&amp;"_"&amp;S$10,'Model Skims Data'!$A:$H,7,FALSE)</f>
        <v>#N/A</v>
      </c>
      <c r="T232" s="134" t="e">
        <f>VLOOKUP($B232&amp;"_"&amp;$C232&amp;"_"&amp;$D232&amp;"_"&amp;T$10,'Model Skims Data'!$A:$H,6,FALSE)</f>
        <v>#N/A</v>
      </c>
      <c r="U232" s="134" t="e">
        <f>VLOOKUP($B232&amp;"_"&amp;$C232&amp;"_"&amp;$D232&amp;"_"&amp;U$10,'Model Skims Data'!$A:$H,7,FALSE)</f>
        <v>#N/A</v>
      </c>
      <c r="V232" s="134" t="e">
        <f>VLOOKUP($B232&amp;"_"&amp;$C232&amp;"_"&amp;$D232&amp;"_"&amp;V$10,'Model Skims Data'!$A:$H,8,FALSE)</f>
        <v>#N/A</v>
      </c>
      <c r="W232" s="134" t="e">
        <f>VLOOKUP($B232&amp;"_"&amp;$C232&amp;"_"&amp;$D232&amp;"_"&amp;W$10,'Model Skims Data'!$A:$H,8,FALSE)</f>
        <v>#N/A</v>
      </c>
      <c r="X232" s="134" t="e">
        <f>VLOOKUP($B232&amp;"_"&amp;$C232&amp;"_"&amp;$D232&amp;"_"&amp;X$10,'Model Skims Data'!$A:$H,8,FALSE)</f>
        <v>#N/A</v>
      </c>
      <c r="Y232" s="134">
        <f>HLOOKUP('Pooling Demand- Subsidy &amp; ML'!$B232,'Main Sheet'!$B$9:$F$44,21,FALSE)</f>
        <v>0</v>
      </c>
      <c r="Z232" s="134">
        <f>HLOOKUP('Pooling Demand- Subsidy &amp; ML'!$B232,'Main Sheet'!$B$9:$F$44,23,FALSE)</f>
        <v>0</v>
      </c>
      <c r="AA232" s="179">
        <f>HLOOKUP('Pooling Demand- Subsidy &amp; ML'!$B232,'Main Sheet'!$B$9:$F$44,28,FALSE)</f>
        <v>-1.9513339196716502E-3</v>
      </c>
      <c r="AB232" s="180">
        <f>HLOOKUP('Pooling Demand- Subsidy &amp; ML'!$B232,'Main Sheet'!$B$9:$F$44,30,FALSE)</f>
        <v>-2.6</v>
      </c>
      <c r="AC232" s="180">
        <f>HLOOKUP('Pooling Demand- Subsidy &amp; ML'!$B232,'Main Sheet'!$B$9:$F$44,31,FALSE)</f>
        <v>-5.9</v>
      </c>
      <c r="AD232" s="180">
        <f>HLOOKUP('Pooling Demand- Subsidy &amp; ML'!$B232,'Main Sheet'!$B$9:$F$44,32,FALSE)</f>
        <v>-7.9</v>
      </c>
      <c r="AE232" s="108" t="e">
        <f t="shared" si="165"/>
        <v>#N/A</v>
      </c>
      <c r="AF232" s="108" t="e">
        <f t="shared" si="166"/>
        <v>#N/A</v>
      </c>
      <c r="AG232" s="108" t="e">
        <f t="shared" si="167"/>
        <v>#N/A</v>
      </c>
      <c r="AH232" s="134">
        <f>HLOOKUP('Pooling Demand- Subsidy &amp; ML'!$B232,'Main Sheet'!$B$9:$F$44,24,FALSE)</f>
        <v>54</v>
      </c>
      <c r="AI232" s="180">
        <f>HLOOKUP('Pooling Demand- Subsidy &amp; ML'!$B232,'Main Sheet'!$B$9:$F$44,34,FALSE)</f>
        <v>-2.9</v>
      </c>
      <c r="AJ232" s="180">
        <f>HLOOKUP('Pooling Demand- Subsidy &amp; ML'!$B232,'Main Sheet'!$B$9:$F$44,35,FALSE)</f>
        <v>-6.3</v>
      </c>
      <c r="AK232" s="180">
        <f>HLOOKUP('Pooling Demand- Subsidy &amp; ML'!$B232,'Main Sheet'!$B$9:$F$44,36,FALSE)</f>
        <v>-8.4</v>
      </c>
      <c r="AL232" s="108" t="e">
        <f t="shared" si="168"/>
        <v>#N/A</v>
      </c>
      <c r="AM232" s="108" t="e">
        <f t="shared" si="169"/>
        <v>#N/A</v>
      </c>
      <c r="AN232" s="108" t="e">
        <f t="shared" si="170"/>
        <v>#N/A</v>
      </c>
      <c r="AO232" s="128" t="e">
        <f>HLOOKUP($B232,'Main Sheet'!$B$9:$F$44,26,FALSE)*$P232/(1-AE232)</f>
        <v>#N/A</v>
      </c>
      <c r="AP232" s="128" t="e">
        <f>HLOOKUP($B232,'Main Sheet'!$B$9:$F$44,26,FALSE)*$P232/(1-AF232)</f>
        <v>#N/A</v>
      </c>
      <c r="AQ232" s="128" t="e">
        <f>HLOOKUP($B232,'Main Sheet'!$B$9:$F$44,26,FALSE)*$P232/(1-AG232)</f>
        <v>#N/A</v>
      </c>
      <c r="AR232" s="128" t="e">
        <f>HLOOKUP($B232,'Main Sheet'!$B$9:$F$44,26,FALSE)*$R232/(1-AE232)</f>
        <v>#N/A</v>
      </c>
      <c r="AS232" s="128" t="e">
        <f>HLOOKUP($B232,'Main Sheet'!$B$9:$F$44,26,FALSE)*$R232/(1-AF232)</f>
        <v>#N/A</v>
      </c>
      <c r="AT232" s="128" t="e">
        <f>HLOOKUP($B232,'Main Sheet'!$B$9:$F$44,26,FALSE)*$R232/(1-AG232)</f>
        <v>#N/A</v>
      </c>
      <c r="AU232" s="128" t="e">
        <f>HLOOKUP($B232,'Main Sheet'!$B$9:$F$44,26,FALSE)*$T232/(1-AL232)</f>
        <v>#N/A</v>
      </c>
      <c r="AV232" s="128" t="e">
        <f>HLOOKUP($B232,'Main Sheet'!$B$9:$F$44,26,FALSE)*$T232/(1-AM232)</f>
        <v>#N/A</v>
      </c>
      <c r="AW232" s="128" t="e">
        <f>HLOOKUP($B232,'Main Sheet'!$B$9:$F$44,26,FALSE)*$T232/(1-AN232)</f>
        <v>#N/A</v>
      </c>
      <c r="AX232" s="50" t="e">
        <f t="shared" si="129"/>
        <v>#N/A</v>
      </c>
      <c r="AY232" s="50" t="e">
        <f t="shared" si="130"/>
        <v>#N/A</v>
      </c>
      <c r="AZ232" s="50" t="e">
        <f t="shared" si="131"/>
        <v>#N/A</v>
      </c>
      <c r="BA232" s="50" t="e">
        <f t="shared" si="132"/>
        <v>#N/A</v>
      </c>
      <c r="BB232" s="50" t="e">
        <f t="shared" si="133"/>
        <v>#N/A</v>
      </c>
      <c r="BC232" s="50" t="e">
        <f t="shared" si="134"/>
        <v>#N/A</v>
      </c>
      <c r="BD232" s="50" t="e">
        <f t="shared" si="135"/>
        <v>#N/A</v>
      </c>
      <c r="BE232" s="50" t="e">
        <f t="shared" si="136"/>
        <v>#N/A</v>
      </c>
      <c r="BF232" s="50" t="e">
        <f t="shared" si="137"/>
        <v>#N/A</v>
      </c>
      <c r="BG232" s="131" t="e">
        <f t="shared" si="138"/>
        <v>#N/A</v>
      </c>
      <c r="BH232" s="131" t="e">
        <f t="shared" si="139"/>
        <v>#N/A</v>
      </c>
      <c r="BI232" s="131" t="e">
        <f t="shared" si="140"/>
        <v>#N/A</v>
      </c>
      <c r="BJ232" s="131" t="e">
        <f t="shared" si="141"/>
        <v>#N/A</v>
      </c>
      <c r="BK232" s="131" t="e">
        <f t="shared" si="142"/>
        <v>#N/A</v>
      </c>
      <c r="BL232" s="131" t="e">
        <f t="shared" si="143"/>
        <v>#N/A</v>
      </c>
      <c r="BM232" s="131" t="e">
        <f t="shared" si="144"/>
        <v>#N/A</v>
      </c>
      <c r="BN232" s="131" t="e">
        <f t="shared" si="145"/>
        <v>#N/A</v>
      </c>
      <c r="BO232" s="131" t="e">
        <f t="shared" si="146"/>
        <v>#N/A</v>
      </c>
      <c r="BP232" s="129" t="e">
        <f t="shared" si="147"/>
        <v>#N/A</v>
      </c>
      <c r="BQ232" s="129" t="e">
        <f t="shared" si="148"/>
        <v>#N/A</v>
      </c>
      <c r="BR232" s="129" t="e">
        <f t="shared" si="149"/>
        <v>#N/A</v>
      </c>
      <c r="BS232" s="129" t="e">
        <f t="shared" si="150"/>
        <v>#N/A</v>
      </c>
      <c r="BT232" s="129" t="e">
        <f t="shared" si="151"/>
        <v>#N/A</v>
      </c>
      <c r="BU232" s="129" t="e">
        <f t="shared" si="152"/>
        <v>#N/A</v>
      </c>
      <c r="BV232" s="129" t="e">
        <f t="shared" si="153"/>
        <v>#N/A</v>
      </c>
      <c r="BW232" s="129" t="e">
        <f t="shared" si="154"/>
        <v>#N/A</v>
      </c>
      <c r="BX232" s="129" t="e">
        <f t="shared" si="155"/>
        <v>#N/A</v>
      </c>
      <c r="BY232" s="131" t="e">
        <f t="shared" si="156"/>
        <v>#N/A</v>
      </c>
      <c r="BZ232" s="131" t="e">
        <f t="shared" si="157"/>
        <v>#N/A</v>
      </c>
      <c r="CA232" s="131" t="e">
        <f t="shared" si="158"/>
        <v>#N/A</v>
      </c>
      <c r="CB232" s="131" t="e">
        <f t="shared" si="159"/>
        <v>#N/A</v>
      </c>
      <c r="CC232" s="131" t="e">
        <f t="shared" si="160"/>
        <v>#N/A</v>
      </c>
      <c r="CD232" s="131" t="e">
        <f t="shared" si="161"/>
        <v>#N/A</v>
      </c>
      <c r="CE232" s="131" t="e">
        <f t="shared" si="162"/>
        <v>#N/A</v>
      </c>
      <c r="CF232" s="131" t="e">
        <f t="shared" si="163"/>
        <v>#N/A</v>
      </c>
      <c r="CG232" s="131" t="e">
        <f t="shared" si="164"/>
        <v>#N/A</v>
      </c>
    </row>
    <row r="233" spans="2:85" x14ac:dyDescent="0.2">
      <c r="B233" s="103">
        <v>2050</v>
      </c>
      <c r="C233" s="103">
        <v>3</v>
      </c>
      <c r="D233" s="103">
        <v>3</v>
      </c>
      <c r="E233" s="4" t="s">
        <v>5</v>
      </c>
      <c r="F233" s="4" t="s">
        <v>5</v>
      </c>
      <c r="G233" s="133">
        <f>SUMIFS('Model Trip Data'!$H:$H,'Model Trip Data'!$A:$A,$B233,'Model Trip Data'!$B:$B,$C233,'Model Trip Data'!$C:$C,$D233,'Model Trip Data'!$E:$E,G$7,'Model Trip Data'!$F:$F,G$8,'Model Trip Data'!$D:$D,G$10,'Model Trip Data'!$G:$G,G$9)</f>
        <v>0</v>
      </c>
      <c r="H233" s="133">
        <f>SUMIFS('Model Trip Data'!$H:$H,'Model Trip Data'!$A:$A,$B233,'Model Trip Data'!$B:$B,$C233,'Model Trip Data'!$C:$C,$D233,'Model Trip Data'!$E:$E,H$7,'Model Trip Data'!$F:$F,H$8,'Model Trip Data'!$D:$D,H$10,'Model Trip Data'!$G:$G,H$9)</f>
        <v>0</v>
      </c>
      <c r="I233" s="133">
        <f>SUMIFS('Model Trip Data'!$H:$H,'Model Trip Data'!$A:$A,$B233,'Model Trip Data'!$B:$B,$C233,'Model Trip Data'!$C:$C,$D233,'Model Trip Data'!$E:$E,I$7,'Model Trip Data'!$F:$F,I$8,'Model Trip Data'!$D:$D,I$10,'Model Trip Data'!$G:$G,I$9)</f>
        <v>0</v>
      </c>
      <c r="J233" s="133">
        <f>SUMIFS('Model Trip Data'!$H:$H,'Model Trip Data'!$A:$A,$B233,'Model Trip Data'!$B:$B,$C233,'Model Trip Data'!$C:$C,$D233,'Model Trip Data'!$E:$E,J$7,'Model Trip Data'!$F:$F,J$8,'Model Trip Data'!$D:$D,J$10,'Model Trip Data'!$G:$G,J$9)</f>
        <v>0</v>
      </c>
      <c r="K233" s="133">
        <f>SUMIFS('Model Trip Data'!$H:$H,'Model Trip Data'!$A:$A,$B233,'Model Trip Data'!$B:$B,$C233,'Model Trip Data'!$C:$C,$D233,'Model Trip Data'!$E:$E,K$7,'Model Trip Data'!$F:$F,K$8,'Model Trip Data'!$D:$D,K$10,'Model Trip Data'!$G:$G,K$9)</f>
        <v>0</v>
      </c>
      <c r="L233" s="133">
        <f>SUMIFS('Model Trip Data'!$H:$H,'Model Trip Data'!$A:$A,$B233,'Model Trip Data'!$B:$B,$C233,'Model Trip Data'!$C:$C,$D233,'Model Trip Data'!$E:$E,L$7,'Model Trip Data'!$F:$F,L$8,'Model Trip Data'!$D:$D,L$10,'Model Trip Data'!$G:$G,L$9)</f>
        <v>0</v>
      </c>
      <c r="M233" s="133">
        <f>SUMIFS('Model Trip Data'!$H:$H,'Model Trip Data'!$A:$A,$B233,'Model Trip Data'!$B:$B,$C233,'Model Trip Data'!$C:$C,$D233,'Model Trip Data'!$E:$E,M$7,'Model Trip Data'!$F:$F,M$8,'Model Trip Data'!$G:$G,M$9)</f>
        <v>0</v>
      </c>
      <c r="N233" s="133">
        <f>SUMIFS('Model Trip Data'!$H:$H,'Model Trip Data'!$A:$A,$B233,'Model Trip Data'!$B:$B,$C233,'Model Trip Data'!$C:$C,$D233,'Model Trip Data'!$E:$E,N$7,'Model Trip Data'!$F:$F,N$8,'Model Trip Data'!$G:$G,N$9)</f>
        <v>0</v>
      </c>
      <c r="O233" s="133">
        <f>SUMIFS('Model Trip Data'!$H:$H,'Model Trip Data'!$A:$A,$B233,'Model Trip Data'!$B:$B,$C233,'Model Trip Data'!$C:$C,$D233,'Model Trip Data'!$E:$E,O$7,'Model Trip Data'!$F:$F,O$8,'Model Trip Data'!$G:$G,O$9)</f>
        <v>0</v>
      </c>
      <c r="P233" s="134" t="e">
        <f>VLOOKUP($B233&amp;"_"&amp;$C233&amp;"_"&amp;$D233&amp;"_"&amp;P$10,'Model Skims Data'!$A:$H,6,FALSE)</f>
        <v>#N/A</v>
      </c>
      <c r="Q233" s="134" t="e">
        <f>VLOOKUP($B233&amp;"_"&amp;$C233&amp;"_"&amp;$D233&amp;"_"&amp;Q$10,'Model Skims Data'!$A:$H,7,FALSE)</f>
        <v>#N/A</v>
      </c>
      <c r="R233" s="134" t="e">
        <f>VLOOKUP($B233&amp;"_"&amp;$C233&amp;"_"&amp;$D233&amp;"_"&amp;R$10,'Model Skims Data'!$A:$H,6,FALSE)</f>
        <v>#N/A</v>
      </c>
      <c r="S233" s="134" t="e">
        <f>VLOOKUP($B233&amp;"_"&amp;$C233&amp;"_"&amp;$D233&amp;"_"&amp;S$10,'Model Skims Data'!$A:$H,7,FALSE)</f>
        <v>#N/A</v>
      </c>
      <c r="T233" s="134" t="e">
        <f>VLOOKUP($B233&amp;"_"&amp;$C233&amp;"_"&amp;$D233&amp;"_"&amp;T$10,'Model Skims Data'!$A:$H,6,FALSE)</f>
        <v>#N/A</v>
      </c>
      <c r="U233" s="134" t="e">
        <f>VLOOKUP($B233&amp;"_"&amp;$C233&amp;"_"&amp;$D233&amp;"_"&amp;U$10,'Model Skims Data'!$A:$H,7,FALSE)</f>
        <v>#N/A</v>
      </c>
      <c r="V233" s="134" t="e">
        <f>VLOOKUP($B233&amp;"_"&amp;$C233&amp;"_"&amp;$D233&amp;"_"&amp;V$10,'Model Skims Data'!$A:$H,8,FALSE)</f>
        <v>#N/A</v>
      </c>
      <c r="W233" s="134" t="e">
        <f>VLOOKUP($B233&amp;"_"&amp;$C233&amp;"_"&amp;$D233&amp;"_"&amp;W$10,'Model Skims Data'!$A:$H,8,FALSE)</f>
        <v>#N/A</v>
      </c>
      <c r="X233" s="134" t="e">
        <f>VLOOKUP($B233&amp;"_"&amp;$C233&amp;"_"&amp;$D233&amp;"_"&amp;X$10,'Model Skims Data'!$A:$H,8,FALSE)</f>
        <v>#N/A</v>
      </c>
      <c r="Y233" s="134">
        <f>HLOOKUP('Pooling Demand- Subsidy &amp; ML'!$B233,'Main Sheet'!$B$9:$F$44,21,FALSE)</f>
        <v>0</v>
      </c>
      <c r="Z233" s="134">
        <f>HLOOKUP('Pooling Demand- Subsidy &amp; ML'!$B233,'Main Sheet'!$B$9:$F$44,23,FALSE)</f>
        <v>0</v>
      </c>
      <c r="AA233" s="179">
        <f>HLOOKUP('Pooling Demand- Subsidy &amp; ML'!$B233,'Main Sheet'!$B$9:$F$44,28,FALSE)</f>
        <v>-1.9513339196716502E-3</v>
      </c>
      <c r="AB233" s="180">
        <f>HLOOKUP('Pooling Demand- Subsidy &amp; ML'!$B233,'Main Sheet'!$B$9:$F$44,30,FALSE)</f>
        <v>-2.6</v>
      </c>
      <c r="AC233" s="180">
        <f>HLOOKUP('Pooling Demand- Subsidy &amp; ML'!$B233,'Main Sheet'!$B$9:$F$44,31,FALSE)</f>
        <v>-5.9</v>
      </c>
      <c r="AD233" s="180">
        <f>HLOOKUP('Pooling Demand- Subsidy &amp; ML'!$B233,'Main Sheet'!$B$9:$F$44,32,FALSE)</f>
        <v>-7.9</v>
      </c>
      <c r="AE233" s="108" t="e">
        <f t="shared" si="165"/>
        <v>#N/A</v>
      </c>
      <c r="AF233" s="108" t="e">
        <f t="shared" si="166"/>
        <v>#N/A</v>
      </c>
      <c r="AG233" s="108" t="e">
        <f t="shared" si="167"/>
        <v>#N/A</v>
      </c>
      <c r="AH233" s="134">
        <f>HLOOKUP('Pooling Demand- Subsidy &amp; ML'!$B233,'Main Sheet'!$B$9:$F$44,24,FALSE)</f>
        <v>54</v>
      </c>
      <c r="AI233" s="180">
        <f>HLOOKUP('Pooling Demand- Subsidy &amp; ML'!$B233,'Main Sheet'!$B$9:$F$44,34,FALSE)</f>
        <v>-2.9</v>
      </c>
      <c r="AJ233" s="180">
        <f>HLOOKUP('Pooling Demand- Subsidy &amp; ML'!$B233,'Main Sheet'!$B$9:$F$44,35,FALSE)</f>
        <v>-6.3</v>
      </c>
      <c r="AK233" s="180">
        <f>HLOOKUP('Pooling Demand- Subsidy &amp; ML'!$B233,'Main Sheet'!$B$9:$F$44,36,FALSE)</f>
        <v>-8.4</v>
      </c>
      <c r="AL233" s="108" t="e">
        <f t="shared" si="168"/>
        <v>#N/A</v>
      </c>
      <c r="AM233" s="108" t="e">
        <f t="shared" si="169"/>
        <v>#N/A</v>
      </c>
      <c r="AN233" s="108" t="e">
        <f t="shared" si="170"/>
        <v>#N/A</v>
      </c>
      <c r="AO233" s="128" t="e">
        <f>HLOOKUP($B233,'Main Sheet'!$B$9:$F$44,26,FALSE)*$P233/(1-AE233)</f>
        <v>#N/A</v>
      </c>
      <c r="AP233" s="128" t="e">
        <f>HLOOKUP($B233,'Main Sheet'!$B$9:$F$44,26,FALSE)*$P233/(1-AF233)</f>
        <v>#N/A</v>
      </c>
      <c r="AQ233" s="128" t="e">
        <f>HLOOKUP($B233,'Main Sheet'!$B$9:$F$44,26,FALSE)*$P233/(1-AG233)</f>
        <v>#N/A</v>
      </c>
      <c r="AR233" s="128" t="e">
        <f>HLOOKUP($B233,'Main Sheet'!$B$9:$F$44,26,FALSE)*$R233/(1-AE233)</f>
        <v>#N/A</v>
      </c>
      <c r="AS233" s="128" t="e">
        <f>HLOOKUP($B233,'Main Sheet'!$B$9:$F$44,26,FALSE)*$R233/(1-AF233)</f>
        <v>#N/A</v>
      </c>
      <c r="AT233" s="128" t="e">
        <f>HLOOKUP($B233,'Main Sheet'!$B$9:$F$44,26,FALSE)*$R233/(1-AG233)</f>
        <v>#N/A</v>
      </c>
      <c r="AU233" s="128" t="e">
        <f>HLOOKUP($B233,'Main Sheet'!$B$9:$F$44,26,FALSE)*$T233/(1-AL233)</f>
        <v>#N/A</v>
      </c>
      <c r="AV233" s="128" t="e">
        <f>HLOOKUP($B233,'Main Sheet'!$B$9:$F$44,26,FALSE)*$T233/(1-AM233)</f>
        <v>#N/A</v>
      </c>
      <c r="AW233" s="128" t="e">
        <f>HLOOKUP($B233,'Main Sheet'!$B$9:$F$44,26,FALSE)*$T233/(1-AN233)</f>
        <v>#N/A</v>
      </c>
      <c r="AX233" s="50" t="e">
        <f t="shared" si="129"/>
        <v>#N/A</v>
      </c>
      <c r="AY233" s="50" t="e">
        <f t="shared" si="130"/>
        <v>#N/A</v>
      </c>
      <c r="AZ233" s="50" t="e">
        <f t="shared" si="131"/>
        <v>#N/A</v>
      </c>
      <c r="BA233" s="50" t="e">
        <f t="shared" si="132"/>
        <v>#N/A</v>
      </c>
      <c r="BB233" s="50" t="e">
        <f t="shared" si="133"/>
        <v>#N/A</v>
      </c>
      <c r="BC233" s="50" t="e">
        <f t="shared" si="134"/>
        <v>#N/A</v>
      </c>
      <c r="BD233" s="50" t="e">
        <f t="shared" si="135"/>
        <v>#N/A</v>
      </c>
      <c r="BE233" s="50" t="e">
        <f t="shared" si="136"/>
        <v>#N/A</v>
      </c>
      <c r="BF233" s="50" t="e">
        <f t="shared" si="137"/>
        <v>#N/A</v>
      </c>
      <c r="BG233" s="131" t="e">
        <f t="shared" si="138"/>
        <v>#N/A</v>
      </c>
      <c r="BH233" s="131" t="e">
        <f t="shared" si="139"/>
        <v>#N/A</v>
      </c>
      <c r="BI233" s="131" t="e">
        <f t="shared" si="140"/>
        <v>#N/A</v>
      </c>
      <c r="BJ233" s="131" t="e">
        <f t="shared" si="141"/>
        <v>#N/A</v>
      </c>
      <c r="BK233" s="131" t="e">
        <f t="shared" si="142"/>
        <v>#N/A</v>
      </c>
      <c r="BL233" s="131" t="e">
        <f t="shared" si="143"/>
        <v>#N/A</v>
      </c>
      <c r="BM233" s="131" t="e">
        <f t="shared" si="144"/>
        <v>#N/A</v>
      </c>
      <c r="BN233" s="131" t="e">
        <f t="shared" si="145"/>
        <v>#N/A</v>
      </c>
      <c r="BO233" s="131" t="e">
        <f t="shared" si="146"/>
        <v>#N/A</v>
      </c>
      <c r="BP233" s="129" t="e">
        <f t="shared" si="147"/>
        <v>#N/A</v>
      </c>
      <c r="BQ233" s="129" t="e">
        <f t="shared" si="148"/>
        <v>#N/A</v>
      </c>
      <c r="BR233" s="129" t="e">
        <f t="shared" si="149"/>
        <v>#N/A</v>
      </c>
      <c r="BS233" s="129" t="e">
        <f t="shared" si="150"/>
        <v>#N/A</v>
      </c>
      <c r="BT233" s="129" t="e">
        <f t="shared" si="151"/>
        <v>#N/A</v>
      </c>
      <c r="BU233" s="129" t="e">
        <f t="shared" si="152"/>
        <v>#N/A</v>
      </c>
      <c r="BV233" s="129" t="e">
        <f t="shared" si="153"/>
        <v>#N/A</v>
      </c>
      <c r="BW233" s="129" t="e">
        <f t="shared" si="154"/>
        <v>#N/A</v>
      </c>
      <c r="BX233" s="129" t="e">
        <f t="shared" si="155"/>
        <v>#N/A</v>
      </c>
      <c r="BY233" s="131" t="e">
        <f t="shared" si="156"/>
        <v>#N/A</v>
      </c>
      <c r="BZ233" s="131" t="e">
        <f t="shared" si="157"/>
        <v>#N/A</v>
      </c>
      <c r="CA233" s="131" t="e">
        <f t="shared" si="158"/>
        <v>#N/A</v>
      </c>
      <c r="CB233" s="131" t="e">
        <f t="shared" si="159"/>
        <v>#N/A</v>
      </c>
      <c r="CC233" s="131" t="e">
        <f t="shared" si="160"/>
        <v>#N/A</v>
      </c>
      <c r="CD233" s="131" t="e">
        <f t="shared" si="161"/>
        <v>#N/A</v>
      </c>
      <c r="CE233" s="131" t="e">
        <f t="shared" si="162"/>
        <v>#N/A</v>
      </c>
      <c r="CF233" s="131" t="e">
        <f t="shared" si="163"/>
        <v>#N/A</v>
      </c>
      <c r="CG233" s="131" t="e">
        <f t="shared" si="164"/>
        <v>#N/A</v>
      </c>
    </row>
    <row r="234" spans="2:85" x14ac:dyDescent="0.2">
      <c r="B234" s="103">
        <v>2050</v>
      </c>
      <c r="C234" s="103">
        <v>4</v>
      </c>
      <c r="D234" s="103">
        <v>3</v>
      </c>
      <c r="E234" s="4" t="s">
        <v>6</v>
      </c>
      <c r="F234" s="4" t="s">
        <v>5</v>
      </c>
      <c r="G234" s="133">
        <f>SUMIFS('Model Trip Data'!$H:$H,'Model Trip Data'!$A:$A,$B234,'Model Trip Data'!$B:$B,$C234,'Model Trip Data'!$C:$C,$D234,'Model Trip Data'!$E:$E,G$7,'Model Trip Data'!$F:$F,G$8,'Model Trip Data'!$D:$D,G$10,'Model Trip Data'!$G:$G,G$9)</f>
        <v>0</v>
      </c>
      <c r="H234" s="133">
        <f>SUMIFS('Model Trip Data'!$H:$H,'Model Trip Data'!$A:$A,$B234,'Model Trip Data'!$B:$B,$C234,'Model Trip Data'!$C:$C,$D234,'Model Trip Data'!$E:$E,H$7,'Model Trip Data'!$F:$F,H$8,'Model Trip Data'!$D:$D,H$10,'Model Trip Data'!$G:$G,H$9)</f>
        <v>0</v>
      </c>
      <c r="I234" s="133">
        <f>SUMIFS('Model Trip Data'!$H:$H,'Model Trip Data'!$A:$A,$B234,'Model Trip Data'!$B:$B,$C234,'Model Trip Data'!$C:$C,$D234,'Model Trip Data'!$E:$E,I$7,'Model Trip Data'!$F:$F,I$8,'Model Trip Data'!$D:$D,I$10,'Model Trip Data'!$G:$G,I$9)</f>
        <v>0</v>
      </c>
      <c r="J234" s="133">
        <f>SUMIFS('Model Trip Data'!$H:$H,'Model Trip Data'!$A:$A,$B234,'Model Trip Data'!$B:$B,$C234,'Model Trip Data'!$C:$C,$D234,'Model Trip Data'!$E:$E,J$7,'Model Trip Data'!$F:$F,J$8,'Model Trip Data'!$D:$D,J$10,'Model Trip Data'!$G:$G,J$9)</f>
        <v>0</v>
      </c>
      <c r="K234" s="133">
        <f>SUMIFS('Model Trip Data'!$H:$H,'Model Trip Data'!$A:$A,$B234,'Model Trip Data'!$B:$B,$C234,'Model Trip Data'!$C:$C,$D234,'Model Trip Data'!$E:$E,K$7,'Model Trip Data'!$F:$F,K$8,'Model Trip Data'!$D:$D,K$10,'Model Trip Data'!$G:$G,K$9)</f>
        <v>0</v>
      </c>
      <c r="L234" s="133">
        <f>SUMIFS('Model Trip Data'!$H:$H,'Model Trip Data'!$A:$A,$B234,'Model Trip Data'!$B:$B,$C234,'Model Trip Data'!$C:$C,$D234,'Model Trip Data'!$E:$E,L$7,'Model Trip Data'!$F:$F,L$8,'Model Trip Data'!$D:$D,L$10,'Model Trip Data'!$G:$G,L$9)</f>
        <v>0</v>
      </c>
      <c r="M234" s="133">
        <f>SUMIFS('Model Trip Data'!$H:$H,'Model Trip Data'!$A:$A,$B234,'Model Trip Data'!$B:$B,$C234,'Model Trip Data'!$C:$C,$D234,'Model Trip Data'!$E:$E,M$7,'Model Trip Data'!$F:$F,M$8,'Model Trip Data'!$G:$G,M$9)</f>
        <v>0</v>
      </c>
      <c r="N234" s="133">
        <f>SUMIFS('Model Trip Data'!$H:$H,'Model Trip Data'!$A:$A,$B234,'Model Trip Data'!$B:$B,$C234,'Model Trip Data'!$C:$C,$D234,'Model Trip Data'!$E:$E,N$7,'Model Trip Data'!$F:$F,N$8,'Model Trip Data'!$G:$G,N$9)</f>
        <v>0</v>
      </c>
      <c r="O234" s="133">
        <f>SUMIFS('Model Trip Data'!$H:$H,'Model Trip Data'!$A:$A,$B234,'Model Trip Data'!$B:$B,$C234,'Model Trip Data'!$C:$C,$D234,'Model Trip Data'!$E:$E,O$7,'Model Trip Data'!$F:$F,O$8,'Model Trip Data'!$G:$G,O$9)</f>
        <v>0</v>
      </c>
      <c r="P234" s="134" t="e">
        <f>VLOOKUP($B234&amp;"_"&amp;$C234&amp;"_"&amp;$D234&amp;"_"&amp;P$10,'Model Skims Data'!$A:$H,6,FALSE)</f>
        <v>#N/A</v>
      </c>
      <c r="Q234" s="134" t="e">
        <f>VLOOKUP($B234&amp;"_"&amp;$C234&amp;"_"&amp;$D234&amp;"_"&amp;Q$10,'Model Skims Data'!$A:$H,7,FALSE)</f>
        <v>#N/A</v>
      </c>
      <c r="R234" s="134" t="e">
        <f>VLOOKUP($B234&amp;"_"&amp;$C234&amp;"_"&amp;$D234&amp;"_"&amp;R$10,'Model Skims Data'!$A:$H,6,FALSE)</f>
        <v>#N/A</v>
      </c>
      <c r="S234" s="134" t="e">
        <f>VLOOKUP($B234&amp;"_"&amp;$C234&amp;"_"&amp;$D234&amp;"_"&amp;S$10,'Model Skims Data'!$A:$H,7,FALSE)</f>
        <v>#N/A</v>
      </c>
      <c r="T234" s="134" t="e">
        <f>VLOOKUP($B234&amp;"_"&amp;$C234&amp;"_"&amp;$D234&amp;"_"&amp;T$10,'Model Skims Data'!$A:$H,6,FALSE)</f>
        <v>#N/A</v>
      </c>
      <c r="U234" s="134" t="e">
        <f>VLOOKUP($B234&amp;"_"&amp;$C234&amp;"_"&amp;$D234&amp;"_"&amp;U$10,'Model Skims Data'!$A:$H,7,FALSE)</f>
        <v>#N/A</v>
      </c>
      <c r="V234" s="134" t="e">
        <f>VLOOKUP($B234&amp;"_"&amp;$C234&amp;"_"&amp;$D234&amp;"_"&amp;V$10,'Model Skims Data'!$A:$H,8,FALSE)</f>
        <v>#N/A</v>
      </c>
      <c r="W234" s="134" t="e">
        <f>VLOOKUP($B234&amp;"_"&amp;$C234&amp;"_"&amp;$D234&amp;"_"&amp;W$10,'Model Skims Data'!$A:$H,8,FALSE)</f>
        <v>#N/A</v>
      </c>
      <c r="X234" s="134" t="e">
        <f>VLOOKUP($B234&amp;"_"&amp;$C234&amp;"_"&amp;$D234&amp;"_"&amp;X$10,'Model Skims Data'!$A:$H,8,FALSE)</f>
        <v>#N/A</v>
      </c>
      <c r="Y234" s="134">
        <f>HLOOKUP('Pooling Demand- Subsidy &amp; ML'!$B234,'Main Sheet'!$B$9:$F$44,21,FALSE)</f>
        <v>0</v>
      </c>
      <c r="Z234" s="134">
        <f>HLOOKUP('Pooling Demand- Subsidy &amp; ML'!$B234,'Main Sheet'!$B$9:$F$44,23,FALSE)</f>
        <v>0</v>
      </c>
      <c r="AA234" s="179">
        <f>HLOOKUP('Pooling Demand- Subsidy &amp; ML'!$B234,'Main Sheet'!$B$9:$F$44,28,FALSE)</f>
        <v>-1.9513339196716502E-3</v>
      </c>
      <c r="AB234" s="180">
        <f>HLOOKUP('Pooling Demand- Subsidy &amp; ML'!$B234,'Main Sheet'!$B$9:$F$44,30,FALSE)</f>
        <v>-2.6</v>
      </c>
      <c r="AC234" s="180">
        <f>HLOOKUP('Pooling Demand- Subsidy &amp; ML'!$B234,'Main Sheet'!$B$9:$F$44,31,FALSE)</f>
        <v>-5.9</v>
      </c>
      <c r="AD234" s="180">
        <f>HLOOKUP('Pooling Demand- Subsidy &amp; ML'!$B234,'Main Sheet'!$B$9:$F$44,32,FALSE)</f>
        <v>-7.9</v>
      </c>
      <c r="AE234" s="108" t="e">
        <f t="shared" si="165"/>
        <v>#N/A</v>
      </c>
      <c r="AF234" s="108" t="e">
        <f t="shared" si="166"/>
        <v>#N/A</v>
      </c>
      <c r="AG234" s="108" t="e">
        <f t="shared" si="167"/>
        <v>#N/A</v>
      </c>
      <c r="AH234" s="134">
        <f>HLOOKUP('Pooling Demand- Subsidy &amp; ML'!$B234,'Main Sheet'!$B$9:$F$44,24,FALSE)</f>
        <v>54</v>
      </c>
      <c r="AI234" s="180">
        <f>HLOOKUP('Pooling Demand- Subsidy &amp; ML'!$B234,'Main Sheet'!$B$9:$F$44,34,FALSE)</f>
        <v>-2.9</v>
      </c>
      <c r="AJ234" s="180">
        <f>HLOOKUP('Pooling Demand- Subsidy &amp; ML'!$B234,'Main Sheet'!$B$9:$F$44,35,FALSE)</f>
        <v>-6.3</v>
      </c>
      <c r="AK234" s="180">
        <f>HLOOKUP('Pooling Demand- Subsidy &amp; ML'!$B234,'Main Sheet'!$B$9:$F$44,36,FALSE)</f>
        <v>-8.4</v>
      </c>
      <c r="AL234" s="108" t="e">
        <f t="shared" si="168"/>
        <v>#N/A</v>
      </c>
      <c r="AM234" s="108" t="e">
        <f t="shared" si="169"/>
        <v>#N/A</v>
      </c>
      <c r="AN234" s="108" t="e">
        <f t="shared" si="170"/>
        <v>#N/A</v>
      </c>
      <c r="AO234" s="128" t="e">
        <f>HLOOKUP($B234,'Main Sheet'!$B$9:$F$44,26,FALSE)*$P234/(1-AE234)</f>
        <v>#N/A</v>
      </c>
      <c r="AP234" s="128" t="e">
        <f>HLOOKUP($B234,'Main Sheet'!$B$9:$F$44,26,FALSE)*$P234/(1-AF234)</f>
        <v>#N/A</v>
      </c>
      <c r="AQ234" s="128" t="e">
        <f>HLOOKUP($B234,'Main Sheet'!$B$9:$F$44,26,FALSE)*$P234/(1-AG234)</f>
        <v>#N/A</v>
      </c>
      <c r="AR234" s="128" t="e">
        <f>HLOOKUP($B234,'Main Sheet'!$B$9:$F$44,26,FALSE)*$R234/(1-AE234)</f>
        <v>#N/A</v>
      </c>
      <c r="AS234" s="128" t="e">
        <f>HLOOKUP($B234,'Main Sheet'!$B$9:$F$44,26,FALSE)*$R234/(1-AF234)</f>
        <v>#N/A</v>
      </c>
      <c r="AT234" s="128" t="e">
        <f>HLOOKUP($B234,'Main Sheet'!$B$9:$F$44,26,FALSE)*$R234/(1-AG234)</f>
        <v>#N/A</v>
      </c>
      <c r="AU234" s="128" t="e">
        <f>HLOOKUP($B234,'Main Sheet'!$B$9:$F$44,26,FALSE)*$T234/(1-AL234)</f>
        <v>#N/A</v>
      </c>
      <c r="AV234" s="128" t="e">
        <f>HLOOKUP($B234,'Main Sheet'!$B$9:$F$44,26,FALSE)*$T234/(1-AM234)</f>
        <v>#N/A</v>
      </c>
      <c r="AW234" s="128" t="e">
        <f>HLOOKUP($B234,'Main Sheet'!$B$9:$F$44,26,FALSE)*$T234/(1-AN234)</f>
        <v>#N/A</v>
      </c>
      <c r="AX234" s="50" t="e">
        <f t="shared" si="129"/>
        <v>#N/A</v>
      </c>
      <c r="AY234" s="50" t="e">
        <f t="shared" si="130"/>
        <v>#N/A</v>
      </c>
      <c r="AZ234" s="50" t="e">
        <f t="shared" si="131"/>
        <v>#N/A</v>
      </c>
      <c r="BA234" s="50" t="e">
        <f t="shared" si="132"/>
        <v>#N/A</v>
      </c>
      <c r="BB234" s="50" t="e">
        <f t="shared" si="133"/>
        <v>#N/A</v>
      </c>
      <c r="BC234" s="50" t="e">
        <f t="shared" si="134"/>
        <v>#N/A</v>
      </c>
      <c r="BD234" s="50" t="e">
        <f t="shared" si="135"/>
        <v>#N/A</v>
      </c>
      <c r="BE234" s="50" t="e">
        <f t="shared" si="136"/>
        <v>#N/A</v>
      </c>
      <c r="BF234" s="50" t="e">
        <f t="shared" si="137"/>
        <v>#N/A</v>
      </c>
      <c r="BG234" s="131" t="e">
        <f t="shared" si="138"/>
        <v>#N/A</v>
      </c>
      <c r="BH234" s="131" t="e">
        <f t="shared" si="139"/>
        <v>#N/A</v>
      </c>
      <c r="BI234" s="131" t="e">
        <f t="shared" si="140"/>
        <v>#N/A</v>
      </c>
      <c r="BJ234" s="131" t="e">
        <f t="shared" si="141"/>
        <v>#N/A</v>
      </c>
      <c r="BK234" s="131" t="e">
        <f t="shared" si="142"/>
        <v>#N/A</v>
      </c>
      <c r="BL234" s="131" t="e">
        <f t="shared" si="143"/>
        <v>#N/A</v>
      </c>
      <c r="BM234" s="131" t="e">
        <f t="shared" si="144"/>
        <v>#N/A</v>
      </c>
      <c r="BN234" s="131" t="e">
        <f t="shared" si="145"/>
        <v>#N/A</v>
      </c>
      <c r="BO234" s="131" t="e">
        <f t="shared" si="146"/>
        <v>#N/A</v>
      </c>
      <c r="BP234" s="129" t="e">
        <f t="shared" si="147"/>
        <v>#N/A</v>
      </c>
      <c r="BQ234" s="129" t="e">
        <f t="shared" si="148"/>
        <v>#N/A</v>
      </c>
      <c r="BR234" s="129" t="e">
        <f t="shared" si="149"/>
        <v>#N/A</v>
      </c>
      <c r="BS234" s="129" t="e">
        <f t="shared" si="150"/>
        <v>#N/A</v>
      </c>
      <c r="BT234" s="129" t="e">
        <f t="shared" si="151"/>
        <v>#N/A</v>
      </c>
      <c r="BU234" s="129" t="e">
        <f t="shared" si="152"/>
        <v>#N/A</v>
      </c>
      <c r="BV234" s="129" t="e">
        <f t="shared" si="153"/>
        <v>#N/A</v>
      </c>
      <c r="BW234" s="129" t="e">
        <f t="shared" si="154"/>
        <v>#N/A</v>
      </c>
      <c r="BX234" s="129" t="e">
        <f t="shared" si="155"/>
        <v>#N/A</v>
      </c>
      <c r="BY234" s="131" t="e">
        <f t="shared" si="156"/>
        <v>#N/A</v>
      </c>
      <c r="BZ234" s="131" t="e">
        <f t="shared" si="157"/>
        <v>#N/A</v>
      </c>
      <c r="CA234" s="131" t="e">
        <f t="shared" si="158"/>
        <v>#N/A</v>
      </c>
      <c r="CB234" s="131" t="e">
        <f t="shared" si="159"/>
        <v>#N/A</v>
      </c>
      <c r="CC234" s="131" t="e">
        <f t="shared" si="160"/>
        <v>#N/A</v>
      </c>
      <c r="CD234" s="131" t="e">
        <f t="shared" si="161"/>
        <v>#N/A</v>
      </c>
      <c r="CE234" s="131" t="e">
        <f t="shared" si="162"/>
        <v>#N/A</v>
      </c>
      <c r="CF234" s="131" t="e">
        <f t="shared" si="163"/>
        <v>#N/A</v>
      </c>
      <c r="CG234" s="131" t="e">
        <f t="shared" si="164"/>
        <v>#N/A</v>
      </c>
    </row>
    <row r="235" spans="2:85" x14ac:dyDescent="0.2">
      <c r="B235" s="103">
        <v>2050</v>
      </c>
      <c r="C235" s="103">
        <v>5</v>
      </c>
      <c r="D235" s="103">
        <v>3</v>
      </c>
      <c r="E235" s="4" t="s">
        <v>7</v>
      </c>
      <c r="F235" s="4" t="s">
        <v>5</v>
      </c>
      <c r="G235" s="133">
        <f>SUMIFS('Model Trip Data'!$H:$H,'Model Trip Data'!$A:$A,$B235,'Model Trip Data'!$B:$B,$C235,'Model Trip Data'!$C:$C,$D235,'Model Trip Data'!$E:$E,G$7,'Model Trip Data'!$F:$F,G$8,'Model Trip Data'!$D:$D,G$10,'Model Trip Data'!$G:$G,G$9)</f>
        <v>0</v>
      </c>
      <c r="H235" s="133">
        <f>SUMIFS('Model Trip Data'!$H:$H,'Model Trip Data'!$A:$A,$B235,'Model Trip Data'!$B:$B,$C235,'Model Trip Data'!$C:$C,$D235,'Model Trip Data'!$E:$E,H$7,'Model Trip Data'!$F:$F,H$8,'Model Trip Data'!$D:$D,H$10,'Model Trip Data'!$G:$G,H$9)</f>
        <v>0</v>
      </c>
      <c r="I235" s="133">
        <f>SUMIFS('Model Trip Data'!$H:$H,'Model Trip Data'!$A:$A,$B235,'Model Trip Data'!$B:$B,$C235,'Model Trip Data'!$C:$C,$D235,'Model Trip Data'!$E:$E,I$7,'Model Trip Data'!$F:$F,I$8,'Model Trip Data'!$D:$D,I$10,'Model Trip Data'!$G:$G,I$9)</f>
        <v>0</v>
      </c>
      <c r="J235" s="133">
        <f>SUMIFS('Model Trip Data'!$H:$H,'Model Trip Data'!$A:$A,$B235,'Model Trip Data'!$B:$B,$C235,'Model Trip Data'!$C:$C,$D235,'Model Trip Data'!$E:$E,J$7,'Model Trip Data'!$F:$F,J$8,'Model Trip Data'!$D:$D,J$10,'Model Trip Data'!$G:$G,J$9)</f>
        <v>0</v>
      </c>
      <c r="K235" s="133">
        <f>SUMIFS('Model Trip Data'!$H:$H,'Model Trip Data'!$A:$A,$B235,'Model Trip Data'!$B:$B,$C235,'Model Trip Data'!$C:$C,$D235,'Model Trip Data'!$E:$E,K$7,'Model Trip Data'!$F:$F,K$8,'Model Trip Data'!$D:$D,K$10,'Model Trip Data'!$G:$G,K$9)</f>
        <v>0</v>
      </c>
      <c r="L235" s="133">
        <f>SUMIFS('Model Trip Data'!$H:$H,'Model Trip Data'!$A:$A,$B235,'Model Trip Data'!$B:$B,$C235,'Model Trip Data'!$C:$C,$D235,'Model Trip Data'!$E:$E,L$7,'Model Trip Data'!$F:$F,L$8,'Model Trip Data'!$D:$D,L$10,'Model Trip Data'!$G:$G,L$9)</f>
        <v>0</v>
      </c>
      <c r="M235" s="133">
        <f>SUMIFS('Model Trip Data'!$H:$H,'Model Trip Data'!$A:$A,$B235,'Model Trip Data'!$B:$B,$C235,'Model Trip Data'!$C:$C,$D235,'Model Trip Data'!$E:$E,M$7,'Model Trip Data'!$F:$F,M$8,'Model Trip Data'!$G:$G,M$9)</f>
        <v>0</v>
      </c>
      <c r="N235" s="133">
        <f>SUMIFS('Model Trip Data'!$H:$H,'Model Trip Data'!$A:$A,$B235,'Model Trip Data'!$B:$B,$C235,'Model Trip Data'!$C:$C,$D235,'Model Trip Data'!$E:$E,N$7,'Model Trip Data'!$F:$F,N$8,'Model Trip Data'!$G:$G,N$9)</f>
        <v>0</v>
      </c>
      <c r="O235" s="133">
        <f>SUMIFS('Model Trip Data'!$H:$H,'Model Trip Data'!$A:$A,$B235,'Model Trip Data'!$B:$B,$C235,'Model Trip Data'!$C:$C,$D235,'Model Trip Data'!$E:$E,O$7,'Model Trip Data'!$F:$F,O$8,'Model Trip Data'!$G:$G,O$9)</f>
        <v>0</v>
      </c>
      <c r="P235" s="134" t="e">
        <f>VLOOKUP($B235&amp;"_"&amp;$C235&amp;"_"&amp;$D235&amp;"_"&amp;P$10,'Model Skims Data'!$A:$H,6,FALSE)</f>
        <v>#N/A</v>
      </c>
      <c r="Q235" s="134" t="e">
        <f>VLOOKUP($B235&amp;"_"&amp;$C235&amp;"_"&amp;$D235&amp;"_"&amp;Q$10,'Model Skims Data'!$A:$H,7,FALSE)</f>
        <v>#N/A</v>
      </c>
      <c r="R235" s="134" t="e">
        <f>VLOOKUP($B235&amp;"_"&amp;$C235&amp;"_"&amp;$D235&amp;"_"&amp;R$10,'Model Skims Data'!$A:$H,6,FALSE)</f>
        <v>#N/A</v>
      </c>
      <c r="S235" s="134" t="e">
        <f>VLOOKUP($B235&amp;"_"&amp;$C235&amp;"_"&amp;$D235&amp;"_"&amp;S$10,'Model Skims Data'!$A:$H,7,FALSE)</f>
        <v>#N/A</v>
      </c>
      <c r="T235" s="134" t="e">
        <f>VLOOKUP($B235&amp;"_"&amp;$C235&amp;"_"&amp;$D235&amp;"_"&amp;T$10,'Model Skims Data'!$A:$H,6,FALSE)</f>
        <v>#N/A</v>
      </c>
      <c r="U235" s="134" t="e">
        <f>VLOOKUP($B235&amp;"_"&amp;$C235&amp;"_"&amp;$D235&amp;"_"&amp;U$10,'Model Skims Data'!$A:$H,7,FALSE)</f>
        <v>#N/A</v>
      </c>
      <c r="V235" s="134" t="e">
        <f>VLOOKUP($B235&amp;"_"&amp;$C235&amp;"_"&amp;$D235&amp;"_"&amp;V$10,'Model Skims Data'!$A:$H,8,FALSE)</f>
        <v>#N/A</v>
      </c>
      <c r="W235" s="134" t="e">
        <f>VLOOKUP($B235&amp;"_"&amp;$C235&amp;"_"&amp;$D235&amp;"_"&amp;W$10,'Model Skims Data'!$A:$H,8,FALSE)</f>
        <v>#N/A</v>
      </c>
      <c r="X235" s="134" t="e">
        <f>VLOOKUP($B235&amp;"_"&amp;$C235&amp;"_"&amp;$D235&amp;"_"&amp;X$10,'Model Skims Data'!$A:$H,8,FALSE)</f>
        <v>#N/A</v>
      </c>
      <c r="Y235" s="134">
        <f>HLOOKUP('Pooling Demand- Subsidy &amp; ML'!$B235,'Main Sheet'!$B$9:$F$44,21,FALSE)</f>
        <v>0</v>
      </c>
      <c r="Z235" s="134">
        <f>HLOOKUP('Pooling Demand- Subsidy &amp; ML'!$B235,'Main Sheet'!$B$9:$F$44,23,FALSE)</f>
        <v>0</v>
      </c>
      <c r="AA235" s="179">
        <f>HLOOKUP('Pooling Demand- Subsidy &amp; ML'!$B235,'Main Sheet'!$B$9:$F$44,28,FALSE)</f>
        <v>-1.9513339196716502E-3</v>
      </c>
      <c r="AB235" s="180">
        <f>HLOOKUP('Pooling Demand- Subsidy &amp; ML'!$B235,'Main Sheet'!$B$9:$F$44,30,FALSE)</f>
        <v>-2.6</v>
      </c>
      <c r="AC235" s="180">
        <f>HLOOKUP('Pooling Demand- Subsidy &amp; ML'!$B235,'Main Sheet'!$B$9:$F$44,31,FALSE)</f>
        <v>-5.9</v>
      </c>
      <c r="AD235" s="180">
        <f>HLOOKUP('Pooling Demand- Subsidy &amp; ML'!$B235,'Main Sheet'!$B$9:$F$44,32,FALSE)</f>
        <v>-7.9</v>
      </c>
      <c r="AE235" s="108" t="e">
        <f t="shared" si="165"/>
        <v>#N/A</v>
      </c>
      <c r="AF235" s="108" t="e">
        <f t="shared" si="166"/>
        <v>#N/A</v>
      </c>
      <c r="AG235" s="108" t="e">
        <f t="shared" si="167"/>
        <v>#N/A</v>
      </c>
      <c r="AH235" s="134">
        <f>HLOOKUP('Pooling Demand- Subsidy &amp; ML'!$B235,'Main Sheet'!$B$9:$F$44,24,FALSE)</f>
        <v>54</v>
      </c>
      <c r="AI235" s="180">
        <f>HLOOKUP('Pooling Demand- Subsidy &amp; ML'!$B235,'Main Sheet'!$B$9:$F$44,34,FALSE)</f>
        <v>-2.9</v>
      </c>
      <c r="AJ235" s="180">
        <f>HLOOKUP('Pooling Demand- Subsidy &amp; ML'!$B235,'Main Sheet'!$B$9:$F$44,35,FALSE)</f>
        <v>-6.3</v>
      </c>
      <c r="AK235" s="180">
        <f>HLOOKUP('Pooling Demand- Subsidy &amp; ML'!$B235,'Main Sheet'!$B$9:$F$44,36,FALSE)</f>
        <v>-8.4</v>
      </c>
      <c r="AL235" s="108" t="e">
        <f t="shared" si="168"/>
        <v>#N/A</v>
      </c>
      <c r="AM235" s="108" t="e">
        <f t="shared" si="169"/>
        <v>#N/A</v>
      </c>
      <c r="AN235" s="108" t="e">
        <f t="shared" si="170"/>
        <v>#N/A</v>
      </c>
      <c r="AO235" s="128" t="e">
        <f>HLOOKUP($B235,'Main Sheet'!$B$9:$F$44,26,FALSE)*$P235/(1-AE235)</f>
        <v>#N/A</v>
      </c>
      <c r="AP235" s="128" t="e">
        <f>HLOOKUP($B235,'Main Sheet'!$B$9:$F$44,26,FALSE)*$P235/(1-AF235)</f>
        <v>#N/A</v>
      </c>
      <c r="AQ235" s="128" t="e">
        <f>HLOOKUP($B235,'Main Sheet'!$B$9:$F$44,26,FALSE)*$P235/(1-AG235)</f>
        <v>#N/A</v>
      </c>
      <c r="AR235" s="128" t="e">
        <f>HLOOKUP($B235,'Main Sheet'!$B$9:$F$44,26,FALSE)*$R235/(1-AE235)</f>
        <v>#N/A</v>
      </c>
      <c r="AS235" s="128" t="e">
        <f>HLOOKUP($B235,'Main Sheet'!$B$9:$F$44,26,FALSE)*$R235/(1-AF235)</f>
        <v>#N/A</v>
      </c>
      <c r="AT235" s="128" t="e">
        <f>HLOOKUP($B235,'Main Sheet'!$B$9:$F$44,26,FALSE)*$R235/(1-AG235)</f>
        <v>#N/A</v>
      </c>
      <c r="AU235" s="128" t="e">
        <f>HLOOKUP($B235,'Main Sheet'!$B$9:$F$44,26,FALSE)*$T235/(1-AL235)</f>
        <v>#N/A</v>
      </c>
      <c r="AV235" s="128" t="e">
        <f>HLOOKUP($B235,'Main Sheet'!$B$9:$F$44,26,FALSE)*$T235/(1-AM235)</f>
        <v>#N/A</v>
      </c>
      <c r="AW235" s="128" t="e">
        <f>HLOOKUP($B235,'Main Sheet'!$B$9:$F$44,26,FALSE)*$T235/(1-AN235)</f>
        <v>#N/A</v>
      </c>
      <c r="AX235" s="50" t="e">
        <f t="shared" si="129"/>
        <v>#N/A</v>
      </c>
      <c r="AY235" s="50" t="e">
        <f t="shared" si="130"/>
        <v>#N/A</v>
      </c>
      <c r="AZ235" s="50" t="e">
        <f t="shared" si="131"/>
        <v>#N/A</v>
      </c>
      <c r="BA235" s="50" t="e">
        <f t="shared" si="132"/>
        <v>#N/A</v>
      </c>
      <c r="BB235" s="50" t="e">
        <f t="shared" si="133"/>
        <v>#N/A</v>
      </c>
      <c r="BC235" s="50" t="e">
        <f t="shared" si="134"/>
        <v>#N/A</v>
      </c>
      <c r="BD235" s="50" t="e">
        <f t="shared" si="135"/>
        <v>#N/A</v>
      </c>
      <c r="BE235" s="50" t="e">
        <f t="shared" si="136"/>
        <v>#N/A</v>
      </c>
      <c r="BF235" s="50" t="e">
        <f t="shared" si="137"/>
        <v>#N/A</v>
      </c>
      <c r="BG235" s="131" t="e">
        <f t="shared" si="138"/>
        <v>#N/A</v>
      </c>
      <c r="BH235" s="131" t="e">
        <f t="shared" si="139"/>
        <v>#N/A</v>
      </c>
      <c r="BI235" s="131" t="e">
        <f t="shared" si="140"/>
        <v>#N/A</v>
      </c>
      <c r="BJ235" s="131" t="e">
        <f t="shared" si="141"/>
        <v>#N/A</v>
      </c>
      <c r="BK235" s="131" t="e">
        <f t="shared" si="142"/>
        <v>#N/A</v>
      </c>
      <c r="BL235" s="131" t="e">
        <f t="shared" si="143"/>
        <v>#N/A</v>
      </c>
      <c r="BM235" s="131" t="e">
        <f t="shared" si="144"/>
        <v>#N/A</v>
      </c>
      <c r="BN235" s="131" t="e">
        <f t="shared" si="145"/>
        <v>#N/A</v>
      </c>
      <c r="BO235" s="131" t="e">
        <f t="shared" si="146"/>
        <v>#N/A</v>
      </c>
      <c r="BP235" s="129" t="e">
        <f t="shared" si="147"/>
        <v>#N/A</v>
      </c>
      <c r="BQ235" s="129" t="e">
        <f t="shared" si="148"/>
        <v>#N/A</v>
      </c>
      <c r="BR235" s="129" t="e">
        <f t="shared" si="149"/>
        <v>#N/A</v>
      </c>
      <c r="BS235" s="129" t="e">
        <f t="shared" si="150"/>
        <v>#N/A</v>
      </c>
      <c r="BT235" s="129" t="e">
        <f t="shared" si="151"/>
        <v>#N/A</v>
      </c>
      <c r="BU235" s="129" t="e">
        <f t="shared" si="152"/>
        <v>#N/A</v>
      </c>
      <c r="BV235" s="129" t="e">
        <f t="shared" si="153"/>
        <v>#N/A</v>
      </c>
      <c r="BW235" s="129" t="e">
        <f t="shared" si="154"/>
        <v>#N/A</v>
      </c>
      <c r="BX235" s="129" t="e">
        <f t="shared" si="155"/>
        <v>#N/A</v>
      </c>
      <c r="BY235" s="131" t="e">
        <f t="shared" si="156"/>
        <v>#N/A</v>
      </c>
      <c r="BZ235" s="131" t="e">
        <f t="shared" si="157"/>
        <v>#N/A</v>
      </c>
      <c r="CA235" s="131" t="e">
        <f t="shared" si="158"/>
        <v>#N/A</v>
      </c>
      <c r="CB235" s="131" t="e">
        <f t="shared" si="159"/>
        <v>#N/A</v>
      </c>
      <c r="CC235" s="131" t="e">
        <f t="shared" si="160"/>
        <v>#N/A</v>
      </c>
      <c r="CD235" s="131" t="e">
        <f t="shared" si="161"/>
        <v>#N/A</v>
      </c>
      <c r="CE235" s="131" t="e">
        <f t="shared" si="162"/>
        <v>#N/A</v>
      </c>
      <c r="CF235" s="131" t="e">
        <f t="shared" si="163"/>
        <v>#N/A</v>
      </c>
      <c r="CG235" s="131" t="e">
        <f t="shared" si="164"/>
        <v>#N/A</v>
      </c>
    </row>
    <row r="236" spans="2:85" x14ac:dyDescent="0.2">
      <c r="B236" s="103">
        <v>2050</v>
      </c>
      <c r="C236" s="103">
        <v>6</v>
      </c>
      <c r="D236" s="103">
        <v>3</v>
      </c>
      <c r="E236" s="4" t="s">
        <v>8</v>
      </c>
      <c r="F236" s="4" t="s">
        <v>5</v>
      </c>
      <c r="G236" s="133">
        <f>SUMIFS('Model Trip Data'!$H:$H,'Model Trip Data'!$A:$A,$B236,'Model Trip Data'!$B:$B,$C236,'Model Trip Data'!$C:$C,$D236,'Model Trip Data'!$E:$E,G$7,'Model Trip Data'!$F:$F,G$8,'Model Trip Data'!$D:$D,G$10,'Model Trip Data'!$G:$G,G$9)</f>
        <v>0</v>
      </c>
      <c r="H236" s="133">
        <f>SUMIFS('Model Trip Data'!$H:$H,'Model Trip Data'!$A:$A,$B236,'Model Trip Data'!$B:$B,$C236,'Model Trip Data'!$C:$C,$D236,'Model Trip Data'!$E:$E,H$7,'Model Trip Data'!$F:$F,H$8,'Model Trip Data'!$D:$D,H$10,'Model Trip Data'!$G:$G,H$9)</f>
        <v>0</v>
      </c>
      <c r="I236" s="133">
        <f>SUMIFS('Model Trip Data'!$H:$H,'Model Trip Data'!$A:$A,$B236,'Model Trip Data'!$B:$B,$C236,'Model Trip Data'!$C:$C,$D236,'Model Trip Data'!$E:$E,I$7,'Model Trip Data'!$F:$F,I$8,'Model Trip Data'!$D:$D,I$10,'Model Trip Data'!$G:$G,I$9)</f>
        <v>0</v>
      </c>
      <c r="J236" s="133">
        <f>SUMIFS('Model Trip Data'!$H:$H,'Model Trip Data'!$A:$A,$B236,'Model Trip Data'!$B:$B,$C236,'Model Trip Data'!$C:$C,$D236,'Model Trip Data'!$E:$E,J$7,'Model Trip Data'!$F:$F,J$8,'Model Trip Data'!$D:$D,J$10,'Model Trip Data'!$G:$G,J$9)</f>
        <v>0</v>
      </c>
      <c r="K236" s="133">
        <f>SUMIFS('Model Trip Data'!$H:$H,'Model Trip Data'!$A:$A,$B236,'Model Trip Data'!$B:$B,$C236,'Model Trip Data'!$C:$C,$D236,'Model Trip Data'!$E:$E,K$7,'Model Trip Data'!$F:$F,K$8,'Model Trip Data'!$D:$D,K$10,'Model Trip Data'!$G:$G,K$9)</f>
        <v>0</v>
      </c>
      <c r="L236" s="133">
        <f>SUMIFS('Model Trip Data'!$H:$H,'Model Trip Data'!$A:$A,$B236,'Model Trip Data'!$B:$B,$C236,'Model Trip Data'!$C:$C,$D236,'Model Trip Data'!$E:$E,L$7,'Model Trip Data'!$F:$F,L$8,'Model Trip Data'!$D:$D,L$10,'Model Trip Data'!$G:$G,L$9)</f>
        <v>0</v>
      </c>
      <c r="M236" s="133">
        <f>SUMIFS('Model Trip Data'!$H:$H,'Model Trip Data'!$A:$A,$B236,'Model Trip Data'!$B:$B,$C236,'Model Trip Data'!$C:$C,$D236,'Model Trip Data'!$E:$E,M$7,'Model Trip Data'!$F:$F,M$8,'Model Trip Data'!$G:$G,M$9)</f>
        <v>0</v>
      </c>
      <c r="N236" s="133">
        <f>SUMIFS('Model Trip Data'!$H:$H,'Model Trip Data'!$A:$A,$B236,'Model Trip Data'!$B:$B,$C236,'Model Trip Data'!$C:$C,$D236,'Model Trip Data'!$E:$E,N$7,'Model Trip Data'!$F:$F,N$8,'Model Trip Data'!$G:$G,N$9)</f>
        <v>0</v>
      </c>
      <c r="O236" s="133">
        <f>SUMIFS('Model Trip Data'!$H:$H,'Model Trip Data'!$A:$A,$B236,'Model Trip Data'!$B:$B,$C236,'Model Trip Data'!$C:$C,$D236,'Model Trip Data'!$E:$E,O$7,'Model Trip Data'!$F:$F,O$8,'Model Trip Data'!$G:$G,O$9)</f>
        <v>0</v>
      </c>
      <c r="P236" s="134" t="e">
        <f>VLOOKUP($B236&amp;"_"&amp;$C236&amp;"_"&amp;$D236&amp;"_"&amp;P$10,'Model Skims Data'!$A:$H,6,FALSE)</f>
        <v>#N/A</v>
      </c>
      <c r="Q236" s="134" t="e">
        <f>VLOOKUP($B236&amp;"_"&amp;$C236&amp;"_"&amp;$D236&amp;"_"&amp;Q$10,'Model Skims Data'!$A:$H,7,FALSE)</f>
        <v>#N/A</v>
      </c>
      <c r="R236" s="134" t="e">
        <f>VLOOKUP($B236&amp;"_"&amp;$C236&amp;"_"&amp;$D236&amp;"_"&amp;R$10,'Model Skims Data'!$A:$H,6,FALSE)</f>
        <v>#N/A</v>
      </c>
      <c r="S236" s="134" t="e">
        <f>VLOOKUP($B236&amp;"_"&amp;$C236&amp;"_"&amp;$D236&amp;"_"&amp;S$10,'Model Skims Data'!$A:$H,7,FALSE)</f>
        <v>#N/A</v>
      </c>
      <c r="T236" s="134" t="e">
        <f>VLOOKUP($B236&amp;"_"&amp;$C236&amp;"_"&amp;$D236&amp;"_"&amp;T$10,'Model Skims Data'!$A:$H,6,FALSE)</f>
        <v>#N/A</v>
      </c>
      <c r="U236" s="134" t="e">
        <f>VLOOKUP($B236&amp;"_"&amp;$C236&amp;"_"&amp;$D236&amp;"_"&amp;U$10,'Model Skims Data'!$A:$H,7,FALSE)</f>
        <v>#N/A</v>
      </c>
      <c r="V236" s="134" t="e">
        <f>VLOOKUP($B236&amp;"_"&amp;$C236&amp;"_"&amp;$D236&amp;"_"&amp;V$10,'Model Skims Data'!$A:$H,8,FALSE)</f>
        <v>#N/A</v>
      </c>
      <c r="W236" s="134" t="e">
        <f>VLOOKUP($B236&amp;"_"&amp;$C236&amp;"_"&amp;$D236&amp;"_"&amp;W$10,'Model Skims Data'!$A:$H,8,FALSE)</f>
        <v>#N/A</v>
      </c>
      <c r="X236" s="134" t="e">
        <f>VLOOKUP($B236&amp;"_"&amp;$C236&amp;"_"&amp;$D236&amp;"_"&amp;X$10,'Model Skims Data'!$A:$H,8,FALSE)</f>
        <v>#N/A</v>
      </c>
      <c r="Y236" s="134">
        <f>HLOOKUP('Pooling Demand- Subsidy &amp; ML'!$B236,'Main Sheet'!$B$9:$F$44,21,FALSE)</f>
        <v>0</v>
      </c>
      <c r="Z236" s="134">
        <f>HLOOKUP('Pooling Demand- Subsidy &amp; ML'!$B236,'Main Sheet'!$B$9:$F$44,23,FALSE)</f>
        <v>0</v>
      </c>
      <c r="AA236" s="179">
        <f>HLOOKUP('Pooling Demand- Subsidy &amp; ML'!$B236,'Main Sheet'!$B$9:$F$44,28,FALSE)</f>
        <v>-1.9513339196716502E-3</v>
      </c>
      <c r="AB236" s="180">
        <f>HLOOKUP('Pooling Demand- Subsidy &amp; ML'!$B236,'Main Sheet'!$B$9:$F$44,30,FALSE)</f>
        <v>-2.6</v>
      </c>
      <c r="AC236" s="180">
        <f>HLOOKUP('Pooling Demand- Subsidy &amp; ML'!$B236,'Main Sheet'!$B$9:$F$44,31,FALSE)</f>
        <v>-5.9</v>
      </c>
      <c r="AD236" s="180">
        <f>HLOOKUP('Pooling Demand- Subsidy &amp; ML'!$B236,'Main Sheet'!$B$9:$F$44,32,FALSE)</f>
        <v>-7.9</v>
      </c>
      <c r="AE236" s="108" t="e">
        <f t="shared" si="165"/>
        <v>#N/A</v>
      </c>
      <c r="AF236" s="108" t="e">
        <f t="shared" si="166"/>
        <v>#N/A</v>
      </c>
      <c r="AG236" s="108" t="e">
        <f t="shared" si="167"/>
        <v>#N/A</v>
      </c>
      <c r="AH236" s="134">
        <f>HLOOKUP('Pooling Demand- Subsidy &amp; ML'!$B236,'Main Sheet'!$B$9:$F$44,24,FALSE)</f>
        <v>54</v>
      </c>
      <c r="AI236" s="180">
        <f>HLOOKUP('Pooling Demand- Subsidy &amp; ML'!$B236,'Main Sheet'!$B$9:$F$44,34,FALSE)</f>
        <v>-2.9</v>
      </c>
      <c r="AJ236" s="180">
        <f>HLOOKUP('Pooling Demand- Subsidy &amp; ML'!$B236,'Main Sheet'!$B$9:$F$44,35,FALSE)</f>
        <v>-6.3</v>
      </c>
      <c r="AK236" s="180">
        <f>HLOOKUP('Pooling Demand- Subsidy &amp; ML'!$B236,'Main Sheet'!$B$9:$F$44,36,FALSE)</f>
        <v>-8.4</v>
      </c>
      <c r="AL236" s="108" t="e">
        <f t="shared" si="168"/>
        <v>#N/A</v>
      </c>
      <c r="AM236" s="108" t="e">
        <f t="shared" si="169"/>
        <v>#N/A</v>
      </c>
      <c r="AN236" s="108" t="e">
        <f t="shared" si="170"/>
        <v>#N/A</v>
      </c>
      <c r="AO236" s="128" t="e">
        <f>HLOOKUP($B236,'Main Sheet'!$B$9:$F$44,26,FALSE)*$P236/(1-AE236)</f>
        <v>#N/A</v>
      </c>
      <c r="AP236" s="128" t="e">
        <f>HLOOKUP($B236,'Main Sheet'!$B$9:$F$44,26,FALSE)*$P236/(1-AF236)</f>
        <v>#N/A</v>
      </c>
      <c r="AQ236" s="128" t="e">
        <f>HLOOKUP($B236,'Main Sheet'!$B$9:$F$44,26,FALSE)*$P236/(1-AG236)</f>
        <v>#N/A</v>
      </c>
      <c r="AR236" s="128" t="e">
        <f>HLOOKUP($B236,'Main Sheet'!$B$9:$F$44,26,FALSE)*$R236/(1-AE236)</f>
        <v>#N/A</v>
      </c>
      <c r="AS236" s="128" t="e">
        <f>HLOOKUP($B236,'Main Sheet'!$B$9:$F$44,26,FALSE)*$R236/(1-AF236)</f>
        <v>#N/A</v>
      </c>
      <c r="AT236" s="128" t="e">
        <f>HLOOKUP($B236,'Main Sheet'!$B$9:$F$44,26,FALSE)*$R236/(1-AG236)</f>
        <v>#N/A</v>
      </c>
      <c r="AU236" s="128" t="e">
        <f>HLOOKUP($B236,'Main Sheet'!$B$9:$F$44,26,FALSE)*$T236/(1-AL236)</f>
        <v>#N/A</v>
      </c>
      <c r="AV236" s="128" t="e">
        <f>HLOOKUP($B236,'Main Sheet'!$B$9:$F$44,26,FALSE)*$T236/(1-AM236)</f>
        <v>#N/A</v>
      </c>
      <c r="AW236" s="128" t="e">
        <f>HLOOKUP($B236,'Main Sheet'!$B$9:$F$44,26,FALSE)*$T236/(1-AN236)</f>
        <v>#N/A</v>
      </c>
      <c r="AX236" s="50" t="e">
        <f t="shared" si="129"/>
        <v>#N/A</v>
      </c>
      <c r="AY236" s="50" t="e">
        <f t="shared" si="130"/>
        <v>#N/A</v>
      </c>
      <c r="AZ236" s="50" t="e">
        <f t="shared" si="131"/>
        <v>#N/A</v>
      </c>
      <c r="BA236" s="50" t="e">
        <f t="shared" si="132"/>
        <v>#N/A</v>
      </c>
      <c r="BB236" s="50" t="e">
        <f t="shared" si="133"/>
        <v>#N/A</v>
      </c>
      <c r="BC236" s="50" t="e">
        <f t="shared" si="134"/>
        <v>#N/A</v>
      </c>
      <c r="BD236" s="50" t="e">
        <f t="shared" si="135"/>
        <v>#N/A</v>
      </c>
      <c r="BE236" s="50" t="e">
        <f t="shared" si="136"/>
        <v>#N/A</v>
      </c>
      <c r="BF236" s="50" t="e">
        <f t="shared" si="137"/>
        <v>#N/A</v>
      </c>
      <c r="BG236" s="131" t="e">
        <f t="shared" si="138"/>
        <v>#N/A</v>
      </c>
      <c r="BH236" s="131" t="e">
        <f t="shared" si="139"/>
        <v>#N/A</v>
      </c>
      <c r="BI236" s="131" t="e">
        <f t="shared" si="140"/>
        <v>#N/A</v>
      </c>
      <c r="BJ236" s="131" t="e">
        <f t="shared" si="141"/>
        <v>#N/A</v>
      </c>
      <c r="BK236" s="131" t="e">
        <f t="shared" si="142"/>
        <v>#N/A</v>
      </c>
      <c r="BL236" s="131" t="e">
        <f t="shared" si="143"/>
        <v>#N/A</v>
      </c>
      <c r="BM236" s="131" t="e">
        <f t="shared" si="144"/>
        <v>#N/A</v>
      </c>
      <c r="BN236" s="131" t="e">
        <f t="shared" si="145"/>
        <v>#N/A</v>
      </c>
      <c r="BO236" s="131" t="e">
        <f t="shared" si="146"/>
        <v>#N/A</v>
      </c>
      <c r="BP236" s="129" t="e">
        <f t="shared" si="147"/>
        <v>#N/A</v>
      </c>
      <c r="BQ236" s="129" t="e">
        <f t="shared" si="148"/>
        <v>#N/A</v>
      </c>
      <c r="BR236" s="129" t="e">
        <f t="shared" si="149"/>
        <v>#N/A</v>
      </c>
      <c r="BS236" s="129" t="e">
        <f t="shared" si="150"/>
        <v>#N/A</v>
      </c>
      <c r="BT236" s="129" t="e">
        <f t="shared" si="151"/>
        <v>#N/A</v>
      </c>
      <c r="BU236" s="129" t="e">
        <f t="shared" si="152"/>
        <v>#N/A</v>
      </c>
      <c r="BV236" s="129" t="e">
        <f t="shared" si="153"/>
        <v>#N/A</v>
      </c>
      <c r="BW236" s="129" t="e">
        <f t="shared" si="154"/>
        <v>#N/A</v>
      </c>
      <c r="BX236" s="129" t="e">
        <f t="shared" si="155"/>
        <v>#N/A</v>
      </c>
      <c r="BY236" s="131" t="e">
        <f t="shared" si="156"/>
        <v>#N/A</v>
      </c>
      <c r="BZ236" s="131" t="e">
        <f t="shared" si="157"/>
        <v>#N/A</v>
      </c>
      <c r="CA236" s="131" t="e">
        <f t="shared" si="158"/>
        <v>#N/A</v>
      </c>
      <c r="CB236" s="131" t="e">
        <f t="shared" si="159"/>
        <v>#N/A</v>
      </c>
      <c r="CC236" s="131" t="e">
        <f t="shared" si="160"/>
        <v>#N/A</v>
      </c>
      <c r="CD236" s="131" t="e">
        <f t="shared" si="161"/>
        <v>#N/A</v>
      </c>
      <c r="CE236" s="131" t="e">
        <f t="shared" si="162"/>
        <v>#N/A</v>
      </c>
      <c r="CF236" s="131" t="e">
        <f t="shared" si="163"/>
        <v>#N/A</v>
      </c>
      <c r="CG236" s="131" t="e">
        <f t="shared" si="164"/>
        <v>#N/A</v>
      </c>
    </row>
    <row r="237" spans="2:85" x14ac:dyDescent="0.2">
      <c r="B237" s="103">
        <v>2050</v>
      </c>
      <c r="C237" s="103">
        <v>0</v>
      </c>
      <c r="D237" s="103">
        <v>4</v>
      </c>
      <c r="E237" s="4" t="s">
        <v>2</v>
      </c>
      <c r="F237" s="4" t="s">
        <v>6</v>
      </c>
      <c r="G237" s="133">
        <f>SUMIFS('Model Trip Data'!$H:$H,'Model Trip Data'!$A:$A,$B237,'Model Trip Data'!$B:$B,$C237,'Model Trip Data'!$C:$C,$D237,'Model Trip Data'!$E:$E,G$7,'Model Trip Data'!$F:$F,G$8,'Model Trip Data'!$D:$D,G$10,'Model Trip Data'!$G:$G,G$9)</f>
        <v>0</v>
      </c>
      <c r="H237" s="133">
        <f>SUMIFS('Model Trip Data'!$H:$H,'Model Trip Data'!$A:$A,$B237,'Model Trip Data'!$B:$B,$C237,'Model Trip Data'!$C:$C,$D237,'Model Trip Data'!$E:$E,H$7,'Model Trip Data'!$F:$F,H$8,'Model Trip Data'!$D:$D,H$10,'Model Trip Data'!$G:$G,H$9)</f>
        <v>0</v>
      </c>
      <c r="I237" s="133">
        <f>SUMIFS('Model Trip Data'!$H:$H,'Model Trip Data'!$A:$A,$B237,'Model Trip Data'!$B:$B,$C237,'Model Trip Data'!$C:$C,$D237,'Model Trip Data'!$E:$E,I$7,'Model Trip Data'!$F:$F,I$8,'Model Trip Data'!$D:$D,I$10,'Model Trip Data'!$G:$G,I$9)</f>
        <v>0</v>
      </c>
      <c r="J237" s="133">
        <f>SUMIFS('Model Trip Data'!$H:$H,'Model Trip Data'!$A:$A,$B237,'Model Trip Data'!$B:$B,$C237,'Model Trip Data'!$C:$C,$D237,'Model Trip Data'!$E:$E,J$7,'Model Trip Data'!$F:$F,J$8,'Model Trip Data'!$D:$D,J$10,'Model Trip Data'!$G:$G,J$9)</f>
        <v>0</v>
      </c>
      <c r="K237" s="133">
        <f>SUMIFS('Model Trip Data'!$H:$H,'Model Trip Data'!$A:$A,$B237,'Model Trip Data'!$B:$B,$C237,'Model Trip Data'!$C:$C,$D237,'Model Trip Data'!$E:$E,K$7,'Model Trip Data'!$F:$F,K$8,'Model Trip Data'!$D:$D,K$10,'Model Trip Data'!$G:$G,K$9)</f>
        <v>0</v>
      </c>
      <c r="L237" s="133">
        <f>SUMIFS('Model Trip Data'!$H:$H,'Model Trip Data'!$A:$A,$B237,'Model Trip Data'!$B:$B,$C237,'Model Trip Data'!$C:$C,$D237,'Model Trip Data'!$E:$E,L$7,'Model Trip Data'!$F:$F,L$8,'Model Trip Data'!$D:$D,L$10,'Model Trip Data'!$G:$G,L$9)</f>
        <v>0</v>
      </c>
      <c r="M237" s="133">
        <f>SUMIFS('Model Trip Data'!$H:$H,'Model Trip Data'!$A:$A,$B237,'Model Trip Data'!$B:$B,$C237,'Model Trip Data'!$C:$C,$D237,'Model Trip Data'!$E:$E,M$7,'Model Trip Data'!$F:$F,M$8,'Model Trip Data'!$G:$G,M$9)</f>
        <v>0</v>
      </c>
      <c r="N237" s="133">
        <f>SUMIFS('Model Trip Data'!$H:$H,'Model Trip Data'!$A:$A,$B237,'Model Trip Data'!$B:$B,$C237,'Model Trip Data'!$C:$C,$D237,'Model Trip Data'!$E:$E,N$7,'Model Trip Data'!$F:$F,N$8,'Model Trip Data'!$G:$G,N$9)</f>
        <v>0</v>
      </c>
      <c r="O237" s="133">
        <f>SUMIFS('Model Trip Data'!$H:$H,'Model Trip Data'!$A:$A,$B237,'Model Trip Data'!$B:$B,$C237,'Model Trip Data'!$C:$C,$D237,'Model Trip Data'!$E:$E,O$7,'Model Trip Data'!$F:$F,O$8,'Model Trip Data'!$G:$G,O$9)</f>
        <v>0</v>
      </c>
      <c r="P237" s="134" t="e">
        <f>VLOOKUP($B237&amp;"_"&amp;$C237&amp;"_"&amp;$D237&amp;"_"&amp;P$10,'Model Skims Data'!$A:$H,6,FALSE)</f>
        <v>#N/A</v>
      </c>
      <c r="Q237" s="134" t="e">
        <f>VLOOKUP($B237&amp;"_"&amp;$C237&amp;"_"&amp;$D237&amp;"_"&amp;Q$10,'Model Skims Data'!$A:$H,7,FALSE)</f>
        <v>#N/A</v>
      </c>
      <c r="R237" s="134" t="e">
        <f>VLOOKUP($B237&amp;"_"&amp;$C237&amp;"_"&amp;$D237&amp;"_"&amp;R$10,'Model Skims Data'!$A:$H,6,FALSE)</f>
        <v>#N/A</v>
      </c>
      <c r="S237" s="134" t="e">
        <f>VLOOKUP($B237&amp;"_"&amp;$C237&amp;"_"&amp;$D237&amp;"_"&amp;S$10,'Model Skims Data'!$A:$H,7,FALSE)</f>
        <v>#N/A</v>
      </c>
      <c r="T237" s="134" t="e">
        <f>VLOOKUP($B237&amp;"_"&amp;$C237&amp;"_"&amp;$D237&amp;"_"&amp;T$10,'Model Skims Data'!$A:$H,6,FALSE)</f>
        <v>#N/A</v>
      </c>
      <c r="U237" s="134" t="e">
        <f>VLOOKUP($B237&amp;"_"&amp;$C237&amp;"_"&amp;$D237&amp;"_"&amp;U$10,'Model Skims Data'!$A:$H,7,FALSE)</f>
        <v>#N/A</v>
      </c>
      <c r="V237" s="134" t="e">
        <f>VLOOKUP($B237&amp;"_"&amp;$C237&amp;"_"&amp;$D237&amp;"_"&amp;V$10,'Model Skims Data'!$A:$H,8,FALSE)</f>
        <v>#N/A</v>
      </c>
      <c r="W237" s="134" t="e">
        <f>VLOOKUP($B237&amp;"_"&amp;$C237&amp;"_"&amp;$D237&amp;"_"&amp;W$10,'Model Skims Data'!$A:$H,8,FALSE)</f>
        <v>#N/A</v>
      </c>
      <c r="X237" s="134" t="e">
        <f>VLOOKUP($B237&amp;"_"&amp;$C237&amp;"_"&amp;$D237&amp;"_"&amp;X$10,'Model Skims Data'!$A:$H,8,FALSE)</f>
        <v>#N/A</v>
      </c>
      <c r="Y237" s="134">
        <f>HLOOKUP('Pooling Demand- Subsidy &amp; ML'!$B237,'Main Sheet'!$B$9:$F$44,21,FALSE)</f>
        <v>0</v>
      </c>
      <c r="Z237" s="134">
        <f>HLOOKUP('Pooling Demand- Subsidy &amp; ML'!$B237,'Main Sheet'!$B$9:$F$44,23,FALSE)</f>
        <v>0</v>
      </c>
      <c r="AA237" s="179">
        <f>HLOOKUP('Pooling Demand- Subsidy &amp; ML'!$B237,'Main Sheet'!$B$9:$F$44,28,FALSE)</f>
        <v>-1.9513339196716502E-3</v>
      </c>
      <c r="AB237" s="180">
        <f>HLOOKUP('Pooling Demand- Subsidy &amp; ML'!$B237,'Main Sheet'!$B$9:$F$44,30,FALSE)</f>
        <v>-2.6</v>
      </c>
      <c r="AC237" s="180">
        <f>HLOOKUP('Pooling Demand- Subsidy &amp; ML'!$B237,'Main Sheet'!$B$9:$F$44,31,FALSE)</f>
        <v>-5.9</v>
      </c>
      <c r="AD237" s="180">
        <f>HLOOKUP('Pooling Demand- Subsidy &amp; ML'!$B237,'Main Sheet'!$B$9:$F$44,32,FALSE)</f>
        <v>-7.9</v>
      </c>
      <c r="AE237" s="108" t="e">
        <f t="shared" si="165"/>
        <v>#N/A</v>
      </c>
      <c r="AF237" s="108" t="e">
        <f t="shared" si="166"/>
        <v>#N/A</v>
      </c>
      <c r="AG237" s="108" t="e">
        <f t="shared" si="167"/>
        <v>#N/A</v>
      </c>
      <c r="AH237" s="134">
        <f>HLOOKUP('Pooling Demand- Subsidy &amp; ML'!$B237,'Main Sheet'!$B$9:$F$44,24,FALSE)</f>
        <v>54</v>
      </c>
      <c r="AI237" s="180">
        <f>HLOOKUP('Pooling Demand- Subsidy &amp; ML'!$B237,'Main Sheet'!$B$9:$F$44,34,FALSE)</f>
        <v>-2.9</v>
      </c>
      <c r="AJ237" s="180">
        <f>HLOOKUP('Pooling Demand- Subsidy &amp; ML'!$B237,'Main Sheet'!$B$9:$F$44,35,FALSE)</f>
        <v>-6.3</v>
      </c>
      <c r="AK237" s="180">
        <f>HLOOKUP('Pooling Demand- Subsidy &amp; ML'!$B237,'Main Sheet'!$B$9:$F$44,36,FALSE)</f>
        <v>-8.4</v>
      </c>
      <c r="AL237" s="108" t="e">
        <f t="shared" si="168"/>
        <v>#N/A</v>
      </c>
      <c r="AM237" s="108" t="e">
        <f t="shared" si="169"/>
        <v>#N/A</v>
      </c>
      <c r="AN237" s="108" t="e">
        <f t="shared" si="170"/>
        <v>#N/A</v>
      </c>
      <c r="AO237" s="128" t="e">
        <f>HLOOKUP($B237,'Main Sheet'!$B$9:$F$44,26,FALSE)*$P237/(1-AE237)</f>
        <v>#N/A</v>
      </c>
      <c r="AP237" s="128" t="e">
        <f>HLOOKUP($B237,'Main Sheet'!$B$9:$F$44,26,FALSE)*$P237/(1-AF237)</f>
        <v>#N/A</v>
      </c>
      <c r="AQ237" s="128" t="e">
        <f>HLOOKUP($B237,'Main Sheet'!$B$9:$F$44,26,FALSE)*$P237/(1-AG237)</f>
        <v>#N/A</v>
      </c>
      <c r="AR237" s="128" t="e">
        <f>HLOOKUP($B237,'Main Sheet'!$B$9:$F$44,26,FALSE)*$R237/(1-AE237)</f>
        <v>#N/A</v>
      </c>
      <c r="AS237" s="128" t="e">
        <f>HLOOKUP($B237,'Main Sheet'!$B$9:$F$44,26,FALSE)*$R237/(1-AF237)</f>
        <v>#N/A</v>
      </c>
      <c r="AT237" s="128" t="e">
        <f>HLOOKUP($B237,'Main Sheet'!$B$9:$F$44,26,FALSE)*$R237/(1-AG237)</f>
        <v>#N/A</v>
      </c>
      <c r="AU237" s="128" t="e">
        <f>HLOOKUP($B237,'Main Sheet'!$B$9:$F$44,26,FALSE)*$T237/(1-AL237)</f>
        <v>#N/A</v>
      </c>
      <c r="AV237" s="128" t="e">
        <f>HLOOKUP($B237,'Main Sheet'!$B$9:$F$44,26,FALSE)*$T237/(1-AM237)</f>
        <v>#N/A</v>
      </c>
      <c r="AW237" s="128" t="e">
        <f>HLOOKUP($B237,'Main Sheet'!$B$9:$F$44,26,FALSE)*$T237/(1-AN237)</f>
        <v>#N/A</v>
      </c>
      <c r="AX237" s="50" t="e">
        <f t="shared" si="129"/>
        <v>#N/A</v>
      </c>
      <c r="AY237" s="50" t="e">
        <f t="shared" si="130"/>
        <v>#N/A</v>
      </c>
      <c r="AZ237" s="50" t="e">
        <f t="shared" si="131"/>
        <v>#N/A</v>
      </c>
      <c r="BA237" s="50" t="e">
        <f t="shared" si="132"/>
        <v>#N/A</v>
      </c>
      <c r="BB237" s="50" t="e">
        <f t="shared" si="133"/>
        <v>#N/A</v>
      </c>
      <c r="BC237" s="50" t="e">
        <f t="shared" si="134"/>
        <v>#N/A</v>
      </c>
      <c r="BD237" s="50" t="e">
        <f t="shared" si="135"/>
        <v>#N/A</v>
      </c>
      <c r="BE237" s="50" t="e">
        <f t="shared" si="136"/>
        <v>#N/A</v>
      </c>
      <c r="BF237" s="50" t="e">
        <f t="shared" si="137"/>
        <v>#N/A</v>
      </c>
      <c r="BG237" s="131" t="e">
        <f t="shared" si="138"/>
        <v>#N/A</v>
      </c>
      <c r="BH237" s="131" t="e">
        <f t="shared" si="139"/>
        <v>#N/A</v>
      </c>
      <c r="BI237" s="131" t="e">
        <f t="shared" si="140"/>
        <v>#N/A</v>
      </c>
      <c r="BJ237" s="131" t="e">
        <f t="shared" si="141"/>
        <v>#N/A</v>
      </c>
      <c r="BK237" s="131" t="e">
        <f t="shared" si="142"/>
        <v>#N/A</v>
      </c>
      <c r="BL237" s="131" t="e">
        <f t="shared" si="143"/>
        <v>#N/A</v>
      </c>
      <c r="BM237" s="131" t="e">
        <f t="shared" si="144"/>
        <v>#N/A</v>
      </c>
      <c r="BN237" s="131" t="e">
        <f t="shared" si="145"/>
        <v>#N/A</v>
      </c>
      <c r="BO237" s="131" t="e">
        <f t="shared" si="146"/>
        <v>#N/A</v>
      </c>
      <c r="BP237" s="129" t="e">
        <f t="shared" si="147"/>
        <v>#N/A</v>
      </c>
      <c r="BQ237" s="129" t="e">
        <f t="shared" si="148"/>
        <v>#N/A</v>
      </c>
      <c r="BR237" s="129" t="e">
        <f t="shared" si="149"/>
        <v>#N/A</v>
      </c>
      <c r="BS237" s="129" t="e">
        <f t="shared" si="150"/>
        <v>#N/A</v>
      </c>
      <c r="BT237" s="129" t="e">
        <f t="shared" si="151"/>
        <v>#N/A</v>
      </c>
      <c r="BU237" s="129" t="e">
        <f t="shared" si="152"/>
        <v>#N/A</v>
      </c>
      <c r="BV237" s="129" t="e">
        <f t="shared" si="153"/>
        <v>#N/A</v>
      </c>
      <c r="BW237" s="129" t="e">
        <f t="shared" si="154"/>
        <v>#N/A</v>
      </c>
      <c r="BX237" s="129" t="e">
        <f t="shared" si="155"/>
        <v>#N/A</v>
      </c>
      <c r="BY237" s="131" t="e">
        <f t="shared" si="156"/>
        <v>#N/A</v>
      </c>
      <c r="BZ237" s="131" t="e">
        <f t="shared" si="157"/>
        <v>#N/A</v>
      </c>
      <c r="CA237" s="131" t="e">
        <f t="shared" si="158"/>
        <v>#N/A</v>
      </c>
      <c r="CB237" s="131" t="e">
        <f t="shared" si="159"/>
        <v>#N/A</v>
      </c>
      <c r="CC237" s="131" t="e">
        <f t="shared" si="160"/>
        <v>#N/A</v>
      </c>
      <c r="CD237" s="131" t="e">
        <f t="shared" si="161"/>
        <v>#N/A</v>
      </c>
      <c r="CE237" s="131" t="e">
        <f t="shared" si="162"/>
        <v>#N/A</v>
      </c>
      <c r="CF237" s="131" t="e">
        <f t="shared" si="163"/>
        <v>#N/A</v>
      </c>
      <c r="CG237" s="131" t="e">
        <f t="shared" si="164"/>
        <v>#N/A</v>
      </c>
    </row>
    <row r="238" spans="2:85" x14ac:dyDescent="0.2">
      <c r="B238" s="103">
        <v>2050</v>
      </c>
      <c r="C238" s="103">
        <v>1</v>
      </c>
      <c r="D238" s="103">
        <v>4</v>
      </c>
      <c r="E238" s="4" t="s">
        <v>3</v>
      </c>
      <c r="F238" s="4" t="s">
        <v>6</v>
      </c>
      <c r="G238" s="133">
        <f>SUMIFS('Model Trip Data'!$H:$H,'Model Trip Data'!$A:$A,$B238,'Model Trip Data'!$B:$B,$C238,'Model Trip Data'!$C:$C,$D238,'Model Trip Data'!$E:$E,G$7,'Model Trip Data'!$F:$F,G$8,'Model Trip Data'!$D:$D,G$10,'Model Trip Data'!$G:$G,G$9)</f>
        <v>0</v>
      </c>
      <c r="H238" s="133">
        <f>SUMIFS('Model Trip Data'!$H:$H,'Model Trip Data'!$A:$A,$B238,'Model Trip Data'!$B:$B,$C238,'Model Trip Data'!$C:$C,$D238,'Model Trip Data'!$E:$E,H$7,'Model Trip Data'!$F:$F,H$8,'Model Trip Data'!$D:$D,H$10,'Model Trip Data'!$G:$G,H$9)</f>
        <v>0</v>
      </c>
      <c r="I238" s="133">
        <f>SUMIFS('Model Trip Data'!$H:$H,'Model Trip Data'!$A:$A,$B238,'Model Trip Data'!$B:$B,$C238,'Model Trip Data'!$C:$C,$D238,'Model Trip Data'!$E:$E,I$7,'Model Trip Data'!$F:$F,I$8,'Model Trip Data'!$D:$D,I$10,'Model Trip Data'!$G:$G,I$9)</f>
        <v>0</v>
      </c>
      <c r="J238" s="133">
        <f>SUMIFS('Model Trip Data'!$H:$H,'Model Trip Data'!$A:$A,$B238,'Model Trip Data'!$B:$B,$C238,'Model Trip Data'!$C:$C,$D238,'Model Trip Data'!$E:$E,J$7,'Model Trip Data'!$F:$F,J$8,'Model Trip Data'!$D:$D,J$10,'Model Trip Data'!$G:$G,J$9)</f>
        <v>0</v>
      </c>
      <c r="K238" s="133">
        <f>SUMIFS('Model Trip Data'!$H:$H,'Model Trip Data'!$A:$A,$B238,'Model Trip Data'!$B:$B,$C238,'Model Trip Data'!$C:$C,$D238,'Model Trip Data'!$E:$E,K$7,'Model Trip Data'!$F:$F,K$8,'Model Trip Data'!$D:$D,K$10,'Model Trip Data'!$G:$G,K$9)</f>
        <v>0</v>
      </c>
      <c r="L238" s="133">
        <f>SUMIFS('Model Trip Data'!$H:$H,'Model Trip Data'!$A:$A,$B238,'Model Trip Data'!$B:$B,$C238,'Model Trip Data'!$C:$C,$D238,'Model Trip Data'!$E:$E,L$7,'Model Trip Data'!$F:$F,L$8,'Model Trip Data'!$D:$D,L$10,'Model Trip Data'!$G:$G,L$9)</f>
        <v>0</v>
      </c>
      <c r="M238" s="133">
        <f>SUMIFS('Model Trip Data'!$H:$H,'Model Trip Data'!$A:$A,$B238,'Model Trip Data'!$B:$B,$C238,'Model Trip Data'!$C:$C,$D238,'Model Trip Data'!$E:$E,M$7,'Model Trip Data'!$F:$F,M$8,'Model Trip Data'!$G:$G,M$9)</f>
        <v>0</v>
      </c>
      <c r="N238" s="133">
        <f>SUMIFS('Model Trip Data'!$H:$H,'Model Trip Data'!$A:$A,$B238,'Model Trip Data'!$B:$B,$C238,'Model Trip Data'!$C:$C,$D238,'Model Trip Data'!$E:$E,N$7,'Model Trip Data'!$F:$F,N$8,'Model Trip Data'!$G:$G,N$9)</f>
        <v>0</v>
      </c>
      <c r="O238" s="133">
        <f>SUMIFS('Model Trip Data'!$H:$H,'Model Trip Data'!$A:$A,$B238,'Model Trip Data'!$B:$B,$C238,'Model Trip Data'!$C:$C,$D238,'Model Trip Data'!$E:$E,O$7,'Model Trip Data'!$F:$F,O$8,'Model Trip Data'!$G:$G,O$9)</f>
        <v>0</v>
      </c>
      <c r="P238" s="134" t="e">
        <f>VLOOKUP($B238&amp;"_"&amp;$C238&amp;"_"&amp;$D238&amp;"_"&amp;P$10,'Model Skims Data'!$A:$H,6,FALSE)</f>
        <v>#N/A</v>
      </c>
      <c r="Q238" s="134" t="e">
        <f>VLOOKUP($B238&amp;"_"&amp;$C238&amp;"_"&amp;$D238&amp;"_"&amp;Q$10,'Model Skims Data'!$A:$H,7,FALSE)</f>
        <v>#N/A</v>
      </c>
      <c r="R238" s="134" t="e">
        <f>VLOOKUP($B238&amp;"_"&amp;$C238&amp;"_"&amp;$D238&amp;"_"&amp;R$10,'Model Skims Data'!$A:$H,6,FALSE)</f>
        <v>#N/A</v>
      </c>
      <c r="S238" s="134" t="e">
        <f>VLOOKUP($B238&amp;"_"&amp;$C238&amp;"_"&amp;$D238&amp;"_"&amp;S$10,'Model Skims Data'!$A:$H,7,FALSE)</f>
        <v>#N/A</v>
      </c>
      <c r="T238" s="134" t="e">
        <f>VLOOKUP($B238&amp;"_"&amp;$C238&amp;"_"&amp;$D238&amp;"_"&amp;T$10,'Model Skims Data'!$A:$H,6,FALSE)</f>
        <v>#N/A</v>
      </c>
      <c r="U238" s="134" t="e">
        <f>VLOOKUP($B238&amp;"_"&amp;$C238&amp;"_"&amp;$D238&amp;"_"&amp;U$10,'Model Skims Data'!$A:$H,7,FALSE)</f>
        <v>#N/A</v>
      </c>
      <c r="V238" s="134" t="e">
        <f>VLOOKUP($B238&amp;"_"&amp;$C238&amp;"_"&amp;$D238&amp;"_"&amp;V$10,'Model Skims Data'!$A:$H,8,FALSE)</f>
        <v>#N/A</v>
      </c>
      <c r="W238" s="134" t="e">
        <f>VLOOKUP($B238&amp;"_"&amp;$C238&amp;"_"&amp;$D238&amp;"_"&amp;W$10,'Model Skims Data'!$A:$H,8,FALSE)</f>
        <v>#N/A</v>
      </c>
      <c r="X238" s="134" t="e">
        <f>VLOOKUP($B238&amp;"_"&amp;$C238&amp;"_"&amp;$D238&amp;"_"&amp;X$10,'Model Skims Data'!$A:$H,8,FALSE)</f>
        <v>#N/A</v>
      </c>
      <c r="Y238" s="134">
        <f>HLOOKUP('Pooling Demand- Subsidy &amp; ML'!$B238,'Main Sheet'!$B$9:$F$44,21,FALSE)</f>
        <v>0</v>
      </c>
      <c r="Z238" s="134">
        <f>HLOOKUP('Pooling Demand- Subsidy &amp; ML'!$B238,'Main Sheet'!$B$9:$F$44,23,FALSE)</f>
        <v>0</v>
      </c>
      <c r="AA238" s="179">
        <f>HLOOKUP('Pooling Demand- Subsidy &amp; ML'!$B238,'Main Sheet'!$B$9:$F$44,28,FALSE)</f>
        <v>-1.9513339196716502E-3</v>
      </c>
      <c r="AB238" s="180">
        <f>HLOOKUP('Pooling Demand- Subsidy &amp; ML'!$B238,'Main Sheet'!$B$9:$F$44,30,FALSE)</f>
        <v>-2.6</v>
      </c>
      <c r="AC238" s="180">
        <f>HLOOKUP('Pooling Demand- Subsidy &amp; ML'!$B238,'Main Sheet'!$B$9:$F$44,31,FALSE)</f>
        <v>-5.9</v>
      </c>
      <c r="AD238" s="180">
        <f>HLOOKUP('Pooling Demand- Subsidy &amp; ML'!$B238,'Main Sheet'!$B$9:$F$44,32,FALSE)</f>
        <v>-7.9</v>
      </c>
      <c r="AE238" s="108" t="e">
        <f t="shared" si="165"/>
        <v>#N/A</v>
      </c>
      <c r="AF238" s="108" t="e">
        <f t="shared" si="166"/>
        <v>#N/A</v>
      </c>
      <c r="AG238" s="108" t="e">
        <f t="shared" si="167"/>
        <v>#N/A</v>
      </c>
      <c r="AH238" s="134">
        <f>HLOOKUP('Pooling Demand- Subsidy &amp; ML'!$B238,'Main Sheet'!$B$9:$F$44,24,FALSE)</f>
        <v>54</v>
      </c>
      <c r="AI238" s="180">
        <f>HLOOKUP('Pooling Demand- Subsidy &amp; ML'!$B238,'Main Sheet'!$B$9:$F$44,34,FALSE)</f>
        <v>-2.9</v>
      </c>
      <c r="AJ238" s="180">
        <f>HLOOKUP('Pooling Demand- Subsidy &amp; ML'!$B238,'Main Sheet'!$B$9:$F$44,35,FALSE)</f>
        <v>-6.3</v>
      </c>
      <c r="AK238" s="180">
        <f>HLOOKUP('Pooling Demand- Subsidy &amp; ML'!$B238,'Main Sheet'!$B$9:$F$44,36,FALSE)</f>
        <v>-8.4</v>
      </c>
      <c r="AL238" s="108" t="e">
        <f t="shared" si="168"/>
        <v>#N/A</v>
      </c>
      <c r="AM238" s="108" t="e">
        <f t="shared" si="169"/>
        <v>#N/A</v>
      </c>
      <c r="AN238" s="108" t="e">
        <f t="shared" si="170"/>
        <v>#N/A</v>
      </c>
      <c r="AO238" s="128" t="e">
        <f>HLOOKUP($B238,'Main Sheet'!$B$9:$F$44,26,FALSE)*$P238/(1-AE238)</f>
        <v>#N/A</v>
      </c>
      <c r="AP238" s="128" t="e">
        <f>HLOOKUP($B238,'Main Sheet'!$B$9:$F$44,26,FALSE)*$P238/(1-AF238)</f>
        <v>#N/A</v>
      </c>
      <c r="AQ238" s="128" t="e">
        <f>HLOOKUP($B238,'Main Sheet'!$B$9:$F$44,26,FALSE)*$P238/(1-AG238)</f>
        <v>#N/A</v>
      </c>
      <c r="AR238" s="128" t="e">
        <f>HLOOKUP($B238,'Main Sheet'!$B$9:$F$44,26,FALSE)*$R238/(1-AE238)</f>
        <v>#N/A</v>
      </c>
      <c r="AS238" s="128" t="e">
        <f>HLOOKUP($B238,'Main Sheet'!$B$9:$F$44,26,FALSE)*$R238/(1-AF238)</f>
        <v>#N/A</v>
      </c>
      <c r="AT238" s="128" t="e">
        <f>HLOOKUP($B238,'Main Sheet'!$B$9:$F$44,26,FALSE)*$R238/(1-AG238)</f>
        <v>#N/A</v>
      </c>
      <c r="AU238" s="128" t="e">
        <f>HLOOKUP($B238,'Main Sheet'!$B$9:$F$44,26,FALSE)*$T238/(1-AL238)</f>
        <v>#N/A</v>
      </c>
      <c r="AV238" s="128" t="e">
        <f>HLOOKUP($B238,'Main Sheet'!$B$9:$F$44,26,FALSE)*$T238/(1-AM238)</f>
        <v>#N/A</v>
      </c>
      <c r="AW238" s="128" t="e">
        <f>HLOOKUP($B238,'Main Sheet'!$B$9:$F$44,26,FALSE)*$T238/(1-AN238)</f>
        <v>#N/A</v>
      </c>
      <c r="AX238" s="50" t="e">
        <f t="shared" si="129"/>
        <v>#N/A</v>
      </c>
      <c r="AY238" s="50" t="e">
        <f t="shared" si="130"/>
        <v>#N/A</v>
      </c>
      <c r="AZ238" s="50" t="e">
        <f t="shared" si="131"/>
        <v>#N/A</v>
      </c>
      <c r="BA238" s="50" t="e">
        <f t="shared" si="132"/>
        <v>#N/A</v>
      </c>
      <c r="BB238" s="50" t="e">
        <f t="shared" si="133"/>
        <v>#N/A</v>
      </c>
      <c r="BC238" s="50" t="e">
        <f t="shared" si="134"/>
        <v>#N/A</v>
      </c>
      <c r="BD238" s="50" t="e">
        <f t="shared" si="135"/>
        <v>#N/A</v>
      </c>
      <c r="BE238" s="50" t="e">
        <f t="shared" si="136"/>
        <v>#N/A</v>
      </c>
      <c r="BF238" s="50" t="e">
        <f t="shared" si="137"/>
        <v>#N/A</v>
      </c>
      <c r="BG238" s="131" t="e">
        <f t="shared" si="138"/>
        <v>#N/A</v>
      </c>
      <c r="BH238" s="131" t="e">
        <f t="shared" si="139"/>
        <v>#N/A</v>
      </c>
      <c r="BI238" s="131" t="e">
        <f t="shared" si="140"/>
        <v>#N/A</v>
      </c>
      <c r="BJ238" s="131" t="e">
        <f t="shared" si="141"/>
        <v>#N/A</v>
      </c>
      <c r="BK238" s="131" t="e">
        <f t="shared" si="142"/>
        <v>#N/A</v>
      </c>
      <c r="BL238" s="131" t="e">
        <f t="shared" si="143"/>
        <v>#N/A</v>
      </c>
      <c r="BM238" s="131" t="e">
        <f t="shared" si="144"/>
        <v>#N/A</v>
      </c>
      <c r="BN238" s="131" t="e">
        <f t="shared" si="145"/>
        <v>#N/A</v>
      </c>
      <c r="BO238" s="131" t="e">
        <f t="shared" si="146"/>
        <v>#N/A</v>
      </c>
      <c r="BP238" s="129" t="e">
        <f t="shared" si="147"/>
        <v>#N/A</v>
      </c>
      <c r="BQ238" s="129" t="e">
        <f t="shared" si="148"/>
        <v>#N/A</v>
      </c>
      <c r="BR238" s="129" t="e">
        <f t="shared" si="149"/>
        <v>#N/A</v>
      </c>
      <c r="BS238" s="129" t="e">
        <f t="shared" si="150"/>
        <v>#N/A</v>
      </c>
      <c r="BT238" s="129" t="e">
        <f t="shared" si="151"/>
        <v>#N/A</v>
      </c>
      <c r="BU238" s="129" t="e">
        <f t="shared" si="152"/>
        <v>#N/A</v>
      </c>
      <c r="BV238" s="129" t="e">
        <f t="shared" si="153"/>
        <v>#N/A</v>
      </c>
      <c r="BW238" s="129" t="e">
        <f t="shared" si="154"/>
        <v>#N/A</v>
      </c>
      <c r="BX238" s="129" t="e">
        <f t="shared" si="155"/>
        <v>#N/A</v>
      </c>
      <c r="BY238" s="131" t="e">
        <f t="shared" si="156"/>
        <v>#N/A</v>
      </c>
      <c r="BZ238" s="131" t="e">
        <f t="shared" si="157"/>
        <v>#N/A</v>
      </c>
      <c r="CA238" s="131" t="e">
        <f t="shared" si="158"/>
        <v>#N/A</v>
      </c>
      <c r="CB238" s="131" t="e">
        <f t="shared" si="159"/>
        <v>#N/A</v>
      </c>
      <c r="CC238" s="131" t="e">
        <f t="shared" si="160"/>
        <v>#N/A</v>
      </c>
      <c r="CD238" s="131" t="e">
        <f t="shared" si="161"/>
        <v>#N/A</v>
      </c>
      <c r="CE238" s="131" t="e">
        <f t="shared" si="162"/>
        <v>#N/A</v>
      </c>
      <c r="CF238" s="131" t="e">
        <f t="shared" si="163"/>
        <v>#N/A</v>
      </c>
      <c r="CG238" s="131" t="e">
        <f t="shared" si="164"/>
        <v>#N/A</v>
      </c>
    </row>
    <row r="239" spans="2:85" x14ac:dyDescent="0.2">
      <c r="B239" s="103">
        <v>2050</v>
      </c>
      <c r="C239" s="103">
        <v>2</v>
      </c>
      <c r="D239" s="103">
        <v>4</v>
      </c>
      <c r="E239" s="4" t="s">
        <v>4</v>
      </c>
      <c r="F239" s="4" t="s">
        <v>6</v>
      </c>
      <c r="G239" s="133">
        <f>SUMIFS('Model Trip Data'!$H:$H,'Model Trip Data'!$A:$A,$B239,'Model Trip Data'!$B:$B,$C239,'Model Trip Data'!$C:$C,$D239,'Model Trip Data'!$E:$E,G$7,'Model Trip Data'!$F:$F,G$8,'Model Trip Data'!$D:$D,G$10,'Model Trip Data'!$G:$G,G$9)</f>
        <v>0</v>
      </c>
      <c r="H239" s="133">
        <f>SUMIFS('Model Trip Data'!$H:$H,'Model Trip Data'!$A:$A,$B239,'Model Trip Data'!$B:$B,$C239,'Model Trip Data'!$C:$C,$D239,'Model Trip Data'!$E:$E,H$7,'Model Trip Data'!$F:$F,H$8,'Model Trip Data'!$D:$D,H$10,'Model Trip Data'!$G:$G,H$9)</f>
        <v>0</v>
      </c>
      <c r="I239" s="133">
        <f>SUMIFS('Model Trip Data'!$H:$H,'Model Trip Data'!$A:$A,$B239,'Model Trip Data'!$B:$B,$C239,'Model Trip Data'!$C:$C,$D239,'Model Trip Data'!$E:$E,I$7,'Model Trip Data'!$F:$F,I$8,'Model Trip Data'!$D:$D,I$10,'Model Trip Data'!$G:$G,I$9)</f>
        <v>0</v>
      </c>
      <c r="J239" s="133">
        <f>SUMIFS('Model Trip Data'!$H:$H,'Model Trip Data'!$A:$A,$B239,'Model Trip Data'!$B:$B,$C239,'Model Trip Data'!$C:$C,$D239,'Model Trip Data'!$E:$E,J$7,'Model Trip Data'!$F:$F,J$8,'Model Trip Data'!$D:$D,J$10,'Model Trip Data'!$G:$G,J$9)</f>
        <v>0</v>
      </c>
      <c r="K239" s="133">
        <f>SUMIFS('Model Trip Data'!$H:$H,'Model Trip Data'!$A:$A,$B239,'Model Trip Data'!$B:$B,$C239,'Model Trip Data'!$C:$C,$D239,'Model Trip Data'!$E:$E,K$7,'Model Trip Data'!$F:$F,K$8,'Model Trip Data'!$D:$D,K$10,'Model Trip Data'!$G:$G,K$9)</f>
        <v>0</v>
      </c>
      <c r="L239" s="133">
        <f>SUMIFS('Model Trip Data'!$H:$H,'Model Trip Data'!$A:$A,$B239,'Model Trip Data'!$B:$B,$C239,'Model Trip Data'!$C:$C,$D239,'Model Trip Data'!$E:$E,L$7,'Model Trip Data'!$F:$F,L$8,'Model Trip Data'!$D:$D,L$10,'Model Trip Data'!$G:$G,L$9)</f>
        <v>0</v>
      </c>
      <c r="M239" s="133">
        <f>SUMIFS('Model Trip Data'!$H:$H,'Model Trip Data'!$A:$A,$B239,'Model Trip Data'!$B:$B,$C239,'Model Trip Data'!$C:$C,$D239,'Model Trip Data'!$E:$E,M$7,'Model Trip Data'!$F:$F,M$8,'Model Trip Data'!$G:$G,M$9)</f>
        <v>0</v>
      </c>
      <c r="N239" s="133">
        <f>SUMIFS('Model Trip Data'!$H:$H,'Model Trip Data'!$A:$A,$B239,'Model Trip Data'!$B:$B,$C239,'Model Trip Data'!$C:$C,$D239,'Model Trip Data'!$E:$E,N$7,'Model Trip Data'!$F:$F,N$8,'Model Trip Data'!$G:$G,N$9)</f>
        <v>0</v>
      </c>
      <c r="O239" s="133">
        <f>SUMIFS('Model Trip Data'!$H:$H,'Model Trip Data'!$A:$A,$B239,'Model Trip Data'!$B:$B,$C239,'Model Trip Data'!$C:$C,$D239,'Model Trip Data'!$E:$E,O$7,'Model Trip Data'!$F:$F,O$8,'Model Trip Data'!$G:$G,O$9)</f>
        <v>0</v>
      </c>
      <c r="P239" s="134" t="e">
        <f>VLOOKUP($B239&amp;"_"&amp;$C239&amp;"_"&amp;$D239&amp;"_"&amp;P$10,'Model Skims Data'!$A:$H,6,FALSE)</f>
        <v>#N/A</v>
      </c>
      <c r="Q239" s="134" t="e">
        <f>VLOOKUP($B239&amp;"_"&amp;$C239&amp;"_"&amp;$D239&amp;"_"&amp;Q$10,'Model Skims Data'!$A:$H,7,FALSE)</f>
        <v>#N/A</v>
      </c>
      <c r="R239" s="134" t="e">
        <f>VLOOKUP($B239&amp;"_"&amp;$C239&amp;"_"&amp;$D239&amp;"_"&amp;R$10,'Model Skims Data'!$A:$H,6,FALSE)</f>
        <v>#N/A</v>
      </c>
      <c r="S239" s="134" t="e">
        <f>VLOOKUP($B239&amp;"_"&amp;$C239&amp;"_"&amp;$D239&amp;"_"&amp;S$10,'Model Skims Data'!$A:$H,7,FALSE)</f>
        <v>#N/A</v>
      </c>
      <c r="T239" s="134" t="e">
        <f>VLOOKUP($B239&amp;"_"&amp;$C239&amp;"_"&amp;$D239&amp;"_"&amp;T$10,'Model Skims Data'!$A:$H,6,FALSE)</f>
        <v>#N/A</v>
      </c>
      <c r="U239" s="134" t="e">
        <f>VLOOKUP($B239&amp;"_"&amp;$C239&amp;"_"&amp;$D239&amp;"_"&amp;U$10,'Model Skims Data'!$A:$H,7,FALSE)</f>
        <v>#N/A</v>
      </c>
      <c r="V239" s="134" t="e">
        <f>VLOOKUP($B239&amp;"_"&amp;$C239&amp;"_"&amp;$D239&amp;"_"&amp;V$10,'Model Skims Data'!$A:$H,8,FALSE)</f>
        <v>#N/A</v>
      </c>
      <c r="W239" s="134" t="e">
        <f>VLOOKUP($B239&amp;"_"&amp;$C239&amp;"_"&amp;$D239&amp;"_"&amp;W$10,'Model Skims Data'!$A:$H,8,FALSE)</f>
        <v>#N/A</v>
      </c>
      <c r="X239" s="134" t="e">
        <f>VLOOKUP($B239&amp;"_"&amp;$C239&amp;"_"&amp;$D239&amp;"_"&amp;X$10,'Model Skims Data'!$A:$H,8,FALSE)</f>
        <v>#N/A</v>
      </c>
      <c r="Y239" s="134">
        <f>HLOOKUP('Pooling Demand- Subsidy &amp; ML'!$B239,'Main Sheet'!$B$9:$F$44,21,FALSE)</f>
        <v>0</v>
      </c>
      <c r="Z239" s="134">
        <f>HLOOKUP('Pooling Demand- Subsidy &amp; ML'!$B239,'Main Sheet'!$B$9:$F$44,23,FALSE)</f>
        <v>0</v>
      </c>
      <c r="AA239" s="179">
        <f>HLOOKUP('Pooling Demand- Subsidy &amp; ML'!$B239,'Main Sheet'!$B$9:$F$44,28,FALSE)</f>
        <v>-1.9513339196716502E-3</v>
      </c>
      <c r="AB239" s="180">
        <f>HLOOKUP('Pooling Demand- Subsidy &amp; ML'!$B239,'Main Sheet'!$B$9:$F$44,30,FALSE)</f>
        <v>-2.6</v>
      </c>
      <c r="AC239" s="180">
        <f>HLOOKUP('Pooling Demand- Subsidy &amp; ML'!$B239,'Main Sheet'!$B$9:$F$44,31,FALSE)</f>
        <v>-5.9</v>
      </c>
      <c r="AD239" s="180">
        <f>HLOOKUP('Pooling Demand- Subsidy &amp; ML'!$B239,'Main Sheet'!$B$9:$F$44,32,FALSE)</f>
        <v>-7.9</v>
      </c>
      <c r="AE239" s="108" t="e">
        <f t="shared" si="165"/>
        <v>#N/A</v>
      </c>
      <c r="AF239" s="108" t="e">
        <f t="shared" si="166"/>
        <v>#N/A</v>
      </c>
      <c r="AG239" s="108" t="e">
        <f t="shared" si="167"/>
        <v>#N/A</v>
      </c>
      <c r="AH239" s="134">
        <f>HLOOKUP('Pooling Demand- Subsidy &amp; ML'!$B239,'Main Sheet'!$B$9:$F$44,24,FALSE)</f>
        <v>54</v>
      </c>
      <c r="AI239" s="180">
        <f>HLOOKUP('Pooling Demand- Subsidy &amp; ML'!$B239,'Main Sheet'!$B$9:$F$44,34,FALSE)</f>
        <v>-2.9</v>
      </c>
      <c r="AJ239" s="180">
        <f>HLOOKUP('Pooling Demand- Subsidy &amp; ML'!$B239,'Main Sheet'!$B$9:$F$44,35,FALSE)</f>
        <v>-6.3</v>
      </c>
      <c r="AK239" s="180">
        <f>HLOOKUP('Pooling Demand- Subsidy &amp; ML'!$B239,'Main Sheet'!$B$9:$F$44,36,FALSE)</f>
        <v>-8.4</v>
      </c>
      <c r="AL239" s="108" t="e">
        <f t="shared" si="168"/>
        <v>#N/A</v>
      </c>
      <c r="AM239" s="108" t="e">
        <f t="shared" si="169"/>
        <v>#N/A</v>
      </c>
      <c r="AN239" s="108" t="e">
        <f t="shared" si="170"/>
        <v>#N/A</v>
      </c>
      <c r="AO239" s="128" t="e">
        <f>HLOOKUP($B239,'Main Sheet'!$B$9:$F$44,26,FALSE)*$P239/(1-AE239)</f>
        <v>#N/A</v>
      </c>
      <c r="AP239" s="128" t="e">
        <f>HLOOKUP($B239,'Main Sheet'!$B$9:$F$44,26,FALSE)*$P239/(1-AF239)</f>
        <v>#N/A</v>
      </c>
      <c r="AQ239" s="128" t="e">
        <f>HLOOKUP($B239,'Main Sheet'!$B$9:$F$44,26,FALSE)*$P239/(1-AG239)</f>
        <v>#N/A</v>
      </c>
      <c r="AR239" s="128" t="e">
        <f>HLOOKUP($B239,'Main Sheet'!$B$9:$F$44,26,FALSE)*$R239/(1-AE239)</f>
        <v>#N/A</v>
      </c>
      <c r="AS239" s="128" t="e">
        <f>HLOOKUP($B239,'Main Sheet'!$B$9:$F$44,26,FALSE)*$R239/(1-AF239)</f>
        <v>#N/A</v>
      </c>
      <c r="AT239" s="128" t="e">
        <f>HLOOKUP($B239,'Main Sheet'!$B$9:$F$44,26,FALSE)*$R239/(1-AG239)</f>
        <v>#N/A</v>
      </c>
      <c r="AU239" s="128" t="e">
        <f>HLOOKUP($B239,'Main Sheet'!$B$9:$F$44,26,FALSE)*$T239/(1-AL239)</f>
        <v>#N/A</v>
      </c>
      <c r="AV239" s="128" t="e">
        <f>HLOOKUP($B239,'Main Sheet'!$B$9:$F$44,26,FALSE)*$T239/(1-AM239)</f>
        <v>#N/A</v>
      </c>
      <c r="AW239" s="128" t="e">
        <f>HLOOKUP($B239,'Main Sheet'!$B$9:$F$44,26,FALSE)*$T239/(1-AN239)</f>
        <v>#N/A</v>
      </c>
      <c r="AX239" s="50" t="e">
        <f t="shared" ref="AX239:AX257" si="171">AO239*($Q239-$P239)/$P239</f>
        <v>#N/A</v>
      </c>
      <c r="AY239" s="50" t="e">
        <f t="shared" ref="AY239:AY257" si="172">AP239*($Q239-$P239)/$P239</f>
        <v>#N/A</v>
      </c>
      <c r="AZ239" s="50" t="e">
        <f t="shared" ref="AZ239:AZ257" si="173">AQ239*($Q239-$P239)/$P239</f>
        <v>#N/A</v>
      </c>
      <c r="BA239" s="50" t="e">
        <f t="shared" ref="BA239:BA257" si="174">AR239*($S239-$R239)/$R239</f>
        <v>#N/A</v>
      </c>
      <c r="BB239" s="50" t="e">
        <f t="shared" ref="BB239:BB257" si="175">AS239*($S239-$R239)/$R239</f>
        <v>#N/A</v>
      </c>
      <c r="BC239" s="50" t="e">
        <f t="shared" ref="BC239:BC257" si="176">AT239*($S239-$R239)/$R239</f>
        <v>#N/A</v>
      </c>
      <c r="BD239" s="50" t="e">
        <f t="shared" ref="BD239:BD257" si="177">AU239*($U239-$T239)/$T239</f>
        <v>#N/A</v>
      </c>
      <c r="BE239" s="50" t="e">
        <f t="shared" ref="BE239:BE257" si="178">AV239*($U239-$T239)/$T239</f>
        <v>#N/A</v>
      </c>
      <c r="BF239" s="50" t="e">
        <f t="shared" ref="BF239:BF257" si="179">AW239*($U239-$T239)/$T239</f>
        <v>#N/A</v>
      </c>
      <c r="BG239" s="131" t="e">
        <f t="shared" ref="BG239:BG257" si="180">G239*AE239</f>
        <v>#N/A</v>
      </c>
      <c r="BH239" s="131" t="e">
        <f t="shared" ref="BH239:BH257" si="181">H239*AF239</f>
        <v>#N/A</v>
      </c>
      <c r="BI239" s="131" t="e">
        <f t="shared" ref="BI239:BI257" si="182">I239*AG239</f>
        <v>#N/A</v>
      </c>
      <c r="BJ239" s="131" t="e">
        <f t="shared" ref="BJ239:BJ257" si="183">J239*AE239</f>
        <v>#N/A</v>
      </c>
      <c r="BK239" s="131" t="e">
        <f t="shared" ref="BK239:BK257" si="184">K239*AF239</f>
        <v>#N/A</v>
      </c>
      <c r="BL239" s="131" t="e">
        <f t="shared" ref="BL239:BL257" si="185">L239*AG239</f>
        <v>#N/A</v>
      </c>
      <c r="BM239" s="131" t="e">
        <f t="shared" ref="BM239:BM257" si="186">M239*AL239</f>
        <v>#N/A</v>
      </c>
      <c r="BN239" s="131" t="e">
        <f t="shared" ref="BN239:BN257" si="187">N239*AM239</f>
        <v>#N/A</v>
      </c>
      <c r="BO239" s="131" t="e">
        <f t="shared" ref="BO239:BO257" si="188">O239*AN239</f>
        <v>#N/A</v>
      </c>
      <c r="BP239" s="129" t="e">
        <f t="shared" ref="BP239:BP257" si="189">BG239*AX239</f>
        <v>#N/A</v>
      </c>
      <c r="BQ239" s="129" t="e">
        <f t="shared" ref="BQ239:BQ257" si="190">BH239*AY239</f>
        <v>#N/A</v>
      </c>
      <c r="BR239" s="129" t="e">
        <f t="shared" ref="BR239:BR257" si="191">BI239*AZ239</f>
        <v>#N/A</v>
      </c>
      <c r="BS239" s="129" t="e">
        <f t="shared" ref="BS239:BS257" si="192">BJ239*BA239</f>
        <v>#N/A</v>
      </c>
      <c r="BT239" s="129" t="e">
        <f t="shared" ref="BT239:BT257" si="193">BK239*BB239</f>
        <v>#N/A</v>
      </c>
      <c r="BU239" s="129" t="e">
        <f t="shared" ref="BU239:BU257" si="194">BL239*BC239</f>
        <v>#N/A</v>
      </c>
      <c r="BV239" s="129" t="e">
        <f t="shared" ref="BV239:BV257" si="195">BM239*BD239</f>
        <v>#N/A</v>
      </c>
      <c r="BW239" s="129" t="e">
        <f t="shared" ref="BW239:BW257" si="196">BN239*BE239</f>
        <v>#N/A</v>
      </c>
      <c r="BX239" s="129" t="e">
        <f t="shared" ref="BX239:BX257" si="197">BO239*BF239</f>
        <v>#N/A</v>
      </c>
      <c r="BY239" s="131" t="e">
        <f t="shared" ref="BY239:BY257" si="198">(BG239+BP239)*$V239</f>
        <v>#N/A</v>
      </c>
      <c r="BZ239" s="131" t="e">
        <f t="shared" ref="BZ239:BZ257" si="199">(BH239+BQ239)*$V239</f>
        <v>#N/A</v>
      </c>
      <c r="CA239" s="131" t="e">
        <f t="shared" ref="CA239:CA257" si="200">(BI239+BR239)*$V239</f>
        <v>#N/A</v>
      </c>
      <c r="CB239" s="131" t="e">
        <f t="shared" ref="CB239:CB257" si="201">(BJ239+BS239)*$W239</f>
        <v>#N/A</v>
      </c>
      <c r="CC239" s="131" t="e">
        <f t="shared" ref="CC239:CC257" si="202">(BK239+BT239)*$W239</f>
        <v>#N/A</v>
      </c>
      <c r="CD239" s="131" t="e">
        <f t="shared" ref="CD239:CD257" si="203">(BL239+BU239)*$W239</f>
        <v>#N/A</v>
      </c>
      <c r="CE239" s="131" t="e">
        <f t="shared" ref="CE239:CE257" si="204">(BM239+BV239)*$X239</f>
        <v>#N/A</v>
      </c>
      <c r="CF239" s="131" t="e">
        <f t="shared" ref="CF239:CF257" si="205">(BN239+BW239)*$X239</f>
        <v>#N/A</v>
      </c>
      <c r="CG239" s="131" t="e">
        <f t="shared" ref="CG239:CG257" si="206">(BO239+BX239)*$X239</f>
        <v>#N/A</v>
      </c>
    </row>
    <row r="240" spans="2:85" x14ac:dyDescent="0.2">
      <c r="B240" s="103">
        <v>2050</v>
      </c>
      <c r="C240" s="103">
        <v>3</v>
      </c>
      <c r="D240" s="103">
        <v>4</v>
      </c>
      <c r="E240" s="4" t="s">
        <v>5</v>
      </c>
      <c r="F240" s="4" t="s">
        <v>6</v>
      </c>
      <c r="G240" s="133">
        <f>SUMIFS('Model Trip Data'!$H:$H,'Model Trip Data'!$A:$A,$B240,'Model Trip Data'!$B:$B,$C240,'Model Trip Data'!$C:$C,$D240,'Model Trip Data'!$E:$E,G$7,'Model Trip Data'!$F:$F,G$8,'Model Trip Data'!$D:$D,G$10,'Model Trip Data'!$G:$G,G$9)</f>
        <v>0</v>
      </c>
      <c r="H240" s="133">
        <f>SUMIFS('Model Trip Data'!$H:$H,'Model Trip Data'!$A:$A,$B240,'Model Trip Data'!$B:$B,$C240,'Model Trip Data'!$C:$C,$D240,'Model Trip Data'!$E:$E,H$7,'Model Trip Data'!$F:$F,H$8,'Model Trip Data'!$D:$D,H$10,'Model Trip Data'!$G:$G,H$9)</f>
        <v>0</v>
      </c>
      <c r="I240" s="133">
        <f>SUMIFS('Model Trip Data'!$H:$H,'Model Trip Data'!$A:$A,$B240,'Model Trip Data'!$B:$B,$C240,'Model Trip Data'!$C:$C,$D240,'Model Trip Data'!$E:$E,I$7,'Model Trip Data'!$F:$F,I$8,'Model Trip Data'!$D:$D,I$10,'Model Trip Data'!$G:$G,I$9)</f>
        <v>0</v>
      </c>
      <c r="J240" s="133">
        <f>SUMIFS('Model Trip Data'!$H:$H,'Model Trip Data'!$A:$A,$B240,'Model Trip Data'!$B:$B,$C240,'Model Trip Data'!$C:$C,$D240,'Model Trip Data'!$E:$E,J$7,'Model Trip Data'!$F:$F,J$8,'Model Trip Data'!$D:$D,J$10,'Model Trip Data'!$G:$G,J$9)</f>
        <v>0</v>
      </c>
      <c r="K240" s="133">
        <f>SUMIFS('Model Trip Data'!$H:$H,'Model Trip Data'!$A:$A,$B240,'Model Trip Data'!$B:$B,$C240,'Model Trip Data'!$C:$C,$D240,'Model Trip Data'!$E:$E,K$7,'Model Trip Data'!$F:$F,K$8,'Model Trip Data'!$D:$D,K$10,'Model Trip Data'!$G:$G,K$9)</f>
        <v>0</v>
      </c>
      <c r="L240" s="133">
        <f>SUMIFS('Model Trip Data'!$H:$H,'Model Trip Data'!$A:$A,$B240,'Model Trip Data'!$B:$B,$C240,'Model Trip Data'!$C:$C,$D240,'Model Trip Data'!$E:$E,L$7,'Model Trip Data'!$F:$F,L$8,'Model Trip Data'!$D:$D,L$10,'Model Trip Data'!$G:$G,L$9)</f>
        <v>0</v>
      </c>
      <c r="M240" s="133">
        <f>SUMIFS('Model Trip Data'!$H:$H,'Model Trip Data'!$A:$A,$B240,'Model Trip Data'!$B:$B,$C240,'Model Trip Data'!$C:$C,$D240,'Model Trip Data'!$E:$E,M$7,'Model Trip Data'!$F:$F,M$8,'Model Trip Data'!$G:$G,M$9)</f>
        <v>0</v>
      </c>
      <c r="N240" s="133">
        <f>SUMIFS('Model Trip Data'!$H:$H,'Model Trip Data'!$A:$A,$B240,'Model Trip Data'!$B:$B,$C240,'Model Trip Data'!$C:$C,$D240,'Model Trip Data'!$E:$E,N$7,'Model Trip Data'!$F:$F,N$8,'Model Trip Data'!$G:$G,N$9)</f>
        <v>0</v>
      </c>
      <c r="O240" s="133">
        <f>SUMIFS('Model Trip Data'!$H:$H,'Model Trip Data'!$A:$A,$B240,'Model Trip Data'!$B:$B,$C240,'Model Trip Data'!$C:$C,$D240,'Model Trip Data'!$E:$E,O$7,'Model Trip Data'!$F:$F,O$8,'Model Trip Data'!$G:$G,O$9)</f>
        <v>0</v>
      </c>
      <c r="P240" s="134" t="e">
        <f>VLOOKUP($B240&amp;"_"&amp;$C240&amp;"_"&amp;$D240&amp;"_"&amp;P$10,'Model Skims Data'!$A:$H,6,FALSE)</f>
        <v>#N/A</v>
      </c>
      <c r="Q240" s="134" t="e">
        <f>VLOOKUP($B240&amp;"_"&amp;$C240&amp;"_"&amp;$D240&amp;"_"&amp;Q$10,'Model Skims Data'!$A:$H,7,FALSE)</f>
        <v>#N/A</v>
      </c>
      <c r="R240" s="134" t="e">
        <f>VLOOKUP($B240&amp;"_"&amp;$C240&amp;"_"&amp;$D240&amp;"_"&amp;R$10,'Model Skims Data'!$A:$H,6,FALSE)</f>
        <v>#N/A</v>
      </c>
      <c r="S240" s="134" t="e">
        <f>VLOOKUP($B240&amp;"_"&amp;$C240&amp;"_"&amp;$D240&amp;"_"&amp;S$10,'Model Skims Data'!$A:$H,7,FALSE)</f>
        <v>#N/A</v>
      </c>
      <c r="T240" s="134" t="e">
        <f>VLOOKUP($B240&amp;"_"&amp;$C240&amp;"_"&amp;$D240&amp;"_"&amp;T$10,'Model Skims Data'!$A:$H,6,FALSE)</f>
        <v>#N/A</v>
      </c>
      <c r="U240" s="134" t="e">
        <f>VLOOKUP($B240&amp;"_"&amp;$C240&amp;"_"&amp;$D240&amp;"_"&amp;U$10,'Model Skims Data'!$A:$H,7,FALSE)</f>
        <v>#N/A</v>
      </c>
      <c r="V240" s="134" t="e">
        <f>VLOOKUP($B240&amp;"_"&amp;$C240&amp;"_"&amp;$D240&amp;"_"&amp;V$10,'Model Skims Data'!$A:$H,8,FALSE)</f>
        <v>#N/A</v>
      </c>
      <c r="W240" s="134" t="e">
        <f>VLOOKUP($B240&amp;"_"&amp;$C240&amp;"_"&amp;$D240&amp;"_"&amp;W$10,'Model Skims Data'!$A:$H,8,FALSE)</f>
        <v>#N/A</v>
      </c>
      <c r="X240" s="134" t="e">
        <f>VLOOKUP($B240&amp;"_"&amp;$C240&amp;"_"&amp;$D240&amp;"_"&amp;X$10,'Model Skims Data'!$A:$H,8,FALSE)</f>
        <v>#N/A</v>
      </c>
      <c r="Y240" s="134">
        <f>HLOOKUP('Pooling Demand- Subsidy &amp; ML'!$B240,'Main Sheet'!$B$9:$F$44,21,FALSE)</f>
        <v>0</v>
      </c>
      <c r="Z240" s="134">
        <f>HLOOKUP('Pooling Demand- Subsidy &amp; ML'!$B240,'Main Sheet'!$B$9:$F$44,23,FALSE)</f>
        <v>0</v>
      </c>
      <c r="AA240" s="179">
        <f>HLOOKUP('Pooling Demand- Subsidy &amp; ML'!$B240,'Main Sheet'!$B$9:$F$44,28,FALSE)</f>
        <v>-1.9513339196716502E-3</v>
      </c>
      <c r="AB240" s="180">
        <f>HLOOKUP('Pooling Demand- Subsidy &amp; ML'!$B240,'Main Sheet'!$B$9:$F$44,30,FALSE)</f>
        <v>-2.6</v>
      </c>
      <c r="AC240" s="180">
        <f>HLOOKUP('Pooling Demand- Subsidy &amp; ML'!$B240,'Main Sheet'!$B$9:$F$44,31,FALSE)</f>
        <v>-5.9</v>
      </c>
      <c r="AD240" s="180">
        <f>HLOOKUP('Pooling Demand- Subsidy &amp; ML'!$B240,'Main Sheet'!$B$9:$F$44,32,FALSE)</f>
        <v>-7.9</v>
      </c>
      <c r="AE240" s="108" t="e">
        <f t="shared" si="165"/>
        <v>#N/A</v>
      </c>
      <c r="AF240" s="108" t="e">
        <f t="shared" si="166"/>
        <v>#N/A</v>
      </c>
      <c r="AG240" s="108" t="e">
        <f t="shared" si="167"/>
        <v>#N/A</v>
      </c>
      <c r="AH240" s="134">
        <f>HLOOKUP('Pooling Demand- Subsidy &amp; ML'!$B240,'Main Sheet'!$B$9:$F$44,24,FALSE)</f>
        <v>54</v>
      </c>
      <c r="AI240" s="180">
        <f>HLOOKUP('Pooling Demand- Subsidy &amp; ML'!$B240,'Main Sheet'!$B$9:$F$44,34,FALSE)</f>
        <v>-2.9</v>
      </c>
      <c r="AJ240" s="180">
        <f>HLOOKUP('Pooling Demand- Subsidy &amp; ML'!$B240,'Main Sheet'!$B$9:$F$44,35,FALSE)</f>
        <v>-6.3</v>
      </c>
      <c r="AK240" s="180">
        <f>HLOOKUP('Pooling Demand- Subsidy &amp; ML'!$B240,'Main Sheet'!$B$9:$F$44,36,FALSE)</f>
        <v>-8.4</v>
      </c>
      <c r="AL240" s="108" t="e">
        <f t="shared" si="168"/>
        <v>#N/A</v>
      </c>
      <c r="AM240" s="108" t="e">
        <f t="shared" si="169"/>
        <v>#N/A</v>
      </c>
      <c r="AN240" s="108" t="e">
        <f t="shared" si="170"/>
        <v>#N/A</v>
      </c>
      <c r="AO240" s="128" t="e">
        <f>HLOOKUP($B240,'Main Sheet'!$B$9:$F$44,26,FALSE)*$P240/(1-AE240)</f>
        <v>#N/A</v>
      </c>
      <c r="AP240" s="128" t="e">
        <f>HLOOKUP($B240,'Main Sheet'!$B$9:$F$44,26,FALSE)*$P240/(1-AF240)</f>
        <v>#N/A</v>
      </c>
      <c r="AQ240" s="128" t="e">
        <f>HLOOKUP($B240,'Main Sheet'!$B$9:$F$44,26,FALSE)*$P240/(1-AG240)</f>
        <v>#N/A</v>
      </c>
      <c r="AR240" s="128" t="e">
        <f>HLOOKUP($B240,'Main Sheet'!$B$9:$F$44,26,FALSE)*$R240/(1-AE240)</f>
        <v>#N/A</v>
      </c>
      <c r="AS240" s="128" t="e">
        <f>HLOOKUP($B240,'Main Sheet'!$B$9:$F$44,26,FALSE)*$R240/(1-AF240)</f>
        <v>#N/A</v>
      </c>
      <c r="AT240" s="128" t="e">
        <f>HLOOKUP($B240,'Main Sheet'!$B$9:$F$44,26,FALSE)*$R240/(1-AG240)</f>
        <v>#N/A</v>
      </c>
      <c r="AU240" s="128" t="e">
        <f>HLOOKUP($B240,'Main Sheet'!$B$9:$F$44,26,FALSE)*$T240/(1-AL240)</f>
        <v>#N/A</v>
      </c>
      <c r="AV240" s="128" t="e">
        <f>HLOOKUP($B240,'Main Sheet'!$B$9:$F$44,26,FALSE)*$T240/(1-AM240)</f>
        <v>#N/A</v>
      </c>
      <c r="AW240" s="128" t="e">
        <f>HLOOKUP($B240,'Main Sheet'!$B$9:$F$44,26,FALSE)*$T240/(1-AN240)</f>
        <v>#N/A</v>
      </c>
      <c r="AX240" s="50" t="e">
        <f t="shared" si="171"/>
        <v>#N/A</v>
      </c>
      <c r="AY240" s="50" t="e">
        <f t="shared" si="172"/>
        <v>#N/A</v>
      </c>
      <c r="AZ240" s="50" t="e">
        <f t="shared" si="173"/>
        <v>#N/A</v>
      </c>
      <c r="BA240" s="50" t="e">
        <f t="shared" si="174"/>
        <v>#N/A</v>
      </c>
      <c r="BB240" s="50" t="e">
        <f t="shared" si="175"/>
        <v>#N/A</v>
      </c>
      <c r="BC240" s="50" t="e">
        <f t="shared" si="176"/>
        <v>#N/A</v>
      </c>
      <c r="BD240" s="50" t="e">
        <f t="shared" si="177"/>
        <v>#N/A</v>
      </c>
      <c r="BE240" s="50" t="e">
        <f t="shared" si="178"/>
        <v>#N/A</v>
      </c>
      <c r="BF240" s="50" t="e">
        <f t="shared" si="179"/>
        <v>#N/A</v>
      </c>
      <c r="BG240" s="131" t="e">
        <f t="shared" si="180"/>
        <v>#N/A</v>
      </c>
      <c r="BH240" s="131" t="e">
        <f t="shared" si="181"/>
        <v>#N/A</v>
      </c>
      <c r="BI240" s="131" t="e">
        <f t="shared" si="182"/>
        <v>#N/A</v>
      </c>
      <c r="BJ240" s="131" t="e">
        <f t="shared" si="183"/>
        <v>#N/A</v>
      </c>
      <c r="BK240" s="131" t="e">
        <f t="shared" si="184"/>
        <v>#N/A</v>
      </c>
      <c r="BL240" s="131" t="e">
        <f t="shared" si="185"/>
        <v>#N/A</v>
      </c>
      <c r="BM240" s="131" t="e">
        <f t="shared" si="186"/>
        <v>#N/A</v>
      </c>
      <c r="BN240" s="131" t="e">
        <f t="shared" si="187"/>
        <v>#N/A</v>
      </c>
      <c r="BO240" s="131" t="e">
        <f t="shared" si="188"/>
        <v>#N/A</v>
      </c>
      <c r="BP240" s="129" t="e">
        <f t="shared" si="189"/>
        <v>#N/A</v>
      </c>
      <c r="BQ240" s="129" t="e">
        <f t="shared" si="190"/>
        <v>#N/A</v>
      </c>
      <c r="BR240" s="129" t="e">
        <f t="shared" si="191"/>
        <v>#N/A</v>
      </c>
      <c r="BS240" s="129" t="e">
        <f t="shared" si="192"/>
        <v>#N/A</v>
      </c>
      <c r="BT240" s="129" t="e">
        <f t="shared" si="193"/>
        <v>#N/A</v>
      </c>
      <c r="BU240" s="129" t="e">
        <f t="shared" si="194"/>
        <v>#N/A</v>
      </c>
      <c r="BV240" s="129" t="e">
        <f t="shared" si="195"/>
        <v>#N/A</v>
      </c>
      <c r="BW240" s="129" t="e">
        <f t="shared" si="196"/>
        <v>#N/A</v>
      </c>
      <c r="BX240" s="129" t="e">
        <f t="shared" si="197"/>
        <v>#N/A</v>
      </c>
      <c r="BY240" s="131" t="e">
        <f t="shared" si="198"/>
        <v>#N/A</v>
      </c>
      <c r="BZ240" s="131" t="e">
        <f t="shared" si="199"/>
        <v>#N/A</v>
      </c>
      <c r="CA240" s="131" t="e">
        <f t="shared" si="200"/>
        <v>#N/A</v>
      </c>
      <c r="CB240" s="131" t="e">
        <f t="shared" si="201"/>
        <v>#N/A</v>
      </c>
      <c r="CC240" s="131" t="e">
        <f t="shared" si="202"/>
        <v>#N/A</v>
      </c>
      <c r="CD240" s="131" t="e">
        <f t="shared" si="203"/>
        <v>#N/A</v>
      </c>
      <c r="CE240" s="131" t="e">
        <f t="shared" si="204"/>
        <v>#N/A</v>
      </c>
      <c r="CF240" s="131" t="e">
        <f t="shared" si="205"/>
        <v>#N/A</v>
      </c>
      <c r="CG240" s="131" t="e">
        <f t="shared" si="206"/>
        <v>#N/A</v>
      </c>
    </row>
    <row r="241" spans="2:85" x14ac:dyDescent="0.2">
      <c r="B241" s="103">
        <v>2050</v>
      </c>
      <c r="C241" s="103">
        <v>4</v>
      </c>
      <c r="D241" s="103">
        <v>4</v>
      </c>
      <c r="E241" s="4" t="s">
        <v>6</v>
      </c>
      <c r="F241" s="4" t="s">
        <v>6</v>
      </c>
      <c r="G241" s="133">
        <f>SUMIFS('Model Trip Data'!$H:$H,'Model Trip Data'!$A:$A,$B241,'Model Trip Data'!$B:$B,$C241,'Model Trip Data'!$C:$C,$D241,'Model Trip Data'!$E:$E,G$7,'Model Trip Data'!$F:$F,G$8,'Model Trip Data'!$D:$D,G$10,'Model Trip Data'!$G:$G,G$9)</f>
        <v>0</v>
      </c>
      <c r="H241" s="133">
        <f>SUMIFS('Model Trip Data'!$H:$H,'Model Trip Data'!$A:$A,$B241,'Model Trip Data'!$B:$B,$C241,'Model Trip Data'!$C:$C,$D241,'Model Trip Data'!$E:$E,H$7,'Model Trip Data'!$F:$F,H$8,'Model Trip Data'!$D:$D,H$10,'Model Trip Data'!$G:$G,H$9)</f>
        <v>0</v>
      </c>
      <c r="I241" s="133">
        <f>SUMIFS('Model Trip Data'!$H:$H,'Model Trip Data'!$A:$A,$B241,'Model Trip Data'!$B:$B,$C241,'Model Trip Data'!$C:$C,$D241,'Model Trip Data'!$E:$E,I$7,'Model Trip Data'!$F:$F,I$8,'Model Trip Data'!$D:$D,I$10,'Model Trip Data'!$G:$G,I$9)</f>
        <v>0</v>
      </c>
      <c r="J241" s="133">
        <f>SUMIFS('Model Trip Data'!$H:$H,'Model Trip Data'!$A:$A,$B241,'Model Trip Data'!$B:$B,$C241,'Model Trip Data'!$C:$C,$D241,'Model Trip Data'!$E:$E,J$7,'Model Trip Data'!$F:$F,J$8,'Model Trip Data'!$D:$D,J$10,'Model Trip Data'!$G:$G,J$9)</f>
        <v>0</v>
      </c>
      <c r="K241" s="133">
        <f>SUMIFS('Model Trip Data'!$H:$H,'Model Trip Data'!$A:$A,$B241,'Model Trip Data'!$B:$B,$C241,'Model Trip Data'!$C:$C,$D241,'Model Trip Data'!$E:$E,K$7,'Model Trip Data'!$F:$F,K$8,'Model Trip Data'!$D:$D,K$10,'Model Trip Data'!$G:$G,K$9)</f>
        <v>0</v>
      </c>
      <c r="L241" s="133">
        <f>SUMIFS('Model Trip Data'!$H:$H,'Model Trip Data'!$A:$A,$B241,'Model Trip Data'!$B:$B,$C241,'Model Trip Data'!$C:$C,$D241,'Model Trip Data'!$E:$E,L$7,'Model Trip Data'!$F:$F,L$8,'Model Trip Data'!$D:$D,L$10,'Model Trip Data'!$G:$G,L$9)</f>
        <v>0</v>
      </c>
      <c r="M241" s="133">
        <f>SUMIFS('Model Trip Data'!$H:$H,'Model Trip Data'!$A:$A,$B241,'Model Trip Data'!$B:$B,$C241,'Model Trip Data'!$C:$C,$D241,'Model Trip Data'!$E:$E,M$7,'Model Trip Data'!$F:$F,M$8,'Model Trip Data'!$G:$G,M$9)</f>
        <v>0</v>
      </c>
      <c r="N241" s="133">
        <f>SUMIFS('Model Trip Data'!$H:$H,'Model Trip Data'!$A:$A,$B241,'Model Trip Data'!$B:$B,$C241,'Model Trip Data'!$C:$C,$D241,'Model Trip Data'!$E:$E,N$7,'Model Trip Data'!$F:$F,N$8,'Model Trip Data'!$G:$G,N$9)</f>
        <v>0</v>
      </c>
      <c r="O241" s="133">
        <f>SUMIFS('Model Trip Data'!$H:$H,'Model Trip Data'!$A:$A,$B241,'Model Trip Data'!$B:$B,$C241,'Model Trip Data'!$C:$C,$D241,'Model Trip Data'!$E:$E,O$7,'Model Trip Data'!$F:$F,O$8,'Model Trip Data'!$G:$G,O$9)</f>
        <v>0</v>
      </c>
      <c r="P241" s="134" t="e">
        <f>VLOOKUP($B241&amp;"_"&amp;$C241&amp;"_"&amp;$D241&amp;"_"&amp;P$10,'Model Skims Data'!$A:$H,6,FALSE)</f>
        <v>#N/A</v>
      </c>
      <c r="Q241" s="134" t="e">
        <f>VLOOKUP($B241&amp;"_"&amp;$C241&amp;"_"&amp;$D241&amp;"_"&amp;Q$10,'Model Skims Data'!$A:$H,7,FALSE)</f>
        <v>#N/A</v>
      </c>
      <c r="R241" s="134" t="e">
        <f>VLOOKUP($B241&amp;"_"&amp;$C241&amp;"_"&amp;$D241&amp;"_"&amp;R$10,'Model Skims Data'!$A:$H,6,FALSE)</f>
        <v>#N/A</v>
      </c>
      <c r="S241" s="134" t="e">
        <f>VLOOKUP($B241&amp;"_"&amp;$C241&amp;"_"&amp;$D241&amp;"_"&amp;S$10,'Model Skims Data'!$A:$H,7,FALSE)</f>
        <v>#N/A</v>
      </c>
      <c r="T241" s="134" t="e">
        <f>VLOOKUP($B241&amp;"_"&amp;$C241&amp;"_"&amp;$D241&amp;"_"&amp;T$10,'Model Skims Data'!$A:$H,6,FALSE)</f>
        <v>#N/A</v>
      </c>
      <c r="U241" s="134" t="e">
        <f>VLOOKUP($B241&amp;"_"&amp;$C241&amp;"_"&amp;$D241&amp;"_"&amp;U$10,'Model Skims Data'!$A:$H,7,FALSE)</f>
        <v>#N/A</v>
      </c>
      <c r="V241" s="134" t="e">
        <f>VLOOKUP($B241&amp;"_"&amp;$C241&amp;"_"&amp;$D241&amp;"_"&amp;V$10,'Model Skims Data'!$A:$H,8,FALSE)</f>
        <v>#N/A</v>
      </c>
      <c r="W241" s="134" t="e">
        <f>VLOOKUP($B241&amp;"_"&amp;$C241&amp;"_"&amp;$D241&amp;"_"&amp;W$10,'Model Skims Data'!$A:$H,8,FALSE)</f>
        <v>#N/A</v>
      </c>
      <c r="X241" s="134" t="e">
        <f>VLOOKUP($B241&amp;"_"&amp;$C241&amp;"_"&amp;$D241&amp;"_"&amp;X$10,'Model Skims Data'!$A:$H,8,FALSE)</f>
        <v>#N/A</v>
      </c>
      <c r="Y241" s="134">
        <f>HLOOKUP('Pooling Demand- Subsidy &amp; ML'!$B241,'Main Sheet'!$B$9:$F$44,21,FALSE)</f>
        <v>0</v>
      </c>
      <c r="Z241" s="134">
        <f>HLOOKUP('Pooling Demand- Subsidy &amp; ML'!$B241,'Main Sheet'!$B$9:$F$44,23,FALSE)</f>
        <v>0</v>
      </c>
      <c r="AA241" s="179">
        <f>HLOOKUP('Pooling Demand- Subsidy &amp; ML'!$B241,'Main Sheet'!$B$9:$F$44,28,FALSE)</f>
        <v>-1.9513339196716502E-3</v>
      </c>
      <c r="AB241" s="180">
        <f>HLOOKUP('Pooling Demand- Subsidy &amp; ML'!$B241,'Main Sheet'!$B$9:$F$44,30,FALSE)</f>
        <v>-2.6</v>
      </c>
      <c r="AC241" s="180">
        <f>HLOOKUP('Pooling Demand- Subsidy &amp; ML'!$B241,'Main Sheet'!$B$9:$F$44,31,FALSE)</f>
        <v>-5.9</v>
      </c>
      <c r="AD241" s="180">
        <f>HLOOKUP('Pooling Demand- Subsidy &amp; ML'!$B241,'Main Sheet'!$B$9:$F$44,32,FALSE)</f>
        <v>-7.9</v>
      </c>
      <c r="AE241" s="108" t="e">
        <f t="shared" si="165"/>
        <v>#N/A</v>
      </c>
      <c r="AF241" s="108" t="e">
        <f t="shared" si="166"/>
        <v>#N/A</v>
      </c>
      <c r="AG241" s="108" t="e">
        <f t="shared" si="167"/>
        <v>#N/A</v>
      </c>
      <c r="AH241" s="134">
        <f>HLOOKUP('Pooling Demand- Subsidy &amp; ML'!$B241,'Main Sheet'!$B$9:$F$44,24,FALSE)</f>
        <v>54</v>
      </c>
      <c r="AI241" s="180">
        <f>HLOOKUP('Pooling Demand- Subsidy &amp; ML'!$B241,'Main Sheet'!$B$9:$F$44,34,FALSE)</f>
        <v>-2.9</v>
      </c>
      <c r="AJ241" s="180">
        <f>HLOOKUP('Pooling Demand- Subsidy &amp; ML'!$B241,'Main Sheet'!$B$9:$F$44,35,FALSE)</f>
        <v>-6.3</v>
      </c>
      <c r="AK241" s="180">
        <f>HLOOKUP('Pooling Demand- Subsidy &amp; ML'!$B241,'Main Sheet'!$B$9:$F$44,36,FALSE)</f>
        <v>-8.4</v>
      </c>
      <c r="AL241" s="108" t="e">
        <f t="shared" si="168"/>
        <v>#N/A</v>
      </c>
      <c r="AM241" s="108" t="e">
        <f t="shared" si="169"/>
        <v>#N/A</v>
      </c>
      <c r="AN241" s="108" t="e">
        <f t="shared" si="170"/>
        <v>#N/A</v>
      </c>
      <c r="AO241" s="128" t="e">
        <f>HLOOKUP($B241,'Main Sheet'!$B$9:$F$44,26,FALSE)*$P241/(1-AE241)</f>
        <v>#N/A</v>
      </c>
      <c r="AP241" s="128" t="e">
        <f>HLOOKUP($B241,'Main Sheet'!$B$9:$F$44,26,FALSE)*$P241/(1-AF241)</f>
        <v>#N/A</v>
      </c>
      <c r="AQ241" s="128" t="e">
        <f>HLOOKUP($B241,'Main Sheet'!$B$9:$F$44,26,FALSE)*$P241/(1-AG241)</f>
        <v>#N/A</v>
      </c>
      <c r="AR241" s="128" t="e">
        <f>HLOOKUP($B241,'Main Sheet'!$B$9:$F$44,26,FALSE)*$R241/(1-AE241)</f>
        <v>#N/A</v>
      </c>
      <c r="AS241" s="128" t="e">
        <f>HLOOKUP($B241,'Main Sheet'!$B$9:$F$44,26,FALSE)*$R241/(1-AF241)</f>
        <v>#N/A</v>
      </c>
      <c r="AT241" s="128" t="e">
        <f>HLOOKUP($B241,'Main Sheet'!$B$9:$F$44,26,FALSE)*$R241/(1-AG241)</f>
        <v>#N/A</v>
      </c>
      <c r="AU241" s="128" t="e">
        <f>HLOOKUP($B241,'Main Sheet'!$B$9:$F$44,26,FALSE)*$T241/(1-AL241)</f>
        <v>#N/A</v>
      </c>
      <c r="AV241" s="128" t="e">
        <f>HLOOKUP($B241,'Main Sheet'!$B$9:$F$44,26,FALSE)*$T241/(1-AM241)</f>
        <v>#N/A</v>
      </c>
      <c r="AW241" s="128" t="e">
        <f>HLOOKUP($B241,'Main Sheet'!$B$9:$F$44,26,FALSE)*$T241/(1-AN241)</f>
        <v>#N/A</v>
      </c>
      <c r="AX241" s="50" t="e">
        <f t="shared" si="171"/>
        <v>#N/A</v>
      </c>
      <c r="AY241" s="50" t="e">
        <f t="shared" si="172"/>
        <v>#N/A</v>
      </c>
      <c r="AZ241" s="50" t="e">
        <f t="shared" si="173"/>
        <v>#N/A</v>
      </c>
      <c r="BA241" s="50" t="e">
        <f t="shared" si="174"/>
        <v>#N/A</v>
      </c>
      <c r="BB241" s="50" t="e">
        <f t="shared" si="175"/>
        <v>#N/A</v>
      </c>
      <c r="BC241" s="50" t="e">
        <f t="shared" si="176"/>
        <v>#N/A</v>
      </c>
      <c r="BD241" s="50" t="e">
        <f t="shared" si="177"/>
        <v>#N/A</v>
      </c>
      <c r="BE241" s="50" t="e">
        <f t="shared" si="178"/>
        <v>#N/A</v>
      </c>
      <c r="BF241" s="50" t="e">
        <f t="shared" si="179"/>
        <v>#N/A</v>
      </c>
      <c r="BG241" s="131" t="e">
        <f t="shared" si="180"/>
        <v>#N/A</v>
      </c>
      <c r="BH241" s="131" t="e">
        <f t="shared" si="181"/>
        <v>#N/A</v>
      </c>
      <c r="BI241" s="131" t="e">
        <f t="shared" si="182"/>
        <v>#N/A</v>
      </c>
      <c r="BJ241" s="131" t="e">
        <f t="shared" si="183"/>
        <v>#N/A</v>
      </c>
      <c r="BK241" s="131" t="e">
        <f t="shared" si="184"/>
        <v>#N/A</v>
      </c>
      <c r="BL241" s="131" t="e">
        <f t="shared" si="185"/>
        <v>#N/A</v>
      </c>
      <c r="BM241" s="131" t="e">
        <f t="shared" si="186"/>
        <v>#N/A</v>
      </c>
      <c r="BN241" s="131" t="e">
        <f t="shared" si="187"/>
        <v>#N/A</v>
      </c>
      <c r="BO241" s="131" t="e">
        <f t="shared" si="188"/>
        <v>#N/A</v>
      </c>
      <c r="BP241" s="129" t="e">
        <f t="shared" si="189"/>
        <v>#N/A</v>
      </c>
      <c r="BQ241" s="129" t="e">
        <f t="shared" si="190"/>
        <v>#N/A</v>
      </c>
      <c r="BR241" s="129" t="e">
        <f t="shared" si="191"/>
        <v>#N/A</v>
      </c>
      <c r="BS241" s="129" t="e">
        <f t="shared" si="192"/>
        <v>#N/A</v>
      </c>
      <c r="BT241" s="129" t="e">
        <f t="shared" si="193"/>
        <v>#N/A</v>
      </c>
      <c r="BU241" s="129" t="e">
        <f t="shared" si="194"/>
        <v>#N/A</v>
      </c>
      <c r="BV241" s="129" t="e">
        <f t="shared" si="195"/>
        <v>#N/A</v>
      </c>
      <c r="BW241" s="129" t="e">
        <f t="shared" si="196"/>
        <v>#N/A</v>
      </c>
      <c r="BX241" s="129" t="e">
        <f t="shared" si="197"/>
        <v>#N/A</v>
      </c>
      <c r="BY241" s="131" t="e">
        <f t="shared" si="198"/>
        <v>#N/A</v>
      </c>
      <c r="BZ241" s="131" t="e">
        <f t="shared" si="199"/>
        <v>#N/A</v>
      </c>
      <c r="CA241" s="131" t="e">
        <f t="shared" si="200"/>
        <v>#N/A</v>
      </c>
      <c r="CB241" s="131" t="e">
        <f t="shared" si="201"/>
        <v>#N/A</v>
      </c>
      <c r="CC241" s="131" t="e">
        <f t="shared" si="202"/>
        <v>#N/A</v>
      </c>
      <c r="CD241" s="131" t="e">
        <f t="shared" si="203"/>
        <v>#N/A</v>
      </c>
      <c r="CE241" s="131" t="e">
        <f t="shared" si="204"/>
        <v>#N/A</v>
      </c>
      <c r="CF241" s="131" t="e">
        <f t="shared" si="205"/>
        <v>#N/A</v>
      </c>
      <c r="CG241" s="131" t="e">
        <f t="shared" si="206"/>
        <v>#N/A</v>
      </c>
    </row>
    <row r="242" spans="2:85" x14ac:dyDescent="0.2">
      <c r="B242" s="103">
        <v>2050</v>
      </c>
      <c r="C242" s="103">
        <v>5</v>
      </c>
      <c r="D242" s="103">
        <v>4</v>
      </c>
      <c r="E242" s="4" t="s">
        <v>7</v>
      </c>
      <c r="F242" s="4" t="s">
        <v>6</v>
      </c>
      <c r="G242" s="133">
        <f>SUMIFS('Model Trip Data'!$H:$H,'Model Trip Data'!$A:$A,$B242,'Model Trip Data'!$B:$B,$C242,'Model Trip Data'!$C:$C,$D242,'Model Trip Data'!$E:$E,G$7,'Model Trip Data'!$F:$F,G$8,'Model Trip Data'!$D:$D,G$10,'Model Trip Data'!$G:$G,G$9)</f>
        <v>0</v>
      </c>
      <c r="H242" s="133">
        <f>SUMIFS('Model Trip Data'!$H:$H,'Model Trip Data'!$A:$A,$B242,'Model Trip Data'!$B:$B,$C242,'Model Trip Data'!$C:$C,$D242,'Model Trip Data'!$E:$E,H$7,'Model Trip Data'!$F:$F,H$8,'Model Trip Data'!$D:$D,H$10,'Model Trip Data'!$G:$G,H$9)</f>
        <v>0</v>
      </c>
      <c r="I242" s="133">
        <f>SUMIFS('Model Trip Data'!$H:$H,'Model Trip Data'!$A:$A,$B242,'Model Trip Data'!$B:$B,$C242,'Model Trip Data'!$C:$C,$D242,'Model Trip Data'!$E:$E,I$7,'Model Trip Data'!$F:$F,I$8,'Model Trip Data'!$D:$D,I$10,'Model Trip Data'!$G:$G,I$9)</f>
        <v>0</v>
      </c>
      <c r="J242" s="133">
        <f>SUMIFS('Model Trip Data'!$H:$H,'Model Trip Data'!$A:$A,$B242,'Model Trip Data'!$B:$B,$C242,'Model Trip Data'!$C:$C,$D242,'Model Trip Data'!$E:$E,J$7,'Model Trip Data'!$F:$F,J$8,'Model Trip Data'!$D:$D,J$10,'Model Trip Data'!$G:$G,J$9)</f>
        <v>0</v>
      </c>
      <c r="K242" s="133">
        <f>SUMIFS('Model Trip Data'!$H:$H,'Model Trip Data'!$A:$A,$B242,'Model Trip Data'!$B:$B,$C242,'Model Trip Data'!$C:$C,$D242,'Model Trip Data'!$E:$E,K$7,'Model Trip Data'!$F:$F,K$8,'Model Trip Data'!$D:$D,K$10,'Model Trip Data'!$G:$G,K$9)</f>
        <v>0</v>
      </c>
      <c r="L242" s="133">
        <f>SUMIFS('Model Trip Data'!$H:$H,'Model Trip Data'!$A:$A,$B242,'Model Trip Data'!$B:$B,$C242,'Model Trip Data'!$C:$C,$D242,'Model Trip Data'!$E:$E,L$7,'Model Trip Data'!$F:$F,L$8,'Model Trip Data'!$D:$D,L$10,'Model Trip Data'!$G:$G,L$9)</f>
        <v>0</v>
      </c>
      <c r="M242" s="133">
        <f>SUMIFS('Model Trip Data'!$H:$H,'Model Trip Data'!$A:$A,$B242,'Model Trip Data'!$B:$B,$C242,'Model Trip Data'!$C:$C,$D242,'Model Trip Data'!$E:$E,M$7,'Model Trip Data'!$F:$F,M$8,'Model Trip Data'!$G:$G,M$9)</f>
        <v>0</v>
      </c>
      <c r="N242" s="133">
        <f>SUMIFS('Model Trip Data'!$H:$H,'Model Trip Data'!$A:$A,$B242,'Model Trip Data'!$B:$B,$C242,'Model Trip Data'!$C:$C,$D242,'Model Trip Data'!$E:$E,N$7,'Model Trip Data'!$F:$F,N$8,'Model Trip Data'!$G:$G,N$9)</f>
        <v>0</v>
      </c>
      <c r="O242" s="133">
        <f>SUMIFS('Model Trip Data'!$H:$H,'Model Trip Data'!$A:$A,$B242,'Model Trip Data'!$B:$B,$C242,'Model Trip Data'!$C:$C,$D242,'Model Trip Data'!$E:$E,O$7,'Model Trip Data'!$F:$F,O$8,'Model Trip Data'!$G:$G,O$9)</f>
        <v>0</v>
      </c>
      <c r="P242" s="134" t="e">
        <f>VLOOKUP($B242&amp;"_"&amp;$C242&amp;"_"&amp;$D242&amp;"_"&amp;P$10,'Model Skims Data'!$A:$H,6,FALSE)</f>
        <v>#N/A</v>
      </c>
      <c r="Q242" s="134" t="e">
        <f>VLOOKUP($B242&amp;"_"&amp;$C242&amp;"_"&amp;$D242&amp;"_"&amp;Q$10,'Model Skims Data'!$A:$H,7,FALSE)</f>
        <v>#N/A</v>
      </c>
      <c r="R242" s="134" t="e">
        <f>VLOOKUP($B242&amp;"_"&amp;$C242&amp;"_"&amp;$D242&amp;"_"&amp;R$10,'Model Skims Data'!$A:$H,6,FALSE)</f>
        <v>#N/A</v>
      </c>
      <c r="S242" s="134" t="e">
        <f>VLOOKUP($B242&amp;"_"&amp;$C242&amp;"_"&amp;$D242&amp;"_"&amp;S$10,'Model Skims Data'!$A:$H,7,FALSE)</f>
        <v>#N/A</v>
      </c>
      <c r="T242" s="134" t="e">
        <f>VLOOKUP($B242&amp;"_"&amp;$C242&amp;"_"&amp;$D242&amp;"_"&amp;T$10,'Model Skims Data'!$A:$H,6,FALSE)</f>
        <v>#N/A</v>
      </c>
      <c r="U242" s="134" t="e">
        <f>VLOOKUP($B242&amp;"_"&amp;$C242&amp;"_"&amp;$D242&amp;"_"&amp;U$10,'Model Skims Data'!$A:$H,7,FALSE)</f>
        <v>#N/A</v>
      </c>
      <c r="V242" s="134" t="e">
        <f>VLOOKUP($B242&amp;"_"&amp;$C242&amp;"_"&amp;$D242&amp;"_"&amp;V$10,'Model Skims Data'!$A:$H,8,FALSE)</f>
        <v>#N/A</v>
      </c>
      <c r="W242" s="134" t="e">
        <f>VLOOKUP($B242&amp;"_"&amp;$C242&amp;"_"&amp;$D242&amp;"_"&amp;W$10,'Model Skims Data'!$A:$H,8,FALSE)</f>
        <v>#N/A</v>
      </c>
      <c r="X242" s="134" t="e">
        <f>VLOOKUP($B242&amp;"_"&amp;$C242&amp;"_"&amp;$D242&amp;"_"&amp;X$10,'Model Skims Data'!$A:$H,8,FALSE)</f>
        <v>#N/A</v>
      </c>
      <c r="Y242" s="134">
        <f>HLOOKUP('Pooling Demand- Subsidy &amp; ML'!$B242,'Main Sheet'!$B$9:$F$44,21,FALSE)</f>
        <v>0</v>
      </c>
      <c r="Z242" s="134">
        <f>HLOOKUP('Pooling Demand- Subsidy &amp; ML'!$B242,'Main Sheet'!$B$9:$F$44,23,FALSE)</f>
        <v>0</v>
      </c>
      <c r="AA242" s="179">
        <f>HLOOKUP('Pooling Demand- Subsidy &amp; ML'!$B242,'Main Sheet'!$B$9:$F$44,28,FALSE)</f>
        <v>-1.9513339196716502E-3</v>
      </c>
      <c r="AB242" s="180">
        <f>HLOOKUP('Pooling Demand- Subsidy &amp; ML'!$B242,'Main Sheet'!$B$9:$F$44,30,FALSE)</f>
        <v>-2.6</v>
      </c>
      <c r="AC242" s="180">
        <f>HLOOKUP('Pooling Demand- Subsidy &amp; ML'!$B242,'Main Sheet'!$B$9:$F$44,31,FALSE)</f>
        <v>-5.9</v>
      </c>
      <c r="AD242" s="180">
        <f>HLOOKUP('Pooling Demand- Subsidy &amp; ML'!$B242,'Main Sheet'!$B$9:$F$44,32,FALSE)</f>
        <v>-7.9</v>
      </c>
      <c r="AE242" s="108" t="e">
        <f t="shared" si="165"/>
        <v>#N/A</v>
      </c>
      <c r="AF242" s="108" t="e">
        <f t="shared" si="166"/>
        <v>#N/A</v>
      </c>
      <c r="AG242" s="108" t="e">
        <f t="shared" si="167"/>
        <v>#N/A</v>
      </c>
      <c r="AH242" s="134">
        <f>HLOOKUP('Pooling Demand- Subsidy &amp; ML'!$B242,'Main Sheet'!$B$9:$F$44,24,FALSE)</f>
        <v>54</v>
      </c>
      <c r="AI242" s="180">
        <f>HLOOKUP('Pooling Demand- Subsidy &amp; ML'!$B242,'Main Sheet'!$B$9:$F$44,34,FALSE)</f>
        <v>-2.9</v>
      </c>
      <c r="AJ242" s="180">
        <f>HLOOKUP('Pooling Demand- Subsidy &amp; ML'!$B242,'Main Sheet'!$B$9:$F$44,35,FALSE)</f>
        <v>-6.3</v>
      </c>
      <c r="AK242" s="180">
        <f>HLOOKUP('Pooling Demand- Subsidy &amp; ML'!$B242,'Main Sheet'!$B$9:$F$44,36,FALSE)</f>
        <v>-8.4</v>
      </c>
      <c r="AL242" s="108" t="e">
        <f t="shared" si="168"/>
        <v>#N/A</v>
      </c>
      <c r="AM242" s="108" t="e">
        <f t="shared" si="169"/>
        <v>#N/A</v>
      </c>
      <c r="AN242" s="108" t="e">
        <f t="shared" si="170"/>
        <v>#N/A</v>
      </c>
      <c r="AO242" s="128" t="e">
        <f>HLOOKUP($B242,'Main Sheet'!$B$9:$F$44,26,FALSE)*$P242/(1-AE242)</f>
        <v>#N/A</v>
      </c>
      <c r="AP242" s="128" t="e">
        <f>HLOOKUP($B242,'Main Sheet'!$B$9:$F$44,26,FALSE)*$P242/(1-AF242)</f>
        <v>#N/A</v>
      </c>
      <c r="AQ242" s="128" t="e">
        <f>HLOOKUP($B242,'Main Sheet'!$B$9:$F$44,26,FALSE)*$P242/(1-AG242)</f>
        <v>#N/A</v>
      </c>
      <c r="AR242" s="128" t="e">
        <f>HLOOKUP($B242,'Main Sheet'!$B$9:$F$44,26,FALSE)*$R242/(1-AE242)</f>
        <v>#N/A</v>
      </c>
      <c r="AS242" s="128" t="e">
        <f>HLOOKUP($B242,'Main Sheet'!$B$9:$F$44,26,FALSE)*$R242/(1-AF242)</f>
        <v>#N/A</v>
      </c>
      <c r="AT242" s="128" t="e">
        <f>HLOOKUP($B242,'Main Sheet'!$B$9:$F$44,26,FALSE)*$R242/(1-AG242)</f>
        <v>#N/A</v>
      </c>
      <c r="AU242" s="128" t="e">
        <f>HLOOKUP($B242,'Main Sheet'!$B$9:$F$44,26,FALSE)*$T242/(1-AL242)</f>
        <v>#N/A</v>
      </c>
      <c r="AV242" s="128" t="e">
        <f>HLOOKUP($B242,'Main Sheet'!$B$9:$F$44,26,FALSE)*$T242/(1-AM242)</f>
        <v>#N/A</v>
      </c>
      <c r="AW242" s="128" t="e">
        <f>HLOOKUP($B242,'Main Sheet'!$B$9:$F$44,26,FALSE)*$T242/(1-AN242)</f>
        <v>#N/A</v>
      </c>
      <c r="AX242" s="50" t="e">
        <f t="shared" si="171"/>
        <v>#N/A</v>
      </c>
      <c r="AY242" s="50" t="e">
        <f t="shared" si="172"/>
        <v>#N/A</v>
      </c>
      <c r="AZ242" s="50" t="e">
        <f t="shared" si="173"/>
        <v>#N/A</v>
      </c>
      <c r="BA242" s="50" t="e">
        <f t="shared" si="174"/>
        <v>#N/A</v>
      </c>
      <c r="BB242" s="50" t="e">
        <f t="shared" si="175"/>
        <v>#N/A</v>
      </c>
      <c r="BC242" s="50" t="e">
        <f t="shared" si="176"/>
        <v>#N/A</v>
      </c>
      <c r="BD242" s="50" t="e">
        <f t="shared" si="177"/>
        <v>#N/A</v>
      </c>
      <c r="BE242" s="50" t="e">
        <f t="shared" si="178"/>
        <v>#N/A</v>
      </c>
      <c r="BF242" s="50" t="e">
        <f t="shared" si="179"/>
        <v>#N/A</v>
      </c>
      <c r="BG242" s="131" t="e">
        <f t="shared" si="180"/>
        <v>#N/A</v>
      </c>
      <c r="BH242" s="131" t="e">
        <f t="shared" si="181"/>
        <v>#N/A</v>
      </c>
      <c r="BI242" s="131" t="e">
        <f t="shared" si="182"/>
        <v>#N/A</v>
      </c>
      <c r="BJ242" s="131" t="e">
        <f t="shared" si="183"/>
        <v>#N/A</v>
      </c>
      <c r="BK242" s="131" t="e">
        <f t="shared" si="184"/>
        <v>#N/A</v>
      </c>
      <c r="BL242" s="131" t="e">
        <f t="shared" si="185"/>
        <v>#N/A</v>
      </c>
      <c r="BM242" s="131" t="e">
        <f t="shared" si="186"/>
        <v>#N/A</v>
      </c>
      <c r="BN242" s="131" t="e">
        <f t="shared" si="187"/>
        <v>#N/A</v>
      </c>
      <c r="BO242" s="131" t="e">
        <f t="shared" si="188"/>
        <v>#N/A</v>
      </c>
      <c r="BP242" s="129" t="e">
        <f t="shared" si="189"/>
        <v>#N/A</v>
      </c>
      <c r="BQ242" s="129" t="e">
        <f t="shared" si="190"/>
        <v>#N/A</v>
      </c>
      <c r="BR242" s="129" t="e">
        <f t="shared" si="191"/>
        <v>#N/A</v>
      </c>
      <c r="BS242" s="129" t="e">
        <f t="shared" si="192"/>
        <v>#N/A</v>
      </c>
      <c r="BT242" s="129" t="e">
        <f t="shared" si="193"/>
        <v>#N/A</v>
      </c>
      <c r="BU242" s="129" t="e">
        <f t="shared" si="194"/>
        <v>#N/A</v>
      </c>
      <c r="BV242" s="129" t="e">
        <f t="shared" si="195"/>
        <v>#N/A</v>
      </c>
      <c r="BW242" s="129" t="e">
        <f t="shared" si="196"/>
        <v>#N/A</v>
      </c>
      <c r="BX242" s="129" t="e">
        <f t="shared" si="197"/>
        <v>#N/A</v>
      </c>
      <c r="BY242" s="131" t="e">
        <f t="shared" si="198"/>
        <v>#N/A</v>
      </c>
      <c r="BZ242" s="131" t="e">
        <f t="shared" si="199"/>
        <v>#N/A</v>
      </c>
      <c r="CA242" s="131" t="e">
        <f t="shared" si="200"/>
        <v>#N/A</v>
      </c>
      <c r="CB242" s="131" t="e">
        <f t="shared" si="201"/>
        <v>#N/A</v>
      </c>
      <c r="CC242" s="131" t="e">
        <f t="shared" si="202"/>
        <v>#N/A</v>
      </c>
      <c r="CD242" s="131" t="e">
        <f t="shared" si="203"/>
        <v>#N/A</v>
      </c>
      <c r="CE242" s="131" t="e">
        <f t="shared" si="204"/>
        <v>#N/A</v>
      </c>
      <c r="CF242" s="131" t="e">
        <f t="shared" si="205"/>
        <v>#N/A</v>
      </c>
      <c r="CG242" s="131" t="e">
        <f t="shared" si="206"/>
        <v>#N/A</v>
      </c>
    </row>
    <row r="243" spans="2:85" x14ac:dyDescent="0.2">
      <c r="B243" s="103">
        <v>2050</v>
      </c>
      <c r="C243" s="103">
        <v>6</v>
      </c>
      <c r="D243" s="103">
        <v>4</v>
      </c>
      <c r="E243" s="4" t="s">
        <v>8</v>
      </c>
      <c r="F243" s="4" t="s">
        <v>6</v>
      </c>
      <c r="G243" s="133">
        <f>SUMIFS('Model Trip Data'!$H:$H,'Model Trip Data'!$A:$A,$B243,'Model Trip Data'!$B:$B,$C243,'Model Trip Data'!$C:$C,$D243,'Model Trip Data'!$E:$E,G$7,'Model Trip Data'!$F:$F,G$8,'Model Trip Data'!$D:$D,G$10,'Model Trip Data'!$G:$G,G$9)</f>
        <v>0</v>
      </c>
      <c r="H243" s="133">
        <f>SUMIFS('Model Trip Data'!$H:$H,'Model Trip Data'!$A:$A,$B243,'Model Trip Data'!$B:$B,$C243,'Model Trip Data'!$C:$C,$D243,'Model Trip Data'!$E:$E,H$7,'Model Trip Data'!$F:$F,H$8,'Model Trip Data'!$D:$D,H$10,'Model Trip Data'!$G:$G,H$9)</f>
        <v>0</v>
      </c>
      <c r="I243" s="133">
        <f>SUMIFS('Model Trip Data'!$H:$H,'Model Trip Data'!$A:$A,$B243,'Model Trip Data'!$B:$B,$C243,'Model Trip Data'!$C:$C,$D243,'Model Trip Data'!$E:$E,I$7,'Model Trip Data'!$F:$F,I$8,'Model Trip Data'!$D:$D,I$10,'Model Trip Data'!$G:$G,I$9)</f>
        <v>0</v>
      </c>
      <c r="J243" s="133">
        <f>SUMIFS('Model Trip Data'!$H:$H,'Model Trip Data'!$A:$A,$B243,'Model Trip Data'!$B:$B,$C243,'Model Trip Data'!$C:$C,$D243,'Model Trip Data'!$E:$E,J$7,'Model Trip Data'!$F:$F,J$8,'Model Trip Data'!$D:$D,J$10,'Model Trip Data'!$G:$G,J$9)</f>
        <v>0</v>
      </c>
      <c r="K243" s="133">
        <f>SUMIFS('Model Trip Data'!$H:$H,'Model Trip Data'!$A:$A,$B243,'Model Trip Data'!$B:$B,$C243,'Model Trip Data'!$C:$C,$D243,'Model Trip Data'!$E:$E,K$7,'Model Trip Data'!$F:$F,K$8,'Model Trip Data'!$D:$D,K$10,'Model Trip Data'!$G:$G,K$9)</f>
        <v>0</v>
      </c>
      <c r="L243" s="133">
        <f>SUMIFS('Model Trip Data'!$H:$H,'Model Trip Data'!$A:$A,$B243,'Model Trip Data'!$B:$B,$C243,'Model Trip Data'!$C:$C,$D243,'Model Trip Data'!$E:$E,L$7,'Model Trip Data'!$F:$F,L$8,'Model Trip Data'!$D:$D,L$10,'Model Trip Data'!$G:$G,L$9)</f>
        <v>0</v>
      </c>
      <c r="M243" s="133">
        <f>SUMIFS('Model Trip Data'!$H:$H,'Model Trip Data'!$A:$A,$B243,'Model Trip Data'!$B:$B,$C243,'Model Trip Data'!$C:$C,$D243,'Model Trip Data'!$E:$E,M$7,'Model Trip Data'!$F:$F,M$8,'Model Trip Data'!$G:$G,M$9)</f>
        <v>0</v>
      </c>
      <c r="N243" s="133">
        <f>SUMIFS('Model Trip Data'!$H:$H,'Model Trip Data'!$A:$A,$B243,'Model Trip Data'!$B:$B,$C243,'Model Trip Data'!$C:$C,$D243,'Model Trip Data'!$E:$E,N$7,'Model Trip Data'!$F:$F,N$8,'Model Trip Data'!$G:$G,N$9)</f>
        <v>0</v>
      </c>
      <c r="O243" s="133">
        <f>SUMIFS('Model Trip Data'!$H:$H,'Model Trip Data'!$A:$A,$B243,'Model Trip Data'!$B:$B,$C243,'Model Trip Data'!$C:$C,$D243,'Model Trip Data'!$E:$E,O$7,'Model Trip Data'!$F:$F,O$8,'Model Trip Data'!$G:$G,O$9)</f>
        <v>0</v>
      </c>
      <c r="P243" s="134" t="e">
        <f>VLOOKUP($B243&amp;"_"&amp;$C243&amp;"_"&amp;$D243&amp;"_"&amp;P$10,'Model Skims Data'!$A:$H,6,FALSE)</f>
        <v>#N/A</v>
      </c>
      <c r="Q243" s="134" t="e">
        <f>VLOOKUP($B243&amp;"_"&amp;$C243&amp;"_"&amp;$D243&amp;"_"&amp;Q$10,'Model Skims Data'!$A:$H,7,FALSE)</f>
        <v>#N/A</v>
      </c>
      <c r="R243" s="134" t="e">
        <f>VLOOKUP($B243&amp;"_"&amp;$C243&amp;"_"&amp;$D243&amp;"_"&amp;R$10,'Model Skims Data'!$A:$H,6,FALSE)</f>
        <v>#N/A</v>
      </c>
      <c r="S243" s="134" t="e">
        <f>VLOOKUP($B243&amp;"_"&amp;$C243&amp;"_"&amp;$D243&amp;"_"&amp;S$10,'Model Skims Data'!$A:$H,7,FALSE)</f>
        <v>#N/A</v>
      </c>
      <c r="T243" s="134" t="e">
        <f>VLOOKUP($B243&amp;"_"&amp;$C243&amp;"_"&amp;$D243&amp;"_"&amp;T$10,'Model Skims Data'!$A:$H,6,FALSE)</f>
        <v>#N/A</v>
      </c>
      <c r="U243" s="134" t="e">
        <f>VLOOKUP($B243&amp;"_"&amp;$C243&amp;"_"&amp;$D243&amp;"_"&amp;U$10,'Model Skims Data'!$A:$H,7,FALSE)</f>
        <v>#N/A</v>
      </c>
      <c r="V243" s="134" t="e">
        <f>VLOOKUP($B243&amp;"_"&amp;$C243&amp;"_"&amp;$D243&amp;"_"&amp;V$10,'Model Skims Data'!$A:$H,8,FALSE)</f>
        <v>#N/A</v>
      </c>
      <c r="W243" s="134" t="e">
        <f>VLOOKUP($B243&amp;"_"&amp;$C243&amp;"_"&amp;$D243&amp;"_"&amp;W$10,'Model Skims Data'!$A:$H,8,FALSE)</f>
        <v>#N/A</v>
      </c>
      <c r="X243" s="134" t="e">
        <f>VLOOKUP($B243&amp;"_"&amp;$C243&amp;"_"&amp;$D243&amp;"_"&amp;X$10,'Model Skims Data'!$A:$H,8,FALSE)</f>
        <v>#N/A</v>
      </c>
      <c r="Y243" s="134">
        <f>HLOOKUP('Pooling Demand- Subsidy &amp; ML'!$B243,'Main Sheet'!$B$9:$F$44,21,FALSE)</f>
        <v>0</v>
      </c>
      <c r="Z243" s="134">
        <f>HLOOKUP('Pooling Demand- Subsidy &amp; ML'!$B243,'Main Sheet'!$B$9:$F$44,23,FALSE)</f>
        <v>0</v>
      </c>
      <c r="AA243" s="179">
        <f>HLOOKUP('Pooling Demand- Subsidy &amp; ML'!$B243,'Main Sheet'!$B$9:$F$44,28,FALSE)</f>
        <v>-1.9513339196716502E-3</v>
      </c>
      <c r="AB243" s="180">
        <f>HLOOKUP('Pooling Demand- Subsidy &amp; ML'!$B243,'Main Sheet'!$B$9:$F$44,30,FALSE)</f>
        <v>-2.6</v>
      </c>
      <c r="AC243" s="180">
        <f>HLOOKUP('Pooling Demand- Subsidy &amp; ML'!$B243,'Main Sheet'!$B$9:$F$44,31,FALSE)</f>
        <v>-5.9</v>
      </c>
      <c r="AD243" s="180">
        <f>HLOOKUP('Pooling Demand- Subsidy &amp; ML'!$B243,'Main Sheet'!$B$9:$F$44,32,FALSE)</f>
        <v>-7.9</v>
      </c>
      <c r="AE243" s="108" t="e">
        <f t="shared" si="165"/>
        <v>#N/A</v>
      </c>
      <c r="AF243" s="108" t="e">
        <f t="shared" si="166"/>
        <v>#N/A</v>
      </c>
      <c r="AG243" s="108" t="e">
        <f t="shared" si="167"/>
        <v>#N/A</v>
      </c>
      <c r="AH243" s="134">
        <f>HLOOKUP('Pooling Demand- Subsidy &amp; ML'!$B243,'Main Sheet'!$B$9:$F$44,24,FALSE)</f>
        <v>54</v>
      </c>
      <c r="AI243" s="180">
        <f>HLOOKUP('Pooling Demand- Subsidy &amp; ML'!$B243,'Main Sheet'!$B$9:$F$44,34,FALSE)</f>
        <v>-2.9</v>
      </c>
      <c r="AJ243" s="180">
        <f>HLOOKUP('Pooling Demand- Subsidy &amp; ML'!$B243,'Main Sheet'!$B$9:$F$44,35,FALSE)</f>
        <v>-6.3</v>
      </c>
      <c r="AK243" s="180">
        <f>HLOOKUP('Pooling Demand- Subsidy &amp; ML'!$B243,'Main Sheet'!$B$9:$F$44,36,FALSE)</f>
        <v>-8.4</v>
      </c>
      <c r="AL243" s="108" t="e">
        <f t="shared" si="168"/>
        <v>#N/A</v>
      </c>
      <c r="AM243" s="108" t="e">
        <f t="shared" si="169"/>
        <v>#N/A</v>
      </c>
      <c r="AN243" s="108" t="e">
        <f t="shared" si="170"/>
        <v>#N/A</v>
      </c>
      <c r="AO243" s="128" t="e">
        <f>HLOOKUP($B243,'Main Sheet'!$B$9:$F$44,26,FALSE)*$P243/(1-AE243)</f>
        <v>#N/A</v>
      </c>
      <c r="AP243" s="128" t="e">
        <f>HLOOKUP($B243,'Main Sheet'!$B$9:$F$44,26,FALSE)*$P243/(1-AF243)</f>
        <v>#N/A</v>
      </c>
      <c r="AQ243" s="128" t="e">
        <f>HLOOKUP($B243,'Main Sheet'!$B$9:$F$44,26,FALSE)*$P243/(1-AG243)</f>
        <v>#N/A</v>
      </c>
      <c r="AR243" s="128" t="e">
        <f>HLOOKUP($B243,'Main Sheet'!$B$9:$F$44,26,FALSE)*$R243/(1-AE243)</f>
        <v>#N/A</v>
      </c>
      <c r="AS243" s="128" t="e">
        <f>HLOOKUP($B243,'Main Sheet'!$B$9:$F$44,26,FALSE)*$R243/(1-AF243)</f>
        <v>#N/A</v>
      </c>
      <c r="AT243" s="128" t="e">
        <f>HLOOKUP($B243,'Main Sheet'!$B$9:$F$44,26,FALSE)*$R243/(1-AG243)</f>
        <v>#N/A</v>
      </c>
      <c r="AU243" s="128" t="e">
        <f>HLOOKUP($B243,'Main Sheet'!$B$9:$F$44,26,FALSE)*$T243/(1-AL243)</f>
        <v>#N/A</v>
      </c>
      <c r="AV243" s="128" t="e">
        <f>HLOOKUP($B243,'Main Sheet'!$B$9:$F$44,26,FALSE)*$T243/(1-AM243)</f>
        <v>#N/A</v>
      </c>
      <c r="AW243" s="128" t="e">
        <f>HLOOKUP($B243,'Main Sheet'!$B$9:$F$44,26,FALSE)*$T243/(1-AN243)</f>
        <v>#N/A</v>
      </c>
      <c r="AX243" s="50" t="e">
        <f t="shared" si="171"/>
        <v>#N/A</v>
      </c>
      <c r="AY243" s="50" t="e">
        <f t="shared" si="172"/>
        <v>#N/A</v>
      </c>
      <c r="AZ243" s="50" t="e">
        <f t="shared" si="173"/>
        <v>#N/A</v>
      </c>
      <c r="BA243" s="50" t="e">
        <f t="shared" si="174"/>
        <v>#N/A</v>
      </c>
      <c r="BB243" s="50" t="e">
        <f t="shared" si="175"/>
        <v>#N/A</v>
      </c>
      <c r="BC243" s="50" t="e">
        <f t="shared" si="176"/>
        <v>#N/A</v>
      </c>
      <c r="BD243" s="50" t="e">
        <f t="shared" si="177"/>
        <v>#N/A</v>
      </c>
      <c r="BE243" s="50" t="e">
        <f t="shared" si="178"/>
        <v>#N/A</v>
      </c>
      <c r="BF243" s="50" t="e">
        <f t="shared" si="179"/>
        <v>#N/A</v>
      </c>
      <c r="BG243" s="131" t="e">
        <f t="shared" si="180"/>
        <v>#N/A</v>
      </c>
      <c r="BH243" s="131" t="e">
        <f t="shared" si="181"/>
        <v>#N/A</v>
      </c>
      <c r="BI243" s="131" t="e">
        <f t="shared" si="182"/>
        <v>#N/A</v>
      </c>
      <c r="BJ243" s="131" t="e">
        <f t="shared" si="183"/>
        <v>#N/A</v>
      </c>
      <c r="BK243" s="131" t="e">
        <f t="shared" si="184"/>
        <v>#N/A</v>
      </c>
      <c r="BL243" s="131" t="e">
        <f t="shared" si="185"/>
        <v>#N/A</v>
      </c>
      <c r="BM243" s="131" t="e">
        <f t="shared" si="186"/>
        <v>#N/A</v>
      </c>
      <c r="BN243" s="131" t="e">
        <f t="shared" si="187"/>
        <v>#N/A</v>
      </c>
      <c r="BO243" s="131" t="e">
        <f t="shared" si="188"/>
        <v>#N/A</v>
      </c>
      <c r="BP243" s="129" t="e">
        <f t="shared" si="189"/>
        <v>#N/A</v>
      </c>
      <c r="BQ243" s="129" t="e">
        <f t="shared" si="190"/>
        <v>#N/A</v>
      </c>
      <c r="BR243" s="129" t="e">
        <f t="shared" si="191"/>
        <v>#N/A</v>
      </c>
      <c r="BS243" s="129" t="e">
        <f t="shared" si="192"/>
        <v>#N/A</v>
      </c>
      <c r="BT243" s="129" t="e">
        <f t="shared" si="193"/>
        <v>#N/A</v>
      </c>
      <c r="BU243" s="129" t="e">
        <f t="shared" si="194"/>
        <v>#N/A</v>
      </c>
      <c r="BV243" s="129" t="e">
        <f t="shared" si="195"/>
        <v>#N/A</v>
      </c>
      <c r="BW243" s="129" t="e">
        <f t="shared" si="196"/>
        <v>#N/A</v>
      </c>
      <c r="BX243" s="129" t="e">
        <f t="shared" si="197"/>
        <v>#N/A</v>
      </c>
      <c r="BY243" s="131" t="e">
        <f t="shared" si="198"/>
        <v>#N/A</v>
      </c>
      <c r="BZ243" s="131" t="e">
        <f t="shared" si="199"/>
        <v>#N/A</v>
      </c>
      <c r="CA243" s="131" t="e">
        <f t="shared" si="200"/>
        <v>#N/A</v>
      </c>
      <c r="CB243" s="131" t="e">
        <f t="shared" si="201"/>
        <v>#N/A</v>
      </c>
      <c r="CC243" s="131" t="e">
        <f t="shared" si="202"/>
        <v>#N/A</v>
      </c>
      <c r="CD243" s="131" t="e">
        <f t="shared" si="203"/>
        <v>#N/A</v>
      </c>
      <c r="CE243" s="131" t="e">
        <f t="shared" si="204"/>
        <v>#N/A</v>
      </c>
      <c r="CF243" s="131" t="e">
        <f t="shared" si="205"/>
        <v>#N/A</v>
      </c>
      <c r="CG243" s="131" t="e">
        <f t="shared" si="206"/>
        <v>#N/A</v>
      </c>
    </row>
    <row r="244" spans="2:85" x14ac:dyDescent="0.2">
      <c r="B244" s="103">
        <v>2050</v>
      </c>
      <c r="C244" s="103">
        <v>0</v>
      </c>
      <c r="D244" s="103">
        <v>5</v>
      </c>
      <c r="E244" s="4" t="s">
        <v>2</v>
      </c>
      <c r="F244" s="4" t="s">
        <v>7</v>
      </c>
      <c r="G244" s="133">
        <f>SUMIFS('Model Trip Data'!$H:$H,'Model Trip Data'!$A:$A,$B244,'Model Trip Data'!$B:$B,$C244,'Model Trip Data'!$C:$C,$D244,'Model Trip Data'!$E:$E,G$7,'Model Trip Data'!$F:$F,G$8,'Model Trip Data'!$D:$D,G$10,'Model Trip Data'!$G:$G,G$9)</f>
        <v>0</v>
      </c>
      <c r="H244" s="133">
        <f>SUMIFS('Model Trip Data'!$H:$H,'Model Trip Data'!$A:$A,$B244,'Model Trip Data'!$B:$B,$C244,'Model Trip Data'!$C:$C,$D244,'Model Trip Data'!$E:$E,H$7,'Model Trip Data'!$F:$F,H$8,'Model Trip Data'!$D:$D,H$10,'Model Trip Data'!$G:$G,H$9)</f>
        <v>0</v>
      </c>
      <c r="I244" s="133">
        <f>SUMIFS('Model Trip Data'!$H:$H,'Model Trip Data'!$A:$A,$B244,'Model Trip Data'!$B:$B,$C244,'Model Trip Data'!$C:$C,$D244,'Model Trip Data'!$E:$E,I$7,'Model Trip Data'!$F:$F,I$8,'Model Trip Data'!$D:$D,I$10,'Model Trip Data'!$G:$G,I$9)</f>
        <v>0</v>
      </c>
      <c r="J244" s="133">
        <f>SUMIFS('Model Trip Data'!$H:$H,'Model Trip Data'!$A:$A,$B244,'Model Trip Data'!$B:$B,$C244,'Model Trip Data'!$C:$C,$D244,'Model Trip Data'!$E:$E,J$7,'Model Trip Data'!$F:$F,J$8,'Model Trip Data'!$D:$D,J$10,'Model Trip Data'!$G:$G,J$9)</f>
        <v>0</v>
      </c>
      <c r="K244" s="133">
        <f>SUMIFS('Model Trip Data'!$H:$H,'Model Trip Data'!$A:$A,$B244,'Model Trip Data'!$B:$B,$C244,'Model Trip Data'!$C:$C,$D244,'Model Trip Data'!$E:$E,K$7,'Model Trip Data'!$F:$F,K$8,'Model Trip Data'!$D:$D,K$10,'Model Trip Data'!$G:$G,K$9)</f>
        <v>0</v>
      </c>
      <c r="L244" s="133">
        <f>SUMIFS('Model Trip Data'!$H:$H,'Model Trip Data'!$A:$A,$B244,'Model Trip Data'!$B:$B,$C244,'Model Trip Data'!$C:$C,$D244,'Model Trip Data'!$E:$E,L$7,'Model Trip Data'!$F:$F,L$8,'Model Trip Data'!$D:$D,L$10,'Model Trip Data'!$G:$G,L$9)</f>
        <v>0</v>
      </c>
      <c r="M244" s="133">
        <f>SUMIFS('Model Trip Data'!$H:$H,'Model Trip Data'!$A:$A,$B244,'Model Trip Data'!$B:$B,$C244,'Model Trip Data'!$C:$C,$D244,'Model Trip Data'!$E:$E,M$7,'Model Trip Data'!$F:$F,M$8,'Model Trip Data'!$G:$G,M$9)</f>
        <v>0</v>
      </c>
      <c r="N244" s="133">
        <f>SUMIFS('Model Trip Data'!$H:$H,'Model Trip Data'!$A:$A,$B244,'Model Trip Data'!$B:$B,$C244,'Model Trip Data'!$C:$C,$D244,'Model Trip Data'!$E:$E,N$7,'Model Trip Data'!$F:$F,N$8,'Model Trip Data'!$G:$G,N$9)</f>
        <v>0</v>
      </c>
      <c r="O244" s="133">
        <f>SUMIFS('Model Trip Data'!$H:$H,'Model Trip Data'!$A:$A,$B244,'Model Trip Data'!$B:$B,$C244,'Model Trip Data'!$C:$C,$D244,'Model Trip Data'!$E:$E,O$7,'Model Trip Data'!$F:$F,O$8,'Model Trip Data'!$G:$G,O$9)</f>
        <v>0</v>
      </c>
      <c r="P244" s="134" t="e">
        <f>VLOOKUP($B244&amp;"_"&amp;$C244&amp;"_"&amp;$D244&amp;"_"&amp;P$10,'Model Skims Data'!$A:$H,6,FALSE)</f>
        <v>#N/A</v>
      </c>
      <c r="Q244" s="134" t="e">
        <f>VLOOKUP($B244&amp;"_"&amp;$C244&amp;"_"&amp;$D244&amp;"_"&amp;Q$10,'Model Skims Data'!$A:$H,7,FALSE)</f>
        <v>#N/A</v>
      </c>
      <c r="R244" s="134" t="e">
        <f>VLOOKUP($B244&amp;"_"&amp;$C244&amp;"_"&amp;$D244&amp;"_"&amp;R$10,'Model Skims Data'!$A:$H,6,FALSE)</f>
        <v>#N/A</v>
      </c>
      <c r="S244" s="134" t="e">
        <f>VLOOKUP($B244&amp;"_"&amp;$C244&amp;"_"&amp;$D244&amp;"_"&amp;S$10,'Model Skims Data'!$A:$H,7,FALSE)</f>
        <v>#N/A</v>
      </c>
      <c r="T244" s="134" t="e">
        <f>VLOOKUP($B244&amp;"_"&amp;$C244&amp;"_"&amp;$D244&amp;"_"&amp;T$10,'Model Skims Data'!$A:$H,6,FALSE)</f>
        <v>#N/A</v>
      </c>
      <c r="U244" s="134" t="e">
        <f>VLOOKUP($B244&amp;"_"&amp;$C244&amp;"_"&amp;$D244&amp;"_"&amp;U$10,'Model Skims Data'!$A:$H,7,FALSE)</f>
        <v>#N/A</v>
      </c>
      <c r="V244" s="134" t="e">
        <f>VLOOKUP($B244&amp;"_"&amp;$C244&amp;"_"&amp;$D244&amp;"_"&amp;V$10,'Model Skims Data'!$A:$H,8,FALSE)</f>
        <v>#N/A</v>
      </c>
      <c r="W244" s="134" t="e">
        <f>VLOOKUP($B244&amp;"_"&amp;$C244&amp;"_"&amp;$D244&amp;"_"&amp;W$10,'Model Skims Data'!$A:$H,8,FALSE)</f>
        <v>#N/A</v>
      </c>
      <c r="X244" s="134" t="e">
        <f>VLOOKUP($B244&amp;"_"&amp;$C244&amp;"_"&amp;$D244&amp;"_"&amp;X$10,'Model Skims Data'!$A:$H,8,FALSE)</f>
        <v>#N/A</v>
      </c>
      <c r="Y244" s="134">
        <f>HLOOKUP('Pooling Demand- Subsidy &amp; ML'!$B244,'Main Sheet'!$B$9:$F$44,21,FALSE)</f>
        <v>0</v>
      </c>
      <c r="Z244" s="134">
        <f>HLOOKUP('Pooling Demand- Subsidy &amp; ML'!$B244,'Main Sheet'!$B$9:$F$44,23,FALSE)</f>
        <v>0</v>
      </c>
      <c r="AA244" s="179">
        <f>HLOOKUP('Pooling Demand- Subsidy &amp; ML'!$B244,'Main Sheet'!$B$9:$F$44,28,FALSE)</f>
        <v>-1.9513339196716502E-3</v>
      </c>
      <c r="AB244" s="180">
        <f>HLOOKUP('Pooling Demand- Subsidy &amp; ML'!$B244,'Main Sheet'!$B$9:$F$44,30,FALSE)</f>
        <v>-2.6</v>
      </c>
      <c r="AC244" s="180">
        <f>HLOOKUP('Pooling Demand- Subsidy &amp; ML'!$B244,'Main Sheet'!$B$9:$F$44,31,FALSE)</f>
        <v>-5.9</v>
      </c>
      <c r="AD244" s="180">
        <f>HLOOKUP('Pooling Demand- Subsidy &amp; ML'!$B244,'Main Sheet'!$B$9:$F$44,32,FALSE)</f>
        <v>-7.9</v>
      </c>
      <c r="AE244" s="108" t="e">
        <f t="shared" si="165"/>
        <v>#N/A</v>
      </c>
      <c r="AF244" s="108" t="e">
        <f t="shared" si="166"/>
        <v>#N/A</v>
      </c>
      <c r="AG244" s="108" t="e">
        <f t="shared" si="167"/>
        <v>#N/A</v>
      </c>
      <c r="AH244" s="134">
        <f>HLOOKUP('Pooling Demand- Subsidy &amp; ML'!$B244,'Main Sheet'!$B$9:$F$44,24,FALSE)</f>
        <v>54</v>
      </c>
      <c r="AI244" s="180">
        <f>HLOOKUP('Pooling Demand- Subsidy &amp; ML'!$B244,'Main Sheet'!$B$9:$F$44,34,FALSE)</f>
        <v>-2.9</v>
      </c>
      <c r="AJ244" s="180">
        <f>HLOOKUP('Pooling Demand- Subsidy &amp; ML'!$B244,'Main Sheet'!$B$9:$F$44,35,FALSE)</f>
        <v>-6.3</v>
      </c>
      <c r="AK244" s="180">
        <f>HLOOKUP('Pooling Demand- Subsidy &amp; ML'!$B244,'Main Sheet'!$B$9:$F$44,36,FALSE)</f>
        <v>-8.4</v>
      </c>
      <c r="AL244" s="108" t="e">
        <f t="shared" si="168"/>
        <v>#N/A</v>
      </c>
      <c r="AM244" s="108" t="e">
        <f t="shared" si="169"/>
        <v>#N/A</v>
      </c>
      <c r="AN244" s="108" t="e">
        <f t="shared" si="170"/>
        <v>#N/A</v>
      </c>
      <c r="AO244" s="128" t="e">
        <f>HLOOKUP($B244,'Main Sheet'!$B$9:$F$44,26,FALSE)*$P244/(1-AE244)</f>
        <v>#N/A</v>
      </c>
      <c r="AP244" s="128" t="e">
        <f>HLOOKUP($B244,'Main Sheet'!$B$9:$F$44,26,FALSE)*$P244/(1-AF244)</f>
        <v>#N/A</v>
      </c>
      <c r="AQ244" s="128" t="e">
        <f>HLOOKUP($B244,'Main Sheet'!$B$9:$F$44,26,FALSE)*$P244/(1-AG244)</f>
        <v>#N/A</v>
      </c>
      <c r="AR244" s="128" t="e">
        <f>HLOOKUP($B244,'Main Sheet'!$B$9:$F$44,26,FALSE)*$R244/(1-AE244)</f>
        <v>#N/A</v>
      </c>
      <c r="AS244" s="128" t="e">
        <f>HLOOKUP($B244,'Main Sheet'!$B$9:$F$44,26,FALSE)*$R244/(1-AF244)</f>
        <v>#N/A</v>
      </c>
      <c r="AT244" s="128" t="e">
        <f>HLOOKUP($B244,'Main Sheet'!$B$9:$F$44,26,FALSE)*$R244/(1-AG244)</f>
        <v>#N/A</v>
      </c>
      <c r="AU244" s="128" t="e">
        <f>HLOOKUP($B244,'Main Sheet'!$B$9:$F$44,26,FALSE)*$T244/(1-AL244)</f>
        <v>#N/A</v>
      </c>
      <c r="AV244" s="128" t="e">
        <f>HLOOKUP($B244,'Main Sheet'!$B$9:$F$44,26,FALSE)*$T244/(1-AM244)</f>
        <v>#N/A</v>
      </c>
      <c r="AW244" s="128" t="e">
        <f>HLOOKUP($B244,'Main Sheet'!$B$9:$F$44,26,FALSE)*$T244/(1-AN244)</f>
        <v>#N/A</v>
      </c>
      <c r="AX244" s="50" t="e">
        <f t="shared" si="171"/>
        <v>#N/A</v>
      </c>
      <c r="AY244" s="50" t="e">
        <f t="shared" si="172"/>
        <v>#N/A</v>
      </c>
      <c r="AZ244" s="50" t="e">
        <f t="shared" si="173"/>
        <v>#N/A</v>
      </c>
      <c r="BA244" s="50" t="e">
        <f t="shared" si="174"/>
        <v>#N/A</v>
      </c>
      <c r="BB244" s="50" t="e">
        <f t="shared" si="175"/>
        <v>#N/A</v>
      </c>
      <c r="BC244" s="50" t="e">
        <f t="shared" si="176"/>
        <v>#N/A</v>
      </c>
      <c r="BD244" s="50" t="e">
        <f t="shared" si="177"/>
        <v>#N/A</v>
      </c>
      <c r="BE244" s="50" t="e">
        <f t="shared" si="178"/>
        <v>#N/A</v>
      </c>
      <c r="BF244" s="50" t="e">
        <f t="shared" si="179"/>
        <v>#N/A</v>
      </c>
      <c r="BG244" s="131" t="e">
        <f t="shared" si="180"/>
        <v>#N/A</v>
      </c>
      <c r="BH244" s="131" t="e">
        <f t="shared" si="181"/>
        <v>#N/A</v>
      </c>
      <c r="BI244" s="131" t="e">
        <f t="shared" si="182"/>
        <v>#N/A</v>
      </c>
      <c r="BJ244" s="131" t="e">
        <f t="shared" si="183"/>
        <v>#N/A</v>
      </c>
      <c r="BK244" s="131" t="e">
        <f t="shared" si="184"/>
        <v>#N/A</v>
      </c>
      <c r="BL244" s="131" t="e">
        <f t="shared" si="185"/>
        <v>#N/A</v>
      </c>
      <c r="BM244" s="131" t="e">
        <f t="shared" si="186"/>
        <v>#N/A</v>
      </c>
      <c r="BN244" s="131" t="e">
        <f t="shared" si="187"/>
        <v>#N/A</v>
      </c>
      <c r="BO244" s="131" t="e">
        <f t="shared" si="188"/>
        <v>#N/A</v>
      </c>
      <c r="BP244" s="129" t="e">
        <f t="shared" si="189"/>
        <v>#N/A</v>
      </c>
      <c r="BQ244" s="129" t="e">
        <f t="shared" si="190"/>
        <v>#N/A</v>
      </c>
      <c r="BR244" s="129" t="e">
        <f t="shared" si="191"/>
        <v>#N/A</v>
      </c>
      <c r="BS244" s="129" t="e">
        <f t="shared" si="192"/>
        <v>#N/A</v>
      </c>
      <c r="BT244" s="129" t="e">
        <f t="shared" si="193"/>
        <v>#N/A</v>
      </c>
      <c r="BU244" s="129" t="e">
        <f t="shared" si="194"/>
        <v>#N/A</v>
      </c>
      <c r="BV244" s="129" t="e">
        <f t="shared" si="195"/>
        <v>#N/A</v>
      </c>
      <c r="BW244" s="129" t="e">
        <f t="shared" si="196"/>
        <v>#N/A</v>
      </c>
      <c r="BX244" s="129" t="e">
        <f t="shared" si="197"/>
        <v>#N/A</v>
      </c>
      <c r="BY244" s="131" t="e">
        <f t="shared" si="198"/>
        <v>#N/A</v>
      </c>
      <c r="BZ244" s="131" t="e">
        <f t="shared" si="199"/>
        <v>#N/A</v>
      </c>
      <c r="CA244" s="131" t="e">
        <f t="shared" si="200"/>
        <v>#N/A</v>
      </c>
      <c r="CB244" s="131" t="e">
        <f t="shared" si="201"/>
        <v>#N/A</v>
      </c>
      <c r="CC244" s="131" t="e">
        <f t="shared" si="202"/>
        <v>#N/A</v>
      </c>
      <c r="CD244" s="131" t="e">
        <f t="shared" si="203"/>
        <v>#N/A</v>
      </c>
      <c r="CE244" s="131" t="e">
        <f t="shared" si="204"/>
        <v>#N/A</v>
      </c>
      <c r="CF244" s="131" t="e">
        <f t="shared" si="205"/>
        <v>#N/A</v>
      </c>
      <c r="CG244" s="131" t="e">
        <f t="shared" si="206"/>
        <v>#N/A</v>
      </c>
    </row>
    <row r="245" spans="2:85" x14ac:dyDescent="0.2">
      <c r="B245" s="103">
        <v>2050</v>
      </c>
      <c r="C245" s="103">
        <v>1</v>
      </c>
      <c r="D245" s="103">
        <v>5</v>
      </c>
      <c r="E245" s="4" t="s">
        <v>3</v>
      </c>
      <c r="F245" s="4" t="s">
        <v>7</v>
      </c>
      <c r="G245" s="133">
        <f>SUMIFS('Model Trip Data'!$H:$H,'Model Trip Data'!$A:$A,$B245,'Model Trip Data'!$B:$B,$C245,'Model Trip Data'!$C:$C,$D245,'Model Trip Data'!$E:$E,G$7,'Model Trip Data'!$F:$F,G$8,'Model Trip Data'!$D:$D,G$10,'Model Trip Data'!$G:$G,G$9)</f>
        <v>0</v>
      </c>
      <c r="H245" s="133">
        <f>SUMIFS('Model Trip Data'!$H:$H,'Model Trip Data'!$A:$A,$B245,'Model Trip Data'!$B:$B,$C245,'Model Trip Data'!$C:$C,$D245,'Model Trip Data'!$E:$E,H$7,'Model Trip Data'!$F:$F,H$8,'Model Trip Data'!$D:$D,H$10,'Model Trip Data'!$G:$G,H$9)</f>
        <v>0</v>
      </c>
      <c r="I245" s="133">
        <f>SUMIFS('Model Trip Data'!$H:$H,'Model Trip Data'!$A:$A,$B245,'Model Trip Data'!$B:$B,$C245,'Model Trip Data'!$C:$C,$D245,'Model Trip Data'!$E:$E,I$7,'Model Trip Data'!$F:$F,I$8,'Model Trip Data'!$D:$D,I$10,'Model Trip Data'!$G:$G,I$9)</f>
        <v>0</v>
      </c>
      <c r="J245" s="133">
        <f>SUMIFS('Model Trip Data'!$H:$H,'Model Trip Data'!$A:$A,$B245,'Model Trip Data'!$B:$B,$C245,'Model Trip Data'!$C:$C,$D245,'Model Trip Data'!$E:$E,J$7,'Model Trip Data'!$F:$F,J$8,'Model Trip Data'!$D:$D,J$10,'Model Trip Data'!$G:$G,J$9)</f>
        <v>0</v>
      </c>
      <c r="K245" s="133">
        <f>SUMIFS('Model Trip Data'!$H:$H,'Model Trip Data'!$A:$A,$B245,'Model Trip Data'!$B:$B,$C245,'Model Trip Data'!$C:$C,$D245,'Model Trip Data'!$E:$E,K$7,'Model Trip Data'!$F:$F,K$8,'Model Trip Data'!$D:$D,K$10,'Model Trip Data'!$G:$G,K$9)</f>
        <v>0</v>
      </c>
      <c r="L245" s="133">
        <f>SUMIFS('Model Trip Data'!$H:$H,'Model Trip Data'!$A:$A,$B245,'Model Trip Data'!$B:$B,$C245,'Model Trip Data'!$C:$C,$D245,'Model Trip Data'!$E:$E,L$7,'Model Trip Data'!$F:$F,L$8,'Model Trip Data'!$D:$D,L$10,'Model Trip Data'!$G:$G,L$9)</f>
        <v>0</v>
      </c>
      <c r="M245" s="133">
        <f>SUMIFS('Model Trip Data'!$H:$H,'Model Trip Data'!$A:$A,$B245,'Model Trip Data'!$B:$B,$C245,'Model Trip Data'!$C:$C,$D245,'Model Trip Data'!$E:$E,M$7,'Model Trip Data'!$F:$F,M$8,'Model Trip Data'!$G:$G,M$9)</f>
        <v>0</v>
      </c>
      <c r="N245" s="133">
        <f>SUMIFS('Model Trip Data'!$H:$H,'Model Trip Data'!$A:$A,$B245,'Model Trip Data'!$B:$B,$C245,'Model Trip Data'!$C:$C,$D245,'Model Trip Data'!$E:$E,N$7,'Model Trip Data'!$F:$F,N$8,'Model Trip Data'!$G:$G,N$9)</f>
        <v>0</v>
      </c>
      <c r="O245" s="133">
        <f>SUMIFS('Model Trip Data'!$H:$H,'Model Trip Data'!$A:$A,$B245,'Model Trip Data'!$B:$B,$C245,'Model Trip Data'!$C:$C,$D245,'Model Trip Data'!$E:$E,O$7,'Model Trip Data'!$F:$F,O$8,'Model Trip Data'!$G:$G,O$9)</f>
        <v>0</v>
      </c>
      <c r="P245" s="134" t="e">
        <f>VLOOKUP($B245&amp;"_"&amp;$C245&amp;"_"&amp;$D245&amp;"_"&amp;P$10,'Model Skims Data'!$A:$H,6,FALSE)</f>
        <v>#N/A</v>
      </c>
      <c r="Q245" s="134" t="e">
        <f>VLOOKUP($B245&amp;"_"&amp;$C245&amp;"_"&amp;$D245&amp;"_"&amp;Q$10,'Model Skims Data'!$A:$H,7,FALSE)</f>
        <v>#N/A</v>
      </c>
      <c r="R245" s="134" t="e">
        <f>VLOOKUP($B245&amp;"_"&amp;$C245&amp;"_"&amp;$D245&amp;"_"&amp;R$10,'Model Skims Data'!$A:$H,6,FALSE)</f>
        <v>#N/A</v>
      </c>
      <c r="S245" s="134" t="e">
        <f>VLOOKUP($B245&amp;"_"&amp;$C245&amp;"_"&amp;$D245&amp;"_"&amp;S$10,'Model Skims Data'!$A:$H,7,FALSE)</f>
        <v>#N/A</v>
      </c>
      <c r="T245" s="134" t="e">
        <f>VLOOKUP($B245&amp;"_"&amp;$C245&amp;"_"&amp;$D245&amp;"_"&amp;T$10,'Model Skims Data'!$A:$H,6,FALSE)</f>
        <v>#N/A</v>
      </c>
      <c r="U245" s="134" t="e">
        <f>VLOOKUP($B245&amp;"_"&amp;$C245&amp;"_"&amp;$D245&amp;"_"&amp;U$10,'Model Skims Data'!$A:$H,7,FALSE)</f>
        <v>#N/A</v>
      </c>
      <c r="V245" s="134" t="e">
        <f>VLOOKUP($B245&amp;"_"&amp;$C245&amp;"_"&amp;$D245&amp;"_"&amp;V$10,'Model Skims Data'!$A:$H,8,FALSE)</f>
        <v>#N/A</v>
      </c>
      <c r="W245" s="134" t="e">
        <f>VLOOKUP($B245&amp;"_"&amp;$C245&amp;"_"&amp;$D245&amp;"_"&amp;W$10,'Model Skims Data'!$A:$H,8,FALSE)</f>
        <v>#N/A</v>
      </c>
      <c r="X245" s="134" t="e">
        <f>VLOOKUP($B245&amp;"_"&amp;$C245&amp;"_"&amp;$D245&amp;"_"&amp;X$10,'Model Skims Data'!$A:$H,8,FALSE)</f>
        <v>#N/A</v>
      </c>
      <c r="Y245" s="134">
        <f>HLOOKUP('Pooling Demand- Subsidy &amp; ML'!$B245,'Main Sheet'!$B$9:$F$44,21,FALSE)</f>
        <v>0</v>
      </c>
      <c r="Z245" s="134">
        <f>HLOOKUP('Pooling Demand- Subsidy &amp; ML'!$B245,'Main Sheet'!$B$9:$F$44,23,FALSE)</f>
        <v>0</v>
      </c>
      <c r="AA245" s="179">
        <f>HLOOKUP('Pooling Demand- Subsidy &amp; ML'!$B245,'Main Sheet'!$B$9:$F$44,28,FALSE)</f>
        <v>-1.9513339196716502E-3</v>
      </c>
      <c r="AB245" s="180">
        <f>HLOOKUP('Pooling Demand- Subsidy &amp; ML'!$B245,'Main Sheet'!$B$9:$F$44,30,FALSE)</f>
        <v>-2.6</v>
      </c>
      <c r="AC245" s="180">
        <f>HLOOKUP('Pooling Demand- Subsidy &amp; ML'!$B245,'Main Sheet'!$B$9:$F$44,31,FALSE)</f>
        <v>-5.9</v>
      </c>
      <c r="AD245" s="180">
        <f>HLOOKUP('Pooling Demand- Subsidy &amp; ML'!$B245,'Main Sheet'!$B$9:$F$44,32,FALSE)</f>
        <v>-7.9</v>
      </c>
      <c r="AE245" s="108" t="e">
        <f t="shared" si="165"/>
        <v>#N/A</v>
      </c>
      <c r="AF245" s="108" t="e">
        <f t="shared" si="166"/>
        <v>#N/A</v>
      </c>
      <c r="AG245" s="108" t="e">
        <f t="shared" si="167"/>
        <v>#N/A</v>
      </c>
      <c r="AH245" s="134">
        <f>HLOOKUP('Pooling Demand- Subsidy &amp; ML'!$B245,'Main Sheet'!$B$9:$F$44,24,FALSE)</f>
        <v>54</v>
      </c>
      <c r="AI245" s="180">
        <f>HLOOKUP('Pooling Demand- Subsidy &amp; ML'!$B245,'Main Sheet'!$B$9:$F$44,34,FALSE)</f>
        <v>-2.9</v>
      </c>
      <c r="AJ245" s="180">
        <f>HLOOKUP('Pooling Demand- Subsidy &amp; ML'!$B245,'Main Sheet'!$B$9:$F$44,35,FALSE)</f>
        <v>-6.3</v>
      </c>
      <c r="AK245" s="180">
        <f>HLOOKUP('Pooling Demand- Subsidy &amp; ML'!$B245,'Main Sheet'!$B$9:$F$44,36,FALSE)</f>
        <v>-8.4</v>
      </c>
      <c r="AL245" s="108" t="e">
        <f t="shared" si="168"/>
        <v>#N/A</v>
      </c>
      <c r="AM245" s="108" t="e">
        <f t="shared" si="169"/>
        <v>#N/A</v>
      </c>
      <c r="AN245" s="108" t="e">
        <f t="shared" si="170"/>
        <v>#N/A</v>
      </c>
      <c r="AO245" s="128" t="e">
        <f>HLOOKUP($B245,'Main Sheet'!$B$9:$F$44,26,FALSE)*$P245/(1-AE245)</f>
        <v>#N/A</v>
      </c>
      <c r="AP245" s="128" t="e">
        <f>HLOOKUP($B245,'Main Sheet'!$B$9:$F$44,26,FALSE)*$P245/(1-AF245)</f>
        <v>#N/A</v>
      </c>
      <c r="AQ245" s="128" t="e">
        <f>HLOOKUP($B245,'Main Sheet'!$B$9:$F$44,26,FALSE)*$P245/(1-AG245)</f>
        <v>#N/A</v>
      </c>
      <c r="AR245" s="128" t="e">
        <f>HLOOKUP($B245,'Main Sheet'!$B$9:$F$44,26,FALSE)*$R245/(1-AE245)</f>
        <v>#N/A</v>
      </c>
      <c r="AS245" s="128" t="e">
        <f>HLOOKUP($B245,'Main Sheet'!$B$9:$F$44,26,FALSE)*$R245/(1-AF245)</f>
        <v>#N/A</v>
      </c>
      <c r="AT245" s="128" t="e">
        <f>HLOOKUP($B245,'Main Sheet'!$B$9:$F$44,26,FALSE)*$R245/(1-AG245)</f>
        <v>#N/A</v>
      </c>
      <c r="AU245" s="128" t="e">
        <f>HLOOKUP($B245,'Main Sheet'!$B$9:$F$44,26,FALSE)*$T245/(1-AL245)</f>
        <v>#N/A</v>
      </c>
      <c r="AV245" s="128" t="e">
        <f>HLOOKUP($B245,'Main Sheet'!$B$9:$F$44,26,FALSE)*$T245/(1-AM245)</f>
        <v>#N/A</v>
      </c>
      <c r="AW245" s="128" t="e">
        <f>HLOOKUP($B245,'Main Sheet'!$B$9:$F$44,26,FALSE)*$T245/(1-AN245)</f>
        <v>#N/A</v>
      </c>
      <c r="AX245" s="50" t="e">
        <f t="shared" si="171"/>
        <v>#N/A</v>
      </c>
      <c r="AY245" s="50" t="e">
        <f t="shared" si="172"/>
        <v>#N/A</v>
      </c>
      <c r="AZ245" s="50" t="e">
        <f t="shared" si="173"/>
        <v>#N/A</v>
      </c>
      <c r="BA245" s="50" t="e">
        <f t="shared" si="174"/>
        <v>#N/A</v>
      </c>
      <c r="BB245" s="50" t="e">
        <f t="shared" si="175"/>
        <v>#N/A</v>
      </c>
      <c r="BC245" s="50" t="e">
        <f t="shared" si="176"/>
        <v>#N/A</v>
      </c>
      <c r="BD245" s="50" t="e">
        <f t="shared" si="177"/>
        <v>#N/A</v>
      </c>
      <c r="BE245" s="50" t="e">
        <f t="shared" si="178"/>
        <v>#N/A</v>
      </c>
      <c r="BF245" s="50" t="e">
        <f t="shared" si="179"/>
        <v>#N/A</v>
      </c>
      <c r="BG245" s="131" t="e">
        <f t="shared" si="180"/>
        <v>#N/A</v>
      </c>
      <c r="BH245" s="131" t="e">
        <f t="shared" si="181"/>
        <v>#N/A</v>
      </c>
      <c r="BI245" s="131" t="e">
        <f t="shared" si="182"/>
        <v>#N/A</v>
      </c>
      <c r="BJ245" s="131" t="e">
        <f t="shared" si="183"/>
        <v>#N/A</v>
      </c>
      <c r="BK245" s="131" t="e">
        <f t="shared" si="184"/>
        <v>#N/A</v>
      </c>
      <c r="BL245" s="131" t="e">
        <f t="shared" si="185"/>
        <v>#N/A</v>
      </c>
      <c r="BM245" s="131" t="e">
        <f t="shared" si="186"/>
        <v>#N/A</v>
      </c>
      <c r="BN245" s="131" t="e">
        <f t="shared" si="187"/>
        <v>#N/A</v>
      </c>
      <c r="BO245" s="131" t="e">
        <f t="shared" si="188"/>
        <v>#N/A</v>
      </c>
      <c r="BP245" s="129" t="e">
        <f t="shared" si="189"/>
        <v>#N/A</v>
      </c>
      <c r="BQ245" s="129" t="e">
        <f t="shared" si="190"/>
        <v>#N/A</v>
      </c>
      <c r="BR245" s="129" t="e">
        <f t="shared" si="191"/>
        <v>#N/A</v>
      </c>
      <c r="BS245" s="129" t="e">
        <f t="shared" si="192"/>
        <v>#N/A</v>
      </c>
      <c r="BT245" s="129" t="e">
        <f t="shared" si="193"/>
        <v>#N/A</v>
      </c>
      <c r="BU245" s="129" t="e">
        <f t="shared" si="194"/>
        <v>#N/A</v>
      </c>
      <c r="BV245" s="129" t="e">
        <f t="shared" si="195"/>
        <v>#N/A</v>
      </c>
      <c r="BW245" s="129" t="e">
        <f t="shared" si="196"/>
        <v>#N/A</v>
      </c>
      <c r="BX245" s="129" t="e">
        <f t="shared" si="197"/>
        <v>#N/A</v>
      </c>
      <c r="BY245" s="131" t="e">
        <f t="shared" si="198"/>
        <v>#N/A</v>
      </c>
      <c r="BZ245" s="131" t="e">
        <f t="shared" si="199"/>
        <v>#N/A</v>
      </c>
      <c r="CA245" s="131" t="e">
        <f t="shared" si="200"/>
        <v>#N/A</v>
      </c>
      <c r="CB245" s="131" t="e">
        <f t="shared" si="201"/>
        <v>#N/A</v>
      </c>
      <c r="CC245" s="131" t="e">
        <f t="shared" si="202"/>
        <v>#N/A</v>
      </c>
      <c r="CD245" s="131" t="e">
        <f t="shared" si="203"/>
        <v>#N/A</v>
      </c>
      <c r="CE245" s="131" t="e">
        <f t="shared" si="204"/>
        <v>#N/A</v>
      </c>
      <c r="CF245" s="131" t="e">
        <f t="shared" si="205"/>
        <v>#N/A</v>
      </c>
      <c r="CG245" s="131" t="e">
        <f t="shared" si="206"/>
        <v>#N/A</v>
      </c>
    </row>
    <row r="246" spans="2:85" x14ac:dyDescent="0.2">
      <c r="B246" s="103">
        <v>2050</v>
      </c>
      <c r="C246" s="103">
        <v>2</v>
      </c>
      <c r="D246" s="103">
        <v>5</v>
      </c>
      <c r="E246" s="4" t="s">
        <v>4</v>
      </c>
      <c r="F246" s="4" t="s">
        <v>7</v>
      </c>
      <c r="G246" s="133">
        <f>SUMIFS('Model Trip Data'!$H:$H,'Model Trip Data'!$A:$A,$B246,'Model Trip Data'!$B:$B,$C246,'Model Trip Data'!$C:$C,$D246,'Model Trip Data'!$E:$E,G$7,'Model Trip Data'!$F:$F,G$8,'Model Trip Data'!$D:$D,G$10,'Model Trip Data'!$G:$G,G$9)</f>
        <v>0</v>
      </c>
      <c r="H246" s="133">
        <f>SUMIFS('Model Trip Data'!$H:$H,'Model Trip Data'!$A:$A,$B246,'Model Trip Data'!$B:$B,$C246,'Model Trip Data'!$C:$C,$D246,'Model Trip Data'!$E:$E,H$7,'Model Trip Data'!$F:$F,H$8,'Model Trip Data'!$D:$D,H$10,'Model Trip Data'!$G:$G,H$9)</f>
        <v>0</v>
      </c>
      <c r="I246" s="133">
        <f>SUMIFS('Model Trip Data'!$H:$H,'Model Trip Data'!$A:$A,$B246,'Model Trip Data'!$B:$B,$C246,'Model Trip Data'!$C:$C,$D246,'Model Trip Data'!$E:$E,I$7,'Model Trip Data'!$F:$F,I$8,'Model Trip Data'!$D:$D,I$10,'Model Trip Data'!$G:$G,I$9)</f>
        <v>0</v>
      </c>
      <c r="J246" s="133">
        <f>SUMIFS('Model Trip Data'!$H:$H,'Model Trip Data'!$A:$A,$B246,'Model Trip Data'!$B:$B,$C246,'Model Trip Data'!$C:$C,$D246,'Model Trip Data'!$E:$E,J$7,'Model Trip Data'!$F:$F,J$8,'Model Trip Data'!$D:$D,J$10,'Model Trip Data'!$G:$G,J$9)</f>
        <v>0</v>
      </c>
      <c r="K246" s="133">
        <f>SUMIFS('Model Trip Data'!$H:$H,'Model Trip Data'!$A:$A,$B246,'Model Trip Data'!$B:$B,$C246,'Model Trip Data'!$C:$C,$D246,'Model Trip Data'!$E:$E,K$7,'Model Trip Data'!$F:$F,K$8,'Model Trip Data'!$D:$D,K$10,'Model Trip Data'!$G:$G,K$9)</f>
        <v>0</v>
      </c>
      <c r="L246" s="133">
        <f>SUMIFS('Model Trip Data'!$H:$H,'Model Trip Data'!$A:$A,$B246,'Model Trip Data'!$B:$B,$C246,'Model Trip Data'!$C:$C,$D246,'Model Trip Data'!$E:$E,L$7,'Model Trip Data'!$F:$F,L$8,'Model Trip Data'!$D:$D,L$10,'Model Trip Data'!$G:$G,L$9)</f>
        <v>0</v>
      </c>
      <c r="M246" s="133">
        <f>SUMIFS('Model Trip Data'!$H:$H,'Model Trip Data'!$A:$A,$B246,'Model Trip Data'!$B:$B,$C246,'Model Trip Data'!$C:$C,$D246,'Model Trip Data'!$E:$E,M$7,'Model Trip Data'!$F:$F,M$8,'Model Trip Data'!$G:$G,M$9)</f>
        <v>0</v>
      </c>
      <c r="N246" s="133">
        <f>SUMIFS('Model Trip Data'!$H:$H,'Model Trip Data'!$A:$A,$B246,'Model Trip Data'!$B:$B,$C246,'Model Trip Data'!$C:$C,$D246,'Model Trip Data'!$E:$E,N$7,'Model Trip Data'!$F:$F,N$8,'Model Trip Data'!$G:$G,N$9)</f>
        <v>0</v>
      </c>
      <c r="O246" s="133">
        <f>SUMIFS('Model Trip Data'!$H:$H,'Model Trip Data'!$A:$A,$B246,'Model Trip Data'!$B:$B,$C246,'Model Trip Data'!$C:$C,$D246,'Model Trip Data'!$E:$E,O$7,'Model Trip Data'!$F:$F,O$8,'Model Trip Data'!$G:$G,O$9)</f>
        <v>0</v>
      </c>
      <c r="P246" s="134" t="e">
        <f>VLOOKUP($B246&amp;"_"&amp;$C246&amp;"_"&amp;$D246&amp;"_"&amp;P$10,'Model Skims Data'!$A:$H,6,FALSE)</f>
        <v>#N/A</v>
      </c>
      <c r="Q246" s="134" t="e">
        <f>VLOOKUP($B246&amp;"_"&amp;$C246&amp;"_"&amp;$D246&amp;"_"&amp;Q$10,'Model Skims Data'!$A:$H,7,FALSE)</f>
        <v>#N/A</v>
      </c>
      <c r="R246" s="134" t="e">
        <f>VLOOKUP($B246&amp;"_"&amp;$C246&amp;"_"&amp;$D246&amp;"_"&amp;R$10,'Model Skims Data'!$A:$H,6,FALSE)</f>
        <v>#N/A</v>
      </c>
      <c r="S246" s="134" t="e">
        <f>VLOOKUP($B246&amp;"_"&amp;$C246&amp;"_"&amp;$D246&amp;"_"&amp;S$10,'Model Skims Data'!$A:$H,7,FALSE)</f>
        <v>#N/A</v>
      </c>
      <c r="T246" s="134" t="e">
        <f>VLOOKUP($B246&amp;"_"&amp;$C246&amp;"_"&amp;$D246&amp;"_"&amp;T$10,'Model Skims Data'!$A:$H,6,FALSE)</f>
        <v>#N/A</v>
      </c>
      <c r="U246" s="134" t="e">
        <f>VLOOKUP($B246&amp;"_"&amp;$C246&amp;"_"&amp;$D246&amp;"_"&amp;U$10,'Model Skims Data'!$A:$H,7,FALSE)</f>
        <v>#N/A</v>
      </c>
      <c r="V246" s="134" t="e">
        <f>VLOOKUP($B246&amp;"_"&amp;$C246&amp;"_"&amp;$D246&amp;"_"&amp;V$10,'Model Skims Data'!$A:$H,8,FALSE)</f>
        <v>#N/A</v>
      </c>
      <c r="W246" s="134" t="e">
        <f>VLOOKUP($B246&amp;"_"&amp;$C246&amp;"_"&amp;$D246&amp;"_"&amp;W$10,'Model Skims Data'!$A:$H,8,FALSE)</f>
        <v>#N/A</v>
      </c>
      <c r="X246" s="134" t="e">
        <f>VLOOKUP($B246&amp;"_"&amp;$C246&amp;"_"&amp;$D246&amp;"_"&amp;X$10,'Model Skims Data'!$A:$H,8,FALSE)</f>
        <v>#N/A</v>
      </c>
      <c r="Y246" s="134">
        <f>HLOOKUP('Pooling Demand- Subsidy &amp; ML'!$B246,'Main Sheet'!$B$9:$F$44,21,FALSE)</f>
        <v>0</v>
      </c>
      <c r="Z246" s="134">
        <f>HLOOKUP('Pooling Demand- Subsidy &amp; ML'!$B246,'Main Sheet'!$B$9:$F$44,23,FALSE)</f>
        <v>0</v>
      </c>
      <c r="AA246" s="179">
        <f>HLOOKUP('Pooling Demand- Subsidy &amp; ML'!$B246,'Main Sheet'!$B$9:$F$44,28,FALSE)</f>
        <v>-1.9513339196716502E-3</v>
      </c>
      <c r="AB246" s="180">
        <f>HLOOKUP('Pooling Demand- Subsidy &amp; ML'!$B246,'Main Sheet'!$B$9:$F$44,30,FALSE)</f>
        <v>-2.6</v>
      </c>
      <c r="AC246" s="180">
        <f>HLOOKUP('Pooling Demand- Subsidy &amp; ML'!$B246,'Main Sheet'!$B$9:$F$44,31,FALSE)</f>
        <v>-5.9</v>
      </c>
      <c r="AD246" s="180">
        <f>HLOOKUP('Pooling Demand- Subsidy &amp; ML'!$B246,'Main Sheet'!$B$9:$F$44,32,FALSE)</f>
        <v>-7.9</v>
      </c>
      <c r="AE246" s="108" t="e">
        <f t="shared" si="165"/>
        <v>#N/A</v>
      </c>
      <c r="AF246" s="108" t="e">
        <f t="shared" si="166"/>
        <v>#N/A</v>
      </c>
      <c r="AG246" s="108" t="e">
        <f t="shared" si="167"/>
        <v>#N/A</v>
      </c>
      <c r="AH246" s="134">
        <f>HLOOKUP('Pooling Demand- Subsidy &amp; ML'!$B246,'Main Sheet'!$B$9:$F$44,24,FALSE)</f>
        <v>54</v>
      </c>
      <c r="AI246" s="180">
        <f>HLOOKUP('Pooling Demand- Subsidy &amp; ML'!$B246,'Main Sheet'!$B$9:$F$44,34,FALSE)</f>
        <v>-2.9</v>
      </c>
      <c r="AJ246" s="180">
        <f>HLOOKUP('Pooling Demand- Subsidy &amp; ML'!$B246,'Main Sheet'!$B$9:$F$44,35,FALSE)</f>
        <v>-6.3</v>
      </c>
      <c r="AK246" s="180">
        <f>HLOOKUP('Pooling Demand- Subsidy &amp; ML'!$B246,'Main Sheet'!$B$9:$F$44,36,FALSE)</f>
        <v>-8.4</v>
      </c>
      <c r="AL246" s="108" t="e">
        <f t="shared" si="168"/>
        <v>#N/A</v>
      </c>
      <c r="AM246" s="108" t="e">
        <f t="shared" si="169"/>
        <v>#N/A</v>
      </c>
      <c r="AN246" s="108" t="e">
        <f t="shared" si="170"/>
        <v>#N/A</v>
      </c>
      <c r="AO246" s="128" t="e">
        <f>HLOOKUP($B246,'Main Sheet'!$B$9:$F$44,26,FALSE)*$P246/(1-AE246)</f>
        <v>#N/A</v>
      </c>
      <c r="AP246" s="128" t="e">
        <f>HLOOKUP($B246,'Main Sheet'!$B$9:$F$44,26,FALSE)*$P246/(1-AF246)</f>
        <v>#N/A</v>
      </c>
      <c r="AQ246" s="128" t="e">
        <f>HLOOKUP($B246,'Main Sheet'!$B$9:$F$44,26,FALSE)*$P246/(1-AG246)</f>
        <v>#N/A</v>
      </c>
      <c r="AR246" s="128" t="e">
        <f>HLOOKUP($B246,'Main Sheet'!$B$9:$F$44,26,FALSE)*$R246/(1-AE246)</f>
        <v>#N/A</v>
      </c>
      <c r="AS246" s="128" t="e">
        <f>HLOOKUP($B246,'Main Sheet'!$B$9:$F$44,26,FALSE)*$R246/(1-AF246)</f>
        <v>#N/A</v>
      </c>
      <c r="AT246" s="128" t="e">
        <f>HLOOKUP($B246,'Main Sheet'!$B$9:$F$44,26,FALSE)*$R246/(1-AG246)</f>
        <v>#N/A</v>
      </c>
      <c r="AU246" s="128" t="e">
        <f>HLOOKUP($B246,'Main Sheet'!$B$9:$F$44,26,FALSE)*$T246/(1-AL246)</f>
        <v>#N/A</v>
      </c>
      <c r="AV246" s="128" t="e">
        <f>HLOOKUP($B246,'Main Sheet'!$B$9:$F$44,26,FALSE)*$T246/(1-AM246)</f>
        <v>#N/A</v>
      </c>
      <c r="AW246" s="128" t="e">
        <f>HLOOKUP($B246,'Main Sheet'!$B$9:$F$44,26,FALSE)*$T246/(1-AN246)</f>
        <v>#N/A</v>
      </c>
      <c r="AX246" s="50" t="e">
        <f t="shared" si="171"/>
        <v>#N/A</v>
      </c>
      <c r="AY246" s="50" t="e">
        <f t="shared" si="172"/>
        <v>#N/A</v>
      </c>
      <c r="AZ246" s="50" t="e">
        <f t="shared" si="173"/>
        <v>#N/A</v>
      </c>
      <c r="BA246" s="50" t="e">
        <f t="shared" si="174"/>
        <v>#N/A</v>
      </c>
      <c r="BB246" s="50" t="e">
        <f t="shared" si="175"/>
        <v>#N/A</v>
      </c>
      <c r="BC246" s="50" t="e">
        <f t="shared" si="176"/>
        <v>#N/A</v>
      </c>
      <c r="BD246" s="50" t="e">
        <f t="shared" si="177"/>
        <v>#N/A</v>
      </c>
      <c r="BE246" s="50" t="e">
        <f t="shared" si="178"/>
        <v>#N/A</v>
      </c>
      <c r="BF246" s="50" t="e">
        <f t="shared" si="179"/>
        <v>#N/A</v>
      </c>
      <c r="BG246" s="131" t="e">
        <f t="shared" si="180"/>
        <v>#N/A</v>
      </c>
      <c r="BH246" s="131" t="e">
        <f t="shared" si="181"/>
        <v>#N/A</v>
      </c>
      <c r="BI246" s="131" t="e">
        <f t="shared" si="182"/>
        <v>#N/A</v>
      </c>
      <c r="BJ246" s="131" t="e">
        <f t="shared" si="183"/>
        <v>#N/A</v>
      </c>
      <c r="BK246" s="131" t="e">
        <f t="shared" si="184"/>
        <v>#N/A</v>
      </c>
      <c r="BL246" s="131" t="e">
        <f t="shared" si="185"/>
        <v>#N/A</v>
      </c>
      <c r="BM246" s="131" t="e">
        <f t="shared" si="186"/>
        <v>#N/A</v>
      </c>
      <c r="BN246" s="131" t="e">
        <f t="shared" si="187"/>
        <v>#N/A</v>
      </c>
      <c r="BO246" s="131" t="e">
        <f t="shared" si="188"/>
        <v>#N/A</v>
      </c>
      <c r="BP246" s="129" t="e">
        <f t="shared" si="189"/>
        <v>#N/A</v>
      </c>
      <c r="BQ246" s="129" t="e">
        <f t="shared" si="190"/>
        <v>#N/A</v>
      </c>
      <c r="BR246" s="129" t="e">
        <f t="shared" si="191"/>
        <v>#N/A</v>
      </c>
      <c r="BS246" s="129" t="e">
        <f t="shared" si="192"/>
        <v>#N/A</v>
      </c>
      <c r="BT246" s="129" t="e">
        <f t="shared" si="193"/>
        <v>#N/A</v>
      </c>
      <c r="BU246" s="129" t="e">
        <f t="shared" si="194"/>
        <v>#N/A</v>
      </c>
      <c r="BV246" s="129" t="e">
        <f t="shared" si="195"/>
        <v>#N/A</v>
      </c>
      <c r="BW246" s="129" t="e">
        <f t="shared" si="196"/>
        <v>#N/A</v>
      </c>
      <c r="BX246" s="129" t="e">
        <f t="shared" si="197"/>
        <v>#N/A</v>
      </c>
      <c r="BY246" s="131" t="e">
        <f t="shared" si="198"/>
        <v>#N/A</v>
      </c>
      <c r="BZ246" s="131" t="e">
        <f t="shared" si="199"/>
        <v>#N/A</v>
      </c>
      <c r="CA246" s="131" t="e">
        <f t="shared" si="200"/>
        <v>#N/A</v>
      </c>
      <c r="CB246" s="131" t="e">
        <f t="shared" si="201"/>
        <v>#N/A</v>
      </c>
      <c r="CC246" s="131" t="e">
        <f t="shared" si="202"/>
        <v>#N/A</v>
      </c>
      <c r="CD246" s="131" t="e">
        <f t="shared" si="203"/>
        <v>#N/A</v>
      </c>
      <c r="CE246" s="131" t="e">
        <f t="shared" si="204"/>
        <v>#N/A</v>
      </c>
      <c r="CF246" s="131" t="e">
        <f t="shared" si="205"/>
        <v>#N/A</v>
      </c>
      <c r="CG246" s="131" t="e">
        <f t="shared" si="206"/>
        <v>#N/A</v>
      </c>
    </row>
    <row r="247" spans="2:85" x14ac:dyDescent="0.2">
      <c r="B247" s="103">
        <v>2050</v>
      </c>
      <c r="C247" s="103">
        <v>3</v>
      </c>
      <c r="D247" s="103">
        <v>5</v>
      </c>
      <c r="E247" s="4" t="s">
        <v>5</v>
      </c>
      <c r="F247" s="4" t="s">
        <v>7</v>
      </c>
      <c r="G247" s="133">
        <f>SUMIFS('Model Trip Data'!$H:$H,'Model Trip Data'!$A:$A,$B247,'Model Trip Data'!$B:$B,$C247,'Model Trip Data'!$C:$C,$D247,'Model Trip Data'!$E:$E,G$7,'Model Trip Data'!$F:$F,G$8,'Model Trip Data'!$D:$D,G$10,'Model Trip Data'!$G:$G,G$9)</f>
        <v>0</v>
      </c>
      <c r="H247" s="133">
        <f>SUMIFS('Model Trip Data'!$H:$H,'Model Trip Data'!$A:$A,$B247,'Model Trip Data'!$B:$B,$C247,'Model Trip Data'!$C:$C,$D247,'Model Trip Data'!$E:$E,H$7,'Model Trip Data'!$F:$F,H$8,'Model Trip Data'!$D:$D,H$10,'Model Trip Data'!$G:$G,H$9)</f>
        <v>0</v>
      </c>
      <c r="I247" s="133">
        <f>SUMIFS('Model Trip Data'!$H:$H,'Model Trip Data'!$A:$A,$B247,'Model Trip Data'!$B:$B,$C247,'Model Trip Data'!$C:$C,$D247,'Model Trip Data'!$E:$E,I$7,'Model Trip Data'!$F:$F,I$8,'Model Trip Data'!$D:$D,I$10,'Model Trip Data'!$G:$G,I$9)</f>
        <v>0</v>
      </c>
      <c r="J247" s="133">
        <f>SUMIFS('Model Trip Data'!$H:$H,'Model Trip Data'!$A:$A,$B247,'Model Trip Data'!$B:$B,$C247,'Model Trip Data'!$C:$C,$D247,'Model Trip Data'!$E:$E,J$7,'Model Trip Data'!$F:$F,J$8,'Model Trip Data'!$D:$D,J$10,'Model Trip Data'!$G:$G,J$9)</f>
        <v>0</v>
      </c>
      <c r="K247" s="133">
        <f>SUMIFS('Model Trip Data'!$H:$H,'Model Trip Data'!$A:$A,$B247,'Model Trip Data'!$B:$B,$C247,'Model Trip Data'!$C:$C,$D247,'Model Trip Data'!$E:$E,K$7,'Model Trip Data'!$F:$F,K$8,'Model Trip Data'!$D:$D,K$10,'Model Trip Data'!$G:$G,K$9)</f>
        <v>0</v>
      </c>
      <c r="L247" s="133">
        <f>SUMIFS('Model Trip Data'!$H:$H,'Model Trip Data'!$A:$A,$B247,'Model Trip Data'!$B:$B,$C247,'Model Trip Data'!$C:$C,$D247,'Model Trip Data'!$E:$E,L$7,'Model Trip Data'!$F:$F,L$8,'Model Trip Data'!$D:$D,L$10,'Model Trip Data'!$G:$G,L$9)</f>
        <v>0</v>
      </c>
      <c r="M247" s="133">
        <f>SUMIFS('Model Trip Data'!$H:$H,'Model Trip Data'!$A:$A,$B247,'Model Trip Data'!$B:$B,$C247,'Model Trip Data'!$C:$C,$D247,'Model Trip Data'!$E:$E,M$7,'Model Trip Data'!$F:$F,M$8,'Model Trip Data'!$G:$G,M$9)</f>
        <v>0</v>
      </c>
      <c r="N247" s="133">
        <f>SUMIFS('Model Trip Data'!$H:$H,'Model Trip Data'!$A:$A,$B247,'Model Trip Data'!$B:$B,$C247,'Model Trip Data'!$C:$C,$D247,'Model Trip Data'!$E:$E,N$7,'Model Trip Data'!$F:$F,N$8,'Model Trip Data'!$G:$G,N$9)</f>
        <v>0</v>
      </c>
      <c r="O247" s="133">
        <f>SUMIFS('Model Trip Data'!$H:$H,'Model Trip Data'!$A:$A,$B247,'Model Trip Data'!$B:$B,$C247,'Model Trip Data'!$C:$C,$D247,'Model Trip Data'!$E:$E,O$7,'Model Trip Data'!$F:$F,O$8,'Model Trip Data'!$G:$G,O$9)</f>
        <v>0</v>
      </c>
      <c r="P247" s="134" t="e">
        <f>VLOOKUP($B247&amp;"_"&amp;$C247&amp;"_"&amp;$D247&amp;"_"&amp;P$10,'Model Skims Data'!$A:$H,6,FALSE)</f>
        <v>#N/A</v>
      </c>
      <c r="Q247" s="134" t="e">
        <f>VLOOKUP($B247&amp;"_"&amp;$C247&amp;"_"&amp;$D247&amp;"_"&amp;Q$10,'Model Skims Data'!$A:$H,7,FALSE)</f>
        <v>#N/A</v>
      </c>
      <c r="R247" s="134" t="e">
        <f>VLOOKUP($B247&amp;"_"&amp;$C247&amp;"_"&amp;$D247&amp;"_"&amp;R$10,'Model Skims Data'!$A:$H,6,FALSE)</f>
        <v>#N/A</v>
      </c>
      <c r="S247" s="134" t="e">
        <f>VLOOKUP($B247&amp;"_"&amp;$C247&amp;"_"&amp;$D247&amp;"_"&amp;S$10,'Model Skims Data'!$A:$H,7,FALSE)</f>
        <v>#N/A</v>
      </c>
      <c r="T247" s="134" t="e">
        <f>VLOOKUP($B247&amp;"_"&amp;$C247&amp;"_"&amp;$D247&amp;"_"&amp;T$10,'Model Skims Data'!$A:$H,6,FALSE)</f>
        <v>#N/A</v>
      </c>
      <c r="U247" s="134" t="e">
        <f>VLOOKUP($B247&amp;"_"&amp;$C247&amp;"_"&amp;$D247&amp;"_"&amp;U$10,'Model Skims Data'!$A:$H,7,FALSE)</f>
        <v>#N/A</v>
      </c>
      <c r="V247" s="134" t="e">
        <f>VLOOKUP($B247&amp;"_"&amp;$C247&amp;"_"&amp;$D247&amp;"_"&amp;V$10,'Model Skims Data'!$A:$H,8,FALSE)</f>
        <v>#N/A</v>
      </c>
      <c r="W247" s="134" t="e">
        <f>VLOOKUP($B247&amp;"_"&amp;$C247&amp;"_"&amp;$D247&amp;"_"&amp;W$10,'Model Skims Data'!$A:$H,8,FALSE)</f>
        <v>#N/A</v>
      </c>
      <c r="X247" s="134" t="e">
        <f>VLOOKUP($B247&amp;"_"&amp;$C247&amp;"_"&amp;$D247&amp;"_"&amp;X$10,'Model Skims Data'!$A:$H,8,FALSE)</f>
        <v>#N/A</v>
      </c>
      <c r="Y247" s="134">
        <f>HLOOKUP('Pooling Demand- Subsidy &amp; ML'!$B247,'Main Sheet'!$B$9:$F$44,21,FALSE)</f>
        <v>0</v>
      </c>
      <c r="Z247" s="134">
        <f>HLOOKUP('Pooling Demand- Subsidy &amp; ML'!$B247,'Main Sheet'!$B$9:$F$44,23,FALSE)</f>
        <v>0</v>
      </c>
      <c r="AA247" s="179">
        <f>HLOOKUP('Pooling Demand- Subsidy &amp; ML'!$B247,'Main Sheet'!$B$9:$F$44,28,FALSE)</f>
        <v>-1.9513339196716502E-3</v>
      </c>
      <c r="AB247" s="180">
        <f>HLOOKUP('Pooling Demand- Subsidy &amp; ML'!$B247,'Main Sheet'!$B$9:$F$44,30,FALSE)</f>
        <v>-2.6</v>
      </c>
      <c r="AC247" s="180">
        <f>HLOOKUP('Pooling Demand- Subsidy &amp; ML'!$B247,'Main Sheet'!$B$9:$F$44,31,FALSE)</f>
        <v>-5.9</v>
      </c>
      <c r="AD247" s="180">
        <f>HLOOKUP('Pooling Demand- Subsidy &amp; ML'!$B247,'Main Sheet'!$B$9:$F$44,32,FALSE)</f>
        <v>-7.9</v>
      </c>
      <c r="AE247" s="108" t="e">
        <f t="shared" si="165"/>
        <v>#N/A</v>
      </c>
      <c r="AF247" s="108" t="e">
        <f t="shared" si="166"/>
        <v>#N/A</v>
      </c>
      <c r="AG247" s="108" t="e">
        <f t="shared" si="167"/>
        <v>#N/A</v>
      </c>
      <c r="AH247" s="134">
        <f>HLOOKUP('Pooling Demand- Subsidy &amp; ML'!$B247,'Main Sheet'!$B$9:$F$44,24,FALSE)</f>
        <v>54</v>
      </c>
      <c r="AI247" s="180">
        <f>HLOOKUP('Pooling Demand- Subsidy &amp; ML'!$B247,'Main Sheet'!$B$9:$F$44,34,FALSE)</f>
        <v>-2.9</v>
      </c>
      <c r="AJ247" s="180">
        <f>HLOOKUP('Pooling Demand- Subsidy &amp; ML'!$B247,'Main Sheet'!$B$9:$F$44,35,FALSE)</f>
        <v>-6.3</v>
      </c>
      <c r="AK247" s="180">
        <f>HLOOKUP('Pooling Demand- Subsidy &amp; ML'!$B247,'Main Sheet'!$B$9:$F$44,36,FALSE)</f>
        <v>-8.4</v>
      </c>
      <c r="AL247" s="108" t="e">
        <f t="shared" si="168"/>
        <v>#N/A</v>
      </c>
      <c r="AM247" s="108" t="e">
        <f t="shared" si="169"/>
        <v>#N/A</v>
      </c>
      <c r="AN247" s="108" t="e">
        <f t="shared" si="170"/>
        <v>#N/A</v>
      </c>
      <c r="AO247" s="128" t="e">
        <f>HLOOKUP($B247,'Main Sheet'!$B$9:$F$44,26,FALSE)*$P247/(1-AE247)</f>
        <v>#N/A</v>
      </c>
      <c r="AP247" s="128" t="e">
        <f>HLOOKUP($B247,'Main Sheet'!$B$9:$F$44,26,FALSE)*$P247/(1-AF247)</f>
        <v>#N/A</v>
      </c>
      <c r="AQ247" s="128" t="e">
        <f>HLOOKUP($B247,'Main Sheet'!$B$9:$F$44,26,FALSE)*$P247/(1-AG247)</f>
        <v>#N/A</v>
      </c>
      <c r="AR247" s="128" t="e">
        <f>HLOOKUP($B247,'Main Sheet'!$B$9:$F$44,26,FALSE)*$R247/(1-AE247)</f>
        <v>#N/A</v>
      </c>
      <c r="AS247" s="128" t="e">
        <f>HLOOKUP($B247,'Main Sheet'!$B$9:$F$44,26,FALSE)*$R247/(1-AF247)</f>
        <v>#N/A</v>
      </c>
      <c r="AT247" s="128" t="e">
        <f>HLOOKUP($B247,'Main Sheet'!$B$9:$F$44,26,FALSE)*$R247/(1-AG247)</f>
        <v>#N/A</v>
      </c>
      <c r="AU247" s="128" t="e">
        <f>HLOOKUP($B247,'Main Sheet'!$B$9:$F$44,26,FALSE)*$T247/(1-AL247)</f>
        <v>#N/A</v>
      </c>
      <c r="AV247" s="128" t="e">
        <f>HLOOKUP($B247,'Main Sheet'!$B$9:$F$44,26,FALSE)*$T247/(1-AM247)</f>
        <v>#N/A</v>
      </c>
      <c r="AW247" s="128" t="e">
        <f>HLOOKUP($B247,'Main Sheet'!$B$9:$F$44,26,FALSE)*$T247/(1-AN247)</f>
        <v>#N/A</v>
      </c>
      <c r="AX247" s="50" t="e">
        <f t="shared" si="171"/>
        <v>#N/A</v>
      </c>
      <c r="AY247" s="50" t="e">
        <f t="shared" si="172"/>
        <v>#N/A</v>
      </c>
      <c r="AZ247" s="50" t="e">
        <f t="shared" si="173"/>
        <v>#N/A</v>
      </c>
      <c r="BA247" s="50" t="e">
        <f t="shared" si="174"/>
        <v>#N/A</v>
      </c>
      <c r="BB247" s="50" t="e">
        <f t="shared" si="175"/>
        <v>#N/A</v>
      </c>
      <c r="BC247" s="50" t="e">
        <f t="shared" si="176"/>
        <v>#N/A</v>
      </c>
      <c r="BD247" s="50" t="e">
        <f t="shared" si="177"/>
        <v>#N/A</v>
      </c>
      <c r="BE247" s="50" t="e">
        <f t="shared" si="178"/>
        <v>#N/A</v>
      </c>
      <c r="BF247" s="50" t="e">
        <f t="shared" si="179"/>
        <v>#N/A</v>
      </c>
      <c r="BG247" s="131" t="e">
        <f t="shared" si="180"/>
        <v>#N/A</v>
      </c>
      <c r="BH247" s="131" t="e">
        <f t="shared" si="181"/>
        <v>#N/A</v>
      </c>
      <c r="BI247" s="131" t="e">
        <f t="shared" si="182"/>
        <v>#N/A</v>
      </c>
      <c r="BJ247" s="131" t="e">
        <f t="shared" si="183"/>
        <v>#N/A</v>
      </c>
      <c r="BK247" s="131" t="e">
        <f t="shared" si="184"/>
        <v>#N/A</v>
      </c>
      <c r="BL247" s="131" t="e">
        <f t="shared" si="185"/>
        <v>#N/A</v>
      </c>
      <c r="BM247" s="131" t="e">
        <f t="shared" si="186"/>
        <v>#N/A</v>
      </c>
      <c r="BN247" s="131" t="e">
        <f t="shared" si="187"/>
        <v>#N/A</v>
      </c>
      <c r="BO247" s="131" t="e">
        <f t="shared" si="188"/>
        <v>#N/A</v>
      </c>
      <c r="BP247" s="129" t="e">
        <f t="shared" si="189"/>
        <v>#N/A</v>
      </c>
      <c r="BQ247" s="129" t="e">
        <f t="shared" si="190"/>
        <v>#N/A</v>
      </c>
      <c r="BR247" s="129" t="e">
        <f t="shared" si="191"/>
        <v>#N/A</v>
      </c>
      <c r="BS247" s="129" t="e">
        <f t="shared" si="192"/>
        <v>#N/A</v>
      </c>
      <c r="BT247" s="129" t="e">
        <f t="shared" si="193"/>
        <v>#N/A</v>
      </c>
      <c r="BU247" s="129" t="e">
        <f t="shared" si="194"/>
        <v>#N/A</v>
      </c>
      <c r="BV247" s="129" t="e">
        <f t="shared" si="195"/>
        <v>#N/A</v>
      </c>
      <c r="BW247" s="129" t="e">
        <f t="shared" si="196"/>
        <v>#N/A</v>
      </c>
      <c r="BX247" s="129" t="e">
        <f t="shared" si="197"/>
        <v>#N/A</v>
      </c>
      <c r="BY247" s="131" t="e">
        <f t="shared" si="198"/>
        <v>#N/A</v>
      </c>
      <c r="BZ247" s="131" t="e">
        <f t="shared" si="199"/>
        <v>#N/A</v>
      </c>
      <c r="CA247" s="131" t="e">
        <f t="shared" si="200"/>
        <v>#N/A</v>
      </c>
      <c r="CB247" s="131" t="e">
        <f t="shared" si="201"/>
        <v>#N/A</v>
      </c>
      <c r="CC247" s="131" t="e">
        <f t="shared" si="202"/>
        <v>#N/A</v>
      </c>
      <c r="CD247" s="131" t="e">
        <f t="shared" si="203"/>
        <v>#N/A</v>
      </c>
      <c r="CE247" s="131" t="e">
        <f t="shared" si="204"/>
        <v>#N/A</v>
      </c>
      <c r="CF247" s="131" t="e">
        <f t="shared" si="205"/>
        <v>#N/A</v>
      </c>
      <c r="CG247" s="131" t="e">
        <f t="shared" si="206"/>
        <v>#N/A</v>
      </c>
    </row>
    <row r="248" spans="2:85" x14ac:dyDescent="0.2">
      <c r="B248" s="103">
        <v>2050</v>
      </c>
      <c r="C248" s="103">
        <v>4</v>
      </c>
      <c r="D248" s="103">
        <v>5</v>
      </c>
      <c r="E248" s="4" t="s">
        <v>6</v>
      </c>
      <c r="F248" s="4" t="s">
        <v>7</v>
      </c>
      <c r="G248" s="133">
        <f>SUMIFS('Model Trip Data'!$H:$H,'Model Trip Data'!$A:$A,$B248,'Model Trip Data'!$B:$B,$C248,'Model Trip Data'!$C:$C,$D248,'Model Trip Data'!$E:$E,G$7,'Model Trip Data'!$F:$F,G$8,'Model Trip Data'!$D:$D,G$10,'Model Trip Data'!$G:$G,G$9)</f>
        <v>0</v>
      </c>
      <c r="H248" s="133">
        <f>SUMIFS('Model Trip Data'!$H:$H,'Model Trip Data'!$A:$A,$B248,'Model Trip Data'!$B:$B,$C248,'Model Trip Data'!$C:$C,$D248,'Model Trip Data'!$E:$E,H$7,'Model Trip Data'!$F:$F,H$8,'Model Trip Data'!$D:$D,H$10,'Model Trip Data'!$G:$G,H$9)</f>
        <v>0</v>
      </c>
      <c r="I248" s="133">
        <f>SUMIFS('Model Trip Data'!$H:$H,'Model Trip Data'!$A:$A,$B248,'Model Trip Data'!$B:$B,$C248,'Model Trip Data'!$C:$C,$D248,'Model Trip Data'!$E:$E,I$7,'Model Trip Data'!$F:$F,I$8,'Model Trip Data'!$D:$D,I$10,'Model Trip Data'!$G:$G,I$9)</f>
        <v>0</v>
      </c>
      <c r="J248" s="133">
        <f>SUMIFS('Model Trip Data'!$H:$H,'Model Trip Data'!$A:$A,$B248,'Model Trip Data'!$B:$B,$C248,'Model Trip Data'!$C:$C,$D248,'Model Trip Data'!$E:$E,J$7,'Model Trip Data'!$F:$F,J$8,'Model Trip Data'!$D:$D,J$10,'Model Trip Data'!$G:$G,J$9)</f>
        <v>0</v>
      </c>
      <c r="K248" s="133">
        <f>SUMIFS('Model Trip Data'!$H:$H,'Model Trip Data'!$A:$A,$B248,'Model Trip Data'!$B:$B,$C248,'Model Trip Data'!$C:$C,$D248,'Model Trip Data'!$E:$E,K$7,'Model Trip Data'!$F:$F,K$8,'Model Trip Data'!$D:$D,K$10,'Model Trip Data'!$G:$G,K$9)</f>
        <v>0</v>
      </c>
      <c r="L248" s="133">
        <f>SUMIFS('Model Trip Data'!$H:$H,'Model Trip Data'!$A:$A,$B248,'Model Trip Data'!$B:$B,$C248,'Model Trip Data'!$C:$C,$D248,'Model Trip Data'!$E:$E,L$7,'Model Trip Data'!$F:$F,L$8,'Model Trip Data'!$D:$D,L$10,'Model Trip Data'!$G:$G,L$9)</f>
        <v>0</v>
      </c>
      <c r="M248" s="133">
        <f>SUMIFS('Model Trip Data'!$H:$H,'Model Trip Data'!$A:$A,$B248,'Model Trip Data'!$B:$B,$C248,'Model Trip Data'!$C:$C,$D248,'Model Trip Data'!$E:$E,M$7,'Model Trip Data'!$F:$F,M$8,'Model Trip Data'!$G:$G,M$9)</f>
        <v>0</v>
      </c>
      <c r="N248" s="133">
        <f>SUMIFS('Model Trip Data'!$H:$H,'Model Trip Data'!$A:$A,$B248,'Model Trip Data'!$B:$B,$C248,'Model Trip Data'!$C:$C,$D248,'Model Trip Data'!$E:$E,N$7,'Model Trip Data'!$F:$F,N$8,'Model Trip Data'!$G:$G,N$9)</f>
        <v>0</v>
      </c>
      <c r="O248" s="133">
        <f>SUMIFS('Model Trip Data'!$H:$H,'Model Trip Data'!$A:$A,$B248,'Model Trip Data'!$B:$B,$C248,'Model Trip Data'!$C:$C,$D248,'Model Trip Data'!$E:$E,O$7,'Model Trip Data'!$F:$F,O$8,'Model Trip Data'!$G:$G,O$9)</f>
        <v>0</v>
      </c>
      <c r="P248" s="134" t="e">
        <f>VLOOKUP($B248&amp;"_"&amp;$C248&amp;"_"&amp;$D248&amp;"_"&amp;P$10,'Model Skims Data'!$A:$H,6,FALSE)</f>
        <v>#N/A</v>
      </c>
      <c r="Q248" s="134" t="e">
        <f>VLOOKUP($B248&amp;"_"&amp;$C248&amp;"_"&amp;$D248&amp;"_"&amp;Q$10,'Model Skims Data'!$A:$H,7,FALSE)</f>
        <v>#N/A</v>
      </c>
      <c r="R248" s="134" t="e">
        <f>VLOOKUP($B248&amp;"_"&amp;$C248&amp;"_"&amp;$D248&amp;"_"&amp;R$10,'Model Skims Data'!$A:$H,6,FALSE)</f>
        <v>#N/A</v>
      </c>
      <c r="S248" s="134" t="e">
        <f>VLOOKUP($B248&amp;"_"&amp;$C248&amp;"_"&amp;$D248&amp;"_"&amp;S$10,'Model Skims Data'!$A:$H,7,FALSE)</f>
        <v>#N/A</v>
      </c>
      <c r="T248" s="134" t="e">
        <f>VLOOKUP($B248&amp;"_"&amp;$C248&amp;"_"&amp;$D248&amp;"_"&amp;T$10,'Model Skims Data'!$A:$H,6,FALSE)</f>
        <v>#N/A</v>
      </c>
      <c r="U248" s="134" t="e">
        <f>VLOOKUP($B248&amp;"_"&amp;$C248&amp;"_"&amp;$D248&amp;"_"&amp;U$10,'Model Skims Data'!$A:$H,7,FALSE)</f>
        <v>#N/A</v>
      </c>
      <c r="V248" s="134" t="e">
        <f>VLOOKUP($B248&amp;"_"&amp;$C248&amp;"_"&amp;$D248&amp;"_"&amp;V$10,'Model Skims Data'!$A:$H,8,FALSE)</f>
        <v>#N/A</v>
      </c>
      <c r="W248" s="134" t="e">
        <f>VLOOKUP($B248&amp;"_"&amp;$C248&amp;"_"&amp;$D248&amp;"_"&amp;W$10,'Model Skims Data'!$A:$H,8,FALSE)</f>
        <v>#N/A</v>
      </c>
      <c r="X248" s="134" t="e">
        <f>VLOOKUP($B248&amp;"_"&amp;$C248&amp;"_"&amp;$D248&amp;"_"&amp;X$10,'Model Skims Data'!$A:$H,8,FALSE)</f>
        <v>#N/A</v>
      </c>
      <c r="Y248" s="134">
        <f>HLOOKUP('Pooling Demand- Subsidy &amp; ML'!$B248,'Main Sheet'!$B$9:$F$44,21,FALSE)</f>
        <v>0</v>
      </c>
      <c r="Z248" s="134">
        <f>HLOOKUP('Pooling Demand- Subsidy &amp; ML'!$B248,'Main Sheet'!$B$9:$F$44,23,FALSE)</f>
        <v>0</v>
      </c>
      <c r="AA248" s="179">
        <f>HLOOKUP('Pooling Demand- Subsidy &amp; ML'!$B248,'Main Sheet'!$B$9:$F$44,28,FALSE)</f>
        <v>-1.9513339196716502E-3</v>
      </c>
      <c r="AB248" s="180">
        <f>HLOOKUP('Pooling Demand- Subsidy &amp; ML'!$B248,'Main Sheet'!$B$9:$F$44,30,FALSE)</f>
        <v>-2.6</v>
      </c>
      <c r="AC248" s="180">
        <f>HLOOKUP('Pooling Demand- Subsidy &amp; ML'!$B248,'Main Sheet'!$B$9:$F$44,31,FALSE)</f>
        <v>-5.9</v>
      </c>
      <c r="AD248" s="180">
        <f>HLOOKUP('Pooling Demand- Subsidy &amp; ML'!$B248,'Main Sheet'!$B$9:$F$44,32,FALSE)</f>
        <v>-7.9</v>
      </c>
      <c r="AE248" s="108" t="e">
        <f t="shared" si="165"/>
        <v>#N/A</v>
      </c>
      <c r="AF248" s="108" t="e">
        <f t="shared" si="166"/>
        <v>#N/A</v>
      </c>
      <c r="AG248" s="108" t="e">
        <f t="shared" si="167"/>
        <v>#N/A</v>
      </c>
      <c r="AH248" s="134">
        <f>HLOOKUP('Pooling Demand- Subsidy &amp; ML'!$B248,'Main Sheet'!$B$9:$F$44,24,FALSE)</f>
        <v>54</v>
      </c>
      <c r="AI248" s="180">
        <f>HLOOKUP('Pooling Demand- Subsidy &amp; ML'!$B248,'Main Sheet'!$B$9:$F$44,34,FALSE)</f>
        <v>-2.9</v>
      </c>
      <c r="AJ248" s="180">
        <f>HLOOKUP('Pooling Demand- Subsidy &amp; ML'!$B248,'Main Sheet'!$B$9:$F$44,35,FALSE)</f>
        <v>-6.3</v>
      </c>
      <c r="AK248" s="180">
        <f>HLOOKUP('Pooling Demand- Subsidy &amp; ML'!$B248,'Main Sheet'!$B$9:$F$44,36,FALSE)</f>
        <v>-8.4</v>
      </c>
      <c r="AL248" s="108" t="e">
        <f t="shared" si="168"/>
        <v>#N/A</v>
      </c>
      <c r="AM248" s="108" t="e">
        <f t="shared" si="169"/>
        <v>#N/A</v>
      </c>
      <c r="AN248" s="108" t="e">
        <f t="shared" si="170"/>
        <v>#N/A</v>
      </c>
      <c r="AO248" s="128" t="e">
        <f>HLOOKUP($B248,'Main Sheet'!$B$9:$F$44,26,FALSE)*$P248/(1-AE248)</f>
        <v>#N/A</v>
      </c>
      <c r="AP248" s="128" t="e">
        <f>HLOOKUP($B248,'Main Sheet'!$B$9:$F$44,26,FALSE)*$P248/(1-AF248)</f>
        <v>#N/A</v>
      </c>
      <c r="AQ248" s="128" t="e">
        <f>HLOOKUP($B248,'Main Sheet'!$B$9:$F$44,26,FALSE)*$P248/(1-AG248)</f>
        <v>#N/A</v>
      </c>
      <c r="AR248" s="128" t="e">
        <f>HLOOKUP($B248,'Main Sheet'!$B$9:$F$44,26,FALSE)*$R248/(1-AE248)</f>
        <v>#N/A</v>
      </c>
      <c r="AS248" s="128" t="e">
        <f>HLOOKUP($B248,'Main Sheet'!$B$9:$F$44,26,FALSE)*$R248/(1-AF248)</f>
        <v>#N/A</v>
      </c>
      <c r="AT248" s="128" t="e">
        <f>HLOOKUP($B248,'Main Sheet'!$B$9:$F$44,26,FALSE)*$R248/(1-AG248)</f>
        <v>#N/A</v>
      </c>
      <c r="AU248" s="128" t="e">
        <f>HLOOKUP($B248,'Main Sheet'!$B$9:$F$44,26,FALSE)*$T248/(1-AL248)</f>
        <v>#N/A</v>
      </c>
      <c r="AV248" s="128" t="e">
        <f>HLOOKUP($B248,'Main Sheet'!$B$9:$F$44,26,FALSE)*$T248/(1-AM248)</f>
        <v>#N/A</v>
      </c>
      <c r="AW248" s="128" t="e">
        <f>HLOOKUP($B248,'Main Sheet'!$B$9:$F$44,26,FALSE)*$T248/(1-AN248)</f>
        <v>#N/A</v>
      </c>
      <c r="AX248" s="50" t="e">
        <f t="shared" si="171"/>
        <v>#N/A</v>
      </c>
      <c r="AY248" s="50" t="e">
        <f t="shared" si="172"/>
        <v>#N/A</v>
      </c>
      <c r="AZ248" s="50" t="e">
        <f t="shared" si="173"/>
        <v>#N/A</v>
      </c>
      <c r="BA248" s="50" t="e">
        <f t="shared" si="174"/>
        <v>#N/A</v>
      </c>
      <c r="BB248" s="50" t="e">
        <f t="shared" si="175"/>
        <v>#N/A</v>
      </c>
      <c r="BC248" s="50" t="e">
        <f t="shared" si="176"/>
        <v>#N/A</v>
      </c>
      <c r="BD248" s="50" t="e">
        <f t="shared" si="177"/>
        <v>#N/A</v>
      </c>
      <c r="BE248" s="50" t="e">
        <f t="shared" si="178"/>
        <v>#N/A</v>
      </c>
      <c r="BF248" s="50" t="e">
        <f t="shared" si="179"/>
        <v>#N/A</v>
      </c>
      <c r="BG248" s="131" t="e">
        <f t="shared" si="180"/>
        <v>#N/A</v>
      </c>
      <c r="BH248" s="131" t="e">
        <f t="shared" si="181"/>
        <v>#N/A</v>
      </c>
      <c r="BI248" s="131" t="e">
        <f t="shared" si="182"/>
        <v>#N/A</v>
      </c>
      <c r="BJ248" s="131" t="e">
        <f t="shared" si="183"/>
        <v>#N/A</v>
      </c>
      <c r="BK248" s="131" t="e">
        <f t="shared" si="184"/>
        <v>#N/A</v>
      </c>
      <c r="BL248" s="131" t="e">
        <f t="shared" si="185"/>
        <v>#N/A</v>
      </c>
      <c r="BM248" s="131" t="e">
        <f t="shared" si="186"/>
        <v>#N/A</v>
      </c>
      <c r="BN248" s="131" t="e">
        <f t="shared" si="187"/>
        <v>#N/A</v>
      </c>
      <c r="BO248" s="131" t="e">
        <f t="shared" si="188"/>
        <v>#N/A</v>
      </c>
      <c r="BP248" s="129" t="e">
        <f t="shared" si="189"/>
        <v>#N/A</v>
      </c>
      <c r="BQ248" s="129" t="e">
        <f t="shared" si="190"/>
        <v>#N/A</v>
      </c>
      <c r="BR248" s="129" t="e">
        <f t="shared" si="191"/>
        <v>#N/A</v>
      </c>
      <c r="BS248" s="129" t="e">
        <f t="shared" si="192"/>
        <v>#N/A</v>
      </c>
      <c r="BT248" s="129" t="e">
        <f t="shared" si="193"/>
        <v>#N/A</v>
      </c>
      <c r="BU248" s="129" t="e">
        <f t="shared" si="194"/>
        <v>#N/A</v>
      </c>
      <c r="BV248" s="129" t="e">
        <f t="shared" si="195"/>
        <v>#N/A</v>
      </c>
      <c r="BW248" s="129" t="e">
        <f t="shared" si="196"/>
        <v>#N/A</v>
      </c>
      <c r="BX248" s="129" t="e">
        <f t="shared" si="197"/>
        <v>#N/A</v>
      </c>
      <c r="BY248" s="131" t="e">
        <f t="shared" si="198"/>
        <v>#N/A</v>
      </c>
      <c r="BZ248" s="131" t="e">
        <f t="shared" si="199"/>
        <v>#N/A</v>
      </c>
      <c r="CA248" s="131" t="e">
        <f t="shared" si="200"/>
        <v>#N/A</v>
      </c>
      <c r="CB248" s="131" t="e">
        <f t="shared" si="201"/>
        <v>#N/A</v>
      </c>
      <c r="CC248" s="131" t="e">
        <f t="shared" si="202"/>
        <v>#N/A</v>
      </c>
      <c r="CD248" s="131" t="e">
        <f t="shared" si="203"/>
        <v>#N/A</v>
      </c>
      <c r="CE248" s="131" t="e">
        <f t="shared" si="204"/>
        <v>#N/A</v>
      </c>
      <c r="CF248" s="131" t="e">
        <f t="shared" si="205"/>
        <v>#N/A</v>
      </c>
      <c r="CG248" s="131" t="e">
        <f t="shared" si="206"/>
        <v>#N/A</v>
      </c>
    </row>
    <row r="249" spans="2:85" x14ac:dyDescent="0.2">
      <c r="B249" s="103">
        <v>2050</v>
      </c>
      <c r="C249" s="103">
        <v>5</v>
      </c>
      <c r="D249" s="103">
        <v>5</v>
      </c>
      <c r="E249" s="4" t="s">
        <v>7</v>
      </c>
      <c r="F249" s="4" t="s">
        <v>7</v>
      </c>
      <c r="G249" s="133">
        <f>SUMIFS('Model Trip Data'!$H:$H,'Model Trip Data'!$A:$A,$B249,'Model Trip Data'!$B:$B,$C249,'Model Trip Data'!$C:$C,$D249,'Model Trip Data'!$E:$E,G$7,'Model Trip Data'!$F:$F,G$8,'Model Trip Data'!$D:$D,G$10,'Model Trip Data'!$G:$G,G$9)</f>
        <v>0</v>
      </c>
      <c r="H249" s="133">
        <f>SUMIFS('Model Trip Data'!$H:$H,'Model Trip Data'!$A:$A,$B249,'Model Trip Data'!$B:$B,$C249,'Model Trip Data'!$C:$C,$D249,'Model Trip Data'!$E:$E,H$7,'Model Trip Data'!$F:$F,H$8,'Model Trip Data'!$D:$D,H$10,'Model Trip Data'!$G:$G,H$9)</f>
        <v>0</v>
      </c>
      <c r="I249" s="133">
        <f>SUMIFS('Model Trip Data'!$H:$H,'Model Trip Data'!$A:$A,$B249,'Model Trip Data'!$B:$B,$C249,'Model Trip Data'!$C:$C,$D249,'Model Trip Data'!$E:$E,I$7,'Model Trip Data'!$F:$F,I$8,'Model Trip Data'!$D:$D,I$10,'Model Trip Data'!$G:$G,I$9)</f>
        <v>0</v>
      </c>
      <c r="J249" s="133">
        <f>SUMIFS('Model Trip Data'!$H:$H,'Model Trip Data'!$A:$A,$B249,'Model Trip Data'!$B:$B,$C249,'Model Trip Data'!$C:$C,$D249,'Model Trip Data'!$E:$E,J$7,'Model Trip Data'!$F:$F,J$8,'Model Trip Data'!$D:$D,J$10,'Model Trip Data'!$G:$G,J$9)</f>
        <v>0</v>
      </c>
      <c r="K249" s="133">
        <f>SUMIFS('Model Trip Data'!$H:$H,'Model Trip Data'!$A:$A,$B249,'Model Trip Data'!$B:$B,$C249,'Model Trip Data'!$C:$C,$D249,'Model Trip Data'!$E:$E,K$7,'Model Trip Data'!$F:$F,K$8,'Model Trip Data'!$D:$D,K$10,'Model Trip Data'!$G:$G,K$9)</f>
        <v>0</v>
      </c>
      <c r="L249" s="133">
        <f>SUMIFS('Model Trip Data'!$H:$H,'Model Trip Data'!$A:$A,$B249,'Model Trip Data'!$B:$B,$C249,'Model Trip Data'!$C:$C,$D249,'Model Trip Data'!$E:$E,L$7,'Model Trip Data'!$F:$F,L$8,'Model Trip Data'!$D:$D,L$10,'Model Trip Data'!$G:$G,L$9)</f>
        <v>0</v>
      </c>
      <c r="M249" s="133">
        <f>SUMIFS('Model Trip Data'!$H:$H,'Model Trip Data'!$A:$A,$B249,'Model Trip Data'!$B:$B,$C249,'Model Trip Data'!$C:$C,$D249,'Model Trip Data'!$E:$E,M$7,'Model Trip Data'!$F:$F,M$8,'Model Trip Data'!$G:$G,M$9)</f>
        <v>0</v>
      </c>
      <c r="N249" s="133">
        <f>SUMIFS('Model Trip Data'!$H:$H,'Model Trip Data'!$A:$A,$B249,'Model Trip Data'!$B:$B,$C249,'Model Trip Data'!$C:$C,$D249,'Model Trip Data'!$E:$E,N$7,'Model Trip Data'!$F:$F,N$8,'Model Trip Data'!$G:$G,N$9)</f>
        <v>0</v>
      </c>
      <c r="O249" s="133">
        <f>SUMIFS('Model Trip Data'!$H:$H,'Model Trip Data'!$A:$A,$B249,'Model Trip Data'!$B:$B,$C249,'Model Trip Data'!$C:$C,$D249,'Model Trip Data'!$E:$E,O$7,'Model Trip Data'!$F:$F,O$8,'Model Trip Data'!$G:$G,O$9)</f>
        <v>0</v>
      </c>
      <c r="P249" s="134" t="e">
        <f>VLOOKUP($B249&amp;"_"&amp;$C249&amp;"_"&amp;$D249&amp;"_"&amp;P$10,'Model Skims Data'!$A:$H,6,FALSE)</f>
        <v>#N/A</v>
      </c>
      <c r="Q249" s="134" t="e">
        <f>VLOOKUP($B249&amp;"_"&amp;$C249&amp;"_"&amp;$D249&amp;"_"&amp;Q$10,'Model Skims Data'!$A:$H,7,FALSE)</f>
        <v>#N/A</v>
      </c>
      <c r="R249" s="134" t="e">
        <f>VLOOKUP($B249&amp;"_"&amp;$C249&amp;"_"&amp;$D249&amp;"_"&amp;R$10,'Model Skims Data'!$A:$H,6,FALSE)</f>
        <v>#N/A</v>
      </c>
      <c r="S249" s="134" t="e">
        <f>VLOOKUP($B249&amp;"_"&amp;$C249&amp;"_"&amp;$D249&amp;"_"&amp;S$10,'Model Skims Data'!$A:$H,7,FALSE)</f>
        <v>#N/A</v>
      </c>
      <c r="T249" s="134" t="e">
        <f>VLOOKUP($B249&amp;"_"&amp;$C249&amp;"_"&amp;$D249&amp;"_"&amp;T$10,'Model Skims Data'!$A:$H,6,FALSE)</f>
        <v>#N/A</v>
      </c>
      <c r="U249" s="134" t="e">
        <f>VLOOKUP($B249&amp;"_"&amp;$C249&amp;"_"&amp;$D249&amp;"_"&amp;U$10,'Model Skims Data'!$A:$H,7,FALSE)</f>
        <v>#N/A</v>
      </c>
      <c r="V249" s="134" t="e">
        <f>VLOOKUP($B249&amp;"_"&amp;$C249&amp;"_"&amp;$D249&amp;"_"&amp;V$10,'Model Skims Data'!$A:$H,8,FALSE)</f>
        <v>#N/A</v>
      </c>
      <c r="W249" s="134" t="e">
        <f>VLOOKUP($B249&amp;"_"&amp;$C249&amp;"_"&amp;$D249&amp;"_"&amp;W$10,'Model Skims Data'!$A:$H,8,FALSE)</f>
        <v>#N/A</v>
      </c>
      <c r="X249" s="134" t="e">
        <f>VLOOKUP($B249&amp;"_"&amp;$C249&amp;"_"&amp;$D249&amp;"_"&amp;X$10,'Model Skims Data'!$A:$H,8,FALSE)</f>
        <v>#N/A</v>
      </c>
      <c r="Y249" s="134">
        <f>HLOOKUP('Pooling Demand- Subsidy &amp; ML'!$B249,'Main Sheet'!$B$9:$F$44,21,FALSE)</f>
        <v>0</v>
      </c>
      <c r="Z249" s="134">
        <f>HLOOKUP('Pooling Demand- Subsidy &amp; ML'!$B249,'Main Sheet'!$B$9:$F$44,23,FALSE)</f>
        <v>0</v>
      </c>
      <c r="AA249" s="179">
        <f>HLOOKUP('Pooling Demand- Subsidy &amp; ML'!$B249,'Main Sheet'!$B$9:$F$44,28,FALSE)</f>
        <v>-1.9513339196716502E-3</v>
      </c>
      <c r="AB249" s="180">
        <f>HLOOKUP('Pooling Demand- Subsidy &amp; ML'!$B249,'Main Sheet'!$B$9:$F$44,30,FALSE)</f>
        <v>-2.6</v>
      </c>
      <c r="AC249" s="180">
        <f>HLOOKUP('Pooling Demand- Subsidy &amp; ML'!$B249,'Main Sheet'!$B$9:$F$44,31,FALSE)</f>
        <v>-5.9</v>
      </c>
      <c r="AD249" s="180">
        <f>HLOOKUP('Pooling Demand- Subsidy &amp; ML'!$B249,'Main Sheet'!$B$9:$F$44,32,FALSE)</f>
        <v>-7.9</v>
      </c>
      <c r="AE249" s="108" t="e">
        <f t="shared" si="165"/>
        <v>#N/A</v>
      </c>
      <c r="AF249" s="108" t="e">
        <f t="shared" si="166"/>
        <v>#N/A</v>
      </c>
      <c r="AG249" s="108" t="e">
        <f t="shared" si="167"/>
        <v>#N/A</v>
      </c>
      <c r="AH249" s="134">
        <f>HLOOKUP('Pooling Demand- Subsidy &amp; ML'!$B249,'Main Sheet'!$B$9:$F$44,24,FALSE)</f>
        <v>54</v>
      </c>
      <c r="AI249" s="180">
        <f>HLOOKUP('Pooling Demand- Subsidy &amp; ML'!$B249,'Main Sheet'!$B$9:$F$44,34,FALSE)</f>
        <v>-2.9</v>
      </c>
      <c r="AJ249" s="180">
        <f>HLOOKUP('Pooling Demand- Subsidy &amp; ML'!$B249,'Main Sheet'!$B$9:$F$44,35,FALSE)</f>
        <v>-6.3</v>
      </c>
      <c r="AK249" s="180">
        <f>HLOOKUP('Pooling Demand- Subsidy &amp; ML'!$B249,'Main Sheet'!$B$9:$F$44,36,FALSE)</f>
        <v>-8.4</v>
      </c>
      <c r="AL249" s="108" t="e">
        <f t="shared" si="168"/>
        <v>#N/A</v>
      </c>
      <c r="AM249" s="108" t="e">
        <f t="shared" si="169"/>
        <v>#N/A</v>
      </c>
      <c r="AN249" s="108" t="e">
        <f t="shared" si="170"/>
        <v>#N/A</v>
      </c>
      <c r="AO249" s="128" t="e">
        <f>HLOOKUP($B249,'Main Sheet'!$B$9:$F$44,26,FALSE)*$P249/(1-AE249)</f>
        <v>#N/A</v>
      </c>
      <c r="AP249" s="128" t="e">
        <f>HLOOKUP($B249,'Main Sheet'!$B$9:$F$44,26,FALSE)*$P249/(1-AF249)</f>
        <v>#N/A</v>
      </c>
      <c r="AQ249" s="128" t="e">
        <f>HLOOKUP($B249,'Main Sheet'!$B$9:$F$44,26,FALSE)*$P249/(1-AG249)</f>
        <v>#N/A</v>
      </c>
      <c r="AR249" s="128" t="e">
        <f>HLOOKUP($B249,'Main Sheet'!$B$9:$F$44,26,FALSE)*$R249/(1-AE249)</f>
        <v>#N/A</v>
      </c>
      <c r="AS249" s="128" t="e">
        <f>HLOOKUP($B249,'Main Sheet'!$B$9:$F$44,26,FALSE)*$R249/(1-AF249)</f>
        <v>#N/A</v>
      </c>
      <c r="AT249" s="128" t="e">
        <f>HLOOKUP($B249,'Main Sheet'!$B$9:$F$44,26,FALSE)*$R249/(1-AG249)</f>
        <v>#N/A</v>
      </c>
      <c r="AU249" s="128" t="e">
        <f>HLOOKUP($B249,'Main Sheet'!$B$9:$F$44,26,FALSE)*$T249/(1-AL249)</f>
        <v>#N/A</v>
      </c>
      <c r="AV249" s="128" t="e">
        <f>HLOOKUP($B249,'Main Sheet'!$B$9:$F$44,26,FALSE)*$T249/(1-AM249)</f>
        <v>#N/A</v>
      </c>
      <c r="AW249" s="128" t="e">
        <f>HLOOKUP($B249,'Main Sheet'!$B$9:$F$44,26,FALSE)*$T249/(1-AN249)</f>
        <v>#N/A</v>
      </c>
      <c r="AX249" s="50" t="e">
        <f t="shared" si="171"/>
        <v>#N/A</v>
      </c>
      <c r="AY249" s="50" t="e">
        <f t="shared" si="172"/>
        <v>#N/A</v>
      </c>
      <c r="AZ249" s="50" t="e">
        <f t="shared" si="173"/>
        <v>#N/A</v>
      </c>
      <c r="BA249" s="50" t="e">
        <f t="shared" si="174"/>
        <v>#N/A</v>
      </c>
      <c r="BB249" s="50" t="e">
        <f t="shared" si="175"/>
        <v>#N/A</v>
      </c>
      <c r="BC249" s="50" t="e">
        <f t="shared" si="176"/>
        <v>#N/A</v>
      </c>
      <c r="BD249" s="50" t="e">
        <f t="shared" si="177"/>
        <v>#N/A</v>
      </c>
      <c r="BE249" s="50" t="e">
        <f t="shared" si="178"/>
        <v>#N/A</v>
      </c>
      <c r="BF249" s="50" t="e">
        <f t="shared" si="179"/>
        <v>#N/A</v>
      </c>
      <c r="BG249" s="131" t="e">
        <f t="shared" si="180"/>
        <v>#N/A</v>
      </c>
      <c r="BH249" s="131" t="e">
        <f t="shared" si="181"/>
        <v>#N/A</v>
      </c>
      <c r="BI249" s="131" t="e">
        <f t="shared" si="182"/>
        <v>#N/A</v>
      </c>
      <c r="BJ249" s="131" t="e">
        <f t="shared" si="183"/>
        <v>#N/A</v>
      </c>
      <c r="BK249" s="131" t="e">
        <f t="shared" si="184"/>
        <v>#N/A</v>
      </c>
      <c r="BL249" s="131" t="e">
        <f t="shared" si="185"/>
        <v>#N/A</v>
      </c>
      <c r="BM249" s="131" t="e">
        <f t="shared" si="186"/>
        <v>#N/A</v>
      </c>
      <c r="BN249" s="131" t="e">
        <f t="shared" si="187"/>
        <v>#N/A</v>
      </c>
      <c r="BO249" s="131" t="e">
        <f t="shared" si="188"/>
        <v>#N/A</v>
      </c>
      <c r="BP249" s="129" t="e">
        <f t="shared" si="189"/>
        <v>#N/A</v>
      </c>
      <c r="BQ249" s="129" t="e">
        <f t="shared" si="190"/>
        <v>#N/A</v>
      </c>
      <c r="BR249" s="129" t="e">
        <f t="shared" si="191"/>
        <v>#N/A</v>
      </c>
      <c r="BS249" s="129" t="e">
        <f t="shared" si="192"/>
        <v>#N/A</v>
      </c>
      <c r="BT249" s="129" t="e">
        <f t="shared" si="193"/>
        <v>#N/A</v>
      </c>
      <c r="BU249" s="129" t="e">
        <f t="shared" si="194"/>
        <v>#N/A</v>
      </c>
      <c r="BV249" s="129" t="e">
        <f t="shared" si="195"/>
        <v>#N/A</v>
      </c>
      <c r="BW249" s="129" t="e">
        <f t="shared" si="196"/>
        <v>#N/A</v>
      </c>
      <c r="BX249" s="129" t="e">
        <f t="shared" si="197"/>
        <v>#N/A</v>
      </c>
      <c r="BY249" s="131" t="e">
        <f t="shared" si="198"/>
        <v>#N/A</v>
      </c>
      <c r="BZ249" s="131" t="e">
        <f t="shared" si="199"/>
        <v>#N/A</v>
      </c>
      <c r="CA249" s="131" t="e">
        <f t="shared" si="200"/>
        <v>#N/A</v>
      </c>
      <c r="CB249" s="131" t="e">
        <f t="shared" si="201"/>
        <v>#N/A</v>
      </c>
      <c r="CC249" s="131" t="e">
        <f t="shared" si="202"/>
        <v>#N/A</v>
      </c>
      <c r="CD249" s="131" t="e">
        <f t="shared" si="203"/>
        <v>#N/A</v>
      </c>
      <c r="CE249" s="131" t="e">
        <f t="shared" si="204"/>
        <v>#N/A</v>
      </c>
      <c r="CF249" s="131" t="e">
        <f t="shared" si="205"/>
        <v>#N/A</v>
      </c>
      <c r="CG249" s="131" t="e">
        <f t="shared" si="206"/>
        <v>#N/A</v>
      </c>
    </row>
    <row r="250" spans="2:85" x14ac:dyDescent="0.2">
      <c r="B250" s="103">
        <v>2050</v>
      </c>
      <c r="C250" s="103">
        <v>6</v>
      </c>
      <c r="D250" s="103">
        <v>5</v>
      </c>
      <c r="E250" s="4" t="s">
        <v>8</v>
      </c>
      <c r="F250" s="4" t="s">
        <v>7</v>
      </c>
      <c r="G250" s="133">
        <f>SUMIFS('Model Trip Data'!$H:$H,'Model Trip Data'!$A:$A,$B250,'Model Trip Data'!$B:$B,$C250,'Model Trip Data'!$C:$C,$D250,'Model Trip Data'!$E:$E,G$7,'Model Trip Data'!$F:$F,G$8,'Model Trip Data'!$D:$D,G$10,'Model Trip Data'!$G:$G,G$9)</f>
        <v>0</v>
      </c>
      <c r="H250" s="133">
        <f>SUMIFS('Model Trip Data'!$H:$H,'Model Trip Data'!$A:$A,$B250,'Model Trip Data'!$B:$B,$C250,'Model Trip Data'!$C:$C,$D250,'Model Trip Data'!$E:$E,H$7,'Model Trip Data'!$F:$F,H$8,'Model Trip Data'!$D:$D,H$10,'Model Trip Data'!$G:$G,H$9)</f>
        <v>0</v>
      </c>
      <c r="I250" s="133">
        <f>SUMIFS('Model Trip Data'!$H:$H,'Model Trip Data'!$A:$A,$B250,'Model Trip Data'!$B:$B,$C250,'Model Trip Data'!$C:$C,$D250,'Model Trip Data'!$E:$E,I$7,'Model Trip Data'!$F:$F,I$8,'Model Trip Data'!$D:$D,I$10,'Model Trip Data'!$G:$G,I$9)</f>
        <v>0</v>
      </c>
      <c r="J250" s="133">
        <f>SUMIFS('Model Trip Data'!$H:$H,'Model Trip Data'!$A:$A,$B250,'Model Trip Data'!$B:$B,$C250,'Model Trip Data'!$C:$C,$D250,'Model Trip Data'!$E:$E,J$7,'Model Trip Data'!$F:$F,J$8,'Model Trip Data'!$D:$D,J$10,'Model Trip Data'!$G:$G,J$9)</f>
        <v>0</v>
      </c>
      <c r="K250" s="133">
        <f>SUMIFS('Model Trip Data'!$H:$H,'Model Trip Data'!$A:$A,$B250,'Model Trip Data'!$B:$B,$C250,'Model Trip Data'!$C:$C,$D250,'Model Trip Data'!$E:$E,K$7,'Model Trip Data'!$F:$F,K$8,'Model Trip Data'!$D:$D,K$10,'Model Trip Data'!$G:$G,K$9)</f>
        <v>0</v>
      </c>
      <c r="L250" s="133">
        <f>SUMIFS('Model Trip Data'!$H:$H,'Model Trip Data'!$A:$A,$B250,'Model Trip Data'!$B:$B,$C250,'Model Trip Data'!$C:$C,$D250,'Model Trip Data'!$E:$E,L$7,'Model Trip Data'!$F:$F,L$8,'Model Trip Data'!$D:$D,L$10,'Model Trip Data'!$G:$G,L$9)</f>
        <v>0</v>
      </c>
      <c r="M250" s="133">
        <f>SUMIFS('Model Trip Data'!$H:$H,'Model Trip Data'!$A:$A,$B250,'Model Trip Data'!$B:$B,$C250,'Model Trip Data'!$C:$C,$D250,'Model Trip Data'!$E:$E,M$7,'Model Trip Data'!$F:$F,M$8,'Model Trip Data'!$G:$G,M$9)</f>
        <v>0</v>
      </c>
      <c r="N250" s="133">
        <f>SUMIFS('Model Trip Data'!$H:$H,'Model Trip Data'!$A:$A,$B250,'Model Trip Data'!$B:$B,$C250,'Model Trip Data'!$C:$C,$D250,'Model Trip Data'!$E:$E,N$7,'Model Trip Data'!$F:$F,N$8,'Model Trip Data'!$G:$G,N$9)</f>
        <v>0</v>
      </c>
      <c r="O250" s="133">
        <f>SUMIFS('Model Trip Data'!$H:$H,'Model Trip Data'!$A:$A,$B250,'Model Trip Data'!$B:$B,$C250,'Model Trip Data'!$C:$C,$D250,'Model Trip Data'!$E:$E,O$7,'Model Trip Data'!$F:$F,O$8,'Model Trip Data'!$G:$G,O$9)</f>
        <v>0</v>
      </c>
      <c r="P250" s="134" t="e">
        <f>VLOOKUP($B250&amp;"_"&amp;$C250&amp;"_"&amp;$D250&amp;"_"&amp;P$10,'Model Skims Data'!$A:$H,6,FALSE)</f>
        <v>#N/A</v>
      </c>
      <c r="Q250" s="134" t="e">
        <f>VLOOKUP($B250&amp;"_"&amp;$C250&amp;"_"&amp;$D250&amp;"_"&amp;Q$10,'Model Skims Data'!$A:$H,7,FALSE)</f>
        <v>#N/A</v>
      </c>
      <c r="R250" s="134" t="e">
        <f>VLOOKUP($B250&amp;"_"&amp;$C250&amp;"_"&amp;$D250&amp;"_"&amp;R$10,'Model Skims Data'!$A:$H,6,FALSE)</f>
        <v>#N/A</v>
      </c>
      <c r="S250" s="134" t="e">
        <f>VLOOKUP($B250&amp;"_"&amp;$C250&amp;"_"&amp;$D250&amp;"_"&amp;S$10,'Model Skims Data'!$A:$H,7,FALSE)</f>
        <v>#N/A</v>
      </c>
      <c r="T250" s="134" t="e">
        <f>VLOOKUP($B250&amp;"_"&amp;$C250&amp;"_"&amp;$D250&amp;"_"&amp;T$10,'Model Skims Data'!$A:$H,6,FALSE)</f>
        <v>#N/A</v>
      </c>
      <c r="U250" s="134" t="e">
        <f>VLOOKUP($B250&amp;"_"&amp;$C250&amp;"_"&amp;$D250&amp;"_"&amp;U$10,'Model Skims Data'!$A:$H,7,FALSE)</f>
        <v>#N/A</v>
      </c>
      <c r="V250" s="134" t="e">
        <f>VLOOKUP($B250&amp;"_"&amp;$C250&amp;"_"&amp;$D250&amp;"_"&amp;V$10,'Model Skims Data'!$A:$H,8,FALSE)</f>
        <v>#N/A</v>
      </c>
      <c r="W250" s="134" t="e">
        <f>VLOOKUP($B250&amp;"_"&amp;$C250&amp;"_"&amp;$D250&amp;"_"&amp;W$10,'Model Skims Data'!$A:$H,8,FALSE)</f>
        <v>#N/A</v>
      </c>
      <c r="X250" s="134" t="e">
        <f>VLOOKUP($B250&amp;"_"&amp;$C250&amp;"_"&amp;$D250&amp;"_"&amp;X$10,'Model Skims Data'!$A:$H,8,FALSE)</f>
        <v>#N/A</v>
      </c>
      <c r="Y250" s="134">
        <f>HLOOKUP('Pooling Demand- Subsidy &amp; ML'!$B250,'Main Sheet'!$B$9:$F$44,21,FALSE)</f>
        <v>0</v>
      </c>
      <c r="Z250" s="134">
        <f>HLOOKUP('Pooling Demand- Subsidy &amp; ML'!$B250,'Main Sheet'!$B$9:$F$44,23,FALSE)</f>
        <v>0</v>
      </c>
      <c r="AA250" s="179">
        <f>HLOOKUP('Pooling Demand- Subsidy &amp; ML'!$B250,'Main Sheet'!$B$9:$F$44,28,FALSE)</f>
        <v>-1.9513339196716502E-3</v>
      </c>
      <c r="AB250" s="180">
        <f>HLOOKUP('Pooling Demand- Subsidy &amp; ML'!$B250,'Main Sheet'!$B$9:$F$44,30,FALSE)</f>
        <v>-2.6</v>
      </c>
      <c r="AC250" s="180">
        <f>HLOOKUP('Pooling Demand- Subsidy &amp; ML'!$B250,'Main Sheet'!$B$9:$F$44,31,FALSE)</f>
        <v>-5.9</v>
      </c>
      <c r="AD250" s="180">
        <f>HLOOKUP('Pooling Demand- Subsidy &amp; ML'!$B250,'Main Sheet'!$B$9:$F$44,32,FALSE)</f>
        <v>-7.9</v>
      </c>
      <c r="AE250" s="108" t="e">
        <f t="shared" si="165"/>
        <v>#N/A</v>
      </c>
      <c r="AF250" s="108" t="e">
        <f t="shared" si="166"/>
        <v>#N/A</v>
      </c>
      <c r="AG250" s="108" t="e">
        <f t="shared" si="167"/>
        <v>#N/A</v>
      </c>
      <c r="AH250" s="134">
        <f>HLOOKUP('Pooling Demand- Subsidy &amp; ML'!$B250,'Main Sheet'!$B$9:$F$44,24,FALSE)</f>
        <v>54</v>
      </c>
      <c r="AI250" s="180">
        <f>HLOOKUP('Pooling Demand- Subsidy &amp; ML'!$B250,'Main Sheet'!$B$9:$F$44,34,FALSE)</f>
        <v>-2.9</v>
      </c>
      <c r="AJ250" s="180">
        <f>HLOOKUP('Pooling Demand- Subsidy &amp; ML'!$B250,'Main Sheet'!$B$9:$F$44,35,FALSE)</f>
        <v>-6.3</v>
      </c>
      <c r="AK250" s="180">
        <f>HLOOKUP('Pooling Demand- Subsidy &amp; ML'!$B250,'Main Sheet'!$B$9:$F$44,36,FALSE)</f>
        <v>-8.4</v>
      </c>
      <c r="AL250" s="108" t="e">
        <f t="shared" si="168"/>
        <v>#N/A</v>
      </c>
      <c r="AM250" s="108" t="e">
        <f t="shared" si="169"/>
        <v>#N/A</v>
      </c>
      <c r="AN250" s="108" t="e">
        <f t="shared" si="170"/>
        <v>#N/A</v>
      </c>
      <c r="AO250" s="128" t="e">
        <f>HLOOKUP($B250,'Main Sheet'!$B$9:$F$44,26,FALSE)*$P250/(1-AE250)</f>
        <v>#N/A</v>
      </c>
      <c r="AP250" s="128" t="e">
        <f>HLOOKUP($B250,'Main Sheet'!$B$9:$F$44,26,FALSE)*$P250/(1-AF250)</f>
        <v>#N/A</v>
      </c>
      <c r="AQ250" s="128" t="e">
        <f>HLOOKUP($B250,'Main Sheet'!$B$9:$F$44,26,FALSE)*$P250/(1-AG250)</f>
        <v>#N/A</v>
      </c>
      <c r="AR250" s="128" t="e">
        <f>HLOOKUP($B250,'Main Sheet'!$B$9:$F$44,26,FALSE)*$R250/(1-AE250)</f>
        <v>#N/A</v>
      </c>
      <c r="AS250" s="128" t="e">
        <f>HLOOKUP($B250,'Main Sheet'!$B$9:$F$44,26,FALSE)*$R250/(1-AF250)</f>
        <v>#N/A</v>
      </c>
      <c r="AT250" s="128" t="e">
        <f>HLOOKUP($B250,'Main Sheet'!$B$9:$F$44,26,FALSE)*$R250/(1-AG250)</f>
        <v>#N/A</v>
      </c>
      <c r="AU250" s="128" t="e">
        <f>HLOOKUP($B250,'Main Sheet'!$B$9:$F$44,26,FALSE)*$T250/(1-AL250)</f>
        <v>#N/A</v>
      </c>
      <c r="AV250" s="128" t="e">
        <f>HLOOKUP($B250,'Main Sheet'!$B$9:$F$44,26,FALSE)*$T250/(1-AM250)</f>
        <v>#N/A</v>
      </c>
      <c r="AW250" s="128" t="e">
        <f>HLOOKUP($B250,'Main Sheet'!$B$9:$F$44,26,FALSE)*$T250/(1-AN250)</f>
        <v>#N/A</v>
      </c>
      <c r="AX250" s="50" t="e">
        <f t="shared" si="171"/>
        <v>#N/A</v>
      </c>
      <c r="AY250" s="50" t="e">
        <f t="shared" si="172"/>
        <v>#N/A</v>
      </c>
      <c r="AZ250" s="50" t="e">
        <f t="shared" si="173"/>
        <v>#N/A</v>
      </c>
      <c r="BA250" s="50" t="e">
        <f t="shared" si="174"/>
        <v>#N/A</v>
      </c>
      <c r="BB250" s="50" t="e">
        <f t="shared" si="175"/>
        <v>#N/A</v>
      </c>
      <c r="BC250" s="50" t="e">
        <f t="shared" si="176"/>
        <v>#N/A</v>
      </c>
      <c r="BD250" s="50" t="e">
        <f t="shared" si="177"/>
        <v>#N/A</v>
      </c>
      <c r="BE250" s="50" t="e">
        <f t="shared" si="178"/>
        <v>#N/A</v>
      </c>
      <c r="BF250" s="50" t="e">
        <f t="shared" si="179"/>
        <v>#N/A</v>
      </c>
      <c r="BG250" s="131" t="e">
        <f t="shared" si="180"/>
        <v>#N/A</v>
      </c>
      <c r="BH250" s="131" t="e">
        <f t="shared" si="181"/>
        <v>#N/A</v>
      </c>
      <c r="BI250" s="131" t="e">
        <f t="shared" si="182"/>
        <v>#N/A</v>
      </c>
      <c r="BJ250" s="131" t="e">
        <f t="shared" si="183"/>
        <v>#N/A</v>
      </c>
      <c r="BK250" s="131" t="e">
        <f t="shared" si="184"/>
        <v>#N/A</v>
      </c>
      <c r="BL250" s="131" t="e">
        <f t="shared" si="185"/>
        <v>#N/A</v>
      </c>
      <c r="BM250" s="131" t="e">
        <f t="shared" si="186"/>
        <v>#N/A</v>
      </c>
      <c r="BN250" s="131" t="e">
        <f t="shared" si="187"/>
        <v>#N/A</v>
      </c>
      <c r="BO250" s="131" t="e">
        <f t="shared" si="188"/>
        <v>#N/A</v>
      </c>
      <c r="BP250" s="129" t="e">
        <f t="shared" si="189"/>
        <v>#N/A</v>
      </c>
      <c r="BQ250" s="129" t="e">
        <f t="shared" si="190"/>
        <v>#N/A</v>
      </c>
      <c r="BR250" s="129" t="e">
        <f t="shared" si="191"/>
        <v>#N/A</v>
      </c>
      <c r="BS250" s="129" t="e">
        <f t="shared" si="192"/>
        <v>#N/A</v>
      </c>
      <c r="BT250" s="129" t="e">
        <f t="shared" si="193"/>
        <v>#N/A</v>
      </c>
      <c r="BU250" s="129" t="e">
        <f t="shared" si="194"/>
        <v>#N/A</v>
      </c>
      <c r="BV250" s="129" t="e">
        <f t="shared" si="195"/>
        <v>#N/A</v>
      </c>
      <c r="BW250" s="129" t="e">
        <f t="shared" si="196"/>
        <v>#N/A</v>
      </c>
      <c r="BX250" s="129" t="e">
        <f t="shared" si="197"/>
        <v>#N/A</v>
      </c>
      <c r="BY250" s="131" t="e">
        <f t="shared" si="198"/>
        <v>#N/A</v>
      </c>
      <c r="BZ250" s="131" t="e">
        <f t="shared" si="199"/>
        <v>#N/A</v>
      </c>
      <c r="CA250" s="131" t="e">
        <f t="shared" si="200"/>
        <v>#N/A</v>
      </c>
      <c r="CB250" s="131" t="e">
        <f t="shared" si="201"/>
        <v>#N/A</v>
      </c>
      <c r="CC250" s="131" t="e">
        <f t="shared" si="202"/>
        <v>#N/A</v>
      </c>
      <c r="CD250" s="131" t="e">
        <f t="shared" si="203"/>
        <v>#N/A</v>
      </c>
      <c r="CE250" s="131" t="e">
        <f t="shared" si="204"/>
        <v>#N/A</v>
      </c>
      <c r="CF250" s="131" t="e">
        <f t="shared" si="205"/>
        <v>#N/A</v>
      </c>
      <c r="CG250" s="131" t="e">
        <f t="shared" si="206"/>
        <v>#N/A</v>
      </c>
    </row>
    <row r="251" spans="2:85" x14ac:dyDescent="0.2">
      <c r="B251" s="103">
        <v>2050</v>
      </c>
      <c r="C251" s="103">
        <v>0</v>
      </c>
      <c r="D251" s="103">
        <v>6</v>
      </c>
      <c r="E251" s="4" t="s">
        <v>2</v>
      </c>
      <c r="F251" s="4" t="s">
        <v>8</v>
      </c>
      <c r="G251" s="133">
        <f>SUMIFS('Model Trip Data'!$H:$H,'Model Trip Data'!$A:$A,$B251,'Model Trip Data'!$B:$B,$C251,'Model Trip Data'!$C:$C,$D251,'Model Trip Data'!$E:$E,G$7,'Model Trip Data'!$F:$F,G$8,'Model Trip Data'!$D:$D,G$10,'Model Trip Data'!$G:$G,G$9)</f>
        <v>0</v>
      </c>
      <c r="H251" s="133">
        <f>SUMIFS('Model Trip Data'!$H:$H,'Model Trip Data'!$A:$A,$B251,'Model Trip Data'!$B:$B,$C251,'Model Trip Data'!$C:$C,$D251,'Model Trip Data'!$E:$E,H$7,'Model Trip Data'!$F:$F,H$8,'Model Trip Data'!$D:$D,H$10,'Model Trip Data'!$G:$G,H$9)</f>
        <v>0</v>
      </c>
      <c r="I251" s="133">
        <f>SUMIFS('Model Trip Data'!$H:$H,'Model Trip Data'!$A:$A,$B251,'Model Trip Data'!$B:$B,$C251,'Model Trip Data'!$C:$C,$D251,'Model Trip Data'!$E:$E,I$7,'Model Trip Data'!$F:$F,I$8,'Model Trip Data'!$D:$D,I$10,'Model Trip Data'!$G:$G,I$9)</f>
        <v>0</v>
      </c>
      <c r="J251" s="133">
        <f>SUMIFS('Model Trip Data'!$H:$H,'Model Trip Data'!$A:$A,$B251,'Model Trip Data'!$B:$B,$C251,'Model Trip Data'!$C:$C,$D251,'Model Trip Data'!$E:$E,J$7,'Model Trip Data'!$F:$F,J$8,'Model Trip Data'!$D:$D,J$10,'Model Trip Data'!$G:$G,J$9)</f>
        <v>0</v>
      </c>
      <c r="K251" s="133">
        <f>SUMIFS('Model Trip Data'!$H:$H,'Model Trip Data'!$A:$A,$B251,'Model Trip Data'!$B:$B,$C251,'Model Trip Data'!$C:$C,$D251,'Model Trip Data'!$E:$E,K$7,'Model Trip Data'!$F:$F,K$8,'Model Trip Data'!$D:$D,K$10,'Model Trip Data'!$G:$G,K$9)</f>
        <v>0</v>
      </c>
      <c r="L251" s="133">
        <f>SUMIFS('Model Trip Data'!$H:$H,'Model Trip Data'!$A:$A,$B251,'Model Trip Data'!$B:$B,$C251,'Model Trip Data'!$C:$C,$D251,'Model Trip Data'!$E:$E,L$7,'Model Trip Data'!$F:$F,L$8,'Model Trip Data'!$D:$D,L$10,'Model Trip Data'!$G:$G,L$9)</f>
        <v>0</v>
      </c>
      <c r="M251" s="133">
        <f>SUMIFS('Model Trip Data'!$H:$H,'Model Trip Data'!$A:$A,$B251,'Model Trip Data'!$B:$B,$C251,'Model Trip Data'!$C:$C,$D251,'Model Trip Data'!$E:$E,M$7,'Model Trip Data'!$F:$F,M$8,'Model Trip Data'!$G:$G,M$9)</f>
        <v>0</v>
      </c>
      <c r="N251" s="133">
        <f>SUMIFS('Model Trip Data'!$H:$H,'Model Trip Data'!$A:$A,$B251,'Model Trip Data'!$B:$B,$C251,'Model Trip Data'!$C:$C,$D251,'Model Trip Data'!$E:$E,N$7,'Model Trip Data'!$F:$F,N$8,'Model Trip Data'!$G:$G,N$9)</f>
        <v>0</v>
      </c>
      <c r="O251" s="133">
        <f>SUMIFS('Model Trip Data'!$H:$H,'Model Trip Data'!$A:$A,$B251,'Model Trip Data'!$B:$B,$C251,'Model Trip Data'!$C:$C,$D251,'Model Trip Data'!$E:$E,O$7,'Model Trip Data'!$F:$F,O$8,'Model Trip Data'!$G:$G,O$9)</f>
        <v>0</v>
      </c>
      <c r="P251" s="134" t="e">
        <f>VLOOKUP($B251&amp;"_"&amp;$C251&amp;"_"&amp;$D251&amp;"_"&amp;P$10,'Model Skims Data'!$A:$H,6,FALSE)</f>
        <v>#N/A</v>
      </c>
      <c r="Q251" s="134" t="e">
        <f>VLOOKUP($B251&amp;"_"&amp;$C251&amp;"_"&amp;$D251&amp;"_"&amp;Q$10,'Model Skims Data'!$A:$H,7,FALSE)</f>
        <v>#N/A</v>
      </c>
      <c r="R251" s="134" t="e">
        <f>VLOOKUP($B251&amp;"_"&amp;$C251&amp;"_"&amp;$D251&amp;"_"&amp;R$10,'Model Skims Data'!$A:$H,6,FALSE)</f>
        <v>#N/A</v>
      </c>
      <c r="S251" s="134" t="e">
        <f>VLOOKUP($B251&amp;"_"&amp;$C251&amp;"_"&amp;$D251&amp;"_"&amp;S$10,'Model Skims Data'!$A:$H,7,FALSE)</f>
        <v>#N/A</v>
      </c>
      <c r="T251" s="134" t="e">
        <f>VLOOKUP($B251&amp;"_"&amp;$C251&amp;"_"&amp;$D251&amp;"_"&amp;T$10,'Model Skims Data'!$A:$H,6,FALSE)</f>
        <v>#N/A</v>
      </c>
      <c r="U251" s="134" t="e">
        <f>VLOOKUP($B251&amp;"_"&amp;$C251&amp;"_"&amp;$D251&amp;"_"&amp;U$10,'Model Skims Data'!$A:$H,7,FALSE)</f>
        <v>#N/A</v>
      </c>
      <c r="V251" s="134" t="e">
        <f>VLOOKUP($B251&amp;"_"&amp;$C251&amp;"_"&amp;$D251&amp;"_"&amp;V$10,'Model Skims Data'!$A:$H,8,FALSE)</f>
        <v>#N/A</v>
      </c>
      <c r="W251" s="134" t="e">
        <f>VLOOKUP($B251&amp;"_"&amp;$C251&amp;"_"&amp;$D251&amp;"_"&amp;W$10,'Model Skims Data'!$A:$H,8,FALSE)</f>
        <v>#N/A</v>
      </c>
      <c r="X251" s="134" t="e">
        <f>VLOOKUP($B251&amp;"_"&amp;$C251&amp;"_"&amp;$D251&amp;"_"&amp;X$10,'Model Skims Data'!$A:$H,8,FALSE)</f>
        <v>#N/A</v>
      </c>
      <c r="Y251" s="134">
        <f>HLOOKUP('Pooling Demand- Subsidy &amp; ML'!$B251,'Main Sheet'!$B$9:$F$44,21,FALSE)</f>
        <v>0</v>
      </c>
      <c r="Z251" s="134">
        <f>HLOOKUP('Pooling Demand- Subsidy &amp; ML'!$B251,'Main Sheet'!$B$9:$F$44,23,FALSE)</f>
        <v>0</v>
      </c>
      <c r="AA251" s="179">
        <f>HLOOKUP('Pooling Demand- Subsidy &amp; ML'!$B251,'Main Sheet'!$B$9:$F$44,28,FALSE)</f>
        <v>-1.9513339196716502E-3</v>
      </c>
      <c r="AB251" s="180">
        <f>HLOOKUP('Pooling Demand- Subsidy &amp; ML'!$B251,'Main Sheet'!$B$9:$F$44,30,FALSE)</f>
        <v>-2.6</v>
      </c>
      <c r="AC251" s="180">
        <f>HLOOKUP('Pooling Demand- Subsidy &amp; ML'!$B251,'Main Sheet'!$B$9:$F$44,31,FALSE)</f>
        <v>-5.9</v>
      </c>
      <c r="AD251" s="180">
        <f>HLOOKUP('Pooling Demand- Subsidy &amp; ML'!$B251,'Main Sheet'!$B$9:$F$44,32,FALSE)</f>
        <v>-7.9</v>
      </c>
      <c r="AE251" s="108" t="e">
        <f t="shared" si="165"/>
        <v>#N/A</v>
      </c>
      <c r="AF251" s="108" t="e">
        <f t="shared" si="166"/>
        <v>#N/A</v>
      </c>
      <c r="AG251" s="108" t="e">
        <f t="shared" si="167"/>
        <v>#N/A</v>
      </c>
      <c r="AH251" s="134">
        <f>HLOOKUP('Pooling Demand- Subsidy &amp; ML'!$B251,'Main Sheet'!$B$9:$F$44,24,FALSE)</f>
        <v>54</v>
      </c>
      <c r="AI251" s="180">
        <f>HLOOKUP('Pooling Demand- Subsidy &amp; ML'!$B251,'Main Sheet'!$B$9:$F$44,34,FALSE)</f>
        <v>-2.9</v>
      </c>
      <c r="AJ251" s="180">
        <f>HLOOKUP('Pooling Demand- Subsidy &amp; ML'!$B251,'Main Sheet'!$B$9:$F$44,35,FALSE)</f>
        <v>-6.3</v>
      </c>
      <c r="AK251" s="180">
        <f>HLOOKUP('Pooling Demand- Subsidy &amp; ML'!$B251,'Main Sheet'!$B$9:$F$44,36,FALSE)</f>
        <v>-8.4</v>
      </c>
      <c r="AL251" s="108" t="e">
        <f t="shared" si="168"/>
        <v>#N/A</v>
      </c>
      <c r="AM251" s="108" t="e">
        <f t="shared" si="169"/>
        <v>#N/A</v>
      </c>
      <c r="AN251" s="108" t="e">
        <f t="shared" si="170"/>
        <v>#N/A</v>
      </c>
      <c r="AO251" s="128" t="e">
        <f>HLOOKUP($B251,'Main Sheet'!$B$9:$F$44,26,FALSE)*$P251/(1-AE251)</f>
        <v>#N/A</v>
      </c>
      <c r="AP251" s="128" t="e">
        <f>HLOOKUP($B251,'Main Sheet'!$B$9:$F$44,26,FALSE)*$P251/(1-AF251)</f>
        <v>#N/A</v>
      </c>
      <c r="AQ251" s="128" t="e">
        <f>HLOOKUP($B251,'Main Sheet'!$B$9:$F$44,26,FALSE)*$P251/(1-AG251)</f>
        <v>#N/A</v>
      </c>
      <c r="AR251" s="128" t="e">
        <f>HLOOKUP($B251,'Main Sheet'!$B$9:$F$44,26,FALSE)*$R251/(1-AE251)</f>
        <v>#N/A</v>
      </c>
      <c r="AS251" s="128" t="e">
        <f>HLOOKUP($B251,'Main Sheet'!$B$9:$F$44,26,FALSE)*$R251/(1-AF251)</f>
        <v>#N/A</v>
      </c>
      <c r="AT251" s="128" t="e">
        <f>HLOOKUP($B251,'Main Sheet'!$B$9:$F$44,26,FALSE)*$R251/(1-AG251)</f>
        <v>#N/A</v>
      </c>
      <c r="AU251" s="128" t="e">
        <f>HLOOKUP($B251,'Main Sheet'!$B$9:$F$44,26,FALSE)*$T251/(1-AL251)</f>
        <v>#N/A</v>
      </c>
      <c r="AV251" s="128" t="e">
        <f>HLOOKUP($B251,'Main Sheet'!$B$9:$F$44,26,FALSE)*$T251/(1-AM251)</f>
        <v>#N/A</v>
      </c>
      <c r="AW251" s="128" t="e">
        <f>HLOOKUP($B251,'Main Sheet'!$B$9:$F$44,26,FALSE)*$T251/(1-AN251)</f>
        <v>#N/A</v>
      </c>
      <c r="AX251" s="50" t="e">
        <f t="shared" si="171"/>
        <v>#N/A</v>
      </c>
      <c r="AY251" s="50" t="e">
        <f t="shared" si="172"/>
        <v>#N/A</v>
      </c>
      <c r="AZ251" s="50" t="e">
        <f t="shared" si="173"/>
        <v>#N/A</v>
      </c>
      <c r="BA251" s="50" t="e">
        <f t="shared" si="174"/>
        <v>#N/A</v>
      </c>
      <c r="BB251" s="50" t="e">
        <f t="shared" si="175"/>
        <v>#N/A</v>
      </c>
      <c r="BC251" s="50" t="e">
        <f t="shared" si="176"/>
        <v>#N/A</v>
      </c>
      <c r="BD251" s="50" t="e">
        <f t="shared" si="177"/>
        <v>#N/A</v>
      </c>
      <c r="BE251" s="50" t="e">
        <f t="shared" si="178"/>
        <v>#N/A</v>
      </c>
      <c r="BF251" s="50" t="e">
        <f t="shared" si="179"/>
        <v>#N/A</v>
      </c>
      <c r="BG251" s="131" t="e">
        <f t="shared" si="180"/>
        <v>#N/A</v>
      </c>
      <c r="BH251" s="131" t="e">
        <f t="shared" si="181"/>
        <v>#N/A</v>
      </c>
      <c r="BI251" s="131" t="e">
        <f t="shared" si="182"/>
        <v>#N/A</v>
      </c>
      <c r="BJ251" s="131" t="e">
        <f t="shared" si="183"/>
        <v>#N/A</v>
      </c>
      <c r="BK251" s="131" t="e">
        <f t="shared" si="184"/>
        <v>#N/A</v>
      </c>
      <c r="BL251" s="131" t="e">
        <f t="shared" si="185"/>
        <v>#N/A</v>
      </c>
      <c r="BM251" s="131" t="e">
        <f t="shared" si="186"/>
        <v>#N/A</v>
      </c>
      <c r="BN251" s="131" t="e">
        <f t="shared" si="187"/>
        <v>#N/A</v>
      </c>
      <c r="BO251" s="131" t="e">
        <f t="shared" si="188"/>
        <v>#N/A</v>
      </c>
      <c r="BP251" s="129" t="e">
        <f t="shared" si="189"/>
        <v>#N/A</v>
      </c>
      <c r="BQ251" s="129" t="e">
        <f t="shared" si="190"/>
        <v>#N/A</v>
      </c>
      <c r="BR251" s="129" t="e">
        <f t="shared" si="191"/>
        <v>#N/A</v>
      </c>
      <c r="BS251" s="129" t="e">
        <f t="shared" si="192"/>
        <v>#N/A</v>
      </c>
      <c r="BT251" s="129" t="e">
        <f t="shared" si="193"/>
        <v>#N/A</v>
      </c>
      <c r="BU251" s="129" t="e">
        <f t="shared" si="194"/>
        <v>#N/A</v>
      </c>
      <c r="BV251" s="129" t="e">
        <f t="shared" si="195"/>
        <v>#N/A</v>
      </c>
      <c r="BW251" s="129" t="e">
        <f t="shared" si="196"/>
        <v>#N/A</v>
      </c>
      <c r="BX251" s="129" t="e">
        <f t="shared" si="197"/>
        <v>#N/A</v>
      </c>
      <c r="BY251" s="131" t="e">
        <f t="shared" si="198"/>
        <v>#N/A</v>
      </c>
      <c r="BZ251" s="131" t="e">
        <f t="shared" si="199"/>
        <v>#N/A</v>
      </c>
      <c r="CA251" s="131" t="e">
        <f t="shared" si="200"/>
        <v>#N/A</v>
      </c>
      <c r="CB251" s="131" t="e">
        <f t="shared" si="201"/>
        <v>#N/A</v>
      </c>
      <c r="CC251" s="131" t="e">
        <f t="shared" si="202"/>
        <v>#N/A</v>
      </c>
      <c r="CD251" s="131" t="e">
        <f t="shared" si="203"/>
        <v>#N/A</v>
      </c>
      <c r="CE251" s="131" t="e">
        <f t="shared" si="204"/>
        <v>#N/A</v>
      </c>
      <c r="CF251" s="131" t="e">
        <f t="shared" si="205"/>
        <v>#N/A</v>
      </c>
      <c r="CG251" s="131" t="e">
        <f t="shared" si="206"/>
        <v>#N/A</v>
      </c>
    </row>
    <row r="252" spans="2:85" x14ac:dyDescent="0.2">
      <c r="B252" s="103">
        <v>2050</v>
      </c>
      <c r="C252" s="103">
        <v>1</v>
      </c>
      <c r="D252" s="103">
        <v>6</v>
      </c>
      <c r="E252" s="4" t="s">
        <v>3</v>
      </c>
      <c r="F252" s="4" t="s">
        <v>8</v>
      </c>
      <c r="G252" s="133">
        <f>SUMIFS('Model Trip Data'!$H:$H,'Model Trip Data'!$A:$A,$B252,'Model Trip Data'!$B:$B,$C252,'Model Trip Data'!$C:$C,$D252,'Model Trip Data'!$E:$E,G$7,'Model Trip Data'!$F:$F,G$8,'Model Trip Data'!$D:$D,G$10,'Model Trip Data'!$G:$G,G$9)</f>
        <v>0</v>
      </c>
      <c r="H252" s="133">
        <f>SUMIFS('Model Trip Data'!$H:$H,'Model Trip Data'!$A:$A,$B252,'Model Trip Data'!$B:$B,$C252,'Model Trip Data'!$C:$C,$D252,'Model Trip Data'!$E:$E,H$7,'Model Trip Data'!$F:$F,H$8,'Model Trip Data'!$D:$D,H$10,'Model Trip Data'!$G:$G,H$9)</f>
        <v>0</v>
      </c>
      <c r="I252" s="133">
        <f>SUMIFS('Model Trip Data'!$H:$H,'Model Trip Data'!$A:$A,$B252,'Model Trip Data'!$B:$B,$C252,'Model Trip Data'!$C:$C,$D252,'Model Trip Data'!$E:$E,I$7,'Model Trip Data'!$F:$F,I$8,'Model Trip Data'!$D:$D,I$10,'Model Trip Data'!$G:$G,I$9)</f>
        <v>0</v>
      </c>
      <c r="J252" s="133">
        <f>SUMIFS('Model Trip Data'!$H:$H,'Model Trip Data'!$A:$A,$B252,'Model Trip Data'!$B:$B,$C252,'Model Trip Data'!$C:$C,$D252,'Model Trip Data'!$E:$E,J$7,'Model Trip Data'!$F:$F,J$8,'Model Trip Data'!$D:$D,J$10,'Model Trip Data'!$G:$G,J$9)</f>
        <v>0</v>
      </c>
      <c r="K252" s="133">
        <f>SUMIFS('Model Trip Data'!$H:$H,'Model Trip Data'!$A:$A,$B252,'Model Trip Data'!$B:$B,$C252,'Model Trip Data'!$C:$C,$D252,'Model Trip Data'!$E:$E,K$7,'Model Trip Data'!$F:$F,K$8,'Model Trip Data'!$D:$D,K$10,'Model Trip Data'!$G:$G,K$9)</f>
        <v>0</v>
      </c>
      <c r="L252" s="133">
        <f>SUMIFS('Model Trip Data'!$H:$H,'Model Trip Data'!$A:$A,$B252,'Model Trip Data'!$B:$B,$C252,'Model Trip Data'!$C:$C,$D252,'Model Trip Data'!$E:$E,L$7,'Model Trip Data'!$F:$F,L$8,'Model Trip Data'!$D:$D,L$10,'Model Trip Data'!$G:$G,L$9)</f>
        <v>0</v>
      </c>
      <c r="M252" s="133">
        <f>SUMIFS('Model Trip Data'!$H:$H,'Model Trip Data'!$A:$A,$B252,'Model Trip Data'!$B:$B,$C252,'Model Trip Data'!$C:$C,$D252,'Model Trip Data'!$E:$E,M$7,'Model Trip Data'!$F:$F,M$8,'Model Trip Data'!$G:$G,M$9)</f>
        <v>0</v>
      </c>
      <c r="N252" s="133">
        <f>SUMIFS('Model Trip Data'!$H:$H,'Model Trip Data'!$A:$A,$B252,'Model Trip Data'!$B:$B,$C252,'Model Trip Data'!$C:$C,$D252,'Model Trip Data'!$E:$E,N$7,'Model Trip Data'!$F:$F,N$8,'Model Trip Data'!$G:$G,N$9)</f>
        <v>0</v>
      </c>
      <c r="O252" s="133">
        <f>SUMIFS('Model Trip Data'!$H:$H,'Model Trip Data'!$A:$A,$B252,'Model Trip Data'!$B:$B,$C252,'Model Trip Data'!$C:$C,$D252,'Model Trip Data'!$E:$E,O$7,'Model Trip Data'!$F:$F,O$8,'Model Trip Data'!$G:$G,O$9)</f>
        <v>0</v>
      </c>
      <c r="P252" s="134" t="e">
        <f>VLOOKUP($B252&amp;"_"&amp;$C252&amp;"_"&amp;$D252&amp;"_"&amp;P$10,'Model Skims Data'!$A:$H,6,FALSE)</f>
        <v>#N/A</v>
      </c>
      <c r="Q252" s="134" t="e">
        <f>VLOOKUP($B252&amp;"_"&amp;$C252&amp;"_"&amp;$D252&amp;"_"&amp;Q$10,'Model Skims Data'!$A:$H,7,FALSE)</f>
        <v>#N/A</v>
      </c>
      <c r="R252" s="134" t="e">
        <f>VLOOKUP($B252&amp;"_"&amp;$C252&amp;"_"&amp;$D252&amp;"_"&amp;R$10,'Model Skims Data'!$A:$H,6,FALSE)</f>
        <v>#N/A</v>
      </c>
      <c r="S252" s="134" t="e">
        <f>VLOOKUP($B252&amp;"_"&amp;$C252&amp;"_"&amp;$D252&amp;"_"&amp;S$10,'Model Skims Data'!$A:$H,7,FALSE)</f>
        <v>#N/A</v>
      </c>
      <c r="T252" s="134" t="e">
        <f>VLOOKUP($B252&amp;"_"&amp;$C252&amp;"_"&amp;$D252&amp;"_"&amp;T$10,'Model Skims Data'!$A:$H,6,FALSE)</f>
        <v>#N/A</v>
      </c>
      <c r="U252" s="134" t="e">
        <f>VLOOKUP($B252&amp;"_"&amp;$C252&amp;"_"&amp;$D252&amp;"_"&amp;U$10,'Model Skims Data'!$A:$H,7,FALSE)</f>
        <v>#N/A</v>
      </c>
      <c r="V252" s="134" t="e">
        <f>VLOOKUP($B252&amp;"_"&amp;$C252&amp;"_"&amp;$D252&amp;"_"&amp;V$10,'Model Skims Data'!$A:$H,8,FALSE)</f>
        <v>#N/A</v>
      </c>
      <c r="W252" s="134" t="e">
        <f>VLOOKUP($B252&amp;"_"&amp;$C252&amp;"_"&amp;$D252&amp;"_"&amp;W$10,'Model Skims Data'!$A:$H,8,FALSE)</f>
        <v>#N/A</v>
      </c>
      <c r="X252" s="134" t="e">
        <f>VLOOKUP($B252&amp;"_"&amp;$C252&amp;"_"&amp;$D252&amp;"_"&amp;X$10,'Model Skims Data'!$A:$H,8,FALSE)</f>
        <v>#N/A</v>
      </c>
      <c r="Y252" s="134">
        <f>HLOOKUP('Pooling Demand- Subsidy &amp; ML'!$B252,'Main Sheet'!$B$9:$F$44,21,FALSE)</f>
        <v>0</v>
      </c>
      <c r="Z252" s="134">
        <f>HLOOKUP('Pooling Demand- Subsidy &amp; ML'!$B252,'Main Sheet'!$B$9:$F$44,23,FALSE)</f>
        <v>0</v>
      </c>
      <c r="AA252" s="179">
        <f>HLOOKUP('Pooling Demand- Subsidy &amp; ML'!$B252,'Main Sheet'!$B$9:$F$44,28,FALSE)</f>
        <v>-1.9513339196716502E-3</v>
      </c>
      <c r="AB252" s="180">
        <f>HLOOKUP('Pooling Demand- Subsidy &amp; ML'!$B252,'Main Sheet'!$B$9:$F$44,30,FALSE)</f>
        <v>-2.6</v>
      </c>
      <c r="AC252" s="180">
        <f>HLOOKUP('Pooling Demand- Subsidy &amp; ML'!$B252,'Main Sheet'!$B$9:$F$44,31,FALSE)</f>
        <v>-5.9</v>
      </c>
      <c r="AD252" s="180">
        <f>HLOOKUP('Pooling Demand- Subsidy &amp; ML'!$B252,'Main Sheet'!$B$9:$F$44,32,FALSE)</f>
        <v>-7.9</v>
      </c>
      <c r="AE252" s="108" t="e">
        <f t="shared" si="165"/>
        <v>#N/A</v>
      </c>
      <c r="AF252" s="108" t="e">
        <f t="shared" si="166"/>
        <v>#N/A</v>
      </c>
      <c r="AG252" s="108" t="e">
        <f t="shared" si="167"/>
        <v>#N/A</v>
      </c>
      <c r="AH252" s="134">
        <f>HLOOKUP('Pooling Demand- Subsidy &amp; ML'!$B252,'Main Sheet'!$B$9:$F$44,24,FALSE)</f>
        <v>54</v>
      </c>
      <c r="AI252" s="180">
        <f>HLOOKUP('Pooling Demand- Subsidy &amp; ML'!$B252,'Main Sheet'!$B$9:$F$44,34,FALSE)</f>
        <v>-2.9</v>
      </c>
      <c r="AJ252" s="180">
        <f>HLOOKUP('Pooling Demand- Subsidy &amp; ML'!$B252,'Main Sheet'!$B$9:$F$44,35,FALSE)</f>
        <v>-6.3</v>
      </c>
      <c r="AK252" s="180">
        <f>HLOOKUP('Pooling Demand- Subsidy &amp; ML'!$B252,'Main Sheet'!$B$9:$F$44,36,FALSE)</f>
        <v>-8.4</v>
      </c>
      <c r="AL252" s="108" t="e">
        <f t="shared" si="168"/>
        <v>#N/A</v>
      </c>
      <c r="AM252" s="108" t="e">
        <f t="shared" si="169"/>
        <v>#N/A</v>
      </c>
      <c r="AN252" s="108" t="e">
        <f t="shared" si="170"/>
        <v>#N/A</v>
      </c>
      <c r="AO252" s="128" t="e">
        <f>HLOOKUP($B252,'Main Sheet'!$B$9:$F$44,26,FALSE)*$P252/(1-AE252)</f>
        <v>#N/A</v>
      </c>
      <c r="AP252" s="128" t="e">
        <f>HLOOKUP($B252,'Main Sheet'!$B$9:$F$44,26,FALSE)*$P252/(1-AF252)</f>
        <v>#N/A</v>
      </c>
      <c r="AQ252" s="128" t="e">
        <f>HLOOKUP($B252,'Main Sheet'!$B$9:$F$44,26,FALSE)*$P252/(1-AG252)</f>
        <v>#N/A</v>
      </c>
      <c r="AR252" s="128" t="e">
        <f>HLOOKUP($B252,'Main Sheet'!$B$9:$F$44,26,FALSE)*$R252/(1-AE252)</f>
        <v>#N/A</v>
      </c>
      <c r="AS252" s="128" t="e">
        <f>HLOOKUP($B252,'Main Sheet'!$B$9:$F$44,26,FALSE)*$R252/(1-AF252)</f>
        <v>#N/A</v>
      </c>
      <c r="AT252" s="128" t="e">
        <f>HLOOKUP($B252,'Main Sheet'!$B$9:$F$44,26,FALSE)*$R252/(1-AG252)</f>
        <v>#N/A</v>
      </c>
      <c r="AU252" s="128" t="e">
        <f>HLOOKUP($B252,'Main Sheet'!$B$9:$F$44,26,FALSE)*$T252/(1-AL252)</f>
        <v>#N/A</v>
      </c>
      <c r="AV252" s="128" t="e">
        <f>HLOOKUP($B252,'Main Sheet'!$B$9:$F$44,26,FALSE)*$T252/(1-AM252)</f>
        <v>#N/A</v>
      </c>
      <c r="AW252" s="128" t="e">
        <f>HLOOKUP($B252,'Main Sheet'!$B$9:$F$44,26,FALSE)*$T252/(1-AN252)</f>
        <v>#N/A</v>
      </c>
      <c r="AX252" s="50" t="e">
        <f t="shared" si="171"/>
        <v>#N/A</v>
      </c>
      <c r="AY252" s="50" t="e">
        <f t="shared" si="172"/>
        <v>#N/A</v>
      </c>
      <c r="AZ252" s="50" t="e">
        <f t="shared" si="173"/>
        <v>#N/A</v>
      </c>
      <c r="BA252" s="50" t="e">
        <f t="shared" si="174"/>
        <v>#N/A</v>
      </c>
      <c r="BB252" s="50" t="e">
        <f t="shared" si="175"/>
        <v>#N/A</v>
      </c>
      <c r="BC252" s="50" t="e">
        <f t="shared" si="176"/>
        <v>#N/A</v>
      </c>
      <c r="BD252" s="50" t="e">
        <f t="shared" si="177"/>
        <v>#N/A</v>
      </c>
      <c r="BE252" s="50" t="e">
        <f t="shared" si="178"/>
        <v>#N/A</v>
      </c>
      <c r="BF252" s="50" t="e">
        <f t="shared" si="179"/>
        <v>#N/A</v>
      </c>
      <c r="BG252" s="131" t="e">
        <f t="shared" si="180"/>
        <v>#N/A</v>
      </c>
      <c r="BH252" s="131" t="e">
        <f t="shared" si="181"/>
        <v>#N/A</v>
      </c>
      <c r="BI252" s="131" t="e">
        <f t="shared" si="182"/>
        <v>#N/A</v>
      </c>
      <c r="BJ252" s="131" t="e">
        <f t="shared" si="183"/>
        <v>#N/A</v>
      </c>
      <c r="BK252" s="131" t="e">
        <f t="shared" si="184"/>
        <v>#N/A</v>
      </c>
      <c r="BL252" s="131" t="e">
        <f t="shared" si="185"/>
        <v>#N/A</v>
      </c>
      <c r="BM252" s="131" t="e">
        <f t="shared" si="186"/>
        <v>#N/A</v>
      </c>
      <c r="BN252" s="131" t="e">
        <f t="shared" si="187"/>
        <v>#N/A</v>
      </c>
      <c r="BO252" s="131" t="e">
        <f t="shared" si="188"/>
        <v>#N/A</v>
      </c>
      <c r="BP252" s="129" t="e">
        <f t="shared" si="189"/>
        <v>#N/A</v>
      </c>
      <c r="BQ252" s="129" t="e">
        <f t="shared" si="190"/>
        <v>#N/A</v>
      </c>
      <c r="BR252" s="129" t="e">
        <f t="shared" si="191"/>
        <v>#N/A</v>
      </c>
      <c r="BS252" s="129" t="e">
        <f t="shared" si="192"/>
        <v>#N/A</v>
      </c>
      <c r="BT252" s="129" t="e">
        <f t="shared" si="193"/>
        <v>#N/A</v>
      </c>
      <c r="BU252" s="129" t="e">
        <f t="shared" si="194"/>
        <v>#N/A</v>
      </c>
      <c r="BV252" s="129" t="e">
        <f t="shared" si="195"/>
        <v>#N/A</v>
      </c>
      <c r="BW252" s="129" t="e">
        <f t="shared" si="196"/>
        <v>#N/A</v>
      </c>
      <c r="BX252" s="129" t="e">
        <f t="shared" si="197"/>
        <v>#N/A</v>
      </c>
      <c r="BY252" s="131" t="e">
        <f t="shared" si="198"/>
        <v>#N/A</v>
      </c>
      <c r="BZ252" s="131" t="e">
        <f t="shared" si="199"/>
        <v>#N/A</v>
      </c>
      <c r="CA252" s="131" t="e">
        <f t="shared" si="200"/>
        <v>#N/A</v>
      </c>
      <c r="CB252" s="131" t="e">
        <f t="shared" si="201"/>
        <v>#N/A</v>
      </c>
      <c r="CC252" s="131" t="e">
        <f t="shared" si="202"/>
        <v>#N/A</v>
      </c>
      <c r="CD252" s="131" t="e">
        <f t="shared" si="203"/>
        <v>#N/A</v>
      </c>
      <c r="CE252" s="131" t="e">
        <f t="shared" si="204"/>
        <v>#N/A</v>
      </c>
      <c r="CF252" s="131" t="e">
        <f t="shared" si="205"/>
        <v>#N/A</v>
      </c>
      <c r="CG252" s="131" t="e">
        <f t="shared" si="206"/>
        <v>#N/A</v>
      </c>
    </row>
    <row r="253" spans="2:85" x14ac:dyDescent="0.2">
      <c r="B253" s="103">
        <v>2050</v>
      </c>
      <c r="C253" s="103">
        <v>2</v>
      </c>
      <c r="D253" s="103">
        <v>6</v>
      </c>
      <c r="E253" s="4" t="s">
        <v>4</v>
      </c>
      <c r="F253" s="4" t="s">
        <v>8</v>
      </c>
      <c r="G253" s="133">
        <f>SUMIFS('Model Trip Data'!$H:$H,'Model Trip Data'!$A:$A,$B253,'Model Trip Data'!$B:$B,$C253,'Model Trip Data'!$C:$C,$D253,'Model Trip Data'!$E:$E,G$7,'Model Trip Data'!$F:$F,G$8,'Model Trip Data'!$D:$D,G$10,'Model Trip Data'!$G:$G,G$9)</f>
        <v>0</v>
      </c>
      <c r="H253" s="133">
        <f>SUMIFS('Model Trip Data'!$H:$H,'Model Trip Data'!$A:$A,$B253,'Model Trip Data'!$B:$B,$C253,'Model Trip Data'!$C:$C,$D253,'Model Trip Data'!$E:$E,H$7,'Model Trip Data'!$F:$F,H$8,'Model Trip Data'!$D:$D,H$10,'Model Trip Data'!$G:$G,H$9)</f>
        <v>0</v>
      </c>
      <c r="I253" s="133">
        <f>SUMIFS('Model Trip Data'!$H:$H,'Model Trip Data'!$A:$A,$B253,'Model Trip Data'!$B:$B,$C253,'Model Trip Data'!$C:$C,$D253,'Model Trip Data'!$E:$E,I$7,'Model Trip Data'!$F:$F,I$8,'Model Trip Data'!$D:$D,I$10,'Model Trip Data'!$G:$G,I$9)</f>
        <v>0</v>
      </c>
      <c r="J253" s="133">
        <f>SUMIFS('Model Trip Data'!$H:$H,'Model Trip Data'!$A:$A,$B253,'Model Trip Data'!$B:$B,$C253,'Model Trip Data'!$C:$C,$D253,'Model Trip Data'!$E:$E,J$7,'Model Trip Data'!$F:$F,J$8,'Model Trip Data'!$D:$D,J$10,'Model Trip Data'!$G:$G,J$9)</f>
        <v>0</v>
      </c>
      <c r="K253" s="133">
        <f>SUMIFS('Model Trip Data'!$H:$H,'Model Trip Data'!$A:$A,$B253,'Model Trip Data'!$B:$B,$C253,'Model Trip Data'!$C:$C,$D253,'Model Trip Data'!$E:$E,K$7,'Model Trip Data'!$F:$F,K$8,'Model Trip Data'!$D:$D,K$10,'Model Trip Data'!$G:$G,K$9)</f>
        <v>0</v>
      </c>
      <c r="L253" s="133">
        <f>SUMIFS('Model Trip Data'!$H:$H,'Model Trip Data'!$A:$A,$B253,'Model Trip Data'!$B:$B,$C253,'Model Trip Data'!$C:$C,$D253,'Model Trip Data'!$E:$E,L$7,'Model Trip Data'!$F:$F,L$8,'Model Trip Data'!$D:$D,L$10,'Model Trip Data'!$G:$G,L$9)</f>
        <v>0</v>
      </c>
      <c r="M253" s="133">
        <f>SUMIFS('Model Trip Data'!$H:$H,'Model Trip Data'!$A:$A,$B253,'Model Trip Data'!$B:$B,$C253,'Model Trip Data'!$C:$C,$D253,'Model Trip Data'!$E:$E,M$7,'Model Trip Data'!$F:$F,M$8,'Model Trip Data'!$G:$G,M$9)</f>
        <v>0</v>
      </c>
      <c r="N253" s="133">
        <f>SUMIFS('Model Trip Data'!$H:$H,'Model Trip Data'!$A:$A,$B253,'Model Trip Data'!$B:$B,$C253,'Model Trip Data'!$C:$C,$D253,'Model Trip Data'!$E:$E,N$7,'Model Trip Data'!$F:$F,N$8,'Model Trip Data'!$G:$G,N$9)</f>
        <v>0</v>
      </c>
      <c r="O253" s="133">
        <f>SUMIFS('Model Trip Data'!$H:$H,'Model Trip Data'!$A:$A,$B253,'Model Trip Data'!$B:$B,$C253,'Model Trip Data'!$C:$C,$D253,'Model Trip Data'!$E:$E,O$7,'Model Trip Data'!$F:$F,O$8,'Model Trip Data'!$G:$G,O$9)</f>
        <v>0</v>
      </c>
      <c r="P253" s="134" t="e">
        <f>VLOOKUP($B253&amp;"_"&amp;$C253&amp;"_"&amp;$D253&amp;"_"&amp;P$10,'Model Skims Data'!$A:$H,6,FALSE)</f>
        <v>#N/A</v>
      </c>
      <c r="Q253" s="134" t="e">
        <f>VLOOKUP($B253&amp;"_"&amp;$C253&amp;"_"&amp;$D253&amp;"_"&amp;Q$10,'Model Skims Data'!$A:$H,7,FALSE)</f>
        <v>#N/A</v>
      </c>
      <c r="R253" s="134" t="e">
        <f>VLOOKUP($B253&amp;"_"&amp;$C253&amp;"_"&amp;$D253&amp;"_"&amp;R$10,'Model Skims Data'!$A:$H,6,FALSE)</f>
        <v>#N/A</v>
      </c>
      <c r="S253" s="134" t="e">
        <f>VLOOKUP($B253&amp;"_"&amp;$C253&amp;"_"&amp;$D253&amp;"_"&amp;S$10,'Model Skims Data'!$A:$H,7,FALSE)</f>
        <v>#N/A</v>
      </c>
      <c r="T253" s="134" t="e">
        <f>VLOOKUP($B253&amp;"_"&amp;$C253&amp;"_"&amp;$D253&amp;"_"&amp;T$10,'Model Skims Data'!$A:$H,6,FALSE)</f>
        <v>#N/A</v>
      </c>
      <c r="U253" s="134" t="e">
        <f>VLOOKUP($B253&amp;"_"&amp;$C253&amp;"_"&amp;$D253&amp;"_"&amp;U$10,'Model Skims Data'!$A:$H,7,FALSE)</f>
        <v>#N/A</v>
      </c>
      <c r="V253" s="134" t="e">
        <f>VLOOKUP($B253&amp;"_"&amp;$C253&amp;"_"&amp;$D253&amp;"_"&amp;V$10,'Model Skims Data'!$A:$H,8,FALSE)</f>
        <v>#N/A</v>
      </c>
      <c r="W253" s="134" t="e">
        <f>VLOOKUP($B253&amp;"_"&amp;$C253&amp;"_"&amp;$D253&amp;"_"&amp;W$10,'Model Skims Data'!$A:$H,8,FALSE)</f>
        <v>#N/A</v>
      </c>
      <c r="X253" s="134" t="e">
        <f>VLOOKUP($B253&amp;"_"&amp;$C253&amp;"_"&amp;$D253&amp;"_"&amp;X$10,'Model Skims Data'!$A:$H,8,FALSE)</f>
        <v>#N/A</v>
      </c>
      <c r="Y253" s="134">
        <f>HLOOKUP('Pooling Demand- Subsidy &amp; ML'!$B253,'Main Sheet'!$B$9:$F$44,21,FALSE)</f>
        <v>0</v>
      </c>
      <c r="Z253" s="134">
        <f>HLOOKUP('Pooling Demand- Subsidy &amp; ML'!$B253,'Main Sheet'!$B$9:$F$44,23,FALSE)</f>
        <v>0</v>
      </c>
      <c r="AA253" s="179">
        <f>HLOOKUP('Pooling Demand- Subsidy &amp; ML'!$B253,'Main Sheet'!$B$9:$F$44,28,FALSE)</f>
        <v>-1.9513339196716502E-3</v>
      </c>
      <c r="AB253" s="180">
        <f>HLOOKUP('Pooling Demand- Subsidy &amp; ML'!$B253,'Main Sheet'!$B$9:$F$44,30,FALSE)</f>
        <v>-2.6</v>
      </c>
      <c r="AC253" s="180">
        <f>HLOOKUP('Pooling Demand- Subsidy &amp; ML'!$B253,'Main Sheet'!$B$9:$F$44,31,FALSE)</f>
        <v>-5.9</v>
      </c>
      <c r="AD253" s="180">
        <f>HLOOKUP('Pooling Demand- Subsidy &amp; ML'!$B253,'Main Sheet'!$B$9:$F$44,32,FALSE)</f>
        <v>-7.9</v>
      </c>
      <c r="AE253" s="108" t="e">
        <f t="shared" si="165"/>
        <v>#N/A</v>
      </c>
      <c r="AF253" s="108" t="e">
        <f t="shared" si="166"/>
        <v>#N/A</v>
      </c>
      <c r="AG253" s="108" t="e">
        <f t="shared" si="167"/>
        <v>#N/A</v>
      </c>
      <c r="AH253" s="134">
        <f>HLOOKUP('Pooling Demand- Subsidy &amp; ML'!$B253,'Main Sheet'!$B$9:$F$44,24,FALSE)</f>
        <v>54</v>
      </c>
      <c r="AI253" s="180">
        <f>HLOOKUP('Pooling Demand- Subsidy &amp; ML'!$B253,'Main Sheet'!$B$9:$F$44,34,FALSE)</f>
        <v>-2.9</v>
      </c>
      <c r="AJ253" s="180">
        <f>HLOOKUP('Pooling Demand- Subsidy &amp; ML'!$B253,'Main Sheet'!$B$9:$F$44,35,FALSE)</f>
        <v>-6.3</v>
      </c>
      <c r="AK253" s="180">
        <f>HLOOKUP('Pooling Demand- Subsidy &amp; ML'!$B253,'Main Sheet'!$B$9:$F$44,36,FALSE)</f>
        <v>-8.4</v>
      </c>
      <c r="AL253" s="108" t="e">
        <f t="shared" si="168"/>
        <v>#N/A</v>
      </c>
      <c r="AM253" s="108" t="e">
        <f t="shared" si="169"/>
        <v>#N/A</v>
      </c>
      <c r="AN253" s="108" t="e">
        <f t="shared" si="170"/>
        <v>#N/A</v>
      </c>
      <c r="AO253" s="128" t="e">
        <f>HLOOKUP($B253,'Main Sheet'!$B$9:$F$44,26,FALSE)*$P253/(1-AE253)</f>
        <v>#N/A</v>
      </c>
      <c r="AP253" s="128" t="e">
        <f>HLOOKUP($B253,'Main Sheet'!$B$9:$F$44,26,FALSE)*$P253/(1-AF253)</f>
        <v>#N/A</v>
      </c>
      <c r="AQ253" s="128" t="e">
        <f>HLOOKUP($B253,'Main Sheet'!$B$9:$F$44,26,FALSE)*$P253/(1-AG253)</f>
        <v>#N/A</v>
      </c>
      <c r="AR253" s="128" t="e">
        <f>HLOOKUP($B253,'Main Sheet'!$B$9:$F$44,26,FALSE)*$R253/(1-AE253)</f>
        <v>#N/A</v>
      </c>
      <c r="AS253" s="128" t="e">
        <f>HLOOKUP($B253,'Main Sheet'!$B$9:$F$44,26,FALSE)*$R253/(1-AF253)</f>
        <v>#N/A</v>
      </c>
      <c r="AT253" s="128" t="e">
        <f>HLOOKUP($B253,'Main Sheet'!$B$9:$F$44,26,FALSE)*$R253/(1-AG253)</f>
        <v>#N/A</v>
      </c>
      <c r="AU253" s="128" t="e">
        <f>HLOOKUP($B253,'Main Sheet'!$B$9:$F$44,26,FALSE)*$T253/(1-AL253)</f>
        <v>#N/A</v>
      </c>
      <c r="AV253" s="128" t="e">
        <f>HLOOKUP($B253,'Main Sheet'!$B$9:$F$44,26,FALSE)*$T253/(1-AM253)</f>
        <v>#N/A</v>
      </c>
      <c r="AW253" s="128" t="e">
        <f>HLOOKUP($B253,'Main Sheet'!$B$9:$F$44,26,FALSE)*$T253/(1-AN253)</f>
        <v>#N/A</v>
      </c>
      <c r="AX253" s="50" t="e">
        <f t="shared" si="171"/>
        <v>#N/A</v>
      </c>
      <c r="AY253" s="50" t="e">
        <f t="shared" si="172"/>
        <v>#N/A</v>
      </c>
      <c r="AZ253" s="50" t="e">
        <f t="shared" si="173"/>
        <v>#N/A</v>
      </c>
      <c r="BA253" s="50" t="e">
        <f t="shared" si="174"/>
        <v>#N/A</v>
      </c>
      <c r="BB253" s="50" t="e">
        <f t="shared" si="175"/>
        <v>#N/A</v>
      </c>
      <c r="BC253" s="50" t="e">
        <f t="shared" si="176"/>
        <v>#N/A</v>
      </c>
      <c r="BD253" s="50" t="e">
        <f t="shared" si="177"/>
        <v>#N/A</v>
      </c>
      <c r="BE253" s="50" t="e">
        <f t="shared" si="178"/>
        <v>#N/A</v>
      </c>
      <c r="BF253" s="50" t="e">
        <f t="shared" si="179"/>
        <v>#N/A</v>
      </c>
      <c r="BG253" s="131" t="e">
        <f t="shared" si="180"/>
        <v>#N/A</v>
      </c>
      <c r="BH253" s="131" t="e">
        <f t="shared" si="181"/>
        <v>#N/A</v>
      </c>
      <c r="BI253" s="131" t="e">
        <f t="shared" si="182"/>
        <v>#N/A</v>
      </c>
      <c r="BJ253" s="131" t="e">
        <f t="shared" si="183"/>
        <v>#N/A</v>
      </c>
      <c r="BK253" s="131" t="e">
        <f t="shared" si="184"/>
        <v>#N/A</v>
      </c>
      <c r="BL253" s="131" t="e">
        <f t="shared" si="185"/>
        <v>#N/A</v>
      </c>
      <c r="BM253" s="131" t="e">
        <f t="shared" si="186"/>
        <v>#N/A</v>
      </c>
      <c r="BN253" s="131" t="e">
        <f t="shared" si="187"/>
        <v>#N/A</v>
      </c>
      <c r="BO253" s="131" t="e">
        <f t="shared" si="188"/>
        <v>#N/A</v>
      </c>
      <c r="BP253" s="129" t="e">
        <f t="shared" si="189"/>
        <v>#N/A</v>
      </c>
      <c r="BQ253" s="129" t="e">
        <f t="shared" si="190"/>
        <v>#N/A</v>
      </c>
      <c r="BR253" s="129" t="e">
        <f t="shared" si="191"/>
        <v>#N/A</v>
      </c>
      <c r="BS253" s="129" t="e">
        <f t="shared" si="192"/>
        <v>#N/A</v>
      </c>
      <c r="BT253" s="129" t="e">
        <f t="shared" si="193"/>
        <v>#N/A</v>
      </c>
      <c r="BU253" s="129" t="e">
        <f t="shared" si="194"/>
        <v>#N/A</v>
      </c>
      <c r="BV253" s="129" t="e">
        <f t="shared" si="195"/>
        <v>#N/A</v>
      </c>
      <c r="BW253" s="129" t="e">
        <f t="shared" si="196"/>
        <v>#N/A</v>
      </c>
      <c r="BX253" s="129" t="e">
        <f t="shared" si="197"/>
        <v>#N/A</v>
      </c>
      <c r="BY253" s="131" t="e">
        <f t="shared" si="198"/>
        <v>#N/A</v>
      </c>
      <c r="BZ253" s="131" t="e">
        <f t="shared" si="199"/>
        <v>#N/A</v>
      </c>
      <c r="CA253" s="131" t="e">
        <f t="shared" si="200"/>
        <v>#N/A</v>
      </c>
      <c r="CB253" s="131" t="e">
        <f t="shared" si="201"/>
        <v>#N/A</v>
      </c>
      <c r="CC253" s="131" t="e">
        <f t="shared" si="202"/>
        <v>#N/A</v>
      </c>
      <c r="CD253" s="131" t="e">
        <f t="shared" si="203"/>
        <v>#N/A</v>
      </c>
      <c r="CE253" s="131" t="e">
        <f t="shared" si="204"/>
        <v>#N/A</v>
      </c>
      <c r="CF253" s="131" t="e">
        <f t="shared" si="205"/>
        <v>#N/A</v>
      </c>
      <c r="CG253" s="131" t="e">
        <f t="shared" si="206"/>
        <v>#N/A</v>
      </c>
    </row>
    <row r="254" spans="2:85" x14ac:dyDescent="0.2">
      <c r="B254" s="103">
        <v>2050</v>
      </c>
      <c r="C254" s="103">
        <v>3</v>
      </c>
      <c r="D254" s="103">
        <v>6</v>
      </c>
      <c r="E254" s="4" t="s">
        <v>5</v>
      </c>
      <c r="F254" s="4" t="s">
        <v>8</v>
      </c>
      <c r="G254" s="133">
        <f>SUMIFS('Model Trip Data'!$H:$H,'Model Trip Data'!$A:$A,$B254,'Model Trip Data'!$B:$B,$C254,'Model Trip Data'!$C:$C,$D254,'Model Trip Data'!$E:$E,G$7,'Model Trip Data'!$F:$F,G$8,'Model Trip Data'!$D:$D,G$10,'Model Trip Data'!$G:$G,G$9)</f>
        <v>0</v>
      </c>
      <c r="H254" s="133">
        <f>SUMIFS('Model Trip Data'!$H:$H,'Model Trip Data'!$A:$A,$B254,'Model Trip Data'!$B:$B,$C254,'Model Trip Data'!$C:$C,$D254,'Model Trip Data'!$E:$E,H$7,'Model Trip Data'!$F:$F,H$8,'Model Trip Data'!$D:$D,H$10,'Model Trip Data'!$G:$G,H$9)</f>
        <v>0</v>
      </c>
      <c r="I254" s="133">
        <f>SUMIFS('Model Trip Data'!$H:$H,'Model Trip Data'!$A:$A,$B254,'Model Trip Data'!$B:$B,$C254,'Model Trip Data'!$C:$C,$D254,'Model Trip Data'!$E:$E,I$7,'Model Trip Data'!$F:$F,I$8,'Model Trip Data'!$D:$D,I$10,'Model Trip Data'!$G:$G,I$9)</f>
        <v>0</v>
      </c>
      <c r="J254" s="133">
        <f>SUMIFS('Model Trip Data'!$H:$H,'Model Trip Data'!$A:$A,$B254,'Model Trip Data'!$B:$B,$C254,'Model Trip Data'!$C:$C,$D254,'Model Trip Data'!$E:$E,J$7,'Model Trip Data'!$F:$F,J$8,'Model Trip Data'!$D:$D,J$10,'Model Trip Data'!$G:$G,J$9)</f>
        <v>0</v>
      </c>
      <c r="K254" s="133">
        <f>SUMIFS('Model Trip Data'!$H:$H,'Model Trip Data'!$A:$A,$B254,'Model Trip Data'!$B:$B,$C254,'Model Trip Data'!$C:$C,$D254,'Model Trip Data'!$E:$E,K$7,'Model Trip Data'!$F:$F,K$8,'Model Trip Data'!$D:$D,K$10,'Model Trip Data'!$G:$G,K$9)</f>
        <v>0</v>
      </c>
      <c r="L254" s="133">
        <f>SUMIFS('Model Trip Data'!$H:$H,'Model Trip Data'!$A:$A,$B254,'Model Trip Data'!$B:$B,$C254,'Model Trip Data'!$C:$C,$D254,'Model Trip Data'!$E:$E,L$7,'Model Trip Data'!$F:$F,L$8,'Model Trip Data'!$D:$D,L$10,'Model Trip Data'!$G:$G,L$9)</f>
        <v>0</v>
      </c>
      <c r="M254" s="133">
        <f>SUMIFS('Model Trip Data'!$H:$H,'Model Trip Data'!$A:$A,$B254,'Model Trip Data'!$B:$B,$C254,'Model Trip Data'!$C:$C,$D254,'Model Trip Data'!$E:$E,M$7,'Model Trip Data'!$F:$F,M$8,'Model Trip Data'!$G:$G,M$9)</f>
        <v>0</v>
      </c>
      <c r="N254" s="133">
        <f>SUMIFS('Model Trip Data'!$H:$H,'Model Trip Data'!$A:$A,$B254,'Model Trip Data'!$B:$B,$C254,'Model Trip Data'!$C:$C,$D254,'Model Trip Data'!$E:$E,N$7,'Model Trip Data'!$F:$F,N$8,'Model Trip Data'!$G:$G,N$9)</f>
        <v>0</v>
      </c>
      <c r="O254" s="133">
        <f>SUMIFS('Model Trip Data'!$H:$H,'Model Trip Data'!$A:$A,$B254,'Model Trip Data'!$B:$B,$C254,'Model Trip Data'!$C:$C,$D254,'Model Trip Data'!$E:$E,O$7,'Model Trip Data'!$F:$F,O$8,'Model Trip Data'!$G:$G,O$9)</f>
        <v>0</v>
      </c>
      <c r="P254" s="134" t="e">
        <f>VLOOKUP($B254&amp;"_"&amp;$C254&amp;"_"&amp;$D254&amp;"_"&amp;P$10,'Model Skims Data'!$A:$H,6,FALSE)</f>
        <v>#N/A</v>
      </c>
      <c r="Q254" s="134" t="e">
        <f>VLOOKUP($B254&amp;"_"&amp;$C254&amp;"_"&amp;$D254&amp;"_"&amp;Q$10,'Model Skims Data'!$A:$H,7,FALSE)</f>
        <v>#N/A</v>
      </c>
      <c r="R254" s="134" t="e">
        <f>VLOOKUP($B254&amp;"_"&amp;$C254&amp;"_"&amp;$D254&amp;"_"&amp;R$10,'Model Skims Data'!$A:$H,6,FALSE)</f>
        <v>#N/A</v>
      </c>
      <c r="S254" s="134" t="e">
        <f>VLOOKUP($B254&amp;"_"&amp;$C254&amp;"_"&amp;$D254&amp;"_"&amp;S$10,'Model Skims Data'!$A:$H,7,FALSE)</f>
        <v>#N/A</v>
      </c>
      <c r="T254" s="134" t="e">
        <f>VLOOKUP($B254&amp;"_"&amp;$C254&amp;"_"&amp;$D254&amp;"_"&amp;T$10,'Model Skims Data'!$A:$H,6,FALSE)</f>
        <v>#N/A</v>
      </c>
      <c r="U254" s="134" t="e">
        <f>VLOOKUP($B254&amp;"_"&amp;$C254&amp;"_"&amp;$D254&amp;"_"&amp;U$10,'Model Skims Data'!$A:$H,7,FALSE)</f>
        <v>#N/A</v>
      </c>
      <c r="V254" s="134" t="e">
        <f>VLOOKUP($B254&amp;"_"&amp;$C254&amp;"_"&amp;$D254&amp;"_"&amp;V$10,'Model Skims Data'!$A:$H,8,FALSE)</f>
        <v>#N/A</v>
      </c>
      <c r="W254" s="134" t="e">
        <f>VLOOKUP($B254&amp;"_"&amp;$C254&amp;"_"&amp;$D254&amp;"_"&amp;W$10,'Model Skims Data'!$A:$H,8,FALSE)</f>
        <v>#N/A</v>
      </c>
      <c r="X254" s="134" t="e">
        <f>VLOOKUP($B254&amp;"_"&amp;$C254&amp;"_"&amp;$D254&amp;"_"&amp;X$10,'Model Skims Data'!$A:$H,8,FALSE)</f>
        <v>#N/A</v>
      </c>
      <c r="Y254" s="134">
        <f>HLOOKUP('Pooling Demand- Subsidy &amp; ML'!$B254,'Main Sheet'!$B$9:$F$44,21,FALSE)</f>
        <v>0</v>
      </c>
      <c r="Z254" s="134">
        <f>HLOOKUP('Pooling Demand- Subsidy &amp; ML'!$B254,'Main Sheet'!$B$9:$F$44,23,FALSE)</f>
        <v>0</v>
      </c>
      <c r="AA254" s="179">
        <f>HLOOKUP('Pooling Demand- Subsidy &amp; ML'!$B254,'Main Sheet'!$B$9:$F$44,28,FALSE)</f>
        <v>-1.9513339196716502E-3</v>
      </c>
      <c r="AB254" s="180">
        <f>HLOOKUP('Pooling Demand- Subsidy &amp; ML'!$B254,'Main Sheet'!$B$9:$F$44,30,FALSE)</f>
        <v>-2.6</v>
      </c>
      <c r="AC254" s="180">
        <f>HLOOKUP('Pooling Demand- Subsidy &amp; ML'!$B254,'Main Sheet'!$B$9:$F$44,31,FALSE)</f>
        <v>-5.9</v>
      </c>
      <c r="AD254" s="180">
        <f>HLOOKUP('Pooling Demand- Subsidy &amp; ML'!$B254,'Main Sheet'!$B$9:$F$44,32,FALSE)</f>
        <v>-7.9</v>
      </c>
      <c r="AE254" s="108" t="e">
        <f t="shared" si="165"/>
        <v>#N/A</v>
      </c>
      <c r="AF254" s="108" t="e">
        <f t="shared" si="166"/>
        <v>#N/A</v>
      </c>
      <c r="AG254" s="108" t="e">
        <f t="shared" si="167"/>
        <v>#N/A</v>
      </c>
      <c r="AH254" s="134">
        <f>HLOOKUP('Pooling Demand- Subsidy &amp; ML'!$B254,'Main Sheet'!$B$9:$F$44,24,FALSE)</f>
        <v>54</v>
      </c>
      <c r="AI254" s="180">
        <f>HLOOKUP('Pooling Demand- Subsidy &amp; ML'!$B254,'Main Sheet'!$B$9:$F$44,34,FALSE)</f>
        <v>-2.9</v>
      </c>
      <c r="AJ254" s="180">
        <f>HLOOKUP('Pooling Demand- Subsidy &amp; ML'!$B254,'Main Sheet'!$B$9:$F$44,35,FALSE)</f>
        <v>-6.3</v>
      </c>
      <c r="AK254" s="180">
        <f>HLOOKUP('Pooling Demand- Subsidy &amp; ML'!$B254,'Main Sheet'!$B$9:$F$44,36,FALSE)</f>
        <v>-8.4</v>
      </c>
      <c r="AL254" s="108" t="e">
        <f t="shared" si="168"/>
        <v>#N/A</v>
      </c>
      <c r="AM254" s="108" t="e">
        <f t="shared" si="169"/>
        <v>#N/A</v>
      </c>
      <c r="AN254" s="108" t="e">
        <f t="shared" si="170"/>
        <v>#N/A</v>
      </c>
      <c r="AO254" s="128" t="e">
        <f>HLOOKUP($B254,'Main Sheet'!$B$9:$F$44,26,FALSE)*$P254/(1-AE254)</f>
        <v>#N/A</v>
      </c>
      <c r="AP254" s="128" t="e">
        <f>HLOOKUP($B254,'Main Sheet'!$B$9:$F$44,26,FALSE)*$P254/(1-AF254)</f>
        <v>#N/A</v>
      </c>
      <c r="AQ254" s="128" t="e">
        <f>HLOOKUP($B254,'Main Sheet'!$B$9:$F$44,26,FALSE)*$P254/(1-AG254)</f>
        <v>#N/A</v>
      </c>
      <c r="AR254" s="128" t="e">
        <f>HLOOKUP($B254,'Main Sheet'!$B$9:$F$44,26,FALSE)*$R254/(1-AE254)</f>
        <v>#N/A</v>
      </c>
      <c r="AS254" s="128" t="e">
        <f>HLOOKUP($B254,'Main Sheet'!$B$9:$F$44,26,FALSE)*$R254/(1-AF254)</f>
        <v>#N/A</v>
      </c>
      <c r="AT254" s="128" t="e">
        <f>HLOOKUP($B254,'Main Sheet'!$B$9:$F$44,26,FALSE)*$R254/(1-AG254)</f>
        <v>#N/A</v>
      </c>
      <c r="AU254" s="128" t="e">
        <f>HLOOKUP($B254,'Main Sheet'!$B$9:$F$44,26,FALSE)*$T254/(1-AL254)</f>
        <v>#N/A</v>
      </c>
      <c r="AV254" s="128" t="e">
        <f>HLOOKUP($B254,'Main Sheet'!$B$9:$F$44,26,FALSE)*$T254/(1-AM254)</f>
        <v>#N/A</v>
      </c>
      <c r="AW254" s="128" t="e">
        <f>HLOOKUP($B254,'Main Sheet'!$B$9:$F$44,26,FALSE)*$T254/(1-AN254)</f>
        <v>#N/A</v>
      </c>
      <c r="AX254" s="50" t="e">
        <f t="shared" si="171"/>
        <v>#N/A</v>
      </c>
      <c r="AY254" s="50" t="e">
        <f t="shared" si="172"/>
        <v>#N/A</v>
      </c>
      <c r="AZ254" s="50" t="e">
        <f t="shared" si="173"/>
        <v>#N/A</v>
      </c>
      <c r="BA254" s="50" t="e">
        <f t="shared" si="174"/>
        <v>#N/A</v>
      </c>
      <c r="BB254" s="50" t="e">
        <f t="shared" si="175"/>
        <v>#N/A</v>
      </c>
      <c r="BC254" s="50" t="e">
        <f t="shared" si="176"/>
        <v>#N/A</v>
      </c>
      <c r="BD254" s="50" t="e">
        <f t="shared" si="177"/>
        <v>#N/A</v>
      </c>
      <c r="BE254" s="50" t="e">
        <f t="shared" si="178"/>
        <v>#N/A</v>
      </c>
      <c r="BF254" s="50" t="e">
        <f t="shared" si="179"/>
        <v>#N/A</v>
      </c>
      <c r="BG254" s="131" t="e">
        <f t="shared" si="180"/>
        <v>#N/A</v>
      </c>
      <c r="BH254" s="131" t="e">
        <f t="shared" si="181"/>
        <v>#N/A</v>
      </c>
      <c r="BI254" s="131" t="e">
        <f t="shared" si="182"/>
        <v>#N/A</v>
      </c>
      <c r="BJ254" s="131" t="e">
        <f t="shared" si="183"/>
        <v>#N/A</v>
      </c>
      <c r="BK254" s="131" t="e">
        <f t="shared" si="184"/>
        <v>#N/A</v>
      </c>
      <c r="BL254" s="131" t="e">
        <f t="shared" si="185"/>
        <v>#N/A</v>
      </c>
      <c r="BM254" s="131" t="e">
        <f t="shared" si="186"/>
        <v>#N/A</v>
      </c>
      <c r="BN254" s="131" t="e">
        <f t="shared" si="187"/>
        <v>#N/A</v>
      </c>
      <c r="BO254" s="131" t="e">
        <f t="shared" si="188"/>
        <v>#N/A</v>
      </c>
      <c r="BP254" s="129" t="e">
        <f t="shared" si="189"/>
        <v>#N/A</v>
      </c>
      <c r="BQ254" s="129" t="e">
        <f t="shared" si="190"/>
        <v>#N/A</v>
      </c>
      <c r="BR254" s="129" t="e">
        <f t="shared" si="191"/>
        <v>#N/A</v>
      </c>
      <c r="BS254" s="129" t="e">
        <f t="shared" si="192"/>
        <v>#N/A</v>
      </c>
      <c r="BT254" s="129" t="e">
        <f t="shared" si="193"/>
        <v>#N/A</v>
      </c>
      <c r="BU254" s="129" t="e">
        <f t="shared" si="194"/>
        <v>#N/A</v>
      </c>
      <c r="BV254" s="129" t="e">
        <f t="shared" si="195"/>
        <v>#N/A</v>
      </c>
      <c r="BW254" s="129" t="e">
        <f t="shared" si="196"/>
        <v>#N/A</v>
      </c>
      <c r="BX254" s="129" t="e">
        <f t="shared" si="197"/>
        <v>#N/A</v>
      </c>
      <c r="BY254" s="131" t="e">
        <f t="shared" si="198"/>
        <v>#N/A</v>
      </c>
      <c r="BZ254" s="131" t="e">
        <f t="shared" si="199"/>
        <v>#N/A</v>
      </c>
      <c r="CA254" s="131" t="e">
        <f t="shared" si="200"/>
        <v>#N/A</v>
      </c>
      <c r="CB254" s="131" t="e">
        <f t="shared" si="201"/>
        <v>#N/A</v>
      </c>
      <c r="CC254" s="131" t="e">
        <f t="shared" si="202"/>
        <v>#N/A</v>
      </c>
      <c r="CD254" s="131" t="e">
        <f t="shared" si="203"/>
        <v>#N/A</v>
      </c>
      <c r="CE254" s="131" t="e">
        <f t="shared" si="204"/>
        <v>#N/A</v>
      </c>
      <c r="CF254" s="131" t="e">
        <f t="shared" si="205"/>
        <v>#N/A</v>
      </c>
      <c r="CG254" s="131" t="e">
        <f t="shared" si="206"/>
        <v>#N/A</v>
      </c>
    </row>
    <row r="255" spans="2:85" x14ac:dyDescent="0.2">
      <c r="B255" s="103">
        <v>2050</v>
      </c>
      <c r="C255" s="103">
        <v>4</v>
      </c>
      <c r="D255" s="103">
        <v>6</v>
      </c>
      <c r="E255" s="4" t="s">
        <v>6</v>
      </c>
      <c r="F255" s="4" t="s">
        <v>8</v>
      </c>
      <c r="G255" s="133">
        <f>SUMIFS('Model Trip Data'!$H:$H,'Model Trip Data'!$A:$A,$B255,'Model Trip Data'!$B:$B,$C255,'Model Trip Data'!$C:$C,$D255,'Model Trip Data'!$E:$E,G$7,'Model Trip Data'!$F:$F,G$8,'Model Trip Data'!$D:$D,G$10,'Model Trip Data'!$G:$G,G$9)</f>
        <v>0</v>
      </c>
      <c r="H255" s="133">
        <f>SUMIFS('Model Trip Data'!$H:$H,'Model Trip Data'!$A:$A,$B255,'Model Trip Data'!$B:$B,$C255,'Model Trip Data'!$C:$C,$D255,'Model Trip Data'!$E:$E,H$7,'Model Trip Data'!$F:$F,H$8,'Model Trip Data'!$D:$D,H$10,'Model Trip Data'!$G:$G,H$9)</f>
        <v>0</v>
      </c>
      <c r="I255" s="133">
        <f>SUMIFS('Model Trip Data'!$H:$H,'Model Trip Data'!$A:$A,$B255,'Model Trip Data'!$B:$B,$C255,'Model Trip Data'!$C:$C,$D255,'Model Trip Data'!$E:$E,I$7,'Model Trip Data'!$F:$F,I$8,'Model Trip Data'!$D:$D,I$10,'Model Trip Data'!$G:$G,I$9)</f>
        <v>0</v>
      </c>
      <c r="J255" s="133">
        <f>SUMIFS('Model Trip Data'!$H:$H,'Model Trip Data'!$A:$A,$B255,'Model Trip Data'!$B:$B,$C255,'Model Trip Data'!$C:$C,$D255,'Model Trip Data'!$E:$E,J$7,'Model Trip Data'!$F:$F,J$8,'Model Trip Data'!$D:$D,J$10,'Model Trip Data'!$G:$G,J$9)</f>
        <v>0</v>
      </c>
      <c r="K255" s="133">
        <f>SUMIFS('Model Trip Data'!$H:$H,'Model Trip Data'!$A:$A,$B255,'Model Trip Data'!$B:$B,$C255,'Model Trip Data'!$C:$C,$D255,'Model Trip Data'!$E:$E,K$7,'Model Trip Data'!$F:$F,K$8,'Model Trip Data'!$D:$D,K$10,'Model Trip Data'!$G:$G,K$9)</f>
        <v>0</v>
      </c>
      <c r="L255" s="133">
        <f>SUMIFS('Model Trip Data'!$H:$H,'Model Trip Data'!$A:$A,$B255,'Model Trip Data'!$B:$B,$C255,'Model Trip Data'!$C:$C,$D255,'Model Trip Data'!$E:$E,L$7,'Model Trip Data'!$F:$F,L$8,'Model Trip Data'!$D:$D,L$10,'Model Trip Data'!$G:$G,L$9)</f>
        <v>0</v>
      </c>
      <c r="M255" s="133">
        <f>SUMIFS('Model Trip Data'!$H:$H,'Model Trip Data'!$A:$A,$B255,'Model Trip Data'!$B:$B,$C255,'Model Trip Data'!$C:$C,$D255,'Model Trip Data'!$E:$E,M$7,'Model Trip Data'!$F:$F,M$8,'Model Trip Data'!$G:$G,M$9)</f>
        <v>0</v>
      </c>
      <c r="N255" s="133">
        <f>SUMIFS('Model Trip Data'!$H:$H,'Model Trip Data'!$A:$A,$B255,'Model Trip Data'!$B:$B,$C255,'Model Trip Data'!$C:$C,$D255,'Model Trip Data'!$E:$E,N$7,'Model Trip Data'!$F:$F,N$8,'Model Trip Data'!$G:$G,N$9)</f>
        <v>0</v>
      </c>
      <c r="O255" s="133">
        <f>SUMIFS('Model Trip Data'!$H:$H,'Model Trip Data'!$A:$A,$B255,'Model Trip Data'!$B:$B,$C255,'Model Trip Data'!$C:$C,$D255,'Model Trip Data'!$E:$E,O$7,'Model Trip Data'!$F:$F,O$8,'Model Trip Data'!$G:$G,O$9)</f>
        <v>0</v>
      </c>
      <c r="P255" s="134" t="e">
        <f>VLOOKUP($B255&amp;"_"&amp;$C255&amp;"_"&amp;$D255&amp;"_"&amp;P$10,'Model Skims Data'!$A:$H,6,FALSE)</f>
        <v>#N/A</v>
      </c>
      <c r="Q255" s="134" t="e">
        <f>VLOOKUP($B255&amp;"_"&amp;$C255&amp;"_"&amp;$D255&amp;"_"&amp;Q$10,'Model Skims Data'!$A:$H,7,FALSE)</f>
        <v>#N/A</v>
      </c>
      <c r="R255" s="134" t="e">
        <f>VLOOKUP($B255&amp;"_"&amp;$C255&amp;"_"&amp;$D255&amp;"_"&amp;R$10,'Model Skims Data'!$A:$H,6,FALSE)</f>
        <v>#N/A</v>
      </c>
      <c r="S255" s="134" t="e">
        <f>VLOOKUP($B255&amp;"_"&amp;$C255&amp;"_"&amp;$D255&amp;"_"&amp;S$10,'Model Skims Data'!$A:$H,7,FALSE)</f>
        <v>#N/A</v>
      </c>
      <c r="T255" s="134" t="e">
        <f>VLOOKUP($B255&amp;"_"&amp;$C255&amp;"_"&amp;$D255&amp;"_"&amp;T$10,'Model Skims Data'!$A:$H,6,FALSE)</f>
        <v>#N/A</v>
      </c>
      <c r="U255" s="134" t="e">
        <f>VLOOKUP($B255&amp;"_"&amp;$C255&amp;"_"&amp;$D255&amp;"_"&amp;U$10,'Model Skims Data'!$A:$H,7,FALSE)</f>
        <v>#N/A</v>
      </c>
      <c r="V255" s="134" t="e">
        <f>VLOOKUP($B255&amp;"_"&amp;$C255&amp;"_"&amp;$D255&amp;"_"&amp;V$10,'Model Skims Data'!$A:$H,8,FALSE)</f>
        <v>#N/A</v>
      </c>
      <c r="W255" s="134" t="e">
        <f>VLOOKUP($B255&amp;"_"&amp;$C255&amp;"_"&amp;$D255&amp;"_"&amp;W$10,'Model Skims Data'!$A:$H,8,FALSE)</f>
        <v>#N/A</v>
      </c>
      <c r="X255" s="134" t="e">
        <f>VLOOKUP($B255&amp;"_"&amp;$C255&amp;"_"&amp;$D255&amp;"_"&amp;X$10,'Model Skims Data'!$A:$H,8,FALSE)</f>
        <v>#N/A</v>
      </c>
      <c r="Y255" s="134">
        <f>HLOOKUP('Pooling Demand- Subsidy &amp; ML'!$B255,'Main Sheet'!$B$9:$F$44,21,FALSE)</f>
        <v>0</v>
      </c>
      <c r="Z255" s="134">
        <f>HLOOKUP('Pooling Demand- Subsidy &amp; ML'!$B255,'Main Sheet'!$B$9:$F$44,23,FALSE)</f>
        <v>0</v>
      </c>
      <c r="AA255" s="179">
        <f>HLOOKUP('Pooling Demand- Subsidy &amp; ML'!$B255,'Main Sheet'!$B$9:$F$44,28,FALSE)</f>
        <v>-1.9513339196716502E-3</v>
      </c>
      <c r="AB255" s="180">
        <f>HLOOKUP('Pooling Demand- Subsidy &amp; ML'!$B255,'Main Sheet'!$B$9:$F$44,30,FALSE)</f>
        <v>-2.6</v>
      </c>
      <c r="AC255" s="180">
        <f>HLOOKUP('Pooling Demand- Subsidy &amp; ML'!$B255,'Main Sheet'!$B$9:$F$44,31,FALSE)</f>
        <v>-5.9</v>
      </c>
      <c r="AD255" s="180">
        <f>HLOOKUP('Pooling Demand- Subsidy &amp; ML'!$B255,'Main Sheet'!$B$9:$F$44,32,FALSE)</f>
        <v>-7.9</v>
      </c>
      <c r="AE255" s="108" t="e">
        <f t="shared" si="165"/>
        <v>#N/A</v>
      </c>
      <c r="AF255" s="108" t="e">
        <f t="shared" si="166"/>
        <v>#N/A</v>
      </c>
      <c r="AG255" s="108" t="e">
        <f t="shared" si="167"/>
        <v>#N/A</v>
      </c>
      <c r="AH255" s="134">
        <f>HLOOKUP('Pooling Demand- Subsidy &amp; ML'!$B255,'Main Sheet'!$B$9:$F$44,24,FALSE)</f>
        <v>54</v>
      </c>
      <c r="AI255" s="180">
        <f>HLOOKUP('Pooling Demand- Subsidy &amp; ML'!$B255,'Main Sheet'!$B$9:$F$44,34,FALSE)</f>
        <v>-2.9</v>
      </c>
      <c r="AJ255" s="180">
        <f>HLOOKUP('Pooling Demand- Subsidy &amp; ML'!$B255,'Main Sheet'!$B$9:$F$44,35,FALSE)</f>
        <v>-6.3</v>
      </c>
      <c r="AK255" s="180">
        <f>HLOOKUP('Pooling Demand- Subsidy &amp; ML'!$B255,'Main Sheet'!$B$9:$F$44,36,FALSE)</f>
        <v>-8.4</v>
      </c>
      <c r="AL255" s="108" t="e">
        <f t="shared" si="168"/>
        <v>#N/A</v>
      </c>
      <c r="AM255" s="108" t="e">
        <f t="shared" si="169"/>
        <v>#N/A</v>
      </c>
      <c r="AN255" s="108" t="e">
        <f t="shared" si="170"/>
        <v>#N/A</v>
      </c>
      <c r="AO255" s="128" t="e">
        <f>HLOOKUP($B255,'Main Sheet'!$B$9:$F$44,26,FALSE)*$P255/(1-AE255)</f>
        <v>#N/A</v>
      </c>
      <c r="AP255" s="128" t="e">
        <f>HLOOKUP($B255,'Main Sheet'!$B$9:$F$44,26,FALSE)*$P255/(1-AF255)</f>
        <v>#N/A</v>
      </c>
      <c r="AQ255" s="128" t="e">
        <f>HLOOKUP($B255,'Main Sheet'!$B$9:$F$44,26,FALSE)*$P255/(1-AG255)</f>
        <v>#N/A</v>
      </c>
      <c r="AR255" s="128" t="e">
        <f>HLOOKUP($B255,'Main Sheet'!$B$9:$F$44,26,FALSE)*$R255/(1-AE255)</f>
        <v>#N/A</v>
      </c>
      <c r="AS255" s="128" t="e">
        <f>HLOOKUP($B255,'Main Sheet'!$B$9:$F$44,26,FALSE)*$R255/(1-AF255)</f>
        <v>#N/A</v>
      </c>
      <c r="AT255" s="128" t="e">
        <f>HLOOKUP($B255,'Main Sheet'!$B$9:$F$44,26,FALSE)*$R255/(1-AG255)</f>
        <v>#N/A</v>
      </c>
      <c r="AU255" s="128" t="e">
        <f>HLOOKUP($B255,'Main Sheet'!$B$9:$F$44,26,FALSE)*$T255/(1-AL255)</f>
        <v>#N/A</v>
      </c>
      <c r="AV255" s="128" t="e">
        <f>HLOOKUP($B255,'Main Sheet'!$B$9:$F$44,26,FALSE)*$T255/(1-AM255)</f>
        <v>#N/A</v>
      </c>
      <c r="AW255" s="128" t="e">
        <f>HLOOKUP($B255,'Main Sheet'!$B$9:$F$44,26,FALSE)*$T255/(1-AN255)</f>
        <v>#N/A</v>
      </c>
      <c r="AX255" s="50" t="e">
        <f t="shared" si="171"/>
        <v>#N/A</v>
      </c>
      <c r="AY255" s="50" t="e">
        <f t="shared" si="172"/>
        <v>#N/A</v>
      </c>
      <c r="AZ255" s="50" t="e">
        <f t="shared" si="173"/>
        <v>#N/A</v>
      </c>
      <c r="BA255" s="50" t="e">
        <f t="shared" si="174"/>
        <v>#N/A</v>
      </c>
      <c r="BB255" s="50" t="e">
        <f t="shared" si="175"/>
        <v>#N/A</v>
      </c>
      <c r="BC255" s="50" t="e">
        <f t="shared" si="176"/>
        <v>#N/A</v>
      </c>
      <c r="BD255" s="50" t="e">
        <f t="shared" si="177"/>
        <v>#N/A</v>
      </c>
      <c r="BE255" s="50" t="e">
        <f t="shared" si="178"/>
        <v>#N/A</v>
      </c>
      <c r="BF255" s="50" t="e">
        <f t="shared" si="179"/>
        <v>#N/A</v>
      </c>
      <c r="BG255" s="131" t="e">
        <f t="shared" si="180"/>
        <v>#N/A</v>
      </c>
      <c r="BH255" s="131" t="e">
        <f t="shared" si="181"/>
        <v>#N/A</v>
      </c>
      <c r="BI255" s="131" t="e">
        <f t="shared" si="182"/>
        <v>#N/A</v>
      </c>
      <c r="BJ255" s="131" t="e">
        <f t="shared" si="183"/>
        <v>#N/A</v>
      </c>
      <c r="BK255" s="131" t="e">
        <f t="shared" si="184"/>
        <v>#N/A</v>
      </c>
      <c r="BL255" s="131" t="e">
        <f t="shared" si="185"/>
        <v>#N/A</v>
      </c>
      <c r="BM255" s="131" t="e">
        <f t="shared" si="186"/>
        <v>#N/A</v>
      </c>
      <c r="BN255" s="131" t="e">
        <f t="shared" si="187"/>
        <v>#N/A</v>
      </c>
      <c r="BO255" s="131" t="e">
        <f t="shared" si="188"/>
        <v>#N/A</v>
      </c>
      <c r="BP255" s="129" t="e">
        <f t="shared" si="189"/>
        <v>#N/A</v>
      </c>
      <c r="BQ255" s="129" t="e">
        <f t="shared" si="190"/>
        <v>#N/A</v>
      </c>
      <c r="BR255" s="129" t="e">
        <f t="shared" si="191"/>
        <v>#N/A</v>
      </c>
      <c r="BS255" s="129" t="e">
        <f t="shared" si="192"/>
        <v>#N/A</v>
      </c>
      <c r="BT255" s="129" t="e">
        <f t="shared" si="193"/>
        <v>#N/A</v>
      </c>
      <c r="BU255" s="129" t="e">
        <f t="shared" si="194"/>
        <v>#N/A</v>
      </c>
      <c r="BV255" s="129" t="e">
        <f t="shared" si="195"/>
        <v>#N/A</v>
      </c>
      <c r="BW255" s="129" t="e">
        <f t="shared" si="196"/>
        <v>#N/A</v>
      </c>
      <c r="BX255" s="129" t="e">
        <f t="shared" si="197"/>
        <v>#N/A</v>
      </c>
      <c r="BY255" s="131" t="e">
        <f t="shared" si="198"/>
        <v>#N/A</v>
      </c>
      <c r="BZ255" s="131" t="e">
        <f t="shared" si="199"/>
        <v>#N/A</v>
      </c>
      <c r="CA255" s="131" t="e">
        <f t="shared" si="200"/>
        <v>#N/A</v>
      </c>
      <c r="CB255" s="131" t="e">
        <f t="shared" si="201"/>
        <v>#N/A</v>
      </c>
      <c r="CC255" s="131" t="e">
        <f t="shared" si="202"/>
        <v>#N/A</v>
      </c>
      <c r="CD255" s="131" t="e">
        <f t="shared" si="203"/>
        <v>#N/A</v>
      </c>
      <c r="CE255" s="131" t="e">
        <f t="shared" si="204"/>
        <v>#N/A</v>
      </c>
      <c r="CF255" s="131" t="e">
        <f t="shared" si="205"/>
        <v>#N/A</v>
      </c>
      <c r="CG255" s="131" t="e">
        <f t="shared" si="206"/>
        <v>#N/A</v>
      </c>
    </row>
    <row r="256" spans="2:85" x14ac:dyDescent="0.2">
      <c r="B256" s="103">
        <v>2050</v>
      </c>
      <c r="C256" s="103">
        <v>5</v>
      </c>
      <c r="D256" s="103">
        <v>6</v>
      </c>
      <c r="E256" s="4" t="s">
        <v>7</v>
      </c>
      <c r="F256" s="4" t="s">
        <v>8</v>
      </c>
      <c r="G256" s="133">
        <f>SUMIFS('Model Trip Data'!$H:$H,'Model Trip Data'!$A:$A,$B256,'Model Trip Data'!$B:$B,$C256,'Model Trip Data'!$C:$C,$D256,'Model Trip Data'!$E:$E,G$7,'Model Trip Data'!$F:$F,G$8,'Model Trip Data'!$D:$D,G$10,'Model Trip Data'!$G:$G,G$9)</f>
        <v>0</v>
      </c>
      <c r="H256" s="133">
        <f>SUMIFS('Model Trip Data'!$H:$H,'Model Trip Data'!$A:$A,$B256,'Model Trip Data'!$B:$B,$C256,'Model Trip Data'!$C:$C,$D256,'Model Trip Data'!$E:$E,H$7,'Model Trip Data'!$F:$F,H$8,'Model Trip Data'!$D:$D,H$10,'Model Trip Data'!$G:$G,H$9)</f>
        <v>0</v>
      </c>
      <c r="I256" s="133">
        <f>SUMIFS('Model Trip Data'!$H:$H,'Model Trip Data'!$A:$A,$B256,'Model Trip Data'!$B:$B,$C256,'Model Trip Data'!$C:$C,$D256,'Model Trip Data'!$E:$E,I$7,'Model Trip Data'!$F:$F,I$8,'Model Trip Data'!$D:$D,I$10,'Model Trip Data'!$G:$G,I$9)</f>
        <v>0</v>
      </c>
      <c r="J256" s="133">
        <f>SUMIFS('Model Trip Data'!$H:$H,'Model Trip Data'!$A:$A,$B256,'Model Trip Data'!$B:$B,$C256,'Model Trip Data'!$C:$C,$D256,'Model Trip Data'!$E:$E,J$7,'Model Trip Data'!$F:$F,J$8,'Model Trip Data'!$D:$D,J$10,'Model Trip Data'!$G:$G,J$9)</f>
        <v>0</v>
      </c>
      <c r="K256" s="133">
        <f>SUMIFS('Model Trip Data'!$H:$H,'Model Trip Data'!$A:$A,$B256,'Model Trip Data'!$B:$B,$C256,'Model Trip Data'!$C:$C,$D256,'Model Trip Data'!$E:$E,K$7,'Model Trip Data'!$F:$F,K$8,'Model Trip Data'!$D:$D,K$10,'Model Trip Data'!$G:$G,K$9)</f>
        <v>0</v>
      </c>
      <c r="L256" s="133">
        <f>SUMIFS('Model Trip Data'!$H:$H,'Model Trip Data'!$A:$A,$B256,'Model Trip Data'!$B:$B,$C256,'Model Trip Data'!$C:$C,$D256,'Model Trip Data'!$E:$E,L$7,'Model Trip Data'!$F:$F,L$8,'Model Trip Data'!$D:$D,L$10,'Model Trip Data'!$G:$G,L$9)</f>
        <v>0</v>
      </c>
      <c r="M256" s="133">
        <f>SUMIFS('Model Trip Data'!$H:$H,'Model Trip Data'!$A:$A,$B256,'Model Trip Data'!$B:$B,$C256,'Model Trip Data'!$C:$C,$D256,'Model Trip Data'!$E:$E,M$7,'Model Trip Data'!$F:$F,M$8,'Model Trip Data'!$G:$G,M$9)</f>
        <v>0</v>
      </c>
      <c r="N256" s="133">
        <f>SUMIFS('Model Trip Data'!$H:$H,'Model Trip Data'!$A:$A,$B256,'Model Trip Data'!$B:$B,$C256,'Model Trip Data'!$C:$C,$D256,'Model Trip Data'!$E:$E,N$7,'Model Trip Data'!$F:$F,N$8,'Model Trip Data'!$G:$G,N$9)</f>
        <v>0</v>
      </c>
      <c r="O256" s="133">
        <f>SUMIFS('Model Trip Data'!$H:$H,'Model Trip Data'!$A:$A,$B256,'Model Trip Data'!$B:$B,$C256,'Model Trip Data'!$C:$C,$D256,'Model Trip Data'!$E:$E,O$7,'Model Trip Data'!$F:$F,O$8,'Model Trip Data'!$G:$G,O$9)</f>
        <v>0</v>
      </c>
      <c r="P256" s="134" t="e">
        <f>VLOOKUP($B256&amp;"_"&amp;$C256&amp;"_"&amp;$D256&amp;"_"&amp;P$10,'Model Skims Data'!$A:$H,6,FALSE)</f>
        <v>#N/A</v>
      </c>
      <c r="Q256" s="134" t="e">
        <f>VLOOKUP($B256&amp;"_"&amp;$C256&amp;"_"&amp;$D256&amp;"_"&amp;Q$10,'Model Skims Data'!$A:$H,7,FALSE)</f>
        <v>#N/A</v>
      </c>
      <c r="R256" s="134" t="e">
        <f>VLOOKUP($B256&amp;"_"&amp;$C256&amp;"_"&amp;$D256&amp;"_"&amp;R$10,'Model Skims Data'!$A:$H,6,FALSE)</f>
        <v>#N/A</v>
      </c>
      <c r="S256" s="134" t="e">
        <f>VLOOKUP($B256&amp;"_"&amp;$C256&amp;"_"&amp;$D256&amp;"_"&amp;S$10,'Model Skims Data'!$A:$H,7,FALSE)</f>
        <v>#N/A</v>
      </c>
      <c r="T256" s="134" t="e">
        <f>VLOOKUP($B256&amp;"_"&amp;$C256&amp;"_"&amp;$D256&amp;"_"&amp;T$10,'Model Skims Data'!$A:$H,6,FALSE)</f>
        <v>#N/A</v>
      </c>
      <c r="U256" s="134" t="e">
        <f>VLOOKUP($B256&amp;"_"&amp;$C256&amp;"_"&amp;$D256&amp;"_"&amp;U$10,'Model Skims Data'!$A:$H,7,FALSE)</f>
        <v>#N/A</v>
      </c>
      <c r="V256" s="134" t="e">
        <f>VLOOKUP($B256&amp;"_"&amp;$C256&amp;"_"&amp;$D256&amp;"_"&amp;V$10,'Model Skims Data'!$A:$H,8,FALSE)</f>
        <v>#N/A</v>
      </c>
      <c r="W256" s="134" t="e">
        <f>VLOOKUP($B256&amp;"_"&amp;$C256&amp;"_"&amp;$D256&amp;"_"&amp;W$10,'Model Skims Data'!$A:$H,8,FALSE)</f>
        <v>#N/A</v>
      </c>
      <c r="X256" s="134" t="e">
        <f>VLOOKUP($B256&amp;"_"&amp;$C256&amp;"_"&amp;$D256&amp;"_"&amp;X$10,'Model Skims Data'!$A:$H,8,FALSE)</f>
        <v>#N/A</v>
      </c>
      <c r="Y256" s="134">
        <f>HLOOKUP('Pooling Demand- Subsidy &amp; ML'!$B256,'Main Sheet'!$B$9:$F$44,21,FALSE)</f>
        <v>0</v>
      </c>
      <c r="Z256" s="134">
        <f>HLOOKUP('Pooling Demand- Subsidy &amp; ML'!$B256,'Main Sheet'!$B$9:$F$44,23,FALSE)</f>
        <v>0</v>
      </c>
      <c r="AA256" s="179">
        <f>HLOOKUP('Pooling Demand- Subsidy &amp; ML'!$B256,'Main Sheet'!$B$9:$F$44,28,FALSE)</f>
        <v>-1.9513339196716502E-3</v>
      </c>
      <c r="AB256" s="180">
        <f>HLOOKUP('Pooling Demand- Subsidy &amp; ML'!$B256,'Main Sheet'!$B$9:$F$44,30,FALSE)</f>
        <v>-2.6</v>
      </c>
      <c r="AC256" s="180">
        <f>HLOOKUP('Pooling Demand- Subsidy &amp; ML'!$B256,'Main Sheet'!$B$9:$F$44,31,FALSE)</f>
        <v>-5.9</v>
      </c>
      <c r="AD256" s="180">
        <f>HLOOKUP('Pooling Demand- Subsidy &amp; ML'!$B256,'Main Sheet'!$B$9:$F$44,32,FALSE)</f>
        <v>-7.9</v>
      </c>
      <c r="AE256" s="108" t="e">
        <f t="shared" si="165"/>
        <v>#N/A</v>
      </c>
      <c r="AF256" s="108" t="e">
        <f t="shared" si="166"/>
        <v>#N/A</v>
      </c>
      <c r="AG256" s="108" t="e">
        <f t="shared" si="167"/>
        <v>#N/A</v>
      </c>
      <c r="AH256" s="134">
        <f>HLOOKUP('Pooling Demand- Subsidy &amp; ML'!$B256,'Main Sheet'!$B$9:$F$44,24,FALSE)</f>
        <v>54</v>
      </c>
      <c r="AI256" s="180">
        <f>HLOOKUP('Pooling Demand- Subsidy &amp; ML'!$B256,'Main Sheet'!$B$9:$F$44,34,FALSE)</f>
        <v>-2.9</v>
      </c>
      <c r="AJ256" s="180">
        <f>HLOOKUP('Pooling Demand- Subsidy &amp; ML'!$B256,'Main Sheet'!$B$9:$F$44,35,FALSE)</f>
        <v>-6.3</v>
      </c>
      <c r="AK256" s="180">
        <f>HLOOKUP('Pooling Demand- Subsidy &amp; ML'!$B256,'Main Sheet'!$B$9:$F$44,36,FALSE)</f>
        <v>-8.4</v>
      </c>
      <c r="AL256" s="108" t="e">
        <f t="shared" si="168"/>
        <v>#N/A</v>
      </c>
      <c r="AM256" s="108" t="e">
        <f t="shared" si="169"/>
        <v>#N/A</v>
      </c>
      <c r="AN256" s="108" t="e">
        <f t="shared" si="170"/>
        <v>#N/A</v>
      </c>
      <c r="AO256" s="128" t="e">
        <f>HLOOKUP($B256,'Main Sheet'!$B$9:$F$44,26,FALSE)*$P256/(1-AE256)</f>
        <v>#N/A</v>
      </c>
      <c r="AP256" s="128" t="e">
        <f>HLOOKUP($B256,'Main Sheet'!$B$9:$F$44,26,FALSE)*$P256/(1-AF256)</f>
        <v>#N/A</v>
      </c>
      <c r="AQ256" s="128" t="e">
        <f>HLOOKUP($B256,'Main Sheet'!$B$9:$F$44,26,FALSE)*$P256/(1-AG256)</f>
        <v>#N/A</v>
      </c>
      <c r="AR256" s="128" t="e">
        <f>HLOOKUP($B256,'Main Sheet'!$B$9:$F$44,26,FALSE)*$R256/(1-AE256)</f>
        <v>#N/A</v>
      </c>
      <c r="AS256" s="128" t="e">
        <f>HLOOKUP($B256,'Main Sheet'!$B$9:$F$44,26,FALSE)*$R256/(1-AF256)</f>
        <v>#N/A</v>
      </c>
      <c r="AT256" s="128" t="e">
        <f>HLOOKUP($B256,'Main Sheet'!$B$9:$F$44,26,FALSE)*$R256/(1-AG256)</f>
        <v>#N/A</v>
      </c>
      <c r="AU256" s="128" t="e">
        <f>HLOOKUP($B256,'Main Sheet'!$B$9:$F$44,26,FALSE)*$T256/(1-AL256)</f>
        <v>#N/A</v>
      </c>
      <c r="AV256" s="128" t="e">
        <f>HLOOKUP($B256,'Main Sheet'!$B$9:$F$44,26,FALSE)*$T256/(1-AM256)</f>
        <v>#N/A</v>
      </c>
      <c r="AW256" s="128" t="e">
        <f>HLOOKUP($B256,'Main Sheet'!$B$9:$F$44,26,FALSE)*$T256/(1-AN256)</f>
        <v>#N/A</v>
      </c>
      <c r="AX256" s="50" t="e">
        <f t="shared" si="171"/>
        <v>#N/A</v>
      </c>
      <c r="AY256" s="50" t="e">
        <f t="shared" si="172"/>
        <v>#N/A</v>
      </c>
      <c r="AZ256" s="50" t="e">
        <f t="shared" si="173"/>
        <v>#N/A</v>
      </c>
      <c r="BA256" s="50" t="e">
        <f t="shared" si="174"/>
        <v>#N/A</v>
      </c>
      <c r="BB256" s="50" t="e">
        <f t="shared" si="175"/>
        <v>#N/A</v>
      </c>
      <c r="BC256" s="50" t="e">
        <f t="shared" si="176"/>
        <v>#N/A</v>
      </c>
      <c r="BD256" s="50" t="e">
        <f t="shared" si="177"/>
        <v>#N/A</v>
      </c>
      <c r="BE256" s="50" t="e">
        <f t="shared" si="178"/>
        <v>#N/A</v>
      </c>
      <c r="BF256" s="50" t="e">
        <f t="shared" si="179"/>
        <v>#N/A</v>
      </c>
      <c r="BG256" s="131" t="e">
        <f t="shared" si="180"/>
        <v>#N/A</v>
      </c>
      <c r="BH256" s="131" t="e">
        <f t="shared" si="181"/>
        <v>#N/A</v>
      </c>
      <c r="BI256" s="131" t="e">
        <f t="shared" si="182"/>
        <v>#N/A</v>
      </c>
      <c r="BJ256" s="131" t="e">
        <f t="shared" si="183"/>
        <v>#N/A</v>
      </c>
      <c r="BK256" s="131" t="e">
        <f t="shared" si="184"/>
        <v>#N/A</v>
      </c>
      <c r="BL256" s="131" t="e">
        <f t="shared" si="185"/>
        <v>#N/A</v>
      </c>
      <c r="BM256" s="131" t="e">
        <f t="shared" si="186"/>
        <v>#N/A</v>
      </c>
      <c r="BN256" s="131" t="e">
        <f t="shared" si="187"/>
        <v>#N/A</v>
      </c>
      <c r="BO256" s="131" t="e">
        <f t="shared" si="188"/>
        <v>#N/A</v>
      </c>
      <c r="BP256" s="129" t="e">
        <f t="shared" si="189"/>
        <v>#N/A</v>
      </c>
      <c r="BQ256" s="129" t="e">
        <f t="shared" si="190"/>
        <v>#N/A</v>
      </c>
      <c r="BR256" s="129" t="e">
        <f t="shared" si="191"/>
        <v>#N/A</v>
      </c>
      <c r="BS256" s="129" t="e">
        <f t="shared" si="192"/>
        <v>#N/A</v>
      </c>
      <c r="BT256" s="129" t="e">
        <f t="shared" si="193"/>
        <v>#N/A</v>
      </c>
      <c r="BU256" s="129" t="e">
        <f t="shared" si="194"/>
        <v>#N/A</v>
      </c>
      <c r="BV256" s="129" t="e">
        <f t="shared" si="195"/>
        <v>#N/A</v>
      </c>
      <c r="BW256" s="129" t="e">
        <f t="shared" si="196"/>
        <v>#N/A</v>
      </c>
      <c r="BX256" s="129" t="e">
        <f t="shared" si="197"/>
        <v>#N/A</v>
      </c>
      <c r="BY256" s="131" t="e">
        <f t="shared" si="198"/>
        <v>#N/A</v>
      </c>
      <c r="BZ256" s="131" t="e">
        <f t="shared" si="199"/>
        <v>#N/A</v>
      </c>
      <c r="CA256" s="131" t="e">
        <f t="shared" si="200"/>
        <v>#N/A</v>
      </c>
      <c r="CB256" s="131" t="e">
        <f t="shared" si="201"/>
        <v>#N/A</v>
      </c>
      <c r="CC256" s="131" t="e">
        <f t="shared" si="202"/>
        <v>#N/A</v>
      </c>
      <c r="CD256" s="131" t="e">
        <f t="shared" si="203"/>
        <v>#N/A</v>
      </c>
      <c r="CE256" s="131" t="e">
        <f t="shared" si="204"/>
        <v>#N/A</v>
      </c>
      <c r="CF256" s="131" t="e">
        <f t="shared" si="205"/>
        <v>#N/A</v>
      </c>
      <c r="CG256" s="131" t="e">
        <f t="shared" si="206"/>
        <v>#N/A</v>
      </c>
    </row>
    <row r="257" spans="2:85" x14ac:dyDescent="0.2">
      <c r="B257" s="103">
        <v>2050</v>
      </c>
      <c r="C257" s="103">
        <v>6</v>
      </c>
      <c r="D257" s="103">
        <v>6</v>
      </c>
      <c r="E257" s="4" t="s">
        <v>8</v>
      </c>
      <c r="F257" s="4" t="s">
        <v>8</v>
      </c>
      <c r="G257" s="133">
        <f>SUMIFS('Model Trip Data'!$H:$H,'Model Trip Data'!$A:$A,$B257,'Model Trip Data'!$B:$B,$C257,'Model Trip Data'!$C:$C,$D257,'Model Trip Data'!$E:$E,G$7,'Model Trip Data'!$F:$F,G$8,'Model Trip Data'!$D:$D,G$10,'Model Trip Data'!$G:$G,G$9)</f>
        <v>0</v>
      </c>
      <c r="H257" s="133">
        <f>SUMIFS('Model Trip Data'!$H:$H,'Model Trip Data'!$A:$A,$B257,'Model Trip Data'!$B:$B,$C257,'Model Trip Data'!$C:$C,$D257,'Model Trip Data'!$E:$E,H$7,'Model Trip Data'!$F:$F,H$8,'Model Trip Data'!$D:$D,H$10,'Model Trip Data'!$G:$G,H$9)</f>
        <v>0</v>
      </c>
      <c r="I257" s="133">
        <f>SUMIFS('Model Trip Data'!$H:$H,'Model Trip Data'!$A:$A,$B257,'Model Trip Data'!$B:$B,$C257,'Model Trip Data'!$C:$C,$D257,'Model Trip Data'!$E:$E,I$7,'Model Trip Data'!$F:$F,I$8,'Model Trip Data'!$D:$D,I$10,'Model Trip Data'!$G:$G,I$9)</f>
        <v>0</v>
      </c>
      <c r="J257" s="133">
        <f>SUMIFS('Model Trip Data'!$H:$H,'Model Trip Data'!$A:$A,$B257,'Model Trip Data'!$B:$B,$C257,'Model Trip Data'!$C:$C,$D257,'Model Trip Data'!$E:$E,J$7,'Model Trip Data'!$F:$F,J$8,'Model Trip Data'!$D:$D,J$10,'Model Trip Data'!$G:$G,J$9)</f>
        <v>0</v>
      </c>
      <c r="K257" s="133">
        <f>SUMIFS('Model Trip Data'!$H:$H,'Model Trip Data'!$A:$A,$B257,'Model Trip Data'!$B:$B,$C257,'Model Trip Data'!$C:$C,$D257,'Model Trip Data'!$E:$E,K$7,'Model Trip Data'!$F:$F,K$8,'Model Trip Data'!$D:$D,K$10,'Model Trip Data'!$G:$G,K$9)</f>
        <v>0</v>
      </c>
      <c r="L257" s="133">
        <f>SUMIFS('Model Trip Data'!$H:$H,'Model Trip Data'!$A:$A,$B257,'Model Trip Data'!$B:$B,$C257,'Model Trip Data'!$C:$C,$D257,'Model Trip Data'!$E:$E,L$7,'Model Trip Data'!$F:$F,L$8,'Model Trip Data'!$D:$D,L$10,'Model Trip Data'!$G:$G,L$9)</f>
        <v>0</v>
      </c>
      <c r="M257" s="133">
        <f>SUMIFS('Model Trip Data'!$H:$H,'Model Trip Data'!$A:$A,$B257,'Model Trip Data'!$B:$B,$C257,'Model Trip Data'!$C:$C,$D257,'Model Trip Data'!$E:$E,M$7,'Model Trip Data'!$F:$F,M$8,'Model Trip Data'!$G:$G,M$9)</f>
        <v>0</v>
      </c>
      <c r="N257" s="133">
        <f>SUMIFS('Model Trip Data'!$H:$H,'Model Trip Data'!$A:$A,$B257,'Model Trip Data'!$B:$B,$C257,'Model Trip Data'!$C:$C,$D257,'Model Trip Data'!$E:$E,N$7,'Model Trip Data'!$F:$F,N$8,'Model Trip Data'!$G:$G,N$9)</f>
        <v>0</v>
      </c>
      <c r="O257" s="133">
        <f>SUMIFS('Model Trip Data'!$H:$H,'Model Trip Data'!$A:$A,$B257,'Model Trip Data'!$B:$B,$C257,'Model Trip Data'!$C:$C,$D257,'Model Trip Data'!$E:$E,O$7,'Model Trip Data'!$F:$F,O$8,'Model Trip Data'!$G:$G,O$9)</f>
        <v>0</v>
      </c>
      <c r="P257" s="134" t="e">
        <f>VLOOKUP($B257&amp;"_"&amp;$C257&amp;"_"&amp;$D257&amp;"_"&amp;P$10,'Model Skims Data'!$A:$H,6,FALSE)</f>
        <v>#N/A</v>
      </c>
      <c r="Q257" s="134" t="e">
        <f>VLOOKUP($B257&amp;"_"&amp;$C257&amp;"_"&amp;$D257&amp;"_"&amp;Q$10,'Model Skims Data'!$A:$H,7,FALSE)</f>
        <v>#N/A</v>
      </c>
      <c r="R257" s="134" t="e">
        <f>VLOOKUP($B257&amp;"_"&amp;$C257&amp;"_"&amp;$D257&amp;"_"&amp;R$10,'Model Skims Data'!$A:$H,6,FALSE)</f>
        <v>#N/A</v>
      </c>
      <c r="S257" s="134" t="e">
        <f>VLOOKUP($B257&amp;"_"&amp;$C257&amp;"_"&amp;$D257&amp;"_"&amp;S$10,'Model Skims Data'!$A:$H,7,FALSE)</f>
        <v>#N/A</v>
      </c>
      <c r="T257" s="134" t="e">
        <f>VLOOKUP($B257&amp;"_"&amp;$C257&amp;"_"&amp;$D257&amp;"_"&amp;T$10,'Model Skims Data'!$A:$H,6,FALSE)</f>
        <v>#N/A</v>
      </c>
      <c r="U257" s="134" t="e">
        <f>VLOOKUP($B257&amp;"_"&amp;$C257&amp;"_"&amp;$D257&amp;"_"&amp;U$10,'Model Skims Data'!$A:$H,7,FALSE)</f>
        <v>#N/A</v>
      </c>
      <c r="V257" s="134" t="e">
        <f>VLOOKUP($B257&amp;"_"&amp;$C257&amp;"_"&amp;$D257&amp;"_"&amp;V$10,'Model Skims Data'!$A:$H,8,FALSE)</f>
        <v>#N/A</v>
      </c>
      <c r="W257" s="134" t="e">
        <f>VLOOKUP($B257&amp;"_"&amp;$C257&amp;"_"&amp;$D257&amp;"_"&amp;W$10,'Model Skims Data'!$A:$H,8,FALSE)</f>
        <v>#N/A</v>
      </c>
      <c r="X257" s="134" t="e">
        <f>VLOOKUP($B257&amp;"_"&amp;$C257&amp;"_"&amp;$D257&amp;"_"&amp;X$10,'Model Skims Data'!$A:$H,8,FALSE)</f>
        <v>#N/A</v>
      </c>
      <c r="Y257" s="134">
        <f>HLOOKUP('Pooling Demand- Subsidy &amp; ML'!$B257,'Main Sheet'!$B$9:$F$44,21,FALSE)</f>
        <v>0</v>
      </c>
      <c r="Z257" s="134">
        <f>HLOOKUP('Pooling Demand- Subsidy &amp; ML'!$B257,'Main Sheet'!$B$9:$F$44,23,FALSE)</f>
        <v>0</v>
      </c>
      <c r="AA257" s="179">
        <f>HLOOKUP('Pooling Demand- Subsidy &amp; ML'!$B257,'Main Sheet'!$B$9:$F$44,28,FALSE)</f>
        <v>-1.9513339196716502E-3</v>
      </c>
      <c r="AB257" s="180">
        <f>HLOOKUP('Pooling Demand- Subsidy &amp; ML'!$B257,'Main Sheet'!$B$9:$F$44,30,FALSE)</f>
        <v>-2.6</v>
      </c>
      <c r="AC257" s="180">
        <f>HLOOKUP('Pooling Demand- Subsidy &amp; ML'!$B257,'Main Sheet'!$B$9:$F$44,31,FALSE)</f>
        <v>-5.9</v>
      </c>
      <c r="AD257" s="180">
        <f>HLOOKUP('Pooling Demand- Subsidy &amp; ML'!$B257,'Main Sheet'!$B$9:$F$44,32,FALSE)</f>
        <v>-7.9</v>
      </c>
      <c r="AE257" s="108" t="e">
        <f t="shared" si="165"/>
        <v>#N/A</v>
      </c>
      <c r="AF257" s="108" t="e">
        <f t="shared" si="166"/>
        <v>#N/A</v>
      </c>
      <c r="AG257" s="108" t="e">
        <f t="shared" si="167"/>
        <v>#N/A</v>
      </c>
      <c r="AH257" s="134">
        <f>HLOOKUP('Pooling Demand- Subsidy &amp; ML'!$B257,'Main Sheet'!$B$9:$F$44,24,FALSE)</f>
        <v>54</v>
      </c>
      <c r="AI257" s="180">
        <f>HLOOKUP('Pooling Demand- Subsidy &amp; ML'!$B257,'Main Sheet'!$B$9:$F$44,34,FALSE)</f>
        <v>-2.9</v>
      </c>
      <c r="AJ257" s="180">
        <f>HLOOKUP('Pooling Demand- Subsidy &amp; ML'!$B257,'Main Sheet'!$B$9:$F$44,35,FALSE)</f>
        <v>-6.3</v>
      </c>
      <c r="AK257" s="180">
        <f>HLOOKUP('Pooling Demand- Subsidy &amp; ML'!$B257,'Main Sheet'!$B$9:$F$44,36,FALSE)</f>
        <v>-8.4</v>
      </c>
      <c r="AL257" s="108" t="e">
        <f t="shared" si="168"/>
        <v>#N/A</v>
      </c>
      <c r="AM257" s="108" t="e">
        <f t="shared" si="169"/>
        <v>#N/A</v>
      </c>
      <c r="AN257" s="108" t="e">
        <f t="shared" si="170"/>
        <v>#N/A</v>
      </c>
      <c r="AO257" s="128" t="e">
        <f>HLOOKUP($B257,'Main Sheet'!$B$9:$F$44,26,FALSE)*$P257/(1-AE257)</f>
        <v>#N/A</v>
      </c>
      <c r="AP257" s="128" t="e">
        <f>HLOOKUP($B257,'Main Sheet'!$B$9:$F$44,26,FALSE)*$P257/(1-AF257)</f>
        <v>#N/A</v>
      </c>
      <c r="AQ257" s="128" t="e">
        <f>HLOOKUP($B257,'Main Sheet'!$B$9:$F$44,26,FALSE)*$P257/(1-AG257)</f>
        <v>#N/A</v>
      </c>
      <c r="AR257" s="128" t="e">
        <f>HLOOKUP($B257,'Main Sheet'!$B$9:$F$44,26,FALSE)*$R257/(1-AE257)</f>
        <v>#N/A</v>
      </c>
      <c r="AS257" s="128" t="e">
        <f>HLOOKUP($B257,'Main Sheet'!$B$9:$F$44,26,FALSE)*$R257/(1-AF257)</f>
        <v>#N/A</v>
      </c>
      <c r="AT257" s="128" t="e">
        <f>HLOOKUP($B257,'Main Sheet'!$B$9:$F$44,26,FALSE)*$R257/(1-AG257)</f>
        <v>#N/A</v>
      </c>
      <c r="AU257" s="128" t="e">
        <f>HLOOKUP($B257,'Main Sheet'!$B$9:$F$44,26,FALSE)*$T257/(1-AL257)</f>
        <v>#N/A</v>
      </c>
      <c r="AV257" s="128" t="e">
        <f>HLOOKUP($B257,'Main Sheet'!$B$9:$F$44,26,FALSE)*$T257/(1-AM257)</f>
        <v>#N/A</v>
      </c>
      <c r="AW257" s="128" t="e">
        <f>HLOOKUP($B257,'Main Sheet'!$B$9:$F$44,26,FALSE)*$T257/(1-AN257)</f>
        <v>#N/A</v>
      </c>
      <c r="AX257" s="50" t="e">
        <f t="shared" si="171"/>
        <v>#N/A</v>
      </c>
      <c r="AY257" s="50" t="e">
        <f t="shared" si="172"/>
        <v>#N/A</v>
      </c>
      <c r="AZ257" s="50" t="e">
        <f t="shared" si="173"/>
        <v>#N/A</v>
      </c>
      <c r="BA257" s="50" t="e">
        <f t="shared" si="174"/>
        <v>#N/A</v>
      </c>
      <c r="BB257" s="50" t="e">
        <f t="shared" si="175"/>
        <v>#N/A</v>
      </c>
      <c r="BC257" s="50" t="e">
        <f t="shared" si="176"/>
        <v>#N/A</v>
      </c>
      <c r="BD257" s="50" t="e">
        <f t="shared" si="177"/>
        <v>#N/A</v>
      </c>
      <c r="BE257" s="50" t="e">
        <f t="shared" si="178"/>
        <v>#N/A</v>
      </c>
      <c r="BF257" s="50" t="e">
        <f t="shared" si="179"/>
        <v>#N/A</v>
      </c>
      <c r="BG257" s="131" t="e">
        <f t="shared" si="180"/>
        <v>#N/A</v>
      </c>
      <c r="BH257" s="131" t="e">
        <f t="shared" si="181"/>
        <v>#N/A</v>
      </c>
      <c r="BI257" s="131" t="e">
        <f t="shared" si="182"/>
        <v>#N/A</v>
      </c>
      <c r="BJ257" s="131" t="e">
        <f t="shared" si="183"/>
        <v>#N/A</v>
      </c>
      <c r="BK257" s="131" t="e">
        <f t="shared" si="184"/>
        <v>#N/A</v>
      </c>
      <c r="BL257" s="131" t="e">
        <f t="shared" si="185"/>
        <v>#N/A</v>
      </c>
      <c r="BM257" s="131" t="e">
        <f t="shared" si="186"/>
        <v>#N/A</v>
      </c>
      <c r="BN257" s="131" t="e">
        <f t="shared" si="187"/>
        <v>#N/A</v>
      </c>
      <c r="BO257" s="131" t="e">
        <f t="shared" si="188"/>
        <v>#N/A</v>
      </c>
      <c r="BP257" s="129" t="e">
        <f t="shared" si="189"/>
        <v>#N/A</v>
      </c>
      <c r="BQ257" s="129" t="e">
        <f t="shared" si="190"/>
        <v>#N/A</v>
      </c>
      <c r="BR257" s="129" t="e">
        <f t="shared" si="191"/>
        <v>#N/A</v>
      </c>
      <c r="BS257" s="129" t="e">
        <f t="shared" si="192"/>
        <v>#N/A</v>
      </c>
      <c r="BT257" s="129" t="e">
        <f t="shared" si="193"/>
        <v>#N/A</v>
      </c>
      <c r="BU257" s="129" t="e">
        <f t="shared" si="194"/>
        <v>#N/A</v>
      </c>
      <c r="BV257" s="129" t="e">
        <f t="shared" si="195"/>
        <v>#N/A</v>
      </c>
      <c r="BW257" s="129" t="e">
        <f t="shared" si="196"/>
        <v>#N/A</v>
      </c>
      <c r="BX257" s="129" t="e">
        <f t="shared" si="197"/>
        <v>#N/A</v>
      </c>
      <c r="BY257" s="131" t="e">
        <f t="shared" si="198"/>
        <v>#N/A</v>
      </c>
      <c r="BZ257" s="131" t="e">
        <f t="shared" si="199"/>
        <v>#N/A</v>
      </c>
      <c r="CA257" s="131" t="e">
        <f t="shared" si="200"/>
        <v>#N/A</v>
      </c>
      <c r="CB257" s="131" t="e">
        <f t="shared" si="201"/>
        <v>#N/A</v>
      </c>
      <c r="CC257" s="131" t="e">
        <f t="shared" si="202"/>
        <v>#N/A</v>
      </c>
      <c r="CD257" s="131" t="e">
        <f t="shared" si="203"/>
        <v>#N/A</v>
      </c>
      <c r="CE257" s="131" t="e">
        <f t="shared" si="204"/>
        <v>#N/A</v>
      </c>
      <c r="CF257" s="131" t="e">
        <f t="shared" si="205"/>
        <v>#N/A</v>
      </c>
      <c r="CG257" s="131" t="e">
        <f t="shared" si="206"/>
        <v>#N/A</v>
      </c>
    </row>
  </sheetData>
  <mergeCells count="10">
    <mergeCell ref="B4:N4"/>
    <mergeCell ref="G11:O11"/>
    <mergeCell ref="P11:U11"/>
    <mergeCell ref="V11:X11"/>
    <mergeCell ref="BY11:CG11"/>
    <mergeCell ref="AE11:AN11"/>
    <mergeCell ref="AO11:AW11"/>
    <mergeCell ref="AX11:BF11"/>
    <mergeCell ref="BG11:BO11"/>
    <mergeCell ref="BP11:BX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sheetPr>
  <dimension ref="A1:H7806"/>
  <sheetViews>
    <sheetView zoomScaleNormal="100" workbookViewId="0">
      <selection activeCell="N33" sqref="N33"/>
    </sheetView>
  </sheetViews>
  <sheetFormatPr defaultRowHeight="15" x14ac:dyDescent="0.25"/>
  <cols>
    <col min="1" max="8" width="9.140625" style="21"/>
  </cols>
  <sheetData>
    <row r="1" spans="1:8" x14ac:dyDescent="0.25">
      <c r="A1" s="21" t="s">
        <v>16</v>
      </c>
      <c r="B1" s="21" t="s">
        <v>17</v>
      </c>
      <c r="C1" s="21" t="s">
        <v>18</v>
      </c>
      <c r="D1" s="21" t="s">
        <v>65</v>
      </c>
      <c r="E1" s="21" t="s">
        <v>66</v>
      </c>
      <c r="F1" s="21" t="s">
        <v>67</v>
      </c>
      <c r="G1" s="21" t="s">
        <v>96</v>
      </c>
      <c r="H1" s="21" t="s">
        <v>68</v>
      </c>
    </row>
    <row r="2" spans="1:8" x14ac:dyDescent="0.25">
      <c r="A2" s="21">
        <v>2035</v>
      </c>
      <c r="B2" s="21">
        <v>0</v>
      </c>
      <c r="C2" s="21">
        <v>0</v>
      </c>
      <c r="D2" s="21" t="s">
        <v>75</v>
      </c>
      <c r="E2" s="21" t="s">
        <v>70</v>
      </c>
      <c r="F2" s="21" t="s">
        <v>71</v>
      </c>
      <c r="G2" s="21">
        <v>0</v>
      </c>
      <c r="H2" s="21">
        <v>1117</v>
      </c>
    </row>
    <row r="3" spans="1:8" x14ac:dyDescent="0.25">
      <c r="A3" s="21">
        <v>2035</v>
      </c>
      <c r="B3" s="21">
        <v>0</v>
      </c>
      <c r="C3" s="21">
        <v>0</v>
      </c>
      <c r="D3" s="21" t="s">
        <v>75</v>
      </c>
      <c r="E3" s="21" t="s">
        <v>70</v>
      </c>
      <c r="F3" s="21" t="s">
        <v>71</v>
      </c>
      <c r="G3" s="21">
        <v>1</v>
      </c>
      <c r="H3" s="21">
        <v>18499</v>
      </c>
    </row>
    <row r="4" spans="1:8" x14ac:dyDescent="0.25">
      <c r="A4" s="21">
        <v>2035</v>
      </c>
      <c r="B4" s="21">
        <v>0</v>
      </c>
      <c r="C4" s="21">
        <v>0</v>
      </c>
      <c r="D4" s="21" t="s">
        <v>75</v>
      </c>
      <c r="E4" s="21" t="s">
        <v>70</v>
      </c>
      <c r="F4" s="21" t="s">
        <v>71</v>
      </c>
      <c r="G4" s="21">
        <v>2</v>
      </c>
      <c r="H4" s="21">
        <v>30681</v>
      </c>
    </row>
    <row r="5" spans="1:8" x14ac:dyDescent="0.25">
      <c r="A5" s="21">
        <v>2035</v>
      </c>
      <c r="B5" s="21">
        <v>0</v>
      </c>
      <c r="C5" s="21">
        <v>0</v>
      </c>
      <c r="D5" s="21" t="s">
        <v>75</v>
      </c>
      <c r="E5" s="21" t="s">
        <v>70</v>
      </c>
      <c r="F5" s="21" t="s">
        <v>71</v>
      </c>
      <c r="G5" s="21">
        <v>3</v>
      </c>
      <c r="H5" s="21">
        <v>10992</v>
      </c>
    </row>
    <row r="6" spans="1:8" x14ac:dyDescent="0.25">
      <c r="A6" s="21">
        <v>2035</v>
      </c>
      <c r="B6" s="21">
        <v>0</v>
      </c>
      <c r="C6" s="21">
        <v>0</v>
      </c>
      <c r="D6" s="21" t="s">
        <v>75</v>
      </c>
      <c r="E6" s="21" t="s">
        <v>70</v>
      </c>
      <c r="F6" s="21" t="s">
        <v>71</v>
      </c>
      <c r="G6" s="21">
        <v>4</v>
      </c>
      <c r="H6" s="21">
        <v>6761</v>
      </c>
    </row>
    <row r="7" spans="1:8" x14ac:dyDescent="0.25">
      <c r="A7" s="21">
        <v>2035</v>
      </c>
      <c r="B7" s="21">
        <v>0</v>
      </c>
      <c r="C7" s="21">
        <v>0</v>
      </c>
      <c r="D7" s="21" t="s">
        <v>75</v>
      </c>
      <c r="E7" s="21" t="s">
        <v>70</v>
      </c>
      <c r="F7" s="21" t="s">
        <v>72</v>
      </c>
      <c r="G7" s="21">
        <v>0</v>
      </c>
      <c r="H7" s="21">
        <v>956</v>
      </c>
    </row>
    <row r="8" spans="1:8" x14ac:dyDescent="0.25">
      <c r="A8" s="21">
        <v>2035</v>
      </c>
      <c r="B8" s="21">
        <v>0</v>
      </c>
      <c r="C8" s="21">
        <v>0</v>
      </c>
      <c r="D8" s="21" t="s">
        <v>75</v>
      </c>
      <c r="E8" s="21" t="s">
        <v>70</v>
      </c>
      <c r="F8" s="21" t="s">
        <v>72</v>
      </c>
      <c r="G8" s="21">
        <v>1</v>
      </c>
      <c r="H8" s="21">
        <v>19082</v>
      </c>
    </row>
    <row r="9" spans="1:8" x14ac:dyDescent="0.25">
      <c r="A9" s="21">
        <v>2035</v>
      </c>
      <c r="B9" s="21">
        <v>0</v>
      </c>
      <c r="C9" s="21">
        <v>0</v>
      </c>
      <c r="D9" s="21" t="s">
        <v>75</v>
      </c>
      <c r="E9" s="21" t="s">
        <v>70</v>
      </c>
      <c r="F9" s="21" t="s">
        <v>72</v>
      </c>
      <c r="G9" s="21">
        <v>2</v>
      </c>
      <c r="H9" s="21">
        <v>23271</v>
      </c>
    </row>
    <row r="10" spans="1:8" x14ac:dyDescent="0.25">
      <c r="A10" s="21">
        <v>2035</v>
      </c>
      <c r="B10" s="21">
        <v>0</v>
      </c>
      <c r="C10" s="21">
        <v>0</v>
      </c>
      <c r="D10" s="21" t="s">
        <v>75</v>
      </c>
      <c r="E10" s="21" t="s">
        <v>70</v>
      </c>
      <c r="F10" s="21" t="s">
        <v>72</v>
      </c>
      <c r="G10" s="21">
        <v>3</v>
      </c>
      <c r="H10" s="21">
        <v>7454</v>
      </c>
    </row>
    <row r="11" spans="1:8" x14ac:dyDescent="0.25">
      <c r="A11" s="21">
        <v>2035</v>
      </c>
      <c r="B11" s="21">
        <v>0</v>
      </c>
      <c r="C11" s="21">
        <v>0</v>
      </c>
      <c r="D11" s="21" t="s">
        <v>75</v>
      </c>
      <c r="E11" s="21" t="s">
        <v>70</v>
      </c>
      <c r="F11" s="21" t="s">
        <v>72</v>
      </c>
      <c r="G11" s="21">
        <v>4</v>
      </c>
      <c r="H11" s="21">
        <v>3536</v>
      </c>
    </row>
    <row r="12" spans="1:8" x14ac:dyDescent="0.25">
      <c r="A12" s="21">
        <v>2035</v>
      </c>
      <c r="B12" s="21">
        <v>0</v>
      </c>
      <c r="C12" s="21">
        <v>0</v>
      </c>
      <c r="D12" s="21" t="s">
        <v>75</v>
      </c>
      <c r="E12" s="21" t="s">
        <v>74</v>
      </c>
      <c r="F12" s="21" t="s">
        <v>71</v>
      </c>
      <c r="G12" s="21">
        <v>0</v>
      </c>
      <c r="H12" s="21">
        <v>28962</v>
      </c>
    </row>
    <row r="13" spans="1:8" x14ac:dyDescent="0.25">
      <c r="A13" s="21">
        <v>2035</v>
      </c>
      <c r="B13" s="21">
        <v>0</v>
      </c>
      <c r="C13" s="21">
        <v>0</v>
      </c>
      <c r="D13" s="21" t="s">
        <v>75</v>
      </c>
      <c r="E13" s="21" t="s">
        <v>74</v>
      </c>
      <c r="F13" s="21" t="s">
        <v>71</v>
      </c>
      <c r="G13" s="21">
        <v>1</v>
      </c>
      <c r="H13" s="21">
        <v>26996</v>
      </c>
    </row>
    <row r="14" spans="1:8" x14ac:dyDescent="0.25">
      <c r="A14" s="21">
        <v>2035</v>
      </c>
      <c r="B14" s="21">
        <v>0</v>
      </c>
      <c r="C14" s="21">
        <v>0</v>
      </c>
      <c r="D14" s="21" t="s">
        <v>75</v>
      </c>
      <c r="E14" s="21" t="s">
        <v>74</v>
      </c>
      <c r="F14" s="21" t="s">
        <v>71</v>
      </c>
      <c r="G14" s="21">
        <v>2</v>
      </c>
      <c r="H14" s="21">
        <v>19398</v>
      </c>
    </row>
    <row r="15" spans="1:8" x14ac:dyDescent="0.25">
      <c r="A15" s="21">
        <v>2035</v>
      </c>
      <c r="B15" s="21">
        <v>0</v>
      </c>
      <c r="C15" s="21">
        <v>0</v>
      </c>
      <c r="D15" s="21" t="s">
        <v>75</v>
      </c>
      <c r="E15" s="21" t="s">
        <v>74</v>
      </c>
      <c r="F15" s="21" t="s">
        <v>71</v>
      </c>
      <c r="G15" s="21">
        <v>3</v>
      </c>
      <c r="H15" s="21">
        <v>6333</v>
      </c>
    </row>
    <row r="16" spans="1:8" x14ac:dyDescent="0.25">
      <c r="A16" s="21">
        <v>2035</v>
      </c>
      <c r="B16" s="21">
        <v>0</v>
      </c>
      <c r="C16" s="21">
        <v>0</v>
      </c>
      <c r="D16" s="21" t="s">
        <v>75</v>
      </c>
      <c r="E16" s="21" t="s">
        <v>74</v>
      </c>
      <c r="F16" s="21" t="s">
        <v>71</v>
      </c>
      <c r="G16" s="21">
        <v>4</v>
      </c>
      <c r="H16" s="21">
        <v>4097</v>
      </c>
    </row>
    <row r="17" spans="1:8" x14ac:dyDescent="0.25">
      <c r="A17" s="21">
        <v>2035</v>
      </c>
      <c r="B17" s="21">
        <v>0</v>
      </c>
      <c r="C17" s="21">
        <v>0</v>
      </c>
      <c r="D17" s="21" t="s">
        <v>75</v>
      </c>
      <c r="E17" s="21" t="s">
        <v>74</v>
      </c>
      <c r="F17" s="21" t="s">
        <v>72</v>
      </c>
      <c r="G17" s="21">
        <v>0</v>
      </c>
      <c r="H17" s="21">
        <v>9551</v>
      </c>
    </row>
    <row r="18" spans="1:8" x14ac:dyDescent="0.25">
      <c r="A18" s="21">
        <v>2035</v>
      </c>
      <c r="B18" s="21">
        <v>0</v>
      </c>
      <c r="C18" s="21">
        <v>0</v>
      </c>
      <c r="D18" s="21" t="s">
        <v>75</v>
      </c>
      <c r="E18" s="21" t="s">
        <v>74</v>
      </c>
      <c r="F18" s="21" t="s">
        <v>72</v>
      </c>
      <c r="G18" s="21">
        <v>1</v>
      </c>
      <c r="H18" s="21">
        <v>5844</v>
      </c>
    </row>
    <row r="19" spans="1:8" x14ac:dyDescent="0.25">
      <c r="A19" s="21">
        <v>2035</v>
      </c>
      <c r="B19" s="21">
        <v>0</v>
      </c>
      <c r="C19" s="21">
        <v>0</v>
      </c>
      <c r="D19" s="21" t="s">
        <v>75</v>
      </c>
      <c r="E19" s="21" t="s">
        <v>74</v>
      </c>
      <c r="F19" s="21" t="s">
        <v>72</v>
      </c>
      <c r="G19" s="21">
        <v>2</v>
      </c>
      <c r="H19" s="21">
        <v>3680</v>
      </c>
    </row>
    <row r="20" spans="1:8" x14ac:dyDescent="0.25">
      <c r="A20" s="21">
        <v>2035</v>
      </c>
      <c r="B20" s="21">
        <v>0</v>
      </c>
      <c r="C20" s="21">
        <v>0</v>
      </c>
      <c r="D20" s="21" t="s">
        <v>75</v>
      </c>
      <c r="E20" s="21" t="s">
        <v>74</v>
      </c>
      <c r="F20" s="21" t="s">
        <v>72</v>
      </c>
      <c r="G20" s="21">
        <v>3</v>
      </c>
      <c r="H20" s="21">
        <v>1188</v>
      </c>
    </row>
    <row r="21" spans="1:8" x14ac:dyDescent="0.25">
      <c r="A21" s="21">
        <v>2035</v>
      </c>
      <c r="B21" s="21">
        <v>0</v>
      </c>
      <c r="C21" s="21">
        <v>0</v>
      </c>
      <c r="D21" s="21" t="s">
        <v>75</v>
      </c>
      <c r="E21" s="21" t="s">
        <v>74</v>
      </c>
      <c r="F21" s="21" t="s">
        <v>72</v>
      </c>
      <c r="G21" s="21">
        <v>4</v>
      </c>
      <c r="H21" s="21">
        <v>673</v>
      </c>
    </row>
    <row r="22" spans="1:8" x14ac:dyDescent="0.25">
      <c r="A22" s="21">
        <v>2035</v>
      </c>
      <c r="B22" s="21">
        <v>0</v>
      </c>
      <c r="C22" s="21">
        <v>0</v>
      </c>
      <c r="D22" s="21" t="s">
        <v>75</v>
      </c>
      <c r="E22" s="21" t="s">
        <v>73</v>
      </c>
      <c r="F22" s="21" t="s">
        <v>71</v>
      </c>
      <c r="G22" s="21">
        <v>0</v>
      </c>
      <c r="H22" s="21">
        <v>5760</v>
      </c>
    </row>
    <row r="23" spans="1:8" x14ac:dyDescent="0.25">
      <c r="A23" s="21">
        <v>2035</v>
      </c>
      <c r="B23" s="21">
        <v>0</v>
      </c>
      <c r="C23" s="21">
        <v>0</v>
      </c>
      <c r="D23" s="21" t="s">
        <v>75</v>
      </c>
      <c r="E23" s="21" t="s">
        <v>73</v>
      </c>
      <c r="F23" s="21" t="s">
        <v>71</v>
      </c>
      <c r="G23" s="21">
        <v>1</v>
      </c>
      <c r="H23" s="21">
        <v>58280</v>
      </c>
    </row>
    <row r="24" spans="1:8" x14ac:dyDescent="0.25">
      <c r="A24" s="21">
        <v>2035</v>
      </c>
      <c r="B24" s="21">
        <v>0</v>
      </c>
      <c r="C24" s="21">
        <v>0</v>
      </c>
      <c r="D24" s="21" t="s">
        <v>75</v>
      </c>
      <c r="E24" s="21" t="s">
        <v>73</v>
      </c>
      <c r="F24" s="21" t="s">
        <v>71</v>
      </c>
      <c r="G24" s="21">
        <v>2</v>
      </c>
      <c r="H24" s="21">
        <v>70966</v>
      </c>
    </row>
    <row r="25" spans="1:8" x14ac:dyDescent="0.25">
      <c r="A25" s="21">
        <v>2035</v>
      </c>
      <c r="B25" s="21">
        <v>0</v>
      </c>
      <c r="C25" s="21">
        <v>0</v>
      </c>
      <c r="D25" s="21" t="s">
        <v>75</v>
      </c>
      <c r="E25" s="21" t="s">
        <v>73</v>
      </c>
      <c r="F25" s="21" t="s">
        <v>71</v>
      </c>
      <c r="G25" s="21">
        <v>3</v>
      </c>
      <c r="H25" s="21">
        <v>27725</v>
      </c>
    </row>
    <row r="26" spans="1:8" x14ac:dyDescent="0.25">
      <c r="A26" s="21">
        <v>2035</v>
      </c>
      <c r="B26" s="21">
        <v>0</v>
      </c>
      <c r="C26" s="21">
        <v>0</v>
      </c>
      <c r="D26" s="21" t="s">
        <v>75</v>
      </c>
      <c r="E26" s="21" t="s">
        <v>73</v>
      </c>
      <c r="F26" s="21" t="s">
        <v>71</v>
      </c>
      <c r="G26" s="21">
        <v>4</v>
      </c>
      <c r="H26" s="21">
        <v>19406</v>
      </c>
    </row>
    <row r="27" spans="1:8" x14ac:dyDescent="0.25">
      <c r="A27" s="21">
        <v>2035</v>
      </c>
      <c r="B27" s="21">
        <v>0</v>
      </c>
      <c r="C27" s="21">
        <v>0</v>
      </c>
      <c r="D27" s="21" t="s">
        <v>75</v>
      </c>
      <c r="E27" s="21" t="s">
        <v>73</v>
      </c>
      <c r="F27" s="21" t="s">
        <v>72</v>
      </c>
      <c r="G27" s="21">
        <v>0</v>
      </c>
      <c r="H27" s="21">
        <v>1012</v>
      </c>
    </row>
    <row r="28" spans="1:8" x14ac:dyDescent="0.25">
      <c r="A28" s="21">
        <v>2035</v>
      </c>
      <c r="B28" s="21">
        <v>0</v>
      </c>
      <c r="C28" s="21">
        <v>0</v>
      </c>
      <c r="D28" s="21" t="s">
        <v>75</v>
      </c>
      <c r="E28" s="21" t="s">
        <v>73</v>
      </c>
      <c r="F28" s="21" t="s">
        <v>72</v>
      </c>
      <c r="G28" s="21">
        <v>1</v>
      </c>
      <c r="H28" s="21">
        <v>3924</v>
      </c>
    </row>
    <row r="29" spans="1:8" x14ac:dyDescent="0.25">
      <c r="A29" s="21">
        <v>2035</v>
      </c>
      <c r="B29" s="21">
        <v>0</v>
      </c>
      <c r="C29" s="21">
        <v>0</v>
      </c>
      <c r="D29" s="21" t="s">
        <v>75</v>
      </c>
      <c r="E29" s="21" t="s">
        <v>73</v>
      </c>
      <c r="F29" s="21" t="s">
        <v>72</v>
      </c>
      <c r="G29" s="21">
        <v>2</v>
      </c>
      <c r="H29" s="21">
        <v>6108</v>
      </c>
    </row>
    <row r="30" spans="1:8" x14ac:dyDescent="0.25">
      <c r="A30" s="21">
        <v>2035</v>
      </c>
      <c r="B30" s="21">
        <v>0</v>
      </c>
      <c r="C30" s="21">
        <v>0</v>
      </c>
      <c r="D30" s="21" t="s">
        <v>75</v>
      </c>
      <c r="E30" s="21" t="s">
        <v>73</v>
      </c>
      <c r="F30" s="21" t="s">
        <v>72</v>
      </c>
      <c r="G30" s="21">
        <v>3</v>
      </c>
      <c r="H30" s="21">
        <v>2393</v>
      </c>
    </row>
    <row r="31" spans="1:8" x14ac:dyDescent="0.25">
      <c r="A31" s="21">
        <v>2035</v>
      </c>
      <c r="B31" s="21">
        <v>0</v>
      </c>
      <c r="C31" s="21">
        <v>0</v>
      </c>
      <c r="D31" s="21" t="s">
        <v>75</v>
      </c>
      <c r="E31" s="21" t="s">
        <v>73</v>
      </c>
      <c r="F31" s="21" t="s">
        <v>72</v>
      </c>
      <c r="G31" s="21">
        <v>4</v>
      </c>
      <c r="H31" s="21">
        <v>1377</v>
      </c>
    </row>
    <row r="32" spans="1:8" x14ac:dyDescent="0.25">
      <c r="A32" s="21">
        <v>2035</v>
      </c>
      <c r="B32" s="21">
        <v>0</v>
      </c>
      <c r="C32" s="21">
        <v>0</v>
      </c>
      <c r="D32" s="21" t="s">
        <v>75</v>
      </c>
      <c r="E32" s="21" t="s">
        <v>76</v>
      </c>
      <c r="F32" s="21" t="s">
        <v>71</v>
      </c>
      <c r="G32" s="21">
        <v>0</v>
      </c>
      <c r="H32" s="21">
        <v>5113</v>
      </c>
    </row>
    <row r="33" spans="1:8" x14ac:dyDescent="0.25">
      <c r="A33" s="21">
        <v>2035</v>
      </c>
      <c r="B33" s="21">
        <v>0</v>
      </c>
      <c r="C33" s="21">
        <v>0</v>
      </c>
      <c r="D33" s="21" t="s">
        <v>75</v>
      </c>
      <c r="E33" s="21" t="s">
        <v>76</v>
      </c>
      <c r="F33" s="21" t="s">
        <v>71</v>
      </c>
      <c r="G33" s="21">
        <v>1</v>
      </c>
      <c r="H33" s="21">
        <v>4321</v>
      </c>
    </row>
    <row r="34" spans="1:8" x14ac:dyDescent="0.25">
      <c r="A34" s="21">
        <v>2035</v>
      </c>
      <c r="B34" s="21">
        <v>0</v>
      </c>
      <c r="C34" s="21">
        <v>0</v>
      </c>
      <c r="D34" s="21" t="s">
        <v>75</v>
      </c>
      <c r="E34" s="21" t="s">
        <v>76</v>
      </c>
      <c r="F34" s="21" t="s">
        <v>71</v>
      </c>
      <c r="G34" s="21">
        <v>2</v>
      </c>
      <c r="H34" s="21">
        <v>4044</v>
      </c>
    </row>
    <row r="35" spans="1:8" x14ac:dyDescent="0.25">
      <c r="A35" s="21">
        <v>2035</v>
      </c>
      <c r="B35" s="21">
        <v>0</v>
      </c>
      <c r="C35" s="21">
        <v>0</v>
      </c>
      <c r="D35" s="21" t="s">
        <v>75</v>
      </c>
      <c r="E35" s="21" t="s">
        <v>76</v>
      </c>
      <c r="F35" s="21" t="s">
        <v>71</v>
      </c>
      <c r="G35" s="21">
        <v>3</v>
      </c>
      <c r="H35" s="21">
        <v>1232</v>
      </c>
    </row>
    <row r="36" spans="1:8" x14ac:dyDescent="0.25">
      <c r="A36" s="21">
        <v>2035</v>
      </c>
      <c r="B36" s="21">
        <v>0</v>
      </c>
      <c r="C36" s="21">
        <v>0</v>
      </c>
      <c r="D36" s="21" t="s">
        <v>75</v>
      </c>
      <c r="E36" s="21" t="s">
        <v>76</v>
      </c>
      <c r="F36" s="21" t="s">
        <v>71</v>
      </c>
      <c r="G36" s="21">
        <v>4</v>
      </c>
      <c r="H36" s="21">
        <v>948</v>
      </c>
    </row>
    <row r="37" spans="1:8" x14ac:dyDescent="0.25">
      <c r="A37" s="21">
        <v>2035</v>
      </c>
      <c r="B37" s="21">
        <v>0</v>
      </c>
      <c r="C37" s="21">
        <v>0</v>
      </c>
      <c r="D37" s="21" t="s">
        <v>75</v>
      </c>
      <c r="E37" s="21" t="s">
        <v>76</v>
      </c>
      <c r="F37" s="21" t="s">
        <v>72</v>
      </c>
      <c r="G37" s="21">
        <v>0</v>
      </c>
      <c r="H37" s="21">
        <v>5047</v>
      </c>
    </row>
    <row r="38" spans="1:8" x14ac:dyDescent="0.25">
      <c r="A38" s="21">
        <v>2035</v>
      </c>
      <c r="B38" s="21">
        <v>0</v>
      </c>
      <c r="C38" s="21">
        <v>0</v>
      </c>
      <c r="D38" s="21" t="s">
        <v>75</v>
      </c>
      <c r="E38" s="21" t="s">
        <v>76</v>
      </c>
      <c r="F38" s="21" t="s">
        <v>72</v>
      </c>
      <c r="G38" s="21">
        <v>1</v>
      </c>
      <c r="H38" s="21">
        <v>3414</v>
      </c>
    </row>
    <row r="39" spans="1:8" x14ac:dyDescent="0.25">
      <c r="A39" s="21">
        <v>2035</v>
      </c>
      <c r="B39" s="21">
        <v>0</v>
      </c>
      <c r="C39" s="21">
        <v>0</v>
      </c>
      <c r="D39" s="21" t="s">
        <v>75</v>
      </c>
      <c r="E39" s="21" t="s">
        <v>76</v>
      </c>
      <c r="F39" s="21" t="s">
        <v>72</v>
      </c>
      <c r="G39" s="21">
        <v>2</v>
      </c>
      <c r="H39" s="21">
        <v>2539</v>
      </c>
    </row>
    <row r="40" spans="1:8" x14ac:dyDescent="0.25">
      <c r="A40" s="21">
        <v>2035</v>
      </c>
      <c r="B40" s="21">
        <v>0</v>
      </c>
      <c r="C40" s="21">
        <v>0</v>
      </c>
      <c r="D40" s="21" t="s">
        <v>75</v>
      </c>
      <c r="E40" s="21" t="s">
        <v>76</v>
      </c>
      <c r="F40" s="21" t="s">
        <v>72</v>
      </c>
      <c r="G40" s="21">
        <v>3</v>
      </c>
      <c r="H40" s="21">
        <v>825</v>
      </c>
    </row>
    <row r="41" spans="1:8" x14ac:dyDescent="0.25">
      <c r="A41" s="21">
        <v>2035</v>
      </c>
      <c r="B41" s="21">
        <v>0</v>
      </c>
      <c r="C41" s="21">
        <v>0</v>
      </c>
      <c r="D41" s="21" t="s">
        <v>75</v>
      </c>
      <c r="E41" s="21" t="s">
        <v>76</v>
      </c>
      <c r="F41" s="21" t="s">
        <v>72</v>
      </c>
      <c r="G41" s="21">
        <v>4</v>
      </c>
      <c r="H41" s="21">
        <v>493</v>
      </c>
    </row>
    <row r="42" spans="1:8" x14ac:dyDescent="0.25">
      <c r="A42" s="21">
        <v>2035</v>
      </c>
      <c r="B42" s="21">
        <v>0</v>
      </c>
      <c r="C42" s="21">
        <v>0</v>
      </c>
      <c r="D42" s="21" t="s">
        <v>69</v>
      </c>
      <c r="E42" s="21" t="s">
        <v>70</v>
      </c>
      <c r="F42" s="21" t="s">
        <v>71</v>
      </c>
      <c r="G42" s="21">
        <v>0</v>
      </c>
      <c r="H42" s="21">
        <v>11</v>
      </c>
    </row>
    <row r="43" spans="1:8" x14ac:dyDescent="0.25">
      <c r="A43" s="21">
        <v>2035</v>
      </c>
      <c r="B43" s="21">
        <v>0</v>
      </c>
      <c r="C43" s="21">
        <v>0</v>
      </c>
      <c r="D43" s="21" t="s">
        <v>69</v>
      </c>
      <c r="E43" s="21" t="s">
        <v>70</v>
      </c>
      <c r="F43" s="21" t="s">
        <v>71</v>
      </c>
      <c r="G43" s="21">
        <v>1</v>
      </c>
      <c r="H43" s="21">
        <v>596</v>
      </c>
    </row>
    <row r="44" spans="1:8" x14ac:dyDescent="0.25">
      <c r="A44" s="21">
        <v>2035</v>
      </c>
      <c r="B44" s="21">
        <v>0</v>
      </c>
      <c r="C44" s="21">
        <v>0</v>
      </c>
      <c r="D44" s="21" t="s">
        <v>69</v>
      </c>
      <c r="E44" s="21" t="s">
        <v>70</v>
      </c>
      <c r="F44" s="21" t="s">
        <v>71</v>
      </c>
      <c r="G44" s="21">
        <v>2</v>
      </c>
      <c r="H44" s="21">
        <v>922</v>
      </c>
    </row>
    <row r="45" spans="1:8" x14ac:dyDescent="0.25">
      <c r="A45" s="21">
        <v>2035</v>
      </c>
      <c r="B45" s="21">
        <v>0</v>
      </c>
      <c r="C45" s="21">
        <v>0</v>
      </c>
      <c r="D45" s="21" t="s">
        <v>69</v>
      </c>
      <c r="E45" s="21" t="s">
        <v>70</v>
      </c>
      <c r="F45" s="21" t="s">
        <v>71</v>
      </c>
      <c r="G45" s="21">
        <v>3</v>
      </c>
      <c r="H45" s="21">
        <v>298</v>
      </c>
    </row>
    <row r="46" spans="1:8" x14ac:dyDescent="0.25">
      <c r="A46" s="21">
        <v>2035</v>
      </c>
      <c r="B46" s="21">
        <v>0</v>
      </c>
      <c r="C46" s="21">
        <v>0</v>
      </c>
      <c r="D46" s="21" t="s">
        <v>69</v>
      </c>
      <c r="E46" s="21" t="s">
        <v>70</v>
      </c>
      <c r="F46" s="21" t="s">
        <v>71</v>
      </c>
      <c r="G46" s="21">
        <v>4</v>
      </c>
      <c r="H46" s="21">
        <v>218</v>
      </c>
    </row>
    <row r="47" spans="1:8" x14ac:dyDescent="0.25">
      <c r="A47" s="21">
        <v>2035</v>
      </c>
      <c r="B47" s="21">
        <v>0</v>
      </c>
      <c r="C47" s="21">
        <v>0</v>
      </c>
      <c r="D47" s="21" t="s">
        <v>69</v>
      </c>
      <c r="E47" s="21" t="s">
        <v>70</v>
      </c>
      <c r="F47" s="21" t="s">
        <v>72</v>
      </c>
      <c r="G47" s="21">
        <v>0</v>
      </c>
      <c r="H47" s="21">
        <v>169</v>
      </c>
    </row>
    <row r="48" spans="1:8" x14ac:dyDescent="0.25">
      <c r="A48" s="21">
        <v>2035</v>
      </c>
      <c r="B48" s="21">
        <v>0</v>
      </c>
      <c r="C48" s="21">
        <v>0</v>
      </c>
      <c r="D48" s="21" t="s">
        <v>69</v>
      </c>
      <c r="E48" s="21" t="s">
        <v>70</v>
      </c>
      <c r="F48" s="21" t="s">
        <v>72</v>
      </c>
      <c r="G48" s="21">
        <v>1</v>
      </c>
      <c r="H48" s="21">
        <v>2686</v>
      </c>
    </row>
    <row r="49" spans="1:8" x14ac:dyDescent="0.25">
      <c r="A49" s="21">
        <v>2035</v>
      </c>
      <c r="B49" s="21">
        <v>0</v>
      </c>
      <c r="C49" s="21">
        <v>0</v>
      </c>
      <c r="D49" s="21" t="s">
        <v>69</v>
      </c>
      <c r="E49" s="21" t="s">
        <v>70</v>
      </c>
      <c r="F49" s="21" t="s">
        <v>72</v>
      </c>
      <c r="G49" s="21">
        <v>2</v>
      </c>
      <c r="H49" s="21">
        <v>3324</v>
      </c>
    </row>
    <row r="50" spans="1:8" x14ac:dyDescent="0.25">
      <c r="A50" s="21">
        <v>2035</v>
      </c>
      <c r="B50" s="21">
        <v>0</v>
      </c>
      <c r="C50" s="21">
        <v>0</v>
      </c>
      <c r="D50" s="21" t="s">
        <v>69</v>
      </c>
      <c r="E50" s="21" t="s">
        <v>70</v>
      </c>
      <c r="F50" s="21" t="s">
        <v>72</v>
      </c>
      <c r="G50" s="21">
        <v>3</v>
      </c>
      <c r="H50" s="21">
        <v>1056</v>
      </c>
    </row>
    <row r="51" spans="1:8" x14ac:dyDescent="0.25">
      <c r="A51" s="21">
        <v>2035</v>
      </c>
      <c r="B51" s="21">
        <v>0</v>
      </c>
      <c r="C51" s="21">
        <v>0</v>
      </c>
      <c r="D51" s="21" t="s">
        <v>69</v>
      </c>
      <c r="E51" s="21" t="s">
        <v>70</v>
      </c>
      <c r="F51" s="21" t="s">
        <v>72</v>
      </c>
      <c r="G51" s="21">
        <v>4</v>
      </c>
      <c r="H51" s="21">
        <v>546</v>
      </c>
    </row>
    <row r="52" spans="1:8" x14ac:dyDescent="0.25">
      <c r="A52" s="21">
        <v>2035</v>
      </c>
      <c r="B52" s="21">
        <v>0</v>
      </c>
      <c r="C52" s="21">
        <v>0</v>
      </c>
      <c r="D52" s="21" t="s">
        <v>69</v>
      </c>
      <c r="E52" s="21" t="s">
        <v>74</v>
      </c>
      <c r="F52" s="21" t="s">
        <v>71</v>
      </c>
      <c r="G52" s="21">
        <v>0</v>
      </c>
      <c r="H52" s="21">
        <v>785</v>
      </c>
    </row>
    <row r="53" spans="1:8" x14ac:dyDescent="0.25">
      <c r="A53" s="21">
        <v>2035</v>
      </c>
      <c r="B53" s="21">
        <v>0</v>
      </c>
      <c r="C53" s="21">
        <v>0</v>
      </c>
      <c r="D53" s="21" t="s">
        <v>69</v>
      </c>
      <c r="E53" s="21" t="s">
        <v>74</v>
      </c>
      <c r="F53" s="21" t="s">
        <v>71</v>
      </c>
      <c r="G53" s="21">
        <v>1</v>
      </c>
      <c r="H53" s="21">
        <v>829</v>
      </c>
    </row>
    <row r="54" spans="1:8" x14ac:dyDescent="0.25">
      <c r="A54" s="21">
        <v>2035</v>
      </c>
      <c r="B54" s="21">
        <v>0</v>
      </c>
      <c r="C54" s="21">
        <v>0</v>
      </c>
      <c r="D54" s="21" t="s">
        <v>69</v>
      </c>
      <c r="E54" s="21" t="s">
        <v>74</v>
      </c>
      <c r="F54" s="21" t="s">
        <v>71</v>
      </c>
      <c r="G54" s="21">
        <v>2</v>
      </c>
      <c r="H54" s="21">
        <v>667</v>
      </c>
    </row>
    <row r="55" spans="1:8" x14ac:dyDescent="0.25">
      <c r="A55" s="21">
        <v>2035</v>
      </c>
      <c r="B55" s="21">
        <v>0</v>
      </c>
      <c r="C55" s="21">
        <v>0</v>
      </c>
      <c r="D55" s="21" t="s">
        <v>69</v>
      </c>
      <c r="E55" s="21" t="s">
        <v>74</v>
      </c>
      <c r="F55" s="21" t="s">
        <v>71</v>
      </c>
      <c r="G55" s="21">
        <v>3</v>
      </c>
      <c r="H55" s="21">
        <v>232</v>
      </c>
    </row>
    <row r="56" spans="1:8" x14ac:dyDescent="0.25">
      <c r="A56" s="21">
        <v>2035</v>
      </c>
      <c r="B56" s="21">
        <v>0</v>
      </c>
      <c r="C56" s="21">
        <v>0</v>
      </c>
      <c r="D56" s="21" t="s">
        <v>69</v>
      </c>
      <c r="E56" s="21" t="s">
        <v>74</v>
      </c>
      <c r="F56" s="21" t="s">
        <v>71</v>
      </c>
      <c r="G56" s="21">
        <v>4</v>
      </c>
      <c r="H56" s="21">
        <v>127</v>
      </c>
    </row>
    <row r="57" spans="1:8" x14ac:dyDescent="0.25">
      <c r="A57" s="21">
        <v>2035</v>
      </c>
      <c r="B57" s="21">
        <v>0</v>
      </c>
      <c r="C57" s="21">
        <v>0</v>
      </c>
      <c r="D57" s="21" t="s">
        <v>69</v>
      </c>
      <c r="E57" s="21" t="s">
        <v>74</v>
      </c>
      <c r="F57" s="21" t="s">
        <v>72</v>
      </c>
      <c r="G57" s="21">
        <v>0</v>
      </c>
      <c r="H57" s="21">
        <v>1450</v>
      </c>
    </row>
    <row r="58" spans="1:8" x14ac:dyDescent="0.25">
      <c r="A58" s="21">
        <v>2035</v>
      </c>
      <c r="B58" s="21">
        <v>0</v>
      </c>
      <c r="C58" s="21">
        <v>0</v>
      </c>
      <c r="D58" s="21" t="s">
        <v>69</v>
      </c>
      <c r="E58" s="21" t="s">
        <v>74</v>
      </c>
      <c r="F58" s="21" t="s">
        <v>72</v>
      </c>
      <c r="G58" s="21">
        <v>1</v>
      </c>
      <c r="H58" s="21">
        <v>685</v>
      </c>
    </row>
    <row r="59" spans="1:8" x14ac:dyDescent="0.25">
      <c r="A59" s="21">
        <v>2035</v>
      </c>
      <c r="B59" s="21">
        <v>0</v>
      </c>
      <c r="C59" s="21">
        <v>0</v>
      </c>
      <c r="D59" s="21" t="s">
        <v>69</v>
      </c>
      <c r="E59" s="21" t="s">
        <v>74</v>
      </c>
      <c r="F59" s="21" t="s">
        <v>72</v>
      </c>
      <c r="G59" s="21">
        <v>2</v>
      </c>
      <c r="H59" s="21">
        <v>383</v>
      </c>
    </row>
    <row r="60" spans="1:8" x14ac:dyDescent="0.25">
      <c r="A60" s="21">
        <v>2035</v>
      </c>
      <c r="B60" s="21">
        <v>0</v>
      </c>
      <c r="C60" s="21">
        <v>0</v>
      </c>
      <c r="D60" s="21" t="s">
        <v>69</v>
      </c>
      <c r="E60" s="21" t="s">
        <v>74</v>
      </c>
      <c r="F60" s="21" t="s">
        <v>72</v>
      </c>
      <c r="G60" s="21">
        <v>3</v>
      </c>
      <c r="H60" s="21">
        <v>107</v>
      </c>
    </row>
    <row r="61" spans="1:8" x14ac:dyDescent="0.25">
      <c r="A61" s="21">
        <v>2035</v>
      </c>
      <c r="B61" s="21">
        <v>0</v>
      </c>
      <c r="C61" s="21">
        <v>0</v>
      </c>
      <c r="D61" s="21" t="s">
        <v>69</v>
      </c>
      <c r="E61" s="21" t="s">
        <v>74</v>
      </c>
      <c r="F61" s="21" t="s">
        <v>72</v>
      </c>
      <c r="G61" s="21">
        <v>4</v>
      </c>
      <c r="H61" s="21">
        <v>57</v>
      </c>
    </row>
    <row r="62" spans="1:8" x14ac:dyDescent="0.25">
      <c r="A62" s="21">
        <v>2035</v>
      </c>
      <c r="B62" s="21">
        <v>0</v>
      </c>
      <c r="C62" s="21">
        <v>0</v>
      </c>
      <c r="D62" s="21" t="s">
        <v>69</v>
      </c>
      <c r="E62" s="21" t="s">
        <v>73</v>
      </c>
      <c r="F62" s="21" t="s">
        <v>71</v>
      </c>
      <c r="G62" s="21">
        <v>0</v>
      </c>
      <c r="H62" s="21">
        <v>98</v>
      </c>
    </row>
    <row r="63" spans="1:8" x14ac:dyDescent="0.25">
      <c r="A63" s="21">
        <v>2035</v>
      </c>
      <c r="B63" s="21">
        <v>0</v>
      </c>
      <c r="C63" s="21">
        <v>0</v>
      </c>
      <c r="D63" s="21" t="s">
        <v>69</v>
      </c>
      <c r="E63" s="21" t="s">
        <v>73</v>
      </c>
      <c r="F63" s="21" t="s">
        <v>71</v>
      </c>
      <c r="G63" s="21">
        <v>1</v>
      </c>
      <c r="H63" s="21">
        <v>1353</v>
      </c>
    </row>
    <row r="64" spans="1:8" x14ac:dyDescent="0.25">
      <c r="A64" s="21">
        <v>2035</v>
      </c>
      <c r="B64" s="21">
        <v>0</v>
      </c>
      <c r="C64" s="21">
        <v>0</v>
      </c>
      <c r="D64" s="21" t="s">
        <v>69</v>
      </c>
      <c r="E64" s="21" t="s">
        <v>73</v>
      </c>
      <c r="F64" s="21" t="s">
        <v>71</v>
      </c>
      <c r="G64" s="21">
        <v>2</v>
      </c>
      <c r="H64" s="21">
        <v>1512</v>
      </c>
    </row>
    <row r="65" spans="1:8" x14ac:dyDescent="0.25">
      <c r="A65" s="21">
        <v>2035</v>
      </c>
      <c r="B65" s="21">
        <v>0</v>
      </c>
      <c r="C65" s="21">
        <v>0</v>
      </c>
      <c r="D65" s="21" t="s">
        <v>69</v>
      </c>
      <c r="E65" s="21" t="s">
        <v>73</v>
      </c>
      <c r="F65" s="21" t="s">
        <v>71</v>
      </c>
      <c r="G65" s="21">
        <v>3</v>
      </c>
      <c r="H65" s="21">
        <v>644</v>
      </c>
    </row>
    <row r="66" spans="1:8" x14ac:dyDescent="0.25">
      <c r="A66" s="21">
        <v>2035</v>
      </c>
      <c r="B66" s="21">
        <v>0</v>
      </c>
      <c r="C66" s="21">
        <v>0</v>
      </c>
      <c r="D66" s="21" t="s">
        <v>69</v>
      </c>
      <c r="E66" s="21" t="s">
        <v>73</v>
      </c>
      <c r="F66" s="21" t="s">
        <v>71</v>
      </c>
      <c r="G66" s="21">
        <v>4</v>
      </c>
      <c r="H66" s="21">
        <v>546</v>
      </c>
    </row>
    <row r="67" spans="1:8" x14ac:dyDescent="0.25">
      <c r="A67" s="21">
        <v>2035</v>
      </c>
      <c r="B67" s="21">
        <v>0</v>
      </c>
      <c r="C67" s="21">
        <v>0</v>
      </c>
      <c r="D67" s="21" t="s">
        <v>69</v>
      </c>
      <c r="E67" s="21" t="s">
        <v>73</v>
      </c>
      <c r="F67" s="21" t="s">
        <v>72</v>
      </c>
      <c r="G67" s="21">
        <v>0</v>
      </c>
      <c r="H67" s="21">
        <v>165</v>
      </c>
    </row>
    <row r="68" spans="1:8" x14ac:dyDescent="0.25">
      <c r="A68" s="21">
        <v>2035</v>
      </c>
      <c r="B68" s="21">
        <v>0</v>
      </c>
      <c r="C68" s="21">
        <v>0</v>
      </c>
      <c r="D68" s="21" t="s">
        <v>69</v>
      </c>
      <c r="E68" s="21" t="s">
        <v>73</v>
      </c>
      <c r="F68" s="21" t="s">
        <v>72</v>
      </c>
      <c r="G68" s="21">
        <v>1</v>
      </c>
      <c r="H68" s="21">
        <v>339</v>
      </c>
    </row>
    <row r="69" spans="1:8" x14ac:dyDescent="0.25">
      <c r="A69" s="21">
        <v>2035</v>
      </c>
      <c r="B69" s="21">
        <v>0</v>
      </c>
      <c r="C69" s="21">
        <v>0</v>
      </c>
      <c r="D69" s="21" t="s">
        <v>69</v>
      </c>
      <c r="E69" s="21" t="s">
        <v>73</v>
      </c>
      <c r="F69" s="21" t="s">
        <v>72</v>
      </c>
      <c r="G69" s="21">
        <v>2</v>
      </c>
      <c r="H69" s="21">
        <v>535</v>
      </c>
    </row>
    <row r="70" spans="1:8" x14ac:dyDescent="0.25">
      <c r="A70" s="21">
        <v>2035</v>
      </c>
      <c r="B70" s="21">
        <v>0</v>
      </c>
      <c r="C70" s="21">
        <v>0</v>
      </c>
      <c r="D70" s="21" t="s">
        <v>69</v>
      </c>
      <c r="E70" s="21" t="s">
        <v>73</v>
      </c>
      <c r="F70" s="21" t="s">
        <v>72</v>
      </c>
      <c r="G70" s="21">
        <v>3</v>
      </c>
      <c r="H70" s="21">
        <v>230</v>
      </c>
    </row>
    <row r="71" spans="1:8" x14ac:dyDescent="0.25">
      <c r="A71" s="21">
        <v>2035</v>
      </c>
      <c r="B71" s="21">
        <v>0</v>
      </c>
      <c r="C71" s="21">
        <v>0</v>
      </c>
      <c r="D71" s="21" t="s">
        <v>69</v>
      </c>
      <c r="E71" s="21" t="s">
        <v>73</v>
      </c>
      <c r="F71" s="21" t="s">
        <v>72</v>
      </c>
      <c r="G71" s="21">
        <v>4</v>
      </c>
      <c r="H71" s="21">
        <v>166</v>
      </c>
    </row>
    <row r="72" spans="1:8" x14ac:dyDescent="0.25">
      <c r="A72" s="21">
        <v>2035</v>
      </c>
      <c r="B72" s="21">
        <v>0</v>
      </c>
      <c r="C72" s="21">
        <v>0</v>
      </c>
      <c r="D72" s="21" t="s">
        <v>69</v>
      </c>
      <c r="E72" s="21" t="s">
        <v>76</v>
      </c>
      <c r="F72" s="21" t="s">
        <v>71</v>
      </c>
      <c r="G72" s="21">
        <v>0</v>
      </c>
      <c r="H72" s="21">
        <v>200</v>
      </c>
    </row>
    <row r="73" spans="1:8" x14ac:dyDescent="0.25">
      <c r="A73" s="21">
        <v>2035</v>
      </c>
      <c r="B73" s="21">
        <v>0</v>
      </c>
      <c r="C73" s="21">
        <v>0</v>
      </c>
      <c r="D73" s="21" t="s">
        <v>69</v>
      </c>
      <c r="E73" s="21" t="s">
        <v>76</v>
      </c>
      <c r="F73" s="21" t="s">
        <v>71</v>
      </c>
      <c r="G73" s="21">
        <v>1</v>
      </c>
      <c r="H73" s="21">
        <v>168</v>
      </c>
    </row>
    <row r="74" spans="1:8" x14ac:dyDescent="0.25">
      <c r="A74" s="21">
        <v>2035</v>
      </c>
      <c r="B74" s="21">
        <v>0</v>
      </c>
      <c r="C74" s="21">
        <v>0</v>
      </c>
      <c r="D74" s="21" t="s">
        <v>69</v>
      </c>
      <c r="E74" s="21" t="s">
        <v>76</v>
      </c>
      <c r="F74" s="21" t="s">
        <v>71</v>
      </c>
      <c r="G74" s="21">
        <v>2</v>
      </c>
      <c r="H74" s="21">
        <v>165</v>
      </c>
    </row>
    <row r="75" spans="1:8" x14ac:dyDescent="0.25">
      <c r="A75" s="21">
        <v>2035</v>
      </c>
      <c r="B75" s="21">
        <v>0</v>
      </c>
      <c r="C75" s="21">
        <v>0</v>
      </c>
      <c r="D75" s="21" t="s">
        <v>69</v>
      </c>
      <c r="E75" s="21" t="s">
        <v>76</v>
      </c>
      <c r="F75" s="21" t="s">
        <v>71</v>
      </c>
      <c r="G75" s="21">
        <v>3</v>
      </c>
      <c r="H75" s="21">
        <v>50</v>
      </c>
    </row>
    <row r="76" spans="1:8" x14ac:dyDescent="0.25">
      <c r="A76" s="21">
        <v>2035</v>
      </c>
      <c r="B76" s="21">
        <v>0</v>
      </c>
      <c r="C76" s="21">
        <v>0</v>
      </c>
      <c r="D76" s="21" t="s">
        <v>69</v>
      </c>
      <c r="E76" s="21" t="s">
        <v>76</v>
      </c>
      <c r="F76" s="21" t="s">
        <v>71</v>
      </c>
      <c r="G76" s="21">
        <v>4</v>
      </c>
      <c r="H76" s="21">
        <v>33</v>
      </c>
    </row>
    <row r="77" spans="1:8" x14ac:dyDescent="0.25">
      <c r="A77" s="21">
        <v>2035</v>
      </c>
      <c r="B77" s="21">
        <v>0</v>
      </c>
      <c r="C77" s="21">
        <v>0</v>
      </c>
      <c r="D77" s="21" t="s">
        <v>69</v>
      </c>
      <c r="E77" s="21" t="s">
        <v>76</v>
      </c>
      <c r="F77" s="21" t="s">
        <v>72</v>
      </c>
      <c r="G77" s="21">
        <v>0</v>
      </c>
      <c r="H77" s="21">
        <v>1035</v>
      </c>
    </row>
    <row r="78" spans="1:8" x14ac:dyDescent="0.25">
      <c r="A78" s="21">
        <v>2035</v>
      </c>
      <c r="B78" s="21">
        <v>0</v>
      </c>
      <c r="C78" s="21">
        <v>0</v>
      </c>
      <c r="D78" s="21" t="s">
        <v>69</v>
      </c>
      <c r="E78" s="21" t="s">
        <v>76</v>
      </c>
      <c r="F78" s="21" t="s">
        <v>72</v>
      </c>
      <c r="G78" s="21">
        <v>1</v>
      </c>
      <c r="H78" s="21">
        <v>725</v>
      </c>
    </row>
    <row r="79" spans="1:8" x14ac:dyDescent="0.25">
      <c r="A79" s="21">
        <v>2035</v>
      </c>
      <c r="B79" s="21">
        <v>0</v>
      </c>
      <c r="C79" s="21">
        <v>0</v>
      </c>
      <c r="D79" s="21" t="s">
        <v>69</v>
      </c>
      <c r="E79" s="21" t="s">
        <v>76</v>
      </c>
      <c r="F79" s="21" t="s">
        <v>72</v>
      </c>
      <c r="G79" s="21">
        <v>2</v>
      </c>
      <c r="H79" s="21">
        <v>538</v>
      </c>
    </row>
    <row r="80" spans="1:8" x14ac:dyDescent="0.25">
      <c r="A80" s="21">
        <v>2035</v>
      </c>
      <c r="B80" s="21">
        <v>0</v>
      </c>
      <c r="C80" s="21">
        <v>0</v>
      </c>
      <c r="D80" s="21" t="s">
        <v>69</v>
      </c>
      <c r="E80" s="21" t="s">
        <v>76</v>
      </c>
      <c r="F80" s="21" t="s">
        <v>72</v>
      </c>
      <c r="G80" s="21">
        <v>3</v>
      </c>
      <c r="H80" s="21">
        <v>137</v>
      </c>
    </row>
    <row r="81" spans="1:8" x14ac:dyDescent="0.25">
      <c r="A81" s="21">
        <v>2035</v>
      </c>
      <c r="B81" s="21">
        <v>0</v>
      </c>
      <c r="C81" s="21">
        <v>0</v>
      </c>
      <c r="D81" s="21" t="s">
        <v>69</v>
      </c>
      <c r="E81" s="21" t="s">
        <v>76</v>
      </c>
      <c r="F81" s="21" t="s">
        <v>72</v>
      </c>
      <c r="G81" s="21">
        <v>4</v>
      </c>
      <c r="H81" s="21">
        <v>97</v>
      </c>
    </row>
    <row r="82" spans="1:8" x14ac:dyDescent="0.25">
      <c r="A82" s="21">
        <v>2035</v>
      </c>
      <c r="B82" s="21">
        <v>0</v>
      </c>
      <c r="C82" s="21">
        <v>0</v>
      </c>
      <c r="D82" s="21" t="s">
        <v>77</v>
      </c>
      <c r="E82" s="21" t="s">
        <v>70</v>
      </c>
      <c r="F82" s="21" t="s">
        <v>71</v>
      </c>
      <c r="G82" s="21">
        <v>0</v>
      </c>
      <c r="H82" s="21">
        <v>3423</v>
      </c>
    </row>
    <row r="83" spans="1:8" x14ac:dyDescent="0.25">
      <c r="A83" s="21">
        <v>2035</v>
      </c>
      <c r="B83" s="21">
        <v>0</v>
      </c>
      <c r="C83" s="21">
        <v>0</v>
      </c>
      <c r="D83" s="21" t="s">
        <v>77</v>
      </c>
      <c r="E83" s="21" t="s">
        <v>70</v>
      </c>
      <c r="F83" s="21" t="s">
        <v>71</v>
      </c>
      <c r="G83" s="21">
        <v>1</v>
      </c>
      <c r="H83" s="21">
        <v>56029</v>
      </c>
    </row>
    <row r="84" spans="1:8" x14ac:dyDescent="0.25">
      <c r="A84" s="21">
        <v>2035</v>
      </c>
      <c r="B84" s="21">
        <v>0</v>
      </c>
      <c r="C84" s="21">
        <v>0</v>
      </c>
      <c r="D84" s="21" t="s">
        <v>77</v>
      </c>
      <c r="E84" s="21" t="s">
        <v>70</v>
      </c>
      <c r="F84" s="21" t="s">
        <v>71</v>
      </c>
      <c r="G84" s="21">
        <v>2</v>
      </c>
      <c r="H84" s="21">
        <v>93631</v>
      </c>
    </row>
    <row r="85" spans="1:8" x14ac:dyDescent="0.25">
      <c r="A85" s="21">
        <v>2035</v>
      </c>
      <c r="B85" s="21">
        <v>0</v>
      </c>
      <c r="C85" s="21">
        <v>0</v>
      </c>
      <c r="D85" s="21" t="s">
        <v>77</v>
      </c>
      <c r="E85" s="21" t="s">
        <v>70</v>
      </c>
      <c r="F85" s="21" t="s">
        <v>71</v>
      </c>
      <c r="G85" s="21">
        <v>3</v>
      </c>
      <c r="H85" s="21">
        <v>30350</v>
      </c>
    </row>
    <row r="86" spans="1:8" x14ac:dyDescent="0.25">
      <c r="A86" s="21">
        <v>2035</v>
      </c>
      <c r="B86" s="21">
        <v>0</v>
      </c>
      <c r="C86" s="21">
        <v>0</v>
      </c>
      <c r="D86" s="21" t="s">
        <v>77</v>
      </c>
      <c r="E86" s="21" t="s">
        <v>70</v>
      </c>
      <c r="F86" s="21" t="s">
        <v>71</v>
      </c>
      <c r="G86" s="21">
        <v>4</v>
      </c>
      <c r="H86" s="21">
        <v>16030</v>
      </c>
    </row>
    <row r="87" spans="1:8" x14ac:dyDescent="0.25">
      <c r="A87" s="21">
        <v>2035</v>
      </c>
      <c r="B87" s="21">
        <v>0</v>
      </c>
      <c r="C87" s="21">
        <v>0</v>
      </c>
      <c r="D87" s="21" t="s">
        <v>77</v>
      </c>
      <c r="E87" s="21" t="s">
        <v>70</v>
      </c>
      <c r="F87" s="21" t="s">
        <v>72</v>
      </c>
      <c r="G87" s="21">
        <v>0</v>
      </c>
      <c r="H87" s="21">
        <v>982</v>
      </c>
    </row>
    <row r="88" spans="1:8" x14ac:dyDescent="0.25">
      <c r="A88" s="21">
        <v>2035</v>
      </c>
      <c r="B88" s="21">
        <v>0</v>
      </c>
      <c r="C88" s="21">
        <v>0</v>
      </c>
      <c r="D88" s="21" t="s">
        <v>77</v>
      </c>
      <c r="E88" s="21" t="s">
        <v>70</v>
      </c>
      <c r="F88" s="21" t="s">
        <v>72</v>
      </c>
      <c r="G88" s="21">
        <v>1</v>
      </c>
      <c r="H88" s="21">
        <v>26528</v>
      </c>
    </row>
    <row r="89" spans="1:8" x14ac:dyDescent="0.25">
      <c r="A89" s="21">
        <v>2035</v>
      </c>
      <c r="B89" s="21">
        <v>0</v>
      </c>
      <c r="C89" s="21">
        <v>0</v>
      </c>
      <c r="D89" s="21" t="s">
        <v>77</v>
      </c>
      <c r="E89" s="21" t="s">
        <v>70</v>
      </c>
      <c r="F89" s="21" t="s">
        <v>72</v>
      </c>
      <c r="G89" s="21">
        <v>2</v>
      </c>
      <c r="H89" s="21">
        <v>26495</v>
      </c>
    </row>
    <row r="90" spans="1:8" x14ac:dyDescent="0.25">
      <c r="A90" s="21">
        <v>2035</v>
      </c>
      <c r="B90" s="21">
        <v>0</v>
      </c>
      <c r="C90" s="21">
        <v>0</v>
      </c>
      <c r="D90" s="21" t="s">
        <v>77</v>
      </c>
      <c r="E90" s="21" t="s">
        <v>70</v>
      </c>
      <c r="F90" s="21" t="s">
        <v>72</v>
      </c>
      <c r="G90" s="21">
        <v>3</v>
      </c>
      <c r="H90" s="21">
        <v>8069</v>
      </c>
    </row>
    <row r="91" spans="1:8" x14ac:dyDescent="0.25">
      <c r="A91" s="21">
        <v>2035</v>
      </c>
      <c r="B91" s="21">
        <v>0</v>
      </c>
      <c r="C91" s="21">
        <v>0</v>
      </c>
      <c r="D91" s="21" t="s">
        <v>77</v>
      </c>
      <c r="E91" s="21" t="s">
        <v>70</v>
      </c>
      <c r="F91" s="21" t="s">
        <v>72</v>
      </c>
      <c r="G91" s="21">
        <v>4</v>
      </c>
      <c r="H91" s="21">
        <v>3744</v>
      </c>
    </row>
    <row r="92" spans="1:8" x14ac:dyDescent="0.25">
      <c r="A92" s="21">
        <v>2035</v>
      </c>
      <c r="B92" s="21">
        <v>0</v>
      </c>
      <c r="C92" s="21">
        <v>0</v>
      </c>
      <c r="D92" s="21" t="s">
        <v>77</v>
      </c>
      <c r="E92" s="21" t="s">
        <v>74</v>
      </c>
      <c r="F92" s="21" t="s">
        <v>71</v>
      </c>
      <c r="G92" s="21">
        <v>0</v>
      </c>
      <c r="H92" s="21">
        <v>101018</v>
      </c>
    </row>
    <row r="93" spans="1:8" x14ac:dyDescent="0.25">
      <c r="A93" s="21">
        <v>2035</v>
      </c>
      <c r="B93" s="21">
        <v>0</v>
      </c>
      <c r="C93" s="21">
        <v>0</v>
      </c>
      <c r="D93" s="21" t="s">
        <v>77</v>
      </c>
      <c r="E93" s="21" t="s">
        <v>74</v>
      </c>
      <c r="F93" s="21" t="s">
        <v>71</v>
      </c>
      <c r="G93" s="21">
        <v>1</v>
      </c>
      <c r="H93" s="21">
        <v>79772</v>
      </c>
    </row>
    <row r="94" spans="1:8" x14ac:dyDescent="0.25">
      <c r="A94" s="21">
        <v>2035</v>
      </c>
      <c r="B94" s="21">
        <v>0</v>
      </c>
      <c r="C94" s="21">
        <v>0</v>
      </c>
      <c r="D94" s="21" t="s">
        <v>77</v>
      </c>
      <c r="E94" s="21" t="s">
        <v>74</v>
      </c>
      <c r="F94" s="21" t="s">
        <v>71</v>
      </c>
      <c r="G94" s="21">
        <v>2</v>
      </c>
      <c r="H94" s="21">
        <v>65397</v>
      </c>
    </row>
    <row r="95" spans="1:8" x14ac:dyDescent="0.25">
      <c r="A95" s="21">
        <v>2035</v>
      </c>
      <c r="B95" s="21">
        <v>0</v>
      </c>
      <c r="C95" s="21">
        <v>0</v>
      </c>
      <c r="D95" s="21" t="s">
        <v>77</v>
      </c>
      <c r="E95" s="21" t="s">
        <v>74</v>
      </c>
      <c r="F95" s="21" t="s">
        <v>71</v>
      </c>
      <c r="G95" s="21">
        <v>3</v>
      </c>
      <c r="H95" s="21">
        <v>19700</v>
      </c>
    </row>
    <row r="96" spans="1:8" x14ac:dyDescent="0.25">
      <c r="A96" s="21">
        <v>2035</v>
      </c>
      <c r="B96" s="21">
        <v>0</v>
      </c>
      <c r="C96" s="21">
        <v>0</v>
      </c>
      <c r="D96" s="21" t="s">
        <v>77</v>
      </c>
      <c r="E96" s="21" t="s">
        <v>74</v>
      </c>
      <c r="F96" s="21" t="s">
        <v>71</v>
      </c>
      <c r="G96" s="21">
        <v>4</v>
      </c>
      <c r="H96" s="21">
        <v>11740</v>
      </c>
    </row>
    <row r="97" spans="1:8" x14ac:dyDescent="0.25">
      <c r="A97" s="21">
        <v>2035</v>
      </c>
      <c r="B97" s="21">
        <v>0</v>
      </c>
      <c r="C97" s="21">
        <v>0</v>
      </c>
      <c r="D97" s="21" t="s">
        <v>77</v>
      </c>
      <c r="E97" s="21" t="s">
        <v>74</v>
      </c>
      <c r="F97" s="21" t="s">
        <v>72</v>
      </c>
      <c r="G97" s="21">
        <v>0</v>
      </c>
      <c r="H97" s="21">
        <v>9158</v>
      </c>
    </row>
    <row r="98" spans="1:8" x14ac:dyDescent="0.25">
      <c r="A98" s="21">
        <v>2035</v>
      </c>
      <c r="B98" s="21">
        <v>0</v>
      </c>
      <c r="C98" s="21">
        <v>0</v>
      </c>
      <c r="D98" s="21" t="s">
        <v>77</v>
      </c>
      <c r="E98" s="21" t="s">
        <v>74</v>
      </c>
      <c r="F98" s="21" t="s">
        <v>72</v>
      </c>
      <c r="G98" s="21">
        <v>1</v>
      </c>
      <c r="H98" s="21">
        <v>9011</v>
      </c>
    </row>
    <row r="99" spans="1:8" x14ac:dyDescent="0.25">
      <c r="A99" s="21">
        <v>2035</v>
      </c>
      <c r="B99" s="21">
        <v>0</v>
      </c>
      <c r="C99" s="21">
        <v>0</v>
      </c>
      <c r="D99" s="21" t="s">
        <v>77</v>
      </c>
      <c r="E99" s="21" t="s">
        <v>74</v>
      </c>
      <c r="F99" s="21" t="s">
        <v>72</v>
      </c>
      <c r="G99" s="21">
        <v>2</v>
      </c>
      <c r="H99" s="21">
        <v>4885</v>
      </c>
    </row>
    <row r="100" spans="1:8" x14ac:dyDescent="0.25">
      <c r="A100" s="21">
        <v>2035</v>
      </c>
      <c r="B100" s="21">
        <v>0</v>
      </c>
      <c r="C100" s="21">
        <v>0</v>
      </c>
      <c r="D100" s="21" t="s">
        <v>77</v>
      </c>
      <c r="E100" s="21" t="s">
        <v>74</v>
      </c>
      <c r="F100" s="21" t="s">
        <v>72</v>
      </c>
      <c r="G100" s="21">
        <v>3</v>
      </c>
      <c r="H100" s="21">
        <v>1533</v>
      </c>
    </row>
    <row r="101" spans="1:8" x14ac:dyDescent="0.25">
      <c r="A101" s="21">
        <v>2035</v>
      </c>
      <c r="B101" s="21">
        <v>0</v>
      </c>
      <c r="C101" s="21">
        <v>0</v>
      </c>
      <c r="D101" s="21" t="s">
        <v>77</v>
      </c>
      <c r="E101" s="21" t="s">
        <v>74</v>
      </c>
      <c r="F101" s="21" t="s">
        <v>72</v>
      </c>
      <c r="G101" s="21">
        <v>4</v>
      </c>
      <c r="H101" s="21">
        <v>753</v>
      </c>
    </row>
    <row r="102" spans="1:8" x14ac:dyDescent="0.25">
      <c r="A102" s="21">
        <v>2035</v>
      </c>
      <c r="B102" s="21">
        <v>0</v>
      </c>
      <c r="C102" s="21">
        <v>0</v>
      </c>
      <c r="D102" s="21" t="s">
        <v>77</v>
      </c>
      <c r="E102" s="21" t="s">
        <v>73</v>
      </c>
      <c r="F102" s="21" t="s">
        <v>71</v>
      </c>
      <c r="G102" s="21">
        <v>0</v>
      </c>
      <c r="H102" s="21">
        <v>10506</v>
      </c>
    </row>
    <row r="103" spans="1:8" x14ac:dyDescent="0.25">
      <c r="A103" s="21">
        <v>2035</v>
      </c>
      <c r="B103" s="21">
        <v>0</v>
      </c>
      <c r="C103" s="21">
        <v>0</v>
      </c>
      <c r="D103" s="21" t="s">
        <v>77</v>
      </c>
      <c r="E103" s="21" t="s">
        <v>73</v>
      </c>
      <c r="F103" s="21" t="s">
        <v>71</v>
      </c>
      <c r="G103" s="21">
        <v>1</v>
      </c>
      <c r="H103" s="21">
        <v>72542</v>
      </c>
    </row>
    <row r="104" spans="1:8" x14ac:dyDescent="0.25">
      <c r="A104" s="21">
        <v>2035</v>
      </c>
      <c r="B104" s="21">
        <v>0</v>
      </c>
      <c r="C104" s="21">
        <v>0</v>
      </c>
      <c r="D104" s="21" t="s">
        <v>77</v>
      </c>
      <c r="E104" s="21" t="s">
        <v>73</v>
      </c>
      <c r="F104" s="21" t="s">
        <v>71</v>
      </c>
      <c r="G104" s="21">
        <v>2</v>
      </c>
      <c r="H104" s="21">
        <v>85234</v>
      </c>
    </row>
    <row r="105" spans="1:8" x14ac:dyDescent="0.25">
      <c r="A105" s="21">
        <v>2035</v>
      </c>
      <c r="B105" s="21">
        <v>0</v>
      </c>
      <c r="C105" s="21">
        <v>0</v>
      </c>
      <c r="D105" s="21" t="s">
        <v>77</v>
      </c>
      <c r="E105" s="21" t="s">
        <v>73</v>
      </c>
      <c r="F105" s="21" t="s">
        <v>71</v>
      </c>
      <c r="G105" s="21">
        <v>3</v>
      </c>
      <c r="H105" s="21">
        <v>34154</v>
      </c>
    </row>
    <row r="106" spans="1:8" x14ac:dyDescent="0.25">
      <c r="A106" s="21">
        <v>2035</v>
      </c>
      <c r="B106" s="21">
        <v>0</v>
      </c>
      <c r="C106" s="21">
        <v>0</v>
      </c>
      <c r="D106" s="21" t="s">
        <v>77</v>
      </c>
      <c r="E106" s="21" t="s">
        <v>73</v>
      </c>
      <c r="F106" s="21" t="s">
        <v>71</v>
      </c>
      <c r="G106" s="21">
        <v>4</v>
      </c>
      <c r="H106" s="21">
        <v>25344</v>
      </c>
    </row>
    <row r="107" spans="1:8" x14ac:dyDescent="0.25">
      <c r="A107" s="21">
        <v>2035</v>
      </c>
      <c r="B107" s="21">
        <v>0</v>
      </c>
      <c r="C107" s="21">
        <v>0</v>
      </c>
      <c r="D107" s="21" t="s">
        <v>77</v>
      </c>
      <c r="E107" s="21" t="s">
        <v>73</v>
      </c>
      <c r="F107" s="21" t="s">
        <v>72</v>
      </c>
      <c r="G107" s="21">
        <v>0</v>
      </c>
      <c r="H107" s="21">
        <v>1043</v>
      </c>
    </row>
    <row r="108" spans="1:8" x14ac:dyDescent="0.25">
      <c r="A108" s="21">
        <v>2035</v>
      </c>
      <c r="B108" s="21">
        <v>0</v>
      </c>
      <c r="C108" s="21">
        <v>0</v>
      </c>
      <c r="D108" s="21" t="s">
        <v>77</v>
      </c>
      <c r="E108" s="21" t="s">
        <v>73</v>
      </c>
      <c r="F108" s="21" t="s">
        <v>72</v>
      </c>
      <c r="G108" s="21">
        <v>1</v>
      </c>
      <c r="H108" s="21">
        <v>2583</v>
      </c>
    </row>
    <row r="109" spans="1:8" x14ac:dyDescent="0.25">
      <c r="A109" s="21">
        <v>2035</v>
      </c>
      <c r="B109" s="21">
        <v>0</v>
      </c>
      <c r="C109" s="21">
        <v>0</v>
      </c>
      <c r="D109" s="21" t="s">
        <v>77</v>
      </c>
      <c r="E109" s="21" t="s">
        <v>73</v>
      </c>
      <c r="F109" s="21" t="s">
        <v>72</v>
      </c>
      <c r="G109" s="21">
        <v>2</v>
      </c>
      <c r="H109" s="21">
        <v>3777</v>
      </c>
    </row>
    <row r="110" spans="1:8" x14ac:dyDescent="0.25">
      <c r="A110" s="21">
        <v>2035</v>
      </c>
      <c r="B110" s="21">
        <v>0</v>
      </c>
      <c r="C110" s="21">
        <v>0</v>
      </c>
      <c r="D110" s="21" t="s">
        <v>77</v>
      </c>
      <c r="E110" s="21" t="s">
        <v>73</v>
      </c>
      <c r="F110" s="21" t="s">
        <v>72</v>
      </c>
      <c r="G110" s="21">
        <v>3</v>
      </c>
      <c r="H110" s="21">
        <v>1608</v>
      </c>
    </row>
    <row r="111" spans="1:8" x14ac:dyDescent="0.25">
      <c r="A111" s="21">
        <v>2035</v>
      </c>
      <c r="B111" s="21">
        <v>0</v>
      </c>
      <c r="C111" s="21">
        <v>0</v>
      </c>
      <c r="D111" s="21" t="s">
        <v>77</v>
      </c>
      <c r="E111" s="21" t="s">
        <v>73</v>
      </c>
      <c r="F111" s="21" t="s">
        <v>72</v>
      </c>
      <c r="G111" s="21">
        <v>4</v>
      </c>
      <c r="H111" s="21">
        <v>956</v>
      </c>
    </row>
    <row r="112" spans="1:8" x14ac:dyDescent="0.25">
      <c r="A112" s="21">
        <v>2035</v>
      </c>
      <c r="B112" s="21">
        <v>0</v>
      </c>
      <c r="C112" s="21">
        <v>0</v>
      </c>
      <c r="D112" s="21" t="s">
        <v>77</v>
      </c>
      <c r="E112" s="21" t="s">
        <v>76</v>
      </c>
      <c r="F112" s="21" t="s">
        <v>71</v>
      </c>
      <c r="G112" s="21">
        <v>0</v>
      </c>
      <c r="H112" s="21">
        <v>13874</v>
      </c>
    </row>
    <row r="113" spans="1:8" x14ac:dyDescent="0.25">
      <c r="A113" s="21">
        <v>2035</v>
      </c>
      <c r="B113" s="21">
        <v>0</v>
      </c>
      <c r="C113" s="21">
        <v>0</v>
      </c>
      <c r="D113" s="21" t="s">
        <v>77</v>
      </c>
      <c r="E113" s="21" t="s">
        <v>76</v>
      </c>
      <c r="F113" s="21" t="s">
        <v>71</v>
      </c>
      <c r="G113" s="21">
        <v>1</v>
      </c>
      <c r="H113" s="21">
        <v>9054</v>
      </c>
    </row>
    <row r="114" spans="1:8" x14ac:dyDescent="0.25">
      <c r="A114" s="21">
        <v>2035</v>
      </c>
      <c r="B114" s="21">
        <v>0</v>
      </c>
      <c r="C114" s="21">
        <v>0</v>
      </c>
      <c r="D114" s="21" t="s">
        <v>77</v>
      </c>
      <c r="E114" s="21" t="s">
        <v>76</v>
      </c>
      <c r="F114" s="21" t="s">
        <v>71</v>
      </c>
      <c r="G114" s="21">
        <v>2</v>
      </c>
      <c r="H114" s="21">
        <v>8230</v>
      </c>
    </row>
    <row r="115" spans="1:8" x14ac:dyDescent="0.25">
      <c r="A115" s="21">
        <v>2035</v>
      </c>
      <c r="B115" s="21">
        <v>0</v>
      </c>
      <c r="C115" s="21">
        <v>0</v>
      </c>
      <c r="D115" s="21" t="s">
        <v>77</v>
      </c>
      <c r="E115" s="21" t="s">
        <v>76</v>
      </c>
      <c r="F115" s="21" t="s">
        <v>71</v>
      </c>
      <c r="G115" s="21">
        <v>3</v>
      </c>
      <c r="H115" s="21">
        <v>2660</v>
      </c>
    </row>
    <row r="116" spans="1:8" x14ac:dyDescent="0.25">
      <c r="A116" s="21">
        <v>2035</v>
      </c>
      <c r="B116" s="21">
        <v>0</v>
      </c>
      <c r="C116" s="21">
        <v>0</v>
      </c>
      <c r="D116" s="21" t="s">
        <v>77</v>
      </c>
      <c r="E116" s="21" t="s">
        <v>76</v>
      </c>
      <c r="F116" s="21" t="s">
        <v>71</v>
      </c>
      <c r="G116" s="21">
        <v>4</v>
      </c>
      <c r="H116" s="21">
        <v>1936</v>
      </c>
    </row>
    <row r="117" spans="1:8" x14ac:dyDescent="0.25">
      <c r="A117" s="21">
        <v>2035</v>
      </c>
      <c r="B117" s="21">
        <v>0</v>
      </c>
      <c r="C117" s="21">
        <v>0</v>
      </c>
      <c r="D117" s="21" t="s">
        <v>77</v>
      </c>
      <c r="E117" s="21" t="s">
        <v>76</v>
      </c>
      <c r="F117" s="21" t="s">
        <v>72</v>
      </c>
      <c r="G117" s="21">
        <v>0</v>
      </c>
      <c r="H117" s="21">
        <v>4545</v>
      </c>
    </row>
    <row r="118" spans="1:8" x14ac:dyDescent="0.25">
      <c r="A118" s="21">
        <v>2035</v>
      </c>
      <c r="B118" s="21">
        <v>0</v>
      </c>
      <c r="C118" s="21">
        <v>0</v>
      </c>
      <c r="D118" s="21" t="s">
        <v>77</v>
      </c>
      <c r="E118" s="21" t="s">
        <v>76</v>
      </c>
      <c r="F118" s="21" t="s">
        <v>72</v>
      </c>
      <c r="G118" s="21">
        <v>1</v>
      </c>
      <c r="H118" s="21">
        <v>3493</v>
      </c>
    </row>
    <row r="119" spans="1:8" x14ac:dyDescent="0.25">
      <c r="A119" s="21">
        <v>2035</v>
      </c>
      <c r="B119" s="21">
        <v>0</v>
      </c>
      <c r="C119" s="21">
        <v>0</v>
      </c>
      <c r="D119" s="21" t="s">
        <v>77</v>
      </c>
      <c r="E119" s="21" t="s">
        <v>76</v>
      </c>
      <c r="F119" s="21" t="s">
        <v>72</v>
      </c>
      <c r="G119" s="21">
        <v>2</v>
      </c>
      <c r="H119" s="21">
        <v>2346</v>
      </c>
    </row>
    <row r="120" spans="1:8" x14ac:dyDescent="0.25">
      <c r="A120" s="21">
        <v>2035</v>
      </c>
      <c r="B120" s="21">
        <v>0</v>
      </c>
      <c r="C120" s="21">
        <v>0</v>
      </c>
      <c r="D120" s="21" t="s">
        <v>77</v>
      </c>
      <c r="E120" s="21" t="s">
        <v>76</v>
      </c>
      <c r="F120" s="21" t="s">
        <v>72</v>
      </c>
      <c r="G120" s="21">
        <v>3</v>
      </c>
      <c r="H120" s="21">
        <v>697</v>
      </c>
    </row>
    <row r="121" spans="1:8" x14ac:dyDescent="0.25">
      <c r="A121" s="21">
        <v>2035</v>
      </c>
      <c r="B121" s="21">
        <v>0</v>
      </c>
      <c r="C121" s="21">
        <v>0</v>
      </c>
      <c r="D121" s="21" t="s">
        <v>77</v>
      </c>
      <c r="E121" s="21" t="s">
        <v>76</v>
      </c>
      <c r="F121" s="21" t="s">
        <v>72</v>
      </c>
      <c r="G121" s="21">
        <v>4</v>
      </c>
      <c r="H121" s="21">
        <v>455</v>
      </c>
    </row>
    <row r="122" spans="1:8" x14ac:dyDescent="0.25">
      <c r="A122" s="21">
        <v>2035</v>
      </c>
      <c r="B122" s="21">
        <v>0</v>
      </c>
      <c r="C122" s="21">
        <v>0</v>
      </c>
      <c r="D122" s="21" t="s">
        <v>79</v>
      </c>
      <c r="E122" s="21" t="s">
        <v>70</v>
      </c>
      <c r="F122" s="21" t="s">
        <v>71</v>
      </c>
      <c r="G122" s="21">
        <v>0</v>
      </c>
      <c r="H122" s="21">
        <v>533</v>
      </c>
    </row>
    <row r="123" spans="1:8" x14ac:dyDescent="0.25">
      <c r="A123" s="21">
        <v>2035</v>
      </c>
      <c r="B123" s="21">
        <v>0</v>
      </c>
      <c r="C123" s="21">
        <v>0</v>
      </c>
      <c r="D123" s="21" t="s">
        <v>79</v>
      </c>
      <c r="E123" s="21" t="s">
        <v>70</v>
      </c>
      <c r="F123" s="21" t="s">
        <v>71</v>
      </c>
      <c r="G123" s="21">
        <v>1</v>
      </c>
      <c r="H123" s="21">
        <v>14292</v>
      </c>
    </row>
    <row r="124" spans="1:8" x14ac:dyDescent="0.25">
      <c r="A124" s="21">
        <v>2035</v>
      </c>
      <c r="B124" s="21">
        <v>0</v>
      </c>
      <c r="C124" s="21">
        <v>0</v>
      </c>
      <c r="D124" s="21" t="s">
        <v>79</v>
      </c>
      <c r="E124" s="21" t="s">
        <v>70</v>
      </c>
      <c r="F124" s="21" t="s">
        <v>71</v>
      </c>
      <c r="G124" s="21">
        <v>2</v>
      </c>
      <c r="H124" s="21">
        <v>24618</v>
      </c>
    </row>
    <row r="125" spans="1:8" x14ac:dyDescent="0.25">
      <c r="A125" s="21">
        <v>2035</v>
      </c>
      <c r="B125" s="21">
        <v>0</v>
      </c>
      <c r="C125" s="21">
        <v>0</v>
      </c>
      <c r="D125" s="21" t="s">
        <v>79</v>
      </c>
      <c r="E125" s="21" t="s">
        <v>70</v>
      </c>
      <c r="F125" s="21" t="s">
        <v>71</v>
      </c>
      <c r="G125" s="21">
        <v>3</v>
      </c>
      <c r="H125" s="21">
        <v>8565</v>
      </c>
    </row>
    <row r="126" spans="1:8" x14ac:dyDescent="0.25">
      <c r="A126" s="21">
        <v>2035</v>
      </c>
      <c r="B126" s="21">
        <v>0</v>
      </c>
      <c r="C126" s="21">
        <v>0</v>
      </c>
      <c r="D126" s="21" t="s">
        <v>79</v>
      </c>
      <c r="E126" s="21" t="s">
        <v>70</v>
      </c>
      <c r="F126" s="21" t="s">
        <v>71</v>
      </c>
      <c r="G126" s="21">
        <v>4</v>
      </c>
      <c r="H126" s="21">
        <v>4566</v>
      </c>
    </row>
    <row r="127" spans="1:8" x14ac:dyDescent="0.25">
      <c r="A127" s="21">
        <v>2035</v>
      </c>
      <c r="B127" s="21">
        <v>0</v>
      </c>
      <c r="C127" s="21">
        <v>0</v>
      </c>
      <c r="D127" s="21" t="s">
        <v>79</v>
      </c>
      <c r="E127" s="21" t="s">
        <v>70</v>
      </c>
      <c r="F127" s="21" t="s">
        <v>72</v>
      </c>
      <c r="G127" s="21">
        <v>0</v>
      </c>
      <c r="H127" s="21">
        <v>454</v>
      </c>
    </row>
    <row r="128" spans="1:8" x14ac:dyDescent="0.25">
      <c r="A128" s="21">
        <v>2035</v>
      </c>
      <c r="B128" s="21">
        <v>0</v>
      </c>
      <c r="C128" s="21">
        <v>0</v>
      </c>
      <c r="D128" s="21" t="s">
        <v>79</v>
      </c>
      <c r="E128" s="21" t="s">
        <v>70</v>
      </c>
      <c r="F128" s="21" t="s">
        <v>72</v>
      </c>
      <c r="G128" s="21">
        <v>1</v>
      </c>
      <c r="H128" s="21">
        <v>16034</v>
      </c>
    </row>
    <row r="129" spans="1:8" x14ac:dyDescent="0.25">
      <c r="A129" s="21">
        <v>2035</v>
      </c>
      <c r="B129" s="21">
        <v>0</v>
      </c>
      <c r="C129" s="21">
        <v>0</v>
      </c>
      <c r="D129" s="21" t="s">
        <v>79</v>
      </c>
      <c r="E129" s="21" t="s">
        <v>70</v>
      </c>
      <c r="F129" s="21" t="s">
        <v>72</v>
      </c>
      <c r="G129" s="21">
        <v>2</v>
      </c>
      <c r="H129" s="21">
        <v>15220</v>
      </c>
    </row>
    <row r="130" spans="1:8" x14ac:dyDescent="0.25">
      <c r="A130" s="21">
        <v>2035</v>
      </c>
      <c r="B130" s="21">
        <v>0</v>
      </c>
      <c r="C130" s="21">
        <v>0</v>
      </c>
      <c r="D130" s="21" t="s">
        <v>79</v>
      </c>
      <c r="E130" s="21" t="s">
        <v>70</v>
      </c>
      <c r="F130" s="21" t="s">
        <v>72</v>
      </c>
      <c r="G130" s="21">
        <v>3</v>
      </c>
      <c r="H130" s="21">
        <v>4592</v>
      </c>
    </row>
    <row r="131" spans="1:8" x14ac:dyDescent="0.25">
      <c r="A131" s="21">
        <v>2035</v>
      </c>
      <c r="B131" s="21">
        <v>0</v>
      </c>
      <c r="C131" s="21">
        <v>0</v>
      </c>
      <c r="D131" s="21" t="s">
        <v>79</v>
      </c>
      <c r="E131" s="21" t="s">
        <v>70</v>
      </c>
      <c r="F131" s="21" t="s">
        <v>72</v>
      </c>
      <c r="G131" s="21">
        <v>4</v>
      </c>
      <c r="H131" s="21">
        <v>2145</v>
      </c>
    </row>
    <row r="132" spans="1:8" x14ac:dyDescent="0.25">
      <c r="A132" s="21">
        <v>2035</v>
      </c>
      <c r="B132" s="21">
        <v>0</v>
      </c>
      <c r="C132" s="21">
        <v>0</v>
      </c>
      <c r="D132" s="21" t="s">
        <v>79</v>
      </c>
      <c r="E132" s="21" t="s">
        <v>74</v>
      </c>
      <c r="F132" s="21" t="s">
        <v>71</v>
      </c>
      <c r="G132" s="21">
        <v>0</v>
      </c>
      <c r="H132" s="21">
        <v>21856</v>
      </c>
    </row>
    <row r="133" spans="1:8" x14ac:dyDescent="0.25">
      <c r="A133" s="21">
        <v>2035</v>
      </c>
      <c r="B133" s="21">
        <v>0</v>
      </c>
      <c r="C133" s="21">
        <v>0</v>
      </c>
      <c r="D133" s="21" t="s">
        <v>79</v>
      </c>
      <c r="E133" s="21" t="s">
        <v>74</v>
      </c>
      <c r="F133" s="21" t="s">
        <v>71</v>
      </c>
      <c r="G133" s="21">
        <v>1</v>
      </c>
      <c r="H133" s="21">
        <v>25010</v>
      </c>
    </row>
    <row r="134" spans="1:8" x14ac:dyDescent="0.25">
      <c r="A134" s="21">
        <v>2035</v>
      </c>
      <c r="B134" s="21">
        <v>0</v>
      </c>
      <c r="C134" s="21">
        <v>0</v>
      </c>
      <c r="D134" s="21" t="s">
        <v>79</v>
      </c>
      <c r="E134" s="21" t="s">
        <v>74</v>
      </c>
      <c r="F134" s="21" t="s">
        <v>71</v>
      </c>
      <c r="G134" s="21">
        <v>2</v>
      </c>
      <c r="H134" s="21">
        <v>20258</v>
      </c>
    </row>
    <row r="135" spans="1:8" x14ac:dyDescent="0.25">
      <c r="A135" s="21">
        <v>2035</v>
      </c>
      <c r="B135" s="21">
        <v>0</v>
      </c>
      <c r="C135" s="21">
        <v>0</v>
      </c>
      <c r="D135" s="21" t="s">
        <v>79</v>
      </c>
      <c r="E135" s="21" t="s">
        <v>74</v>
      </c>
      <c r="F135" s="21" t="s">
        <v>71</v>
      </c>
      <c r="G135" s="21">
        <v>3</v>
      </c>
      <c r="H135" s="21">
        <v>6633</v>
      </c>
    </row>
    <row r="136" spans="1:8" x14ac:dyDescent="0.25">
      <c r="A136" s="21">
        <v>2035</v>
      </c>
      <c r="B136" s="21">
        <v>0</v>
      </c>
      <c r="C136" s="21">
        <v>0</v>
      </c>
      <c r="D136" s="21" t="s">
        <v>79</v>
      </c>
      <c r="E136" s="21" t="s">
        <v>74</v>
      </c>
      <c r="F136" s="21" t="s">
        <v>71</v>
      </c>
      <c r="G136" s="21">
        <v>4</v>
      </c>
      <c r="H136" s="21">
        <v>4342</v>
      </c>
    </row>
    <row r="137" spans="1:8" x14ac:dyDescent="0.25">
      <c r="A137" s="21">
        <v>2035</v>
      </c>
      <c r="B137" s="21">
        <v>0</v>
      </c>
      <c r="C137" s="21">
        <v>0</v>
      </c>
      <c r="D137" s="21" t="s">
        <v>79</v>
      </c>
      <c r="E137" s="21" t="s">
        <v>74</v>
      </c>
      <c r="F137" s="21" t="s">
        <v>72</v>
      </c>
      <c r="G137" s="21">
        <v>0</v>
      </c>
      <c r="H137" s="21">
        <v>6768</v>
      </c>
    </row>
    <row r="138" spans="1:8" x14ac:dyDescent="0.25">
      <c r="A138" s="21">
        <v>2035</v>
      </c>
      <c r="B138" s="21">
        <v>0</v>
      </c>
      <c r="C138" s="21">
        <v>0</v>
      </c>
      <c r="D138" s="21" t="s">
        <v>79</v>
      </c>
      <c r="E138" s="21" t="s">
        <v>74</v>
      </c>
      <c r="F138" s="21" t="s">
        <v>72</v>
      </c>
      <c r="G138" s="21">
        <v>1</v>
      </c>
      <c r="H138" s="21">
        <v>6861</v>
      </c>
    </row>
    <row r="139" spans="1:8" x14ac:dyDescent="0.25">
      <c r="A139" s="21">
        <v>2035</v>
      </c>
      <c r="B139" s="21">
        <v>0</v>
      </c>
      <c r="C139" s="21">
        <v>0</v>
      </c>
      <c r="D139" s="21" t="s">
        <v>79</v>
      </c>
      <c r="E139" s="21" t="s">
        <v>74</v>
      </c>
      <c r="F139" s="21" t="s">
        <v>72</v>
      </c>
      <c r="G139" s="21">
        <v>2</v>
      </c>
      <c r="H139" s="21">
        <v>3722</v>
      </c>
    </row>
    <row r="140" spans="1:8" x14ac:dyDescent="0.25">
      <c r="A140" s="21">
        <v>2035</v>
      </c>
      <c r="B140" s="21">
        <v>0</v>
      </c>
      <c r="C140" s="21">
        <v>0</v>
      </c>
      <c r="D140" s="21" t="s">
        <v>79</v>
      </c>
      <c r="E140" s="21" t="s">
        <v>74</v>
      </c>
      <c r="F140" s="21" t="s">
        <v>72</v>
      </c>
      <c r="G140" s="21">
        <v>3</v>
      </c>
      <c r="H140" s="21">
        <v>1129</v>
      </c>
    </row>
    <row r="141" spans="1:8" x14ac:dyDescent="0.25">
      <c r="A141" s="21">
        <v>2035</v>
      </c>
      <c r="B141" s="21">
        <v>0</v>
      </c>
      <c r="C141" s="21">
        <v>0</v>
      </c>
      <c r="D141" s="21" t="s">
        <v>79</v>
      </c>
      <c r="E141" s="21" t="s">
        <v>74</v>
      </c>
      <c r="F141" s="21" t="s">
        <v>72</v>
      </c>
      <c r="G141" s="21">
        <v>4</v>
      </c>
      <c r="H141" s="21">
        <v>581</v>
      </c>
    </row>
    <row r="142" spans="1:8" x14ac:dyDescent="0.25">
      <c r="A142" s="21">
        <v>2035</v>
      </c>
      <c r="B142" s="21">
        <v>0</v>
      </c>
      <c r="C142" s="21">
        <v>0</v>
      </c>
      <c r="D142" s="21" t="s">
        <v>79</v>
      </c>
      <c r="E142" s="21" t="s">
        <v>73</v>
      </c>
      <c r="F142" s="21" t="s">
        <v>71</v>
      </c>
      <c r="G142" s="21">
        <v>0</v>
      </c>
      <c r="H142" s="21">
        <v>1225</v>
      </c>
    </row>
    <row r="143" spans="1:8" x14ac:dyDescent="0.25">
      <c r="A143" s="21">
        <v>2035</v>
      </c>
      <c r="B143" s="21">
        <v>0</v>
      </c>
      <c r="C143" s="21">
        <v>0</v>
      </c>
      <c r="D143" s="21" t="s">
        <v>79</v>
      </c>
      <c r="E143" s="21" t="s">
        <v>73</v>
      </c>
      <c r="F143" s="21" t="s">
        <v>71</v>
      </c>
      <c r="G143" s="21">
        <v>1</v>
      </c>
      <c r="H143" s="21">
        <v>14299</v>
      </c>
    </row>
    <row r="144" spans="1:8" x14ac:dyDescent="0.25">
      <c r="A144" s="21">
        <v>2035</v>
      </c>
      <c r="B144" s="21">
        <v>0</v>
      </c>
      <c r="C144" s="21">
        <v>0</v>
      </c>
      <c r="D144" s="21" t="s">
        <v>79</v>
      </c>
      <c r="E144" s="21" t="s">
        <v>73</v>
      </c>
      <c r="F144" s="21" t="s">
        <v>71</v>
      </c>
      <c r="G144" s="21">
        <v>2</v>
      </c>
      <c r="H144" s="21">
        <v>17447</v>
      </c>
    </row>
    <row r="145" spans="1:8" x14ac:dyDescent="0.25">
      <c r="A145" s="21">
        <v>2035</v>
      </c>
      <c r="B145" s="21">
        <v>0</v>
      </c>
      <c r="C145" s="21">
        <v>0</v>
      </c>
      <c r="D145" s="21" t="s">
        <v>79</v>
      </c>
      <c r="E145" s="21" t="s">
        <v>73</v>
      </c>
      <c r="F145" s="21" t="s">
        <v>71</v>
      </c>
      <c r="G145" s="21">
        <v>3</v>
      </c>
      <c r="H145" s="21">
        <v>7789</v>
      </c>
    </row>
    <row r="146" spans="1:8" x14ac:dyDescent="0.25">
      <c r="A146" s="21">
        <v>2035</v>
      </c>
      <c r="B146" s="21">
        <v>0</v>
      </c>
      <c r="C146" s="21">
        <v>0</v>
      </c>
      <c r="D146" s="21" t="s">
        <v>79</v>
      </c>
      <c r="E146" s="21" t="s">
        <v>73</v>
      </c>
      <c r="F146" s="21" t="s">
        <v>71</v>
      </c>
      <c r="G146" s="21">
        <v>4</v>
      </c>
      <c r="H146" s="21">
        <v>5915</v>
      </c>
    </row>
    <row r="147" spans="1:8" x14ac:dyDescent="0.25">
      <c r="A147" s="21">
        <v>2035</v>
      </c>
      <c r="B147" s="21">
        <v>0</v>
      </c>
      <c r="C147" s="21">
        <v>0</v>
      </c>
      <c r="D147" s="21" t="s">
        <v>79</v>
      </c>
      <c r="E147" s="21" t="s">
        <v>73</v>
      </c>
      <c r="F147" s="21" t="s">
        <v>72</v>
      </c>
      <c r="G147" s="21">
        <v>0</v>
      </c>
      <c r="H147" s="21">
        <v>410</v>
      </c>
    </row>
    <row r="148" spans="1:8" x14ac:dyDescent="0.25">
      <c r="A148" s="21">
        <v>2035</v>
      </c>
      <c r="B148" s="21">
        <v>0</v>
      </c>
      <c r="C148" s="21">
        <v>0</v>
      </c>
      <c r="D148" s="21" t="s">
        <v>79</v>
      </c>
      <c r="E148" s="21" t="s">
        <v>73</v>
      </c>
      <c r="F148" s="21" t="s">
        <v>72</v>
      </c>
      <c r="G148" s="21">
        <v>1</v>
      </c>
      <c r="H148" s="21">
        <v>1079</v>
      </c>
    </row>
    <row r="149" spans="1:8" x14ac:dyDescent="0.25">
      <c r="A149" s="21">
        <v>2035</v>
      </c>
      <c r="B149" s="21">
        <v>0</v>
      </c>
      <c r="C149" s="21">
        <v>0</v>
      </c>
      <c r="D149" s="21" t="s">
        <v>79</v>
      </c>
      <c r="E149" s="21" t="s">
        <v>73</v>
      </c>
      <c r="F149" s="21" t="s">
        <v>72</v>
      </c>
      <c r="G149" s="21">
        <v>2</v>
      </c>
      <c r="H149" s="21">
        <v>1649</v>
      </c>
    </row>
    <row r="150" spans="1:8" x14ac:dyDescent="0.25">
      <c r="A150" s="21">
        <v>2035</v>
      </c>
      <c r="B150" s="21">
        <v>0</v>
      </c>
      <c r="C150" s="21">
        <v>0</v>
      </c>
      <c r="D150" s="21" t="s">
        <v>79</v>
      </c>
      <c r="E150" s="21" t="s">
        <v>73</v>
      </c>
      <c r="F150" s="21" t="s">
        <v>72</v>
      </c>
      <c r="G150" s="21">
        <v>3</v>
      </c>
      <c r="H150" s="21">
        <v>688</v>
      </c>
    </row>
    <row r="151" spans="1:8" x14ac:dyDescent="0.25">
      <c r="A151" s="21">
        <v>2035</v>
      </c>
      <c r="B151" s="21">
        <v>0</v>
      </c>
      <c r="C151" s="21">
        <v>0</v>
      </c>
      <c r="D151" s="21" t="s">
        <v>79</v>
      </c>
      <c r="E151" s="21" t="s">
        <v>73</v>
      </c>
      <c r="F151" s="21" t="s">
        <v>72</v>
      </c>
      <c r="G151" s="21">
        <v>4</v>
      </c>
      <c r="H151" s="21">
        <v>456</v>
      </c>
    </row>
    <row r="152" spans="1:8" x14ac:dyDescent="0.25">
      <c r="A152" s="21">
        <v>2035</v>
      </c>
      <c r="B152" s="21">
        <v>0</v>
      </c>
      <c r="C152" s="21">
        <v>0</v>
      </c>
      <c r="D152" s="21" t="s">
        <v>79</v>
      </c>
      <c r="E152" s="21" t="s">
        <v>76</v>
      </c>
      <c r="F152" s="21" t="s">
        <v>71</v>
      </c>
      <c r="G152" s="21">
        <v>0</v>
      </c>
      <c r="H152" s="21">
        <v>3168</v>
      </c>
    </row>
    <row r="153" spans="1:8" x14ac:dyDescent="0.25">
      <c r="A153" s="21">
        <v>2035</v>
      </c>
      <c r="B153" s="21">
        <v>0</v>
      </c>
      <c r="C153" s="21">
        <v>0</v>
      </c>
      <c r="D153" s="21" t="s">
        <v>79</v>
      </c>
      <c r="E153" s="21" t="s">
        <v>76</v>
      </c>
      <c r="F153" s="21" t="s">
        <v>71</v>
      </c>
      <c r="G153" s="21">
        <v>1</v>
      </c>
      <c r="H153" s="21">
        <v>2489</v>
      </c>
    </row>
    <row r="154" spans="1:8" x14ac:dyDescent="0.25">
      <c r="A154" s="21">
        <v>2035</v>
      </c>
      <c r="B154" s="21">
        <v>0</v>
      </c>
      <c r="C154" s="21">
        <v>0</v>
      </c>
      <c r="D154" s="21" t="s">
        <v>79</v>
      </c>
      <c r="E154" s="21" t="s">
        <v>76</v>
      </c>
      <c r="F154" s="21" t="s">
        <v>71</v>
      </c>
      <c r="G154" s="21">
        <v>2</v>
      </c>
      <c r="H154" s="21">
        <v>2330</v>
      </c>
    </row>
    <row r="155" spans="1:8" x14ac:dyDescent="0.25">
      <c r="A155" s="21">
        <v>2035</v>
      </c>
      <c r="B155" s="21">
        <v>0</v>
      </c>
      <c r="C155" s="21">
        <v>0</v>
      </c>
      <c r="D155" s="21" t="s">
        <v>79</v>
      </c>
      <c r="E155" s="21" t="s">
        <v>76</v>
      </c>
      <c r="F155" s="21" t="s">
        <v>71</v>
      </c>
      <c r="G155" s="21">
        <v>3</v>
      </c>
      <c r="H155" s="21">
        <v>829</v>
      </c>
    </row>
    <row r="156" spans="1:8" x14ac:dyDescent="0.25">
      <c r="A156" s="21">
        <v>2035</v>
      </c>
      <c r="B156" s="21">
        <v>0</v>
      </c>
      <c r="C156" s="21">
        <v>0</v>
      </c>
      <c r="D156" s="21" t="s">
        <v>79</v>
      </c>
      <c r="E156" s="21" t="s">
        <v>76</v>
      </c>
      <c r="F156" s="21" t="s">
        <v>71</v>
      </c>
      <c r="G156" s="21">
        <v>4</v>
      </c>
      <c r="H156" s="21">
        <v>662</v>
      </c>
    </row>
    <row r="157" spans="1:8" x14ac:dyDescent="0.25">
      <c r="A157" s="21">
        <v>2035</v>
      </c>
      <c r="B157" s="21">
        <v>0</v>
      </c>
      <c r="C157" s="21">
        <v>0</v>
      </c>
      <c r="D157" s="21" t="s">
        <v>79</v>
      </c>
      <c r="E157" s="21" t="s">
        <v>76</v>
      </c>
      <c r="F157" s="21" t="s">
        <v>72</v>
      </c>
      <c r="G157" s="21">
        <v>0</v>
      </c>
      <c r="H157" s="21">
        <v>2640</v>
      </c>
    </row>
    <row r="158" spans="1:8" x14ac:dyDescent="0.25">
      <c r="A158" s="21">
        <v>2035</v>
      </c>
      <c r="B158" s="21">
        <v>0</v>
      </c>
      <c r="C158" s="21">
        <v>0</v>
      </c>
      <c r="D158" s="21" t="s">
        <v>79</v>
      </c>
      <c r="E158" s="21" t="s">
        <v>76</v>
      </c>
      <c r="F158" s="21" t="s">
        <v>72</v>
      </c>
      <c r="G158" s="21">
        <v>1</v>
      </c>
      <c r="H158" s="21">
        <v>2363</v>
      </c>
    </row>
    <row r="159" spans="1:8" x14ac:dyDescent="0.25">
      <c r="A159" s="21">
        <v>2035</v>
      </c>
      <c r="B159" s="21">
        <v>0</v>
      </c>
      <c r="C159" s="21">
        <v>0</v>
      </c>
      <c r="D159" s="21" t="s">
        <v>79</v>
      </c>
      <c r="E159" s="21" t="s">
        <v>76</v>
      </c>
      <c r="F159" s="21" t="s">
        <v>72</v>
      </c>
      <c r="G159" s="21">
        <v>2</v>
      </c>
      <c r="H159" s="21">
        <v>1668</v>
      </c>
    </row>
    <row r="160" spans="1:8" x14ac:dyDescent="0.25">
      <c r="A160" s="21">
        <v>2035</v>
      </c>
      <c r="B160" s="21">
        <v>0</v>
      </c>
      <c r="C160" s="21">
        <v>0</v>
      </c>
      <c r="D160" s="21" t="s">
        <v>79</v>
      </c>
      <c r="E160" s="21" t="s">
        <v>76</v>
      </c>
      <c r="F160" s="21" t="s">
        <v>72</v>
      </c>
      <c r="G160" s="21">
        <v>3</v>
      </c>
      <c r="H160" s="21">
        <v>488</v>
      </c>
    </row>
    <row r="161" spans="1:8" x14ac:dyDescent="0.25">
      <c r="A161" s="21">
        <v>2035</v>
      </c>
      <c r="B161" s="21">
        <v>0</v>
      </c>
      <c r="C161" s="21">
        <v>0</v>
      </c>
      <c r="D161" s="21" t="s">
        <v>79</v>
      </c>
      <c r="E161" s="21" t="s">
        <v>76</v>
      </c>
      <c r="F161" s="21" t="s">
        <v>72</v>
      </c>
      <c r="G161" s="21">
        <v>4</v>
      </c>
      <c r="H161" s="21">
        <v>329</v>
      </c>
    </row>
    <row r="162" spans="1:8" x14ac:dyDescent="0.25">
      <c r="A162" s="21">
        <v>2035</v>
      </c>
      <c r="B162" s="21">
        <v>0</v>
      </c>
      <c r="C162" s="21">
        <v>0</v>
      </c>
      <c r="D162" s="21" t="s">
        <v>78</v>
      </c>
      <c r="E162" s="21" t="s">
        <v>70</v>
      </c>
      <c r="F162" s="21" t="s">
        <v>71</v>
      </c>
      <c r="G162" s="21">
        <v>0</v>
      </c>
      <c r="H162" s="21">
        <v>1336</v>
      </c>
    </row>
    <row r="163" spans="1:8" x14ac:dyDescent="0.25">
      <c r="A163" s="21">
        <v>2035</v>
      </c>
      <c r="B163" s="21">
        <v>0</v>
      </c>
      <c r="C163" s="21">
        <v>0</v>
      </c>
      <c r="D163" s="21" t="s">
        <v>78</v>
      </c>
      <c r="E163" s="21" t="s">
        <v>70</v>
      </c>
      <c r="F163" s="21" t="s">
        <v>71</v>
      </c>
      <c r="G163" s="21">
        <v>1</v>
      </c>
      <c r="H163" s="21">
        <v>23901</v>
      </c>
    </row>
    <row r="164" spans="1:8" x14ac:dyDescent="0.25">
      <c r="A164" s="21">
        <v>2035</v>
      </c>
      <c r="B164" s="21">
        <v>0</v>
      </c>
      <c r="C164" s="21">
        <v>0</v>
      </c>
      <c r="D164" s="21" t="s">
        <v>78</v>
      </c>
      <c r="E164" s="21" t="s">
        <v>70</v>
      </c>
      <c r="F164" s="21" t="s">
        <v>71</v>
      </c>
      <c r="G164" s="21">
        <v>2</v>
      </c>
      <c r="H164" s="21">
        <v>41341</v>
      </c>
    </row>
    <row r="165" spans="1:8" x14ac:dyDescent="0.25">
      <c r="A165" s="21">
        <v>2035</v>
      </c>
      <c r="B165" s="21">
        <v>0</v>
      </c>
      <c r="C165" s="21">
        <v>0</v>
      </c>
      <c r="D165" s="21" t="s">
        <v>78</v>
      </c>
      <c r="E165" s="21" t="s">
        <v>70</v>
      </c>
      <c r="F165" s="21" t="s">
        <v>71</v>
      </c>
      <c r="G165" s="21">
        <v>3</v>
      </c>
      <c r="H165" s="21">
        <v>13843</v>
      </c>
    </row>
    <row r="166" spans="1:8" x14ac:dyDescent="0.25">
      <c r="A166" s="21">
        <v>2035</v>
      </c>
      <c r="B166" s="21">
        <v>0</v>
      </c>
      <c r="C166" s="21">
        <v>0</v>
      </c>
      <c r="D166" s="21" t="s">
        <v>78</v>
      </c>
      <c r="E166" s="21" t="s">
        <v>70</v>
      </c>
      <c r="F166" s="21" t="s">
        <v>71</v>
      </c>
      <c r="G166" s="21">
        <v>4</v>
      </c>
      <c r="H166" s="21">
        <v>7871</v>
      </c>
    </row>
    <row r="167" spans="1:8" x14ac:dyDescent="0.25">
      <c r="A167" s="21">
        <v>2035</v>
      </c>
      <c r="B167" s="21">
        <v>0</v>
      </c>
      <c r="C167" s="21">
        <v>0</v>
      </c>
      <c r="D167" s="21" t="s">
        <v>78</v>
      </c>
      <c r="E167" s="21" t="s">
        <v>70</v>
      </c>
      <c r="F167" s="21" t="s">
        <v>72</v>
      </c>
      <c r="G167" s="21">
        <v>0</v>
      </c>
      <c r="H167" s="21">
        <v>1419</v>
      </c>
    </row>
    <row r="168" spans="1:8" x14ac:dyDescent="0.25">
      <c r="A168" s="21">
        <v>2035</v>
      </c>
      <c r="B168" s="21">
        <v>0</v>
      </c>
      <c r="C168" s="21">
        <v>0</v>
      </c>
      <c r="D168" s="21" t="s">
        <v>78</v>
      </c>
      <c r="E168" s="21" t="s">
        <v>70</v>
      </c>
      <c r="F168" s="21" t="s">
        <v>72</v>
      </c>
      <c r="G168" s="21">
        <v>1</v>
      </c>
      <c r="H168" s="21">
        <v>32739</v>
      </c>
    </row>
    <row r="169" spans="1:8" x14ac:dyDescent="0.25">
      <c r="A169" s="21">
        <v>2035</v>
      </c>
      <c r="B169" s="21">
        <v>0</v>
      </c>
      <c r="C169" s="21">
        <v>0</v>
      </c>
      <c r="D169" s="21" t="s">
        <v>78</v>
      </c>
      <c r="E169" s="21" t="s">
        <v>70</v>
      </c>
      <c r="F169" s="21" t="s">
        <v>72</v>
      </c>
      <c r="G169" s="21">
        <v>2</v>
      </c>
      <c r="H169" s="21">
        <v>36872</v>
      </c>
    </row>
    <row r="170" spans="1:8" x14ac:dyDescent="0.25">
      <c r="A170" s="21">
        <v>2035</v>
      </c>
      <c r="B170" s="21">
        <v>0</v>
      </c>
      <c r="C170" s="21">
        <v>0</v>
      </c>
      <c r="D170" s="21" t="s">
        <v>78</v>
      </c>
      <c r="E170" s="21" t="s">
        <v>70</v>
      </c>
      <c r="F170" s="21" t="s">
        <v>72</v>
      </c>
      <c r="G170" s="21">
        <v>3</v>
      </c>
      <c r="H170" s="21">
        <v>11498</v>
      </c>
    </row>
    <row r="171" spans="1:8" x14ac:dyDescent="0.25">
      <c r="A171" s="21">
        <v>2035</v>
      </c>
      <c r="B171" s="21">
        <v>0</v>
      </c>
      <c r="C171" s="21">
        <v>0</v>
      </c>
      <c r="D171" s="21" t="s">
        <v>78</v>
      </c>
      <c r="E171" s="21" t="s">
        <v>70</v>
      </c>
      <c r="F171" s="21" t="s">
        <v>72</v>
      </c>
      <c r="G171" s="21">
        <v>4</v>
      </c>
      <c r="H171" s="21">
        <v>5317</v>
      </c>
    </row>
    <row r="172" spans="1:8" x14ac:dyDescent="0.25">
      <c r="A172" s="21">
        <v>2035</v>
      </c>
      <c r="B172" s="21">
        <v>0</v>
      </c>
      <c r="C172" s="21">
        <v>0</v>
      </c>
      <c r="D172" s="21" t="s">
        <v>78</v>
      </c>
      <c r="E172" s="21" t="s">
        <v>74</v>
      </c>
      <c r="F172" s="21" t="s">
        <v>71</v>
      </c>
      <c r="G172" s="21">
        <v>0</v>
      </c>
      <c r="H172" s="21">
        <v>43743</v>
      </c>
    </row>
    <row r="173" spans="1:8" x14ac:dyDescent="0.25">
      <c r="A173" s="21">
        <v>2035</v>
      </c>
      <c r="B173" s="21">
        <v>0</v>
      </c>
      <c r="C173" s="21">
        <v>0</v>
      </c>
      <c r="D173" s="21" t="s">
        <v>78</v>
      </c>
      <c r="E173" s="21" t="s">
        <v>74</v>
      </c>
      <c r="F173" s="21" t="s">
        <v>71</v>
      </c>
      <c r="G173" s="21">
        <v>1</v>
      </c>
      <c r="H173" s="21">
        <v>40527</v>
      </c>
    </row>
    <row r="174" spans="1:8" x14ac:dyDescent="0.25">
      <c r="A174" s="21">
        <v>2035</v>
      </c>
      <c r="B174" s="21">
        <v>0</v>
      </c>
      <c r="C174" s="21">
        <v>0</v>
      </c>
      <c r="D174" s="21" t="s">
        <v>78</v>
      </c>
      <c r="E174" s="21" t="s">
        <v>74</v>
      </c>
      <c r="F174" s="21" t="s">
        <v>71</v>
      </c>
      <c r="G174" s="21">
        <v>2</v>
      </c>
      <c r="H174" s="21">
        <v>31316</v>
      </c>
    </row>
    <row r="175" spans="1:8" x14ac:dyDescent="0.25">
      <c r="A175" s="21">
        <v>2035</v>
      </c>
      <c r="B175" s="21">
        <v>0</v>
      </c>
      <c r="C175" s="21">
        <v>0</v>
      </c>
      <c r="D175" s="21" t="s">
        <v>78</v>
      </c>
      <c r="E175" s="21" t="s">
        <v>74</v>
      </c>
      <c r="F175" s="21" t="s">
        <v>71</v>
      </c>
      <c r="G175" s="21">
        <v>3</v>
      </c>
      <c r="H175" s="21">
        <v>9660</v>
      </c>
    </row>
    <row r="176" spans="1:8" x14ac:dyDescent="0.25">
      <c r="A176" s="21">
        <v>2035</v>
      </c>
      <c r="B176" s="21">
        <v>0</v>
      </c>
      <c r="C176" s="21">
        <v>0</v>
      </c>
      <c r="D176" s="21" t="s">
        <v>78</v>
      </c>
      <c r="E176" s="21" t="s">
        <v>74</v>
      </c>
      <c r="F176" s="21" t="s">
        <v>71</v>
      </c>
      <c r="G176" s="21">
        <v>4</v>
      </c>
      <c r="H176" s="21">
        <v>6270</v>
      </c>
    </row>
    <row r="177" spans="1:8" x14ac:dyDescent="0.25">
      <c r="A177" s="21">
        <v>2035</v>
      </c>
      <c r="B177" s="21">
        <v>0</v>
      </c>
      <c r="C177" s="21">
        <v>0</v>
      </c>
      <c r="D177" s="21" t="s">
        <v>78</v>
      </c>
      <c r="E177" s="21" t="s">
        <v>74</v>
      </c>
      <c r="F177" s="21" t="s">
        <v>72</v>
      </c>
      <c r="G177" s="21">
        <v>0</v>
      </c>
      <c r="H177" s="21">
        <v>14218</v>
      </c>
    </row>
    <row r="178" spans="1:8" x14ac:dyDescent="0.25">
      <c r="A178" s="21">
        <v>2035</v>
      </c>
      <c r="B178" s="21">
        <v>0</v>
      </c>
      <c r="C178" s="21">
        <v>0</v>
      </c>
      <c r="D178" s="21" t="s">
        <v>78</v>
      </c>
      <c r="E178" s="21" t="s">
        <v>74</v>
      </c>
      <c r="F178" s="21" t="s">
        <v>72</v>
      </c>
      <c r="G178" s="21">
        <v>1</v>
      </c>
      <c r="H178" s="21">
        <v>11442</v>
      </c>
    </row>
    <row r="179" spans="1:8" x14ac:dyDescent="0.25">
      <c r="A179" s="21">
        <v>2035</v>
      </c>
      <c r="B179" s="21">
        <v>0</v>
      </c>
      <c r="C179" s="21">
        <v>0</v>
      </c>
      <c r="D179" s="21" t="s">
        <v>78</v>
      </c>
      <c r="E179" s="21" t="s">
        <v>74</v>
      </c>
      <c r="F179" s="21" t="s">
        <v>72</v>
      </c>
      <c r="G179" s="21">
        <v>2</v>
      </c>
      <c r="H179" s="21">
        <v>7608</v>
      </c>
    </row>
    <row r="180" spans="1:8" x14ac:dyDescent="0.25">
      <c r="A180" s="21">
        <v>2035</v>
      </c>
      <c r="B180" s="21">
        <v>0</v>
      </c>
      <c r="C180" s="21">
        <v>0</v>
      </c>
      <c r="D180" s="21" t="s">
        <v>78</v>
      </c>
      <c r="E180" s="21" t="s">
        <v>74</v>
      </c>
      <c r="F180" s="21" t="s">
        <v>72</v>
      </c>
      <c r="G180" s="21">
        <v>3</v>
      </c>
      <c r="H180" s="21">
        <v>2343</v>
      </c>
    </row>
    <row r="181" spans="1:8" x14ac:dyDescent="0.25">
      <c r="A181" s="21">
        <v>2035</v>
      </c>
      <c r="B181" s="21">
        <v>0</v>
      </c>
      <c r="C181" s="21">
        <v>0</v>
      </c>
      <c r="D181" s="21" t="s">
        <v>78</v>
      </c>
      <c r="E181" s="21" t="s">
        <v>74</v>
      </c>
      <c r="F181" s="21" t="s">
        <v>72</v>
      </c>
      <c r="G181" s="21">
        <v>4</v>
      </c>
      <c r="H181" s="21">
        <v>1302</v>
      </c>
    </row>
    <row r="182" spans="1:8" x14ac:dyDescent="0.25">
      <c r="A182" s="21">
        <v>2035</v>
      </c>
      <c r="B182" s="21">
        <v>0</v>
      </c>
      <c r="C182" s="21">
        <v>0</v>
      </c>
      <c r="D182" s="21" t="s">
        <v>78</v>
      </c>
      <c r="E182" s="21" t="s">
        <v>73</v>
      </c>
      <c r="F182" s="21" t="s">
        <v>71</v>
      </c>
      <c r="G182" s="21">
        <v>0</v>
      </c>
      <c r="H182" s="21">
        <v>5667</v>
      </c>
    </row>
    <row r="183" spans="1:8" x14ac:dyDescent="0.25">
      <c r="A183" s="21">
        <v>2035</v>
      </c>
      <c r="B183" s="21">
        <v>0</v>
      </c>
      <c r="C183" s="21">
        <v>0</v>
      </c>
      <c r="D183" s="21" t="s">
        <v>78</v>
      </c>
      <c r="E183" s="21" t="s">
        <v>73</v>
      </c>
      <c r="F183" s="21" t="s">
        <v>71</v>
      </c>
      <c r="G183" s="21">
        <v>1</v>
      </c>
      <c r="H183" s="21">
        <v>38146</v>
      </c>
    </row>
    <row r="184" spans="1:8" x14ac:dyDescent="0.25">
      <c r="A184" s="21">
        <v>2035</v>
      </c>
      <c r="B184" s="21">
        <v>0</v>
      </c>
      <c r="C184" s="21">
        <v>0</v>
      </c>
      <c r="D184" s="21" t="s">
        <v>78</v>
      </c>
      <c r="E184" s="21" t="s">
        <v>73</v>
      </c>
      <c r="F184" s="21" t="s">
        <v>71</v>
      </c>
      <c r="G184" s="21">
        <v>2</v>
      </c>
      <c r="H184" s="21">
        <v>45133</v>
      </c>
    </row>
    <row r="185" spans="1:8" x14ac:dyDescent="0.25">
      <c r="A185" s="21">
        <v>2035</v>
      </c>
      <c r="B185" s="21">
        <v>0</v>
      </c>
      <c r="C185" s="21">
        <v>0</v>
      </c>
      <c r="D185" s="21" t="s">
        <v>78</v>
      </c>
      <c r="E185" s="21" t="s">
        <v>73</v>
      </c>
      <c r="F185" s="21" t="s">
        <v>71</v>
      </c>
      <c r="G185" s="21">
        <v>3</v>
      </c>
      <c r="H185" s="21">
        <v>18469</v>
      </c>
    </row>
    <row r="186" spans="1:8" x14ac:dyDescent="0.25">
      <c r="A186" s="21">
        <v>2035</v>
      </c>
      <c r="B186" s="21">
        <v>0</v>
      </c>
      <c r="C186" s="21">
        <v>0</v>
      </c>
      <c r="D186" s="21" t="s">
        <v>78</v>
      </c>
      <c r="E186" s="21" t="s">
        <v>73</v>
      </c>
      <c r="F186" s="21" t="s">
        <v>71</v>
      </c>
      <c r="G186" s="21">
        <v>4</v>
      </c>
      <c r="H186" s="21">
        <v>13594</v>
      </c>
    </row>
    <row r="187" spans="1:8" x14ac:dyDescent="0.25">
      <c r="A187" s="21">
        <v>2035</v>
      </c>
      <c r="B187" s="21">
        <v>0</v>
      </c>
      <c r="C187" s="21">
        <v>0</v>
      </c>
      <c r="D187" s="21" t="s">
        <v>78</v>
      </c>
      <c r="E187" s="21" t="s">
        <v>73</v>
      </c>
      <c r="F187" s="21" t="s">
        <v>72</v>
      </c>
      <c r="G187" s="21">
        <v>0</v>
      </c>
      <c r="H187" s="21">
        <v>1539</v>
      </c>
    </row>
    <row r="188" spans="1:8" x14ac:dyDescent="0.25">
      <c r="A188" s="21">
        <v>2035</v>
      </c>
      <c r="B188" s="21">
        <v>0</v>
      </c>
      <c r="C188" s="21">
        <v>0</v>
      </c>
      <c r="D188" s="21" t="s">
        <v>78</v>
      </c>
      <c r="E188" s="21" t="s">
        <v>73</v>
      </c>
      <c r="F188" s="21" t="s">
        <v>72</v>
      </c>
      <c r="G188" s="21">
        <v>1</v>
      </c>
      <c r="H188" s="21">
        <v>3515</v>
      </c>
    </row>
    <row r="189" spans="1:8" x14ac:dyDescent="0.25">
      <c r="A189" s="21">
        <v>2035</v>
      </c>
      <c r="B189" s="21">
        <v>0</v>
      </c>
      <c r="C189" s="21">
        <v>0</v>
      </c>
      <c r="D189" s="21" t="s">
        <v>78</v>
      </c>
      <c r="E189" s="21" t="s">
        <v>73</v>
      </c>
      <c r="F189" s="21" t="s">
        <v>72</v>
      </c>
      <c r="G189" s="21">
        <v>2</v>
      </c>
      <c r="H189" s="21">
        <v>5401</v>
      </c>
    </row>
    <row r="190" spans="1:8" x14ac:dyDescent="0.25">
      <c r="A190" s="21">
        <v>2035</v>
      </c>
      <c r="B190" s="21">
        <v>0</v>
      </c>
      <c r="C190" s="21">
        <v>0</v>
      </c>
      <c r="D190" s="21" t="s">
        <v>78</v>
      </c>
      <c r="E190" s="21" t="s">
        <v>73</v>
      </c>
      <c r="F190" s="21" t="s">
        <v>72</v>
      </c>
      <c r="G190" s="21">
        <v>3</v>
      </c>
      <c r="H190" s="21">
        <v>2088</v>
      </c>
    </row>
    <row r="191" spans="1:8" x14ac:dyDescent="0.25">
      <c r="A191" s="21">
        <v>2035</v>
      </c>
      <c r="B191" s="21">
        <v>0</v>
      </c>
      <c r="C191" s="21">
        <v>0</v>
      </c>
      <c r="D191" s="21" t="s">
        <v>78</v>
      </c>
      <c r="E191" s="21" t="s">
        <v>73</v>
      </c>
      <c r="F191" s="21" t="s">
        <v>72</v>
      </c>
      <c r="G191" s="21">
        <v>4</v>
      </c>
      <c r="H191" s="21">
        <v>1332</v>
      </c>
    </row>
    <row r="192" spans="1:8" x14ac:dyDescent="0.25">
      <c r="A192" s="21">
        <v>2035</v>
      </c>
      <c r="B192" s="21">
        <v>0</v>
      </c>
      <c r="C192" s="21">
        <v>0</v>
      </c>
      <c r="D192" s="21" t="s">
        <v>78</v>
      </c>
      <c r="E192" s="21" t="s">
        <v>76</v>
      </c>
      <c r="F192" s="21" t="s">
        <v>71</v>
      </c>
      <c r="G192" s="21">
        <v>0</v>
      </c>
      <c r="H192" s="21">
        <v>6348</v>
      </c>
    </row>
    <row r="193" spans="1:8" x14ac:dyDescent="0.25">
      <c r="A193" s="21">
        <v>2035</v>
      </c>
      <c r="B193" s="21">
        <v>0</v>
      </c>
      <c r="C193" s="21">
        <v>0</v>
      </c>
      <c r="D193" s="21" t="s">
        <v>78</v>
      </c>
      <c r="E193" s="21" t="s">
        <v>76</v>
      </c>
      <c r="F193" s="21" t="s">
        <v>71</v>
      </c>
      <c r="G193" s="21">
        <v>1</v>
      </c>
      <c r="H193" s="21">
        <v>4685</v>
      </c>
    </row>
    <row r="194" spans="1:8" x14ac:dyDescent="0.25">
      <c r="A194" s="21">
        <v>2035</v>
      </c>
      <c r="B194" s="21">
        <v>0</v>
      </c>
      <c r="C194" s="21">
        <v>0</v>
      </c>
      <c r="D194" s="21" t="s">
        <v>78</v>
      </c>
      <c r="E194" s="21" t="s">
        <v>76</v>
      </c>
      <c r="F194" s="21" t="s">
        <v>71</v>
      </c>
      <c r="G194" s="21">
        <v>2</v>
      </c>
      <c r="H194" s="21">
        <v>4606</v>
      </c>
    </row>
    <row r="195" spans="1:8" x14ac:dyDescent="0.25">
      <c r="A195" s="21">
        <v>2035</v>
      </c>
      <c r="B195" s="21">
        <v>0</v>
      </c>
      <c r="C195" s="21">
        <v>0</v>
      </c>
      <c r="D195" s="21" t="s">
        <v>78</v>
      </c>
      <c r="E195" s="21" t="s">
        <v>76</v>
      </c>
      <c r="F195" s="21" t="s">
        <v>71</v>
      </c>
      <c r="G195" s="21">
        <v>3</v>
      </c>
      <c r="H195" s="21">
        <v>1514</v>
      </c>
    </row>
    <row r="196" spans="1:8" x14ac:dyDescent="0.25">
      <c r="A196" s="21">
        <v>2035</v>
      </c>
      <c r="B196" s="21">
        <v>0</v>
      </c>
      <c r="C196" s="21">
        <v>0</v>
      </c>
      <c r="D196" s="21" t="s">
        <v>78</v>
      </c>
      <c r="E196" s="21" t="s">
        <v>76</v>
      </c>
      <c r="F196" s="21" t="s">
        <v>71</v>
      </c>
      <c r="G196" s="21">
        <v>4</v>
      </c>
      <c r="H196" s="21">
        <v>1093</v>
      </c>
    </row>
    <row r="197" spans="1:8" x14ac:dyDescent="0.25">
      <c r="A197" s="21">
        <v>2035</v>
      </c>
      <c r="B197" s="21">
        <v>0</v>
      </c>
      <c r="C197" s="21">
        <v>0</v>
      </c>
      <c r="D197" s="21" t="s">
        <v>78</v>
      </c>
      <c r="E197" s="21" t="s">
        <v>76</v>
      </c>
      <c r="F197" s="21" t="s">
        <v>72</v>
      </c>
      <c r="G197" s="21">
        <v>0</v>
      </c>
      <c r="H197" s="21">
        <v>6329</v>
      </c>
    </row>
    <row r="198" spans="1:8" x14ac:dyDescent="0.25">
      <c r="A198" s="21">
        <v>2035</v>
      </c>
      <c r="B198" s="21">
        <v>0</v>
      </c>
      <c r="C198" s="21">
        <v>0</v>
      </c>
      <c r="D198" s="21" t="s">
        <v>78</v>
      </c>
      <c r="E198" s="21" t="s">
        <v>76</v>
      </c>
      <c r="F198" s="21" t="s">
        <v>72</v>
      </c>
      <c r="G198" s="21">
        <v>1</v>
      </c>
      <c r="H198" s="21">
        <v>4865</v>
      </c>
    </row>
    <row r="199" spans="1:8" x14ac:dyDescent="0.25">
      <c r="A199" s="21">
        <v>2035</v>
      </c>
      <c r="B199" s="21">
        <v>0</v>
      </c>
      <c r="C199" s="21">
        <v>0</v>
      </c>
      <c r="D199" s="21" t="s">
        <v>78</v>
      </c>
      <c r="E199" s="21" t="s">
        <v>76</v>
      </c>
      <c r="F199" s="21" t="s">
        <v>72</v>
      </c>
      <c r="G199" s="21">
        <v>2</v>
      </c>
      <c r="H199" s="21">
        <v>3526</v>
      </c>
    </row>
    <row r="200" spans="1:8" x14ac:dyDescent="0.25">
      <c r="A200" s="21">
        <v>2035</v>
      </c>
      <c r="B200" s="21">
        <v>0</v>
      </c>
      <c r="C200" s="21">
        <v>0</v>
      </c>
      <c r="D200" s="21" t="s">
        <v>78</v>
      </c>
      <c r="E200" s="21" t="s">
        <v>76</v>
      </c>
      <c r="F200" s="21" t="s">
        <v>72</v>
      </c>
      <c r="G200" s="21">
        <v>3</v>
      </c>
      <c r="H200" s="21">
        <v>1132</v>
      </c>
    </row>
    <row r="201" spans="1:8" x14ac:dyDescent="0.25">
      <c r="A201" s="21">
        <v>2035</v>
      </c>
      <c r="B201" s="21">
        <v>0</v>
      </c>
      <c r="C201" s="21">
        <v>0</v>
      </c>
      <c r="D201" s="21" t="s">
        <v>78</v>
      </c>
      <c r="E201" s="21" t="s">
        <v>76</v>
      </c>
      <c r="F201" s="21" t="s">
        <v>72</v>
      </c>
      <c r="G201" s="21">
        <v>4</v>
      </c>
      <c r="H201" s="21">
        <v>651</v>
      </c>
    </row>
    <row r="202" spans="1:8" x14ac:dyDescent="0.25">
      <c r="A202" s="21">
        <v>2035</v>
      </c>
      <c r="B202" s="21">
        <v>0</v>
      </c>
      <c r="C202" s="21">
        <v>1</v>
      </c>
      <c r="D202" s="21" t="s">
        <v>75</v>
      </c>
      <c r="E202" s="21" t="s">
        <v>70</v>
      </c>
      <c r="F202" s="21" t="s">
        <v>71</v>
      </c>
      <c r="G202" s="21">
        <v>0</v>
      </c>
      <c r="H202" s="21">
        <v>361</v>
      </c>
    </row>
    <row r="203" spans="1:8" x14ac:dyDescent="0.25">
      <c r="A203" s="21">
        <v>2035</v>
      </c>
      <c r="B203" s="21">
        <v>0</v>
      </c>
      <c r="C203" s="21">
        <v>1</v>
      </c>
      <c r="D203" s="21" t="s">
        <v>75</v>
      </c>
      <c r="E203" s="21" t="s">
        <v>70</v>
      </c>
      <c r="F203" s="21" t="s">
        <v>71</v>
      </c>
      <c r="G203" s="21">
        <v>1</v>
      </c>
      <c r="H203" s="21">
        <v>3837</v>
      </c>
    </row>
    <row r="204" spans="1:8" x14ac:dyDescent="0.25">
      <c r="A204" s="21">
        <v>2035</v>
      </c>
      <c r="B204" s="21">
        <v>0</v>
      </c>
      <c r="C204" s="21">
        <v>1</v>
      </c>
      <c r="D204" s="21" t="s">
        <v>75</v>
      </c>
      <c r="E204" s="21" t="s">
        <v>70</v>
      </c>
      <c r="F204" s="21" t="s">
        <v>71</v>
      </c>
      <c r="G204" s="21">
        <v>2</v>
      </c>
      <c r="H204" s="21">
        <v>6734</v>
      </c>
    </row>
    <row r="205" spans="1:8" x14ac:dyDescent="0.25">
      <c r="A205" s="21">
        <v>2035</v>
      </c>
      <c r="B205" s="21">
        <v>0</v>
      </c>
      <c r="C205" s="21">
        <v>1</v>
      </c>
      <c r="D205" s="21" t="s">
        <v>75</v>
      </c>
      <c r="E205" s="21" t="s">
        <v>70</v>
      </c>
      <c r="F205" s="21" t="s">
        <v>71</v>
      </c>
      <c r="G205" s="21">
        <v>3</v>
      </c>
      <c r="H205" s="21">
        <v>2449</v>
      </c>
    </row>
    <row r="206" spans="1:8" x14ac:dyDescent="0.25">
      <c r="A206" s="21">
        <v>2035</v>
      </c>
      <c r="B206" s="21">
        <v>0</v>
      </c>
      <c r="C206" s="21">
        <v>1</v>
      </c>
      <c r="D206" s="21" t="s">
        <v>75</v>
      </c>
      <c r="E206" s="21" t="s">
        <v>70</v>
      </c>
      <c r="F206" s="21" t="s">
        <v>71</v>
      </c>
      <c r="G206" s="21">
        <v>4</v>
      </c>
      <c r="H206" s="21">
        <v>1366</v>
      </c>
    </row>
    <row r="207" spans="1:8" x14ac:dyDescent="0.25">
      <c r="A207" s="21">
        <v>2035</v>
      </c>
      <c r="B207" s="21">
        <v>0</v>
      </c>
      <c r="C207" s="21">
        <v>1</v>
      </c>
      <c r="D207" s="21" t="s">
        <v>75</v>
      </c>
      <c r="E207" s="21" t="s">
        <v>70</v>
      </c>
      <c r="F207" s="21" t="s">
        <v>72</v>
      </c>
      <c r="G207" s="21">
        <v>0</v>
      </c>
      <c r="H207" s="21">
        <v>798</v>
      </c>
    </row>
    <row r="208" spans="1:8" x14ac:dyDescent="0.25">
      <c r="A208" s="21">
        <v>2035</v>
      </c>
      <c r="B208" s="21">
        <v>0</v>
      </c>
      <c r="C208" s="21">
        <v>1</v>
      </c>
      <c r="D208" s="21" t="s">
        <v>75</v>
      </c>
      <c r="E208" s="21" t="s">
        <v>70</v>
      </c>
      <c r="F208" s="21" t="s">
        <v>72</v>
      </c>
      <c r="G208" s="21">
        <v>1</v>
      </c>
      <c r="H208" s="21">
        <v>13290</v>
      </c>
    </row>
    <row r="209" spans="1:8" x14ac:dyDescent="0.25">
      <c r="A209" s="21">
        <v>2035</v>
      </c>
      <c r="B209" s="21">
        <v>0</v>
      </c>
      <c r="C209" s="21">
        <v>1</v>
      </c>
      <c r="D209" s="21" t="s">
        <v>75</v>
      </c>
      <c r="E209" s="21" t="s">
        <v>70</v>
      </c>
      <c r="F209" s="21" t="s">
        <v>72</v>
      </c>
      <c r="G209" s="21">
        <v>2</v>
      </c>
      <c r="H209" s="21">
        <v>19867</v>
      </c>
    </row>
    <row r="210" spans="1:8" x14ac:dyDescent="0.25">
      <c r="A210" s="21">
        <v>2035</v>
      </c>
      <c r="B210" s="21">
        <v>0</v>
      </c>
      <c r="C210" s="21">
        <v>1</v>
      </c>
      <c r="D210" s="21" t="s">
        <v>75</v>
      </c>
      <c r="E210" s="21" t="s">
        <v>70</v>
      </c>
      <c r="F210" s="21" t="s">
        <v>72</v>
      </c>
      <c r="G210" s="21">
        <v>3</v>
      </c>
      <c r="H210" s="21">
        <v>7288</v>
      </c>
    </row>
    <row r="211" spans="1:8" x14ac:dyDescent="0.25">
      <c r="A211" s="21">
        <v>2035</v>
      </c>
      <c r="B211" s="21">
        <v>0</v>
      </c>
      <c r="C211" s="21">
        <v>1</v>
      </c>
      <c r="D211" s="21" t="s">
        <v>75</v>
      </c>
      <c r="E211" s="21" t="s">
        <v>70</v>
      </c>
      <c r="F211" s="21" t="s">
        <v>72</v>
      </c>
      <c r="G211" s="21">
        <v>4</v>
      </c>
      <c r="H211" s="21">
        <v>3498</v>
      </c>
    </row>
    <row r="212" spans="1:8" x14ac:dyDescent="0.25">
      <c r="A212" s="21">
        <v>2035</v>
      </c>
      <c r="B212" s="21">
        <v>0</v>
      </c>
      <c r="C212" s="21">
        <v>1</v>
      </c>
      <c r="D212" s="21" t="s">
        <v>75</v>
      </c>
      <c r="E212" s="21" t="s">
        <v>74</v>
      </c>
      <c r="F212" s="21" t="s">
        <v>71</v>
      </c>
      <c r="G212" s="21">
        <v>0</v>
      </c>
      <c r="H212" s="21">
        <v>257</v>
      </c>
    </row>
    <row r="213" spans="1:8" x14ac:dyDescent="0.25">
      <c r="A213" s="21">
        <v>2035</v>
      </c>
      <c r="B213" s="21">
        <v>0</v>
      </c>
      <c r="C213" s="21">
        <v>1</v>
      </c>
      <c r="D213" s="21" t="s">
        <v>75</v>
      </c>
      <c r="E213" s="21" t="s">
        <v>74</v>
      </c>
      <c r="F213" s="21" t="s">
        <v>71</v>
      </c>
      <c r="G213" s="21">
        <v>1</v>
      </c>
      <c r="H213" s="21">
        <v>255</v>
      </c>
    </row>
    <row r="214" spans="1:8" x14ac:dyDescent="0.25">
      <c r="A214" s="21">
        <v>2035</v>
      </c>
      <c r="B214" s="21">
        <v>0</v>
      </c>
      <c r="C214" s="21">
        <v>1</v>
      </c>
      <c r="D214" s="21" t="s">
        <v>75</v>
      </c>
      <c r="E214" s="21" t="s">
        <v>74</v>
      </c>
      <c r="F214" s="21" t="s">
        <v>71</v>
      </c>
      <c r="G214" s="21">
        <v>2</v>
      </c>
      <c r="H214" s="21">
        <v>208</v>
      </c>
    </row>
    <row r="215" spans="1:8" x14ac:dyDescent="0.25">
      <c r="A215" s="21">
        <v>2035</v>
      </c>
      <c r="B215" s="21">
        <v>0</v>
      </c>
      <c r="C215" s="21">
        <v>1</v>
      </c>
      <c r="D215" s="21" t="s">
        <v>75</v>
      </c>
      <c r="E215" s="21" t="s">
        <v>74</v>
      </c>
      <c r="F215" s="21" t="s">
        <v>71</v>
      </c>
      <c r="G215" s="21">
        <v>3</v>
      </c>
      <c r="H215" s="21">
        <v>61</v>
      </c>
    </row>
    <row r="216" spans="1:8" x14ac:dyDescent="0.25">
      <c r="A216" s="21">
        <v>2035</v>
      </c>
      <c r="B216" s="21">
        <v>0</v>
      </c>
      <c r="C216" s="21">
        <v>1</v>
      </c>
      <c r="D216" s="21" t="s">
        <v>75</v>
      </c>
      <c r="E216" s="21" t="s">
        <v>74</v>
      </c>
      <c r="F216" s="21" t="s">
        <v>71</v>
      </c>
      <c r="G216" s="21">
        <v>4</v>
      </c>
      <c r="H216" s="21">
        <v>33</v>
      </c>
    </row>
    <row r="217" spans="1:8" x14ac:dyDescent="0.25">
      <c r="A217" s="21">
        <v>2035</v>
      </c>
      <c r="B217" s="21">
        <v>0</v>
      </c>
      <c r="C217" s="21">
        <v>1</v>
      </c>
      <c r="D217" s="21" t="s">
        <v>75</v>
      </c>
      <c r="E217" s="21" t="s">
        <v>74</v>
      </c>
      <c r="F217" s="21" t="s">
        <v>72</v>
      </c>
      <c r="G217" s="21">
        <v>0</v>
      </c>
      <c r="H217" s="21">
        <v>469</v>
      </c>
    </row>
    <row r="218" spans="1:8" x14ac:dyDescent="0.25">
      <c r="A218" s="21">
        <v>2035</v>
      </c>
      <c r="B218" s="21">
        <v>0</v>
      </c>
      <c r="C218" s="21">
        <v>1</v>
      </c>
      <c r="D218" s="21" t="s">
        <v>75</v>
      </c>
      <c r="E218" s="21" t="s">
        <v>74</v>
      </c>
      <c r="F218" s="21" t="s">
        <v>72</v>
      </c>
      <c r="G218" s="21">
        <v>1</v>
      </c>
      <c r="H218" s="21">
        <v>506</v>
      </c>
    </row>
    <row r="219" spans="1:8" x14ac:dyDescent="0.25">
      <c r="A219" s="21">
        <v>2035</v>
      </c>
      <c r="B219" s="21">
        <v>0</v>
      </c>
      <c r="C219" s="21">
        <v>1</v>
      </c>
      <c r="D219" s="21" t="s">
        <v>75</v>
      </c>
      <c r="E219" s="21" t="s">
        <v>74</v>
      </c>
      <c r="F219" s="21" t="s">
        <v>72</v>
      </c>
      <c r="G219" s="21">
        <v>2</v>
      </c>
      <c r="H219" s="21">
        <v>356</v>
      </c>
    </row>
    <row r="220" spans="1:8" x14ac:dyDescent="0.25">
      <c r="A220" s="21">
        <v>2035</v>
      </c>
      <c r="B220" s="21">
        <v>0</v>
      </c>
      <c r="C220" s="21">
        <v>1</v>
      </c>
      <c r="D220" s="21" t="s">
        <v>75</v>
      </c>
      <c r="E220" s="21" t="s">
        <v>74</v>
      </c>
      <c r="F220" s="21" t="s">
        <v>72</v>
      </c>
      <c r="G220" s="21">
        <v>3</v>
      </c>
      <c r="H220" s="21">
        <v>104</v>
      </c>
    </row>
    <row r="221" spans="1:8" x14ac:dyDescent="0.25">
      <c r="A221" s="21">
        <v>2035</v>
      </c>
      <c r="B221" s="21">
        <v>0</v>
      </c>
      <c r="C221" s="21">
        <v>1</v>
      </c>
      <c r="D221" s="21" t="s">
        <v>75</v>
      </c>
      <c r="E221" s="21" t="s">
        <v>74</v>
      </c>
      <c r="F221" s="21" t="s">
        <v>72</v>
      </c>
      <c r="G221" s="21">
        <v>4</v>
      </c>
      <c r="H221" s="21">
        <v>41</v>
      </c>
    </row>
    <row r="222" spans="1:8" x14ac:dyDescent="0.25">
      <c r="A222" s="21">
        <v>2035</v>
      </c>
      <c r="B222" s="21">
        <v>0</v>
      </c>
      <c r="C222" s="21">
        <v>1</v>
      </c>
      <c r="D222" s="21" t="s">
        <v>75</v>
      </c>
      <c r="E222" s="21" t="s">
        <v>73</v>
      </c>
      <c r="F222" s="21" t="s">
        <v>71</v>
      </c>
      <c r="G222" s="21">
        <v>0</v>
      </c>
      <c r="H222" s="21">
        <v>1738</v>
      </c>
    </row>
    <row r="223" spans="1:8" x14ac:dyDescent="0.25">
      <c r="A223" s="21">
        <v>2035</v>
      </c>
      <c r="B223" s="21">
        <v>0</v>
      </c>
      <c r="C223" s="21">
        <v>1</v>
      </c>
      <c r="D223" s="21" t="s">
        <v>75</v>
      </c>
      <c r="E223" s="21" t="s">
        <v>73</v>
      </c>
      <c r="F223" s="21" t="s">
        <v>71</v>
      </c>
      <c r="G223" s="21">
        <v>1</v>
      </c>
      <c r="H223" s="21">
        <v>15092</v>
      </c>
    </row>
    <row r="224" spans="1:8" x14ac:dyDescent="0.25">
      <c r="A224" s="21">
        <v>2035</v>
      </c>
      <c r="B224" s="21">
        <v>0</v>
      </c>
      <c r="C224" s="21">
        <v>1</v>
      </c>
      <c r="D224" s="21" t="s">
        <v>75</v>
      </c>
      <c r="E224" s="21" t="s">
        <v>73</v>
      </c>
      <c r="F224" s="21" t="s">
        <v>71</v>
      </c>
      <c r="G224" s="21">
        <v>2</v>
      </c>
      <c r="H224" s="21">
        <v>18825</v>
      </c>
    </row>
    <row r="225" spans="1:8" x14ac:dyDescent="0.25">
      <c r="A225" s="21">
        <v>2035</v>
      </c>
      <c r="B225" s="21">
        <v>0</v>
      </c>
      <c r="C225" s="21">
        <v>1</v>
      </c>
      <c r="D225" s="21" t="s">
        <v>75</v>
      </c>
      <c r="E225" s="21" t="s">
        <v>73</v>
      </c>
      <c r="F225" s="21" t="s">
        <v>71</v>
      </c>
      <c r="G225" s="21">
        <v>3</v>
      </c>
      <c r="H225" s="21">
        <v>7542</v>
      </c>
    </row>
    <row r="226" spans="1:8" x14ac:dyDescent="0.25">
      <c r="A226" s="21">
        <v>2035</v>
      </c>
      <c r="B226" s="21">
        <v>0</v>
      </c>
      <c r="C226" s="21">
        <v>1</v>
      </c>
      <c r="D226" s="21" t="s">
        <v>75</v>
      </c>
      <c r="E226" s="21" t="s">
        <v>73</v>
      </c>
      <c r="F226" s="21" t="s">
        <v>71</v>
      </c>
      <c r="G226" s="21">
        <v>4</v>
      </c>
      <c r="H226" s="21">
        <v>4677</v>
      </c>
    </row>
    <row r="227" spans="1:8" x14ac:dyDescent="0.25">
      <c r="A227" s="21">
        <v>2035</v>
      </c>
      <c r="B227" s="21">
        <v>0</v>
      </c>
      <c r="C227" s="21">
        <v>1</v>
      </c>
      <c r="D227" s="21" t="s">
        <v>75</v>
      </c>
      <c r="E227" s="21" t="s">
        <v>73</v>
      </c>
      <c r="F227" s="21" t="s">
        <v>72</v>
      </c>
      <c r="G227" s="21">
        <v>0</v>
      </c>
      <c r="H227" s="21">
        <v>1023</v>
      </c>
    </row>
    <row r="228" spans="1:8" x14ac:dyDescent="0.25">
      <c r="A228" s="21">
        <v>2035</v>
      </c>
      <c r="B228" s="21">
        <v>0</v>
      </c>
      <c r="C228" s="21">
        <v>1</v>
      </c>
      <c r="D228" s="21" t="s">
        <v>75</v>
      </c>
      <c r="E228" s="21" t="s">
        <v>73</v>
      </c>
      <c r="F228" s="21" t="s">
        <v>72</v>
      </c>
      <c r="G228" s="21">
        <v>1</v>
      </c>
      <c r="H228" s="21">
        <v>2220</v>
      </c>
    </row>
    <row r="229" spans="1:8" x14ac:dyDescent="0.25">
      <c r="A229" s="21">
        <v>2035</v>
      </c>
      <c r="B229" s="21">
        <v>0</v>
      </c>
      <c r="C229" s="21">
        <v>1</v>
      </c>
      <c r="D229" s="21" t="s">
        <v>75</v>
      </c>
      <c r="E229" s="21" t="s">
        <v>73</v>
      </c>
      <c r="F229" s="21" t="s">
        <v>72</v>
      </c>
      <c r="G229" s="21">
        <v>2</v>
      </c>
      <c r="H229" s="21">
        <v>3802</v>
      </c>
    </row>
    <row r="230" spans="1:8" x14ac:dyDescent="0.25">
      <c r="A230" s="21">
        <v>2035</v>
      </c>
      <c r="B230" s="21">
        <v>0</v>
      </c>
      <c r="C230" s="21">
        <v>1</v>
      </c>
      <c r="D230" s="21" t="s">
        <v>75</v>
      </c>
      <c r="E230" s="21" t="s">
        <v>73</v>
      </c>
      <c r="F230" s="21" t="s">
        <v>72</v>
      </c>
      <c r="G230" s="21">
        <v>3</v>
      </c>
      <c r="H230" s="21">
        <v>1757</v>
      </c>
    </row>
    <row r="231" spans="1:8" x14ac:dyDescent="0.25">
      <c r="A231" s="21">
        <v>2035</v>
      </c>
      <c r="B231" s="21">
        <v>0</v>
      </c>
      <c r="C231" s="21">
        <v>1</v>
      </c>
      <c r="D231" s="21" t="s">
        <v>75</v>
      </c>
      <c r="E231" s="21" t="s">
        <v>73</v>
      </c>
      <c r="F231" s="21" t="s">
        <v>72</v>
      </c>
      <c r="G231" s="21">
        <v>4</v>
      </c>
      <c r="H231" s="21">
        <v>1163</v>
      </c>
    </row>
    <row r="232" spans="1:8" x14ac:dyDescent="0.25">
      <c r="A232" s="21">
        <v>2035</v>
      </c>
      <c r="B232" s="21">
        <v>0</v>
      </c>
      <c r="C232" s="21">
        <v>1</v>
      </c>
      <c r="D232" s="21" t="s">
        <v>75</v>
      </c>
      <c r="E232" s="21" t="s">
        <v>76</v>
      </c>
      <c r="F232" s="21" t="s">
        <v>71</v>
      </c>
      <c r="G232" s="21">
        <v>0</v>
      </c>
      <c r="H232" s="21">
        <v>3263</v>
      </c>
    </row>
    <row r="233" spans="1:8" x14ac:dyDescent="0.25">
      <c r="A233" s="21">
        <v>2035</v>
      </c>
      <c r="B233" s="21">
        <v>0</v>
      </c>
      <c r="C233" s="21">
        <v>1</v>
      </c>
      <c r="D233" s="21" t="s">
        <v>75</v>
      </c>
      <c r="E233" s="21" t="s">
        <v>76</v>
      </c>
      <c r="F233" s="21" t="s">
        <v>71</v>
      </c>
      <c r="G233" s="21">
        <v>1</v>
      </c>
      <c r="H233" s="21">
        <v>2464</v>
      </c>
    </row>
    <row r="234" spans="1:8" x14ac:dyDescent="0.25">
      <c r="A234" s="21">
        <v>2035</v>
      </c>
      <c r="B234" s="21">
        <v>0</v>
      </c>
      <c r="C234" s="21">
        <v>1</v>
      </c>
      <c r="D234" s="21" t="s">
        <v>75</v>
      </c>
      <c r="E234" s="21" t="s">
        <v>76</v>
      </c>
      <c r="F234" s="21" t="s">
        <v>71</v>
      </c>
      <c r="G234" s="21">
        <v>2</v>
      </c>
      <c r="H234" s="21">
        <v>1906</v>
      </c>
    </row>
    <row r="235" spans="1:8" x14ac:dyDescent="0.25">
      <c r="A235" s="21">
        <v>2035</v>
      </c>
      <c r="B235" s="21">
        <v>0</v>
      </c>
      <c r="C235" s="21">
        <v>1</v>
      </c>
      <c r="D235" s="21" t="s">
        <v>75</v>
      </c>
      <c r="E235" s="21" t="s">
        <v>76</v>
      </c>
      <c r="F235" s="21" t="s">
        <v>71</v>
      </c>
      <c r="G235" s="21">
        <v>3</v>
      </c>
      <c r="H235" s="21">
        <v>591</v>
      </c>
    </row>
    <row r="236" spans="1:8" x14ac:dyDescent="0.25">
      <c r="A236" s="21">
        <v>2035</v>
      </c>
      <c r="B236" s="21">
        <v>0</v>
      </c>
      <c r="C236" s="21">
        <v>1</v>
      </c>
      <c r="D236" s="21" t="s">
        <v>75</v>
      </c>
      <c r="E236" s="21" t="s">
        <v>76</v>
      </c>
      <c r="F236" s="21" t="s">
        <v>71</v>
      </c>
      <c r="G236" s="21">
        <v>4</v>
      </c>
      <c r="H236" s="21">
        <v>410</v>
      </c>
    </row>
    <row r="237" spans="1:8" x14ac:dyDescent="0.25">
      <c r="A237" s="21">
        <v>2035</v>
      </c>
      <c r="B237" s="21">
        <v>0</v>
      </c>
      <c r="C237" s="21">
        <v>1</v>
      </c>
      <c r="D237" s="21" t="s">
        <v>75</v>
      </c>
      <c r="E237" s="21" t="s">
        <v>76</v>
      </c>
      <c r="F237" s="21" t="s">
        <v>72</v>
      </c>
      <c r="G237" s="21">
        <v>0</v>
      </c>
      <c r="H237" s="21">
        <v>4991</v>
      </c>
    </row>
    <row r="238" spans="1:8" x14ac:dyDescent="0.25">
      <c r="A238" s="21">
        <v>2035</v>
      </c>
      <c r="B238" s="21">
        <v>0</v>
      </c>
      <c r="C238" s="21">
        <v>1</v>
      </c>
      <c r="D238" s="21" t="s">
        <v>75</v>
      </c>
      <c r="E238" s="21" t="s">
        <v>76</v>
      </c>
      <c r="F238" s="21" t="s">
        <v>72</v>
      </c>
      <c r="G238" s="21">
        <v>1</v>
      </c>
      <c r="H238" s="21">
        <v>2688</v>
      </c>
    </row>
    <row r="239" spans="1:8" x14ac:dyDescent="0.25">
      <c r="A239" s="21">
        <v>2035</v>
      </c>
      <c r="B239" s="21">
        <v>0</v>
      </c>
      <c r="C239" s="21">
        <v>1</v>
      </c>
      <c r="D239" s="21" t="s">
        <v>75</v>
      </c>
      <c r="E239" s="21" t="s">
        <v>76</v>
      </c>
      <c r="F239" s="21" t="s">
        <v>72</v>
      </c>
      <c r="G239" s="21">
        <v>2</v>
      </c>
      <c r="H239" s="21">
        <v>1980</v>
      </c>
    </row>
    <row r="240" spans="1:8" x14ac:dyDescent="0.25">
      <c r="A240" s="21">
        <v>2035</v>
      </c>
      <c r="B240" s="21">
        <v>0</v>
      </c>
      <c r="C240" s="21">
        <v>1</v>
      </c>
      <c r="D240" s="21" t="s">
        <v>75</v>
      </c>
      <c r="E240" s="21" t="s">
        <v>76</v>
      </c>
      <c r="F240" s="21" t="s">
        <v>72</v>
      </c>
      <c r="G240" s="21">
        <v>3</v>
      </c>
      <c r="H240" s="21">
        <v>655</v>
      </c>
    </row>
    <row r="241" spans="1:8" x14ac:dyDescent="0.25">
      <c r="A241" s="21">
        <v>2035</v>
      </c>
      <c r="B241" s="21">
        <v>0</v>
      </c>
      <c r="C241" s="21">
        <v>1</v>
      </c>
      <c r="D241" s="21" t="s">
        <v>75</v>
      </c>
      <c r="E241" s="21" t="s">
        <v>76</v>
      </c>
      <c r="F241" s="21" t="s">
        <v>72</v>
      </c>
      <c r="G241" s="21">
        <v>4</v>
      </c>
      <c r="H241" s="21">
        <v>408</v>
      </c>
    </row>
    <row r="242" spans="1:8" x14ac:dyDescent="0.25">
      <c r="A242" s="21">
        <v>2035</v>
      </c>
      <c r="B242" s="21">
        <v>0</v>
      </c>
      <c r="C242" s="21">
        <v>1</v>
      </c>
      <c r="D242" s="21" t="s">
        <v>69</v>
      </c>
      <c r="E242" s="21" t="s">
        <v>70</v>
      </c>
      <c r="F242" s="21" t="s">
        <v>71</v>
      </c>
      <c r="G242" s="21">
        <v>0</v>
      </c>
      <c r="H242" s="21">
        <v>7</v>
      </c>
    </row>
    <row r="243" spans="1:8" x14ac:dyDescent="0.25">
      <c r="A243" s="21">
        <v>2035</v>
      </c>
      <c r="B243" s="21">
        <v>0</v>
      </c>
      <c r="C243" s="21">
        <v>1</v>
      </c>
      <c r="D243" s="21" t="s">
        <v>69</v>
      </c>
      <c r="E243" s="21" t="s">
        <v>70</v>
      </c>
      <c r="F243" s="21" t="s">
        <v>71</v>
      </c>
      <c r="G243" s="21">
        <v>1</v>
      </c>
      <c r="H243" s="21">
        <v>129</v>
      </c>
    </row>
    <row r="244" spans="1:8" x14ac:dyDescent="0.25">
      <c r="A244" s="21">
        <v>2035</v>
      </c>
      <c r="B244" s="21">
        <v>0</v>
      </c>
      <c r="C244" s="21">
        <v>1</v>
      </c>
      <c r="D244" s="21" t="s">
        <v>69</v>
      </c>
      <c r="E244" s="21" t="s">
        <v>70</v>
      </c>
      <c r="F244" s="21" t="s">
        <v>71</v>
      </c>
      <c r="G244" s="21">
        <v>2</v>
      </c>
      <c r="H244" s="21">
        <v>174</v>
      </c>
    </row>
    <row r="245" spans="1:8" x14ac:dyDescent="0.25">
      <c r="A245" s="21">
        <v>2035</v>
      </c>
      <c r="B245" s="21">
        <v>0</v>
      </c>
      <c r="C245" s="21">
        <v>1</v>
      </c>
      <c r="D245" s="21" t="s">
        <v>69</v>
      </c>
      <c r="E245" s="21" t="s">
        <v>70</v>
      </c>
      <c r="F245" s="21" t="s">
        <v>71</v>
      </c>
      <c r="G245" s="21">
        <v>3</v>
      </c>
      <c r="H245" s="21">
        <v>86</v>
      </c>
    </row>
    <row r="246" spans="1:8" x14ac:dyDescent="0.25">
      <c r="A246" s="21">
        <v>2035</v>
      </c>
      <c r="B246" s="21">
        <v>0</v>
      </c>
      <c r="C246" s="21">
        <v>1</v>
      </c>
      <c r="D246" s="21" t="s">
        <v>69</v>
      </c>
      <c r="E246" s="21" t="s">
        <v>70</v>
      </c>
      <c r="F246" s="21" t="s">
        <v>71</v>
      </c>
      <c r="G246" s="21">
        <v>4</v>
      </c>
      <c r="H246" s="21">
        <v>36</v>
      </c>
    </row>
    <row r="247" spans="1:8" x14ac:dyDescent="0.25">
      <c r="A247" s="21">
        <v>2035</v>
      </c>
      <c r="B247" s="21">
        <v>0</v>
      </c>
      <c r="C247" s="21">
        <v>1</v>
      </c>
      <c r="D247" s="21" t="s">
        <v>69</v>
      </c>
      <c r="E247" s="21" t="s">
        <v>70</v>
      </c>
      <c r="F247" s="21" t="s">
        <v>72</v>
      </c>
      <c r="G247" s="21">
        <v>0</v>
      </c>
      <c r="H247" s="21">
        <v>298</v>
      </c>
    </row>
    <row r="248" spans="1:8" x14ac:dyDescent="0.25">
      <c r="A248" s="21">
        <v>2035</v>
      </c>
      <c r="B248" s="21">
        <v>0</v>
      </c>
      <c r="C248" s="21">
        <v>1</v>
      </c>
      <c r="D248" s="21" t="s">
        <v>69</v>
      </c>
      <c r="E248" s="21" t="s">
        <v>70</v>
      </c>
      <c r="F248" s="21" t="s">
        <v>72</v>
      </c>
      <c r="G248" s="21">
        <v>1</v>
      </c>
      <c r="H248" s="21">
        <v>3140</v>
      </c>
    </row>
    <row r="249" spans="1:8" x14ac:dyDescent="0.25">
      <c r="A249" s="21">
        <v>2035</v>
      </c>
      <c r="B249" s="21">
        <v>0</v>
      </c>
      <c r="C249" s="21">
        <v>1</v>
      </c>
      <c r="D249" s="21" t="s">
        <v>69</v>
      </c>
      <c r="E249" s="21" t="s">
        <v>70</v>
      </c>
      <c r="F249" s="21" t="s">
        <v>72</v>
      </c>
      <c r="G249" s="21">
        <v>2</v>
      </c>
      <c r="H249" s="21">
        <v>4407</v>
      </c>
    </row>
    <row r="250" spans="1:8" x14ac:dyDescent="0.25">
      <c r="A250" s="21">
        <v>2035</v>
      </c>
      <c r="B250" s="21">
        <v>0</v>
      </c>
      <c r="C250" s="21">
        <v>1</v>
      </c>
      <c r="D250" s="21" t="s">
        <v>69</v>
      </c>
      <c r="E250" s="21" t="s">
        <v>70</v>
      </c>
      <c r="F250" s="21" t="s">
        <v>72</v>
      </c>
      <c r="G250" s="21">
        <v>3</v>
      </c>
      <c r="H250" s="21">
        <v>1537</v>
      </c>
    </row>
    <row r="251" spans="1:8" x14ac:dyDescent="0.25">
      <c r="A251" s="21">
        <v>2035</v>
      </c>
      <c r="B251" s="21">
        <v>0</v>
      </c>
      <c r="C251" s="21">
        <v>1</v>
      </c>
      <c r="D251" s="21" t="s">
        <v>69</v>
      </c>
      <c r="E251" s="21" t="s">
        <v>70</v>
      </c>
      <c r="F251" s="21" t="s">
        <v>72</v>
      </c>
      <c r="G251" s="21">
        <v>4</v>
      </c>
      <c r="H251" s="21">
        <v>864</v>
      </c>
    </row>
    <row r="252" spans="1:8" x14ac:dyDescent="0.25">
      <c r="A252" s="21">
        <v>2035</v>
      </c>
      <c r="B252" s="21">
        <v>0</v>
      </c>
      <c r="C252" s="21">
        <v>1</v>
      </c>
      <c r="D252" s="21" t="s">
        <v>69</v>
      </c>
      <c r="E252" s="21" t="s">
        <v>74</v>
      </c>
      <c r="F252" s="21" t="s">
        <v>71</v>
      </c>
      <c r="G252" s="21">
        <v>0</v>
      </c>
      <c r="H252" s="21">
        <v>8</v>
      </c>
    </row>
    <row r="253" spans="1:8" x14ac:dyDescent="0.25">
      <c r="A253" s="21">
        <v>2035</v>
      </c>
      <c r="B253" s="21">
        <v>0</v>
      </c>
      <c r="C253" s="21">
        <v>1</v>
      </c>
      <c r="D253" s="21" t="s">
        <v>69</v>
      </c>
      <c r="E253" s="21" t="s">
        <v>74</v>
      </c>
      <c r="F253" s="21" t="s">
        <v>71</v>
      </c>
      <c r="G253" s="21">
        <v>1</v>
      </c>
      <c r="H253" s="21">
        <v>10</v>
      </c>
    </row>
    <row r="254" spans="1:8" x14ac:dyDescent="0.25">
      <c r="A254" s="21">
        <v>2035</v>
      </c>
      <c r="B254" s="21">
        <v>0</v>
      </c>
      <c r="C254" s="21">
        <v>1</v>
      </c>
      <c r="D254" s="21" t="s">
        <v>69</v>
      </c>
      <c r="E254" s="21" t="s">
        <v>74</v>
      </c>
      <c r="F254" s="21" t="s">
        <v>71</v>
      </c>
      <c r="G254" s="21">
        <v>2</v>
      </c>
      <c r="H254" s="21">
        <v>9</v>
      </c>
    </row>
    <row r="255" spans="1:8" x14ac:dyDescent="0.25">
      <c r="A255" s="21">
        <v>2035</v>
      </c>
      <c r="B255" s="21">
        <v>0</v>
      </c>
      <c r="C255" s="21">
        <v>1</v>
      </c>
      <c r="D255" s="21" t="s">
        <v>69</v>
      </c>
      <c r="E255" s="21" t="s">
        <v>74</v>
      </c>
      <c r="F255" s="21" t="s">
        <v>71</v>
      </c>
      <c r="G255" s="21">
        <v>3</v>
      </c>
      <c r="H255" s="21">
        <v>6</v>
      </c>
    </row>
    <row r="256" spans="1:8" x14ac:dyDescent="0.25">
      <c r="A256" s="21">
        <v>2035</v>
      </c>
      <c r="B256" s="21">
        <v>0</v>
      </c>
      <c r="C256" s="21">
        <v>1</v>
      </c>
      <c r="D256" s="21" t="s">
        <v>69</v>
      </c>
      <c r="E256" s="21" t="s">
        <v>74</v>
      </c>
      <c r="F256" s="21" t="s">
        <v>71</v>
      </c>
      <c r="G256" s="21">
        <v>4</v>
      </c>
      <c r="H256" s="21">
        <v>3</v>
      </c>
    </row>
    <row r="257" spans="1:8" x14ac:dyDescent="0.25">
      <c r="A257" s="21">
        <v>2035</v>
      </c>
      <c r="B257" s="21">
        <v>0</v>
      </c>
      <c r="C257" s="21">
        <v>1</v>
      </c>
      <c r="D257" s="21" t="s">
        <v>69</v>
      </c>
      <c r="E257" s="21" t="s">
        <v>74</v>
      </c>
      <c r="F257" s="21" t="s">
        <v>72</v>
      </c>
      <c r="G257" s="21">
        <v>0</v>
      </c>
      <c r="H257" s="21">
        <v>109</v>
      </c>
    </row>
    <row r="258" spans="1:8" x14ac:dyDescent="0.25">
      <c r="A258" s="21">
        <v>2035</v>
      </c>
      <c r="B258" s="21">
        <v>0</v>
      </c>
      <c r="C258" s="21">
        <v>1</v>
      </c>
      <c r="D258" s="21" t="s">
        <v>69</v>
      </c>
      <c r="E258" s="21" t="s">
        <v>74</v>
      </c>
      <c r="F258" s="21" t="s">
        <v>72</v>
      </c>
      <c r="G258" s="21">
        <v>1</v>
      </c>
      <c r="H258" s="21">
        <v>99</v>
      </c>
    </row>
    <row r="259" spans="1:8" x14ac:dyDescent="0.25">
      <c r="A259" s="21">
        <v>2035</v>
      </c>
      <c r="B259" s="21">
        <v>0</v>
      </c>
      <c r="C259" s="21">
        <v>1</v>
      </c>
      <c r="D259" s="21" t="s">
        <v>69</v>
      </c>
      <c r="E259" s="21" t="s">
        <v>74</v>
      </c>
      <c r="F259" s="21" t="s">
        <v>72</v>
      </c>
      <c r="G259" s="21">
        <v>2</v>
      </c>
      <c r="H259" s="21">
        <v>69</v>
      </c>
    </row>
    <row r="260" spans="1:8" x14ac:dyDescent="0.25">
      <c r="A260" s="21">
        <v>2035</v>
      </c>
      <c r="B260" s="21">
        <v>0</v>
      </c>
      <c r="C260" s="21">
        <v>1</v>
      </c>
      <c r="D260" s="21" t="s">
        <v>69</v>
      </c>
      <c r="E260" s="21" t="s">
        <v>74</v>
      </c>
      <c r="F260" s="21" t="s">
        <v>72</v>
      </c>
      <c r="G260" s="21">
        <v>3</v>
      </c>
      <c r="H260" s="21">
        <v>29</v>
      </c>
    </row>
    <row r="261" spans="1:8" x14ac:dyDescent="0.25">
      <c r="A261" s="21">
        <v>2035</v>
      </c>
      <c r="B261" s="21">
        <v>0</v>
      </c>
      <c r="C261" s="21">
        <v>1</v>
      </c>
      <c r="D261" s="21" t="s">
        <v>69</v>
      </c>
      <c r="E261" s="21" t="s">
        <v>74</v>
      </c>
      <c r="F261" s="21" t="s">
        <v>72</v>
      </c>
      <c r="G261" s="21">
        <v>4</v>
      </c>
      <c r="H261" s="21">
        <v>12</v>
      </c>
    </row>
    <row r="262" spans="1:8" x14ac:dyDescent="0.25">
      <c r="A262" s="21">
        <v>2035</v>
      </c>
      <c r="B262" s="21">
        <v>0</v>
      </c>
      <c r="C262" s="21">
        <v>1</v>
      </c>
      <c r="D262" s="21" t="s">
        <v>69</v>
      </c>
      <c r="E262" s="21" t="s">
        <v>73</v>
      </c>
      <c r="F262" s="21" t="s">
        <v>71</v>
      </c>
      <c r="G262" s="21">
        <v>0</v>
      </c>
      <c r="H262" s="21">
        <v>35</v>
      </c>
    </row>
    <row r="263" spans="1:8" x14ac:dyDescent="0.25">
      <c r="A263" s="21">
        <v>2035</v>
      </c>
      <c r="B263" s="21">
        <v>0</v>
      </c>
      <c r="C263" s="21">
        <v>1</v>
      </c>
      <c r="D263" s="21" t="s">
        <v>69</v>
      </c>
      <c r="E263" s="21" t="s">
        <v>73</v>
      </c>
      <c r="F263" s="21" t="s">
        <v>71</v>
      </c>
      <c r="G263" s="21">
        <v>1</v>
      </c>
      <c r="H263" s="21">
        <v>497</v>
      </c>
    </row>
    <row r="264" spans="1:8" x14ac:dyDescent="0.25">
      <c r="A264" s="21">
        <v>2035</v>
      </c>
      <c r="B264" s="21">
        <v>0</v>
      </c>
      <c r="C264" s="21">
        <v>1</v>
      </c>
      <c r="D264" s="21" t="s">
        <v>69</v>
      </c>
      <c r="E264" s="21" t="s">
        <v>73</v>
      </c>
      <c r="F264" s="21" t="s">
        <v>71</v>
      </c>
      <c r="G264" s="21">
        <v>2</v>
      </c>
      <c r="H264" s="21">
        <v>725</v>
      </c>
    </row>
    <row r="265" spans="1:8" x14ac:dyDescent="0.25">
      <c r="A265" s="21">
        <v>2035</v>
      </c>
      <c r="B265" s="21">
        <v>0</v>
      </c>
      <c r="C265" s="21">
        <v>1</v>
      </c>
      <c r="D265" s="21" t="s">
        <v>69</v>
      </c>
      <c r="E265" s="21" t="s">
        <v>73</v>
      </c>
      <c r="F265" s="21" t="s">
        <v>71</v>
      </c>
      <c r="G265" s="21">
        <v>3</v>
      </c>
      <c r="H265" s="21">
        <v>291</v>
      </c>
    </row>
    <row r="266" spans="1:8" x14ac:dyDescent="0.25">
      <c r="A266" s="21">
        <v>2035</v>
      </c>
      <c r="B266" s="21">
        <v>0</v>
      </c>
      <c r="C266" s="21">
        <v>1</v>
      </c>
      <c r="D266" s="21" t="s">
        <v>69</v>
      </c>
      <c r="E266" s="21" t="s">
        <v>73</v>
      </c>
      <c r="F266" s="21" t="s">
        <v>71</v>
      </c>
      <c r="G266" s="21">
        <v>4</v>
      </c>
      <c r="H266" s="21">
        <v>173</v>
      </c>
    </row>
    <row r="267" spans="1:8" x14ac:dyDescent="0.25">
      <c r="A267" s="21">
        <v>2035</v>
      </c>
      <c r="B267" s="21">
        <v>0</v>
      </c>
      <c r="C267" s="21">
        <v>1</v>
      </c>
      <c r="D267" s="21" t="s">
        <v>69</v>
      </c>
      <c r="E267" s="21" t="s">
        <v>73</v>
      </c>
      <c r="F267" s="21" t="s">
        <v>72</v>
      </c>
      <c r="G267" s="21">
        <v>0</v>
      </c>
      <c r="H267" s="21">
        <v>319</v>
      </c>
    </row>
    <row r="268" spans="1:8" x14ac:dyDescent="0.25">
      <c r="A268" s="21">
        <v>2035</v>
      </c>
      <c r="B268" s="21">
        <v>0</v>
      </c>
      <c r="C268" s="21">
        <v>1</v>
      </c>
      <c r="D268" s="21" t="s">
        <v>69</v>
      </c>
      <c r="E268" s="21" t="s">
        <v>73</v>
      </c>
      <c r="F268" s="21" t="s">
        <v>72</v>
      </c>
      <c r="G268" s="21">
        <v>1</v>
      </c>
      <c r="H268" s="21">
        <v>440</v>
      </c>
    </row>
    <row r="269" spans="1:8" x14ac:dyDescent="0.25">
      <c r="A269" s="21">
        <v>2035</v>
      </c>
      <c r="B269" s="21">
        <v>0</v>
      </c>
      <c r="C269" s="21">
        <v>1</v>
      </c>
      <c r="D269" s="21" t="s">
        <v>69</v>
      </c>
      <c r="E269" s="21" t="s">
        <v>73</v>
      </c>
      <c r="F269" s="21" t="s">
        <v>72</v>
      </c>
      <c r="G269" s="21">
        <v>2</v>
      </c>
      <c r="H269" s="21">
        <v>792</v>
      </c>
    </row>
    <row r="270" spans="1:8" x14ac:dyDescent="0.25">
      <c r="A270" s="21">
        <v>2035</v>
      </c>
      <c r="B270" s="21">
        <v>0</v>
      </c>
      <c r="C270" s="21">
        <v>1</v>
      </c>
      <c r="D270" s="21" t="s">
        <v>69</v>
      </c>
      <c r="E270" s="21" t="s">
        <v>73</v>
      </c>
      <c r="F270" s="21" t="s">
        <v>72</v>
      </c>
      <c r="G270" s="21">
        <v>3</v>
      </c>
      <c r="H270" s="21">
        <v>370</v>
      </c>
    </row>
    <row r="271" spans="1:8" x14ac:dyDescent="0.25">
      <c r="A271" s="21">
        <v>2035</v>
      </c>
      <c r="B271" s="21">
        <v>0</v>
      </c>
      <c r="C271" s="21">
        <v>1</v>
      </c>
      <c r="D271" s="21" t="s">
        <v>69</v>
      </c>
      <c r="E271" s="21" t="s">
        <v>73</v>
      </c>
      <c r="F271" s="21" t="s">
        <v>72</v>
      </c>
      <c r="G271" s="21">
        <v>4</v>
      </c>
      <c r="H271" s="21">
        <v>266</v>
      </c>
    </row>
    <row r="272" spans="1:8" x14ac:dyDescent="0.25">
      <c r="A272" s="21">
        <v>2035</v>
      </c>
      <c r="B272" s="21">
        <v>0</v>
      </c>
      <c r="C272" s="21">
        <v>1</v>
      </c>
      <c r="D272" s="21" t="s">
        <v>69</v>
      </c>
      <c r="E272" s="21" t="s">
        <v>76</v>
      </c>
      <c r="F272" s="21" t="s">
        <v>71</v>
      </c>
      <c r="G272" s="21">
        <v>0</v>
      </c>
      <c r="H272" s="21">
        <v>149</v>
      </c>
    </row>
    <row r="273" spans="1:8" x14ac:dyDescent="0.25">
      <c r="A273" s="21">
        <v>2035</v>
      </c>
      <c r="B273" s="21">
        <v>0</v>
      </c>
      <c r="C273" s="21">
        <v>1</v>
      </c>
      <c r="D273" s="21" t="s">
        <v>69</v>
      </c>
      <c r="E273" s="21" t="s">
        <v>76</v>
      </c>
      <c r="F273" s="21" t="s">
        <v>71</v>
      </c>
      <c r="G273" s="21">
        <v>1</v>
      </c>
      <c r="H273" s="21">
        <v>119</v>
      </c>
    </row>
    <row r="274" spans="1:8" x14ac:dyDescent="0.25">
      <c r="A274" s="21">
        <v>2035</v>
      </c>
      <c r="B274" s="21">
        <v>0</v>
      </c>
      <c r="C274" s="21">
        <v>1</v>
      </c>
      <c r="D274" s="21" t="s">
        <v>69</v>
      </c>
      <c r="E274" s="21" t="s">
        <v>76</v>
      </c>
      <c r="F274" s="21" t="s">
        <v>71</v>
      </c>
      <c r="G274" s="21">
        <v>2</v>
      </c>
      <c r="H274" s="21">
        <v>62</v>
      </c>
    </row>
    <row r="275" spans="1:8" x14ac:dyDescent="0.25">
      <c r="A275" s="21">
        <v>2035</v>
      </c>
      <c r="B275" s="21">
        <v>0</v>
      </c>
      <c r="C275" s="21">
        <v>1</v>
      </c>
      <c r="D275" s="21" t="s">
        <v>69</v>
      </c>
      <c r="E275" s="21" t="s">
        <v>76</v>
      </c>
      <c r="F275" s="21" t="s">
        <v>71</v>
      </c>
      <c r="G275" s="21">
        <v>3</v>
      </c>
      <c r="H275" s="21">
        <v>31</v>
      </c>
    </row>
    <row r="276" spans="1:8" x14ac:dyDescent="0.25">
      <c r="A276" s="21">
        <v>2035</v>
      </c>
      <c r="B276" s="21">
        <v>0</v>
      </c>
      <c r="C276" s="21">
        <v>1</v>
      </c>
      <c r="D276" s="21" t="s">
        <v>69</v>
      </c>
      <c r="E276" s="21" t="s">
        <v>76</v>
      </c>
      <c r="F276" s="21" t="s">
        <v>71</v>
      </c>
      <c r="G276" s="21">
        <v>4</v>
      </c>
      <c r="H276" s="21">
        <v>18</v>
      </c>
    </row>
    <row r="277" spans="1:8" x14ac:dyDescent="0.25">
      <c r="A277" s="21">
        <v>2035</v>
      </c>
      <c r="B277" s="21">
        <v>0</v>
      </c>
      <c r="C277" s="21">
        <v>1</v>
      </c>
      <c r="D277" s="21" t="s">
        <v>69</v>
      </c>
      <c r="E277" s="21" t="s">
        <v>76</v>
      </c>
      <c r="F277" s="21" t="s">
        <v>72</v>
      </c>
      <c r="G277" s="21">
        <v>0</v>
      </c>
      <c r="H277" s="21">
        <v>1419</v>
      </c>
    </row>
    <row r="278" spans="1:8" x14ac:dyDescent="0.25">
      <c r="A278" s="21">
        <v>2035</v>
      </c>
      <c r="B278" s="21">
        <v>0</v>
      </c>
      <c r="C278" s="21">
        <v>1</v>
      </c>
      <c r="D278" s="21" t="s">
        <v>69</v>
      </c>
      <c r="E278" s="21" t="s">
        <v>76</v>
      </c>
      <c r="F278" s="21" t="s">
        <v>72</v>
      </c>
      <c r="G278" s="21">
        <v>1</v>
      </c>
      <c r="H278" s="21">
        <v>782</v>
      </c>
    </row>
    <row r="279" spans="1:8" x14ac:dyDescent="0.25">
      <c r="A279" s="21">
        <v>2035</v>
      </c>
      <c r="B279" s="21">
        <v>0</v>
      </c>
      <c r="C279" s="21">
        <v>1</v>
      </c>
      <c r="D279" s="21" t="s">
        <v>69</v>
      </c>
      <c r="E279" s="21" t="s">
        <v>76</v>
      </c>
      <c r="F279" s="21" t="s">
        <v>72</v>
      </c>
      <c r="G279" s="21">
        <v>2</v>
      </c>
      <c r="H279" s="21">
        <v>511</v>
      </c>
    </row>
    <row r="280" spans="1:8" x14ac:dyDescent="0.25">
      <c r="A280" s="21">
        <v>2035</v>
      </c>
      <c r="B280" s="21">
        <v>0</v>
      </c>
      <c r="C280" s="21">
        <v>1</v>
      </c>
      <c r="D280" s="21" t="s">
        <v>69</v>
      </c>
      <c r="E280" s="21" t="s">
        <v>76</v>
      </c>
      <c r="F280" s="21" t="s">
        <v>72</v>
      </c>
      <c r="G280" s="21">
        <v>3</v>
      </c>
      <c r="H280" s="21">
        <v>177</v>
      </c>
    </row>
    <row r="281" spans="1:8" x14ac:dyDescent="0.25">
      <c r="A281" s="21">
        <v>2035</v>
      </c>
      <c r="B281" s="21">
        <v>0</v>
      </c>
      <c r="C281" s="21">
        <v>1</v>
      </c>
      <c r="D281" s="21" t="s">
        <v>69</v>
      </c>
      <c r="E281" s="21" t="s">
        <v>76</v>
      </c>
      <c r="F281" s="21" t="s">
        <v>72</v>
      </c>
      <c r="G281" s="21">
        <v>4</v>
      </c>
      <c r="H281" s="21">
        <v>119</v>
      </c>
    </row>
    <row r="282" spans="1:8" x14ac:dyDescent="0.25">
      <c r="A282" s="21">
        <v>2035</v>
      </c>
      <c r="B282" s="21">
        <v>0</v>
      </c>
      <c r="C282" s="21">
        <v>1</v>
      </c>
      <c r="D282" s="21" t="s">
        <v>77</v>
      </c>
      <c r="E282" s="21" t="s">
        <v>70</v>
      </c>
      <c r="F282" s="21" t="s">
        <v>71</v>
      </c>
      <c r="G282" s="21">
        <v>0</v>
      </c>
      <c r="H282" s="21">
        <v>1027</v>
      </c>
    </row>
    <row r="283" spans="1:8" x14ac:dyDescent="0.25">
      <c r="A283" s="21">
        <v>2035</v>
      </c>
      <c r="B283" s="21">
        <v>0</v>
      </c>
      <c r="C283" s="21">
        <v>1</v>
      </c>
      <c r="D283" s="21" t="s">
        <v>77</v>
      </c>
      <c r="E283" s="21" t="s">
        <v>70</v>
      </c>
      <c r="F283" s="21" t="s">
        <v>71</v>
      </c>
      <c r="G283" s="21">
        <v>1</v>
      </c>
      <c r="H283" s="21">
        <v>12824</v>
      </c>
    </row>
    <row r="284" spans="1:8" x14ac:dyDescent="0.25">
      <c r="A284" s="21">
        <v>2035</v>
      </c>
      <c r="B284" s="21">
        <v>0</v>
      </c>
      <c r="C284" s="21">
        <v>1</v>
      </c>
      <c r="D284" s="21" t="s">
        <v>77</v>
      </c>
      <c r="E284" s="21" t="s">
        <v>70</v>
      </c>
      <c r="F284" s="21" t="s">
        <v>71</v>
      </c>
      <c r="G284" s="21">
        <v>2</v>
      </c>
      <c r="H284" s="21">
        <v>23190</v>
      </c>
    </row>
    <row r="285" spans="1:8" x14ac:dyDescent="0.25">
      <c r="A285" s="21">
        <v>2035</v>
      </c>
      <c r="B285" s="21">
        <v>0</v>
      </c>
      <c r="C285" s="21">
        <v>1</v>
      </c>
      <c r="D285" s="21" t="s">
        <v>77</v>
      </c>
      <c r="E285" s="21" t="s">
        <v>70</v>
      </c>
      <c r="F285" s="21" t="s">
        <v>71</v>
      </c>
      <c r="G285" s="21">
        <v>3</v>
      </c>
      <c r="H285" s="21">
        <v>7677</v>
      </c>
    </row>
    <row r="286" spans="1:8" x14ac:dyDescent="0.25">
      <c r="A286" s="21">
        <v>2035</v>
      </c>
      <c r="B286" s="21">
        <v>0</v>
      </c>
      <c r="C286" s="21">
        <v>1</v>
      </c>
      <c r="D286" s="21" t="s">
        <v>77</v>
      </c>
      <c r="E286" s="21" t="s">
        <v>70</v>
      </c>
      <c r="F286" s="21" t="s">
        <v>71</v>
      </c>
      <c r="G286" s="21">
        <v>4</v>
      </c>
      <c r="H286" s="21">
        <v>3591</v>
      </c>
    </row>
    <row r="287" spans="1:8" x14ac:dyDescent="0.25">
      <c r="A287" s="21">
        <v>2035</v>
      </c>
      <c r="B287" s="21">
        <v>0</v>
      </c>
      <c r="C287" s="21">
        <v>1</v>
      </c>
      <c r="D287" s="21" t="s">
        <v>77</v>
      </c>
      <c r="E287" s="21" t="s">
        <v>70</v>
      </c>
      <c r="F287" s="21" t="s">
        <v>72</v>
      </c>
      <c r="G287" s="21">
        <v>0</v>
      </c>
      <c r="H287" s="21">
        <v>499</v>
      </c>
    </row>
    <row r="288" spans="1:8" x14ac:dyDescent="0.25">
      <c r="A288" s="21">
        <v>2035</v>
      </c>
      <c r="B288" s="21">
        <v>0</v>
      </c>
      <c r="C288" s="21">
        <v>1</v>
      </c>
      <c r="D288" s="21" t="s">
        <v>77</v>
      </c>
      <c r="E288" s="21" t="s">
        <v>70</v>
      </c>
      <c r="F288" s="21" t="s">
        <v>72</v>
      </c>
      <c r="G288" s="21">
        <v>1</v>
      </c>
      <c r="H288" s="21">
        <v>9067</v>
      </c>
    </row>
    <row r="289" spans="1:8" x14ac:dyDescent="0.25">
      <c r="A289" s="21">
        <v>2035</v>
      </c>
      <c r="B289" s="21">
        <v>0</v>
      </c>
      <c r="C289" s="21">
        <v>1</v>
      </c>
      <c r="D289" s="21" t="s">
        <v>77</v>
      </c>
      <c r="E289" s="21" t="s">
        <v>70</v>
      </c>
      <c r="F289" s="21" t="s">
        <v>72</v>
      </c>
      <c r="G289" s="21">
        <v>2</v>
      </c>
      <c r="H289" s="21">
        <v>13952</v>
      </c>
    </row>
    <row r="290" spans="1:8" x14ac:dyDescent="0.25">
      <c r="A290" s="21">
        <v>2035</v>
      </c>
      <c r="B290" s="21">
        <v>0</v>
      </c>
      <c r="C290" s="21">
        <v>1</v>
      </c>
      <c r="D290" s="21" t="s">
        <v>77</v>
      </c>
      <c r="E290" s="21" t="s">
        <v>70</v>
      </c>
      <c r="F290" s="21" t="s">
        <v>72</v>
      </c>
      <c r="G290" s="21">
        <v>3</v>
      </c>
      <c r="H290" s="21">
        <v>5068</v>
      </c>
    </row>
    <row r="291" spans="1:8" x14ac:dyDescent="0.25">
      <c r="A291" s="21">
        <v>2035</v>
      </c>
      <c r="B291" s="21">
        <v>0</v>
      </c>
      <c r="C291" s="21">
        <v>1</v>
      </c>
      <c r="D291" s="21" t="s">
        <v>77</v>
      </c>
      <c r="E291" s="21" t="s">
        <v>70</v>
      </c>
      <c r="F291" s="21" t="s">
        <v>72</v>
      </c>
      <c r="G291" s="21">
        <v>4</v>
      </c>
      <c r="H291" s="21">
        <v>2362</v>
      </c>
    </row>
    <row r="292" spans="1:8" x14ac:dyDescent="0.25">
      <c r="A292" s="21">
        <v>2035</v>
      </c>
      <c r="B292" s="21">
        <v>0</v>
      </c>
      <c r="C292" s="21">
        <v>1</v>
      </c>
      <c r="D292" s="21" t="s">
        <v>77</v>
      </c>
      <c r="E292" s="21" t="s">
        <v>74</v>
      </c>
      <c r="F292" s="21" t="s">
        <v>71</v>
      </c>
      <c r="G292" s="21">
        <v>0</v>
      </c>
      <c r="H292" s="21">
        <v>1134</v>
      </c>
    </row>
    <row r="293" spans="1:8" x14ac:dyDescent="0.25">
      <c r="A293" s="21">
        <v>2035</v>
      </c>
      <c r="B293" s="21">
        <v>0</v>
      </c>
      <c r="C293" s="21">
        <v>1</v>
      </c>
      <c r="D293" s="21" t="s">
        <v>77</v>
      </c>
      <c r="E293" s="21" t="s">
        <v>74</v>
      </c>
      <c r="F293" s="21" t="s">
        <v>71</v>
      </c>
      <c r="G293" s="21">
        <v>1</v>
      </c>
      <c r="H293" s="21">
        <v>1125</v>
      </c>
    </row>
    <row r="294" spans="1:8" x14ac:dyDescent="0.25">
      <c r="A294" s="21">
        <v>2035</v>
      </c>
      <c r="B294" s="21">
        <v>0</v>
      </c>
      <c r="C294" s="21">
        <v>1</v>
      </c>
      <c r="D294" s="21" t="s">
        <v>77</v>
      </c>
      <c r="E294" s="21" t="s">
        <v>74</v>
      </c>
      <c r="F294" s="21" t="s">
        <v>71</v>
      </c>
      <c r="G294" s="21">
        <v>2</v>
      </c>
      <c r="H294" s="21">
        <v>1022</v>
      </c>
    </row>
    <row r="295" spans="1:8" x14ac:dyDescent="0.25">
      <c r="A295" s="21">
        <v>2035</v>
      </c>
      <c r="B295" s="21">
        <v>0</v>
      </c>
      <c r="C295" s="21">
        <v>1</v>
      </c>
      <c r="D295" s="21" t="s">
        <v>77</v>
      </c>
      <c r="E295" s="21" t="s">
        <v>74</v>
      </c>
      <c r="F295" s="21" t="s">
        <v>71</v>
      </c>
      <c r="G295" s="21">
        <v>3</v>
      </c>
      <c r="H295" s="21">
        <v>295</v>
      </c>
    </row>
    <row r="296" spans="1:8" x14ac:dyDescent="0.25">
      <c r="A296" s="21">
        <v>2035</v>
      </c>
      <c r="B296" s="21">
        <v>0</v>
      </c>
      <c r="C296" s="21">
        <v>1</v>
      </c>
      <c r="D296" s="21" t="s">
        <v>77</v>
      </c>
      <c r="E296" s="21" t="s">
        <v>74</v>
      </c>
      <c r="F296" s="21" t="s">
        <v>71</v>
      </c>
      <c r="G296" s="21">
        <v>4</v>
      </c>
      <c r="H296" s="21">
        <v>154</v>
      </c>
    </row>
    <row r="297" spans="1:8" x14ac:dyDescent="0.25">
      <c r="A297" s="21">
        <v>2035</v>
      </c>
      <c r="B297" s="21">
        <v>0</v>
      </c>
      <c r="C297" s="21">
        <v>1</v>
      </c>
      <c r="D297" s="21" t="s">
        <v>77</v>
      </c>
      <c r="E297" s="21" t="s">
        <v>74</v>
      </c>
      <c r="F297" s="21" t="s">
        <v>72</v>
      </c>
      <c r="G297" s="21">
        <v>0</v>
      </c>
      <c r="H297" s="21">
        <v>264</v>
      </c>
    </row>
    <row r="298" spans="1:8" x14ac:dyDescent="0.25">
      <c r="A298" s="21">
        <v>2035</v>
      </c>
      <c r="B298" s="21">
        <v>0</v>
      </c>
      <c r="C298" s="21">
        <v>1</v>
      </c>
      <c r="D298" s="21" t="s">
        <v>77</v>
      </c>
      <c r="E298" s="21" t="s">
        <v>74</v>
      </c>
      <c r="F298" s="21" t="s">
        <v>72</v>
      </c>
      <c r="G298" s="21">
        <v>1</v>
      </c>
      <c r="H298" s="21">
        <v>494</v>
      </c>
    </row>
    <row r="299" spans="1:8" x14ac:dyDescent="0.25">
      <c r="A299" s="21">
        <v>2035</v>
      </c>
      <c r="B299" s="21">
        <v>0</v>
      </c>
      <c r="C299" s="21">
        <v>1</v>
      </c>
      <c r="D299" s="21" t="s">
        <v>77</v>
      </c>
      <c r="E299" s="21" t="s">
        <v>74</v>
      </c>
      <c r="F299" s="21" t="s">
        <v>72</v>
      </c>
      <c r="G299" s="21">
        <v>2</v>
      </c>
      <c r="H299" s="21">
        <v>317</v>
      </c>
    </row>
    <row r="300" spans="1:8" x14ac:dyDescent="0.25">
      <c r="A300" s="21">
        <v>2035</v>
      </c>
      <c r="B300" s="21">
        <v>0</v>
      </c>
      <c r="C300" s="21">
        <v>1</v>
      </c>
      <c r="D300" s="21" t="s">
        <v>77</v>
      </c>
      <c r="E300" s="21" t="s">
        <v>74</v>
      </c>
      <c r="F300" s="21" t="s">
        <v>72</v>
      </c>
      <c r="G300" s="21">
        <v>3</v>
      </c>
      <c r="H300" s="21">
        <v>90</v>
      </c>
    </row>
    <row r="301" spans="1:8" x14ac:dyDescent="0.25">
      <c r="A301" s="21">
        <v>2035</v>
      </c>
      <c r="B301" s="21">
        <v>0</v>
      </c>
      <c r="C301" s="21">
        <v>1</v>
      </c>
      <c r="D301" s="21" t="s">
        <v>77</v>
      </c>
      <c r="E301" s="21" t="s">
        <v>74</v>
      </c>
      <c r="F301" s="21" t="s">
        <v>72</v>
      </c>
      <c r="G301" s="21">
        <v>4</v>
      </c>
      <c r="H301" s="21">
        <v>52</v>
      </c>
    </row>
    <row r="302" spans="1:8" x14ac:dyDescent="0.25">
      <c r="A302" s="21">
        <v>2035</v>
      </c>
      <c r="B302" s="21">
        <v>0</v>
      </c>
      <c r="C302" s="21">
        <v>1</v>
      </c>
      <c r="D302" s="21" t="s">
        <v>77</v>
      </c>
      <c r="E302" s="21" t="s">
        <v>73</v>
      </c>
      <c r="F302" s="21" t="s">
        <v>71</v>
      </c>
      <c r="G302" s="21">
        <v>0</v>
      </c>
      <c r="H302" s="21">
        <v>2387</v>
      </c>
    </row>
    <row r="303" spans="1:8" x14ac:dyDescent="0.25">
      <c r="A303" s="21">
        <v>2035</v>
      </c>
      <c r="B303" s="21">
        <v>0</v>
      </c>
      <c r="C303" s="21">
        <v>1</v>
      </c>
      <c r="D303" s="21" t="s">
        <v>77</v>
      </c>
      <c r="E303" s="21" t="s">
        <v>73</v>
      </c>
      <c r="F303" s="21" t="s">
        <v>71</v>
      </c>
      <c r="G303" s="21">
        <v>1</v>
      </c>
      <c r="H303" s="21">
        <v>15917</v>
      </c>
    </row>
    <row r="304" spans="1:8" x14ac:dyDescent="0.25">
      <c r="A304" s="21">
        <v>2035</v>
      </c>
      <c r="B304" s="21">
        <v>0</v>
      </c>
      <c r="C304" s="21">
        <v>1</v>
      </c>
      <c r="D304" s="21" t="s">
        <v>77</v>
      </c>
      <c r="E304" s="21" t="s">
        <v>73</v>
      </c>
      <c r="F304" s="21" t="s">
        <v>71</v>
      </c>
      <c r="G304" s="21">
        <v>2</v>
      </c>
      <c r="H304" s="21">
        <v>20507</v>
      </c>
    </row>
    <row r="305" spans="1:8" x14ac:dyDescent="0.25">
      <c r="A305" s="21">
        <v>2035</v>
      </c>
      <c r="B305" s="21">
        <v>0</v>
      </c>
      <c r="C305" s="21">
        <v>1</v>
      </c>
      <c r="D305" s="21" t="s">
        <v>77</v>
      </c>
      <c r="E305" s="21" t="s">
        <v>73</v>
      </c>
      <c r="F305" s="21" t="s">
        <v>71</v>
      </c>
      <c r="G305" s="21">
        <v>3</v>
      </c>
      <c r="H305" s="21">
        <v>8244</v>
      </c>
    </row>
    <row r="306" spans="1:8" x14ac:dyDescent="0.25">
      <c r="A306" s="21">
        <v>2035</v>
      </c>
      <c r="B306" s="21">
        <v>0</v>
      </c>
      <c r="C306" s="21">
        <v>1</v>
      </c>
      <c r="D306" s="21" t="s">
        <v>77</v>
      </c>
      <c r="E306" s="21" t="s">
        <v>73</v>
      </c>
      <c r="F306" s="21" t="s">
        <v>71</v>
      </c>
      <c r="G306" s="21">
        <v>4</v>
      </c>
      <c r="H306" s="21">
        <v>5319</v>
      </c>
    </row>
    <row r="307" spans="1:8" x14ac:dyDescent="0.25">
      <c r="A307" s="21">
        <v>2035</v>
      </c>
      <c r="B307" s="21">
        <v>0</v>
      </c>
      <c r="C307" s="21">
        <v>1</v>
      </c>
      <c r="D307" s="21" t="s">
        <v>77</v>
      </c>
      <c r="E307" s="21" t="s">
        <v>73</v>
      </c>
      <c r="F307" s="21" t="s">
        <v>72</v>
      </c>
      <c r="G307" s="21">
        <v>0</v>
      </c>
      <c r="H307" s="21">
        <v>596</v>
      </c>
    </row>
    <row r="308" spans="1:8" x14ac:dyDescent="0.25">
      <c r="A308" s="21">
        <v>2035</v>
      </c>
      <c r="B308" s="21">
        <v>0</v>
      </c>
      <c r="C308" s="21">
        <v>1</v>
      </c>
      <c r="D308" s="21" t="s">
        <v>77</v>
      </c>
      <c r="E308" s="21" t="s">
        <v>73</v>
      </c>
      <c r="F308" s="21" t="s">
        <v>72</v>
      </c>
      <c r="G308" s="21">
        <v>1</v>
      </c>
      <c r="H308" s="21">
        <v>1173</v>
      </c>
    </row>
    <row r="309" spans="1:8" x14ac:dyDescent="0.25">
      <c r="A309" s="21">
        <v>2035</v>
      </c>
      <c r="B309" s="21">
        <v>0</v>
      </c>
      <c r="C309" s="21">
        <v>1</v>
      </c>
      <c r="D309" s="21" t="s">
        <v>77</v>
      </c>
      <c r="E309" s="21" t="s">
        <v>73</v>
      </c>
      <c r="F309" s="21" t="s">
        <v>72</v>
      </c>
      <c r="G309" s="21">
        <v>2</v>
      </c>
      <c r="H309" s="21">
        <v>2055</v>
      </c>
    </row>
    <row r="310" spans="1:8" x14ac:dyDescent="0.25">
      <c r="A310" s="21">
        <v>2035</v>
      </c>
      <c r="B310" s="21">
        <v>0</v>
      </c>
      <c r="C310" s="21">
        <v>1</v>
      </c>
      <c r="D310" s="21" t="s">
        <v>77</v>
      </c>
      <c r="E310" s="21" t="s">
        <v>73</v>
      </c>
      <c r="F310" s="21" t="s">
        <v>72</v>
      </c>
      <c r="G310" s="21">
        <v>3</v>
      </c>
      <c r="H310" s="21">
        <v>934</v>
      </c>
    </row>
    <row r="311" spans="1:8" x14ac:dyDescent="0.25">
      <c r="A311" s="21">
        <v>2035</v>
      </c>
      <c r="B311" s="21">
        <v>0</v>
      </c>
      <c r="C311" s="21">
        <v>1</v>
      </c>
      <c r="D311" s="21" t="s">
        <v>77</v>
      </c>
      <c r="E311" s="21" t="s">
        <v>73</v>
      </c>
      <c r="F311" s="21" t="s">
        <v>72</v>
      </c>
      <c r="G311" s="21">
        <v>4</v>
      </c>
      <c r="H311" s="21">
        <v>640</v>
      </c>
    </row>
    <row r="312" spans="1:8" x14ac:dyDescent="0.25">
      <c r="A312" s="21">
        <v>2035</v>
      </c>
      <c r="B312" s="21">
        <v>0</v>
      </c>
      <c r="C312" s="21">
        <v>1</v>
      </c>
      <c r="D312" s="21" t="s">
        <v>77</v>
      </c>
      <c r="E312" s="21" t="s">
        <v>76</v>
      </c>
      <c r="F312" s="21" t="s">
        <v>71</v>
      </c>
      <c r="G312" s="21">
        <v>0</v>
      </c>
      <c r="H312" s="21">
        <v>3298</v>
      </c>
    </row>
    <row r="313" spans="1:8" x14ac:dyDescent="0.25">
      <c r="A313" s="21">
        <v>2035</v>
      </c>
      <c r="B313" s="21">
        <v>0</v>
      </c>
      <c r="C313" s="21">
        <v>1</v>
      </c>
      <c r="D313" s="21" t="s">
        <v>77</v>
      </c>
      <c r="E313" s="21" t="s">
        <v>76</v>
      </c>
      <c r="F313" s="21" t="s">
        <v>71</v>
      </c>
      <c r="G313" s="21">
        <v>1</v>
      </c>
      <c r="H313" s="21">
        <v>2721</v>
      </c>
    </row>
    <row r="314" spans="1:8" x14ac:dyDescent="0.25">
      <c r="A314" s="21">
        <v>2035</v>
      </c>
      <c r="B314" s="21">
        <v>0</v>
      </c>
      <c r="C314" s="21">
        <v>1</v>
      </c>
      <c r="D314" s="21" t="s">
        <v>77</v>
      </c>
      <c r="E314" s="21" t="s">
        <v>76</v>
      </c>
      <c r="F314" s="21" t="s">
        <v>71</v>
      </c>
      <c r="G314" s="21">
        <v>2</v>
      </c>
      <c r="H314" s="21">
        <v>2131</v>
      </c>
    </row>
    <row r="315" spans="1:8" x14ac:dyDescent="0.25">
      <c r="A315" s="21">
        <v>2035</v>
      </c>
      <c r="B315" s="21">
        <v>0</v>
      </c>
      <c r="C315" s="21">
        <v>1</v>
      </c>
      <c r="D315" s="21" t="s">
        <v>77</v>
      </c>
      <c r="E315" s="21" t="s">
        <v>76</v>
      </c>
      <c r="F315" s="21" t="s">
        <v>71</v>
      </c>
      <c r="G315" s="21">
        <v>3</v>
      </c>
      <c r="H315" s="21">
        <v>738</v>
      </c>
    </row>
    <row r="316" spans="1:8" x14ac:dyDescent="0.25">
      <c r="A316" s="21">
        <v>2035</v>
      </c>
      <c r="B316" s="21">
        <v>0</v>
      </c>
      <c r="C316" s="21">
        <v>1</v>
      </c>
      <c r="D316" s="21" t="s">
        <v>77</v>
      </c>
      <c r="E316" s="21" t="s">
        <v>76</v>
      </c>
      <c r="F316" s="21" t="s">
        <v>71</v>
      </c>
      <c r="G316" s="21">
        <v>4</v>
      </c>
      <c r="H316" s="21">
        <v>523</v>
      </c>
    </row>
    <row r="317" spans="1:8" x14ac:dyDescent="0.25">
      <c r="A317" s="21">
        <v>2035</v>
      </c>
      <c r="B317" s="21">
        <v>0</v>
      </c>
      <c r="C317" s="21">
        <v>1</v>
      </c>
      <c r="D317" s="21" t="s">
        <v>77</v>
      </c>
      <c r="E317" s="21" t="s">
        <v>76</v>
      </c>
      <c r="F317" s="21" t="s">
        <v>72</v>
      </c>
      <c r="G317" s="21">
        <v>0</v>
      </c>
      <c r="H317" s="21">
        <v>2148</v>
      </c>
    </row>
    <row r="318" spans="1:8" x14ac:dyDescent="0.25">
      <c r="A318" s="21">
        <v>2035</v>
      </c>
      <c r="B318" s="21">
        <v>0</v>
      </c>
      <c r="C318" s="21">
        <v>1</v>
      </c>
      <c r="D318" s="21" t="s">
        <v>77</v>
      </c>
      <c r="E318" s="21" t="s">
        <v>76</v>
      </c>
      <c r="F318" s="21" t="s">
        <v>72</v>
      </c>
      <c r="G318" s="21">
        <v>1</v>
      </c>
      <c r="H318" s="21">
        <v>1490</v>
      </c>
    </row>
    <row r="319" spans="1:8" x14ac:dyDescent="0.25">
      <c r="A319" s="21">
        <v>2035</v>
      </c>
      <c r="B319" s="21">
        <v>0</v>
      </c>
      <c r="C319" s="21">
        <v>1</v>
      </c>
      <c r="D319" s="21" t="s">
        <v>77</v>
      </c>
      <c r="E319" s="21" t="s">
        <v>76</v>
      </c>
      <c r="F319" s="21" t="s">
        <v>72</v>
      </c>
      <c r="G319" s="21">
        <v>2</v>
      </c>
      <c r="H319" s="21">
        <v>1018</v>
      </c>
    </row>
    <row r="320" spans="1:8" x14ac:dyDescent="0.25">
      <c r="A320" s="21">
        <v>2035</v>
      </c>
      <c r="B320" s="21">
        <v>0</v>
      </c>
      <c r="C320" s="21">
        <v>1</v>
      </c>
      <c r="D320" s="21" t="s">
        <v>77</v>
      </c>
      <c r="E320" s="21" t="s">
        <v>76</v>
      </c>
      <c r="F320" s="21" t="s">
        <v>72</v>
      </c>
      <c r="G320" s="21">
        <v>3</v>
      </c>
      <c r="H320" s="21">
        <v>362</v>
      </c>
    </row>
    <row r="321" spans="1:8" x14ac:dyDescent="0.25">
      <c r="A321" s="21">
        <v>2035</v>
      </c>
      <c r="B321" s="21">
        <v>0</v>
      </c>
      <c r="C321" s="21">
        <v>1</v>
      </c>
      <c r="D321" s="21" t="s">
        <v>77</v>
      </c>
      <c r="E321" s="21" t="s">
        <v>76</v>
      </c>
      <c r="F321" s="21" t="s">
        <v>72</v>
      </c>
      <c r="G321" s="21">
        <v>4</v>
      </c>
      <c r="H321" s="21">
        <v>209</v>
      </c>
    </row>
    <row r="322" spans="1:8" x14ac:dyDescent="0.25">
      <c r="A322" s="21">
        <v>2035</v>
      </c>
      <c r="B322" s="21">
        <v>0</v>
      </c>
      <c r="C322" s="21">
        <v>1</v>
      </c>
      <c r="D322" s="21" t="s">
        <v>79</v>
      </c>
      <c r="E322" s="21" t="s">
        <v>70</v>
      </c>
      <c r="F322" s="21" t="s">
        <v>71</v>
      </c>
      <c r="G322" s="21">
        <v>0</v>
      </c>
      <c r="H322" s="21">
        <v>136</v>
      </c>
    </row>
    <row r="323" spans="1:8" x14ac:dyDescent="0.25">
      <c r="A323" s="21">
        <v>2035</v>
      </c>
      <c r="B323" s="21">
        <v>0</v>
      </c>
      <c r="C323" s="21">
        <v>1</v>
      </c>
      <c r="D323" s="21" t="s">
        <v>79</v>
      </c>
      <c r="E323" s="21" t="s">
        <v>70</v>
      </c>
      <c r="F323" s="21" t="s">
        <v>71</v>
      </c>
      <c r="G323" s="21">
        <v>1</v>
      </c>
      <c r="H323" s="21">
        <v>3303</v>
      </c>
    </row>
    <row r="324" spans="1:8" x14ac:dyDescent="0.25">
      <c r="A324" s="21">
        <v>2035</v>
      </c>
      <c r="B324" s="21">
        <v>0</v>
      </c>
      <c r="C324" s="21">
        <v>1</v>
      </c>
      <c r="D324" s="21" t="s">
        <v>79</v>
      </c>
      <c r="E324" s="21" t="s">
        <v>70</v>
      </c>
      <c r="F324" s="21" t="s">
        <v>71</v>
      </c>
      <c r="G324" s="21">
        <v>2</v>
      </c>
      <c r="H324" s="21">
        <v>6383</v>
      </c>
    </row>
    <row r="325" spans="1:8" x14ac:dyDescent="0.25">
      <c r="A325" s="21">
        <v>2035</v>
      </c>
      <c r="B325" s="21">
        <v>0</v>
      </c>
      <c r="C325" s="21">
        <v>1</v>
      </c>
      <c r="D325" s="21" t="s">
        <v>79</v>
      </c>
      <c r="E325" s="21" t="s">
        <v>70</v>
      </c>
      <c r="F325" s="21" t="s">
        <v>71</v>
      </c>
      <c r="G325" s="21">
        <v>3</v>
      </c>
      <c r="H325" s="21">
        <v>2293</v>
      </c>
    </row>
    <row r="326" spans="1:8" x14ac:dyDescent="0.25">
      <c r="A326" s="21">
        <v>2035</v>
      </c>
      <c r="B326" s="21">
        <v>0</v>
      </c>
      <c r="C326" s="21">
        <v>1</v>
      </c>
      <c r="D326" s="21" t="s">
        <v>79</v>
      </c>
      <c r="E326" s="21" t="s">
        <v>70</v>
      </c>
      <c r="F326" s="21" t="s">
        <v>71</v>
      </c>
      <c r="G326" s="21">
        <v>4</v>
      </c>
      <c r="H326" s="21">
        <v>1010</v>
      </c>
    </row>
    <row r="327" spans="1:8" x14ac:dyDescent="0.25">
      <c r="A327" s="21">
        <v>2035</v>
      </c>
      <c r="B327" s="21">
        <v>0</v>
      </c>
      <c r="C327" s="21">
        <v>1</v>
      </c>
      <c r="D327" s="21" t="s">
        <v>79</v>
      </c>
      <c r="E327" s="21" t="s">
        <v>70</v>
      </c>
      <c r="F327" s="21" t="s">
        <v>72</v>
      </c>
      <c r="G327" s="21">
        <v>0</v>
      </c>
      <c r="H327" s="21">
        <v>102</v>
      </c>
    </row>
    <row r="328" spans="1:8" x14ac:dyDescent="0.25">
      <c r="A328" s="21">
        <v>2035</v>
      </c>
      <c r="B328" s="21">
        <v>0</v>
      </c>
      <c r="C328" s="21">
        <v>1</v>
      </c>
      <c r="D328" s="21" t="s">
        <v>79</v>
      </c>
      <c r="E328" s="21" t="s">
        <v>70</v>
      </c>
      <c r="F328" s="21" t="s">
        <v>72</v>
      </c>
      <c r="G328" s="21">
        <v>1</v>
      </c>
      <c r="H328" s="21">
        <v>4152</v>
      </c>
    </row>
    <row r="329" spans="1:8" x14ac:dyDescent="0.25">
      <c r="A329" s="21">
        <v>2035</v>
      </c>
      <c r="B329" s="21">
        <v>0</v>
      </c>
      <c r="C329" s="21">
        <v>1</v>
      </c>
      <c r="D329" s="21" t="s">
        <v>79</v>
      </c>
      <c r="E329" s="21" t="s">
        <v>70</v>
      </c>
      <c r="F329" s="21" t="s">
        <v>72</v>
      </c>
      <c r="G329" s="21">
        <v>2</v>
      </c>
      <c r="H329" s="21">
        <v>6915</v>
      </c>
    </row>
    <row r="330" spans="1:8" x14ac:dyDescent="0.25">
      <c r="A330" s="21">
        <v>2035</v>
      </c>
      <c r="B330" s="21">
        <v>0</v>
      </c>
      <c r="C330" s="21">
        <v>1</v>
      </c>
      <c r="D330" s="21" t="s">
        <v>79</v>
      </c>
      <c r="E330" s="21" t="s">
        <v>70</v>
      </c>
      <c r="F330" s="21" t="s">
        <v>72</v>
      </c>
      <c r="G330" s="21">
        <v>3</v>
      </c>
      <c r="H330" s="21">
        <v>2690</v>
      </c>
    </row>
    <row r="331" spans="1:8" x14ac:dyDescent="0.25">
      <c r="A331" s="21">
        <v>2035</v>
      </c>
      <c r="B331" s="21">
        <v>0</v>
      </c>
      <c r="C331" s="21">
        <v>1</v>
      </c>
      <c r="D331" s="21" t="s">
        <v>79</v>
      </c>
      <c r="E331" s="21" t="s">
        <v>70</v>
      </c>
      <c r="F331" s="21" t="s">
        <v>72</v>
      </c>
      <c r="G331" s="21">
        <v>4</v>
      </c>
      <c r="H331" s="21">
        <v>1208</v>
      </c>
    </row>
    <row r="332" spans="1:8" x14ac:dyDescent="0.25">
      <c r="A332" s="21">
        <v>2035</v>
      </c>
      <c r="B332" s="21">
        <v>0</v>
      </c>
      <c r="C332" s="21">
        <v>1</v>
      </c>
      <c r="D332" s="21" t="s">
        <v>79</v>
      </c>
      <c r="E332" s="21" t="s">
        <v>74</v>
      </c>
      <c r="F332" s="21" t="s">
        <v>71</v>
      </c>
      <c r="G332" s="21">
        <v>0</v>
      </c>
      <c r="H332" s="21">
        <v>166</v>
      </c>
    </row>
    <row r="333" spans="1:8" x14ac:dyDescent="0.25">
      <c r="A333" s="21">
        <v>2035</v>
      </c>
      <c r="B333" s="21">
        <v>0</v>
      </c>
      <c r="C333" s="21">
        <v>1</v>
      </c>
      <c r="D333" s="21" t="s">
        <v>79</v>
      </c>
      <c r="E333" s="21" t="s">
        <v>74</v>
      </c>
      <c r="F333" s="21" t="s">
        <v>71</v>
      </c>
      <c r="G333" s="21">
        <v>1</v>
      </c>
      <c r="H333" s="21">
        <v>277</v>
      </c>
    </row>
    <row r="334" spans="1:8" x14ac:dyDescent="0.25">
      <c r="A334" s="21">
        <v>2035</v>
      </c>
      <c r="B334" s="21">
        <v>0</v>
      </c>
      <c r="C334" s="21">
        <v>1</v>
      </c>
      <c r="D334" s="21" t="s">
        <v>79</v>
      </c>
      <c r="E334" s="21" t="s">
        <v>74</v>
      </c>
      <c r="F334" s="21" t="s">
        <v>71</v>
      </c>
      <c r="G334" s="21">
        <v>2</v>
      </c>
      <c r="H334" s="21">
        <v>301</v>
      </c>
    </row>
    <row r="335" spans="1:8" x14ac:dyDescent="0.25">
      <c r="A335" s="21">
        <v>2035</v>
      </c>
      <c r="B335" s="21">
        <v>0</v>
      </c>
      <c r="C335" s="21">
        <v>1</v>
      </c>
      <c r="D335" s="21" t="s">
        <v>79</v>
      </c>
      <c r="E335" s="21" t="s">
        <v>74</v>
      </c>
      <c r="F335" s="21" t="s">
        <v>71</v>
      </c>
      <c r="G335" s="21">
        <v>3</v>
      </c>
      <c r="H335" s="21">
        <v>88</v>
      </c>
    </row>
    <row r="336" spans="1:8" x14ac:dyDescent="0.25">
      <c r="A336" s="21">
        <v>2035</v>
      </c>
      <c r="B336" s="21">
        <v>0</v>
      </c>
      <c r="C336" s="21">
        <v>1</v>
      </c>
      <c r="D336" s="21" t="s">
        <v>79</v>
      </c>
      <c r="E336" s="21" t="s">
        <v>74</v>
      </c>
      <c r="F336" s="21" t="s">
        <v>71</v>
      </c>
      <c r="G336" s="21">
        <v>4</v>
      </c>
      <c r="H336" s="21">
        <v>45</v>
      </c>
    </row>
    <row r="337" spans="1:8" x14ac:dyDescent="0.25">
      <c r="A337" s="21">
        <v>2035</v>
      </c>
      <c r="B337" s="21">
        <v>0</v>
      </c>
      <c r="C337" s="21">
        <v>1</v>
      </c>
      <c r="D337" s="21" t="s">
        <v>79</v>
      </c>
      <c r="E337" s="21" t="s">
        <v>74</v>
      </c>
      <c r="F337" s="21" t="s">
        <v>72</v>
      </c>
      <c r="G337" s="21">
        <v>0</v>
      </c>
      <c r="H337" s="21">
        <v>89</v>
      </c>
    </row>
    <row r="338" spans="1:8" x14ac:dyDescent="0.25">
      <c r="A338" s="21">
        <v>2035</v>
      </c>
      <c r="B338" s="21">
        <v>0</v>
      </c>
      <c r="C338" s="21">
        <v>1</v>
      </c>
      <c r="D338" s="21" t="s">
        <v>79</v>
      </c>
      <c r="E338" s="21" t="s">
        <v>74</v>
      </c>
      <c r="F338" s="21" t="s">
        <v>72</v>
      </c>
      <c r="G338" s="21">
        <v>1</v>
      </c>
      <c r="H338" s="21">
        <v>238</v>
      </c>
    </row>
    <row r="339" spans="1:8" x14ac:dyDescent="0.25">
      <c r="A339" s="21">
        <v>2035</v>
      </c>
      <c r="B339" s="21">
        <v>0</v>
      </c>
      <c r="C339" s="21">
        <v>1</v>
      </c>
      <c r="D339" s="21" t="s">
        <v>79</v>
      </c>
      <c r="E339" s="21" t="s">
        <v>74</v>
      </c>
      <c r="F339" s="21" t="s">
        <v>72</v>
      </c>
      <c r="G339" s="21">
        <v>2</v>
      </c>
      <c r="H339" s="21">
        <v>196</v>
      </c>
    </row>
    <row r="340" spans="1:8" x14ac:dyDescent="0.25">
      <c r="A340" s="21">
        <v>2035</v>
      </c>
      <c r="B340" s="21">
        <v>0</v>
      </c>
      <c r="C340" s="21">
        <v>1</v>
      </c>
      <c r="D340" s="21" t="s">
        <v>79</v>
      </c>
      <c r="E340" s="21" t="s">
        <v>74</v>
      </c>
      <c r="F340" s="21" t="s">
        <v>72</v>
      </c>
      <c r="G340" s="21">
        <v>3</v>
      </c>
      <c r="H340" s="21">
        <v>67</v>
      </c>
    </row>
    <row r="341" spans="1:8" x14ac:dyDescent="0.25">
      <c r="A341" s="21">
        <v>2035</v>
      </c>
      <c r="B341" s="21">
        <v>0</v>
      </c>
      <c r="C341" s="21">
        <v>1</v>
      </c>
      <c r="D341" s="21" t="s">
        <v>79</v>
      </c>
      <c r="E341" s="21" t="s">
        <v>74</v>
      </c>
      <c r="F341" s="21" t="s">
        <v>72</v>
      </c>
      <c r="G341" s="21">
        <v>4</v>
      </c>
      <c r="H341" s="21">
        <v>25</v>
      </c>
    </row>
    <row r="342" spans="1:8" x14ac:dyDescent="0.25">
      <c r="A342" s="21">
        <v>2035</v>
      </c>
      <c r="B342" s="21">
        <v>0</v>
      </c>
      <c r="C342" s="21">
        <v>1</v>
      </c>
      <c r="D342" s="21" t="s">
        <v>79</v>
      </c>
      <c r="E342" s="21" t="s">
        <v>73</v>
      </c>
      <c r="F342" s="21" t="s">
        <v>71</v>
      </c>
      <c r="G342" s="21">
        <v>0</v>
      </c>
      <c r="H342" s="21">
        <v>365</v>
      </c>
    </row>
    <row r="343" spans="1:8" x14ac:dyDescent="0.25">
      <c r="A343" s="21">
        <v>2035</v>
      </c>
      <c r="B343" s="21">
        <v>0</v>
      </c>
      <c r="C343" s="21">
        <v>1</v>
      </c>
      <c r="D343" s="21" t="s">
        <v>79</v>
      </c>
      <c r="E343" s="21" t="s">
        <v>73</v>
      </c>
      <c r="F343" s="21" t="s">
        <v>71</v>
      </c>
      <c r="G343" s="21">
        <v>1</v>
      </c>
      <c r="H343" s="21">
        <v>3614</v>
      </c>
    </row>
    <row r="344" spans="1:8" x14ac:dyDescent="0.25">
      <c r="A344" s="21">
        <v>2035</v>
      </c>
      <c r="B344" s="21">
        <v>0</v>
      </c>
      <c r="C344" s="21">
        <v>1</v>
      </c>
      <c r="D344" s="21" t="s">
        <v>79</v>
      </c>
      <c r="E344" s="21" t="s">
        <v>73</v>
      </c>
      <c r="F344" s="21" t="s">
        <v>71</v>
      </c>
      <c r="G344" s="21">
        <v>2</v>
      </c>
      <c r="H344" s="21">
        <v>5091</v>
      </c>
    </row>
    <row r="345" spans="1:8" x14ac:dyDescent="0.25">
      <c r="A345" s="21">
        <v>2035</v>
      </c>
      <c r="B345" s="21">
        <v>0</v>
      </c>
      <c r="C345" s="21">
        <v>1</v>
      </c>
      <c r="D345" s="21" t="s">
        <v>79</v>
      </c>
      <c r="E345" s="21" t="s">
        <v>73</v>
      </c>
      <c r="F345" s="21" t="s">
        <v>71</v>
      </c>
      <c r="G345" s="21">
        <v>3</v>
      </c>
      <c r="H345" s="21">
        <v>2167</v>
      </c>
    </row>
    <row r="346" spans="1:8" x14ac:dyDescent="0.25">
      <c r="A346" s="21">
        <v>2035</v>
      </c>
      <c r="B346" s="21">
        <v>0</v>
      </c>
      <c r="C346" s="21">
        <v>1</v>
      </c>
      <c r="D346" s="21" t="s">
        <v>79</v>
      </c>
      <c r="E346" s="21" t="s">
        <v>73</v>
      </c>
      <c r="F346" s="21" t="s">
        <v>71</v>
      </c>
      <c r="G346" s="21">
        <v>4</v>
      </c>
      <c r="H346" s="21">
        <v>1427</v>
      </c>
    </row>
    <row r="347" spans="1:8" x14ac:dyDescent="0.25">
      <c r="A347" s="21">
        <v>2035</v>
      </c>
      <c r="B347" s="21">
        <v>0</v>
      </c>
      <c r="C347" s="21">
        <v>1</v>
      </c>
      <c r="D347" s="21" t="s">
        <v>79</v>
      </c>
      <c r="E347" s="21" t="s">
        <v>73</v>
      </c>
      <c r="F347" s="21" t="s">
        <v>72</v>
      </c>
      <c r="G347" s="21">
        <v>0</v>
      </c>
      <c r="H347" s="21">
        <v>153</v>
      </c>
    </row>
    <row r="348" spans="1:8" x14ac:dyDescent="0.25">
      <c r="A348" s="21">
        <v>2035</v>
      </c>
      <c r="B348" s="21">
        <v>0</v>
      </c>
      <c r="C348" s="21">
        <v>1</v>
      </c>
      <c r="D348" s="21" t="s">
        <v>79</v>
      </c>
      <c r="E348" s="21" t="s">
        <v>73</v>
      </c>
      <c r="F348" s="21" t="s">
        <v>72</v>
      </c>
      <c r="G348" s="21">
        <v>1</v>
      </c>
      <c r="H348" s="21">
        <v>412</v>
      </c>
    </row>
    <row r="349" spans="1:8" x14ac:dyDescent="0.25">
      <c r="A349" s="21">
        <v>2035</v>
      </c>
      <c r="B349" s="21">
        <v>0</v>
      </c>
      <c r="C349" s="21">
        <v>1</v>
      </c>
      <c r="D349" s="21" t="s">
        <v>79</v>
      </c>
      <c r="E349" s="21" t="s">
        <v>73</v>
      </c>
      <c r="F349" s="21" t="s">
        <v>72</v>
      </c>
      <c r="G349" s="21">
        <v>2</v>
      </c>
      <c r="H349" s="21">
        <v>863</v>
      </c>
    </row>
    <row r="350" spans="1:8" x14ac:dyDescent="0.25">
      <c r="A350" s="21">
        <v>2035</v>
      </c>
      <c r="B350" s="21">
        <v>0</v>
      </c>
      <c r="C350" s="21">
        <v>1</v>
      </c>
      <c r="D350" s="21" t="s">
        <v>79</v>
      </c>
      <c r="E350" s="21" t="s">
        <v>73</v>
      </c>
      <c r="F350" s="21" t="s">
        <v>72</v>
      </c>
      <c r="G350" s="21">
        <v>3</v>
      </c>
      <c r="H350" s="21">
        <v>418</v>
      </c>
    </row>
    <row r="351" spans="1:8" x14ac:dyDescent="0.25">
      <c r="A351" s="21">
        <v>2035</v>
      </c>
      <c r="B351" s="21">
        <v>0</v>
      </c>
      <c r="C351" s="21">
        <v>1</v>
      </c>
      <c r="D351" s="21" t="s">
        <v>79</v>
      </c>
      <c r="E351" s="21" t="s">
        <v>73</v>
      </c>
      <c r="F351" s="21" t="s">
        <v>72</v>
      </c>
      <c r="G351" s="21">
        <v>4</v>
      </c>
      <c r="H351" s="21">
        <v>266</v>
      </c>
    </row>
    <row r="352" spans="1:8" x14ac:dyDescent="0.25">
      <c r="A352" s="21">
        <v>2035</v>
      </c>
      <c r="B352" s="21">
        <v>0</v>
      </c>
      <c r="C352" s="21">
        <v>1</v>
      </c>
      <c r="D352" s="21" t="s">
        <v>79</v>
      </c>
      <c r="E352" s="21" t="s">
        <v>76</v>
      </c>
      <c r="F352" s="21" t="s">
        <v>71</v>
      </c>
      <c r="G352" s="21">
        <v>0</v>
      </c>
      <c r="H352" s="21">
        <v>578</v>
      </c>
    </row>
    <row r="353" spans="1:8" x14ac:dyDescent="0.25">
      <c r="A353" s="21">
        <v>2035</v>
      </c>
      <c r="B353" s="21">
        <v>0</v>
      </c>
      <c r="C353" s="21">
        <v>1</v>
      </c>
      <c r="D353" s="21" t="s">
        <v>79</v>
      </c>
      <c r="E353" s="21" t="s">
        <v>76</v>
      </c>
      <c r="F353" s="21" t="s">
        <v>71</v>
      </c>
      <c r="G353" s="21">
        <v>1</v>
      </c>
      <c r="H353" s="21">
        <v>719</v>
      </c>
    </row>
    <row r="354" spans="1:8" x14ac:dyDescent="0.25">
      <c r="A354" s="21">
        <v>2035</v>
      </c>
      <c r="B354" s="21">
        <v>0</v>
      </c>
      <c r="C354" s="21">
        <v>1</v>
      </c>
      <c r="D354" s="21" t="s">
        <v>79</v>
      </c>
      <c r="E354" s="21" t="s">
        <v>76</v>
      </c>
      <c r="F354" s="21" t="s">
        <v>71</v>
      </c>
      <c r="G354" s="21">
        <v>2</v>
      </c>
      <c r="H354" s="21">
        <v>650</v>
      </c>
    </row>
    <row r="355" spans="1:8" x14ac:dyDescent="0.25">
      <c r="A355" s="21">
        <v>2035</v>
      </c>
      <c r="B355" s="21">
        <v>0</v>
      </c>
      <c r="C355" s="21">
        <v>1</v>
      </c>
      <c r="D355" s="21" t="s">
        <v>79</v>
      </c>
      <c r="E355" s="21" t="s">
        <v>76</v>
      </c>
      <c r="F355" s="21" t="s">
        <v>71</v>
      </c>
      <c r="G355" s="21">
        <v>3</v>
      </c>
      <c r="H355" s="21">
        <v>219</v>
      </c>
    </row>
    <row r="356" spans="1:8" x14ac:dyDescent="0.25">
      <c r="A356" s="21">
        <v>2035</v>
      </c>
      <c r="B356" s="21">
        <v>0</v>
      </c>
      <c r="C356" s="21">
        <v>1</v>
      </c>
      <c r="D356" s="21" t="s">
        <v>79</v>
      </c>
      <c r="E356" s="21" t="s">
        <v>76</v>
      </c>
      <c r="F356" s="21" t="s">
        <v>71</v>
      </c>
      <c r="G356" s="21">
        <v>4</v>
      </c>
      <c r="H356" s="21">
        <v>129</v>
      </c>
    </row>
    <row r="357" spans="1:8" x14ac:dyDescent="0.25">
      <c r="A357" s="21">
        <v>2035</v>
      </c>
      <c r="B357" s="21">
        <v>0</v>
      </c>
      <c r="C357" s="21">
        <v>1</v>
      </c>
      <c r="D357" s="21" t="s">
        <v>79</v>
      </c>
      <c r="E357" s="21" t="s">
        <v>76</v>
      </c>
      <c r="F357" s="21" t="s">
        <v>72</v>
      </c>
      <c r="G357" s="21">
        <v>0</v>
      </c>
      <c r="H357" s="21">
        <v>575</v>
      </c>
    </row>
    <row r="358" spans="1:8" x14ac:dyDescent="0.25">
      <c r="A358" s="21">
        <v>2035</v>
      </c>
      <c r="B358" s="21">
        <v>0</v>
      </c>
      <c r="C358" s="21">
        <v>1</v>
      </c>
      <c r="D358" s="21" t="s">
        <v>79</v>
      </c>
      <c r="E358" s="21" t="s">
        <v>76</v>
      </c>
      <c r="F358" s="21" t="s">
        <v>72</v>
      </c>
      <c r="G358" s="21">
        <v>1</v>
      </c>
      <c r="H358" s="21">
        <v>657</v>
      </c>
    </row>
    <row r="359" spans="1:8" x14ac:dyDescent="0.25">
      <c r="A359" s="21">
        <v>2035</v>
      </c>
      <c r="B359" s="21">
        <v>0</v>
      </c>
      <c r="C359" s="21">
        <v>1</v>
      </c>
      <c r="D359" s="21" t="s">
        <v>79</v>
      </c>
      <c r="E359" s="21" t="s">
        <v>76</v>
      </c>
      <c r="F359" s="21" t="s">
        <v>72</v>
      </c>
      <c r="G359" s="21">
        <v>2</v>
      </c>
      <c r="H359" s="21">
        <v>564</v>
      </c>
    </row>
    <row r="360" spans="1:8" x14ac:dyDescent="0.25">
      <c r="A360" s="21">
        <v>2035</v>
      </c>
      <c r="B360" s="21">
        <v>0</v>
      </c>
      <c r="C360" s="21">
        <v>1</v>
      </c>
      <c r="D360" s="21" t="s">
        <v>79</v>
      </c>
      <c r="E360" s="21" t="s">
        <v>76</v>
      </c>
      <c r="F360" s="21" t="s">
        <v>72</v>
      </c>
      <c r="G360" s="21">
        <v>3</v>
      </c>
      <c r="H360" s="21">
        <v>192</v>
      </c>
    </row>
    <row r="361" spans="1:8" x14ac:dyDescent="0.25">
      <c r="A361" s="21">
        <v>2035</v>
      </c>
      <c r="B361" s="21">
        <v>0</v>
      </c>
      <c r="C361" s="21">
        <v>1</v>
      </c>
      <c r="D361" s="21" t="s">
        <v>79</v>
      </c>
      <c r="E361" s="21" t="s">
        <v>76</v>
      </c>
      <c r="F361" s="21" t="s">
        <v>72</v>
      </c>
      <c r="G361" s="21">
        <v>4</v>
      </c>
      <c r="H361" s="21">
        <v>107</v>
      </c>
    </row>
    <row r="362" spans="1:8" x14ac:dyDescent="0.25">
      <c r="A362" s="21">
        <v>2035</v>
      </c>
      <c r="B362" s="21">
        <v>0</v>
      </c>
      <c r="C362" s="21">
        <v>1</v>
      </c>
      <c r="D362" s="21" t="s">
        <v>78</v>
      </c>
      <c r="E362" s="21" t="s">
        <v>70</v>
      </c>
      <c r="F362" s="21" t="s">
        <v>71</v>
      </c>
      <c r="G362" s="21">
        <v>0</v>
      </c>
      <c r="H362" s="21">
        <v>401</v>
      </c>
    </row>
    <row r="363" spans="1:8" x14ac:dyDescent="0.25">
      <c r="A363" s="21">
        <v>2035</v>
      </c>
      <c r="B363" s="21">
        <v>0</v>
      </c>
      <c r="C363" s="21">
        <v>1</v>
      </c>
      <c r="D363" s="21" t="s">
        <v>78</v>
      </c>
      <c r="E363" s="21" t="s">
        <v>70</v>
      </c>
      <c r="F363" s="21" t="s">
        <v>71</v>
      </c>
      <c r="G363" s="21">
        <v>1</v>
      </c>
      <c r="H363" s="21">
        <v>5370</v>
      </c>
    </row>
    <row r="364" spans="1:8" x14ac:dyDescent="0.25">
      <c r="A364" s="21">
        <v>2035</v>
      </c>
      <c r="B364" s="21">
        <v>0</v>
      </c>
      <c r="C364" s="21">
        <v>1</v>
      </c>
      <c r="D364" s="21" t="s">
        <v>78</v>
      </c>
      <c r="E364" s="21" t="s">
        <v>70</v>
      </c>
      <c r="F364" s="21" t="s">
        <v>71</v>
      </c>
      <c r="G364" s="21">
        <v>2</v>
      </c>
      <c r="H364" s="21">
        <v>9358</v>
      </c>
    </row>
    <row r="365" spans="1:8" x14ac:dyDescent="0.25">
      <c r="A365" s="21">
        <v>2035</v>
      </c>
      <c r="B365" s="21">
        <v>0</v>
      </c>
      <c r="C365" s="21">
        <v>1</v>
      </c>
      <c r="D365" s="21" t="s">
        <v>78</v>
      </c>
      <c r="E365" s="21" t="s">
        <v>70</v>
      </c>
      <c r="F365" s="21" t="s">
        <v>71</v>
      </c>
      <c r="G365" s="21">
        <v>3</v>
      </c>
      <c r="H365" s="21">
        <v>3358</v>
      </c>
    </row>
    <row r="366" spans="1:8" x14ac:dyDescent="0.25">
      <c r="A366" s="21">
        <v>2035</v>
      </c>
      <c r="B366" s="21">
        <v>0</v>
      </c>
      <c r="C366" s="21">
        <v>1</v>
      </c>
      <c r="D366" s="21" t="s">
        <v>78</v>
      </c>
      <c r="E366" s="21" t="s">
        <v>70</v>
      </c>
      <c r="F366" s="21" t="s">
        <v>71</v>
      </c>
      <c r="G366" s="21">
        <v>4</v>
      </c>
      <c r="H366" s="21">
        <v>1582</v>
      </c>
    </row>
    <row r="367" spans="1:8" x14ac:dyDescent="0.25">
      <c r="A367" s="21">
        <v>2035</v>
      </c>
      <c r="B367" s="21">
        <v>0</v>
      </c>
      <c r="C367" s="21">
        <v>1</v>
      </c>
      <c r="D367" s="21" t="s">
        <v>78</v>
      </c>
      <c r="E367" s="21" t="s">
        <v>70</v>
      </c>
      <c r="F367" s="21" t="s">
        <v>72</v>
      </c>
      <c r="G367" s="21">
        <v>0</v>
      </c>
      <c r="H367" s="21">
        <v>361</v>
      </c>
    </row>
    <row r="368" spans="1:8" x14ac:dyDescent="0.25">
      <c r="A368" s="21">
        <v>2035</v>
      </c>
      <c r="B368" s="21">
        <v>0</v>
      </c>
      <c r="C368" s="21">
        <v>1</v>
      </c>
      <c r="D368" s="21" t="s">
        <v>78</v>
      </c>
      <c r="E368" s="21" t="s">
        <v>70</v>
      </c>
      <c r="F368" s="21" t="s">
        <v>72</v>
      </c>
      <c r="G368" s="21">
        <v>1</v>
      </c>
      <c r="H368" s="21">
        <v>9948</v>
      </c>
    </row>
    <row r="369" spans="1:8" x14ac:dyDescent="0.25">
      <c r="A369" s="21">
        <v>2035</v>
      </c>
      <c r="B369" s="21">
        <v>0</v>
      </c>
      <c r="C369" s="21">
        <v>1</v>
      </c>
      <c r="D369" s="21" t="s">
        <v>78</v>
      </c>
      <c r="E369" s="21" t="s">
        <v>70</v>
      </c>
      <c r="F369" s="21" t="s">
        <v>72</v>
      </c>
      <c r="G369" s="21">
        <v>2</v>
      </c>
      <c r="H369" s="21">
        <v>17598</v>
      </c>
    </row>
    <row r="370" spans="1:8" x14ac:dyDescent="0.25">
      <c r="A370" s="21">
        <v>2035</v>
      </c>
      <c r="B370" s="21">
        <v>0</v>
      </c>
      <c r="C370" s="21">
        <v>1</v>
      </c>
      <c r="D370" s="21" t="s">
        <v>78</v>
      </c>
      <c r="E370" s="21" t="s">
        <v>70</v>
      </c>
      <c r="F370" s="21" t="s">
        <v>72</v>
      </c>
      <c r="G370" s="21">
        <v>3</v>
      </c>
      <c r="H370" s="21">
        <v>6713</v>
      </c>
    </row>
    <row r="371" spans="1:8" x14ac:dyDescent="0.25">
      <c r="A371" s="21">
        <v>2035</v>
      </c>
      <c r="B371" s="21">
        <v>0</v>
      </c>
      <c r="C371" s="21">
        <v>1</v>
      </c>
      <c r="D371" s="21" t="s">
        <v>78</v>
      </c>
      <c r="E371" s="21" t="s">
        <v>70</v>
      </c>
      <c r="F371" s="21" t="s">
        <v>72</v>
      </c>
      <c r="G371" s="21">
        <v>4</v>
      </c>
      <c r="H371" s="21">
        <v>3058</v>
      </c>
    </row>
    <row r="372" spans="1:8" x14ac:dyDescent="0.25">
      <c r="A372" s="21">
        <v>2035</v>
      </c>
      <c r="B372" s="21">
        <v>0</v>
      </c>
      <c r="C372" s="21">
        <v>1</v>
      </c>
      <c r="D372" s="21" t="s">
        <v>78</v>
      </c>
      <c r="E372" s="21" t="s">
        <v>74</v>
      </c>
      <c r="F372" s="21" t="s">
        <v>71</v>
      </c>
      <c r="G372" s="21">
        <v>0</v>
      </c>
      <c r="H372" s="21">
        <v>374</v>
      </c>
    </row>
    <row r="373" spans="1:8" x14ac:dyDescent="0.25">
      <c r="A373" s="21">
        <v>2035</v>
      </c>
      <c r="B373" s="21">
        <v>0</v>
      </c>
      <c r="C373" s="21">
        <v>1</v>
      </c>
      <c r="D373" s="21" t="s">
        <v>78</v>
      </c>
      <c r="E373" s="21" t="s">
        <v>74</v>
      </c>
      <c r="F373" s="21" t="s">
        <v>71</v>
      </c>
      <c r="G373" s="21">
        <v>1</v>
      </c>
      <c r="H373" s="21">
        <v>555</v>
      </c>
    </row>
    <row r="374" spans="1:8" x14ac:dyDescent="0.25">
      <c r="A374" s="21">
        <v>2035</v>
      </c>
      <c r="B374" s="21">
        <v>0</v>
      </c>
      <c r="C374" s="21">
        <v>1</v>
      </c>
      <c r="D374" s="21" t="s">
        <v>78</v>
      </c>
      <c r="E374" s="21" t="s">
        <v>74</v>
      </c>
      <c r="F374" s="21" t="s">
        <v>71</v>
      </c>
      <c r="G374" s="21">
        <v>2</v>
      </c>
      <c r="H374" s="21">
        <v>481</v>
      </c>
    </row>
    <row r="375" spans="1:8" x14ac:dyDescent="0.25">
      <c r="A375" s="21">
        <v>2035</v>
      </c>
      <c r="B375" s="21">
        <v>0</v>
      </c>
      <c r="C375" s="21">
        <v>1</v>
      </c>
      <c r="D375" s="21" t="s">
        <v>78</v>
      </c>
      <c r="E375" s="21" t="s">
        <v>74</v>
      </c>
      <c r="F375" s="21" t="s">
        <v>71</v>
      </c>
      <c r="G375" s="21">
        <v>3</v>
      </c>
      <c r="H375" s="21">
        <v>153</v>
      </c>
    </row>
    <row r="376" spans="1:8" x14ac:dyDescent="0.25">
      <c r="A376" s="21">
        <v>2035</v>
      </c>
      <c r="B376" s="21">
        <v>0</v>
      </c>
      <c r="C376" s="21">
        <v>1</v>
      </c>
      <c r="D376" s="21" t="s">
        <v>78</v>
      </c>
      <c r="E376" s="21" t="s">
        <v>74</v>
      </c>
      <c r="F376" s="21" t="s">
        <v>71</v>
      </c>
      <c r="G376" s="21">
        <v>4</v>
      </c>
      <c r="H376" s="21">
        <v>65</v>
      </c>
    </row>
    <row r="377" spans="1:8" x14ac:dyDescent="0.25">
      <c r="A377" s="21">
        <v>2035</v>
      </c>
      <c r="B377" s="21">
        <v>0</v>
      </c>
      <c r="C377" s="21">
        <v>1</v>
      </c>
      <c r="D377" s="21" t="s">
        <v>78</v>
      </c>
      <c r="E377" s="21" t="s">
        <v>74</v>
      </c>
      <c r="F377" s="21" t="s">
        <v>72</v>
      </c>
      <c r="G377" s="21">
        <v>0</v>
      </c>
      <c r="H377" s="21">
        <v>233</v>
      </c>
    </row>
    <row r="378" spans="1:8" x14ac:dyDescent="0.25">
      <c r="A378" s="21">
        <v>2035</v>
      </c>
      <c r="B378" s="21">
        <v>0</v>
      </c>
      <c r="C378" s="21">
        <v>1</v>
      </c>
      <c r="D378" s="21" t="s">
        <v>78</v>
      </c>
      <c r="E378" s="21" t="s">
        <v>74</v>
      </c>
      <c r="F378" s="21" t="s">
        <v>72</v>
      </c>
      <c r="G378" s="21">
        <v>1</v>
      </c>
      <c r="H378" s="21">
        <v>585</v>
      </c>
    </row>
    <row r="379" spans="1:8" x14ac:dyDescent="0.25">
      <c r="A379" s="21">
        <v>2035</v>
      </c>
      <c r="B379" s="21">
        <v>0</v>
      </c>
      <c r="C379" s="21">
        <v>1</v>
      </c>
      <c r="D379" s="21" t="s">
        <v>78</v>
      </c>
      <c r="E379" s="21" t="s">
        <v>74</v>
      </c>
      <c r="F379" s="21" t="s">
        <v>72</v>
      </c>
      <c r="G379" s="21">
        <v>2</v>
      </c>
      <c r="H379" s="21">
        <v>510</v>
      </c>
    </row>
    <row r="380" spans="1:8" x14ac:dyDescent="0.25">
      <c r="A380" s="21">
        <v>2035</v>
      </c>
      <c r="B380" s="21">
        <v>0</v>
      </c>
      <c r="C380" s="21">
        <v>1</v>
      </c>
      <c r="D380" s="21" t="s">
        <v>78</v>
      </c>
      <c r="E380" s="21" t="s">
        <v>74</v>
      </c>
      <c r="F380" s="21" t="s">
        <v>72</v>
      </c>
      <c r="G380" s="21">
        <v>3</v>
      </c>
      <c r="H380" s="21">
        <v>129</v>
      </c>
    </row>
    <row r="381" spans="1:8" x14ac:dyDescent="0.25">
      <c r="A381" s="21">
        <v>2035</v>
      </c>
      <c r="B381" s="21">
        <v>0</v>
      </c>
      <c r="C381" s="21">
        <v>1</v>
      </c>
      <c r="D381" s="21" t="s">
        <v>78</v>
      </c>
      <c r="E381" s="21" t="s">
        <v>74</v>
      </c>
      <c r="F381" s="21" t="s">
        <v>72</v>
      </c>
      <c r="G381" s="21">
        <v>4</v>
      </c>
      <c r="H381" s="21">
        <v>88</v>
      </c>
    </row>
    <row r="382" spans="1:8" x14ac:dyDescent="0.25">
      <c r="A382" s="21">
        <v>2035</v>
      </c>
      <c r="B382" s="21">
        <v>0</v>
      </c>
      <c r="C382" s="21">
        <v>1</v>
      </c>
      <c r="D382" s="21" t="s">
        <v>78</v>
      </c>
      <c r="E382" s="21" t="s">
        <v>73</v>
      </c>
      <c r="F382" s="21" t="s">
        <v>71</v>
      </c>
      <c r="G382" s="21">
        <v>0</v>
      </c>
      <c r="H382" s="21">
        <v>1007</v>
      </c>
    </row>
    <row r="383" spans="1:8" x14ac:dyDescent="0.25">
      <c r="A383" s="21">
        <v>2035</v>
      </c>
      <c r="B383" s="21">
        <v>0</v>
      </c>
      <c r="C383" s="21">
        <v>1</v>
      </c>
      <c r="D383" s="21" t="s">
        <v>78</v>
      </c>
      <c r="E383" s="21" t="s">
        <v>73</v>
      </c>
      <c r="F383" s="21" t="s">
        <v>71</v>
      </c>
      <c r="G383" s="21">
        <v>1</v>
      </c>
      <c r="H383" s="21">
        <v>9206</v>
      </c>
    </row>
    <row r="384" spans="1:8" x14ac:dyDescent="0.25">
      <c r="A384" s="21">
        <v>2035</v>
      </c>
      <c r="B384" s="21">
        <v>0</v>
      </c>
      <c r="C384" s="21">
        <v>1</v>
      </c>
      <c r="D384" s="21" t="s">
        <v>78</v>
      </c>
      <c r="E384" s="21" t="s">
        <v>73</v>
      </c>
      <c r="F384" s="21" t="s">
        <v>71</v>
      </c>
      <c r="G384" s="21">
        <v>2</v>
      </c>
      <c r="H384" s="21">
        <v>11764</v>
      </c>
    </row>
    <row r="385" spans="1:8" x14ac:dyDescent="0.25">
      <c r="A385" s="21">
        <v>2035</v>
      </c>
      <c r="B385" s="21">
        <v>0</v>
      </c>
      <c r="C385" s="21">
        <v>1</v>
      </c>
      <c r="D385" s="21" t="s">
        <v>78</v>
      </c>
      <c r="E385" s="21" t="s">
        <v>73</v>
      </c>
      <c r="F385" s="21" t="s">
        <v>71</v>
      </c>
      <c r="G385" s="21">
        <v>3</v>
      </c>
      <c r="H385" s="21">
        <v>4893</v>
      </c>
    </row>
    <row r="386" spans="1:8" x14ac:dyDescent="0.25">
      <c r="A386" s="21">
        <v>2035</v>
      </c>
      <c r="B386" s="21">
        <v>0</v>
      </c>
      <c r="C386" s="21">
        <v>1</v>
      </c>
      <c r="D386" s="21" t="s">
        <v>78</v>
      </c>
      <c r="E386" s="21" t="s">
        <v>73</v>
      </c>
      <c r="F386" s="21" t="s">
        <v>71</v>
      </c>
      <c r="G386" s="21">
        <v>4</v>
      </c>
      <c r="H386" s="21">
        <v>2941</v>
      </c>
    </row>
    <row r="387" spans="1:8" x14ac:dyDescent="0.25">
      <c r="A387" s="21">
        <v>2035</v>
      </c>
      <c r="B387" s="21">
        <v>0</v>
      </c>
      <c r="C387" s="21">
        <v>1</v>
      </c>
      <c r="D387" s="21" t="s">
        <v>78</v>
      </c>
      <c r="E387" s="21" t="s">
        <v>73</v>
      </c>
      <c r="F387" s="21" t="s">
        <v>72</v>
      </c>
      <c r="G387" s="21">
        <v>0</v>
      </c>
      <c r="H387" s="21">
        <v>403</v>
      </c>
    </row>
    <row r="388" spans="1:8" x14ac:dyDescent="0.25">
      <c r="A388" s="21">
        <v>2035</v>
      </c>
      <c r="B388" s="21">
        <v>0</v>
      </c>
      <c r="C388" s="21">
        <v>1</v>
      </c>
      <c r="D388" s="21" t="s">
        <v>78</v>
      </c>
      <c r="E388" s="21" t="s">
        <v>73</v>
      </c>
      <c r="F388" s="21" t="s">
        <v>72</v>
      </c>
      <c r="G388" s="21">
        <v>1</v>
      </c>
      <c r="H388" s="21">
        <v>1275</v>
      </c>
    </row>
    <row r="389" spans="1:8" x14ac:dyDescent="0.25">
      <c r="A389" s="21">
        <v>2035</v>
      </c>
      <c r="B389" s="21">
        <v>0</v>
      </c>
      <c r="C389" s="21">
        <v>1</v>
      </c>
      <c r="D389" s="21" t="s">
        <v>78</v>
      </c>
      <c r="E389" s="21" t="s">
        <v>73</v>
      </c>
      <c r="F389" s="21" t="s">
        <v>72</v>
      </c>
      <c r="G389" s="21">
        <v>2</v>
      </c>
      <c r="H389" s="21">
        <v>2738</v>
      </c>
    </row>
    <row r="390" spans="1:8" x14ac:dyDescent="0.25">
      <c r="A390" s="21">
        <v>2035</v>
      </c>
      <c r="B390" s="21">
        <v>0</v>
      </c>
      <c r="C390" s="21">
        <v>1</v>
      </c>
      <c r="D390" s="21" t="s">
        <v>78</v>
      </c>
      <c r="E390" s="21" t="s">
        <v>73</v>
      </c>
      <c r="F390" s="21" t="s">
        <v>72</v>
      </c>
      <c r="G390" s="21">
        <v>3</v>
      </c>
      <c r="H390" s="21">
        <v>1295</v>
      </c>
    </row>
    <row r="391" spans="1:8" x14ac:dyDescent="0.25">
      <c r="A391" s="21">
        <v>2035</v>
      </c>
      <c r="B391" s="21">
        <v>0</v>
      </c>
      <c r="C391" s="21">
        <v>1</v>
      </c>
      <c r="D391" s="21" t="s">
        <v>78</v>
      </c>
      <c r="E391" s="21" t="s">
        <v>73</v>
      </c>
      <c r="F391" s="21" t="s">
        <v>72</v>
      </c>
      <c r="G391" s="21">
        <v>4</v>
      </c>
      <c r="H391" s="21">
        <v>757</v>
      </c>
    </row>
    <row r="392" spans="1:8" x14ac:dyDescent="0.25">
      <c r="A392" s="21">
        <v>2035</v>
      </c>
      <c r="B392" s="21">
        <v>0</v>
      </c>
      <c r="C392" s="21">
        <v>1</v>
      </c>
      <c r="D392" s="21" t="s">
        <v>78</v>
      </c>
      <c r="E392" s="21" t="s">
        <v>76</v>
      </c>
      <c r="F392" s="21" t="s">
        <v>71</v>
      </c>
      <c r="G392" s="21">
        <v>0</v>
      </c>
      <c r="H392" s="21">
        <v>1354</v>
      </c>
    </row>
    <row r="393" spans="1:8" x14ac:dyDescent="0.25">
      <c r="A393" s="21">
        <v>2035</v>
      </c>
      <c r="B393" s="21">
        <v>0</v>
      </c>
      <c r="C393" s="21">
        <v>1</v>
      </c>
      <c r="D393" s="21" t="s">
        <v>78</v>
      </c>
      <c r="E393" s="21" t="s">
        <v>76</v>
      </c>
      <c r="F393" s="21" t="s">
        <v>71</v>
      </c>
      <c r="G393" s="21">
        <v>1</v>
      </c>
      <c r="H393" s="21">
        <v>1340</v>
      </c>
    </row>
    <row r="394" spans="1:8" x14ac:dyDescent="0.25">
      <c r="A394" s="21">
        <v>2035</v>
      </c>
      <c r="B394" s="21">
        <v>0</v>
      </c>
      <c r="C394" s="21">
        <v>1</v>
      </c>
      <c r="D394" s="21" t="s">
        <v>78</v>
      </c>
      <c r="E394" s="21" t="s">
        <v>76</v>
      </c>
      <c r="F394" s="21" t="s">
        <v>71</v>
      </c>
      <c r="G394" s="21">
        <v>2</v>
      </c>
      <c r="H394" s="21">
        <v>1097</v>
      </c>
    </row>
    <row r="395" spans="1:8" x14ac:dyDescent="0.25">
      <c r="A395" s="21">
        <v>2035</v>
      </c>
      <c r="B395" s="21">
        <v>0</v>
      </c>
      <c r="C395" s="21">
        <v>1</v>
      </c>
      <c r="D395" s="21" t="s">
        <v>78</v>
      </c>
      <c r="E395" s="21" t="s">
        <v>76</v>
      </c>
      <c r="F395" s="21" t="s">
        <v>71</v>
      </c>
      <c r="G395" s="21">
        <v>3</v>
      </c>
      <c r="H395" s="21">
        <v>380</v>
      </c>
    </row>
    <row r="396" spans="1:8" x14ac:dyDescent="0.25">
      <c r="A396" s="21">
        <v>2035</v>
      </c>
      <c r="B396" s="21">
        <v>0</v>
      </c>
      <c r="C396" s="21">
        <v>1</v>
      </c>
      <c r="D396" s="21" t="s">
        <v>78</v>
      </c>
      <c r="E396" s="21" t="s">
        <v>76</v>
      </c>
      <c r="F396" s="21" t="s">
        <v>71</v>
      </c>
      <c r="G396" s="21">
        <v>4</v>
      </c>
      <c r="H396" s="21">
        <v>238</v>
      </c>
    </row>
    <row r="397" spans="1:8" x14ac:dyDescent="0.25">
      <c r="A397" s="21">
        <v>2035</v>
      </c>
      <c r="B397" s="21">
        <v>0</v>
      </c>
      <c r="C397" s="21">
        <v>1</v>
      </c>
      <c r="D397" s="21" t="s">
        <v>78</v>
      </c>
      <c r="E397" s="21" t="s">
        <v>76</v>
      </c>
      <c r="F397" s="21" t="s">
        <v>72</v>
      </c>
      <c r="G397" s="21">
        <v>0</v>
      </c>
      <c r="H397" s="21">
        <v>1439</v>
      </c>
    </row>
    <row r="398" spans="1:8" x14ac:dyDescent="0.25">
      <c r="A398" s="21">
        <v>2035</v>
      </c>
      <c r="B398" s="21">
        <v>0</v>
      </c>
      <c r="C398" s="21">
        <v>1</v>
      </c>
      <c r="D398" s="21" t="s">
        <v>78</v>
      </c>
      <c r="E398" s="21" t="s">
        <v>76</v>
      </c>
      <c r="F398" s="21" t="s">
        <v>72</v>
      </c>
      <c r="G398" s="21">
        <v>1</v>
      </c>
      <c r="H398" s="21">
        <v>1506</v>
      </c>
    </row>
    <row r="399" spans="1:8" x14ac:dyDescent="0.25">
      <c r="A399" s="21">
        <v>2035</v>
      </c>
      <c r="B399" s="21">
        <v>0</v>
      </c>
      <c r="C399" s="21">
        <v>1</v>
      </c>
      <c r="D399" s="21" t="s">
        <v>78</v>
      </c>
      <c r="E399" s="21" t="s">
        <v>76</v>
      </c>
      <c r="F399" s="21" t="s">
        <v>72</v>
      </c>
      <c r="G399" s="21">
        <v>2</v>
      </c>
      <c r="H399" s="21">
        <v>1350</v>
      </c>
    </row>
    <row r="400" spans="1:8" x14ac:dyDescent="0.25">
      <c r="A400" s="21">
        <v>2035</v>
      </c>
      <c r="B400" s="21">
        <v>0</v>
      </c>
      <c r="C400" s="21">
        <v>1</v>
      </c>
      <c r="D400" s="21" t="s">
        <v>78</v>
      </c>
      <c r="E400" s="21" t="s">
        <v>76</v>
      </c>
      <c r="F400" s="21" t="s">
        <v>72</v>
      </c>
      <c r="G400" s="21">
        <v>3</v>
      </c>
      <c r="H400" s="21">
        <v>453</v>
      </c>
    </row>
    <row r="401" spans="1:8" x14ac:dyDescent="0.25">
      <c r="A401" s="21">
        <v>2035</v>
      </c>
      <c r="B401" s="21">
        <v>0</v>
      </c>
      <c r="C401" s="21">
        <v>1</v>
      </c>
      <c r="D401" s="21" t="s">
        <v>78</v>
      </c>
      <c r="E401" s="21" t="s">
        <v>76</v>
      </c>
      <c r="F401" s="21" t="s">
        <v>72</v>
      </c>
      <c r="G401" s="21">
        <v>4</v>
      </c>
      <c r="H401" s="21">
        <v>264</v>
      </c>
    </row>
    <row r="402" spans="1:8" x14ac:dyDescent="0.25">
      <c r="A402" s="21">
        <v>2035</v>
      </c>
      <c r="B402" s="21">
        <v>0</v>
      </c>
      <c r="C402" s="21">
        <v>2</v>
      </c>
      <c r="D402" s="21" t="s">
        <v>75</v>
      </c>
      <c r="E402" s="21" t="s">
        <v>70</v>
      </c>
      <c r="F402" s="21" t="s">
        <v>71</v>
      </c>
      <c r="G402" s="21">
        <v>0</v>
      </c>
      <c r="H402" s="21">
        <v>203</v>
      </c>
    </row>
    <row r="403" spans="1:8" x14ac:dyDescent="0.25">
      <c r="A403" s="21">
        <v>2035</v>
      </c>
      <c r="B403" s="21">
        <v>0</v>
      </c>
      <c r="C403" s="21">
        <v>2</v>
      </c>
      <c r="D403" s="21" t="s">
        <v>75</v>
      </c>
      <c r="E403" s="21" t="s">
        <v>70</v>
      </c>
      <c r="F403" s="21" t="s">
        <v>71</v>
      </c>
      <c r="G403" s="21">
        <v>1</v>
      </c>
      <c r="H403" s="21">
        <v>1490</v>
      </c>
    </row>
    <row r="404" spans="1:8" x14ac:dyDescent="0.25">
      <c r="A404" s="21">
        <v>2035</v>
      </c>
      <c r="B404" s="21">
        <v>0</v>
      </c>
      <c r="C404" s="21">
        <v>2</v>
      </c>
      <c r="D404" s="21" t="s">
        <v>75</v>
      </c>
      <c r="E404" s="21" t="s">
        <v>70</v>
      </c>
      <c r="F404" s="21" t="s">
        <v>71</v>
      </c>
      <c r="G404" s="21">
        <v>2</v>
      </c>
      <c r="H404" s="21">
        <v>3389</v>
      </c>
    </row>
    <row r="405" spans="1:8" x14ac:dyDescent="0.25">
      <c r="A405" s="21">
        <v>2035</v>
      </c>
      <c r="B405" s="21">
        <v>0</v>
      </c>
      <c r="C405" s="21">
        <v>2</v>
      </c>
      <c r="D405" s="21" t="s">
        <v>75</v>
      </c>
      <c r="E405" s="21" t="s">
        <v>70</v>
      </c>
      <c r="F405" s="21" t="s">
        <v>71</v>
      </c>
      <c r="G405" s="21">
        <v>3</v>
      </c>
      <c r="H405" s="21">
        <v>1481</v>
      </c>
    </row>
    <row r="406" spans="1:8" x14ac:dyDescent="0.25">
      <c r="A406" s="21">
        <v>2035</v>
      </c>
      <c r="B406" s="21">
        <v>0</v>
      </c>
      <c r="C406" s="21">
        <v>2</v>
      </c>
      <c r="D406" s="21" t="s">
        <v>75</v>
      </c>
      <c r="E406" s="21" t="s">
        <v>70</v>
      </c>
      <c r="F406" s="21" t="s">
        <v>71</v>
      </c>
      <c r="G406" s="21">
        <v>4</v>
      </c>
      <c r="H406" s="21">
        <v>1006</v>
      </c>
    </row>
    <row r="407" spans="1:8" x14ac:dyDescent="0.25">
      <c r="A407" s="21">
        <v>2035</v>
      </c>
      <c r="B407" s="21">
        <v>0</v>
      </c>
      <c r="C407" s="21">
        <v>2</v>
      </c>
      <c r="D407" s="21" t="s">
        <v>75</v>
      </c>
      <c r="E407" s="21" t="s">
        <v>70</v>
      </c>
      <c r="F407" s="21" t="s">
        <v>72</v>
      </c>
      <c r="G407" s="21">
        <v>0</v>
      </c>
      <c r="H407" s="21">
        <v>219</v>
      </c>
    </row>
    <row r="408" spans="1:8" x14ac:dyDescent="0.25">
      <c r="A408" s="21">
        <v>2035</v>
      </c>
      <c r="B408" s="21">
        <v>0</v>
      </c>
      <c r="C408" s="21">
        <v>2</v>
      </c>
      <c r="D408" s="21" t="s">
        <v>75</v>
      </c>
      <c r="E408" s="21" t="s">
        <v>70</v>
      </c>
      <c r="F408" s="21" t="s">
        <v>72</v>
      </c>
      <c r="G408" s="21">
        <v>1</v>
      </c>
      <c r="H408" s="21">
        <v>2732</v>
      </c>
    </row>
    <row r="409" spans="1:8" x14ac:dyDescent="0.25">
      <c r="A409" s="21">
        <v>2035</v>
      </c>
      <c r="B409" s="21">
        <v>0</v>
      </c>
      <c r="C409" s="21">
        <v>2</v>
      </c>
      <c r="D409" s="21" t="s">
        <v>75</v>
      </c>
      <c r="E409" s="21" t="s">
        <v>70</v>
      </c>
      <c r="F409" s="21" t="s">
        <v>72</v>
      </c>
      <c r="G409" s="21">
        <v>2</v>
      </c>
      <c r="H409" s="21">
        <v>4582</v>
      </c>
    </row>
    <row r="410" spans="1:8" x14ac:dyDescent="0.25">
      <c r="A410" s="21">
        <v>2035</v>
      </c>
      <c r="B410" s="21">
        <v>0</v>
      </c>
      <c r="C410" s="21">
        <v>2</v>
      </c>
      <c r="D410" s="21" t="s">
        <v>75</v>
      </c>
      <c r="E410" s="21" t="s">
        <v>70</v>
      </c>
      <c r="F410" s="21" t="s">
        <v>72</v>
      </c>
      <c r="G410" s="21">
        <v>3</v>
      </c>
      <c r="H410" s="21">
        <v>1798</v>
      </c>
    </row>
    <row r="411" spans="1:8" x14ac:dyDescent="0.25">
      <c r="A411" s="21">
        <v>2035</v>
      </c>
      <c r="B411" s="21">
        <v>0</v>
      </c>
      <c r="C411" s="21">
        <v>2</v>
      </c>
      <c r="D411" s="21" t="s">
        <v>75</v>
      </c>
      <c r="E411" s="21" t="s">
        <v>70</v>
      </c>
      <c r="F411" s="21" t="s">
        <v>72</v>
      </c>
      <c r="G411" s="21">
        <v>4</v>
      </c>
      <c r="H411" s="21">
        <v>968</v>
      </c>
    </row>
    <row r="412" spans="1:8" x14ac:dyDescent="0.25">
      <c r="A412" s="21">
        <v>2035</v>
      </c>
      <c r="B412" s="21">
        <v>0</v>
      </c>
      <c r="C412" s="21">
        <v>2</v>
      </c>
      <c r="D412" s="21" t="s">
        <v>75</v>
      </c>
      <c r="E412" s="21" t="s">
        <v>74</v>
      </c>
      <c r="F412" s="21" t="s">
        <v>71</v>
      </c>
      <c r="G412" s="21">
        <v>0</v>
      </c>
      <c r="H412" s="21">
        <v>40</v>
      </c>
    </row>
    <row r="413" spans="1:8" x14ac:dyDescent="0.25">
      <c r="A413" s="21">
        <v>2035</v>
      </c>
      <c r="B413" s="21">
        <v>0</v>
      </c>
      <c r="C413" s="21">
        <v>2</v>
      </c>
      <c r="D413" s="21" t="s">
        <v>75</v>
      </c>
      <c r="E413" s="21" t="s">
        <v>74</v>
      </c>
      <c r="F413" s="21" t="s">
        <v>71</v>
      </c>
      <c r="G413" s="21">
        <v>1</v>
      </c>
      <c r="H413" s="21">
        <v>48</v>
      </c>
    </row>
    <row r="414" spans="1:8" x14ac:dyDescent="0.25">
      <c r="A414" s="21">
        <v>2035</v>
      </c>
      <c r="B414" s="21">
        <v>0</v>
      </c>
      <c r="C414" s="21">
        <v>2</v>
      </c>
      <c r="D414" s="21" t="s">
        <v>75</v>
      </c>
      <c r="E414" s="21" t="s">
        <v>74</v>
      </c>
      <c r="F414" s="21" t="s">
        <v>71</v>
      </c>
      <c r="G414" s="21">
        <v>2</v>
      </c>
      <c r="H414" s="21">
        <v>62</v>
      </c>
    </row>
    <row r="415" spans="1:8" x14ac:dyDescent="0.25">
      <c r="A415" s="21">
        <v>2035</v>
      </c>
      <c r="B415" s="21">
        <v>0</v>
      </c>
      <c r="C415" s="21">
        <v>2</v>
      </c>
      <c r="D415" s="21" t="s">
        <v>75</v>
      </c>
      <c r="E415" s="21" t="s">
        <v>74</v>
      </c>
      <c r="F415" s="21" t="s">
        <v>71</v>
      </c>
      <c r="G415" s="21">
        <v>3</v>
      </c>
      <c r="H415" s="21">
        <v>39</v>
      </c>
    </row>
    <row r="416" spans="1:8" x14ac:dyDescent="0.25">
      <c r="A416" s="21">
        <v>2035</v>
      </c>
      <c r="B416" s="21">
        <v>0</v>
      </c>
      <c r="C416" s="21">
        <v>2</v>
      </c>
      <c r="D416" s="21" t="s">
        <v>75</v>
      </c>
      <c r="E416" s="21" t="s">
        <v>74</v>
      </c>
      <c r="F416" s="21" t="s">
        <v>71</v>
      </c>
      <c r="G416" s="21">
        <v>4</v>
      </c>
      <c r="H416" s="21">
        <v>21</v>
      </c>
    </row>
    <row r="417" spans="1:8" x14ac:dyDescent="0.25">
      <c r="A417" s="21">
        <v>2035</v>
      </c>
      <c r="B417" s="21">
        <v>0</v>
      </c>
      <c r="C417" s="21">
        <v>2</v>
      </c>
      <c r="D417" s="21" t="s">
        <v>75</v>
      </c>
      <c r="E417" s="21" t="s">
        <v>74</v>
      </c>
      <c r="F417" s="21" t="s">
        <v>72</v>
      </c>
      <c r="G417" s="21">
        <v>0</v>
      </c>
      <c r="H417" s="21">
        <v>111</v>
      </c>
    </row>
    <row r="418" spans="1:8" x14ac:dyDescent="0.25">
      <c r="A418" s="21">
        <v>2035</v>
      </c>
      <c r="B418" s="21">
        <v>0</v>
      </c>
      <c r="C418" s="21">
        <v>2</v>
      </c>
      <c r="D418" s="21" t="s">
        <v>75</v>
      </c>
      <c r="E418" s="21" t="s">
        <v>74</v>
      </c>
      <c r="F418" s="21" t="s">
        <v>72</v>
      </c>
      <c r="G418" s="21">
        <v>1</v>
      </c>
      <c r="H418" s="21">
        <v>77</v>
      </c>
    </row>
    <row r="419" spans="1:8" x14ac:dyDescent="0.25">
      <c r="A419" s="21">
        <v>2035</v>
      </c>
      <c r="B419" s="21">
        <v>0</v>
      </c>
      <c r="C419" s="21">
        <v>2</v>
      </c>
      <c r="D419" s="21" t="s">
        <v>75</v>
      </c>
      <c r="E419" s="21" t="s">
        <v>74</v>
      </c>
      <c r="F419" s="21" t="s">
        <v>72</v>
      </c>
      <c r="G419" s="21">
        <v>2</v>
      </c>
      <c r="H419" s="21">
        <v>42</v>
      </c>
    </row>
    <row r="420" spans="1:8" x14ac:dyDescent="0.25">
      <c r="A420" s="21">
        <v>2035</v>
      </c>
      <c r="B420" s="21">
        <v>0</v>
      </c>
      <c r="C420" s="21">
        <v>2</v>
      </c>
      <c r="D420" s="21" t="s">
        <v>75</v>
      </c>
      <c r="E420" s="21" t="s">
        <v>74</v>
      </c>
      <c r="F420" s="21" t="s">
        <v>72</v>
      </c>
      <c r="G420" s="21">
        <v>3</v>
      </c>
      <c r="H420" s="21">
        <v>22</v>
      </c>
    </row>
    <row r="421" spans="1:8" x14ac:dyDescent="0.25">
      <c r="A421" s="21">
        <v>2035</v>
      </c>
      <c r="B421" s="21">
        <v>0</v>
      </c>
      <c r="C421" s="21">
        <v>2</v>
      </c>
      <c r="D421" s="21" t="s">
        <v>75</v>
      </c>
      <c r="E421" s="21" t="s">
        <v>74</v>
      </c>
      <c r="F421" s="21" t="s">
        <v>72</v>
      </c>
      <c r="G421" s="21">
        <v>4</v>
      </c>
      <c r="H421" s="21">
        <v>5</v>
      </c>
    </row>
    <row r="422" spans="1:8" x14ac:dyDescent="0.25">
      <c r="A422" s="21">
        <v>2035</v>
      </c>
      <c r="B422" s="21">
        <v>0</v>
      </c>
      <c r="C422" s="21">
        <v>2</v>
      </c>
      <c r="D422" s="21" t="s">
        <v>75</v>
      </c>
      <c r="E422" s="21" t="s">
        <v>73</v>
      </c>
      <c r="F422" s="21" t="s">
        <v>71</v>
      </c>
      <c r="G422" s="21">
        <v>0</v>
      </c>
      <c r="H422" s="21">
        <v>449</v>
      </c>
    </row>
    <row r="423" spans="1:8" x14ac:dyDescent="0.25">
      <c r="A423" s="21">
        <v>2035</v>
      </c>
      <c r="B423" s="21">
        <v>0</v>
      </c>
      <c r="C423" s="21">
        <v>2</v>
      </c>
      <c r="D423" s="21" t="s">
        <v>75</v>
      </c>
      <c r="E423" s="21" t="s">
        <v>73</v>
      </c>
      <c r="F423" s="21" t="s">
        <v>71</v>
      </c>
      <c r="G423" s="21">
        <v>1</v>
      </c>
      <c r="H423" s="21">
        <v>3301</v>
      </c>
    </row>
    <row r="424" spans="1:8" x14ac:dyDescent="0.25">
      <c r="A424" s="21">
        <v>2035</v>
      </c>
      <c r="B424" s="21">
        <v>0</v>
      </c>
      <c r="C424" s="21">
        <v>2</v>
      </c>
      <c r="D424" s="21" t="s">
        <v>75</v>
      </c>
      <c r="E424" s="21" t="s">
        <v>73</v>
      </c>
      <c r="F424" s="21" t="s">
        <v>71</v>
      </c>
      <c r="G424" s="21">
        <v>2</v>
      </c>
      <c r="H424" s="21">
        <v>5596</v>
      </c>
    </row>
    <row r="425" spans="1:8" x14ac:dyDescent="0.25">
      <c r="A425" s="21">
        <v>2035</v>
      </c>
      <c r="B425" s="21">
        <v>0</v>
      </c>
      <c r="C425" s="21">
        <v>2</v>
      </c>
      <c r="D425" s="21" t="s">
        <v>75</v>
      </c>
      <c r="E425" s="21" t="s">
        <v>73</v>
      </c>
      <c r="F425" s="21" t="s">
        <v>71</v>
      </c>
      <c r="G425" s="21">
        <v>3</v>
      </c>
      <c r="H425" s="21">
        <v>2586</v>
      </c>
    </row>
    <row r="426" spans="1:8" x14ac:dyDescent="0.25">
      <c r="A426" s="21">
        <v>2035</v>
      </c>
      <c r="B426" s="21">
        <v>0</v>
      </c>
      <c r="C426" s="21">
        <v>2</v>
      </c>
      <c r="D426" s="21" t="s">
        <v>75</v>
      </c>
      <c r="E426" s="21" t="s">
        <v>73</v>
      </c>
      <c r="F426" s="21" t="s">
        <v>71</v>
      </c>
      <c r="G426" s="21">
        <v>4</v>
      </c>
      <c r="H426" s="21">
        <v>2128</v>
      </c>
    </row>
    <row r="427" spans="1:8" x14ac:dyDescent="0.25">
      <c r="A427" s="21">
        <v>2035</v>
      </c>
      <c r="B427" s="21">
        <v>0</v>
      </c>
      <c r="C427" s="21">
        <v>2</v>
      </c>
      <c r="D427" s="21" t="s">
        <v>75</v>
      </c>
      <c r="E427" s="21" t="s">
        <v>73</v>
      </c>
      <c r="F427" s="21" t="s">
        <v>72</v>
      </c>
      <c r="G427" s="21">
        <v>0</v>
      </c>
      <c r="H427" s="21">
        <v>182</v>
      </c>
    </row>
    <row r="428" spans="1:8" x14ac:dyDescent="0.25">
      <c r="A428" s="21">
        <v>2035</v>
      </c>
      <c r="B428" s="21">
        <v>0</v>
      </c>
      <c r="C428" s="21">
        <v>2</v>
      </c>
      <c r="D428" s="21" t="s">
        <v>75</v>
      </c>
      <c r="E428" s="21" t="s">
        <v>73</v>
      </c>
      <c r="F428" s="21" t="s">
        <v>72</v>
      </c>
      <c r="G428" s="21">
        <v>1</v>
      </c>
      <c r="H428" s="21">
        <v>308</v>
      </c>
    </row>
    <row r="429" spans="1:8" x14ac:dyDescent="0.25">
      <c r="A429" s="21">
        <v>2035</v>
      </c>
      <c r="B429" s="21">
        <v>0</v>
      </c>
      <c r="C429" s="21">
        <v>2</v>
      </c>
      <c r="D429" s="21" t="s">
        <v>75</v>
      </c>
      <c r="E429" s="21" t="s">
        <v>73</v>
      </c>
      <c r="F429" s="21" t="s">
        <v>72</v>
      </c>
      <c r="G429" s="21">
        <v>2</v>
      </c>
      <c r="H429" s="21">
        <v>674</v>
      </c>
    </row>
    <row r="430" spans="1:8" x14ac:dyDescent="0.25">
      <c r="A430" s="21">
        <v>2035</v>
      </c>
      <c r="B430" s="21">
        <v>0</v>
      </c>
      <c r="C430" s="21">
        <v>2</v>
      </c>
      <c r="D430" s="21" t="s">
        <v>75</v>
      </c>
      <c r="E430" s="21" t="s">
        <v>73</v>
      </c>
      <c r="F430" s="21" t="s">
        <v>72</v>
      </c>
      <c r="G430" s="21">
        <v>3</v>
      </c>
      <c r="H430" s="21">
        <v>347</v>
      </c>
    </row>
    <row r="431" spans="1:8" x14ac:dyDescent="0.25">
      <c r="A431" s="21">
        <v>2035</v>
      </c>
      <c r="B431" s="21">
        <v>0</v>
      </c>
      <c r="C431" s="21">
        <v>2</v>
      </c>
      <c r="D431" s="21" t="s">
        <v>75</v>
      </c>
      <c r="E431" s="21" t="s">
        <v>73</v>
      </c>
      <c r="F431" s="21" t="s">
        <v>72</v>
      </c>
      <c r="G431" s="21">
        <v>4</v>
      </c>
      <c r="H431" s="21">
        <v>219</v>
      </c>
    </row>
    <row r="432" spans="1:8" x14ac:dyDescent="0.25">
      <c r="A432" s="21">
        <v>2035</v>
      </c>
      <c r="B432" s="21">
        <v>0</v>
      </c>
      <c r="C432" s="21">
        <v>2</v>
      </c>
      <c r="D432" s="21" t="s">
        <v>75</v>
      </c>
      <c r="E432" s="21" t="s">
        <v>76</v>
      </c>
      <c r="F432" s="21" t="s">
        <v>71</v>
      </c>
      <c r="G432" s="21">
        <v>0</v>
      </c>
      <c r="H432" s="21">
        <v>251</v>
      </c>
    </row>
    <row r="433" spans="1:8" x14ac:dyDescent="0.25">
      <c r="A433" s="21">
        <v>2035</v>
      </c>
      <c r="B433" s="21">
        <v>0</v>
      </c>
      <c r="C433" s="21">
        <v>2</v>
      </c>
      <c r="D433" s="21" t="s">
        <v>75</v>
      </c>
      <c r="E433" s="21" t="s">
        <v>76</v>
      </c>
      <c r="F433" s="21" t="s">
        <v>71</v>
      </c>
      <c r="G433" s="21">
        <v>1</v>
      </c>
      <c r="H433" s="21">
        <v>246</v>
      </c>
    </row>
    <row r="434" spans="1:8" x14ac:dyDescent="0.25">
      <c r="A434" s="21">
        <v>2035</v>
      </c>
      <c r="B434" s="21">
        <v>0</v>
      </c>
      <c r="C434" s="21">
        <v>2</v>
      </c>
      <c r="D434" s="21" t="s">
        <v>75</v>
      </c>
      <c r="E434" s="21" t="s">
        <v>76</v>
      </c>
      <c r="F434" s="21" t="s">
        <v>71</v>
      </c>
      <c r="G434" s="21">
        <v>2</v>
      </c>
      <c r="H434" s="21">
        <v>326</v>
      </c>
    </row>
    <row r="435" spans="1:8" x14ac:dyDescent="0.25">
      <c r="A435" s="21">
        <v>2035</v>
      </c>
      <c r="B435" s="21">
        <v>0</v>
      </c>
      <c r="C435" s="21">
        <v>2</v>
      </c>
      <c r="D435" s="21" t="s">
        <v>75</v>
      </c>
      <c r="E435" s="21" t="s">
        <v>76</v>
      </c>
      <c r="F435" s="21" t="s">
        <v>71</v>
      </c>
      <c r="G435" s="21">
        <v>3</v>
      </c>
      <c r="H435" s="21">
        <v>100</v>
      </c>
    </row>
    <row r="436" spans="1:8" x14ac:dyDescent="0.25">
      <c r="A436" s="21">
        <v>2035</v>
      </c>
      <c r="B436" s="21">
        <v>0</v>
      </c>
      <c r="C436" s="21">
        <v>2</v>
      </c>
      <c r="D436" s="21" t="s">
        <v>75</v>
      </c>
      <c r="E436" s="21" t="s">
        <v>76</v>
      </c>
      <c r="F436" s="21" t="s">
        <v>71</v>
      </c>
      <c r="G436" s="21">
        <v>4</v>
      </c>
      <c r="H436" s="21">
        <v>76</v>
      </c>
    </row>
    <row r="437" spans="1:8" x14ac:dyDescent="0.25">
      <c r="A437" s="21">
        <v>2035</v>
      </c>
      <c r="B437" s="21">
        <v>0</v>
      </c>
      <c r="C437" s="21">
        <v>2</v>
      </c>
      <c r="D437" s="21" t="s">
        <v>75</v>
      </c>
      <c r="E437" s="21" t="s">
        <v>76</v>
      </c>
      <c r="F437" s="21" t="s">
        <v>72</v>
      </c>
      <c r="G437" s="21">
        <v>0</v>
      </c>
      <c r="H437" s="21">
        <v>813</v>
      </c>
    </row>
    <row r="438" spans="1:8" x14ac:dyDescent="0.25">
      <c r="A438" s="21">
        <v>2035</v>
      </c>
      <c r="B438" s="21">
        <v>0</v>
      </c>
      <c r="C438" s="21">
        <v>2</v>
      </c>
      <c r="D438" s="21" t="s">
        <v>75</v>
      </c>
      <c r="E438" s="21" t="s">
        <v>76</v>
      </c>
      <c r="F438" s="21" t="s">
        <v>72</v>
      </c>
      <c r="G438" s="21">
        <v>1</v>
      </c>
      <c r="H438" s="21">
        <v>379</v>
      </c>
    </row>
    <row r="439" spans="1:8" x14ac:dyDescent="0.25">
      <c r="A439" s="21">
        <v>2035</v>
      </c>
      <c r="B439" s="21">
        <v>0</v>
      </c>
      <c r="C439" s="21">
        <v>2</v>
      </c>
      <c r="D439" s="21" t="s">
        <v>75</v>
      </c>
      <c r="E439" s="21" t="s">
        <v>76</v>
      </c>
      <c r="F439" s="21" t="s">
        <v>72</v>
      </c>
      <c r="G439" s="21">
        <v>2</v>
      </c>
      <c r="H439" s="21">
        <v>306</v>
      </c>
    </row>
    <row r="440" spans="1:8" x14ac:dyDescent="0.25">
      <c r="A440" s="21">
        <v>2035</v>
      </c>
      <c r="B440" s="21">
        <v>0</v>
      </c>
      <c r="C440" s="21">
        <v>2</v>
      </c>
      <c r="D440" s="21" t="s">
        <v>75</v>
      </c>
      <c r="E440" s="21" t="s">
        <v>76</v>
      </c>
      <c r="F440" s="21" t="s">
        <v>72</v>
      </c>
      <c r="G440" s="21">
        <v>3</v>
      </c>
      <c r="H440" s="21">
        <v>95</v>
      </c>
    </row>
    <row r="441" spans="1:8" x14ac:dyDescent="0.25">
      <c r="A441" s="21">
        <v>2035</v>
      </c>
      <c r="B441" s="21">
        <v>0</v>
      </c>
      <c r="C441" s="21">
        <v>2</v>
      </c>
      <c r="D441" s="21" t="s">
        <v>75</v>
      </c>
      <c r="E441" s="21" t="s">
        <v>76</v>
      </c>
      <c r="F441" s="21" t="s">
        <v>72</v>
      </c>
      <c r="G441" s="21">
        <v>4</v>
      </c>
      <c r="H441" s="21">
        <v>72</v>
      </c>
    </row>
    <row r="442" spans="1:8" x14ac:dyDescent="0.25">
      <c r="A442" s="21">
        <v>2035</v>
      </c>
      <c r="B442" s="21">
        <v>0</v>
      </c>
      <c r="C442" s="21">
        <v>2</v>
      </c>
      <c r="D442" s="21" t="s">
        <v>69</v>
      </c>
      <c r="E442" s="21" t="s">
        <v>70</v>
      </c>
      <c r="F442" s="21" t="s">
        <v>71</v>
      </c>
      <c r="G442" s="21">
        <v>0</v>
      </c>
      <c r="H442" s="21">
        <v>1</v>
      </c>
    </row>
    <row r="443" spans="1:8" x14ac:dyDescent="0.25">
      <c r="A443" s="21">
        <v>2035</v>
      </c>
      <c r="B443" s="21">
        <v>0</v>
      </c>
      <c r="C443" s="21">
        <v>2</v>
      </c>
      <c r="D443" s="21" t="s">
        <v>69</v>
      </c>
      <c r="E443" s="21" t="s">
        <v>70</v>
      </c>
      <c r="F443" s="21" t="s">
        <v>71</v>
      </c>
      <c r="G443" s="21">
        <v>1</v>
      </c>
      <c r="H443" s="21">
        <v>43</v>
      </c>
    </row>
    <row r="444" spans="1:8" x14ac:dyDescent="0.25">
      <c r="A444" s="21">
        <v>2035</v>
      </c>
      <c r="B444" s="21">
        <v>0</v>
      </c>
      <c r="C444" s="21">
        <v>2</v>
      </c>
      <c r="D444" s="21" t="s">
        <v>69</v>
      </c>
      <c r="E444" s="21" t="s">
        <v>70</v>
      </c>
      <c r="F444" s="21" t="s">
        <v>71</v>
      </c>
      <c r="G444" s="21">
        <v>2</v>
      </c>
      <c r="H444" s="21">
        <v>92</v>
      </c>
    </row>
    <row r="445" spans="1:8" x14ac:dyDescent="0.25">
      <c r="A445" s="21">
        <v>2035</v>
      </c>
      <c r="B445" s="21">
        <v>0</v>
      </c>
      <c r="C445" s="21">
        <v>2</v>
      </c>
      <c r="D445" s="21" t="s">
        <v>69</v>
      </c>
      <c r="E445" s="21" t="s">
        <v>70</v>
      </c>
      <c r="F445" s="21" t="s">
        <v>71</v>
      </c>
      <c r="G445" s="21">
        <v>3</v>
      </c>
      <c r="H445" s="21">
        <v>38</v>
      </c>
    </row>
    <row r="446" spans="1:8" x14ac:dyDescent="0.25">
      <c r="A446" s="21">
        <v>2035</v>
      </c>
      <c r="B446" s="21">
        <v>0</v>
      </c>
      <c r="C446" s="21">
        <v>2</v>
      </c>
      <c r="D446" s="21" t="s">
        <v>69</v>
      </c>
      <c r="E446" s="21" t="s">
        <v>70</v>
      </c>
      <c r="F446" s="21" t="s">
        <v>71</v>
      </c>
      <c r="G446" s="21">
        <v>4</v>
      </c>
      <c r="H446" s="21">
        <v>28</v>
      </c>
    </row>
    <row r="447" spans="1:8" x14ac:dyDescent="0.25">
      <c r="A447" s="21">
        <v>2035</v>
      </c>
      <c r="B447" s="21">
        <v>0</v>
      </c>
      <c r="C447" s="21">
        <v>2</v>
      </c>
      <c r="D447" s="21" t="s">
        <v>69</v>
      </c>
      <c r="E447" s="21" t="s">
        <v>70</v>
      </c>
      <c r="F447" s="21" t="s">
        <v>72</v>
      </c>
      <c r="G447" s="21">
        <v>0</v>
      </c>
      <c r="H447" s="21">
        <v>46</v>
      </c>
    </row>
    <row r="448" spans="1:8" x14ac:dyDescent="0.25">
      <c r="A448" s="21">
        <v>2035</v>
      </c>
      <c r="B448" s="21">
        <v>0</v>
      </c>
      <c r="C448" s="21">
        <v>2</v>
      </c>
      <c r="D448" s="21" t="s">
        <v>69</v>
      </c>
      <c r="E448" s="21" t="s">
        <v>70</v>
      </c>
      <c r="F448" s="21" t="s">
        <v>72</v>
      </c>
      <c r="G448" s="21">
        <v>1</v>
      </c>
      <c r="H448" s="21">
        <v>624</v>
      </c>
    </row>
    <row r="449" spans="1:8" x14ac:dyDescent="0.25">
      <c r="A449" s="21">
        <v>2035</v>
      </c>
      <c r="B449" s="21">
        <v>0</v>
      </c>
      <c r="C449" s="21">
        <v>2</v>
      </c>
      <c r="D449" s="21" t="s">
        <v>69</v>
      </c>
      <c r="E449" s="21" t="s">
        <v>70</v>
      </c>
      <c r="F449" s="21" t="s">
        <v>72</v>
      </c>
      <c r="G449" s="21">
        <v>2</v>
      </c>
      <c r="H449" s="21">
        <v>998</v>
      </c>
    </row>
    <row r="450" spans="1:8" x14ac:dyDescent="0.25">
      <c r="A450" s="21">
        <v>2035</v>
      </c>
      <c r="B450" s="21">
        <v>0</v>
      </c>
      <c r="C450" s="21">
        <v>2</v>
      </c>
      <c r="D450" s="21" t="s">
        <v>69</v>
      </c>
      <c r="E450" s="21" t="s">
        <v>70</v>
      </c>
      <c r="F450" s="21" t="s">
        <v>72</v>
      </c>
      <c r="G450" s="21">
        <v>3</v>
      </c>
      <c r="H450" s="21">
        <v>441</v>
      </c>
    </row>
    <row r="451" spans="1:8" x14ac:dyDescent="0.25">
      <c r="A451" s="21">
        <v>2035</v>
      </c>
      <c r="B451" s="21">
        <v>0</v>
      </c>
      <c r="C451" s="21">
        <v>2</v>
      </c>
      <c r="D451" s="21" t="s">
        <v>69</v>
      </c>
      <c r="E451" s="21" t="s">
        <v>70</v>
      </c>
      <c r="F451" s="21" t="s">
        <v>72</v>
      </c>
      <c r="G451" s="21">
        <v>4</v>
      </c>
      <c r="H451" s="21">
        <v>222</v>
      </c>
    </row>
    <row r="452" spans="1:8" x14ac:dyDescent="0.25">
      <c r="A452" s="21">
        <v>2035</v>
      </c>
      <c r="B452" s="21">
        <v>0</v>
      </c>
      <c r="C452" s="21">
        <v>2</v>
      </c>
      <c r="D452" s="21" t="s">
        <v>69</v>
      </c>
      <c r="E452" s="21" t="s">
        <v>74</v>
      </c>
      <c r="F452" s="21" t="s">
        <v>71</v>
      </c>
      <c r="G452" s="21">
        <v>0</v>
      </c>
      <c r="H452" s="21">
        <v>2</v>
      </c>
    </row>
    <row r="453" spans="1:8" x14ac:dyDescent="0.25">
      <c r="A453" s="21">
        <v>2035</v>
      </c>
      <c r="B453" s="21">
        <v>0</v>
      </c>
      <c r="C453" s="21">
        <v>2</v>
      </c>
      <c r="D453" s="21" t="s">
        <v>69</v>
      </c>
      <c r="E453" s="21" t="s">
        <v>74</v>
      </c>
      <c r="F453" s="21" t="s">
        <v>71</v>
      </c>
      <c r="G453" s="21">
        <v>1</v>
      </c>
      <c r="H453" s="21">
        <v>1</v>
      </c>
    </row>
    <row r="454" spans="1:8" x14ac:dyDescent="0.25">
      <c r="A454" s="21">
        <v>2035</v>
      </c>
      <c r="B454" s="21">
        <v>0</v>
      </c>
      <c r="C454" s="21">
        <v>2</v>
      </c>
      <c r="D454" s="21" t="s">
        <v>69</v>
      </c>
      <c r="E454" s="21" t="s">
        <v>74</v>
      </c>
      <c r="F454" s="21" t="s">
        <v>71</v>
      </c>
      <c r="G454" s="21">
        <v>2</v>
      </c>
      <c r="H454" s="21">
        <v>4</v>
      </c>
    </row>
    <row r="455" spans="1:8" x14ac:dyDescent="0.25">
      <c r="A455" s="21">
        <v>2035</v>
      </c>
      <c r="B455" s="21">
        <v>0</v>
      </c>
      <c r="C455" s="21">
        <v>2</v>
      </c>
      <c r="D455" s="21" t="s">
        <v>69</v>
      </c>
      <c r="E455" s="21" t="s">
        <v>74</v>
      </c>
      <c r="F455" s="21" t="s">
        <v>71</v>
      </c>
      <c r="G455" s="21">
        <v>3</v>
      </c>
      <c r="H455" s="21">
        <v>1</v>
      </c>
    </row>
    <row r="456" spans="1:8" x14ac:dyDescent="0.25">
      <c r="A456" s="21">
        <v>2035</v>
      </c>
      <c r="B456" s="21">
        <v>0</v>
      </c>
      <c r="C456" s="21">
        <v>2</v>
      </c>
      <c r="D456" s="21" t="s">
        <v>69</v>
      </c>
      <c r="E456" s="21" t="s">
        <v>74</v>
      </c>
      <c r="F456" s="21" t="s">
        <v>72</v>
      </c>
      <c r="G456" s="21">
        <v>0</v>
      </c>
      <c r="H456" s="21">
        <v>31</v>
      </c>
    </row>
    <row r="457" spans="1:8" x14ac:dyDescent="0.25">
      <c r="A457" s="21">
        <v>2035</v>
      </c>
      <c r="B457" s="21">
        <v>0</v>
      </c>
      <c r="C457" s="21">
        <v>2</v>
      </c>
      <c r="D457" s="21" t="s">
        <v>69</v>
      </c>
      <c r="E457" s="21" t="s">
        <v>74</v>
      </c>
      <c r="F457" s="21" t="s">
        <v>72</v>
      </c>
      <c r="G457" s="21">
        <v>1</v>
      </c>
      <c r="H457" s="21">
        <v>21</v>
      </c>
    </row>
    <row r="458" spans="1:8" x14ac:dyDescent="0.25">
      <c r="A458" s="21">
        <v>2035</v>
      </c>
      <c r="B458" s="21">
        <v>0</v>
      </c>
      <c r="C458" s="21">
        <v>2</v>
      </c>
      <c r="D458" s="21" t="s">
        <v>69</v>
      </c>
      <c r="E458" s="21" t="s">
        <v>74</v>
      </c>
      <c r="F458" s="21" t="s">
        <v>72</v>
      </c>
      <c r="G458" s="21">
        <v>2</v>
      </c>
      <c r="H458" s="21">
        <v>22</v>
      </c>
    </row>
    <row r="459" spans="1:8" x14ac:dyDescent="0.25">
      <c r="A459" s="21">
        <v>2035</v>
      </c>
      <c r="B459" s="21">
        <v>0</v>
      </c>
      <c r="C459" s="21">
        <v>2</v>
      </c>
      <c r="D459" s="21" t="s">
        <v>69</v>
      </c>
      <c r="E459" s="21" t="s">
        <v>74</v>
      </c>
      <c r="F459" s="21" t="s">
        <v>72</v>
      </c>
      <c r="G459" s="21">
        <v>3</v>
      </c>
      <c r="H459" s="21">
        <v>2</v>
      </c>
    </row>
    <row r="460" spans="1:8" x14ac:dyDescent="0.25">
      <c r="A460" s="21">
        <v>2035</v>
      </c>
      <c r="B460" s="21">
        <v>0</v>
      </c>
      <c r="C460" s="21">
        <v>2</v>
      </c>
      <c r="D460" s="21" t="s">
        <v>69</v>
      </c>
      <c r="E460" s="21" t="s">
        <v>74</v>
      </c>
      <c r="F460" s="21" t="s">
        <v>72</v>
      </c>
      <c r="G460" s="21">
        <v>4</v>
      </c>
      <c r="H460" s="21">
        <v>5</v>
      </c>
    </row>
    <row r="461" spans="1:8" x14ac:dyDescent="0.25">
      <c r="A461" s="21">
        <v>2035</v>
      </c>
      <c r="B461" s="21">
        <v>0</v>
      </c>
      <c r="C461" s="21">
        <v>2</v>
      </c>
      <c r="D461" s="21" t="s">
        <v>69</v>
      </c>
      <c r="E461" s="21" t="s">
        <v>73</v>
      </c>
      <c r="F461" s="21" t="s">
        <v>71</v>
      </c>
      <c r="G461" s="21">
        <v>0</v>
      </c>
      <c r="H461" s="21">
        <v>8</v>
      </c>
    </row>
    <row r="462" spans="1:8" x14ac:dyDescent="0.25">
      <c r="A462" s="21">
        <v>2035</v>
      </c>
      <c r="B462" s="21">
        <v>0</v>
      </c>
      <c r="C462" s="21">
        <v>2</v>
      </c>
      <c r="D462" s="21" t="s">
        <v>69</v>
      </c>
      <c r="E462" s="21" t="s">
        <v>73</v>
      </c>
      <c r="F462" s="21" t="s">
        <v>71</v>
      </c>
      <c r="G462" s="21">
        <v>1</v>
      </c>
      <c r="H462" s="21">
        <v>112</v>
      </c>
    </row>
    <row r="463" spans="1:8" x14ac:dyDescent="0.25">
      <c r="A463" s="21">
        <v>2035</v>
      </c>
      <c r="B463" s="21">
        <v>0</v>
      </c>
      <c r="C463" s="21">
        <v>2</v>
      </c>
      <c r="D463" s="21" t="s">
        <v>69</v>
      </c>
      <c r="E463" s="21" t="s">
        <v>73</v>
      </c>
      <c r="F463" s="21" t="s">
        <v>71</v>
      </c>
      <c r="G463" s="21">
        <v>2</v>
      </c>
      <c r="H463" s="21">
        <v>180</v>
      </c>
    </row>
    <row r="464" spans="1:8" x14ac:dyDescent="0.25">
      <c r="A464" s="21">
        <v>2035</v>
      </c>
      <c r="B464" s="21">
        <v>0</v>
      </c>
      <c r="C464" s="21">
        <v>2</v>
      </c>
      <c r="D464" s="21" t="s">
        <v>69</v>
      </c>
      <c r="E464" s="21" t="s">
        <v>73</v>
      </c>
      <c r="F464" s="21" t="s">
        <v>71</v>
      </c>
      <c r="G464" s="21">
        <v>3</v>
      </c>
      <c r="H464" s="21">
        <v>98</v>
      </c>
    </row>
    <row r="465" spans="1:8" x14ac:dyDescent="0.25">
      <c r="A465" s="21">
        <v>2035</v>
      </c>
      <c r="B465" s="21">
        <v>0</v>
      </c>
      <c r="C465" s="21">
        <v>2</v>
      </c>
      <c r="D465" s="21" t="s">
        <v>69</v>
      </c>
      <c r="E465" s="21" t="s">
        <v>73</v>
      </c>
      <c r="F465" s="21" t="s">
        <v>71</v>
      </c>
      <c r="G465" s="21">
        <v>4</v>
      </c>
      <c r="H465" s="21">
        <v>70</v>
      </c>
    </row>
    <row r="466" spans="1:8" x14ac:dyDescent="0.25">
      <c r="A466" s="21">
        <v>2035</v>
      </c>
      <c r="B466" s="21">
        <v>0</v>
      </c>
      <c r="C466" s="21">
        <v>2</v>
      </c>
      <c r="D466" s="21" t="s">
        <v>69</v>
      </c>
      <c r="E466" s="21" t="s">
        <v>73</v>
      </c>
      <c r="F466" s="21" t="s">
        <v>72</v>
      </c>
      <c r="G466" s="21">
        <v>0</v>
      </c>
      <c r="H466" s="21">
        <v>52</v>
      </c>
    </row>
    <row r="467" spans="1:8" x14ac:dyDescent="0.25">
      <c r="A467" s="21">
        <v>2035</v>
      </c>
      <c r="B467" s="21">
        <v>0</v>
      </c>
      <c r="C467" s="21">
        <v>2</v>
      </c>
      <c r="D467" s="21" t="s">
        <v>69</v>
      </c>
      <c r="E467" s="21" t="s">
        <v>73</v>
      </c>
      <c r="F467" s="21" t="s">
        <v>72</v>
      </c>
      <c r="G467" s="21">
        <v>1</v>
      </c>
      <c r="H467" s="21">
        <v>79</v>
      </c>
    </row>
    <row r="468" spans="1:8" x14ac:dyDescent="0.25">
      <c r="A468" s="21">
        <v>2035</v>
      </c>
      <c r="B468" s="21">
        <v>0</v>
      </c>
      <c r="C468" s="21">
        <v>2</v>
      </c>
      <c r="D468" s="21" t="s">
        <v>69</v>
      </c>
      <c r="E468" s="21" t="s">
        <v>73</v>
      </c>
      <c r="F468" s="21" t="s">
        <v>72</v>
      </c>
      <c r="G468" s="21">
        <v>2</v>
      </c>
      <c r="H468" s="21">
        <v>150</v>
      </c>
    </row>
    <row r="469" spans="1:8" x14ac:dyDescent="0.25">
      <c r="A469" s="21">
        <v>2035</v>
      </c>
      <c r="B469" s="21">
        <v>0</v>
      </c>
      <c r="C469" s="21">
        <v>2</v>
      </c>
      <c r="D469" s="21" t="s">
        <v>69</v>
      </c>
      <c r="E469" s="21" t="s">
        <v>73</v>
      </c>
      <c r="F469" s="21" t="s">
        <v>72</v>
      </c>
      <c r="G469" s="21">
        <v>3</v>
      </c>
      <c r="H469" s="21">
        <v>69</v>
      </c>
    </row>
    <row r="470" spans="1:8" x14ac:dyDescent="0.25">
      <c r="A470" s="21">
        <v>2035</v>
      </c>
      <c r="B470" s="21">
        <v>0</v>
      </c>
      <c r="C470" s="21">
        <v>2</v>
      </c>
      <c r="D470" s="21" t="s">
        <v>69</v>
      </c>
      <c r="E470" s="21" t="s">
        <v>73</v>
      </c>
      <c r="F470" s="21" t="s">
        <v>72</v>
      </c>
      <c r="G470" s="21">
        <v>4</v>
      </c>
      <c r="H470" s="21">
        <v>52</v>
      </c>
    </row>
    <row r="471" spans="1:8" x14ac:dyDescent="0.25">
      <c r="A471" s="21">
        <v>2035</v>
      </c>
      <c r="B471" s="21">
        <v>0</v>
      </c>
      <c r="C471" s="21">
        <v>2</v>
      </c>
      <c r="D471" s="21" t="s">
        <v>69</v>
      </c>
      <c r="E471" s="21" t="s">
        <v>76</v>
      </c>
      <c r="F471" s="21" t="s">
        <v>71</v>
      </c>
      <c r="G471" s="21">
        <v>0</v>
      </c>
      <c r="H471" s="21">
        <v>15</v>
      </c>
    </row>
    <row r="472" spans="1:8" x14ac:dyDescent="0.25">
      <c r="A472" s="21">
        <v>2035</v>
      </c>
      <c r="B472" s="21">
        <v>0</v>
      </c>
      <c r="C472" s="21">
        <v>2</v>
      </c>
      <c r="D472" s="21" t="s">
        <v>69</v>
      </c>
      <c r="E472" s="21" t="s">
        <v>76</v>
      </c>
      <c r="F472" s="21" t="s">
        <v>71</v>
      </c>
      <c r="G472" s="21">
        <v>1</v>
      </c>
      <c r="H472" s="21">
        <v>21</v>
      </c>
    </row>
    <row r="473" spans="1:8" x14ac:dyDescent="0.25">
      <c r="A473" s="21">
        <v>2035</v>
      </c>
      <c r="B473" s="21">
        <v>0</v>
      </c>
      <c r="C473" s="21">
        <v>2</v>
      </c>
      <c r="D473" s="21" t="s">
        <v>69</v>
      </c>
      <c r="E473" s="21" t="s">
        <v>76</v>
      </c>
      <c r="F473" s="21" t="s">
        <v>71</v>
      </c>
      <c r="G473" s="21">
        <v>2</v>
      </c>
      <c r="H473" s="21">
        <v>17</v>
      </c>
    </row>
    <row r="474" spans="1:8" x14ac:dyDescent="0.25">
      <c r="A474" s="21">
        <v>2035</v>
      </c>
      <c r="B474" s="21">
        <v>0</v>
      </c>
      <c r="C474" s="21">
        <v>2</v>
      </c>
      <c r="D474" s="21" t="s">
        <v>69</v>
      </c>
      <c r="E474" s="21" t="s">
        <v>76</v>
      </c>
      <c r="F474" s="21" t="s">
        <v>71</v>
      </c>
      <c r="G474" s="21">
        <v>3</v>
      </c>
      <c r="H474" s="21">
        <v>6</v>
      </c>
    </row>
    <row r="475" spans="1:8" x14ac:dyDescent="0.25">
      <c r="A475" s="21">
        <v>2035</v>
      </c>
      <c r="B475" s="21">
        <v>0</v>
      </c>
      <c r="C475" s="21">
        <v>2</v>
      </c>
      <c r="D475" s="21" t="s">
        <v>69</v>
      </c>
      <c r="E475" s="21" t="s">
        <v>76</v>
      </c>
      <c r="F475" s="21" t="s">
        <v>71</v>
      </c>
      <c r="G475" s="21">
        <v>4</v>
      </c>
      <c r="H475" s="21">
        <v>3</v>
      </c>
    </row>
    <row r="476" spans="1:8" x14ac:dyDescent="0.25">
      <c r="A476" s="21">
        <v>2035</v>
      </c>
      <c r="B476" s="21">
        <v>0</v>
      </c>
      <c r="C476" s="21">
        <v>2</v>
      </c>
      <c r="D476" s="21" t="s">
        <v>69</v>
      </c>
      <c r="E476" s="21" t="s">
        <v>76</v>
      </c>
      <c r="F476" s="21" t="s">
        <v>72</v>
      </c>
      <c r="G476" s="21">
        <v>0</v>
      </c>
      <c r="H476" s="21">
        <v>267</v>
      </c>
    </row>
    <row r="477" spans="1:8" x14ac:dyDescent="0.25">
      <c r="A477" s="21">
        <v>2035</v>
      </c>
      <c r="B477" s="21">
        <v>0</v>
      </c>
      <c r="C477" s="21">
        <v>2</v>
      </c>
      <c r="D477" s="21" t="s">
        <v>69</v>
      </c>
      <c r="E477" s="21" t="s">
        <v>76</v>
      </c>
      <c r="F477" s="21" t="s">
        <v>72</v>
      </c>
      <c r="G477" s="21">
        <v>1</v>
      </c>
      <c r="H477" s="21">
        <v>130</v>
      </c>
    </row>
    <row r="478" spans="1:8" x14ac:dyDescent="0.25">
      <c r="A478" s="21">
        <v>2035</v>
      </c>
      <c r="B478" s="21">
        <v>0</v>
      </c>
      <c r="C478" s="21">
        <v>2</v>
      </c>
      <c r="D478" s="21" t="s">
        <v>69</v>
      </c>
      <c r="E478" s="21" t="s">
        <v>76</v>
      </c>
      <c r="F478" s="21" t="s">
        <v>72</v>
      </c>
      <c r="G478" s="21">
        <v>2</v>
      </c>
      <c r="H478" s="21">
        <v>104</v>
      </c>
    </row>
    <row r="479" spans="1:8" x14ac:dyDescent="0.25">
      <c r="A479" s="21">
        <v>2035</v>
      </c>
      <c r="B479" s="21">
        <v>0</v>
      </c>
      <c r="C479" s="21">
        <v>2</v>
      </c>
      <c r="D479" s="21" t="s">
        <v>69</v>
      </c>
      <c r="E479" s="21" t="s">
        <v>76</v>
      </c>
      <c r="F479" s="21" t="s">
        <v>72</v>
      </c>
      <c r="G479" s="21">
        <v>3</v>
      </c>
      <c r="H479" s="21">
        <v>34</v>
      </c>
    </row>
    <row r="480" spans="1:8" x14ac:dyDescent="0.25">
      <c r="A480" s="21">
        <v>2035</v>
      </c>
      <c r="B480" s="21">
        <v>0</v>
      </c>
      <c r="C480" s="21">
        <v>2</v>
      </c>
      <c r="D480" s="21" t="s">
        <v>69</v>
      </c>
      <c r="E480" s="21" t="s">
        <v>76</v>
      </c>
      <c r="F480" s="21" t="s">
        <v>72</v>
      </c>
      <c r="G480" s="21">
        <v>4</v>
      </c>
      <c r="H480" s="21">
        <v>19</v>
      </c>
    </row>
    <row r="481" spans="1:8" x14ac:dyDescent="0.25">
      <c r="A481" s="21">
        <v>2035</v>
      </c>
      <c r="B481" s="21">
        <v>0</v>
      </c>
      <c r="C481" s="21">
        <v>2</v>
      </c>
      <c r="D481" s="21" t="s">
        <v>77</v>
      </c>
      <c r="E481" s="21" t="s">
        <v>70</v>
      </c>
      <c r="F481" s="21" t="s">
        <v>71</v>
      </c>
      <c r="G481" s="21">
        <v>0</v>
      </c>
      <c r="H481" s="21">
        <v>492</v>
      </c>
    </row>
    <row r="482" spans="1:8" x14ac:dyDescent="0.25">
      <c r="A482" s="21">
        <v>2035</v>
      </c>
      <c r="B482" s="21">
        <v>0</v>
      </c>
      <c r="C482" s="21">
        <v>2</v>
      </c>
      <c r="D482" s="21" t="s">
        <v>77</v>
      </c>
      <c r="E482" s="21" t="s">
        <v>70</v>
      </c>
      <c r="F482" s="21" t="s">
        <v>71</v>
      </c>
      <c r="G482" s="21">
        <v>1</v>
      </c>
      <c r="H482" s="21">
        <v>5029</v>
      </c>
    </row>
    <row r="483" spans="1:8" x14ac:dyDescent="0.25">
      <c r="A483" s="21">
        <v>2035</v>
      </c>
      <c r="B483" s="21">
        <v>0</v>
      </c>
      <c r="C483" s="21">
        <v>2</v>
      </c>
      <c r="D483" s="21" t="s">
        <v>77</v>
      </c>
      <c r="E483" s="21" t="s">
        <v>70</v>
      </c>
      <c r="F483" s="21" t="s">
        <v>71</v>
      </c>
      <c r="G483" s="21">
        <v>2</v>
      </c>
      <c r="H483" s="21">
        <v>11439</v>
      </c>
    </row>
    <row r="484" spans="1:8" x14ac:dyDescent="0.25">
      <c r="A484" s="21">
        <v>2035</v>
      </c>
      <c r="B484" s="21">
        <v>0</v>
      </c>
      <c r="C484" s="21">
        <v>2</v>
      </c>
      <c r="D484" s="21" t="s">
        <v>77</v>
      </c>
      <c r="E484" s="21" t="s">
        <v>70</v>
      </c>
      <c r="F484" s="21" t="s">
        <v>71</v>
      </c>
      <c r="G484" s="21">
        <v>3</v>
      </c>
      <c r="H484" s="21">
        <v>4524</v>
      </c>
    </row>
    <row r="485" spans="1:8" x14ac:dyDescent="0.25">
      <c r="A485" s="21">
        <v>2035</v>
      </c>
      <c r="B485" s="21">
        <v>0</v>
      </c>
      <c r="C485" s="21">
        <v>2</v>
      </c>
      <c r="D485" s="21" t="s">
        <v>77</v>
      </c>
      <c r="E485" s="21" t="s">
        <v>70</v>
      </c>
      <c r="F485" s="21" t="s">
        <v>71</v>
      </c>
      <c r="G485" s="21">
        <v>4</v>
      </c>
      <c r="H485" s="21">
        <v>2665</v>
      </c>
    </row>
    <row r="486" spans="1:8" x14ac:dyDescent="0.25">
      <c r="A486" s="21">
        <v>2035</v>
      </c>
      <c r="B486" s="21">
        <v>0</v>
      </c>
      <c r="C486" s="21">
        <v>2</v>
      </c>
      <c r="D486" s="21" t="s">
        <v>77</v>
      </c>
      <c r="E486" s="21" t="s">
        <v>70</v>
      </c>
      <c r="F486" s="21" t="s">
        <v>72</v>
      </c>
      <c r="G486" s="21">
        <v>0</v>
      </c>
      <c r="H486" s="21">
        <v>160</v>
      </c>
    </row>
    <row r="487" spans="1:8" x14ac:dyDescent="0.25">
      <c r="A487" s="21">
        <v>2035</v>
      </c>
      <c r="B487" s="21">
        <v>0</v>
      </c>
      <c r="C487" s="21">
        <v>2</v>
      </c>
      <c r="D487" s="21" t="s">
        <v>77</v>
      </c>
      <c r="E487" s="21" t="s">
        <v>70</v>
      </c>
      <c r="F487" s="21" t="s">
        <v>72</v>
      </c>
      <c r="G487" s="21">
        <v>1</v>
      </c>
      <c r="H487" s="21">
        <v>2893</v>
      </c>
    </row>
    <row r="488" spans="1:8" x14ac:dyDescent="0.25">
      <c r="A488" s="21">
        <v>2035</v>
      </c>
      <c r="B488" s="21">
        <v>0</v>
      </c>
      <c r="C488" s="21">
        <v>2</v>
      </c>
      <c r="D488" s="21" t="s">
        <v>77</v>
      </c>
      <c r="E488" s="21" t="s">
        <v>70</v>
      </c>
      <c r="F488" s="21" t="s">
        <v>72</v>
      </c>
      <c r="G488" s="21">
        <v>2</v>
      </c>
      <c r="H488" s="21">
        <v>5543</v>
      </c>
    </row>
    <row r="489" spans="1:8" x14ac:dyDescent="0.25">
      <c r="A489" s="21">
        <v>2035</v>
      </c>
      <c r="B489" s="21">
        <v>0</v>
      </c>
      <c r="C489" s="21">
        <v>2</v>
      </c>
      <c r="D489" s="21" t="s">
        <v>77</v>
      </c>
      <c r="E489" s="21" t="s">
        <v>70</v>
      </c>
      <c r="F489" s="21" t="s">
        <v>72</v>
      </c>
      <c r="G489" s="21">
        <v>3</v>
      </c>
      <c r="H489" s="21">
        <v>2343</v>
      </c>
    </row>
    <row r="490" spans="1:8" x14ac:dyDescent="0.25">
      <c r="A490" s="21">
        <v>2035</v>
      </c>
      <c r="B490" s="21">
        <v>0</v>
      </c>
      <c r="C490" s="21">
        <v>2</v>
      </c>
      <c r="D490" s="21" t="s">
        <v>77</v>
      </c>
      <c r="E490" s="21" t="s">
        <v>70</v>
      </c>
      <c r="F490" s="21" t="s">
        <v>72</v>
      </c>
      <c r="G490" s="21">
        <v>4</v>
      </c>
      <c r="H490" s="21">
        <v>1290</v>
      </c>
    </row>
    <row r="491" spans="1:8" x14ac:dyDescent="0.25">
      <c r="A491" s="21">
        <v>2035</v>
      </c>
      <c r="B491" s="21">
        <v>0</v>
      </c>
      <c r="C491" s="21">
        <v>2</v>
      </c>
      <c r="D491" s="21" t="s">
        <v>77</v>
      </c>
      <c r="E491" s="21" t="s">
        <v>74</v>
      </c>
      <c r="F491" s="21" t="s">
        <v>71</v>
      </c>
      <c r="G491" s="21">
        <v>0</v>
      </c>
      <c r="H491" s="21">
        <v>268</v>
      </c>
    </row>
    <row r="492" spans="1:8" x14ac:dyDescent="0.25">
      <c r="A492" s="21">
        <v>2035</v>
      </c>
      <c r="B492" s="21">
        <v>0</v>
      </c>
      <c r="C492" s="21">
        <v>2</v>
      </c>
      <c r="D492" s="21" t="s">
        <v>77</v>
      </c>
      <c r="E492" s="21" t="s">
        <v>74</v>
      </c>
      <c r="F492" s="21" t="s">
        <v>71</v>
      </c>
      <c r="G492" s="21">
        <v>1</v>
      </c>
      <c r="H492" s="21">
        <v>236</v>
      </c>
    </row>
    <row r="493" spans="1:8" x14ac:dyDescent="0.25">
      <c r="A493" s="21">
        <v>2035</v>
      </c>
      <c r="B493" s="21">
        <v>0</v>
      </c>
      <c r="C493" s="21">
        <v>2</v>
      </c>
      <c r="D493" s="21" t="s">
        <v>77</v>
      </c>
      <c r="E493" s="21" t="s">
        <v>74</v>
      </c>
      <c r="F493" s="21" t="s">
        <v>71</v>
      </c>
      <c r="G493" s="21">
        <v>2</v>
      </c>
      <c r="H493" s="21">
        <v>337</v>
      </c>
    </row>
    <row r="494" spans="1:8" x14ac:dyDescent="0.25">
      <c r="A494" s="21">
        <v>2035</v>
      </c>
      <c r="B494" s="21">
        <v>0</v>
      </c>
      <c r="C494" s="21">
        <v>2</v>
      </c>
      <c r="D494" s="21" t="s">
        <v>77</v>
      </c>
      <c r="E494" s="21" t="s">
        <v>74</v>
      </c>
      <c r="F494" s="21" t="s">
        <v>71</v>
      </c>
      <c r="G494" s="21">
        <v>3</v>
      </c>
      <c r="H494" s="21">
        <v>116</v>
      </c>
    </row>
    <row r="495" spans="1:8" x14ac:dyDescent="0.25">
      <c r="A495" s="21">
        <v>2035</v>
      </c>
      <c r="B495" s="21">
        <v>0</v>
      </c>
      <c r="C495" s="21">
        <v>2</v>
      </c>
      <c r="D495" s="21" t="s">
        <v>77</v>
      </c>
      <c r="E495" s="21" t="s">
        <v>74</v>
      </c>
      <c r="F495" s="21" t="s">
        <v>71</v>
      </c>
      <c r="G495" s="21">
        <v>4</v>
      </c>
      <c r="H495" s="21">
        <v>89</v>
      </c>
    </row>
    <row r="496" spans="1:8" x14ac:dyDescent="0.25">
      <c r="A496" s="21">
        <v>2035</v>
      </c>
      <c r="B496" s="21">
        <v>0</v>
      </c>
      <c r="C496" s="21">
        <v>2</v>
      </c>
      <c r="D496" s="21" t="s">
        <v>77</v>
      </c>
      <c r="E496" s="21" t="s">
        <v>74</v>
      </c>
      <c r="F496" s="21" t="s">
        <v>72</v>
      </c>
      <c r="G496" s="21">
        <v>0</v>
      </c>
      <c r="H496" s="21">
        <v>87</v>
      </c>
    </row>
    <row r="497" spans="1:8" x14ac:dyDescent="0.25">
      <c r="A497" s="21">
        <v>2035</v>
      </c>
      <c r="B497" s="21">
        <v>0</v>
      </c>
      <c r="C497" s="21">
        <v>2</v>
      </c>
      <c r="D497" s="21" t="s">
        <v>77</v>
      </c>
      <c r="E497" s="21" t="s">
        <v>74</v>
      </c>
      <c r="F497" s="21" t="s">
        <v>72</v>
      </c>
      <c r="G497" s="21">
        <v>1</v>
      </c>
      <c r="H497" s="21">
        <v>151</v>
      </c>
    </row>
    <row r="498" spans="1:8" x14ac:dyDescent="0.25">
      <c r="A498" s="21">
        <v>2035</v>
      </c>
      <c r="B498" s="21">
        <v>0</v>
      </c>
      <c r="C498" s="21">
        <v>2</v>
      </c>
      <c r="D498" s="21" t="s">
        <v>77</v>
      </c>
      <c r="E498" s="21" t="s">
        <v>74</v>
      </c>
      <c r="F498" s="21" t="s">
        <v>72</v>
      </c>
      <c r="G498" s="21">
        <v>2</v>
      </c>
      <c r="H498" s="21">
        <v>110</v>
      </c>
    </row>
    <row r="499" spans="1:8" x14ac:dyDescent="0.25">
      <c r="A499" s="21">
        <v>2035</v>
      </c>
      <c r="B499" s="21">
        <v>0</v>
      </c>
      <c r="C499" s="21">
        <v>2</v>
      </c>
      <c r="D499" s="21" t="s">
        <v>77</v>
      </c>
      <c r="E499" s="21" t="s">
        <v>74</v>
      </c>
      <c r="F499" s="21" t="s">
        <v>72</v>
      </c>
      <c r="G499" s="21">
        <v>3</v>
      </c>
      <c r="H499" s="21">
        <v>29</v>
      </c>
    </row>
    <row r="500" spans="1:8" x14ac:dyDescent="0.25">
      <c r="A500" s="21">
        <v>2035</v>
      </c>
      <c r="B500" s="21">
        <v>0</v>
      </c>
      <c r="C500" s="21">
        <v>2</v>
      </c>
      <c r="D500" s="21" t="s">
        <v>77</v>
      </c>
      <c r="E500" s="21" t="s">
        <v>74</v>
      </c>
      <c r="F500" s="21" t="s">
        <v>72</v>
      </c>
      <c r="G500" s="21">
        <v>4</v>
      </c>
      <c r="H500" s="21">
        <v>23</v>
      </c>
    </row>
    <row r="501" spans="1:8" x14ac:dyDescent="0.25">
      <c r="A501" s="21">
        <v>2035</v>
      </c>
      <c r="B501" s="21">
        <v>0</v>
      </c>
      <c r="C501" s="21">
        <v>2</v>
      </c>
      <c r="D501" s="21" t="s">
        <v>77</v>
      </c>
      <c r="E501" s="21" t="s">
        <v>73</v>
      </c>
      <c r="F501" s="21" t="s">
        <v>71</v>
      </c>
      <c r="G501" s="21">
        <v>0</v>
      </c>
      <c r="H501" s="21">
        <v>1034</v>
      </c>
    </row>
    <row r="502" spans="1:8" x14ac:dyDescent="0.25">
      <c r="A502" s="21">
        <v>2035</v>
      </c>
      <c r="B502" s="21">
        <v>0</v>
      </c>
      <c r="C502" s="21">
        <v>2</v>
      </c>
      <c r="D502" s="21" t="s">
        <v>77</v>
      </c>
      <c r="E502" s="21" t="s">
        <v>73</v>
      </c>
      <c r="F502" s="21" t="s">
        <v>71</v>
      </c>
      <c r="G502" s="21">
        <v>1</v>
      </c>
      <c r="H502" s="21">
        <v>6348</v>
      </c>
    </row>
    <row r="503" spans="1:8" x14ac:dyDescent="0.25">
      <c r="A503" s="21">
        <v>2035</v>
      </c>
      <c r="B503" s="21">
        <v>0</v>
      </c>
      <c r="C503" s="21">
        <v>2</v>
      </c>
      <c r="D503" s="21" t="s">
        <v>77</v>
      </c>
      <c r="E503" s="21" t="s">
        <v>73</v>
      </c>
      <c r="F503" s="21" t="s">
        <v>71</v>
      </c>
      <c r="G503" s="21">
        <v>2</v>
      </c>
      <c r="H503" s="21">
        <v>10223</v>
      </c>
    </row>
    <row r="504" spans="1:8" x14ac:dyDescent="0.25">
      <c r="A504" s="21">
        <v>2035</v>
      </c>
      <c r="B504" s="21">
        <v>0</v>
      </c>
      <c r="C504" s="21">
        <v>2</v>
      </c>
      <c r="D504" s="21" t="s">
        <v>77</v>
      </c>
      <c r="E504" s="21" t="s">
        <v>73</v>
      </c>
      <c r="F504" s="21" t="s">
        <v>71</v>
      </c>
      <c r="G504" s="21">
        <v>3</v>
      </c>
      <c r="H504" s="21">
        <v>4860</v>
      </c>
    </row>
    <row r="505" spans="1:8" x14ac:dyDescent="0.25">
      <c r="A505" s="21">
        <v>2035</v>
      </c>
      <c r="B505" s="21">
        <v>0</v>
      </c>
      <c r="C505" s="21">
        <v>2</v>
      </c>
      <c r="D505" s="21" t="s">
        <v>77</v>
      </c>
      <c r="E505" s="21" t="s">
        <v>73</v>
      </c>
      <c r="F505" s="21" t="s">
        <v>71</v>
      </c>
      <c r="G505" s="21">
        <v>4</v>
      </c>
      <c r="H505" s="21">
        <v>4172</v>
      </c>
    </row>
    <row r="506" spans="1:8" x14ac:dyDescent="0.25">
      <c r="A506" s="21">
        <v>2035</v>
      </c>
      <c r="B506" s="21">
        <v>0</v>
      </c>
      <c r="C506" s="21">
        <v>2</v>
      </c>
      <c r="D506" s="21" t="s">
        <v>77</v>
      </c>
      <c r="E506" s="21" t="s">
        <v>73</v>
      </c>
      <c r="F506" s="21" t="s">
        <v>72</v>
      </c>
      <c r="G506" s="21">
        <v>0</v>
      </c>
      <c r="H506" s="21">
        <v>170</v>
      </c>
    </row>
    <row r="507" spans="1:8" x14ac:dyDescent="0.25">
      <c r="A507" s="21">
        <v>2035</v>
      </c>
      <c r="B507" s="21">
        <v>0</v>
      </c>
      <c r="C507" s="21">
        <v>2</v>
      </c>
      <c r="D507" s="21" t="s">
        <v>77</v>
      </c>
      <c r="E507" s="21" t="s">
        <v>73</v>
      </c>
      <c r="F507" s="21" t="s">
        <v>72</v>
      </c>
      <c r="G507" s="21">
        <v>1</v>
      </c>
      <c r="H507" s="21">
        <v>360</v>
      </c>
    </row>
    <row r="508" spans="1:8" x14ac:dyDescent="0.25">
      <c r="A508" s="21">
        <v>2035</v>
      </c>
      <c r="B508" s="21">
        <v>0</v>
      </c>
      <c r="C508" s="21">
        <v>2</v>
      </c>
      <c r="D508" s="21" t="s">
        <v>77</v>
      </c>
      <c r="E508" s="21" t="s">
        <v>73</v>
      </c>
      <c r="F508" s="21" t="s">
        <v>72</v>
      </c>
      <c r="G508" s="21">
        <v>2</v>
      </c>
      <c r="H508" s="21">
        <v>835</v>
      </c>
    </row>
    <row r="509" spans="1:8" x14ac:dyDescent="0.25">
      <c r="A509" s="21">
        <v>2035</v>
      </c>
      <c r="B509" s="21">
        <v>0</v>
      </c>
      <c r="C509" s="21">
        <v>2</v>
      </c>
      <c r="D509" s="21" t="s">
        <v>77</v>
      </c>
      <c r="E509" s="21" t="s">
        <v>73</v>
      </c>
      <c r="F509" s="21" t="s">
        <v>72</v>
      </c>
      <c r="G509" s="21">
        <v>3</v>
      </c>
      <c r="H509" s="21">
        <v>472</v>
      </c>
    </row>
    <row r="510" spans="1:8" x14ac:dyDescent="0.25">
      <c r="A510" s="21">
        <v>2035</v>
      </c>
      <c r="B510" s="21">
        <v>0</v>
      </c>
      <c r="C510" s="21">
        <v>2</v>
      </c>
      <c r="D510" s="21" t="s">
        <v>77</v>
      </c>
      <c r="E510" s="21" t="s">
        <v>73</v>
      </c>
      <c r="F510" s="21" t="s">
        <v>72</v>
      </c>
      <c r="G510" s="21">
        <v>4</v>
      </c>
      <c r="H510" s="21">
        <v>322</v>
      </c>
    </row>
    <row r="511" spans="1:8" x14ac:dyDescent="0.25">
      <c r="A511" s="21">
        <v>2035</v>
      </c>
      <c r="B511" s="21">
        <v>0</v>
      </c>
      <c r="C511" s="21">
        <v>2</v>
      </c>
      <c r="D511" s="21" t="s">
        <v>77</v>
      </c>
      <c r="E511" s="21" t="s">
        <v>76</v>
      </c>
      <c r="F511" s="21" t="s">
        <v>71</v>
      </c>
      <c r="G511" s="21">
        <v>0</v>
      </c>
      <c r="H511" s="21">
        <v>868</v>
      </c>
    </row>
    <row r="512" spans="1:8" x14ac:dyDescent="0.25">
      <c r="A512" s="21">
        <v>2035</v>
      </c>
      <c r="B512" s="21">
        <v>0</v>
      </c>
      <c r="C512" s="21">
        <v>2</v>
      </c>
      <c r="D512" s="21" t="s">
        <v>77</v>
      </c>
      <c r="E512" s="21" t="s">
        <v>76</v>
      </c>
      <c r="F512" s="21" t="s">
        <v>71</v>
      </c>
      <c r="G512" s="21">
        <v>1</v>
      </c>
      <c r="H512" s="21">
        <v>624</v>
      </c>
    </row>
    <row r="513" spans="1:8" x14ac:dyDescent="0.25">
      <c r="A513" s="21">
        <v>2035</v>
      </c>
      <c r="B513" s="21">
        <v>0</v>
      </c>
      <c r="C513" s="21">
        <v>2</v>
      </c>
      <c r="D513" s="21" t="s">
        <v>77</v>
      </c>
      <c r="E513" s="21" t="s">
        <v>76</v>
      </c>
      <c r="F513" s="21" t="s">
        <v>71</v>
      </c>
      <c r="G513" s="21">
        <v>2</v>
      </c>
      <c r="H513" s="21">
        <v>874</v>
      </c>
    </row>
    <row r="514" spans="1:8" x14ac:dyDescent="0.25">
      <c r="A514" s="21">
        <v>2035</v>
      </c>
      <c r="B514" s="21">
        <v>0</v>
      </c>
      <c r="C514" s="21">
        <v>2</v>
      </c>
      <c r="D514" s="21" t="s">
        <v>77</v>
      </c>
      <c r="E514" s="21" t="s">
        <v>76</v>
      </c>
      <c r="F514" s="21" t="s">
        <v>71</v>
      </c>
      <c r="G514" s="21">
        <v>3</v>
      </c>
      <c r="H514" s="21">
        <v>391</v>
      </c>
    </row>
    <row r="515" spans="1:8" x14ac:dyDescent="0.25">
      <c r="A515" s="21">
        <v>2035</v>
      </c>
      <c r="B515" s="21">
        <v>0</v>
      </c>
      <c r="C515" s="21">
        <v>2</v>
      </c>
      <c r="D515" s="21" t="s">
        <v>77</v>
      </c>
      <c r="E515" s="21" t="s">
        <v>76</v>
      </c>
      <c r="F515" s="21" t="s">
        <v>71</v>
      </c>
      <c r="G515" s="21">
        <v>4</v>
      </c>
      <c r="H515" s="21">
        <v>337</v>
      </c>
    </row>
    <row r="516" spans="1:8" x14ac:dyDescent="0.25">
      <c r="A516" s="21">
        <v>2035</v>
      </c>
      <c r="B516" s="21">
        <v>0</v>
      </c>
      <c r="C516" s="21">
        <v>2</v>
      </c>
      <c r="D516" s="21" t="s">
        <v>77</v>
      </c>
      <c r="E516" s="21" t="s">
        <v>76</v>
      </c>
      <c r="F516" s="21" t="s">
        <v>72</v>
      </c>
      <c r="G516" s="21">
        <v>0</v>
      </c>
      <c r="H516" s="21">
        <v>646</v>
      </c>
    </row>
    <row r="517" spans="1:8" x14ac:dyDescent="0.25">
      <c r="A517" s="21">
        <v>2035</v>
      </c>
      <c r="B517" s="21">
        <v>0</v>
      </c>
      <c r="C517" s="21">
        <v>2</v>
      </c>
      <c r="D517" s="21" t="s">
        <v>77</v>
      </c>
      <c r="E517" s="21" t="s">
        <v>76</v>
      </c>
      <c r="F517" s="21" t="s">
        <v>72</v>
      </c>
      <c r="G517" s="21">
        <v>1</v>
      </c>
      <c r="H517" s="21">
        <v>492</v>
      </c>
    </row>
    <row r="518" spans="1:8" x14ac:dyDescent="0.25">
      <c r="A518" s="21">
        <v>2035</v>
      </c>
      <c r="B518" s="21">
        <v>0</v>
      </c>
      <c r="C518" s="21">
        <v>2</v>
      </c>
      <c r="D518" s="21" t="s">
        <v>77</v>
      </c>
      <c r="E518" s="21" t="s">
        <v>76</v>
      </c>
      <c r="F518" s="21" t="s">
        <v>72</v>
      </c>
      <c r="G518" s="21">
        <v>2</v>
      </c>
      <c r="H518" s="21">
        <v>492</v>
      </c>
    </row>
    <row r="519" spans="1:8" x14ac:dyDescent="0.25">
      <c r="A519" s="21">
        <v>2035</v>
      </c>
      <c r="B519" s="21">
        <v>0</v>
      </c>
      <c r="C519" s="21">
        <v>2</v>
      </c>
      <c r="D519" s="21" t="s">
        <v>77</v>
      </c>
      <c r="E519" s="21" t="s">
        <v>76</v>
      </c>
      <c r="F519" s="21" t="s">
        <v>72</v>
      </c>
      <c r="G519" s="21">
        <v>3</v>
      </c>
      <c r="H519" s="21">
        <v>203</v>
      </c>
    </row>
    <row r="520" spans="1:8" x14ac:dyDescent="0.25">
      <c r="A520" s="21">
        <v>2035</v>
      </c>
      <c r="B520" s="21">
        <v>0</v>
      </c>
      <c r="C520" s="21">
        <v>2</v>
      </c>
      <c r="D520" s="21" t="s">
        <v>77</v>
      </c>
      <c r="E520" s="21" t="s">
        <v>76</v>
      </c>
      <c r="F520" s="21" t="s">
        <v>72</v>
      </c>
      <c r="G520" s="21">
        <v>4</v>
      </c>
      <c r="H520" s="21">
        <v>126</v>
      </c>
    </row>
    <row r="521" spans="1:8" x14ac:dyDescent="0.25">
      <c r="A521" s="21">
        <v>2035</v>
      </c>
      <c r="B521" s="21">
        <v>0</v>
      </c>
      <c r="C521" s="21">
        <v>2</v>
      </c>
      <c r="D521" s="21" t="s">
        <v>79</v>
      </c>
      <c r="E521" s="21" t="s">
        <v>70</v>
      </c>
      <c r="F521" s="21" t="s">
        <v>71</v>
      </c>
      <c r="G521" s="21">
        <v>0</v>
      </c>
      <c r="H521" s="21">
        <v>91</v>
      </c>
    </row>
    <row r="522" spans="1:8" x14ac:dyDescent="0.25">
      <c r="A522" s="21">
        <v>2035</v>
      </c>
      <c r="B522" s="21">
        <v>0</v>
      </c>
      <c r="C522" s="21">
        <v>2</v>
      </c>
      <c r="D522" s="21" t="s">
        <v>79</v>
      </c>
      <c r="E522" s="21" t="s">
        <v>70</v>
      </c>
      <c r="F522" s="21" t="s">
        <v>71</v>
      </c>
      <c r="G522" s="21">
        <v>1</v>
      </c>
      <c r="H522" s="21">
        <v>1191</v>
      </c>
    </row>
    <row r="523" spans="1:8" x14ac:dyDescent="0.25">
      <c r="A523" s="21">
        <v>2035</v>
      </c>
      <c r="B523" s="21">
        <v>0</v>
      </c>
      <c r="C523" s="21">
        <v>2</v>
      </c>
      <c r="D523" s="21" t="s">
        <v>79</v>
      </c>
      <c r="E523" s="21" t="s">
        <v>70</v>
      </c>
      <c r="F523" s="21" t="s">
        <v>71</v>
      </c>
      <c r="G523" s="21">
        <v>2</v>
      </c>
      <c r="H523" s="21">
        <v>3071</v>
      </c>
    </row>
    <row r="524" spans="1:8" x14ac:dyDescent="0.25">
      <c r="A524" s="21">
        <v>2035</v>
      </c>
      <c r="B524" s="21">
        <v>0</v>
      </c>
      <c r="C524" s="21">
        <v>2</v>
      </c>
      <c r="D524" s="21" t="s">
        <v>79</v>
      </c>
      <c r="E524" s="21" t="s">
        <v>70</v>
      </c>
      <c r="F524" s="21" t="s">
        <v>71</v>
      </c>
      <c r="G524" s="21">
        <v>3</v>
      </c>
      <c r="H524" s="21">
        <v>1307</v>
      </c>
    </row>
    <row r="525" spans="1:8" x14ac:dyDescent="0.25">
      <c r="A525" s="21">
        <v>2035</v>
      </c>
      <c r="B525" s="21">
        <v>0</v>
      </c>
      <c r="C525" s="21">
        <v>2</v>
      </c>
      <c r="D525" s="21" t="s">
        <v>79</v>
      </c>
      <c r="E525" s="21" t="s">
        <v>70</v>
      </c>
      <c r="F525" s="21" t="s">
        <v>71</v>
      </c>
      <c r="G525" s="21">
        <v>4</v>
      </c>
      <c r="H525" s="21">
        <v>870</v>
      </c>
    </row>
    <row r="526" spans="1:8" x14ac:dyDescent="0.25">
      <c r="A526" s="21">
        <v>2035</v>
      </c>
      <c r="B526" s="21">
        <v>0</v>
      </c>
      <c r="C526" s="21">
        <v>2</v>
      </c>
      <c r="D526" s="21" t="s">
        <v>79</v>
      </c>
      <c r="E526" s="21" t="s">
        <v>70</v>
      </c>
      <c r="F526" s="21" t="s">
        <v>72</v>
      </c>
      <c r="G526" s="21">
        <v>0</v>
      </c>
      <c r="H526" s="21">
        <v>56</v>
      </c>
    </row>
    <row r="527" spans="1:8" x14ac:dyDescent="0.25">
      <c r="A527" s="21">
        <v>2035</v>
      </c>
      <c r="B527" s="21">
        <v>0</v>
      </c>
      <c r="C527" s="21">
        <v>2</v>
      </c>
      <c r="D527" s="21" t="s">
        <v>79</v>
      </c>
      <c r="E527" s="21" t="s">
        <v>70</v>
      </c>
      <c r="F527" s="21" t="s">
        <v>72</v>
      </c>
      <c r="G527" s="21">
        <v>1</v>
      </c>
      <c r="H527" s="21">
        <v>1631</v>
      </c>
    </row>
    <row r="528" spans="1:8" x14ac:dyDescent="0.25">
      <c r="A528" s="21">
        <v>2035</v>
      </c>
      <c r="B528" s="21">
        <v>0</v>
      </c>
      <c r="C528" s="21">
        <v>2</v>
      </c>
      <c r="D528" s="21" t="s">
        <v>79</v>
      </c>
      <c r="E528" s="21" t="s">
        <v>70</v>
      </c>
      <c r="F528" s="21" t="s">
        <v>72</v>
      </c>
      <c r="G528" s="21">
        <v>2</v>
      </c>
      <c r="H528" s="21">
        <v>3891</v>
      </c>
    </row>
    <row r="529" spans="1:8" x14ac:dyDescent="0.25">
      <c r="A529" s="21">
        <v>2035</v>
      </c>
      <c r="B529" s="21">
        <v>0</v>
      </c>
      <c r="C529" s="21">
        <v>2</v>
      </c>
      <c r="D529" s="21" t="s">
        <v>79</v>
      </c>
      <c r="E529" s="21" t="s">
        <v>70</v>
      </c>
      <c r="F529" s="21" t="s">
        <v>72</v>
      </c>
      <c r="G529" s="21">
        <v>3</v>
      </c>
      <c r="H529" s="21">
        <v>1761</v>
      </c>
    </row>
    <row r="530" spans="1:8" x14ac:dyDescent="0.25">
      <c r="A530" s="21">
        <v>2035</v>
      </c>
      <c r="B530" s="21">
        <v>0</v>
      </c>
      <c r="C530" s="21">
        <v>2</v>
      </c>
      <c r="D530" s="21" t="s">
        <v>79</v>
      </c>
      <c r="E530" s="21" t="s">
        <v>70</v>
      </c>
      <c r="F530" s="21" t="s">
        <v>72</v>
      </c>
      <c r="G530" s="21">
        <v>4</v>
      </c>
      <c r="H530" s="21">
        <v>1015</v>
      </c>
    </row>
    <row r="531" spans="1:8" x14ac:dyDescent="0.25">
      <c r="A531" s="21">
        <v>2035</v>
      </c>
      <c r="B531" s="21">
        <v>0</v>
      </c>
      <c r="C531" s="21">
        <v>2</v>
      </c>
      <c r="D531" s="21" t="s">
        <v>79</v>
      </c>
      <c r="E531" s="21" t="s">
        <v>74</v>
      </c>
      <c r="F531" s="21" t="s">
        <v>71</v>
      </c>
      <c r="G531" s="21">
        <v>0</v>
      </c>
      <c r="H531" s="21">
        <v>57</v>
      </c>
    </row>
    <row r="532" spans="1:8" x14ac:dyDescent="0.25">
      <c r="A532" s="21">
        <v>2035</v>
      </c>
      <c r="B532" s="21">
        <v>0</v>
      </c>
      <c r="C532" s="21">
        <v>2</v>
      </c>
      <c r="D532" s="21" t="s">
        <v>79</v>
      </c>
      <c r="E532" s="21" t="s">
        <v>74</v>
      </c>
      <c r="F532" s="21" t="s">
        <v>71</v>
      </c>
      <c r="G532" s="21">
        <v>1</v>
      </c>
      <c r="H532" s="21">
        <v>64</v>
      </c>
    </row>
    <row r="533" spans="1:8" x14ac:dyDescent="0.25">
      <c r="A533" s="21">
        <v>2035</v>
      </c>
      <c r="B533" s="21">
        <v>0</v>
      </c>
      <c r="C533" s="21">
        <v>2</v>
      </c>
      <c r="D533" s="21" t="s">
        <v>79</v>
      </c>
      <c r="E533" s="21" t="s">
        <v>74</v>
      </c>
      <c r="F533" s="21" t="s">
        <v>71</v>
      </c>
      <c r="G533" s="21">
        <v>2</v>
      </c>
      <c r="H533" s="21">
        <v>98</v>
      </c>
    </row>
    <row r="534" spans="1:8" x14ac:dyDescent="0.25">
      <c r="A534" s="21">
        <v>2035</v>
      </c>
      <c r="B534" s="21">
        <v>0</v>
      </c>
      <c r="C534" s="21">
        <v>2</v>
      </c>
      <c r="D534" s="21" t="s">
        <v>79</v>
      </c>
      <c r="E534" s="21" t="s">
        <v>74</v>
      </c>
      <c r="F534" s="21" t="s">
        <v>71</v>
      </c>
      <c r="G534" s="21">
        <v>3</v>
      </c>
      <c r="H534" s="21">
        <v>37</v>
      </c>
    </row>
    <row r="535" spans="1:8" x14ac:dyDescent="0.25">
      <c r="A535" s="21">
        <v>2035</v>
      </c>
      <c r="B535" s="21">
        <v>0</v>
      </c>
      <c r="C535" s="21">
        <v>2</v>
      </c>
      <c r="D535" s="21" t="s">
        <v>79</v>
      </c>
      <c r="E535" s="21" t="s">
        <v>74</v>
      </c>
      <c r="F535" s="21" t="s">
        <v>71</v>
      </c>
      <c r="G535" s="21">
        <v>4</v>
      </c>
      <c r="H535" s="21">
        <v>21</v>
      </c>
    </row>
    <row r="536" spans="1:8" x14ac:dyDescent="0.25">
      <c r="A536" s="21">
        <v>2035</v>
      </c>
      <c r="B536" s="21">
        <v>0</v>
      </c>
      <c r="C536" s="21">
        <v>2</v>
      </c>
      <c r="D536" s="21" t="s">
        <v>79</v>
      </c>
      <c r="E536" s="21" t="s">
        <v>74</v>
      </c>
      <c r="F536" s="21" t="s">
        <v>72</v>
      </c>
      <c r="G536" s="21">
        <v>0</v>
      </c>
      <c r="H536" s="21">
        <v>41</v>
      </c>
    </row>
    <row r="537" spans="1:8" x14ac:dyDescent="0.25">
      <c r="A537" s="21">
        <v>2035</v>
      </c>
      <c r="B537" s="21">
        <v>0</v>
      </c>
      <c r="C537" s="21">
        <v>2</v>
      </c>
      <c r="D537" s="21" t="s">
        <v>79</v>
      </c>
      <c r="E537" s="21" t="s">
        <v>74</v>
      </c>
      <c r="F537" s="21" t="s">
        <v>72</v>
      </c>
      <c r="G537" s="21">
        <v>1</v>
      </c>
      <c r="H537" s="21">
        <v>117</v>
      </c>
    </row>
    <row r="538" spans="1:8" x14ac:dyDescent="0.25">
      <c r="A538" s="21">
        <v>2035</v>
      </c>
      <c r="B538" s="21">
        <v>0</v>
      </c>
      <c r="C538" s="21">
        <v>2</v>
      </c>
      <c r="D538" s="21" t="s">
        <v>79</v>
      </c>
      <c r="E538" s="21" t="s">
        <v>74</v>
      </c>
      <c r="F538" s="21" t="s">
        <v>72</v>
      </c>
      <c r="G538" s="21">
        <v>2</v>
      </c>
      <c r="H538" s="21">
        <v>83</v>
      </c>
    </row>
    <row r="539" spans="1:8" x14ac:dyDescent="0.25">
      <c r="A539" s="21">
        <v>2035</v>
      </c>
      <c r="B539" s="21">
        <v>0</v>
      </c>
      <c r="C539" s="21">
        <v>2</v>
      </c>
      <c r="D539" s="21" t="s">
        <v>79</v>
      </c>
      <c r="E539" s="21" t="s">
        <v>74</v>
      </c>
      <c r="F539" s="21" t="s">
        <v>72</v>
      </c>
      <c r="G539" s="21">
        <v>3</v>
      </c>
      <c r="H539" s="21">
        <v>30</v>
      </c>
    </row>
    <row r="540" spans="1:8" x14ac:dyDescent="0.25">
      <c r="A540" s="21">
        <v>2035</v>
      </c>
      <c r="B540" s="21">
        <v>0</v>
      </c>
      <c r="C540" s="21">
        <v>2</v>
      </c>
      <c r="D540" s="21" t="s">
        <v>79</v>
      </c>
      <c r="E540" s="21" t="s">
        <v>74</v>
      </c>
      <c r="F540" s="21" t="s">
        <v>72</v>
      </c>
      <c r="G540" s="21">
        <v>4</v>
      </c>
      <c r="H540" s="21">
        <v>15</v>
      </c>
    </row>
    <row r="541" spans="1:8" x14ac:dyDescent="0.25">
      <c r="A541" s="21">
        <v>2035</v>
      </c>
      <c r="B541" s="21">
        <v>0</v>
      </c>
      <c r="C541" s="21">
        <v>2</v>
      </c>
      <c r="D541" s="21" t="s">
        <v>79</v>
      </c>
      <c r="E541" s="21" t="s">
        <v>73</v>
      </c>
      <c r="F541" s="21" t="s">
        <v>71</v>
      </c>
      <c r="G541" s="21">
        <v>0</v>
      </c>
      <c r="H541" s="21">
        <v>196</v>
      </c>
    </row>
    <row r="542" spans="1:8" x14ac:dyDescent="0.25">
      <c r="A542" s="21">
        <v>2035</v>
      </c>
      <c r="B542" s="21">
        <v>0</v>
      </c>
      <c r="C542" s="21">
        <v>2</v>
      </c>
      <c r="D542" s="21" t="s">
        <v>79</v>
      </c>
      <c r="E542" s="21" t="s">
        <v>73</v>
      </c>
      <c r="F542" s="21" t="s">
        <v>71</v>
      </c>
      <c r="G542" s="21">
        <v>1</v>
      </c>
      <c r="H542" s="21">
        <v>1623</v>
      </c>
    </row>
    <row r="543" spans="1:8" x14ac:dyDescent="0.25">
      <c r="A543" s="21">
        <v>2035</v>
      </c>
      <c r="B543" s="21">
        <v>0</v>
      </c>
      <c r="C543" s="21">
        <v>2</v>
      </c>
      <c r="D543" s="21" t="s">
        <v>79</v>
      </c>
      <c r="E543" s="21" t="s">
        <v>73</v>
      </c>
      <c r="F543" s="21" t="s">
        <v>71</v>
      </c>
      <c r="G543" s="21">
        <v>2</v>
      </c>
      <c r="H543" s="21">
        <v>2855</v>
      </c>
    </row>
    <row r="544" spans="1:8" x14ac:dyDescent="0.25">
      <c r="A544" s="21">
        <v>2035</v>
      </c>
      <c r="B544" s="21">
        <v>0</v>
      </c>
      <c r="C544" s="21">
        <v>2</v>
      </c>
      <c r="D544" s="21" t="s">
        <v>79</v>
      </c>
      <c r="E544" s="21" t="s">
        <v>73</v>
      </c>
      <c r="F544" s="21" t="s">
        <v>71</v>
      </c>
      <c r="G544" s="21">
        <v>3</v>
      </c>
      <c r="H544" s="21">
        <v>1432</v>
      </c>
    </row>
    <row r="545" spans="1:8" x14ac:dyDescent="0.25">
      <c r="A545" s="21">
        <v>2035</v>
      </c>
      <c r="B545" s="21">
        <v>0</v>
      </c>
      <c r="C545" s="21">
        <v>2</v>
      </c>
      <c r="D545" s="21" t="s">
        <v>79</v>
      </c>
      <c r="E545" s="21" t="s">
        <v>73</v>
      </c>
      <c r="F545" s="21" t="s">
        <v>71</v>
      </c>
      <c r="G545" s="21">
        <v>4</v>
      </c>
      <c r="H545" s="21">
        <v>1215</v>
      </c>
    </row>
    <row r="546" spans="1:8" x14ac:dyDescent="0.25">
      <c r="A546" s="21">
        <v>2035</v>
      </c>
      <c r="B546" s="21">
        <v>0</v>
      </c>
      <c r="C546" s="21">
        <v>2</v>
      </c>
      <c r="D546" s="21" t="s">
        <v>79</v>
      </c>
      <c r="E546" s="21" t="s">
        <v>73</v>
      </c>
      <c r="F546" s="21" t="s">
        <v>72</v>
      </c>
      <c r="G546" s="21">
        <v>0</v>
      </c>
      <c r="H546" s="21">
        <v>89</v>
      </c>
    </row>
    <row r="547" spans="1:8" x14ac:dyDescent="0.25">
      <c r="A547" s="21">
        <v>2035</v>
      </c>
      <c r="B547" s="21">
        <v>0</v>
      </c>
      <c r="C547" s="21">
        <v>2</v>
      </c>
      <c r="D547" s="21" t="s">
        <v>79</v>
      </c>
      <c r="E547" s="21" t="s">
        <v>73</v>
      </c>
      <c r="F547" s="21" t="s">
        <v>72</v>
      </c>
      <c r="G547" s="21">
        <v>1</v>
      </c>
      <c r="H547" s="21">
        <v>266</v>
      </c>
    </row>
    <row r="548" spans="1:8" x14ac:dyDescent="0.25">
      <c r="A548" s="21">
        <v>2035</v>
      </c>
      <c r="B548" s="21">
        <v>0</v>
      </c>
      <c r="C548" s="21">
        <v>2</v>
      </c>
      <c r="D548" s="21" t="s">
        <v>79</v>
      </c>
      <c r="E548" s="21" t="s">
        <v>73</v>
      </c>
      <c r="F548" s="21" t="s">
        <v>72</v>
      </c>
      <c r="G548" s="21">
        <v>2</v>
      </c>
      <c r="H548" s="21">
        <v>666</v>
      </c>
    </row>
    <row r="549" spans="1:8" x14ac:dyDescent="0.25">
      <c r="A549" s="21">
        <v>2035</v>
      </c>
      <c r="B549" s="21">
        <v>0</v>
      </c>
      <c r="C549" s="21">
        <v>2</v>
      </c>
      <c r="D549" s="21" t="s">
        <v>79</v>
      </c>
      <c r="E549" s="21" t="s">
        <v>73</v>
      </c>
      <c r="F549" s="21" t="s">
        <v>72</v>
      </c>
      <c r="G549" s="21">
        <v>3</v>
      </c>
      <c r="H549" s="21">
        <v>389</v>
      </c>
    </row>
    <row r="550" spans="1:8" x14ac:dyDescent="0.25">
      <c r="A550" s="21">
        <v>2035</v>
      </c>
      <c r="B550" s="21">
        <v>0</v>
      </c>
      <c r="C550" s="21">
        <v>2</v>
      </c>
      <c r="D550" s="21" t="s">
        <v>79</v>
      </c>
      <c r="E550" s="21" t="s">
        <v>73</v>
      </c>
      <c r="F550" s="21" t="s">
        <v>72</v>
      </c>
      <c r="G550" s="21">
        <v>4</v>
      </c>
      <c r="H550" s="21">
        <v>333</v>
      </c>
    </row>
    <row r="551" spans="1:8" x14ac:dyDescent="0.25">
      <c r="A551" s="21">
        <v>2035</v>
      </c>
      <c r="B551" s="21">
        <v>0</v>
      </c>
      <c r="C551" s="21">
        <v>2</v>
      </c>
      <c r="D551" s="21" t="s">
        <v>79</v>
      </c>
      <c r="E551" s="21" t="s">
        <v>76</v>
      </c>
      <c r="F551" s="21" t="s">
        <v>71</v>
      </c>
      <c r="G551" s="21">
        <v>0</v>
      </c>
      <c r="H551" s="21">
        <v>291</v>
      </c>
    </row>
    <row r="552" spans="1:8" x14ac:dyDescent="0.25">
      <c r="A552" s="21">
        <v>2035</v>
      </c>
      <c r="B552" s="21">
        <v>0</v>
      </c>
      <c r="C552" s="21">
        <v>2</v>
      </c>
      <c r="D552" s="21" t="s">
        <v>79</v>
      </c>
      <c r="E552" s="21" t="s">
        <v>76</v>
      </c>
      <c r="F552" s="21" t="s">
        <v>71</v>
      </c>
      <c r="G552" s="21">
        <v>1</v>
      </c>
      <c r="H552" s="21">
        <v>325</v>
      </c>
    </row>
    <row r="553" spans="1:8" x14ac:dyDescent="0.25">
      <c r="A553" s="21">
        <v>2035</v>
      </c>
      <c r="B553" s="21">
        <v>0</v>
      </c>
      <c r="C553" s="21">
        <v>2</v>
      </c>
      <c r="D553" s="21" t="s">
        <v>79</v>
      </c>
      <c r="E553" s="21" t="s">
        <v>76</v>
      </c>
      <c r="F553" s="21" t="s">
        <v>71</v>
      </c>
      <c r="G553" s="21">
        <v>2</v>
      </c>
      <c r="H553" s="21">
        <v>498</v>
      </c>
    </row>
    <row r="554" spans="1:8" x14ac:dyDescent="0.25">
      <c r="A554" s="21">
        <v>2035</v>
      </c>
      <c r="B554" s="21">
        <v>0</v>
      </c>
      <c r="C554" s="21">
        <v>2</v>
      </c>
      <c r="D554" s="21" t="s">
        <v>79</v>
      </c>
      <c r="E554" s="21" t="s">
        <v>76</v>
      </c>
      <c r="F554" s="21" t="s">
        <v>71</v>
      </c>
      <c r="G554" s="21">
        <v>3</v>
      </c>
      <c r="H554" s="21">
        <v>233</v>
      </c>
    </row>
    <row r="555" spans="1:8" x14ac:dyDescent="0.25">
      <c r="A555" s="21">
        <v>2035</v>
      </c>
      <c r="B555" s="21">
        <v>0</v>
      </c>
      <c r="C555" s="21">
        <v>2</v>
      </c>
      <c r="D555" s="21" t="s">
        <v>79</v>
      </c>
      <c r="E555" s="21" t="s">
        <v>76</v>
      </c>
      <c r="F555" s="21" t="s">
        <v>71</v>
      </c>
      <c r="G555" s="21">
        <v>4</v>
      </c>
      <c r="H555" s="21">
        <v>220</v>
      </c>
    </row>
    <row r="556" spans="1:8" x14ac:dyDescent="0.25">
      <c r="A556" s="21">
        <v>2035</v>
      </c>
      <c r="B556" s="21">
        <v>0</v>
      </c>
      <c r="C556" s="21">
        <v>2</v>
      </c>
      <c r="D556" s="21" t="s">
        <v>79</v>
      </c>
      <c r="E556" s="21" t="s">
        <v>76</v>
      </c>
      <c r="F556" s="21" t="s">
        <v>72</v>
      </c>
      <c r="G556" s="21">
        <v>0</v>
      </c>
      <c r="H556" s="21">
        <v>410</v>
      </c>
    </row>
    <row r="557" spans="1:8" x14ac:dyDescent="0.25">
      <c r="A557" s="21">
        <v>2035</v>
      </c>
      <c r="B557" s="21">
        <v>0</v>
      </c>
      <c r="C557" s="21">
        <v>2</v>
      </c>
      <c r="D557" s="21" t="s">
        <v>79</v>
      </c>
      <c r="E557" s="21" t="s">
        <v>76</v>
      </c>
      <c r="F557" s="21" t="s">
        <v>72</v>
      </c>
      <c r="G557" s="21">
        <v>1</v>
      </c>
      <c r="H557" s="21">
        <v>525</v>
      </c>
    </row>
    <row r="558" spans="1:8" x14ac:dyDescent="0.25">
      <c r="A558" s="21">
        <v>2035</v>
      </c>
      <c r="B558" s="21">
        <v>0</v>
      </c>
      <c r="C558" s="21">
        <v>2</v>
      </c>
      <c r="D558" s="21" t="s">
        <v>79</v>
      </c>
      <c r="E558" s="21" t="s">
        <v>76</v>
      </c>
      <c r="F558" s="21" t="s">
        <v>72</v>
      </c>
      <c r="G558" s="21">
        <v>2</v>
      </c>
      <c r="H558" s="21">
        <v>639</v>
      </c>
    </row>
    <row r="559" spans="1:8" x14ac:dyDescent="0.25">
      <c r="A559" s="21">
        <v>2035</v>
      </c>
      <c r="B559" s="21">
        <v>0</v>
      </c>
      <c r="C559" s="21">
        <v>2</v>
      </c>
      <c r="D559" s="21" t="s">
        <v>79</v>
      </c>
      <c r="E559" s="21" t="s">
        <v>76</v>
      </c>
      <c r="F559" s="21" t="s">
        <v>72</v>
      </c>
      <c r="G559" s="21">
        <v>3</v>
      </c>
      <c r="H559" s="21">
        <v>268</v>
      </c>
    </row>
    <row r="560" spans="1:8" x14ac:dyDescent="0.25">
      <c r="A560" s="21">
        <v>2035</v>
      </c>
      <c r="B560" s="21">
        <v>0</v>
      </c>
      <c r="C560" s="21">
        <v>2</v>
      </c>
      <c r="D560" s="21" t="s">
        <v>79</v>
      </c>
      <c r="E560" s="21" t="s">
        <v>76</v>
      </c>
      <c r="F560" s="21" t="s">
        <v>72</v>
      </c>
      <c r="G560" s="21">
        <v>4</v>
      </c>
      <c r="H560" s="21">
        <v>179</v>
      </c>
    </row>
    <row r="561" spans="1:8" x14ac:dyDescent="0.25">
      <c r="A561" s="21">
        <v>2035</v>
      </c>
      <c r="B561" s="21">
        <v>0</v>
      </c>
      <c r="C561" s="21">
        <v>2</v>
      </c>
      <c r="D561" s="21" t="s">
        <v>78</v>
      </c>
      <c r="E561" s="21" t="s">
        <v>70</v>
      </c>
      <c r="F561" s="21" t="s">
        <v>71</v>
      </c>
      <c r="G561" s="21">
        <v>0</v>
      </c>
      <c r="H561" s="21">
        <v>168</v>
      </c>
    </row>
    <row r="562" spans="1:8" x14ac:dyDescent="0.25">
      <c r="A562" s="21">
        <v>2035</v>
      </c>
      <c r="B562" s="21">
        <v>0</v>
      </c>
      <c r="C562" s="21">
        <v>2</v>
      </c>
      <c r="D562" s="21" t="s">
        <v>78</v>
      </c>
      <c r="E562" s="21" t="s">
        <v>70</v>
      </c>
      <c r="F562" s="21" t="s">
        <v>71</v>
      </c>
      <c r="G562" s="21">
        <v>1</v>
      </c>
      <c r="H562" s="21">
        <v>2023</v>
      </c>
    </row>
    <row r="563" spans="1:8" x14ac:dyDescent="0.25">
      <c r="A563" s="21">
        <v>2035</v>
      </c>
      <c r="B563" s="21">
        <v>0</v>
      </c>
      <c r="C563" s="21">
        <v>2</v>
      </c>
      <c r="D563" s="21" t="s">
        <v>78</v>
      </c>
      <c r="E563" s="21" t="s">
        <v>70</v>
      </c>
      <c r="F563" s="21" t="s">
        <v>71</v>
      </c>
      <c r="G563" s="21">
        <v>2</v>
      </c>
      <c r="H563" s="21">
        <v>4828</v>
      </c>
    </row>
    <row r="564" spans="1:8" x14ac:dyDescent="0.25">
      <c r="A564" s="21">
        <v>2035</v>
      </c>
      <c r="B564" s="21">
        <v>0</v>
      </c>
      <c r="C564" s="21">
        <v>2</v>
      </c>
      <c r="D564" s="21" t="s">
        <v>78</v>
      </c>
      <c r="E564" s="21" t="s">
        <v>70</v>
      </c>
      <c r="F564" s="21" t="s">
        <v>71</v>
      </c>
      <c r="G564" s="21">
        <v>3</v>
      </c>
      <c r="H564" s="21">
        <v>2026</v>
      </c>
    </row>
    <row r="565" spans="1:8" x14ac:dyDescent="0.25">
      <c r="A565" s="21">
        <v>2035</v>
      </c>
      <c r="B565" s="21">
        <v>0</v>
      </c>
      <c r="C565" s="21">
        <v>2</v>
      </c>
      <c r="D565" s="21" t="s">
        <v>78</v>
      </c>
      <c r="E565" s="21" t="s">
        <v>70</v>
      </c>
      <c r="F565" s="21" t="s">
        <v>71</v>
      </c>
      <c r="G565" s="21">
        <v>4</v>
      </c>
      <c r="H565" s="21">
        <v>1329</v>
      </c>
    </row>
    <row r="566" spans="1:8" x14ac:dyDescent="0.25">
      <c r="A566" s="21">
        <v>2035</v>
      </c>
      <c r="B566" s="21">
        <v>0</v>
      </c>
      <c r="C566" s="21">
        <v>2</v>
      </c>
      <c r="D566" s="21" t="s">
        <v>78</v>
      </c>
      <c r="E566" s="21" t="s">
        <v>70</v>
      </c>
      <c r="F566" s="21" t="s">
        <v>72</v>
      </c>
      <c r="G566" s="21">
        <v>0</v>
      </c>
      <c r="H566" s="21">
        <v>213</v>
      </c>
    </row>
    <row r="567" spans="1:8" x14ac:dyDescent="0.25">
      <c r="A567" s="21">
        <v>2035</v>
      </c>
      <c r="B567" s="21">
        <v>0</v>
      </c>
      <c r="C567" s="21">
        <v>2</v>
      </c>
      <c r="D567" s="21" t="s">
        <v>78</v>
      </c>
      <c r="E567" s="21" t="s">
        <v>70</v>
      </c>
      <c r="F567" s="21" t="s">
        <v>72</v>
      </c>
      <c r="G567" s="21">
        <v>1</v>
      </c>
      <c r="H567" s="21">
        <v>4413</v>
      </c>
    </row>
    <row r="568" spans="1:8" x14ac:dyDescent="0.25">
      <c r="A568" s="21">
        <v>2035</v>
      </c>
      <c r="B568" s="21">
        <v>0</v>
      </c>
      <c r="C568" s="21">
        <v>2</v>
      </c>
      <c r="D568" s="21" t="s">
        <v>78</v>
      </c>
      <c r="E568" s="21" t="s">
        <v>70</v>
      </c>
      <c r="F568" s="21" t="s">
        <v>72</v>
      </c>
      <c r="G568" s="21">
        <v>2</v>
      </c>
      <c r="H568" s="21">
        <v>10486</v>
      </c>
    </row>
    <row r="569" spans="1:8" x14ac:dyDescent="0.25">
      <c r="A569" s="21">
        <v>2035</v>
      </c>
      <c r="B569" s="21">
        <v>0</v>
      </c>
      <c r="C569" s="21">
        <v>2</v>
      </c>
      <c r="D569" s="21" t="s">
        <v>78</v>
      </c>
      <c r="E569" s="21" t="s">
        <v>70</v>
      </c>
      <c r="F569" s="21" t="s">
        <v>72</v>
      </c>
      <c r="G569" s="21">
        <v>3</v>
      </c>
      <c r="H569" s="21">
        <v>4624</v>
      </c>
    </row>
    <row r="570" spans="1:8" x14ac:dyDescent="0.25">
      <c r="A570" s="21">
        <v>2035</v>
      </c>
      <c r="B570" s="21">
        <v>0</v>
      </c>
      <c r="C570" s="21">
        <v>2</v>
      </c>
      <c r="D570" s="21" t="s">
        <v>78</v>
      </c>
      <c r="E570" s="21" t="s">
        <v>70</v>
      </c>
      <c r="F570" s="21" t="s">
        <v>72</v>
      </c>
      <c r="G570" s="21">
        <v>4</v>
      </c>
      <c r="H570" s="21">
        <v>2670</v>
      </c>
    </row>
    <row r="571" spans="1:8" x14ac:dyDescent="0.25">
      <c r="A571" s="21">
        <v>2035</v>
      </c>
      <c r="B571" s="21">
        <v>0</v>
      </c>
      <c r="C571" s="21">
        <v>2</v>
      </c>
      <c r="D571" s="21" t="s">
        <v>78</v>
      </c>
      <c r="E571" s="21" t="s">
        <v>74</v>
      </c>
      <c r="F571" s="21" t="s">
        <v>71</v>
      </c>
      <c r="G571" s="21">
        <v>0</v>
      </c>
      <c r="H571" s="21">
        <v>97</v>
      </c>
    </row>
    <row r="572" spans="1:8" x14ac:dyDescent="0.25">
      <c r="A572" s="21">
        <v>2035</v>
      </c>
      <c r="B572" s="21">
        <v>0</v>
      </c>
      <c r="C572" s="21">
        <v>2</v>
      </c>
      <c r="D572" s="21" t="s">
        <v>78</v>
      </c>
      <c r="E572" s="21" t="s">
        <v>74</v>
      </c>
      <c r="F572" s="21" t="s">
        <v>71</v>
      </c>
      <c r="G572" s="21">
        <v>1</v>
      </c>
      <c r="H572" s="21">
        <v>129</v>
      </c>
    </row>
    <row r="573" spans="1:8" x14ac:dyDescent="0.25">
      <c r="A573" s="21">
        <v>2035</v>
      </c>
      <c r="B573" s="21">
        <v>0</v>
      </c>
      <c r="C573" s="21">
        <v>2</v>
      </c>
      <c r="D573" s="21" t="s">
        <v>78</v>
      </c>
      <c r="E573" s="21" t="s">
        <v>74</v>
      </c>
      <c r="F573" s="21" t="s">
        <v>71</v>
      </c>
      <c r="G573" s="21">
        <v>2</v>
      </c>
      <c r="H573" s="21">
        <v>148</v>
      </c>
    </row>
    <row r="574" spans="1:8" x14ac:dyDescent="0.25">
      <c r="A574" s="21">
        <v>2035</v>
      </c>
      <c r="B574" s="21">
        <v>0</v>
      </c>
      <c r="C574" s="21">
        <v>2</v>
      </c>
      <c r="D574" s="21" t="s">
        <v>78</v>
      </c>
      <c r="E574" s="21" t="s">
        <v>74</v>
      </c>
      <c r="F574" s="21" t="s">
        <v>71</v>
      </c>
      <c r="G574" s="21">
        <v>3</v>
      </c>
      <c r="H574" s="21">
        <v>43</v>
      </c>
    </row>
    <row r="575" spans="1:8" x14ac:dyDescent="0.25">
      <c r="A575" s="21">
        <v>2035</v>
      </c>
      <c r="B575" s="21">
        <v>0</v>
      </c>
      <c r="C575" s="21">
        <v>2</v>
      </c>
      <c r="D575" s="21" t="s">
        <v>78</v>
      </c>
      <c r="E575" s="21" t="s">
        <v>74</v>
      </c>
      <c r="F575" s="21" t="s">
        <v>71</v>
      </c>
      <c r="G575" s="21">
        <v>4</v>
      </c>
      <c r="H575" s="21">
        <v>35</v>
      </c>
    </row>
    <row r="576" spans="1:8" x14ac:dyDescent="0.25">
      <c r="A576" s="21">
        <v>2035</v>
      </c>
      <c r="B576" s="21">
        <v>0</v>
      </c>
      <c r="C576" s="21">
        <v>2</v>
      </c>
      <c r="D576" s="21" t="s">
        <v>78</v>
      </c>
      <c r="E576" s="21" t="s">
        <v>74</v>
      </c>
      <c r="F576" s="21" t="s">
        <v>72</v>
      </c>
      <c r="G576" s="21">
        <v>0</v>
      </c>
      <c r="H576" s="21">
        <v>90</v>
      </c>
    </row>
    <row r="577" spans="1:8" x14ac:dyDescent="0.25">
      <c r="A577" s="21">
        <v>2035</v>
      </c>
      <c r="B577" s="21">
        <v>0</v>
      </c>
      <c r="C577" s="21">
        <v>2</v>
      </c>
      <c r="D577" s="21" t="s">
        <v>78</v>
      </c>
      <c r="E577" s="21" t="s">
        <v>74</v>
      </c>
      <c r="F577" s="21" t="s">
        <v>72</v>
      </c>
      <c r="G577" s="21">
        <v>1</v>
      </c>
      <c r="H577" s="21">
        <v>229</v>
      </c>
    </row>
    <row r="578" spans="1:8" x14ac:dyDescent="0.25">
      <c r="A578" s="21">
        <v>2035</v>
      </c>
      <c r="B578" s="21">
        <v>0</v>
      </c>
      <c r="C578" s="21">
        <v>2</v>
      </c>
      <c r="D578" s="21" t="s">
        <v>78</v>
      </c>
      <c r="E578" s="21" t="s">
        <v>74</v>
      </c>
      <c r="F578" s="21" t="s">
        <v>72</v>
      </c>
      <c r="G578" s="21">
        <v>2</v>
      </c>
      <c r="H578" s="21">
        <v>196</v>
      </c>
    </row>
    <row r="579" spans="1:8" x14ac:dyDescent="0.25">
      <c r="A579" s="21">
        <v>2035</v>
      </c>
      <c r="B579" s="21">
        <v>0</v>
      </c>
      <c r="C579" s="21">
        <v>2</v>
      </c>
      <c r="D579" s="21" t="s">
        <v>78</v>
      </c>
      <c r="E579" s="21" t="s">
        <v>74</v>
      </c>
      <c r="F579" s="21" t="s">
        <v>72</v>
      </c>
      <c r="G579" s="21">
        <v>3</v>
      </c>
      <c r="H579" s="21">
        <v>60</v>
      </c>
    </row>
    <row r="580" spans="1:8" x14ac:dyDescent="0.25">
      <c r="A580" s="21">
        <v>2035</v>
      </c>
      <c r="B580" s="21">
        <v>0</v>
      </c>
      <c r="C580" s="21">
        <v>2</v>
      </c>
      <c r="D580" s="21" t="s">
        <v>78</v>
      </c>
      <c r="E580" s="21" t="s">
        <v>74</v>
      </c>
      <c r="F580" s="21" t="s">
        <v>72</v>
      </c>
      <c r="G580" s="21">
        <v>4</v>
      </c>
      <c r="H580" s="21">
        <v>54</v>
      </c>
    </row>
    <row r="581" spans="1:8" x14ac:dyDescent="0.25">
      <c r="A581" s="21">
        <v>2035</v>
      </c>
      <c r="B581" s="21">
        <v>0</v>
      </c>
      <c r="C581" s="21">
        <v>2</v>
      </c>
      <c r="D581" s="21" t="s">
        <v>78</v>
      </c>
      <c r="E581" s="21" t="s">
        <v>73</v>
      </c>
      <c r="F581" s="21" t="s">
        <v>71</v>
      </c>
      <c r="G581" s="21">
        <v>0</v>
      </c>
      <c r="H581" s="21">
        <v>397</v>
      </c>
    </row>
    <row r="582" spans="1:8" x14ac:dyDescent="0.25">
      <c r="A582" s="21">
        <v>2035</v>
      </c>
      <c r="B582" s="21">
        <v>0</v>
      </c>
      <c r="C582" s="21">
        <v>2</v>
      </c>
      <c r="D582" s="21" t="s">
        <v>78</v>
      </c>
      <c r="E582" s="21" t="s">
        <v>73</v>
      </c>
      <c r="F582" s="21" t="s">
        <v>71</v>
      </c>
      <c r="G582" s="21">
        <v>1</v>
      </c>
      <c r="H582" s="21">
        <v>3291</v>
      </c>
    </row>
    <row r="583" spans="1:8" x14ac:dyDescent="0.25">
      <c r="A583" s="21">
        <v>2035</v>
      </c>
      <c r="B583" s="21">
        <v>0</v>
      </c>
      <c r="C583" s="21">
        <v>2</v>
      </c>
      <c r="D583" s="21" t="s">
        <v>78</v>
      </c>
      <c r="E583" s="21" t="s">
        <v>73</v>
      </c>
      <c r="F583" s="21" t="s">
        <v>71</v>
      </c>
      <c r="G583" s="21">
        <v>2</v>
      </c>
      <c r="H583" s="21">
        <v>5415</v>
      </c>
    </row>
    <row r="584" spans="1:8" x14ac:dyDescent="0.25">
      <c r="A584" s="21">
        <v>2035</v>
      </c>
      <c r="B584" s="21">
        <v>0</v>
      </c>
      <c r="C584" s="21">
        <v>2</v>
      </c>
      <c r="D584" s="21" t="s">
        <v>78</v>
      </c>
      <c r="E584" s="21" t="s">
        <v>73</v>
      </c>
      <c r="F584" s="21" t="s">
        <v>71</v>
      </c>
      <c r="G584" s="21">
        <v>3</v>
      </c>
      <c r="H584" s="21">
        <v>2589</v>
      </c>
    </row>
    <row r="585" spans="1:8" x14ac:dyDescent="0.25">
      <c r="A585" s="21">
        <v>2035</v>
      </c>
      <c r="B585" s="21">
        <v>0</v>
      </c>
      <c r="C585" s="21">
        <v>2</v>
      </c>
      <c r="D585" s="21" t="s">
        <v>78</v>
      </c>
      <c r="E585" s="21" t="s">
        <v>73</v>
      </c>
      <c r="F585" s="21" t="s">
        <v>71</v>
      </c>
      <c r="G585" s="21">
        <v>4</v>
      </c>
      <c r="H585" s="21">
        <v>2151</v>
      </c>
    </row>
    <row r="586" spans="1:8" x14ac:dyDescent="0.25">
      <c r="A586" s="21">
        <v>2035</v>
      </c>
      <c r="B586" s="21">
        <v>0</v>
      </c>
      <c r="C586" s="21">
        <v>2</v>
      </c>
      <c r="D586" s="21" t="s">
        <v>78</v>
      </c>
      <c r="E586" s="21" t="s">
        <v>73</v>
      </c>
      <c r="F586" s="21" t="s">
        <v>72</v>
      </c>
      <c r="G586" s="21">
        <v>0</v>
      </c>
      <c r="H586" s="21">
        <v>260</v>
      </c>
    </row>
    <row r="587" spans="1:8" x14ac:dyDescent="0.25">
      <c r="A587" s="21">
        <v>2035</v>
      </c>
      <c r="B587" s="21">
        <v>0</v>
      </c>
      <c r="C587" s="21">
        <v>2</v>
      </c>
      <c r="D587" s="21" t="s">
        <v>78</v>
      </c>
      <c r="E587" s="21" t="s">
        <v>73</v>
      </c>
      <c r="F587" s="21" t="s">
        <v>72</v>
      </c>
      <c r="G587" s="21">
        <v>1</v>
      </c>
      <c r="H587" s="21">
        <v>681</v>
      </c>
    </row>
    <row r="588" spans="1:8" x14ac:dyDescent="0.25">
      <c r="A588" s="21">
        <v>2035</v>
      </c>
      <c r="B588" s="21">
        <v>0</v>
      </c>
      <c r="C588" s="21">
        <v>2</v>
      </c>
      <c r="D588" s="21" t="s">
        <v>78</v>
      </c>
      <c r="E588" s="21" t="s">
        <v>73</v>
      </c>
      <c r="F588" s="21" t="s">
        <v>72</v>
      </c>
      <c r="G588" s="21">
        <v>2</v>
      </c>
      <c r="H588" s="21">
        <v>1916</v>
      </c>
    </row>
    <row r="589" spans="1:8" x14ac:dyDescent="0.25">
      <c r="A589" s="21">
        <v>2035</v>
      </c>
      <c r="B589" s="21">
        <v>0</v>
      </c>
      <c r="C589" s="21">
        <v>2</v>
      </c>
      <c r="D589" s="21" t="s">
        <v>78</v>
      </c>
      <c r="E589" s="21" t="s">
        <v>73</v>
      </c>
      <c r="F589" s="21" t="s">
        <v>72</v>
      </c>
      <c r="G589" s="21">
        <v>3</v>
      </c>
      <c r="H589" s="21">
        <v>1035</v>
      </c>
    </row>
    <row r="590" spans="1:8" x14ac:dyDescent="0.25">
      <c r="A590" s="21">
        <v>2035</v>
      </c>
      <c r="B590" s="21">
        <v>0</v>
      </c>
      <c r="C590" s="21">
        <v>2</v>
      </c>
      <c r="D590" s="21" t="s">
        <v>78</v>
      </c>
      <c r="E590" s="21" t="s">
        <v>73</v>
      </c>
      <c r="F590" s="21" t="s">
        <v>72</v>
      </c>
      <c r="G590" s="21">
        <v>4</v>
      </c>
      <c r="H590" s="21">
        <v>759</v>
      </c>
    </row>
    <row r="591" spans="1:8" x14ac:dyDescent="0.25">
      <c r="A591" s="21">
        <v>2035</v>
      </c>
      <c r="B591" s="21">
        <v>0</v>
      </c>
      <c r="C591" s="21">
        <v>2</v>
      </c>
      <c r="D591" s="21" t="s">
        <v>78</v>
      </c>
      <c r="E591" s="21" t="s">
        <v>76</v>
      </c>
      <c r="F591" s="21" t="s">
        <v>71</v>
      </c>
      <c r="G591" s="21">
        <v>0</v>
      </c>
      <c r="H591" s="21">
        <v>427</v>
      </c>
    </row>
    <row r="592" spans="1:8" x14ac:dyDescent="0.25">
      <c r="A592" s="21">
        <v>2035</v>
      </c>
      <c r="B592" s="21">
        <v>0</v>
      </c>
      <c r="C592" s="21">
        <v>2</v>
      </c>
      <c r="D592" s="21" t="s">
        <v>78</v>
      </c>
      <c r="E592" s="21" t="s">
        <v>76</v>
      </c>
      <c r="F592" s="21" t="s">
        <v>71</v>
      </c>
      <c r="G592" s="21">
        <v>1</v>
      </c>
      <c r="H592" s="21">
        <v>414</v>
      </c>
    </row>
    <row r="593" spans="1:8" x14ac:dyDescent="0.25">
      <c r="A593" s="21">
        <v>2035</v>
      </c>
      <c r="B593" s="21">
        <v>0</v>
      </c>
      <c r="C593" s="21">
        <v>2</v>
      </c>
      <c r="D593" s="21" t="s">
        <v>78</v>
      </c>
      <c r="E593" s="21" t="s">
        <v>76</v>
      </c>
      <c r="F593" s="21" t="s">
        <v>71</v>
      </c>
      <c r="G593" s="21">
        <v>2</v>
      </c>
      <c r="H593" s="21">
        <v>637</v>
      </c>
    </row>
    <row r="594" spans="1:8" x14ac:dyDescent="0.25">
      <c r="A594" s="21">
        <v>2035</v>
      </c>
      <c r="B594" s="21">
        <v>0</v>
      </c>
      <c r="C594" s="21">
        <v>2</v>
      </c>
      <c r="D594" s="21" t="s">
        <v>78</v>
      </c>
      <c r="E594" s="21" t="s">
        <v>76</v>
      </c>
      <c r="F594" s="21" t="s">
        <v>71</v>
      </c>
      <c r="G594" s="21">
        <v>3</v>
      </c>
      <c r="H594" s="21">
        <v>250</v>
      </c>
    </row>
    <row r="595" spans="1:8" x14ac:dyDescent="0.25">
      <c r="A595" s="21">
        <v>2035</v>
      </c>
      <c r="B595" s="21">
        <v>0</v>
      </c>
      <c r="C595" s="21">
        <v>2</v>
      </c>
      <c r="D595" s="21" t="s">
        <v>78</v>
      </c>
      <c r="E595" s="21" t="s">
        <v>76</v>
      </c>
      <c r="F595" s="21" t="s">
        <v>71</v>
      </c>
      <c r="G595" s="21">
        <v>4</v>
      </c>
      <c r="H595" s="21">
        <v>248</v>
      </c>
    </row>
    <row r="596" spans="1:8" x14ac:dyDescent="0.25">
      <c r="A596" s="21">
        <v>2035</v>
      </c>
      <c r="B596" s="21">
        <v>0</v>
      </c>
      <c r="C596" s="21">
        <v>2</v>
      </c>
      <c r="D596" s="21" t="s">
        <v>78</v>
      </c>
      <c r="E596" s="21" t="s">
        <v>76</v>
      </c>
      <c r="F596" s="21" t="s">
        <v>72</v>
      </c>
      <c r="G596" s="21">
        <v>0</v>
      </c>
      <c r="H596" s="21">
        <v>1206</v>
      </c>
    </row>
    <row r="597" spans="1:8" x14ac:dyDescent="0.25">
      <c r="A597" s="21">
        <v>2035</v>
      </c>
      <c r="B597" s="21">
        <v>0</v>
      </c>
      <c r="C597" s="21">
        <v>2</v>
      </c>
      <c r="D597" s="21" t="s">
        <v>78</v>
      </c>
      <c r="E597" s="21" t="s">
        <v>76</v>
      </c>
      <c r="F597" s="21" t="s">
        <v>72</v>
      </c>
      <c r="G597" s="21">
        <v>1</v>
      </c>
      <c r="H597" s="21">
        <v>1214</v>
      </c>
    </row>
    <row r="598" spans="1:8" x14ac:dyDescent="0.25">
      <c r="A598" s="21">
        <v>2035</v>
      </c>
      <c r="B598" s="21">
        <v>0</v>
      </c>
      <c r="C598" s="21">
        <v>2</v>
      </c>
      <c r="D598" s="21" t="s">
        <v>78</v>
      </c>
      <c r="E598" s="21" t="s">
        <v>76</v>
      </c>
      <c r="F598" s="21" t="s">
        <v>72</v>
      </c>
      <c r="G598" s="21">
        <v>2</v>
      </c>
      <c r="H598" s="21">
        <v>1544</v>
      </c>
    </row>
    <row r="599" spans="1:8" x14ac:dyDescent="0.25">
      <c r="A599" s="21">
        <v>2035</v>
      </c>
      <c r="B599" s="21">
        <v>0</v>
      </c>
      <c r="C599" s="21">
        <v>2</v>
      </c>
      <c r="D599" s="21" t="s">
        <v>78</v>
      </c>
      <c r="E599" s="21" t="s">
        <v>76</v>
      </c>
      <c r="F599" s="21" t="s">
        <v>72</v>
      </c>
      <c r="G599" s="21">
        <v>3</v>
      </c>
      <c r="H599" s="21">
        <v>550</v>
      </c>
    </row>
    <row r="600" spans="1:8" x14ac:dyDescent="0.25">
      <c r="A600" s="21">
        <v>2035</v>
      </c>
      <c r="B600" s="21">
        <v>0</v>
      </c>
      <c r="C600" s="21">
        <v>2</v>
      </c>
      <c r="D600" s="21" t="s">
        <v>78</v>
      </c>
      <c r="E600" s="21" t="s">
        <v>76</v>
      </c>
      <c r="F600" s="21" t="s">
        <v>72</v>
      </c>
      <c r="G600" s="21">
        <v>4</v>
      </c>
      <c r="H600" s="21">
        <v>436</v>
      </c>
    </row>
    <row r="601" spans="1:8" x14ac:dyDescent="0.25">
      <c r="A601" s="21">
        <v>2035</v>
      </c>
      <c r="B601" s="21">
        <v>0</v>
      </c>
      <c r="C601" s="21">
        <v>3</v>
      </c>
      <c r="D601" s="21" t="s">
        <v>75</v>
      </c>
      <c r="E601" s="21" t="s">
        <v>70</v>
      </c>
      <c r="F601" s="21" t="s">
        <v>71</v>
      </c>
      <c r="G601" s="21">
        <v>0</v>
      </c>
      <c r="H601" s="21">
        <v>209</v>
      </c>
    </row>
    <row r="602" spans="1:8" x14ac:dyDescent="0.25">
      <c r="A602" s="21">
        <v>2035</v>
      </c>
      <c r="B602" s="21">
        <v>0</v>
      </c>
      <c r="C602" s="21">
        <v>3</v>
      </c>
      <c r="D602" s="21" t="s">
        <v>75</v>
      </c>
      <c r="E602" s="21" t="s">
        <v>70</v>
      </c>
      <c r="F602" s="21" t="s">
        <v>71</v>
      </c>
      <c r="G602" s="21">
        <v>1</v>
      </c>
      <c r="H602" s="21">
        <v>1798</v>
      </c>
    </row>
    <row r="603" spans="1:8" x14ac:dyDescent="0.25">
      <c r="A603" s="21">
        <v>2035</v>
      </c>
      <c r="B603" s="21">
        <v>0</v>
      </c>
      <c r="C603" s="21">
        <v>3</v>
      </c>
      <c r="D603" s="21" t="s">
        <v>75</v>
      </c>
      <c r="E603" s="21" t="s">
        <v>70</v>
      </c>
      <c r="F603" s="21" t="s">
        <v>71</v>
      </c>
      <c r="G603" s="21">
        <v>2</v>
      </c>
      <c r="H603" s="21">
        <v>3868</v>
      </c>
    </row>
    <row r="604" spans="1:8" x14ac:dyDescent="0.25">
      <c r="A604" s="21">
        <v>2035</v>
      </c>
      <c r="B604" s="21">
        <v>0</v>
      </c>
      <c r="C604" s="21">
        <v>3</v>
      </c>
      <c r="D604" s="21" t="s">
        <v>75</v>
      </c>
      <c r="E604" s="21" t="s">
        <v>70</v>
      </c>
      <c r="F604" s="21" t="s">
        <v>71</v>
      </c>
      <c r="G604" s="21">
        <v>3</v>
      </c>
      <c r="H604" s="21">
        <v>1530</v>
      </c>
    </row>
    <row r="605" spans="1:8" x14ac:dyDescent="0.25">
      <c r="A605" s="21">
        <v>2035</v>
      </c>
      <c r="B605" s="21">
        <v>0</v>
      </c>
      <c r="C605" s="21">
        <v>3</v>
      </c>
      <c r="D605" s="21" t="s">
        <v>75</v>
      </c>
      <c r="E605" s="21" t="s">
        <v>70</v>
      </c>
      <c r="F605" s="21" t="s">
        <v>71</v>
      </c>
      <c r="G605" s="21">
        <v>4</v>
      </c>
      <c r="H605" s="21">
        <v>957</v>
      </c>
    </row>
    <row r="606" spans="1:8" x14ac:dyDescent="0.25">
      <c r="A606" s="21">
        <v>2035</v>
      </c>
      <c r="B606" s="21">
        <v>0</v>
      </c>
      <c r="C606" s="21">
        <v>3</v>
      </c>
      <c r="D606" s="21" t="s">
        <v>75</v>
      </c>
      <c r="E606" s="21" t="s">
        <v>70</v>
      </c>
      <c r="F606" s="21" t="s">
        <v>72</v>
      </c>
      <c r="G606" s="21">
        <v>0</v>
      </c>
      <c r="H606" s="21">
        <v>226</v>
      </c>
    </row>
    <row r="607" spans="1:8" x14ac:dyDescent="0.25">
      <c r="A607" s="21">
        <v>2035</v>
      </c>
      <c r="B607" s="21">
        <v>0</v>
      </c>
      <c r="C607" s="21">
        <v>3</v>
      </c>
      <c r="D607" s="21" t="s">
        <v>75</v>
      </c>
      <c r="E607" s="21" t="s">
        <v>70</v>
      </c>
      <c r="F607" s="21" t="s">
        <v>72</v>
      </c>
      <c r="G607" s="21">
        <v>1</v>
      </c>
      <c r="H607" s="21">
        <v>2643</v>
      </c>
    </row>
    <row r="608" spans="1:8" x14ac:dyDescent="0.25">
      <c r="A608" s="21">
        <v>2035</v>
      </c>
      <c r="B608" s="21">
        <v>0</v>
      </c>
      <c r="C608" s="21">
        <v>3</v>
      </c>
      <c r="D608" s="21" t="s">
        <v>75</v>
      </c>
      <c r="E608" s="21" t="s">
        <v>70</v>
      </c>
      <c r="F608" s="21" t="s">
        <v>72</v>
      </c>
      <c r="G608" s="21">
        <v>2</v>
      </c>
      <c r="H608" s="21">
        <v>4359</v>
      </c>
    </row>
    <row r="609" spans="1:8" x14ac:dyDescent="0.25">
      <c r="A609" s="21">
        <v>2035</v>
      </c>
      <c r="B609" s="21">
        <v>0</v>
      </c>
      <c r="C609" s="21">
        <v>3</v>
      </c>
      <c r="D609" s="21" t="s">
        <v>75</v>
      </c>
      <c r="E609" s="21" t="s">
        <v>70</v>
      </c>
      <c r="F609" s="21" t="s">
        <v>72</v>
      </c>
      <c r="G609" s="21">
        <v>3</v>
      </c>
      <c r="H609" s="21">
        <v>1626</v>
      </c>
    </row>
    <row r="610" spans="1:8" x14ac:dyDescent="0.25">
      <c r="A610" s="21">
        <v>2035</v>
      </c>
      <c r="B610" s="21">
        <v>0</v>
      </c>
      <c r="C610" s="21">
        <v>3</v>
      </c>
      <c r="D610" s="21" t="s">
        <v>75</v>
      </c>
      <c r="E610" s="21" t="s">
        <v>70</v>
      </c>
      <c r="F610" s="21" t="s">
        <v>72</v>
      </c>
      <c r="G610" s="21">
        <v>4</v>
      </c>
      <c r="H610" s="21">
        <v>802</v>
      </c>
    </row>
    <row r="611" spans="1:8" x14ac:dyDescent="0.25">
      <c r="A611" s="21">
        <v>2035</v>
      </c>
      <c r="B611" s="21">
        <v>0</v>
      </c>
      <c r="C611" s="21">
        <v>3</v>
      </c>
      <c r="D611" s="21" t="s">
        <v>75</v>
      </c>
      <c r="E611" s="21" t="s">
        <v>74</v>
      </c>
      <c r="F611" s="21" t="s">
        <v>71</v>
      </c>
      <c r="G611" s="21">
        <v>0</v>
      </c>
      <c r="H611" s="21">
        <v>125</v>
      </c>
    </row>
    <row r="612" spans="1:8" x14ac:dyDescent="0.25">
      <c r="A612" s="21">
        <v>2035</v>
      </c>
      <c r="B612" s="21">
        <v>0</v>
      </c>
      <c r="C612" s="21">
        <v>3</v>
      </c>
      <c r="D612" s="21" t="s">
        <v>75</v>
      </c>
      <c r="E612" s="21" t="s">
        <v>74</v>
      </c>
      <c r="F612" s="21" t="s">
        <v>71</v>
      </c>
      <c r="G612" s="21">
        <v>1</v>
      </c>
      <c r="H612" s="21">
        <v>130</v>
      </c>
    </row>
    <row r="613" spans="1:8" x14ac:dyDescent="0.25">
      <c r="A613" s="21">
        <v>2035</v>
      </c>
      <c r="B613" s="21">
        <v>0</v>
      </c>
      <c r="C613" s="21">
        <v>3</v>
      </c>
      <c r="D613" s="21" t="s">
        <v>75</v>
      </c>
      <c r="E613" s="21" t="s">
        <v>74</v>
      </c>
      <c r="F613" s="21" t="s">
        <v>71</v>
      </c>
      <c r="G613" s="21">
        <v>2</v>
      </c>
      <c r="H613" s="21">
        <v>186</v>
      </c>
    </row>
    <row r="614" spans="1:8" x14ac:dyDescent="0.25">
      <c r="A614" s="21">
        <v>2035</v>
      </c>
      <c r="B614" s="21">
        <v>0</v>
      </c>
      <c r="C614" s="21">
        <v>3</v>
      </c>
      <c r="D614" s="21" t="s">
        <v>75</v>
      </c>
      <c r="E614" s="21" t="s">
        <v>74</v>
      </c>
      <c r="F614" s="21" t="s">
        <v>71</v>
      </c>
      <c r="G614" s="21">
        <v>3</v>
      </c>
      <c r="H614" s="21">
        <v>61</v>
      </c>
    </row>
    <row r="615" spans="1:8" x14ac:dyDescent="0.25">
      <c r="A615" s="21">
        <v>2035</v>
      </c>
      <c r="B615" s="21">
        <v>0</v>
      </c>
      <c r="C615" s="21">
        <v>3</v>
      </c>
      <c r="D615" s="21" t="s">
        <v>75</v>
      </c>
      <c r="E615" s="21" t="s">
        <v>74</v>
      </c>
      <c r="F615" s="21" t="s">
        <v>71</v>
      </c>
      <c r="G615" s="21">
        <v>4</v>
      </c>
      <c r="H615" s="21">
        <v>54</v>
      </c>
    </row>
    <row r="616" spans="1:8" x14ac:dyDescent="0.25">
      <c r="A616" s="21">
        <v>2035</v>
      </c>
      <c r="B616" s="21">
        <v>0</v>
      </c>
      <c r="C616" s="21">
        <v>3</v>
      </c>
      <c r="D616" s="21" t="s">
        <v>75</v>
      </c>
      <c r="E616" s="21" t="s">
        <v>74</v>
      </c>
      <c r="F616" s="21" t="s">
        <v>72</v>
      </c>
      <c r="G616" s="21">
        <v>0</v>
      </c>
      <c r="H616" s="21">
        <v>66</v>
      </c>
    </row>
    <row r="617" spans="1:8" x14ac:dyDescent="0.25">
      <c r="A617" s="21">
        <v>2035</v>
      </c>
      <c r="B617" s="21">
        <v>0</v>
      </c>
      <c r="C617" s="21">
        <v>3</v>
      </c>
      <c r="D617" s="21" t="s">
        <v>75</v>
      </c>
      <c r="E617" s="21" t="s">
        <v>74</v>
      </c>
      <c r="F617" s="21" t="s">
        <v>72</v>
      </c>
      <c r="G617" s="21">
        <v>1</v>
      </c>
      <c r="H617" s="21">
        <v>83</v>
      </c>
    </row>
    <row r="618" spans="1:8" x14ac:dyDescent="0.25">
      <c r="A618" s="21">
        <v>2035</v>
      </c>
      <c r="B618" s="21">
        <v>0</v>
      </c>
      <c r="C618" s="21">
        <v>3</v>
      </c>
      <c r="D618" s="21" t="s">
        <v>75</v>
      </c>
      <c r="E618" s="21" t="s">
        <v>74</v>
      </c>
      <c r="F618" s="21" t="s">
        <v>72</v>
      </c>
      <c r="G618" s="21">
        <v>2</v>
      </c>
      <c r="H618" s="21">
        <v>54</v>
      </c>
    </row>
    <row r="619" spans="1:8" x14ac:dyDescent="0.25">
      <c r="A619" s="21">
        <v>2035</v>
      </c>
      <c r="B619" s="21">
        <v>0</v>
      </c>
      <c r="C619" s="21">
        <v>3</v>
      </c>
      <c r="D619" s="21" t="s">
        <v>75</v>
      </c>
      <c r="E619" s="21" t="s">
        <v>74</v>
      </c>
      <c r="F619" s="21" t="s">
        <v>72</v>
      </c>
      <c r="G619" s="21">
        <v>3</v>
      </c>
      <c r="H619" s="21">
        <v>17</v>
      </c>
    </row>
    <row r="620" spans="1:8" x14ac:dyDescent="0.25">
      <c r="A620" s="21">
        <v>2035</v>
      </c>
      <c r="B620" s="21">
        <v>0</v>
      </c>
      <c r="C620" s="21">
        <v>3</v>
      </c>
      <c r="D620" s="21" t="s">
        <v>75</v>
      </c>
      <c r="E620" s="21" t="s">
        <v>74</v>
      </c>
      <c r="F620" s="21" t="s">
        <v>72</v>
      </c>
      <c r="G620" s="21">
        <v>4</v>
      </c>
      <c r="H620" s="21">
        <v>9</v>
      </c>
    </row>
    <row r="621" spans="1:8" x14ac:dyDescent="0.25">
      <c r="A621" s="21">
        <v>2035</v>
      </c>
      <c r="B621" s="21">
        <v>0</v>
      </c>
      <c r="C621" s="21">
        <v>3</v>
      </c>
      <c r="D621" s="21" t="s">
        <v>75</v>
      </c>
      <c r="E621" s="21" t="s">
        <v>73</v>
      </c>
      <c r="F621" s="21" t="s">
        <v>71</v>
      </c>
      <c r="G621" s="21">
        <v>0</v>
      </c>
      <c r="H621" s="21">
        <v>472</v>
      </c>
    </row>
    <row r="622" spans="1:8" x14ac:dyDescent="0.25">
      <c r="A622" s="21">
        <v>2035</v>
      </c>
      <c r="B622" s="21">
        <v>0</v>
      </c>
      <c r="C622" s="21">
        <v>3</v>
      </c>
      <c r="D622" s="21" t="s">
        <v>75</v>
      </c>
      <c r="E622" s="21" t="s">
        <v>73</v>
      </c>
      <c r="F622" s="21" t="s">
        <v>71</v>
      </c>
      <c r="G622" s="21">
        <v>1</v>
      </c>
      <c r="H622" s="21">
        <v>3179</v>
      </c>
    </row>
    <row r="623" spans="1:8" x14ac:dyDescent="0.25">
      <c r="A623" s="21">
        <v>2035</v>
      </c>
      <c r="B623" s="21">
        <v>0</v>
      </c>
      <c r="C623" s="21">
        <v>3</v>
      </c>
      <c r="D623" s="21" t="s">
        <v>75</v>
      </c>
      <c r="E623" s="21" t="s">
        <v>73</v>
      </c>
      <c r="F623" s="21" t="s">
        <v>71</v>
      </c>
      <c r="G623" s="21">
        <v>2</v>
      </c>
      <c r="H623" s="21">
        <v>5019</v>
      </c>
    </row>
    <row r="624" spans="1:8" x14ac:dyDescent="0.25">
      <c r="A624" s="21">
        <v>2035</v>
      </c>
      <c r="B624" s="21">
        <v>0</v>
      </c>
      <c r="C624" s="21">
        <v>3</v>
      </c>
      <c r="D624" s="21" t="s">
        <v>75</v>
      </c>
      <c r="E624" s="21" t="s">
        <v>73</v>
      </c>
      <c r="F624" s="21" t="s">
        <v>71</v>
      </c>
      <c r="G624" s="21">
        <v>3</v>
      </c>
      <c r="H624" s="21">
        <v>2433</v>
      </c>
    </row>
    <row r="625" spans="1:8" x14ac:dyDescent="0.25">
      <c r="A625" s="21">
        <v>2035</v>
      </c>
      <c r="B625" s="21">
        <v>0</v>
      </c>
      <c r="C625" s="21">
        <v>3</v>
      </c>
      <c r="D625" s="21" t="s">
        <v>75</v>
      </c>
      <c r="E625" s="21" t="s">
        <v>73</v>
      </c>
      <c r="F625" s="21" t="s">
        <v>71</v>
      </c>
      <c r="G625" s="21">
        <v>4</v>
      </c>
      <c r="H625" s="21">
        <v>1722</v>
      </c>
    </row>
    <row r="626" spans="1:8" x14ac:dyDescent="0.25">
      <c r="A626" s="21">
        <v>2035</v>
      </c>
      <c r="B626" s="21">
        <v>0</v>
      </c>
      <c r="C626" s="21">
        <v>3</v>
      </c>
      <c r="D626" s="21" t="s">
        <v>75</v>
      </c>
      <c r="E626" s="21" t="s">
        <v>73</v>
      </c>
      <c r="F626" s="21" t="s">
        <v>72</v>
      </c>
      <c r="G626" s="21">
        <v>0</v>
      </c>
      <c r="H626" s="21">
        <v>199</v>
      </c>
    </row>
    <row r="627" spans="1:8" x14ac:dyDescent="0.25">
      <c r="A627" s="21">
        <v>2035</v>
      </c>
      <c r="B627" s="21">
        <v>0</v>
      </c>
      <c r="C627" s="21">
        <v>3</v>
      </c>
      <c r="D627" s="21" t="s">
        <v>75</v>
      </c>
      <c r="E627" s="21" t="s">
        <v>73</v>
      </c>
      <c r="F627" s="21" t="s">
        <v>72</v>
      </c>
      <c r="G627" s="21">
        <v>1</v>
      </c>
      <c r="H627" s="21">
        <v>345</v>
      </c>
    </row>
    <row r="628" spans="1:8" x14ac:dyDescent="0.25">
      <c r="A628" s="21">
        <v>2035</v>
      </c>
      <c r="B628" s="21">
        <v>0</v>
      </c>
      <c r="C628" s="21">
        <v>3</v>
      </c>
      <c r="D628" s="21" t="s">
        <v>75</v>
      </c>
      <c r="E628" s="21" t="s">
        <v>73</v>
      </c>
      <c r="F628" s="21" t="s">
        <v>72</v>
      </c>
      <c r="G628" s="21">
        <v>2</v>
      </c>
      <c r="H628" s="21">
        <v>673</v>
      </c>
    </row>
    <row r="629" spans="1:8" x14ac:dyDescent="0.25">
      <c r="A629" s="21">
        <v>2035</v>
      </c>
      <c r="B629" s="21">
        <v>0</v>
      </c>
      <c r="C629" s="21">
        <v>3</v>
      </c>
      <c r="D629" s="21" t="s">
        <v>75</v>
      </c>
      <c r="E629" s="21" t="s">
        <v>73</v>
      </c>
      <c r="F629" s="21" t="s">
        <v>72</v>
      </c>
      <c r="G629" s="21">
        <v>3</v>
      </c>
      <c r="H629" s="21">
        <v>326</v>
      </c>
    </row>
    <row r="630" spans="1:8" x14ac:dyDescent="0.25">
      <c r="A630" s="21">
        <v>2035</v>
      </c>
      <c r="B630" s="21">
        <v>0</v>
      </c>
      <c r="C630" s="21">
        <v>3</v>
      </c>
      <c r="D630" s="21" t="s">
        <v>75</v>
      </c>
      <c r="E630" s="21" t="s">
        <v>73</v>
      </c>
      <c r="F630" s="21" t="s">
        <v>72</v>
      </c>
      <c r="G630" s="21">
        <v>4</v>
      </c>
      <c r="H630" s="21">
        <v>241</v>
      </c>
    </row>
    <row r="631" spans="1:8" x14ac:dyDescent="0.25">
      <c r="A631" s="21">
        <v>2035</v>
      </c>
      <c r="B631" s="21">
        <v>0</v>
      </c>
      <c r="C631" s="21">
        <v>3</v>
      </c>
      <c r="D631" s="21" t="s">
        <v>75</v>
      </c>
      <c r="E631" s="21" t="s">
        <v>76</v>
      </c>
      <c r="F631" s="21" t="s">
        <v>71</v>
      </c>
      <c r="G631" s="21">
        <v>0</v>
      </c>
      <c r="H631" s="21">
        <v>207</v>
      </c>
    </row>
    <row r="632" spans="1:8" x14ac:dyDescent="0.25">
      <c r="A632" s="21">
        <v>2035</v>
      </c>
      <c r="B632" s="21">
        <v>0</v>
      </c>
      <c r="C632" s="21">
        <v>3</v>
      </c>
      <c r="D632" s="21" t="s">
        <v>75</v>
      </c>
      <c r="E632" s="21" t="s">
        <v>76</v>
      </c>
      <c r="F632" s="21" t="s">
        <v>71</v>
      </c>
      <c r="G632" s="21">
        <v>1</v>
      </c>
      <c r="H632" s="21">
        <v>174</v>
      </c>
    </row>
    <row r="633" spans="1:8" x14ac:dyDescent="0.25">
      <c r="A633" s="21">
        <v>2035</v>
      </c>
      <c r="B633" s="21">
        <v>0</v>
      </c>
      <c r="C633" s="21">
        <v>3</v>
      </c>
      <c r="D633" s="21" t="s">
        <v>75</v>
      </c>
      <c r="E633" s="21" t="s">
        <v>76</v>
      </c>
      <c r="F633" s="21" t="s">
        <v>71</v>
      </c>
      <c r="G633" s="21">
        <v>2</v>
      </c>
      <c r="H633" s="21">
        <v>194</v>
      </c>
    </row>
    <row r="634" spans="1:8" x14ac:dyDescent="0.25">
      <c r="A634" s="21">
        <v>2035</v>
      </c>
      <c r="B634" s="21">
        <v>0</v>
      </c>
      <c r="C634" s="21">
        <v>3</v>
      </c>
      <c r="D634" s="21" t="s">
        <v>75</v>
      </c>
      <c r="E634" s="21" t="s">
        <v>76</v>
      </c>
      <c r="F634" s="21" t="s">
        <v>71</v>
      </c>
      <c r="G634" s="21">
        <v>3</v>
      </c>
      <c r="H634" s="21">
        <v>68</v>
      </c>
    </row>
    <row r="635" spans="1:8" x14ac:dyDescent="0.25">
      <c r="A635" s="21">
        <v>2035</v>
      </c>
      <c r="B635" s="21">
        <v>0</v>
      </c>
      <c r="C635" s="21">
        <v>3</v>
      </c>
      <c r="D635" s="21" t="s">
        <v>75</v>
      </c>
      <c r="E635" s="21" t="s">
        <v>76</v>
      </c>
      <c r="F635" s="21" t="s">
        <v>71</v>
      </c>
      <c r="G635" s="21">
        <v>4</v>
      </c>
      <c r="H635" s="21">
        <v>49</v>
      </c>
    </row>
    <row r="636" spans="1:8" x14ac:dyDescent="0.25">
      <c r="A636" s="21">
        <v>2035</v>
      </c>
      <c r="B636" s="21">
        <v>0</v>
      </c>
      <c r="C636" s="21">
        <v>3</v>
      </c>
      <c r="D636" s="21" t="s">
        <v>75</v>
      </c>
      <c r="E636" s="21" t="s">
        <v>76</v>
      </c>
      <c r="F636" s="21" t="s">
        <v>72</v>
      </c>
      <c r="G636" s="21">
        <v>0</v>
      </c>
      <c r="H636" s="21">
        <v>726</v>
      </c>
    </row>
    <row r="637" spans="1:8" x14ac:dyDescent="0.25">
      <c r="A637" s="21">
        <v>2035</v>
      </c>
      <c r="B637" s="21">
        <v>0</v>
      </c>
      <c r="C637" s="21">
        <v>3</v>
      </c>
      <c r="D637" s="21" t="s">
        <v>75</v>
      </c>
      <c r="E637" s="21" t="s">
        <v>76</v>
      </c>
      <c r="F637" s="21" t="s">
        <v>72</v>
      </c>
      <c r="G637" s="21">
        <v>1</v>
      </c>
      <c r="H637" s="21">
        <v>427</v>
      </c>
    </row>
    <row r="638" spans="1:8" x14ac:dyDescent="0.25">
      <c r="A638" s="21">
        <v>2035</v>
      </c>
      <c r="B638" s="21">
        <v>0</v>
      </c>
      <c r="C638" s="21">
        <v>3</v>
      </c>
      <c r="D638" s="21" t="s">
        <v>75</v>
      </c>
      <c r="E638" s="21" t="s">
        <v>76</v>
      </c>
      <c r="F638" s="21" t="s">
        <v>72</v>
      </c>
      <c r="G638" s="21">
        <v>2</v>
      </c>
      <c r="H638" s="21">
        <v>320</v>
      </c>
    </row>
    <row r="639" spans="1:8" x14ac:dyDescent="0.25">
      <c r="A639" s="21">
        <v>2035</v>
      </c>
      <c r="B639" s="21">
        <v>0</v>
      </c>
      <c r="C639" s="21">
        <v>3</v>
      </c>
      <c r="D639" s="21" t="s">
        <v>75</v>
      </c>
      <c r="E639" s="21" t="s">
        <v>76</v>
      </c>
      <c r="F639" s="21" t="s">
        <v>72</v>
      </c>
      <c r="G639" s="21">
        <v>3</v>
      </c>
      <c r="H639" s="21">
        <v>113</v>
      </c>
    </row>
    <row r="640" spans="1:8" x14ac:dyDescent="0.25">
      <c r="A640" s="21">
        <v>2035</v>
      </c>
      <c r="B640" s="21">
        <v>0</v>
      </c>
      <c r="C640" s="21">
        <v>3</v>
      </c>
      <c r="D640" s="21" t="s">
        <v>75</v>
      </c>
      <c r="E640" s="21" t="s">
        <v>76</v>
      </c>
      <c r="F640" s="21" t="s">
        <v>72</v>
      </c>
      <c r="G640" s="21">
        <v>4</v>
      </c>
      <c r="H640" s="21">
        <v>57</v>
      </c>
    </row>
    <row r="641" spans="1:8" x14ac:dyDescent="0.25">
      <c r="A641" s="21">
        <v>2035</v>
      </c>
      <c r="B641" s="21">
        <v>0</v>
      </c>
      <c r="C641" s="21">
        <v>3</v>
      </c>
      <c r="D641" s="21" t="s">
        <v>69</v>
      </c>
      <c r="E641" s="21" t="s">
        <v>70</v>
      </c>
      <c r="F641" s="21" t="s">
        <v>71</v>
      </c>
      <c r="G641" s="21">
        <v>0</v>
      </c>
      <c r="H641" s="21">
        <v>8</v>
      </c>
    </row>
    <row r="642" spans="1:8" x14ac:dyDescent="0.25">
      <c r="A642" s="21">
        <v>2035</v>
      </c>
      <c r="B642" s="21">
        <v>0</v>
      </c>
      <c r="C642" s="21">
        <v>3</v>
      </c>
      <c r="D642" s="21" t="s">
        <v>69</v>
      </c>
      <c r="E642" s="21" t="s">
        <v>70</v>
      </c>
      <c r="F642" s="21" t="s">
        <v>71</v>
      </c>
      <c r="G642" s="21">
        <v>1</v>
      </c>
      <c r="H642" s="21">
        <v>52</v>
      </c>
    </row>
    <row r="643" spans="1:8" x14ac:dyDescent="0.25">
      <c r="A643" s="21">
        <v>2035</v>
      </c>
      <c r="B643" s="21">
        <v>0</v>
      </c>
      <c r="C643" s="21">
        <v>3</v>
      </c>
      <c r="D643" s="21" t="s">
        <v>69</v>
      </c>
      <c r="E643" s="21" t="s">
        <v>70</v>
      </c>
      <c r="F643" s="21" t="s">
        <v>71</v>
      </c>
      <c r="G643" s="21">
        <v>2</v>
      </c>
      <c r="H643" s="21">
        <v>107</v>
      </c>
    </row>
    <row r="644" spans="1:8" x14ac:dyDescent="0.25">
      <c r="A644" s="21">
        <v>2035</v>
      </c>
      <c r="B644" s="21">
        <v>0</v>
      </c>
      <c r="C644" s="21">
        <v>3</v>
      </c>
      <c r="D644" s="21" t="s">
        <v>69</v>
      </c>
      <c r="E644" s="21" t="s">
        <v>70</v>
      </c>
      <c r="F644" s="21" t="s">
        <v>71</v>
      </c>
      <c r="G644" s="21">
        <v>3</v>
      </c>
      <c r="H644" s="21">
        <v>45</v>
      </c>
    </row>
    <row r="645" spans="1:8" x14ac:dyDescent="0.25">
      <c r="A645" s="21">
        <v>2035</v>
      </c>
      <c r="B645" s="21">
        <v>0</v>
      </c>
      <c r="C645" s="21">
        <v>3</v>
      </c>
      <c r="D645" s="21" t="s">
        <v>69</v>
      </c>
      <c r="E645" s="21" t="s">
        <v>70</v>
      </c>
      <c r="F645" s="21" t="s">
        <v>71</v>
      </c>
      <c r="G645" s="21">
        <v>4</v>
      </c>
      <c r="H645" s="21">
        <v>19</v>
      </c>
    </row>
    <row r="646" spans="1:8" x14ac:dyDescent="0.25">
      <c r="A646" s="21">
        <v>2035</v>
      </c>
      <c r="B646" s="21">
        <v>0</v>
      </c>
      <c r="C646" s="21">
        <v>3</v>
      </c>
      <c r="D646" s="21" t="s">
        <v>69</v>
      </c>
      <c r="E646" s="21" t="s">
        <v>70</v>
      </c>
      <c r="F646" s="21" t="s">
        <v>72</v>
      </c>
      <c r="G646" s="21">
        <v>0</v>
      </c>
      <c r="H646" s="21">
        <v>79</v>
      </c>
    </row>
    <row r="647" spans="1:8" x14ac:dyDescent="0.25">
      <c r="A647" s="21">
        <v>2035</v>
      </c>
      <c r="B647" s="21">
        <v>0</v>
      </c>
      <c r="C647" s="21">
        <v>3</v>
      </c>
      <c r="D647" s="21" t="s">
        <v>69</v>
      </c>
      <c r="E647" s="21" t="s">
        <v>70</v>
      </c>
      <c r="F647" s="21" t="s">
        <v>72</v>
      </c>
      <c r="G647" s="21">
        <v>1</v>
      </c>
      <c r="H647" s="21">
        <v>656</v>
      </c>
    </row>
    <row r="648" spans="1:8" x14ac:dyDescent="0.25">
      <c r="A648" s="21">
        <v>2035</v>
      </c>
      <c r="B648" s="21">
        <v>0</v>
      </c>
      <c r="C648" s="21">
        <v>3</v>
      </c>
      <c r="D648" s="21" t="s">
        <v>69</v>
      </c>
      <c r="E648" s="21" t="s">
        <v>70</v>
      </c>
      <c r="F648" s="21" t="s">
        <v>72</v>
      </c>
      <c r="G648" s="21">
        <v>2</v>
      </c>
      <c r="H648" s="21">
        <v>978</v>
      </c>
    </row>
    <row r="649" spans="1:8" x14ac:dyDescent="0.25">
      <c r="A649" s="21">
        <v>2035</v>
      </c>
      <c r="B649" s="21">
        <v>0</v>
      </c>
      <c r="C649" s="21">
        <v>3</v>
      </c>
      <c r="D649" s="21" t="s">
        <v>69</v>
      </c>
      <c r="E649" s="21" t="s">
        <v>70</v>
      </c>
      <c r="F649" s="21" t="s">
        <v>72</v>
      </c>
      <c r="G649" s="21">
        <v>3</v>
      </c>
      <c r="H649" s="21">
        <v>419</v>
      </c>
    </row>
    <row r="650" spans="1:8" x14ac:dyDescent="0.25">
      <c r="A650" s="21">
        <v>2035</v>
      </c>
      <c r="B650" s="21">
        <v>0</v>
      </c>
      <c r="C650" s="21">
        <v>3</v>
      </c>
      <c r="D650" s="21" t="s">
        <v>69</v>
      </c>
      <c r="E650" s="21" t="s">
        <v>70</v>
      </c>
      <c r="F650" s="21" t="s">
        <v>72</v>
      </c>
      <c r="G650" s="21">
        <v>4</v>
      </c>
      <c r="H650" s="21">
        <v>237</v>
      </c>
    </row>
    <row r="651" spans="1:8" x14ac:dyDescent="0.25">
      <c r="A651" s="21">
        <v>2035</v>
      </c>
      <c r="B651" s="21">
        <v>0</v>
      </c>
      <c r="C651" s="21">
        <v>3</v>
      </c>
      <c r="D651" s="21" t="s">
        <v>69</v>
      </c>
      <c r="E651" s="21" t="s">
        <v>74</v>
      </c>
      <c r="F651" s="21" t="s">
        <v>71</v>
      </c>
      <c r="G651" s="21">
        <v>0</v>
      </c>
      <c r="H651" s="21">
        <v>4</v>
      </c>
    </row>
    <row r="652" spans="1:8" x14ac:dyDescent="0.25">
      <c r="A652" s="21">
        <v>2035</v>
      </c>
      <c r="B652" s="21">
        <v>0</v>
      </c>
      <c r="C652" s="21">
        <v>3</v>
      </c>
      <c r="D652" s="21" t="s">
        <v>69</v>
      </c>
      <c r="E652" s="21" t="s">
        <v>74</v>
      </c>
      <c r="F652" s="21" t="s">
        <v>71</v>
      </c>
      <c r="G652" s="21">
        <v>1</v>
      </c>
      <c r="H652" s="21">
        <v>7</v>
      </c>
    </row>
    <row r="653" spans="1:8" x14ac:dyDescent="0.25">
      <c r="A653" s="21">
        <v>2035</v>
      </c>
      <c r="B653" s="21">
        <v>0</v>
      </c>
      <c r="C653" s="21">
        <v>3</v>
      </c>
      <c r="D653" s="21" t="s">
        <v>69</v>
      </c>
      <c r="E653" s="21" t="s">
        <v>74</v>
      </c>
      <c r="F653" s="21" t="s">
        <v>71</v>
      </c>
      <c r="G653" s="21">
        <v>2</v>
      </c>
      <c r="H653" s="21">
        <v>2</v>
      </c>
    </row>
    <row r="654" spans="1:8" x14ac:dyDescent="0.25">
      <c r="A654" s="21">
        <v>2035</v>
      </c>
      <c r="B654" s="21">
        <v>0</v>
      </c>
      <c r="C654" s="21">
        <v>3</v>
      </c>
      <c r="D654" s="21" t="s">
        <v>69</v>
      </c>
      <c r="E654" s="21" t="s">
        <v>74</v>
      </c>
      <c r="F654" s="21" t="s">
        <v>71</v>
      </c>
      <c r="G654" s="21">
        <v>3</v>
      </c>
      <c r="H654" s="21">
        <v>2</v>
      </c>
    </row>
    <row r="655" spans="1:8" x14ac:dyDescent="0.25">
      <c r="A655" s="21">
        <v>2035</v>
      </c>
      <c r="B655" s="21">
        <v>0</v>
      </c>
      <c r="C655" s="21">
        <v>3</v>
      </c>
      <c r="D655" s="21" t="s">
        <v>69</v>
      </c>
      <c r="E655" s="21" t="s">
        <v>74</v>
      </c>
      <c r="F655" s="21" t="s">
        <v>72</v>
      </c>
      <c r="G655" s="21">
        <v>0</v>
      </c>
      <c r="H655" s="21">
        <v>24</v>
      </c>
    </row>
    <row r="656" spans="1:8" x14ac:dyDescent="0.25">
      <c r="A656" s="21">
        <v>2035</v>
      </c>
      <c r="B656" s="21">
        <v>0</v>
      </c>
      <c r="C656" s="21">
        <v>3</v>
      </c>
      <c r="D656" s="21" t="s">
        <v>69</v>
      </c>
      <c r="E656" s="21" t="s">
        <v>74</v>
      </c>
      <c r="F656" s="21" t="s">
        <v>72</v>
      </c>
      <c r="G656" s="21">
        <v>1</v>
      </c>
      <c r="H656" s="21">
        <v>15</v>
      </c>
    </row>
    <row r="657" spans="1:8" x14ac:dyDescent="0.25">
      <c r="A657" s="21">
        <v>2035</v>
      </c>
      <c r="B657" s="21">
        <v>0</v>
      </c>
      <c r="C657" s="21">
        <v>3</v>
      </c>
      <c r="D657" s="21" t="s">
        <v>69</v>
      </c>
      <c r="E657" s="21" t="s">
        <v>74</v>
      </c>
      <c r="F657" s="21" t="s">
        <v>72</v>
      </c>
      <c r="G657" s="21">
        <v>2</v>
      </c>
      <c r="H657" s="21">
        <v>13</v>
      </c>
    </row>
    <row r="658" spans="1:8" x14ac:dyDescent="0.25">
      <c r="A658" s="21">
        <v>2035</v>
      </c>
      <c r="B658" s="21">
        <v>0</v>
      </c>
      <c r="C658" s="21">
        <v>3</v>
      </c>
      <c r="D658" s="21" t="s">
        <v>69</v>
      </c>
      <c r="E658" s="21" t="s">
        <v>74</v>
      </c>
      <c r="F658" s="21" t="s">
        <v>72</v>
      </c>
      <c r="G658" s="21">
        <v>3</v>
      </c>
      <c r="H658" s="21">
        <v>6</v>
      </c>
    </row>
    <row r="659" spans="1:8" x14ac:dyDescent="0.25">
      <c r="A659" s="21">
        <v>2035</v>
      </c>
      <c r="B659" s="21">
        <v>0</v>
      </c>
      <c r="C659" s="21">
        <v>3</v>
      </c>
      <c r="D659" s="21" t="s">
        <v>69</v>
      </c>
      <c r="E659" s="21" t="s">
        <v>74</v>
      </c>
      <c r="F659" s="21" t="s">
        <v>72</v>
      </c>
      <c r="G659" s="21">
        <v>4</v>
      </c>
      <c r="H659" s="21">
        <v>2</v>
      </c>
    </row>
    <row r="660" spans="1:8" x14ac:dyDescent="0.25">
      <c r="A660" s="21">
        <v>2035</v>
      </c>
      <c r="B660" s="21">
        <v>0</v>
      </c>
      <c r="C660" s="21">
        <v>3</v>
      </c>
      <c r="D660" s="21" t="s">
        <v>69</v>
      </c>
      <c r="E660" s="21" t="s">
        <v>73</v>
      </c>
      <c r="F660" s="21" t="s">
        <v>71</v>
      </c>
      <c r="G660" s="21">
        <v>0</v>
      </c>
      <c r="H660" s="21">
        <v>9</v>
      </c>
    </row>
    <row r="661" spans="1:8" x14ac:dyDescent="0.25">
      <c r="A661" s="21">
        <v>2035</v>
      </c>
      <c r="B661" s="21">
        <v>0</v>
      </c>
      <c r="C661" s="21">
        <v>3</v>
      </c>
      <c r="D661" s="21" t="s">
        <v>69</v>
      </c>
      <c r="E661" s="21" t="s">
        <v>73</v>
      </c>
      <c r="F661" s="21" t="s">
        <v>71</v>
      </c>
      <c r="G661" s="21">
        <v>1</v>
      </c>
      <c r="H661" s="21">
        <v>69</v>
      </c>
    </row>
    <row r="662" spans="1:8" x14ac:dyDescent="0.25">
      <c r="A662" s="21">
        <v>2035</v>
      </c>
      <c r="B662" s="21">
        <v>0</v>
      </c>
      <c r="C662" s="21">
        <v>3</v>
      </c>
      <c r="D662" s="21" t="s">
        <v>69</v>
      </c>
      <c r="E662" s="21" t="s">
        <v>73</v>
      </c>
      <c r="F662" s="21" t="s">
        <v>71</v>
      </c>
      <c r="G662" s="21">
        <v>2</v>
      </c>
      <c r="H662" s="21">
        <v>138</v>
      </c>
    </row>
    <row r="663" spans="1:8" x14ac:dyDescent="0.25">
      <c r="A663" s="21">
        <v>2035</v>
      </c>
      <c r="B663" s="21">
        <v>0</v>
      </c>
      <c r="C663" s="21">
        <v>3</v>
      </c>
      <c r="D663" s="21" t="s">
        <v>69</v>
      </c>
      <c r="E663" s="21" t="s">
        <v>73</v>
      </c>
      <c r="F663" s="21" t="s">
        <v>71</v>
      </c>
      <c r="G663" s="21">
        <v>3</v>
      </c>
      <c r="H663" s="21">
        <v>71</v>
      </c>
    </row>
    <row r="664" spans="1:8" x14ac:dyDescent="0.25">
      <c r="A664" s="21">
        <v>2035</v>
      </c>
      <c r="B664" s="21">
        <v>0</v>
      </c>
      <c r="C664" s="21">
        <v>3</v>
      </c>
      <c r="D664" s="21" t="s">
        <v>69</v>
      </c>
      <c r="E664" s="21" t="s">
        <v>73</v>
      </c>
      <c r="F664" s="21" t="s">
        <v>71</v>
      </c>
      <c r="G664" s="21">
        <v>4</v>
      </c>
      <c r="H664" s="21">
        <v>49</v>
      </c>
    </row>
    <row r="665" spans="1:8" x14ac:dyDescent="0.25">
      <c r="A665" s="21">
        <v>2035</v>
      </c>
      <c r="B665" s="21">
        <v>0</v>
      </c>
      <c r="C665" s="21">
        <v>3</v>
      </c>
      <c r="D665" s="21" t="s">
        <v>69</v>
      </c>
      <c r="E665" s="21" t="s">
        <v>73</v>
      </c>
      <c r="F665" s="21" t="s">
        <v>72</v>
      </c>
      <c r="G665" s="21">
        <v>0</v>
      </c>
      <c r="H665" s="21">
        <v>48</v>
      </c>
    </row>
    <row r="666" spans="1:8" x14ac:dyDescent="0.25">
      <c r="A666" s="21">
        <v>2035</v>
      </c>
      <c r="B666" s="21">
        <v>0</v>
      </c>
      <c r="C666" s="21">
        <v>3</v>
      </c>
      <c r="D666" s="21" t="s">
        <v>69</v>
      </c>
      <c r="E666" s="21" t="s">
        <v>73</v>
      </c>
      <c r="F666" s="21" t="s">
        <v>72</v>
      </c>
      <c r="G666" s="21">
        <v>1</v>
      </c>
      <c r="H666" s="21">
        <v>94</v>
      </c>
    </row>
    <row r="667" spans="1:8" x14ac:dyDescent="0.25">
      <c r="A667" s="21">
        <v>2035</v>
      </c>
      <c r="B667" s="21">
        <v>0</v>
      </c>
      <c r="C667" s="21">
        <v>3</v>
      </c>
      <c r="D667" s="21" t="s">
        <v>69</v>
      </c>
      <c r="E667" s="21" t="s">
        <v>73</v>
      </c>
      <c r="F667" s="21" t="s">
        <v>72</v>
      </c>
      <c r="G667" s="21">
        <v>2</v>
      </c>
      <c r="H667" s="21">
        <v>144</v>
      </c>
    </row>
    <row r="668" spans="1:8" x14ac:dyDescent="0.25">
      <c r="A668" s="21">
        <v>2035</v>
      </c>
      <c r="B668" s="21">
        <v>0</v>
      </c>
      <c r="C668" s="21">
        <v>3</v>
      </c>
      <c r="D668" s="21" t="s">
        <v>69</v>
      </c>
      <c r="E668" s="21" t="s">
        <v>73</v>
      </c>
      <c r="F668" s="21" t="s">
        <v>72</v>
      </c>
      <c r="G668" s="21">
        <v>3</v>
      </c>
      <c r="H668" s="21">
        <v>60</v>
      </c>
    </row>
    <row r="669" spans="1:8" x14ac:dyDescent="0.25">
      <c r="A669" s="21">
        <v>2035</v>
      </c>
      <c r="B669" s="21">
        <v>0</v>
      </c>
      <c r="C669" s="21">
        <v>3</v>
      </c>
      <c r="D669" s="21" t="s">
        <v>69</v>
      </c>
      <c r="E669" s="21" t="s">
        <v>73</v>
      </c>
      <c r="F669" s="21" t="s">
        <v>72</v>
      </c>
      <c r="G669" s="21">
        <v>4</v>
      </c>
      <c r="H669" s="21">
        <v>49</v>
      </c>
    </row>
    <row r="670" spans="1:8" x14ac:dyDescent="0.25">
      <c r="A670" s="21">
        <v>2035</v>
      </c>
      <c r="B670" s="21">
        <v>0</v>
      </c>
      <c r="C670" s="21">
        <v>3</v>
      </c>
      <c r="D670" s="21" t="s">
        <v>69</v>
      </c>
      <c r="E670" s="21" t="s">
        <v>76</v>
      </c>
      <c r="F670" s="21" t="s">
        <v>71</v>
      </c>
      <c r="G670" s="21">
        <v>0</v>
      </c>
      <c r="H670" s="21">
        <v>7</v>
      </c>
    </row>
    <row r="671" spans="1:8" x14ac:dyDescent="0.25">
      <c r="A671" s="21">
        <v>2035</v>
      </c>
      <c r="B671" s="21">
        <v>0</v>
      </c>
      <c r="C671" s="21">
        <v>3</v>
      </c>
      <c r="D671" s="21" t="s">
        <v>69</v>
      </c>
      <c r="E671" s="21" t="s">
        <v>76</v>
      </c>
      <c r="F671" s="21" t="s">
        <v>71</v>
      </c>
      <c r="G671" s="21">
        <v>1</v>
      </c>
      <c r="H671" s="21">
        <v>4</v>
      </c>
    </row>
    <row r="672" spans="1:8" x14ac:dyDescent="0.25">
      <c r="A672" s="21">
        <v>2035</v>
      </c>
      <c r="B672" s="21">
        <v>0</v>
      </c>
      <c r="C672" s="21">
        <v>3</v>
      </c>
      <c r="D672" s="21" t="s">
        <v>69</v>
      </c>
      <c r="E672" s="21" t="s">
        <v>76</v>
      </c>
      <c r="F672" s="21" t="s">
        <v>71</v>
      </c>
      <c r="G672" s="21">
        <v>2</v>
      </c>
      <c r="H672" s="21">
        <v>8</v>
      </c>
    </row>
    <row r="673" spans="1:8" x14ac:dyDescent="0.25">
      <c r="A673" s="21">
        <v>2035</v>
      </c>
      <c r="B673" s="21">
        <v>0</v>
      </c>
      <c r="C673" s="21">
        <v>3</v>
      </c>
      <c r="D673" s="21" t="s">
        <v>69</v>
      </c>
      <c r="E673" s="21" t="s">
        <v>76</v>
      </c>
      <c r="F673" s="21" t="s">
        <v>71</v>
      </c>
      <c r="G673" s="21">
        <v>3</v>
      </c>
      <c r="H673" s="21">
        <v>2</v>
      </c>
    </row>
    <row r="674" spans="1:8" x14ac:dyDescent="0.25">
      <c r="A674" s="21">
        <v>2035</v>
      </c>
      <c r="B674" s="21">
        <v>0</v>
      </c>
      <c r="C674" s="21">
        <v>3</v>
      </c>
      <c r="D674" s="21" t="s">
        <v>69</v>
      </c>
      <c r="E674" s="21" t="s">
        <v>76</v>
      </c>
      <c r="F674" s="21" t="s">
        <v>71</v>
      </c>
      <c r="G674" s="21">
        <v>4</v>
      </c>
      <c r="H674" s="21">
        <v>3</v>
      </c>
    </row>
    <row r="675" spans="1:8" x14ac:dyDescent="0.25">
      <c r="A675" s="21">
        <v>2035</v>
      </c>
      <c r="B675" s="21">
        <v>0</v>
      </c>
      <c r="C675" s="21">
        <v>3</v>
      </c>
      <c r="D675" s="21" t="s">
        <v>69</v>
      </c>
      <c r="E675" s="21" t="s">
        <v>76</v>
      </c>
      <c r="F675" s="21" t="s">
        <v>72</v>
      </c>
      <c r="G675" s="21">
        <v>0</v>
      </c>
      <c r="H675" s="21">
        <v>258</v>
      </c>
    </row>
    <row r="676" spans="1:8" x14ac:dyDescent="0.25">
      <c r="A676" s="21">
        <v>2035</v>
      </c>
      <c r="B676" s="21">
        <v>0</v>
      </c>
      <c r="C676" s="21">
        <v>3</v>
      </c>
      <c r="D676" s="21" t="s">
        <v>69</v>
      </c>
      <c r="E676" s="21" t="s">
        <v>76</v>
      </c>
      <c r="F676" s="21" t="s">
        <v>72</v>
      </c>
      <c r="G676" s="21">
        <v>1</v>
      </c>
      <c r="H676" s="21">
        <v>138</v>
      </c>
    </row>
    <row r="677" spans="1:8" x14ac:dyDescent="0.25">
      <c r="A677" s="21">
        <v>2035</v>
      </c>
      <c r="B677" s="21">
        <v>0</v>
      </c>
      <c r="C677" s="21">
        <v>3</v>
      </c>
      <c r="D677" s="21" t="s">
        <v>69</v>
      </c>
      <c r="E677" s="21" t="s">
        <v>76</v>
      </c>
      <c r="F677" s="21" t="s">
        <v>72</v>
      </c>
      <c r="G677" s="21">
        <v>2</v>
      </c>
      <c r="H677" s="21">
        <v>97</v>
      </c>
    </row>
    <row r="678" spans="1:8" x14ac:dyDescent="0.25">
      <c r="A678" s="21">
        <v>2035</v>
      </c>
      <c r="B678" s="21">
        <v>0</v>
      </c>
      <c r="C678" s="21">
        <v>3</v>
      </c>
      <c r="D678" s="21" t="s">
        <v>69</v>
      </c>
      <c r="E678" s="21" t="s">
        <v>76</v>
      </c>
      <c r="F678" s="21" t="s">
        <v>72</v>
      </c>
      <c r="G678" s="21">
        <v>3</v>
      </c>
      <c r="H678" s="21">
        <v>28</v>
      </c>
    </row>
    <row r="679" spans="1:8" x14ac:dyDescent="0.25">
      <c r="A679" s="21">
        <v>2035</v>
      </c>
      <c r="B679" s="21">
        <v>0</v>
      </c>
      <c r="C679" s="21">
        <v>3</v>
      </c>
      <c r="D679" s="21" t="s">
        <v>69</v>
      </c>
      <c r="E679" s="21" t="s">
        <v>76</v>
      </c>
      <c r="F679" s="21" t="s">
        <v>72</v>
      </c>
      <c r="G679" s="21">
        <v>4</v>
      </c>
      <c r="H679" s="21">
        <v>22</v>
      </c>
    </row>
    <row r="680" spans="1:8" x14ac:dyDescent="0.25">
      <c r="A680" s="21">
        <v>2035</v>
      </c>
      <c r="B680" s="21">
        <v>0</v>
      </c>
      <c r="C680" s="21">
        <v>3</v>
      </c>
      <c r="D680" s="21" t="s">
        <v>77</v>
      </c>
      <c r="E680" s="21" t="s">
        <v>70</v>
      </c>
      <c r="F680" s="21" t="s">
        <v>71</v>
      </c>
      <c r="G680" s="21">
        <v>0</v>
      </c>
      <c r="H680" s="21">
        <v>545</v>
      </c>
    </row>
    <row r="681" spans="1:8" x14ac:dyDescent="0.25">
      <c r="A681" s="21">
        <v>2035</v>
      </c>
      <c r="B681" s="21">
        <v>0</v>
      </c>
      <c r="C681" s="21">
        <v>3</v>
      </c>
      <c r="D681" s="21" t="s">
        <v>77</v>
      </c>
      <c r="E681" s="21" t="s">
        <v>70</v>
      </c>
      <c r="F681" s="21" t="s">
        <v>71</v>
      </c>
      <c r="G681" s="21">
        <v>1</v>
      </c>
      <c r="H681" s="21">
        <v>5482</v>
      </c>
    </row>
    <row r="682" spans="1:8" x14ac:dyDescent="0.25">
      <c r="A682" s="21">
        <v>2035</v>
      </c>
      <c r="B682" s="21">
        <v>0</v>
      </c>
      <c r="C682" s="21">
        <v>3</v>
      </c>
      <c r="D682" s="21" t="s">
        <v>77</v>
      </c>
      <c r="E682" s="21" t="s">
        <v>70</v>
      </c>
      <c r="F682" s="21" t="s">
        <v>71</v>
      </c>
      <c r="G682" s="21">
        <v>2</v>
      </c>
      <c r="H682" s="21">
        <v>12719</v>
      </c>
    </row>
    <row r="683" spans="1:8" x14ac:dyDescent="0.25">
      <c r="A683" s="21">
        <v>2035</v>
      </c>
      <c r="B683" s="21">
        <v>0</v>
      </c>
      <c r="C683" s="21">
        <v>3</v>
      </c>
      <c r="D683" s="21" t="s">
        <v>77</v>
      </c>
      <c r="E683" s="21" t="s">
        <v>70</v>
      </c>
      <c r="F683" s="21" t="s">
        <v>71</v>
      </c>
      <c r="G683" s="21">
        <v>3</v>
      </c>
      <c r="H683" s="21">
        <v>4596</v>
      </c>
    </row>
    <row r="684" spans="1:8" x14ac:dyDescent="0.25">
      <c r="A684" s="21">
        <v>2035</v>
      </c>
      <c r="B684" s="21">
        <v>0</v>
      </c>
      <c r="C684" s="21">
        <v>3</v>
      </c>
      <c r="D684" s="21" t="s">
        <v>77</v>
      </c>
      <c r="E684" s="21" t="s">
        <v>70</v>
      </c>
      <c r="F684" s="21" t="s">
        <v>71</v>
      </c>
      <c r="G684" s="21">
        <v>4</v>
      </c>
      <c r="H684" s="21">
        <v>2505</v>
      </c>
    </row>
    <row r="685" spans="1:8" x14ac:dyDescent="0.25">
      <c r="A685" s="21">
        <v>2035</v>
      </c>
      <c r="B685" s="21">
        <v>0</v>
      </c>
      <c r="C685" s="21">
        <v>3</v>
      </c>
      <c r="D685" s="21" t="s">
        <v>77</v>
      </c>
      <c r="E685" s="21" t="s">
        <v>70</v>
      </c>
      <c r="F685" s="21" t="s">
        <v>72</v>
      </c>
      <c r="G685" s="21">
        <v>0</v>
      </c>
      <c r="H685" s="21">
        <v>113</v>
      </c>
    </row>
    <row r="686" spans="1:8" x14ac:dyDescent="0.25">
      <c r="A686" s="21">
        <v>2035</v>
      </c>
      <c r="B686" s="21">
        <v>0</v>
      </c>
      <c r="C686" s="21">
        <v>3</v>
      </c>
      <c r="D686" s="21" t="s">
        <v>77</v>
      </c>
      <c r="E686" s="21" t="s">
        <v>70</v>
      </c>
      <c r="F686" s="21" t="s">
        <v>72</v>
      </c>
      <c r="G686" s="21">
        <v>1</v>
      </c>
      <c r="H686" s="21">
        <v>2341</v>
      </c>
    </row>
    <row r="687" spans="1:8" x14ac:dyDescent="0.25">
      <c r="A687" s="21">
        <v>2035</v>
      </c>
      <c r="B687" s="21">
        <v>0</v>
      </c>
      <c r="C687" s="21">
        <v>3</v>
      </c>
      <c r="D687" s="21" t="s">
        <v>77</v>
      </c>
      <c r="E687" s="21" t="s">
        <v>70</v>
      </c>
      <c r="F687" s="21" t="s">
        <v>72</v>
      </c>
      <c r="G687" s="21">
        <v>2</v>
      </c>
      <c r="H687" s="21">
        <v>4706</v>
      </c>
    </row>
    <row r="688" spans="1:8" x14ac:dyDescent="0.25">
      <c r="A688" s="21">
        <v>2035</v>
      </c>
      <c r="B688" s="21">
        <v>0</v>
      </c>
      <c r="C688" s="21">
        <v>3</v>
      </c>
      <c r="D688" s="21" t="s">
        <v>77</v>
      </c>
      <c r="E688" s="21" t="s">
        <v>70</v>
      </c>
      <c r="F688" s="21" t="s">
        <v>72</v>
      </c>
      <c r="G688" s="21">
        <v>3</v>
      </c>
      <c r="H688" s="21">
        <v>1838</v>
      </c>
    </row>
    <row r="689" spans="1:8" x14ac:dyDescent="0.25">
      <c r="A689" s="21">
        <v>2035</v>
      </c>
      <c r="B689" s="21">
        <v>0</v>
      </c>
      <c r="C689" s="21">
        <v>3</v>
      </c>
      <c r="D689" s="21" t="s">
        <v>77</v>
      </c>
      <c r="E689" s="21" t="s">
        <v>70</v>
      </c>
      <c r="F689" s="21" t="s">
        <v>72</v>
      </c>
      <c r="G689" s="21">
        <v>4</v>
      </c>
      <c r="H689" s="21">
        <v>847</v>
      </c>
    </row>
    <row r="690" spans="1:8" x14ac:dyDescent="0.25">
      <c r="A690" s="21">
        <v>2035</v>
      </c>
      <c r="B690" s="21">
        <v>0</v>
      </c>
      <c r="C690" s="21">
        <v>3</v>
      </c>
      <c r="D690" s="21" t="s">
        <v>77</v>
      </c>
      <c r="E690" s="21" t="s">
        <v>74</v>
      </c>
      <c r="F690" s="21" t="s">
        <v>71</v>
      </c>
      <c r="G690" s="21">
        <v>0</v>
      </c>
      <c r="H690" s="21">
        <v>586</v>
      </c>
    </row>
    <row r="691" spans="1:8" x14ac:dyDescent="0.25">
      <c r="A691" s="21">
        <v>2035</v>
      </c>
      <c r="B691" s="21">
        <v>0</v>
      </c>
      <c r="C691" s="21">
        <v>3</v>
      </c>
      <c r="D691" s="21" t="s">
        <v>77</v>
      </c>
      <c r="E691" s="21" t="s">
        <v>74</v>
      </c>
      <c r="F691" s="21" t="s">
        <v>71</v>
      </c>
      <c r="G691" s="21">
        <v>1</v>
      </c>
      <c r="H691" s="21">
        <v>488</v>
      </c>
    </row>
    <row r="692" spans="1:8" x14ac:dyDescent="0.25">
      <c r="A692" s="21">
        <v>2035</v>
      </c>
      <c r="B692" s="21">
        <v>0</v>
      </c>
      <c r="C692" s="21">
        <v>3</v>
      </c>
      <c r="D692" s="21" t="s">
        <v>77</v>
      </c>
      <c r="E692" s="21" t="s">
        <v>74</v>
      </c>
      <c r="F692" s="21" t="s">
        <v>71</v>
      </c>
      <c r="G692" s="21">
        <v>2</v>
      </c>
      <c r="H692" s="21">
        <v>627</v>
      </c>
    </row>
    <row r="693" spans="1:8" x14ac:dyDescent="0.25">
      <c r="A693" s="21">
        <v>2035</v>
      </c>
      <c r="B693" s="21">
        <v>0</v>
      </c>
      <c r="C693" s="21">
        <v>3</v>
      </c>
      <c r="D693" s="21" t="s">
        <v>77</v>
      </c>
      <c r="E693" s="21" t="s">
        <v>74</v>
      </c>
      <c r="F693" s="21" t="s">
        <v>71</v>
      </c>
      <c r="G693" s="21">
        <v>3</v>
      </c>
      <c r="H693" s="21">
        <v>203</v>
      </c>
    </row>
    <row r="694" spans="1:8" x14ac:dyDescent="0.25">
      <c r="A694" s="21">
        <v>2035</v>
      </c>
      <c r="B694" s="21">
        <v>0</v>
      </c>
      <c r="C694" s="21">
        <v>3</v>
      </c>
      <c r="D694" s="21" t="s">
        <v>77</v>
      </c>
      <c r="E694" s="21" t="s">
        <v>74</v>
      </c>
      <c r="F694" s="21" t="s">
        <v>71</v>
      </c>
      <c r="G694" s="21">
        <v>4</v>
      </c>
      <c r="H694" s="21">
        <v>90</v>
      </c>
    </row>
    <row r="695" spans="1:8" x14ac:dyDescent="0.25">
      <c r="A695" s="21">
        <v>2035</v>
      </c>
      <c r="B695" s="21">
        <v>0</v>
      </c>
      <c r="C695" s="21">
        <v>3</v>
      </c>
      <c r="D695" s="21" t="s">
        <v>77</v>
      </c>
      <c r="E695" s="21" t="s">
        <v>74</v>
      </c>
      <c r="F695" s="21" t="s">
        <v>72</v>
      </c>
      <c r="G695" s="21">
        <v>0</v>
      </c>
      <c r="H695" s="21">
        <v>44</v>
      </c>
    </row>
    <row r="696" spans="1:8" x14ac:dyDescent="0.25">
      <c r="A696" s="21">
        <v>2035</v>
      </c>
      <c r="B696" s="21">
        <v>0</v>
      </c>
      <c r="C696" s="21">
        <v>3</v>
      </c>
      <c r="D696" s="21" t="s">
        <v>77</v>
      </c>
      <c r="E696" s="21" t="s">
        <v>74</v>
      </c>
      <c r="F696" s="21" t="s">
        <v>72</v>
      </c>
      <c r="G696" s="21">
        <v>1</v>
      </c>
      <c r="H696" s="21">
        <v>71</v>
      </c>
    </row>
    <row r="697" spans="1:8" x14ac:dyDescent="0.25">
      <c r="A697" s="21">
        <v>2035</v>
      </c>
      <c r="B697" s="21">
        <v>0</v>
      </c>
      <c r="C697" s="21">
        <v>3</v>
      </c>
      <c r="D697" s="21" t="s">
        <v>77</v>
      </c>
      <c r="E697" s="21" t="s">
        <v>74</v>
      </c>
      <c r="F697" s="21" t="s">
        <v>72</v>
      </c>
      <c r="G697" s="21">
        <v>2</v>
      </c>
      <c r="H697" s="21">
        <v>60</v>
      </c>
    </row>
    <row r="698" spans="1:8" x14ac:dyDescent="0.25">
      <c r="A698" s="21">
        <v>2035</v>
      </c>
      <c r="B698" s="21">
        <v>0</v>
      </c>
      <c r="C698" s="21">
        <v>3</v>
      </c>
      <c r="D698" s="21" t="s">
        <v>77</v>
      </c>
      <c r="E698" s="21" t="s">
        <v>74</v>
      </c>
      <c r="F698" s="21" t="s">
        <v>72</v>
      </c>
      <c r="G698" s="21">
        <v>3</v>
      </c>
      <c r="H698" s="21">
        <v>25</v>
      </c>
    </row>
    <row r="699" spans="1:8" x14ac:dyDescent="0.25">
      <c r="A699" s="21">
        <v>2035</v>
      </c>
      <c r="B699" s="21">
        <v>0</v>
      </c>
      <c r="C699" s="21">
        <v>3</v>
      </c>
      <c r="D699" s="21" t="s">
        <v>77</v>
      </c>
      <c r="E699" s="21" t="s">
        <v>74</v>
      </c>
      <c r="F699" s="21" t="s">
        <v>72</v>
      </c>
      <c r="G699" s="21">
        <v>4</v>
      </c>
      <c r="H699" s="21">
        <v>13</v>
      </c>
    </row>
    <row r="700" spans="1:8" x14ac:dyDescent="0.25">
      <c r="A700" s="21">
        <v>2035</v>
      </c>
      <c r="B700" s="21">
        <v>0</v>
      </c>
      <c r="C700" s="21">
        <v>3</v>
      </c>
      <c r="D700" s="21" t="s">
        <v>77</v>
      </c>
      <c r="E700" s="21" t="s">
        <v>73</v>
      </c>
      <c r="F700" s="21" t="s">
        <v>71</v>
      </c>
      <c r="G700" s="21">
        <v>0</v>
      </c>
      <c r="H700" s="21">
        <v>967</v>
      </c>
    </row>
    <row r="701" spans="1:8" x14ac:dyDescent="0.25">
      <c r="A701" s="21">
        <v>2035</v>
      </c>
      <c r="B701" s="21">
        <v>0</v>
      </c>
      <c r="C701" s="21">
        <v>3</v>
      </c>
      <c r="D701" s="21" t="s">
        <v>77</v>
      </c>
      <c r="E701" s="21" t="s">
        <v>73</v>
      </c>
      <c r="F701" s="21" t="s">
        <v>71</v>
      </c>
      <c r="G701" s="21">
        <v>1</v>
      </c>
      <c r="H701" s="21">
        <v>5705</v>
      </c>
    </row>
    <row r="702" spans="1:8" x14ac:dyDescent="0.25">
      <c r="A702" s="21">
        <v>2035</v>
      </c>
      <c r="B702" s="21">
        <v>0</v>
      </c>
      <c r="C702" s="21">
        <v>3</v>
      </c>
      <c r="D702" s="21" t="s">
        <v>77</v>
      </c>
      <c r="E702" s="21" t="s">
        <v>73</v>
      </c>
      <c r="F702" s="21" t="s">
        <v>71</v>
      </c>
      <c r="G702" s="21">
        <v>2</v>
      </c>
      <c r="H702" s="21">
        <v>9771</v>
      </c>
    </row>
    <row r="703" spans="1:8" x14ac:dyDescent="0.25">
      <c r="A703" s="21">
        <v>2035</v>
      </c>
      <c r="B703" s="21">
        <v>0</v>
      </c>
      <c r="C703" s="21">
        <v>3</v>
      </c>
      <c r="D703" s="21" t="s">
        <v>77</v>
      </c>
      <c r="E703" s="21" t="s">
        <v>73</v>
      </c>
      <c r="F703" s="21" t="s">
        <v>71</v>
      </c>
      <c r="G703" s="21">
        <v>3</v>
      </c>
      <c r="H703" s="21">
        <v>4450</v>
      </c>
    </row>
    <row r="704" spans="1:8" x14ac:dyDescent="0.25">
      <c r="A704" s="21">
        <v>2035</v>
      </c>
      <c r="B704" s="21">
        <v>0</v>
      </c>
      <c r="C704" s="21">
        <v>3</v>
      </c>
      <c r="D704" s="21" t="s">
        <v>77</v>
      </c>
      <c r="E704" s="21" t="s">
        <v>73</v>
      </c>
      <c r="F704" s="21" t="s">
        <v>71</v>
      </c>
      <c r="G704" s="21">
        <v>4</v>
      </c>
      <c r="H704" s="21">
        <v>3181</v>
      </c>
    </row>
    <row r="705" spans="1:8" x14ac:dyDescent="0.25">
      <c r="A705" s="21">
        <v>2035</v>
      </c>
      <c r="B705" s="21">
        <v>0</v>
      </c>
      <c r="C705" s="21">
        <v>3</v>
      </c>
      <c r="D705" s="21" t="s">
        <v>77</v>
      </c>
      <c r="E705" s="21" t="s">
        <v>73</v>
      </c>
      <c r="F705" s="21" t="s">
        <v>72</v>
      </c>
      <c r="G705" s="21">
        <v>0</v>
      </c>
      <c r="H705" s="21">
        <v>114</v>
      </c>
    </row>
    <row r="706" spans="1:8" x14ac:dyDescent="0.25">
      <c r="A706" s="21">
        <v>2035</v>
      </c>
      <c r="B706" s="21">
        <v>0</v>
      </c>
      <c r="C706" s="21">
        <v>3</v>
      </c>
      <c r="D706" s="21" t="s">
        <v>77</v>
      </c>
      <c r="E706" s="21" t="s">
        <v>73</v>
      </c>
      <c r="F706" s="21" t="s">
        <v>72</v>
      </c>
      <c r="G706" s="21">
        <v>1</v>
      </c>
      <c r="H706" s="21">
        <v>312</v>
      </c>
    </row>
    <row r="707" spans="1:8" x14ac:dyDescent="0.25">
      <c r="A707" s="21">
        <v>2035</v>
      </c>
      <c r="B707" s="21">
        <v>0</v>
      </c>
      <c r="C707" s="21">
        <v>3</v>
      </c>
      <c r="D707" s="21" t="s">
        <v>77</v>
      </c>
      <c r="E707" s="21" t="s">
        <v>73</v>
      </c>
      <c r="F707" s="21" t="s">
        <v>72</v>
      </c>
      <c r="G707" s="21">
        <v>2</v>
      </c>
      <c r="H707" s="21">
        <v>650</v>
      </c>
    </row>
    <row r="708" spans="1:8" x14ac:dyDescent="0.25">
      <c r="A708" s="21">
        <v>2035</v>
      </c>
      <c r="B708" s="21">
        <v>0</v>
      </c>
      <c r="C708" s="21">
        <v>3</v>
      </c>
      <c r="D708" s="21" t="s">
        <v>77</v>
      </c>
      <c r="E708" s="21" t="s">
        <v>73</v>
      </c>
      <c r="F708" s="21" t="s">
        <v>72</v>
      </c>
      <c r="G708" s="21">
        <v>3</v>
      </c>
      <c r="H708" s="21">
        <v>318</v>
      </c>
    </row>
    <row r="709" spans="1:8" x14ac:dyDescent="0.25">
      <c r="A709" s="21">
        <v>2035</v>
      </c>
      <c r="B709" s="21">
        <v>0</v>
      </c>
      <c r="C709" s="21">
        <v>3</v>
      </c>
      <c r="D709" s="21" t="s">
        <v>77</v>
      </c>
      <c r="E709" s="21" t="s">
        <v>73</v>
      </c>
      <c r="F709" s="21" t="s">
        <v>72</v>
      </c>
      <c r="G709" s="21">
        <v>4</v>
      </c>
      <c r="H709" s="21">
        <v>232</v>
      </c>
    </row>
    <row r="710" spans="1:8" x14ac:dyDescent="0.25">
      <c r="A710" s="21">
        <v>2035</v>
      </c>
      <c r="B710" s="21">
        <v>0</v>
      </c>
      <c r="C710" s="21">
        <v>3</v>
      </c>
      <c r="D710" s="21" t="s">
        <v>77</v>
      </c>
      <c r="E710" s="21" t="s">
        <v>76</v>
      </c>
      <c r="F710" s="21" t="s">
        <v>71</v>
      </c>
      <c r="G710" s="21">
        <v>0</v>
      </c>
      <c r="H710" s="21">
        <v>906</v>
      </c>
    </row>
    <row r="711" spans="1:8" x14ac:dyDescent="0.25">
      <c r="A711" s="21">
        <v>2035</v>
      </c>
      <c r="B711" s="21">
        <v>0</v>
      </c>
      <c r="C711" s="21">
        <v>3</v>
      </c>
      <c r="D711" s="21" t="s">
        <v>77</v>
      </c>
      <c r="E711" s="21" t="s">
        <v>76</v>
      </c>
      <c r="F711" s="21" t="s">
        <v>71</v>
      </c>
      <c r="G711" s="21">
        <v>1</v>
      </c>
      <c r="H711" s="21">
        <v>621</v>
      </c>
    </row>
    <row r="712" spans="1:8" x14ac:dyDescent="0.25">
      <c r="A712" s="21">
        <v>2035</v>
      </c>
      <c r="B712" s="21">
        <v>0</v>
      </c>
      <c r="C712" s="21">
        <v>3</v>
      </c>
      <c r="D712" s="21" t="s">
        <v>77</v>
      </c>
      <c r="E712" s="21" t="s">
        <v>76</v>
      </c>
      <c r="F712" s="21" t="s">
        <v>71</v>
      </c>
      <c r="G712" s="21">
        <v>2</v>
      </c>
      <c r="H712" s="21">
        <v>827</v>
      </c>
    </row>
    <row r="713" spans="1:8" x14ac:dyDescent="0.25">
      <c r="A713" s="21">
        <v>2035</v>
      </c>
      <c r="B713" s="21">
        <v>0</v>
      </c>
      <c r="C713" s="21">
        <v>3</v>
      </c>
      <c r="D713" s="21" t="s">
        <v>77</v>
      </c>
      <c r="E713" s="21" t="s">
        <v>76</v>
      </c>
      <c r="F713" s="21" t="s">
        <v>71</v>
      </c>
      <c r="G713" s="21">
        <v>3</v>
      </c>
      <c r="H713" s="21">
        <v>345</v>
      </c>
    </row>
    <row r="714" spans="1:8" x14ac:dyDescent="0.25">
      <c r="A714" s="21">
        <v>2035</v>
      </c>
      <c r="B714" s="21">
        <v>0</v>
      </c>
      <c r="C714" s="21">
        <v>3</v>
      </c>
      <c r="D714" s="21" t="s">
        <v>77</v>
      </c>
      <c r="E714" s="21" t="s">
        <v>76</v>
      </c>
      <c r="F714" s="21" t="s">
        <v>71</v>
      </c>
      <c r="G714" s="21">
        <v>4</v>
      </c>
      <c r="H714" s="21">
        <v>276</v>
      </c>
    </row>
    <row r="715" spans="1:8" x14ac:dyDescent="0.25">
      <c r="A715" s="21">
        <v>2035</v>
      </c>
      <c r="B715" s="21">
        <v>0</v>
      </c>
      <c r="C715" s="21">
        <v>3</v>
      </c>
      <c r="D715" s="21" t="s">
        <v>77</v>
      </c>
      <c r="E715" s="21" t="s">
        <v>76</v>
      </c>
      <c r="F715" s="21" t="s">
        <v>72</v>
      </c>
      <c r="G715" s="21">
        <v>0</v>
      </c>
      <c r="H715" s="21">
        <v>441</v>
      </c>
    </row>
    <row r="716" spans="1:8" x14ac:dyDescent="0.25">
      <c r="A716" s="21">
        <v>2035</v>
      </c>
      <c r="B716" s="21">
        <v>0</v>
      </c>
      <c r="C716" s="21">
        <v>3</v>
      </c>
      <c r="D716" s="21" t="s">
        <v>77</v>
      </c>
      <c r="E716" s="21" t="s">
        <v>76</v>
      </c>
      <c r="F716" s="21" t="s">
        <v>72</v>
      </c>
      <c r="G716" s="21">
        <v>1</v>
      </c>
      <c r="H716" s="21">
        <v>366</v>
      </c>
    </row>
    <row r="717" spans="1:8" x14ac:dyDescent="0.25">
      <c r="A717" s="21">
        <v>2035</v>
      </c>
      <c r="B717" s="21">
        <v>0</v>
      </c>
      <c r="C717" s="21">
        <v>3</v>
      </c>
      <c r="D717" s="21" t="s">
        <v>77</v>
      </c>
      <c r="E717" s="21" t="s">
        <v>76</v>
      </c>
      <c r="F717" s="21" t="s">
        <v>72</v>
      </c>
      <c r="G717" s="21">
        <v>2</v>
      </c>
      <c r="H717" s="21">
        <v>321</v>
      </c>
    </row>
    <row r="718" spans="1:8" x14ac:dyDescent="0.25">
      <c r="A718" s="21">
        <v>2035</v>
      </c>
      <c r="B718" s="21">
        <v>0</v>
      </c>
      <c r="C718" s="21">
        <v>3</v>
      </c>
      <c r="D718" s="21" t="s">
        <v>77</v>
      </c>
      <c r="E718" s="21" t="s">
        <v>76</v>
      </c>
      <c r="F718" s="21" t="s">
        <v>72</v>
      </c>
      <c r="G718" s="21">
        <v>3</v>
      </c>
      <c r="H718" s="21">
        <v>107</v>
      </c>
    </row>
    <row r="719" spans="1:8" x14ac:dyDescent="0.25">
      <c r="A719" s="21">
        <v>2035</v>
      </c>
      <c r="B719" s="21">
        <v>0</v>
      </c>
      <c r="C719" s="21">
        <v>3</v>
      </c>
      <c r="D719" s="21" t="s">
        <v>77</v>
      </c>
      <c r="E719" s="21" t="s">
        <v>76</v>
      </c>
      <c r="F719" s="21" t="s">
        <v>72</v>
      </c>
      <c r="G719" s="21">
        <v>4</v>
      </c>
      <c r="H719" s="21">
        <v>68</v>
      </c>
    </row>
    <row r="720" spans="1:8" x14ac:dyDescent="0.25">
      <c r="A720" s="21">
        <v>2035</v>
      </c>
      <c r="B720" s="21">
        <v>0</v>
      </c>
      <c r="C720" s="21">
        <v>3</v>
      </c>
      <c r="D720" s="21" t="s">
        <v>79</v>
      </c>
      <c r="E720" s="21" t="s">
        <v>70</v>
      </c>
      <c r="F720" s="21" t="s">
        <v>71</v>
      </c>
      <c r="G720" s="21">
        <v>0</v>
      </c>
      <c r="H720" s="21">
        <v>76</v>
      </c>
    </row>
    <row r="721" spans="1:8" x14ac:dyDescent="0.25">
      <c r="A721" s="21">
        <v>2035</v>
      </c>
      <c r="B721" s="21">
        <v>0</v>
      </c>
      <c r="C721" s="21">
        <v>3</v>
      </c>
      <c r="D721" s="21" t="s">
        <v>79</v>
      </c>
      <c r="E721" s="21" t="s">
        <v>70</v>
      </c>
      <c r="F721" s="21" t="s">
        <v>71</v>
      </c>
      <c r="G721" s="21">
        <v>1</v>
      </c>
      <c r="H721" s="21">
        <v>1500</v>
      </c>
    </row>
    <row r="722" spans="1:8" x14ac:dyDescent="0.25">
      <c r="A722" s="21">
        <v>2035</v>
      </c>
      <c r="B722" s="21">
        <v>0</v>
      </c>
      <c r="C722" s="21">
        <v>3</v>
      </c>
      <c r="D722" s="21" t="s">
        <v>79</v>
      </c>
      <c r="E722" s="21" t="s">
        <v>70</v>
      </c>
      <c r="F722" s="21" t="s">
        <v>71</v>
      </c>
      <c r="G722" s="21">
        <v>2</v>
      </c>
      <c r="H722" s="21">
        <v>3749</v>
      </c>
    </row>
    <row r="723" spans="1:8" x14ac:dyDescent="0.25">
      <c r="A723" s="21">
        <v>2035</v>
      </c>
      <c r="B723" s="21">
        <v>0</v>
      </c>
      <c r="C723" s="21">
        <v>3</v>
      </c>
      <c r="D723" s="21" t="s">
        <v>79</v>
      </c>
      <c r="E723" s="21" t="s">
        <v>70</v>
      </c>
      <c r="F723" s="21" t="s">
        <v>71</v>
      </c>
      <c r="G723" s="21">
        <v>3</v>
      </c>
      <c r="H723" s="21">
        <v>1409</v>
      </c>
    </row>
    <row r="724" spans="1:8" x14ac:dyDescent="0.25">
      <c r="A724" s="21">
        <v>2035</v>
      </c>
      <c r="B724" s="21">
        <v>0</v>
      </c>
      <c r="C724" s="21">
        <v>3</v>
      </c>
      <c r="D724" s="21" t="s">
        <v>79</v>
      </c>
      <c r="E724" s="21" t="s">
        <v>70</v>
      </c>
      <c r="F724" s="21" t="s">
        <v>71</v>
      </c>
      <c r="G724" s="21">
        <v>4</v>
      </c>
      <c r="H724" s="21">
        <v>748</v>
      </c>
    </row>
    <row r="725" spans="1:8" x14ac:dyDescent="0.25">
      <c r="A725" s="21">
        <v>2035</v>
      </c>
      <c r="B725" s="21">
        <v>0</v>
      </c>
      <c r="C725" s="21">
        <v>3</v>
      </c>
      <c r="D725" s="21" t="s">
        <v>79</v>
      </c>
      <c r="E725" s="21" t="s">
        <v>70</v>
      </c>
      <c r="F725" s="21" t="s">
        <v>72</v>
      </c>
      <c r="G725" s="21">
        <v>0</v>
      </c>
      <c r="H725" s="21">
        <v>34</v>
      </c>
    </row>
    <row r="726" spans="1:8" x14ac:dyDescent="0.25">
      <c r="A726" s="21">
        <v>2035</v>
      </c>
      <c r="B726" s="21">
        <v>0</v>
      </c>
      <c r="C726" s="21">
        <v>3</v>
      </c>
      <c r="D726" s="21" t="s">
        <v>79</v>
      </c>
      <c r="E726" s="21" t="s">
        <v>70</v>
      </c>
      <c r="F726" s="21" t="s">
        <v>72</v>
      </c>
      <c r="G726" s="21">
        <v>1</v>
      </c>
      <c r="H726" s="21">
        <v>1294</v>
      </c>
    </row>
    <row r="727" spans="1:8" x14ac:dyDescent="0.25">
      <c r="A727" s="21">
        <v>2035</v>
      </c>
      <c r="B727" s="21">
        <v>0</v>
      </c>
      <c r="C727" s="21">
        <v>3</v>
      </c>
      <c r="D727" s="21" t="s">
        <v>79</v>
      </c>
      <c r="E727" s="21" t="s">
        <v>70</v>
      </c>
      <c r="F727" s="21" t="s">
        <v>72</v>
      </c>
      <c r="G727" s="21">
        <v>2</v>
      </c>
      <c r="H727" s="21">
        <v>3070</v>
      </c>
    </row>
    <row r="728" spans="1:8" x14ac:dyDescent="0.25">
      <c r="A728" s="21">
        <v>2035</v>
      </c>
      <c r="B728" s="21">
        <v>0</v>
      </c>
      <c r="C728" s="21">
        <v>3</v>
      </c>
      <c r="D728" s="21" t="s">
        <v>79</v>
      </c>
      <c r="E728" s="21" t="s">
        <v>70</v>
      </c>
      <c r="F728" s="21" t="s">
        <v>72</v>
      </c>
      <c r="G728" s="21">
        <v>3</v>
      </c>
      <c r="H728" s="21">
        <v>1283</v>
      </c>
    </row>
    <row r="729" spans="1:8" x14ac:dyDescent="0.25">
      <c r="A729" s="21">
        <v>2035</v>
      </c>
      <c r="B729" s="21">
        <v>0</v>
      </c>
      <c r="C729" s="21">
        <v>3</v>
      </c>
      <c r="D729" s="21" t="s">
        <v>79</v>
      </c>
      <c r="E729" s="21" t="s">
        <v>70</v>
      </c>
      <c r="F729" s="21" t="s">
        <v>72</v>
      </c>
      <c r="G729" s="21">
        <v>4</v>
      </c>
      <c r="H729" s="21">
        <v>651</v>
      </c>
    </row>
    <row r="730" spans="1:8" x14ac:dyDescent="0.25">
      <c r="A730" s="21">
        <v>2035</v>
      </c>
      <c r="B730" s="21">
        <v>0</v>
      </c>
      <c r="C730" s="21">
        <v>3</v>
      </c>
      <c r="D730" s="21" t="s">
        <v>79</v>
      </c>
      <c r="E730" s="21" t="s">
        <v>74</v>
      </c>
      <c r="F730" s="21" t="s">
        <v>71</v>
      </c>
      <c r="G730" s="21">
        <v>0</v>
      </c>
      <c r="H730" s="21">
        <v>100</v>
      </c>
    </row>
    <row r="731" spans="1:8" x14ac:dyDescent="0.25">
      <c r="A731" s="21">
        <v>2035</v>
      </c>
      <c r="B731" s="21">
        <v>0</v>
      </c>
      <c r="C731" s="21">
        <v>3</v>
      </c>
      <c r="D731" s="21" t="s">
        <v>79</v>
      </c>
      <c r="E731" s="21" t="s">
        <v>74</v>
      </c>
      <c r="F731" s="21" t="s">
        <v>71</v>
      </c>
      <c r="G731" s="21">
        <v>1</v>
      </c>
      <c r="H731" s="21">
        <v>176</v>
      </c>
    </row>
    <row r="732" spans="1:8" x14ac:dyDescent="0.25">
      <c r="A732" s="21">
        <v>2035</v>
      </c>
      <c r="B732" s="21">
        <v>0</v>
      </c>
      <c r="C732" s="21">
        <v>3</v>
      </c>
      <c r="D732" s="21" t="s">
        <v>79</v>
      </c>
      <c r="E732" s="21" t="s">
        <v>74</v>
      </c>
      <c r="F732" s="21" t="s">
        <v>71</v>
      </c>
      <c r="G732" s="21">
        <v>2</v>
      </c>
      <c r="H732" s="21">
        <v>243</v>
      </c>
    </row>
    <row r="733" spans="1:8" x14ac:dyDescent="0.25">
      <c r="A733" s="21">
        <v>2035</v>
      </c>
      <c r="B733" s="21">
        <v>0</v>
      </c>
      <c r="C733" s="21">
        <v>3</v>
      </c>
      <c r="D733" s="21" t="s">
        <v>79</v>
      </c>
      <c r="E733" s="21" t="s">
        <v>74</v>
      </c>
      <c r="F733" s="21" t="s">
        <v>71</v>
      </c>
      <c r="G733" s="21">
        <v>3</v>
      </c>
      <c r="H733" s="21">
        <v>90</v>
      </c>
    </row>
    <row r="734" spans="1:8" x14ac:dyDescent="0.25">
      <c r="A734" s="21">
        <v>2035</v>
      </c>
      <c r="B734" s="21">
        <v>0</v>
      </c>
      <c r="C734" s="21">
        <v>3</v>
      </c>
      <c r="D734" s="21" t="s">
        <v>79</v>
      </c>
      <c r="E734" s="21" t="s">
        <v>74</v>
      </c>
      <c r="F734" s="21" t="s">
        <v>71</v>
      </c>
      <c r="G734" s="21">
        <v>4</v>
      </c>
      <c r="H734" s="21">
        <v>54</v>
      </c>
    </row>
    <row r="735" spans="1:8" x14ac:dyDescent="0.25">
      <c r="A735" s="21">
        <v>2035</v>
      </c>
      <c r="B735" s="21">
        <v>0</v>
      </c>
      <c r="C735" s="21">
        <v>3</v>
      </c>
      <c r="D735" s="21" t="s">
        <v>79</v>
      </c>
      <c r="E735" s="21" t="s">
        <v>74</v>
      </c>
      <c r="F735" s="21" t="s">
        <v>72</v>
      </c>
      <c r="G735" s="21">
        <v>0</v>
      </c>
      <c r="H735" s="21">
        <v>16</v>
      </c>
    </row>
    <row r="736" spans="1:8" x14ac:dyDescent="0.25">
      <c r="A736" s="21">
        <v>2035</v>
      </c>
      <c r="B736" s="21">
        <v>0</v>
      </c>
      <c r="C736" s="21">
        <v>3</v>
      </c>
      <c r="D736" s="21" t="s">
        <v>79</v>
      </c>
      <c r="E736" s="21" t="s">
        <v>74</v>
      </c>
      <c r="F736" s="21" t="s">
        <v>72</v>
      </c>
      <c r="G736" s="21">
        <v>1</v>
      </c>
      <c r="H736" s="21">
        <v>53</v>
      </c>
    </row>
    <row r="737" spans="1:8" x14ac:dyDescent="0.25">
      <c r="A737" s="21">
        <v>2035</v>
      </c>
      <c r="B737" s="21">
        <v>0</v>
      </c>
      <c r="C737" s="21">
        <v>3</v>
      </c>
      <c r="D737" s="21" t="s">
        <v>79</v>
      </c>
      <c r="E737" s="21" t="s">
        <v>74</v>
      </c>
      <c r="F737" s="21" t="s">
        <v>72</v>
      </c>
      <c r="G737" s="21">
        <v>2</v>
      </c>
      <c r="H737" s="21">
        <v>48</v>
      </c>
    </row>
    <row r="738" spans="1:8" x14ac:dyDescent="0.25">
      <c r="A738" s="21">
        <v>2035</v>
      </c>
      <c r="B738" s="21">
        <v>0</v>
      </c>
      <c r="C738" s="21">
        <v>3</v>
      </c>
      <c r="D738" s="21" t="s">
        <v>79</v>
      </c>
      <c r="E738" s="21" t="s">
        <v>74</v>
      </c>
      <c r="F738" s="21" t="s">
        <v>72</v>
      </c>
      <c r="G738" s="21">
        <v>3</v>
      </c>
      <c r="H738" s="21">
        <v>16</v>
      </c>
    </row>
    <row r="739" spans="1:8" x14ac:dyDescent="0.25">
      <c r="A739" s="21">
        <v>2035</v>
      </c>
      <c r="B739" s="21">
        <v>0</v>
      </c>
      <c r="C739" s="21">
        <v>3</v>
      </c>
      <c r="D739" s="21" t="s">
        <v>79</v>
      </c>
      <c r="E739" s="21" t="s">
        <v>74</v>
      </c>
      <c r="F739" s="21" t="s">
        <v>72</v>
      </c>
      <c r="G739" s="21">
        <v>4</v>
      </c>
      <c r="H739" s="21">
        <v>4</v>
      </c>
    </row>
    <row r="740" spans="1:8" x14ac:dyDescent="0.25">
      <c r="A740" s="21">
        <v>2035</v>
      </c>
      <c r="B740" s="21">
        <v>0</v>
      </c>
      <c r="C740" s="21">
        <v>3</v>
      </c>
      <c r="D740" s="21" t="s">
        <v>79</v>
      </c>
      <c r="E740" s="21" t="s">
        <v>73</v>
      </c>
      <c r="F740" s="21" t="s">
        <v>71</v>
      </c>
      <c r="G740" s="21">
        <v>0</v>
      </c>
      <c r="H740" s="21">
        <v>174</v>
      </c>
    </row>
    <row r="741" spans="1:8" x14ac:dyDescent="0.25">
      <c r="A741" s="21">
        <v>2035</v>
      </c>
      <c r="B741" s="21">
        <v>0</v>
      </c>
      <c r="C741" s="21">
        <v>3</v>
      </c>
      <c r="D741" s="21" t="s">
        <v>79</v>
      </c>
      <c r="E741" s="21" t="s">
        <v>73</v>
      </c>
      <c r="F741" s="21" t="s">
        <v>71</v>
      </c>
      <c r="G741" s="21">
        <v>1</v>
      </c>
      <c r="H741" s="21">
        <v>1668</v>
      </c>
    </row>
    <row r="742" spans="1:8" x14ac:dyDescent="0.25">
      <c r="A742" s="21">
        <v>2035</v>
      </c>
      <c r="B742" s="21">
        <v>0</v>
      </c>
      <c r="C742" s="21">
        <v>3</v>
      </c>
      <c r="D742" s="21" t="s">
        <v>79</v>
      </c>
      <c r="E742" s="21" t="s">
        <v>73</v>
      </c>
      <c r="F742" s="21" t="s">
        <v>71</v>
      </c>
      <c r="G742" s="21">
        <v>2</v>
      </c>
      <c r="H742" s="21">
        <v>3326</v>
      </c>
    </row>
    <row r="743" spans="1:8" x14ac:dyDescent="0.25">
      <c r="A743" s="21">
        <v>2035</v>
      </c>
      <c r="B743" s="21">
        <v>0</v>
      </c>
      <c r="C743" s="21">
        <v>3</v>
      </c>
      <c r="D743" s="21" t="s">
        <v>79</v>
      </c>
      <c r="E743" s="21" t="s">
        <v>73</v>
      </c>
      <c r="F743" s="21" t="s">
        <v>71</v>
      </c>
      <c r="G743" s="21">
        <v>3</v>
      </c>
      <c r="H743" s="21">
        <v>1493</v>
      </c>
    </row>
    <row r="744" spans="1:8" x14ac:dyDescent="0.25">
      <c r="A744" s="21">
        <v>2035</v>
      </c>
      <c r="B744" s="21">
        <v>0</v>
      </c>
      <c r="C744" s="21">
        <v>3</v>
      </c>
      <c r="D744" s="21" t="s">
        <v>79</v>
      </c>
      <c r="E744" s="21" t="s">
        <v>73</v>
      </c>
      <c r="F744" s="21" t="s">
        <v>71</v>
      </c>
      <c r="G744" s="21">
        <v>4</v>
      </c>
      <c r="H744" s="21">
        <v>1002</v>
      </c>
    </row>
    <row r="745" spans="1:8" x14ac:dyDescent="0.25">
      <c r="A745" s="21">
        <v>2035</v>
      </c>
      <c r="B745" s="21">
        <v>0</v>
      </c>
      <c r="C745" s="21">
        <v>3</v>
      </c>
      <c r="D745" s="21" t="s">
        <v>79</v>
      </c>
      <c r="E745" s="21" t="s">
        <v>73</v>
      </c>
      <c r="F745" s="21" t="s">
        <v>72</v>
      </c>
      <c r="G745" s="21">
        <v>0</v>
      </c>
      <c r="H745" s="21">
        <v>54</v>
      </c>
    </row>
    <row r="746" spans="1:8" x14ac:dyDescent="0.25">
      <c r="A746" s="21">
        <v>2035</v>
      </c>
      <c r="B746" s="21">
        <v>0</v>
      </c>
      <c r="C746" s="21">
        <v>3</v>
      </c>
      <c r="D746" s="21" t="s">
        <v>79</v>
      </c>
      <c r="E746" s="21" t="s">
        <v>73</v>
      </c>
      <c r="F746" s="21" t="s">
        <v>72</v>
      </c>
      <c r="G746" s="21">
        <v>1</v>
      </c>
      <c r="H746" s="21">
        <v>159</v>
      </c>
    </row>
    <row r="747" spans="1:8" x14ac:dyDescent="0.25">
      <c r="A747" s="21">
        <v>2035</v>
      </c>
      <c r="B747" s="21">
        <v>0</v>
      </c>
      <c r="C747" s="21">
        <v>3</v>
      </c>
      <c r="D747" s="21" t="s">
        <v>79</v>
      </c>
      <c r="E747" s="21" t="s">
        <v>73</v>
      </c>
      <c r="F747" s="21" t="s">
        <v>72</v>
      </c>
      <c r="G747" s="21">
        <v>2</v>
      </c>
      <c r="H747" s="21">
        <v>528</v>
      </c>
    </row>
    <row r="748" spans="1:8" x14ac:dyDescent="0.25">
      <c r="A748" s="21">
        <v>2035</v>
      </c>
      <c r="B748" s="21">
        <v>0</v>
      </c>
      <c r="C748" s="21">
        <v>3</v>
      </c>
      <c r="D748" s="21" t="s">
        <v>79</v>
      </c>
      <c r="E748" s="21" t="s">
        <v>73</v>
      </c>
      <c r="F748" s="21" t="s">
        <v>72</v>
      </c>
      <c r="G748" s="21">
        <v>3</v>
      </c>
      <c r="H748" s="21">
        <v>237</v>
      </c>
    </row>
    <row r="749" spans="1:8" x14ac:dyDescent="0.25">
      <c r="A749" s="21">
        <v>2035</v>
      </c>
      <c r="B749" s="21">
        <v>0</v>
      </c>
      <c r="C749" s="21">
        <v>3</v>
      </c>
      <c r="D749" s="21" t="s">
        <v>79</v>
      </c>
      <c r="E749" s="21" t="s">
        <v>73</v>
      </c>
      <c r="F749" s="21" t="s">
        <v>72</v>
      </c>
      <c r="G749" s="21">
        <v>4</v>
      </c>
      <c r="H749" s="21">
        <v>195</v>
      </c>
    </row>
    <row r="750" spans="1:8" x14ac:dyDescent="0.25">
      <c r="A750" s="21">
        <v>2035</v>
      </c>
      <c r="B750" s="21">
        <v>0</v>
      </c>
      <c r="C750" s="21">
        <v>3</v>
      </c>
      <c r="D750" s="21" t="s">
        <v>79</v>
      </c>
      <c r="E750" s="21" t="s">
        <v>76</v>
      </c>
      <c r="F750" s="21" t="s">
        <v>71</v>
      </c>
      <c r="G750" s="21">
        <v>0</v>
      </c>
      <c r="H750" s="21">
        <v>206</v>
      </c>
    </row>
    <row r="751" spans="1:8" x14ac:dyDescent="0.25">
      <c r="A751" s="21">
        <v>2035</v>
      </c>
      <c r="B751" s="21">
        <v>0</v>
      </c>
      <c r="C751" s="21">
        <v>3</v>
      </c>
      <c r="D751" s="21" t="s">
        <v>79</v>
      </c>
      <c r="E751" s="21" t="s">
        <v>76</v>
      </c>
      <c r="F751" s="21" t="s">
        <v>71</v>
      </c>
      <c r="G751" s="21">
        <v>1</v>
      </c>
      <c r="H751" s="21">
        <v>289</v>
      </c>
    </row>
    <row r="752" spans="1:8" x14ac:dyDescent="0.25">
      <c r="A752" s="21">
        <v>2035</v>
      </c>
      <c r="B752" s="21">
        <v>0</v>
      </c>
      <c r="C752" s="21">
        <v>3</v>
      </c>
      <c r="D752" s="21" t="s">
        <v>79</v>
      </c>
      <c r="E752" s="21" t="s">
        <v>76</v>
      </c>
      <c r="F752" s="21" t="s">
        <v>71</v>
      </c>
      <c r="G752" s="21">
        <v>2</v>
      </c>
      <c r="H752" s="21">
        <v>435</v>
      </c>
    </row>
    <row r="753" spans="1:8" x14ac:dyDescent="0.25">
      <c r="A753" s="21">
        <v>2035</v>
      </c>
      <c r="B753" s="21">
        <v>0</v>
      </c>
      <c r="C753" s="21">
        <v>3</v>
      </c>
      <c r="D753" s="21" t="s">
        <v>79</v>
      </c>
      <c r="E753" s="21" t="s">
        <v>76</v>
      </c>
      <c r="F753" s="21" t="s">
        <v>71</v>
      </c>
      <c r="G753" s="21">
        <v>3</v>
      </c>
      <c r="H753" s="21">
        <v>185</v>
      </c>
    </row>
    <row r="754" spans="1:8" x14ac:dyDescent="0.25">
      <c r="A754" s="21">
        <v>2035</v>
      </c>
      <c r="B754" s="21">
        <v>0</v>
      </c>
      <c r="C754" s="21">
        <v>3</v>
      </c>
      <c r="D754" s="21" t="s">
        <v>79</v>
      </c>
      <c r="E754" s="21" t="s">
        <v>76</v>
      </c>
      <c r="F754" s="21" t="s">
        <v>71</v>
      </c>
      <c r="G754" s="21">
        <v>4</v>
      </c>
      <c r="H754" s="21">
        <v>132</v>
      </c>
    </row>
    <row r="755" spans="1:8" x14ac:dyDescent="0.25">
      <c r="A755" s="21">
        <v>2035</v>
      </c>
      <c r="B755" s="21">
        <v>0</v>
      </c>
      <c r="C755" s="21">
        <v>3</v>
      </c>
      <c r="D755" s="21" t="s">
        <v>79</v>
      </c>
      <c r="E755" s="21" t="s">
        <v>76</v>
      </c>
      <c r="F755" s="21" t="s">
        <v>72</v>
      </c>
      <c r="G755" s="21">
        <v>0</v>
      </c>
      <c r="H755" s="21">
        <v>182</v>
      </c>
    </row>
    <row r="756" spans="1:8" x14ac:dyDescent="0.25">
      <c r="A756" s="21">
        <v>2035</v>
      </c>
      <c r="B756" s="21">
        <v>0</v>
      </c>
      <c r="C756" s="21">
        <v>3</v>
      </c>
      <c r="D756" s="21" t="s">
        <v>79</v>
      </c>
      <c r="E756" s="21" t="s">
        <v>76</v>
      </c>
      <c r="F756" s="21" t="s">
        <v>72</v>
      </c>
      <c r="G756" s="21">
        <v>1</v>
      </c>
      <c r="H756" s="21">
        <v>261</v>
      </c>
    </row>
    <row r="757" spans="1:8" x14ac:dyDescent="0.25">
      <c r="A757" s="21">
        <v>2035</v>
      </c>
      <c r="B757" s="21">
        <v>0</v>
      </c>
      <c r="C757" s="21">
        <v>3</v>
      </c>
      <c r="D757" s="21" t="s">
        <v>79</v>
      </c>
      <c r="E757" s="21" t="s">
        <v>76</v>
      </c>
      <c r="F757" s="21" t="s">
        <v>72</v>
      </c>
      <c r="G757" s="21">
        <v>2</v>
      </c>
      <c r="H757" s="21">
        <v>373</v>
      </c>
    </row>
    <row r="758" spans="1:8" x14ac:dyDescent="0.25">
      <c r="A758" s="21">
        <v>2035</v>
      </c>
      <c r="B758" s="21">
        <v>0</v>
      </c>
      <c r="C758" s="21">
        <v>3</v>
      </c>
      <c r="D758" s="21" t="s">
        <v>79</v>
      </c>
      <c r="E758" s="21" t="s">
        <v>76</v>
      </c>
      <c r="F758" s="21" t="s">
        <v>72</v>
      </c>
      <c r="G758" s="21">
        <v>3</v>
      </c>
      <c r="H758" s="21">
        <v>109</v>
      </c>
    </row>
    <row r="759" spans="1:8" x14ac:dyDescent="0.25">
      <c r="A759" s="21">
        <v>2035</v>
      </c>
      <c r="B759" s="21">
        <v>0</v>
      </c>
      <c r="C759" s="21">
        <v>3</v>
      </c>
      <c r="D759" s="21" t="s">
        <v>79</v>
      </c>
      <c r="E759" s="21" t="s">
        <v>76</v>
      </c>
      <c r="F759" s="21" t="s">
        <v>72</v>
      </c>
      <c r="G759" s="21">
        <v>4</v>
      </c>
      <c r="H759" s="21">
        <v>75</v>
      </c>
    </row>
    <row r="760" spans="1:8" x14ac:dyDescent="0.25">
      <c r="A760" s="21">
        <v>2035</v>
      </c>
      <c r="B760" s="21">
        <v>0</v>
      </c>
      <c r="C760" s="21">
        <v>3</v>
      </c>
      <c r="D760" s="21" t="s">
        <v>78</v>
      </c>
      <c r="E760" s="21" t="s">
        <v>70</v>
      </c>
      <c r="F760" s="21" t="s">
        <v>71</v>
      </c>
      <c r="G760" s="21">
        <v>0</v>
      </c>
      <c r="H760" s="21">
        <v>176</v>
      </c>
    </row>
    <row r="761" spans="1:8" x14ac:dyDescent="0.25">
      <c r="A761" s="21">
        <v>2035</v>
      </c>
      <c r="B761" s="21">
        <v>0</v>
      </c>
      <c r="C761" s="21">
        <v>3</v>
      </c>
      <c r="D761" s="21" t="s">
        <v>78</v>
      </c>
      <c r="E761" s="21" t="s">
        <v>70</v>
      </c>
      <c r="F761" s="21" t="s">
        <v>71</v>
      </c>
      <c r="G761" s="21">
        <v>1</v>
      </c>
      <c r="H761" s="21">
        <v>2361</v>
      </c>
    </row>
    <row r="762" spans="1:8" x14ac:dyDescent="0.25">
      <c r="A762" s="21">
        <v>2035</v>
      </c>
      <c r="B762" s="21">
        <v>0</v>
      </c>
      <c r="C762" s="21">
        <v>3</v>
      </c>
      <c r="D762" s="21" t="s">
        <v>78</v>
      </c>
      <c r="E762" s="21" t="s">
        <v>70</v>
      </c>
      <c r="F762" s="21" t="s">
        <v>71</v>
      </c>
      <c r="G762" s="21">
        <v>2</v>
      </c>
      <c r="H762" s="21">
        <v>5727</v>
      </c>
    </row>
    <row r="763" spans="1:8" x14ac:dyDescent="0.25">
      <c r="A763" s="21">
        <v>2035</v>
      </c>
      <c r="B763" s="21">
        <v>0</v>
      </c>
      <c r="C763" s="21">
        <v>3</v>
      </c>
      <c r="D763" s="21" t="s">
        <v>78</v>
      </c>
      <c r="E763" s="21" t="s">
        <v>70</v>
      </c>
      <c r="F763" s="21" t="s">
        <v>71</v>
      </c>
      <c r="G763" s="21">
        <v>3</v>
      </c>
      <c r="H763" s="21">
        <v>2120</v>
      </c>
    </row>
    <row r="764" spans="1:8" x14ac:dyDescent="0.25">
      <c r="A764" s="21">
        <v>2035</v>
      </c>
      <c r="B764" s="21">
        <v>0</v>
      </c>
      <c r="C764" s="21">
        <v>3</v>
      </c>
      <c r="D764" s="21" t="s">
        <v>78</v>
      </c>
      <c r="E764" s="21" t="s">
        <v>70</v>
      </c>
      <c r="F764" s="21" t="s">
        <v>71</v>
      </c>
      <c r="G764" s="21">
        <v>4</v>
      </c>
      <c r="H764" s="21">
        <v>1148</v>
      </c>
    </row>
    <row r="765" spans="1:8" x14ac:dyDescent="0.25">
      <c r="A765" s="21">
        <v>2035</v>
      </c>
      <c r="B765" s="21">
        <v>0</v>
      </c>
      <c r="C765" s="21">
        <v>3</v>
      </c>
      <c r="D765" s="21" t="s">
        <v>78</v>
      </c>
      <c r="E765" s="21" t="s">
        <v>70</v>
      </c>
      <c r="F765" s="21" t="s">
        <v>72</v>
      </c>
      <c r="G765" s="21">
        <v>0</v>
      </c>
      <c r="H765" s="21">
        <v>124</v>
      </c>
    </row>
    <row r="766" spans="1:8" x14ac:dyDescent="0.25">
      <c r="A766" s="21">
        <v>2035</v>
      </c>
      <c r="B766" s="21">
        <v>0</v>
      </c>
      <c r="C766" s="21">
        <v>3</v>
      </c>
      <c r="D766" s="21" t="s">
        <v>78</v>
      </c>
      <c r="E766" s="21" t="s">
        <v>70</v>
      </c>
      <c r="F766" s="21" t="s">
        <v>72</v>
      </c>
      <c r="G766" s="21">
        <v>1</v>
      </c>
      <c r="H766" s="21">
        <v>3551</v>
      </c>
    </row>
    <row r="767" spans="1:8" x14ac:dyDescent="0.25">
      <c r="A767" s="21">
        <v>2035</v>
      </c>
      <c r="B767" s="21">
        <v>0</v>
      </c>
      <c r="C767" s="21">
        <v>3</v>
      </c>
      <c r="D767" s="21" t="s">
        <v>78</v>
      </c>
      <c r="E767" s="21" t="s">
        <v>70</v>
      </c>
      <c r="F767" s="21" t="s">
        <v>72</v>
      </c>
      <c r="G767" s="21">
        <v>2</v>
      </c>
      <c r="H767" s="21">
        <v>8598</v>
      </c>
    </row>
    <row r="768" spans="1:8" x14ac:dyDescent="0.25">
      <c r="A768" s="21">
        <v>2035</v>
      </c>
      <c r="B768" s="21">
        <v>0</v>
      </c>
      <c r="C768" s="21">
        <v>3</v>
      </c>
      <c r="D768" s="21" t="s">
        <v>78</v>
      </c>
      <c r="E768" s="21" t="s">
        <v>70</v>
      </c>
      <c r="F768" s="21" t="s">
        <v>72</v>
      </c>
      <c r="G768" s="21">
        <v>3</v>
      </c>
      <c r="H768" s="21">
        <v>3548</v>
      </c>
    </row>
    <row r="769" spans="1:8" x14ac:dyDescent="0.25">
      <c r="A769" s="21">
        <v>2035</v>
      </c>
      <c r="B769" s="21">
        <v>0</v>
      </c>
      <c r="C769" s="21">
        <v>3</v>
      </c>
      <c r="D769" s="21" t="s">
        <v>78</v>
      </c>
      <c r="E769" s="21" t="s">
        <v>70</v>
      </c>
      <c r="F769" s="21" t="s">
        <v>72</v>
      </c>
      <c r="G769" s="21">
        <v>4</v>
      </c>
      <c r="H769" s="21">
        <v>1709</v>
      </c>
    </row>
    <row r="770" spans="1:8" x14ac:dyDescent="0.25">
      <c r="A770" s="21">
        <v>2035</v>
      </c>
      <c r="B770" s="21">
        <v>0</v>
      </c>
      <c r="C770" s="21">
        <v>3</v>
      </c>
      <c r="D770" s="21" t="s">
        <v>78</v>
      </c>
      <c r="E770" s="21" t="s">
        <v>74</v>
      </c>
      <c r="F770" s="21" t="s">
        <v>71</v>
      </c>
      <c r="G770" s="21">
        <v>0</v>
      </c>
      <c r="H770" s="21">
        <v>201</v>
      </c>
    </row>
    <row r="771" spans="1:8" x14ac:dyDescent="0.25">
      <c r="A771" s="21">
        <v>2035</v>
      </c>
      <c r="B771" s="21">
        <v>0</v>
      </c>
      <c r="C771" s="21">
        <v>3</v>
      </c>
      <c r="D771" s="21" t="s">
        <v>78</v>
      </c>
      <c r="E771" s="21" t="s">
        <v>74</v>
      </c>
      <c r="F771" s="21" t="s">
        <v>71</v>
      </c>
      <c r="G771" s="21">
        <v>1</v>
      </c>
      <c r="H771" s="21">
        <v>262</v>
      </c>
    </row>
    <row r="772" spans="1:8" x14ac:dyDescent="0.25">
      <c r="A772" s="21">
        <v>2035</v>
      </c>
      <c r="B772" s="21">
        <v>0</v>
      </c>
      <c r="C772" s="21">
        <v>3</v>
      </c>
      <c r="D772" s="21" t="s">
        <v>78</v>
      </c>
      <c r="E772" s="21" t="s">
        <v>74</v>
      </c>
      <c r="F772" s="21" t="s">
        <v>71</v>
      </c>
      <c r="G772" s="21">
        <v>2</v>
      </c>
      <c r="H772" s="21">
        <v>306</v>
      </c>
    </row>
    <row r="773" spans="1:8" x14ac:dyDescent="0.25">
      <c r="A773" s="21">
        <v>2035</v>
      </c>
      <c r="B773" s="21">
        <v>0</v>
      </c>
      <c r="C773" s="21">
        <v>3</v>
      </c>
      <c r="D773" s="21" t="s">
        <v>78</v>
      </c>
      <c r="E773" s="21" t="s">
        <v>74</v>
      </c>
      <c r="F773" s="21" t="s">
        <v>71</v>
      </c>
      <c r="G773" s="21">
        <v>3</v>
      </c>
      <c r="H773" s="21">
        <v>107</v>
      </c>
    </row>
    <row r="774" spans="1:8" x14ac:dyDescent="0.25">
      <c r="A774" s="21">
        <v>2035</v>
      </c>
      <c r="B774" s="21">
        <v>0</v>
      </c>
      <c r="C774" s="21">
        <v>3</v>
      </c>
      <c r="D774" s="21" t="s">
        <v>78</v>
      </c>
      <c r="E774" s="21" t="s">
        <v>74</v>
      </c>
      <c r="F774" s="21" t="s">
        <v>71</v>
      </c>
      <c r="G774" s="21">
        <v>4</v>
      </c>
      <c r="H774" s="21">
        <v>75</v>
      </c>
    </row>
    <row r="775" spans="1:8" x14ac:dyDescent="0.25">
      <c r="A775" s="21">
        <v>2035</v>
      </c>
      <c r="B775" s="21">
        <v>0</v>
      </c>
      <c r="C775" s="21">
        <v>3</v>
      </c>
      <c r="D775" s="21" t="s">
        <v>78</v>
      </c>
      <c r="E775" s="21" t="s">
        <v>74</v>
      </c>
      <c r="F775" s="21" t="s">
        <v>72</v>
      </c>
      <c r="G775" s="21">
        <v>0</v>
      </c>
      <c r="H775" s="21">
        <v>35</v>
      </c>
    </row>
    <row r="776" spans="1:8" x14ac:dyDescent="0.25">
      <c r="A776" s="21">
        <v>2035</v>
      </c>
      <c r="B776" s="21">
        <v>0</v>
      </c>
      <c r="C776" s="21">
        <v>3</v>
      </c>
      <c r="D776" s="21" t="s">
        <v>78</v>
      </c>
      <c r="E776" s="21" t="s">
        <v>74</v>
      </c>
      <c r="F776" s="21" t="s">
        <v>72</v>
      </c>
      <c r="G776" s="21">
        <v>1</v>
      </c>
      <c r="H776" s="21">
        <v>76</v>
      </c>
    </row>
    <row r="777" spans="1:8" x14ac:dyDescent="0.25">
      <c r="A777" s="21">
        <v>2035</v>
      </c>
      <c r="B777" s="21">
        <v>0</v>
      </c>
      <c r="C777" s="21">
        <v>3</v>
      </c>
      <c r="D777" s="21" t="s">
        <v>78</v>
      </c>
      <c r="E777" s="21" t="s">
        <v>74</v>
      </c>
      <c r="F777" s="21" t="s">
        <v>72</v>
      </c>
      <c r="G777" s="21">
        <v>2</v>
      </c>
      <c r="H777" s="21">
        <v>95</v>
      </c>
    </row>
    <row r="778" spans="1:8" x14ac:dyDescent="0.25">
      <c r="A778" s="21">
        <v>2035</v>
      </c>
      <c r="B778" s="21">
        <v>0</v>
      </c>
      <c r="C778" s="21">
        <v>3</v>
      </c>
      <c r="D778" s="21" t="s">
        <v>78</v>
      </c>
      <c r="E778" s="21" t="s">
        <v>74</v>
      </c>
      <c r="F778" s="21" t="s">
        <v>72</v>
      </c>
      <c r="G778" s="21">
        <v>3</v>
      </c>
      <c r="H778" s="21">
        <v>33</v>
      </c>
    </row>
    <row r="779" spans="1:8" x14ac:dyDescent="0.25">
      <c r="A779" s="21">
        <v>2035</v>
      </c>
      <c r="B779" s="21">
        <v>0</v>
      </c>
      <c r="C779" s="21">
        <v>3</v>
      </c>
      <c r="D779" s="21" t="s">
        <v>78</v>
      </c>
      <c r="E779" s="21" t="s">
        <v>74</v>
      </c>
      <c r="F779" s="21" t="s">
        <v>72</v>
      </c>
      <c r="G779" s="21">
        <v>4</v>
      </c>
      <c r="H779" s="21">
        <v>17</v>
      </c>
    </row>
    <row r="780" spans="1:8" x14ac:dyDescent="0.25">
      <c r="A780" s="21">
        <v>2035</v>
      </c>
      <c r="B780" s="21">
        <v>0</v>
      </c>
      <c r="C780" s="21">
        <v>3</v>
      </c>
      <c r="D780" s="21" t="s">
        <v>78</v>
      </c>
      <c r="E780" s="21" t="s">
        <v>73</v>
      </c>
      <c r="F780" s="21" t="s">
        <v>71</v>
      </c>
      <c r="G780" s="21">
        <v>0</v>
      </c>
      <c r="H780" s="21">
        <v>377</v>
      </c>
    </row>
    <row r="781" spans="1:8" x14ac:dyDescent="0.25">
      <c r="A781" s="21">
        <v>2035</v>
      </c>
      <c r="B781" s="21">
        <v>0</v>
      </c>
      <c r="C781" s="21">
        <v>3</v>
      </c>
      <c r="D781" s="21" t="s">
        <v>78</v>
      </c>
      <c r="E781" s="21" t="s">
        <v>73</v>
      </c>
      <c r="F781" s="21" t="s">
        <v>71</v>
      </c>
      <c r="G781" s="21">
        <v>1</v>
      </c>
      <c r="H781" s="21">
        <v>3111</v>
      </c>
    </row>
    <row r="782" spans="1:8" x14ac:dyDescent="0.25">
      <c r="A782" s="21">
        <v>2035</v>
      </c>
      <c r="B782" s="21">
        <v>0</v>
      </c>
      <c r="C782" s="21">
        <v>3</v>
      </c>
      <c r="D782" s="21" t="s">
        <v>78</v>
      </c>
      <c r="E782" s="21" t="s">
        <v>73</v>
      </c>
      <c r="F782" s="21" t="s">
        <v>71</v>
      </c>
      <c r="G782" s="21">
        <v>2</v>
      </c>
      <c r="H782" s="21">
        <v>5207</v>
      </c>
    </row>
    <row r="783" spans="1:8" x14ac:dyDescent="0.25">
      <c r="A783" s="21">
        <v>2035</v>
      </c>
      <c r="B783" s="21">
        <v>0</v>
      </c>
      <c r="C783" s="21">
        <v>3</v>
      </c>
      <c r="D783" s="21" t="s">
        <v>78</v>
      </c>
      <c r="E783" s="21" t="s">
        <v>73</v>
      </c>
      <c r="F783" s="21" t="s">
        <v>71</v>
      </c>
      <c r="G783" s="21">
        <v>3</v>
      </c>
      <c r="H783" s="21">
        <v>2410</v>
      </c>
    </row>
    <row r="784" spans="1:8" x14ac:dyDescent="0.25">
      <c r="A784" s="21">
        <v>2035</v>
      </c>
      <c r="B784" s="21">
        <v>0</v>
      </c>
      <c r="C784" s="21">
        <v>3</v>
      </c>
      <c r="D784" s="21" t="s">
        <v>78</v>
      </c>
      <c r="E784" s="21" t="s">
        <v>73</v>
      </c>
      <c r="F784" s="21" t="s">
        <v>71</v>
      </c>
      <c r="G784" s="21">
        <v>4</v>
      </c>
      <c r="H784" s="21">
        <v>1719</v>
      </c>
    </row>
    <row r="785" spans="1:8" x14ac:dyDescent="0.25">
      <c r="A785" s="21">
        <v>2035</v>
      </c>
      <c r="B785" s="21">
        <v>0</v>
      </c>
      <c r="C785" s="21">
        <v>3</v>
      </c>
      <c r="D785" s="21" t="s">
        <v>78</v>
      </c>
      <c r="E785" s="21" t="s">
        <v>73</v>
      </c>
      <c r="F785" s="21" t="s">
        <v>72</v>
      </c>
      <c r="G785" s="21">
        <v>0</v>
      </c>
      <c r="H785" s="21">
        <v>159</v>
      </c>
    </row>
    <row r="786" spans="1:8" x14ac:dyDescent="0.25">
      <c r="A786" s="21">
        <v>2035</v>
      </c>
      <c r="B786" s="21">
        <v>0</v>
      </c>
      <c r="C786" s="21">
        <v>3</v>
      </c>
      <c r="D786" s="21" t="s">
        <v>78</v>
      </c>
      <c r="E786" s="21" t="s">
        <v>73</v>
      </c>
      <c r="F786" s="21" t="s">
        <v>72</v>
      </c>
      <c r="G786" s="21">
        <v>1</v>
      </c>
      <c r="H786" s="21">
        <v>477</v>
      </c>
    </row>
    <row r="787" spans="1:8" x14ac:dyDescent="0.25">
      <c r="A787" s="21">
        <v>2035</v>
      </c>
      <c r="B787" s="21">
        <v>0</v>
      </c>
      <c r="C787" s="21">
        <v>3</v>
      </c>
      <c r="D787" s="21" t="s">
        <v>78</v>
      </c>
      <c r="E787" s="21" t="s">
        <v>73</v>
      </c>
      <c r="F787" s="21" t="s">
        <v>72</v>
      </c>
      <c r="G787" s="21">
        <v>2</v>
      </c>
      <c r="H787" s="21">
        <v>1402</v>
      </c>
    </row>
    <row r="788" spans="1:8" x14ac:dyDescent="0.25">
      <c r="A788" s="21">
        <v>2035</v>
      </c>
      <c r="B788" s="21">
        <v>0</v>
      </c>
      <c r="C788" s="21">
        <v>3</v>
      </c>
      <c r="D788" s="21" t="s">
        <v>78</v>
      </c>
      <c r="E788" s="21" t="s">
        <v>73</v>
      </c>
      <c r="F788" s="21" t="s">
        <v>72</v>
      </c>
      <c r="G788" s="21">
        <v>3</v>
      </c>
      <c r="H788" s="21">
        <v>720</v>
      </c>
    </row>
    <row r="789" spans="1:8" x14ac:dyDescent="0.25">
      <c r="A789" s="21">
        <v>2035</v>
      </c>
      <c r="B789" s="21">
        <v>0</v>
      </c>
      <c r="C789" s="21">
        <v>3</v>
      </c>
      <c r="D789" s="21" t="s">
        <v>78</v>
      </c>
      <c r="E789" s="21" t="s">
        <v>73</v>
      </c>
      <c r="F789" s="21" t="s">
        <v>72</v>
      </c>
      <c r="G789" s="21">
        <v>4</v>
      </c>
      <c r="H789" s="21">
        <v>491</v>
      </c>
    </row>
    <row r="790" spans="1:8" x14ac:dyDescent="0.25">
      <c r="A790" s="21">
        <v>2035</v>
      </c>
      <c r="B790" s="21">
        <v>0</v>
      </c>
      <c r="C790" s="21">
        <v>3</v>
      </c>
      <c r="D790" s="21" t="s">
        <v>78</v>
      </c>
      <c r="E790" s="21" t="s">
        <v>76</v>
      </c>
      <c r="F790" s="21" t="s">
        <v>71</v>
      </c>
      <c r="G790" s="21">
        <v>0</v>
      </c>
      <c r="H790" s="21">
        <v>365</v>
      </c>
    </row>
    <row r="791" spans="1:8" x14ac:dyDescent="0.25">
      <c r="A791" s="21">
        <v>2035</v>
      </c>
      <c r="B791" s="21">
        <v>0</v>
      </c>
      <c r="C791" s="21">
        <v>3</v>
      </c>
      <c r="D791" s="21" t="s">
        <v>78</v>
      </c>
      <c r="E791" s="21" t="s">
        <v>76</v>
      </c>
      <c r="F791" s="21" t="s">
        <v>71</v>
      </c>
      <c r="G791" s="21">
        <v>1</v>
      </c>
      <c r="H791" s="21">
        <v>343</v>
      </c>
    </row>
    <row r="792" spans="1:8" x14ac:dyDescent="0.25">
      <c r="A792" s="21">
        <v>2035</v>
      </c>
      <c r="B792" s="21">
        <v>0</v>
      </c>
      <c r="C792" s="21">
        <v>3</v>
      </c>
      <c r="D792" s="21" t="s">
        <v>78</v>
      </c>
      <c r="E792" s="21" t="s">
        <v>76</v>
      </c>
      <c r="F792" s="21" t="s">
        <v>71</v>
      </c>
      <c r="G792" s="21">
        <v>2</v>
      </c>
      <c r="H792" s="21">
        <v>521</v>
      </c>
    </row>
    <row r="793" spans="1:8" x14ac:dyDescent="0.25">
      <c r="A793" s="21">
        <v>2035</v>
      </c>
      <c r="B793" s="21">
        <v>0</v>
      </c>
      <c r="C793" s="21">
        <v>3</v>
      </c>
      <c r="D793" s="21" t="s">
        <v>78</v>
      </c>
      <c r="E793" s="21" t="s">
        <v>76</v>
      </c>
      <c r="F793" s="21" t="s">
        <v>71</v>
      </c>
      <c r="G793" s="21">
        <v>3</v>
      </c>
      <c r="H793" s="21">
        <v>204</v>
      </c>
    </row>
    <row r="794" spans="1:8" x14ac:dyDescent="0.25">
      <c r="A794" s="21">
        <v>2035</v>
      </c>
      <c r="B794" s="21">
        <v>0</v>
      </c>
      <c r="C794" s="21">
        <v>3</v>
      </c>
      <c r="D794" s="21" t="s">
        <v>78</v>
      </c>
      <c r="E794" s="21" t="s">
        <v>76</v>
      </c>
      <c r="F794" s="21" t="s">
        <v>71</v>
      </c>
      <c r="G794" s="21">
        <v>4</v>
      </c>
      <c r="H794" s="21">
        <v>192</v>
      </c>
    </row>
    <row r="795" spans="1:8" x14ac:dyDescent="0.25">
      <c r="A795" s="21">
        <v>2035</v>
      </c>
      <c r="B795" s="21">
        <v>0</v>
      </c>
      <c r="C795" s="21">
        <v>3</v>
      </c>
      <c r="D795" s="21" t="s">
        <v>78</v>
      </c>
      <c r="E795" s="21" t="s">
        <v>76</v>
      </c>
      <c r="F795" s="21" t="s">
        <v>72</v>
      </c>
      <c r="G795" s="21">
        <v>0</v>
      </c>
      <c r="H795" s="21">
        <v>529</v>
      </c>
    </row>
    <row r="796" spans="1:8" x14ac:dyDescent="0.25">
      <c r="A796" s="21">
        <v>2035</v>
      </c>
      <c r="B796" s="21">
        <v>0</v>
      </c>
      <c r="C796" s="21">
        <v>3</v>
      </c>
      <c r="D796" s="21" t="s">
        <v>78</v>
      </c>
      <c r="E796" s="21" t="s">
        <v>76</v>
      </c>
      <c r="F796" s="21" t="s">
        <v>72</v>
      </c>
      <c r="G796" s="21">
        <v>1</v>
      </c>
      <c r="H796" s="21">
        <v>632</v>
      </c>
    </row>
    <row r="797" spans="1:8" x14ac:dyDescent="0.25">
      <c r="A797" s="21">
        <v>2035</v>
      </c>
      <c r="B797" s="21">
        <v>0</v>
      </c>
      <c r="C797" s="21">
        <v>3</v>
      </c>
      <c r="D797" s="21" t="s">
        <v>78</v>
      </c>
      <c r="E797" s="21" t="s">
        <v>76</v>
      </c>
      <c r="F797" s="21" t="s">
        <v>72</v>
      </c>
      <c r="G797" s="21">
        <v>2</v>
      </c>
      <c r="H797" s="21">
        <v>845</v>
      </c>
    </row>
    <row r="798" spans="1:8" x14ac:dyDescent="0.25">
      <c r="A798" s="21">
        <v>2035</v>
      </c>
      <c r="B798" s="21">
        <v>0</v>
      </c>
      <c r="C798" s="21">
        <v>3</v>
      </c>
      <c r="D798" s="21" t="s">
        <v>78</v>
      </c>
      <c r="E798" s="21" t="s">
        <v>76</v>
      </c>
      <c r="F798" s="21" t="s">
        <v>72</v>
      </c>
      <c r="G798" s="21">
        <v>3</v>
      </c>
      <c r="H798" s="21">
        <v>267</v>
      </c>
    </row>
    <row r="799" spans="1:8" x14ac:dyDescent="0.25">
      <c r="A799" s="21">
        <v>2035</v>
      </c>
      <c r="B799" s="21">
        <v>0</v>
      </c>
      <c r="C799" s="21">
        <v>3</v>
      </c>
      <c r="D799" s="21" t="s">
        <v>78</v>
      </c>
      <c r="E799" s="21" t="s">
        <v>76</v>
      </c>
      <c r="F799" s="21" t="s">
        <v>72</v>
      </c>
      <c r="G799" s="21">
        <v>4</v>
      </c>
      <c r="H799" s="21">
        <v>180</v>
      </c>
    </row>
    <row r="800" spans="1:8" x14ac:dyDescent="0.25">
      <c r="A800" s="21">
        <v>2035</v>
      </c>
      <c r="B800" s="21">
        <v>0</v>
      </c>
      <c r="C800" s="21">
        <v>4</v>
      </c>
      <c r="D800" s="21" t="s">
        <v>75</v>
      </c>
      <c r="E800" s="21" t="s">
        <v>70</v>
      </c>
      <c r="F800" s="21" t="s">
        <v>71</v>
      </c>
      <c r="G800" s="21">
        <v>0</v>
      </c>
      <c r="H800" s="21">
        <v>7</v>
      </c>
    </row>
    <row r="801" spans="1:8" x14ac:dyDescent="0.25">
      <c r="A801" s="21">
        <v>2035</v>
      </c>
      <c r="B801" s="21">
        <v>0</v>
      </c>
      <c r="C801" s="21">
        <v>4</v>
      </c>
      <c r="D801" s="21" t="s">
        <v>75</v>
      </c>
      <c r="E801" s="21" t="s">
        <v>70</v>
      </c>
      <c r="F801" s="21" t="s">
        <v>71</v>
      </c>
      <c r="G801" s="21">
        <v>1</v>
      </c>
      <c r="H801" s="21">
        <v>24</v>
      </c>
    </row>
    <row r="802" spans="1:8" x14ac:dyDescent="0.25">
      <c r="A802" s="21">
        <v>2035</v>
      </c>
      <c r="B802" s="21">
        <v>0</v>
      </c>
      <c r="C802" s="21">
        <v>4</v>
      </c>
      <c r="D802" s="21" t="s">
        <v>75</v>
      </c>
      <c r="E802" s="21" t="s">
        <v>70</v>
      </c>
      <c r="F802" s="21" t="s">
        <v>71</v>
      </c>
      <c r="G802" s="21">
        <v>2</v>
      </c>
      <c r="H802" s="21">
        <v>47</v>
      </c>
    </row>
    <row r="803" spans="1:8" x14ac:dyDescent="0.25">
      <c r="A803" s="21">
        <v>2035</v>
      </c>
      <c r="B803" s="21">
        <v>0</v>
      </c>
      <c r="C803" s="21">
        <v>4</v>
      </c>
      <c r="D803" s="21" t="s">
        <v>75</v>
      </c>
      <c r="E803" s="21" t="s">
        <v>70</v>
      </c>
      <c r="F803" s="21" t="s">
        <v>71</v>
      </c>
      <c r="G803" s="21">
        <v>3</v>
      </c>
      <c r="H803" s="21">
        <v>17</v>
      </c>
    </row>
    <row r="804" spans="1:8" x14ac:dyDescent="0.25">
      <c r="A804" s="21">
        <v>2035</v>
      </c>
      <c r="B804" s="21">
        <v>0</v>
      </c>
      <c r="C804" s="21">
        <v>4</v>
      </c>
      <c r="D804" s="21" t="s">
        <v>75</v>
      </c>
      <c r="E804" s="21" t="s">
        <v>70</v>
      </c>
      <c r="F804" s="21" t="s">
        <v>71</v>
      </c>
      <c r="G804" s="21">
        <v>4</v>
      </c>
      <c r="H804" s="21">
        <v>4</v>
      </c>
    </row>
    <row r="805" spans="1:8" x14ac:dyDescent="0.25">
      <c r="A805" s="21">
        <v>2035</v>
      </c>
      <c r="B805" s="21">
        <v>0</v>
      </c>
      <c r="C805" s="21">
        <v>4</v>
      </c>
      <c r="D805" s="21" t="s">
        <v>75</v>
      </c>
      <c r="E805" s="21" t="s">
        <v>70</v>
      </c>
      <c r="F805" s="21" t="s">
        <v>72</v>
      </c>
      <c r="G805" s="21">
        <v>0</v>
      </c>
      <c r="H805" s="21">
        <v>37</v>
      </c>
    </row>
    <row r="806" spans="1:8" x14ac:dyDescent="0.25">
      <c r="A806" s="21">
        <v>2035</v>
      </c>
      <c r="B806" s="21">
        <v>0</v>
      </c>
      <c r="C806" s="21">
        <v>4</v>
      </c>
      <c r="D806" s="21" t="s">
        <v>75</v>
      </c>
      <c r="E806" s="21" t="s">
        <v>70</v>
      </c>
      <c r="F806" s="21" t="s">
        <v>72</v>
      </c>
      <c r="G806" s="21">
        <v>1</v>
      </c>
      <c r="H806" s="21">
        <v>412</v>
      </c>
    </row>
    <row r="807" spans="1:8" x14ac:dyDescent="0.25">
      <c r="A807" s="21">
        <v>2035</v>
      </c>
      <c r="B807" s="21">
        <v>0</v>
      </c>
      <c r="C807" s="21">
        <v>4</v>
      </c>
      <c r="D807" s="21" t="s">
        <v>75</v>
      </c>
      <c r="E807" s="21" t="s">
        <v>70</v>
      </c>
      <c r="F807" s="21" t="s">
        <v>72</v>
      </c>
      <c r="G807" s="21">
        <v>2</v>
      </c>
      <c r="H807" s="21">
        <v>682</v>
      </c>
    </row>
    <row r="808" spans="1:8" x14ac:dyDescent="0.25">
      <c r="A808" s="21">
        <v>2035</v>
      </c>
      <c r="B808" s="21">
        <v>0</v>
      </c>
      <c r="C808" s="21">
        <v>4</v>
      </c>
      <c r="D808" s="21" t="s">
        <v>75</v>
      </c>
      <c r="E808" s="21" t="s">
        <v>70</v>
      </c>
      <c r="F808" s="21" t="s">
        <v>72</v>
      </c>
      <c r="G808" s="21">
        <v>3</v>
      </c>
      <c r="H808" s="21">
        <v>232</v>
      </c>
    </row>
    <row r="809" spans="1:8" x14ac:dyDescent="0.25">
      <c r="A809" s="21">
        <v>2035</v>
      </c>
      <c r="B809" s="21">
        <v>0</v>
      </c>
      <c r="C809" s="21">
        <v>4</v>
      </c>
      <c r="D809" s="21" t="s">
        <v>75</v>
      </c>
      <c r="E809" s="21" t="s">
        <v>70</v>
      </c>
      <c r="F809" s="21" t="s">
        <v>72</v>
      </c>
      <c r="G809" s="21">
        <v>4</v>
      </c>
      <c r="H809" s="21">
        <v>132</v>
      </c>
    </row>
    <row r="810" spans="1:8" x14ac:dyDescent="0.25">
      <c r="A810" s="21">
        <v>2035</v>
      </c>
      <c r="B810" s="21">
        <v>0</v>
      </c>
      <c r="C810" s="21">
        <v>4</v>
      </c>
      <c r="D810" s="21" t="s">
        <v>75</v>
      </c>
      <c r="E810" s="21" t="s">
        <v>73</v>
      </c>
      <c r="F810" s="21" t="s">
        <v>71</v>
      </c>
      <c r="G810" s="21">
        <v>0</v>
      </c>
      <c r="H810" s="21">
        <v>10</v>
      </c>
    </row>
    <row r="811" spans="1:8" x14ac:dyDescent="0.25">
      <c r="A811" s="21">
        <v>2035</v>
      </c>
      <c r="B811" s="21">
        <v>0</v>
      </c>
      <c r="C811" s="21">
        <v>4</v>
      </c>
      <c r="D811" s="21" t="s">
        <v>75</v>
      </c>
      <c r="E811" s="21" t="s">
        <v>73</v>
      </c>
      <c r="F811" s="21" t="s">
        <v>71</v>
      </c>
      <c r="G811" s="21">
        <v>1</v>
      </c>
      <c r="H811" s="21">
        <v>30</v>
      </c>
    </row>
    <row r="812" spans="1:8" x14ac:dyDescent="0.25">
      <c r="A812" s="21">
        <v>2035</v>
      </c>
      <c r="B812" s="21">
        <v>0</v>
      </c>
      <c r="C812" s="21">
        <v>4</v>
      </c>
      <c r="D812" s="21" t="s">
        <v>75</v>
      </c>
      <c r="E812" s="21" t="s">
        <v>73</v>
      </c>
      <c r="F812" s="21" t="s">
        <v>71</v>
      </c>
      <c r="G812" s="21">
        <v>2</v>
      </c>
      <c r="H812" s="21">
        <v>46</v>
      </c>
    </row>
    <row r="813" spans="1:8" x14ac:dyDescent="0.25">
      <c r="A813" s="21">
        <v>2035</v>
      </c>
      <c r="B813" s="21">
        <v>0</v>
      </c>
      <c r="C813" s="21">
        <v>4</v>
      </c>
      <c r="D813" s="21" t="s">
        <v>75</v>
      </c>
      <c r="E813" s="21" t="s">
        <v>73</v>
      </c>
      <c r="F813" s="21" t="s">
        <v>71</v>
      </c>
      <c r="G813" s="21">
        <v>3</v>
      </c>
      <c r="H813" s="21">
        <v>21</v>
      </c>
    </row>
    <row r="814" spans="1:8" x14ac:dyDescent="0.25">
      <c r="A814" s="21">
        <v>2035</v>
      </c>
      <c r="B814" s="21">
        <v>0</v>
      </c>
      <c r="C814" s="21">
        <v>4</v>
      </c>
      <c r="D814" s="21" t="s">
        <v>75</v>
      </c>
      <c r="E814" s="21" t="s">
        <v>73</v>
      </c>
      <c r="F814" s="21" t="s">
        <v>71</v>
      </c>
      <c r="G814" s="21">
        <v>4</v>
      </c>
      <c r="H814" s="21">
        <v>16</v>
      </c>
    </row>
    <row r="815" spans="1:8" x14ac:dyDescent="0.25">
      <c r="A815" s="21">
        <v>2035</v>
      </c>
      <c r="B815" s="21">
        <v>0</v>
      </c>
      <c r="C815" s="21">
        <v>4</v>
      </c>
      <c r="D815" s="21" t="s">
        <v>75</v>
      </c>
      <c r="E815" s="21" t="s">
        <v>73</v>
      </c>
      <c r="F815" s="21" t="s">
        <v>72</v>
      </c>
      <c r="G815" s="21">
        <v>0</v>
      </c>
      <c r="H815" s="21">
        <v>27</v>
      </c>
    </row>
    <row r="816" spans="1:8" x14ac:dyDescent="0.25">
      <c r="A816" s="21">
        <v>2035</v>
      </c>
      <c r="B816" s="21">
        <v>0</v>
      </c>
      <c r="C816" s="21">
        <v>4</v>
      </c>
      <c r="D816" s="21" t="s">
        <v>75</v>
      </c>
      <c r="E816" s="21" t="s">
        <v>73</v>
      </c>
      <c r="F816" s="21" t="s">
        <v>72</v>
      </c>
      <c r="G816" s="21">
        <v>1</v>
      </c>
      <c r="H816" s="21">
        <v>39</v>
      </c>
    </row>
    <row r="817" spans="1:8" x14ac:dyDescent="0.25">
      <c r="A817" s="21">
        <v>2035</v>
      </c>
      <c r="B817" s="21">
        <v>0</v>
      </c>
      <c r="C817" s="21">
        <v>4</v>
      </c>
      <c r="D817" s="21" t="s">
        <v>75</v>
      </c>
      <c r="E817" s="21" t="s">
        <v>73</v>
      </c>
      <c r="F817" s="21" t="s">
        <v>72</v>
      </c>
      <c r="G817" s="21">
        <v>2</v>
      </c>
      <c r="H817" s="21">
        <v>76</v>
      </c>
    </row>
    <row r="818" spans="1:8" x14ac:dyDescent="0.25">
      <c r="A818" s="21">
        <v>2035</v>
      </c>
      <c r="B818" s="21">
        <v>0</v>
      </c>
      <c r="C818" s="21">
        <v>4</v>
      </c>
      <c r="D818" s="21" t="s">
        <v>75</v>
      </c>
      <c r="E818" s="21" t="s">
        <v>73</v>
      </c>
      <c r="F818" s="21" t="s">
        <v>72</v>
      </c>
      <c r="G818" s="21">
        <v>3</v>
      </c>
      <c r="H818" s="21">
        <v>31</v>
      </c>
    </row>
    <row r="819" spans="1:8" x14ac:dyDescent="0.25">
      <c r="A819" s="21">
        <v>2035</v>
      </c>
      <c r="B819" s="21">
        <v>0</v>
      </c>
      <c r="C819" s="21">
        <v>4</v>
      </c>
      <c r="D819" s="21" t="s">
        <v>75</v>
      </c>
      <c r="E819" s="21" t="s">
        <v>73</v>
      </c>
      <c r="F819" s="21" t="s">
        <v>72</v>
      </c>
      <c r="G819" s="21">
        <v>4</v>
      </c>
      <c r="H819" s="21">
        <v>23</v>
      </c>
    </row>
    <row r="820" spans="1:8" x14ac:dyDescent="0.25">
      <c r="A820" s="21">
        <v>2035</v>
      </c>
      <c r="B820" s="21">
        <v>0</v>
      </c>
      <c r="C820" s="21">
        <v>4</v>
      </c>
      <c r="D820" s="21" t="s">
        <v>75</v>
      </c>
      <c r="E820" s="21" t="s">
        <v>76</v>
      </c>
      <c r="F820" s="21" t="s">
        <v>71</v>
      </c>
      <c r="G820" s="21">
        <v>0</v>
      </c>
      <c r="H820" s="21">
        <v>4</v>
      </c>
    </row>
    <row r="821" spans="1:8" x14ac:dyDescent="0.25">
      <c r="A821" s="21">
        <v>2035</v>
      </c>
      <c r="B821" s="21">
        <v>0</v>
      </c>
      <c r="C821" s="21">
        <v>4</v>
      </c>
      <c r="D821" s="21" t="s">
        <v>75</v>
      </c>
      <c r="E821" s="21" t="s">
        <v>76</v>
      </c>
      <c r="F821" s="21" t="s">
        <v>71</v>
      </c>
      <c r="G821" s="21">
        <v>2</v>
      </c>
      <c r="H821" s="21">
        <v>2</v>
      </c>
    </row>
    <row r="822" spans="1:8" x14ac:dyDescent="0.25">
      <c r="A822" s="21">
        <v>2035</v>
      </c>
      <c r="B822" s="21">
        <v>0</v>
      </c>
      <c r="C822" s="21">
        <v>4</v>
      </c>
      <c r="D822" s="21" t="s">
        <v>75</v>
      </c>
      <c r="E822" s="21" t="s">
        <v>76</v>
      </c>
      <c r="F822" s="21" t="s">
        <v>71</v>
      </c>
      <c r="G822" s="21">
        <v>4</v>
      </c>
      <c r="H822" s="21">
        <v>3</v>
      </c>
    </row>
    <row r="823" spans="1:8" x14ac:dyDescent="0.25">
      <c r="A823" s="21">
        <v>2035</v>
      </c>
      <c r="B823" s="21">
        <v>0</v>
      </c>
      <c r="C823" s="21">
        <v>4</v>
      </c>
      <c r="D823" s="21" t="s">
        <v>75</v>
      </c>
      <c r="E823" s="21" t="s">
        <v>76</v>
      </c>
      <c r="F823" s="21" t="s">
        <v>72</v>
      </c>
      <c r="G823" s="21">
        <v>0</v>
      </c>
      <c r="H823" s="21">
        <v>198</v>
      </c>
    </row>
    <row r="824" spans="1:8" x14ac:dyDescent="0.25">
      <c r="A824" s="21">
        <v>2035</v>
      </c>
      <c r="B824" s="21">
        <v>0</v>
      </c>
      <c r="C824" s="21">
        <v>4</v>
      </c>
      <c r="D824" s="21" t="s">
        <v>75</v>
      </c>
      <c r="E824" s="21" t="s">
        <v>76</v>
      </c>
      <c r="F824" s="21" t="s">
        <v>72</v>
      </c>
      <c r="G824" s="21">
        <v>1</v>
      </c>
      <c r="H824" s="21">
        <v>124</v>
      </c>
    </row>
    <row r="825" spans="1:8" x14ac:dyDescent="0.25">
      <c r="A825" s="21">
        <v>2035</v>
      </c>
      <c r="B825" s="21">
        <v>0</v>
      </c>
      <c r="C825" s="21">
        <v>4</v>
      </c>
      <c r="D825" s="21" t="s">
        <v>75</v>
      </c>
      <c r="E825" s="21" t="s">
        <v>76</v>
      </c>
      <c r="F825" s="21" t="s">
        <v>72</v>
      </c>
      <c r="G825" s="21">
        <v>2</v>
      </c>
      <c r="H825" s="21">
        <v>74</v>
      </c>
    </row>
    <row r="826" spans="1:8" x14ac:dyDescent="0.25">
      <c r="A826" s="21">
        <v>2035</v>
      </c>
      <c r="B826" s="21">
        <v>0</v>
      </c>
      <c r="C826" s="21">
        <v>4</v>
      </c>
      <c r="D826" s="21" t="s">
        <v>75</v>
      </c>
      <c r="E826" s="21" t="s">
        <v>76</v>
      </c>
      <c r="F826" s="21" t="s">
        <v>72</v>
      </c>
      <c r="G826" s="21">
        <v>3</v>
      </c>
      <c r="H826" s="21">
        <v>26</v>
      </c>
    </row>
    <row r="827" spans="1:8" x14ac:dyDescent="0.25">
      <c r="A827" s="21">
        <v>2035</v>
      </c>
      <c r="B827" s="21">
        <v>0</v>
      </c>
      <c r="C827" s="21">
        <v>4</v>
      </c>
      <c r="D827" s="21" t="s">
        <v>75</v>
      </c>
      <c r="E827" s="21" t="s">
        <v>76</v>
      </c>
      <c r="F827" s="21" t="s">
        <v>72</v>
      </c>
      <c r="G827" s="21">
        <v>4</v>
      </c>
      <c r="H827" s="21">
        <v>14</v>
      </c>
    </row>
    <row r="828" spans="1:8" x14ac:dyDescent="0.25">
      <c r="A828" s="21">
        <v>2035</v>
      </c>
      <c r="B828" s="21">
        <v>0</v>
      </c>
      <c r="C828" s="21">
        <v>4</v>
      </c>
      <c r="D828" s="21" t="s">
        <v>69</v>
      </c>
      <c r="E828" s="21" t="s">
        <v>70</v>
      </c>
      <c r="F828" s="21" t="s">
        <v>71</v>
      </c>
      <c r="G828" s="21">
        <v>4</v>
      </c>
      <c r="H828" s="21">
        <v>1</v>
      </c>
    </row>
    <row r="829" spans="1:8" x14ac:dyDescent="0.25">
      <c r="A829" s="21">
        <v>2035</v>
      </c>
      <c r="B829" s="21">
        <v>0</v>
      </c>
      <c r="C829" s="21">
        <v>4</v>
      </c>
      <c r="D829" s="21" t="s">
        <v>69</v>
      </c>
      <c r="E829" s="21" t="s">
        <v>70</v>
      </c>
      <c r="F829" s="21" t="s">
        <v>72</v>
      </c>
      <c r="G829" s="21">
        <v>0</v>
      </c>
      <c r="H829" s="21">
        <v>35</v>
      </c>
    </row>
    <row r="830" spans="1:8" x14ac:dyDescent="0.25">
      <c r="A830" s="21">
        <v>2035</v>
      </c>
      <c r="B830" s="21">
        <v>0</v>
      </c>
      <c r="C830" s="21">
        <v>4</v>
      </c>
      <c r="D830" s="21" t="s">
        <v>69</v>
      </c>
      <c r="E830" s="21" t="s">
        <v>70</v>
      </c>
      <c r="F830" s="21" t="s">
        <v>72</v>
      </c>
      <c r="G830" s="21">
        <v>1</v>
      </c>
      <c r="H830" s="21">
        <v>195</v>
      </c>
    </row>
    <row r="831" spans="1:8" x14ac:dyDescent="0.25">
      <c r="A831" s="21">
        <v>2035</v>
      </c>
      <c r="B831" s="21">
        <v>0</v>
      </c>
      <c r="C831" s="21">
        <v>4</v>
      </c>
      <c r="D831" s="21" t="s">
        <v>69</v>
      </c>
      <c r="E831" s="21" t="s">
        <v>70</v>
      </c>
      <c r="F831" s="21" t="s">
        <v>72</v>
      </c>
      <c r="G831" s="21">
        <v>2</v>
      </c>
      <c r="H831" s="21">
        <v>273</v>
      </c>
    </row>
    <row r="832" spans="1:8" x14ac:dyDescent="0.25">
      <c r="A832" s="21">
        <v>2035</v>
      </c>
      <c r="B832" s="21">
        <v>0</v>
      </c>
      <c r="C832" s="21">
        <v>4</v>
      </c>
      <c r="D832" s="21" t="s">
        <v>69</v>
      </c>
      <c r="E832" s="21" t="s">
        <v>70</v>
      </c>
      <c r="F832" s="21" t="s">
        <v>72</v>
      </c>
      <c r="G832" s="21">
        <v>3</v>
      </c>
      <c r="H832" s="21">
        <v>118</v>
      </c>
    </row>
    <row r="833" spans="1:8" x14ac:dyDescent="0.25">
      <c r="A833" s="21">
        <v>2035</v>
      </c>
      <c r="B833" s="21">
        <v>0</v>
      </c>
      <c r="C833" s="21">
        <v>4</v>
      </c>
      <c r="D833" s="21" t="s">
        <v>69</v>
      </c>
      <c r="E833" s="21" t="s">
        <v>70</v>
      </c>
      <c r="F833" s="21" t="s">
        <v>72</v>
      </c>
      <c r="G833" s="21">
        <v>4</v>
      </c>
      <c r="H833" s="21">
        <v>59</v>
      </c>
    </row>
    <row r="834" spans="1:8" x14ac:dyDescent="0.25">
      <c r="A834" s="21">
        <v>2035</v>
      </c>
      <c r="B834" s="21">
        <v>0</v>
      </c>
      <c r="C834" s="21">
        <v>4</v>
      </c>
      <c r="D834" s="21" t="s">
        <v>69</v>
      </c>
      <c r="E834" s="21" t="s">
        <v>73</v>
      </c>
      <c r="F834" s="21" t="s">
        <v>71</v>
      </c>
      <c r="G834" s="21">
        <v>1</v>
      </c>
      <c r="H834" s="21">
        <v>4</v>
      </c>
    </row>
    <row r="835" spans="1:8" x14ac:dyDescent="0.25">
      <c r="A835" s="21">
        <v>2035</v>
      </c>
      <c r="B835" s="21">
        <v>0</v>
      </c>
      <c r="C835" s="21">
        <v>4</v>
      </c>
      <c r="D835" s="21" t="s">
        <v>69</v>
      </c>
      <c r="E835" s="21" t="s">
        <v>73</v>
      </c>
      <c r="F835" s="21" t="s">
        <v>71</v>
      </c>
      <c r="G835" s="21">
        <v>2</v>
      </c>
      <c r="H835" s="21">
        <v>2</v>
      </c>
    </row>
    <row r="836" spans="1:8" x14ac:dyDescent="0.25">
      <c r="A836" s="21">
        <v>2035</v>
      </c>
      <c r="B836" s="21">
        <v>0</v>
      </c>
      <c r="C836" s="21">
        <v>4</v>
      </c>
      <c r="D836" s="21" t="s">
        <v>69</v>
      </c>
      <c r="E836" s="21" t="s">
        <v>73</v>
      </c>
      <c r="F836" s="21" t="s">
        <v>71</v>
      </c>
      <c r="G836" s="21">
        <v>3</v>
      </c>
      <c r="H836" s="21">
        <v>2</v>
      </c>
    </row>
    <row r="837" spans="1:8" x14ac:dyDescent="0.25">
      <c r="A837" s="21">
        <v>2035</v>
      </c>
      <c r="B837" s="21">
        <v>0</v>
      </c>
      <c r="C837" s="21">
        <v>4</v>
      </c>
      <c r="D837" s="21" t="s">
        <v>69</v>
      </c>
      <c r="E837" s="21" t="s">
        <v>73</v>
      </c>
      <c r="F837" s="21" t="s">
        <v>72</v>
      </c>
      <c r="G837" s="21">
        <v>0</v>
      </c>
      <c r="H837" s="21">
        <v>13</v>
      </c>
    </row>
    <row r="838" spans="1:8" x14ac:dyDescent="0.25">
      <c r="A838" s="21">
        <v>2035</v>
      </c>
      <c r="B838" s="21">
        <v>0</v>
      </c>
      <c r="C838" s="21">
        <v>4</v>
      </c>
      <c r="D838" s="21" t="s">
        <v>69</v>
      </c>
      <c r="E838" s="21" t="s">
        <v>73</v>
      </c>
      <c r="F838" s="21" t="s">
        <v>72</v>
      </c>
      <c r="G838" s="21">
        <v>1</v>
      </c>
      <c r="H838" s="21">
        <v>18</v>
      </c>
    </row>
    <row r="839" spans="1:8" x14ac:dyDescent="0.25">
      <c r="A839" s="21">
        <v>2035</v>
      </c>
      <c r="B839" s="21">
        <v>0</v>
      </c>
      <c r="C839" s="21">
        <v>4</v>
      </c>
      <c r="D839" s="21" t="s">
        <v>69</v>
      </c>
      <c r="E839" s="21" t="s">
        <v>73</v>
      </c>
      <c r="F839" s="21" t="s">
        <v>72</v>
      </c>
      <c r="G839" s="21">
        <v>2</v>
      </c>
      <c r="H839" s="21">
        <v>42</v>
      </c>
    </row>
    <row r="840" spans="1:8" x14ac:dyDescent="0.25">
      <c r="A840" s="21">
        <v>2035</v>
      </c>
      <c r="B840" s="21">
        <v>0</v>
      </c>
      <c r="C840" s="21">
        <v>4</v>
      </c>
      <c r="D840" s="21" t="s">
        <v>69</v>
      </c>
      <c r="E840" s="21" t="s">
        <v>73</v>
      </c>
      <c r="F840" s="21" t="s">
        <v>72</v>
      </c>
      <c r="G840" s="21">
        <v>3</v>
      </c>
      <c r="H840" s="21">
        <v>18</v>
      </c>
    </row>
    <row r="841" spans="1:8" x14ac:dyDescent="0.25">
      <c r="A841" s="21">
        <v>2035</v>
      </c>
      <c r="B841" s="21">
        <v>0</v>
      </c>
      <c r="C841" s="21">
        <v>4</v>
      </c>
      <c r="D841" s="21" t="s">
        <v>69</v>
      </c>
      <c r="E841" s="21" t="s">
        <v>73</v>
      </c>
      <c r="F841" s="21" t="s">
        <v>72</v>
      </c>
      <c r="G841" s="21">
        <v>4</v>
      </c>
      <c r="H841" s="21">
        <v>14</v>
      </c>
    </row>
    <row r="842" spans="1:8" x14ac:dyDescent="0.25">
      <c r="A842" s="21">
        <v>2035</v>
      </c>
      <c r="B842" s="21">
        <v>0</v>
      </c>
      <c r="C842" s="21">
        <v>4</v>
      </c>
      <c r="D842" s="21" t="s">
        <v>69</v>
      </c>
      <c r="E842" s="21" t="s">
        <v>76</v>
      </c>
      <c r="F842" s="21" t="s">
        <v>72</v>
      </c>
      <c r="G842" s="21">
        <v>0</v>
      </c>
      <c r="H842" s="21">
        <v>77</v>
      </c>
    </row>
    <row r="843" spans="1:8" x14ac:dyDescent="0.25">
      <c r="A843" s="21">
        <v>2035</v>
      </c>
      <c r="B843" s="21">
        <v>0</v>
      </c>
      <c r="C843" s="21">
        <v>4</v>
      </c>
      <c r="D843" s="21" t="s">
        <v>69</v>
      </c>
      <c r="E843" s="21" t="s">
        <v>76</v>
      </c>
      <c r="F843" s="21" t="s">
        <v>72</v>
      </c>
      <c r="G843" s="21">
        <v>1</v>
      </c>
      <c r="H843" s="21">
        <v>59</v>
      </c>
    </row>
    <row r="844" spans="1:8" x14ac:dyDescent="0.25">
      <c r="A844" s="21">
        <v>2035</v>
      </c>
      <c r="B844" s="21">
        <v>0</v>
      </c>
      <c r="C844" s="21">
        <v>4</v>
      </c>
      <c r="D844" s="21" t="s">
        <v>69</v>
      </c>
      <c r="E844" s="21" t="s">
        <v>76</v>
      </c>
      <c r="F844" s="21" t="s">
        <v>72</v>
      </c>
      <c r="G844" s="21">
        <v>2</v>
      </c>
      <c r="H844" s="21">
        <v>31</v>
      </c>
    </row>
    <row r="845" spans="1:8" x14ac:dyDescent="0.25">
      <c r="A845" s="21">
        <v>2035</v>
      </c>
      <c r="B845" s="21">
        <v>0</v>
      </c>
      <c r="C845" s="21">
        <v>4</v>
      </c>
      <c r="D845" s="21" t="s">
        <v>69</v>
      </c>
      <c r="E845" s="21" t="s">
        <v>76</v>
      </c>
      <c r="F845" s="21" t="s">
        <v>72</v>
      </c>
      <c r="G845" s="21">
        <v>3</v>
      </c>
      <c r="H845" s="21">
        <v>9</v>
      </c>
    </row>
    <row r="846" spans="1:8" x14ac:dyDescent="0.25">
      <c r="A846" s="21">
        <v>2035</v>
      </c>
      <c r="B846" s="21">
        <v>0</v>
      </c>
      <c r="C846" s="21">
        <v>4</v>
      </c>
      <c r="D846" s="21" t="s">
        <v>69</v>
      </c>
      <c r="E846" s="21" t="s">
        <v>76</v>
      </c>
      <c r="F846" s="21" t="s">
        <v>72</v>
      </c>
      <c r="G846" s="21">
        <v>4</v>
      </c>
      <c r="H846" s="21">
        <v>8</v>
      </c>
    </row>
    <row r="847" spans="1:8" x14ac:dyDescent="0.25">
      <c r="A847" s="21">
        <v>2035</v>
      </c>
      <c r="B847" s="21">
        <v>0</v>
      </c>
      <c r="C847" s="21">
        <v>4</v>
      </c>
      <c r="D847" s="21" t="s">
        <v>77</v>
      </c>
      <c r="E847" s="21" t="s">
        <v>70</v>
      </c>
      <c r="F847" s="21" t="s">
        <v>71</v>
      </c>
      <c r="G847" s="21">
        <v>0</v>
      </c>
      <c r="H847" s="21">
        <v>13</v>
      </c>
    </row>
    <row r="848" spans="1:8" x14ac:dyDescent="0.25">
      <c r="A848" s="21">
        <v>2035</v>
      </c>
      <c r="B848" s="21">
        <v>0</v>
      </c>
      <c r="C848" s="21">
        <v>4</v>
      </c>
      <c r="D848" s="21" t="s">
        <v>77</v>
      </c>
      <c r="E848" s="21" t="s">
        <v>70</v>
      </c>
      <c r="F848" s="21" t="s">
        <v>71</v>
      </c>
      <c r="G848" s="21">
        <v>1</v>
      </c>
      <c r="H848" s="21">
        <v>107</v>
      </c>
    </row>
    <row r="849" spans="1:8" x14ac:dyDescent="0.25">
      <c r="A849" s="21">
        <v>2035</v>
      </c>
      <c r="B849" s="21">
        <v>0</v>
      </c>
      <c r="C849" s="21">
        <v>4</v>
      </c>
      <c r="D849" s="21" t="s">
        <v>77</v>
      </c>
      <c r="E849" s="21" t="s">
        <v>70</v>
      </c>
      <c r="F849" s="21" t="s">
        <v>71</v>
      </c>
      <c r="G849" s="21">
        <v>2</v>
      </c>
      <c r="H849" s="21">
        <v>258</v>
      </c>
    </row>
    <row r="850" spans="1:8" x14ac:dyDescent="0.25">
      <c r="A850" s="21">
        <v>2035</v>
      </c>
      <c r="B850" s="21">
        <v>0</v>
      </c>
      <c r="C850" s="21">
        <v>4</v>
      </c>
      <c r="D850" s="21" t="s">
        <v>77</v>
      </c>
      <c r="E850" s="21" t="s">
        <v>70</v>
      </c>
      <c r="F850" s="21" t="s">
        <v>71</v>
      </c>
      <c r="G850" s="21">
        <v>3</v>
      </c>
      <c r="H850" s="21">
        <v>108</v>
      </c>
    </row>
    <row r="851" spans="1:8" x14ac:dyDescent="0.25">
      <c r="A851" s="21">
        <v>2035</v>
      </c>
      <c r="B851" s="21">
        <v>0</v>
      </c>
      <c r="C851" s="21">
        <v>4</v>
      </c>
      <c r="D851" s="21" t="s">
        <v>77</v>
      </c>
      <c r="E851" s="21" t="s">
        <v>70</v>
      </c>
      <c r="F851" s="21" t="s">
        <v>71</v>
      </c>
      <c r="G851" s="21">
        <v>4</v>
      </c>
      <c r="H851" s="21">
        <v>64</v>
      </c>
    </row>
    <row r="852" spans="1:8" x14ac:dyDescent="0.25">
      <c r="A852" s="21">
        <v>2035</v>
      </c>
      <c r="B852" s="21">
        <v>0</v>
      </c>
      <c r="C852" s="21">
        <v>4</v>
      </c>
      <c r="D852" s="21" t="s">
        <v>77</v>
      </c>
      <c r="E852" s="21" t="s">
        <v>70</v>
      </c>
      <c r="F852" s="21" t="s">
        <v>72</v>
      </c>
      <c r="G852" s="21">
        <v>0</v>
      </c>
      <c r="H852" s="21">
        <v>17</v>
      </c>
    </row>
    <row r="853" spans="1:8" x14ac:dyDescent="0.25">
      <c r="A853" s="21">
        <v>2035</v>
      </c>
      <c r="B853" s="21">
        <v>0</v>
      </c>
      <c r="C853" s="21">
        <v>4</v>
      </c>
      <c r="D853" s="21" t="s">
        <v>77</v>
      </c>
      <c r="E853" s="21" t="s">
        <v>70</v>
      </c>
      <c r="F853" s="21" t="s">
        <v>72</v>
      </c>
      <c r="G853" s="21">
        <v>1</v>
      </c>
      <c r="H853" s="21">
        <v>185</v>
      </c>
    </row>
    <row r="854" spans="1:8" x14ac:dyDescent="0.25">
      <c r="A854" s="21">
        <v>2035</v>
      </c>
      <c r="B854" s="21">
        <v>0</v>
      </c>
      <c r="C854" s="21">
        <v>4</v>
      </c>
      <c r="D854" s="21" t="s">
        <v>77</v>
      </c>
      <c r="E854" s="21" t="s">
        <v>70</v>
      </c>
      <c r="F854" s="21" t="s">
        <v>72</v>
      </c>
      <c r="G854" s="21">
        <v>2</v>
      </c>
      <c r="H854" s="21">
        <v>367</v>
      </c>
    </row>
    <row r="855" spans="1:8" x14ac:dyDescent="0.25">
      <c r="A855" s="21">
        <v>2035</v>
      </c>
      <c r="B855" s="21">
        <v>0</v>
      </c>
      <c r="C855" s="21">
        <v>4</v>
      </c>
      <c r="D855" s="21" t="s">
        <v>77</v>
      </c>
      <c r="E855" s="21" t="s">
        <v>70</v>
      </c>
      <c r="F855" s="21" t="s">
        <v>72</v>
      </c>
      <c r="G855" s="21">
        <v>3</v>
      </c>
      <c r="H855" s="21">
        <v>154</v>
      </c>
    </row>
    <row r="856" spans="1:8" x14ac:dyDescent="0.25">
      <c r="A856" s="21">
        <v>2035</v>
      </c>
      <c r="B856" s="21">
        <v>0</v>
      </c>
      <c r="C856" s="21">
        <v>4</v>
      </c>
      <c r="D856" s="21" t="s">
        <v>77</v>
      </c>
      <c r="E856" s="21" t="s">
        <v>70</v>
      </c>
      <c r="F856" s="21" t="s">
        <v>72</v>
      </c>
      <c r="G856" s="21">
        <v>4</v>
      </c>
      <c r="H856" s="21">
        <v>77</v>
      </c>
    </row>
    <row r="857" spans="1:8" x14ac:dyDescent="0.25">
      <c r="A857" s="21">
        <v>2035</v>
      </c>
      <c r="B857" s="21">
        <v>0</v>
      </c>
      <c r="C857" s="21">
        <v>4</v>
      </c>
      <c r="D857" s="21" t="s">
        <v>77</v>
      </c>
      <c r="E857" s="21" t="s">
        <v>73</v>
      </c>
      <c r="F857" s="21" t="s">
        <v>71</v>
      </c>
      <c r="G857" s="21">
        <v>0</v>
      </c>
      <c r="H857" s="21">
        <v>34</v>
      </c>
    </row>
    <row r="858" spans="1:8" x14ac:dyDescent="0.25">
      <c r="A858" s="21">
        <v>2035</v>
      </c>
      <c r="B858" s="21">
        <v>0</v>
      </c>
      <c r="C858" s="21">
        <v>4</v>
      </c>
      <c r="D858" s="21" t="s">
        <v>77</v>
      </c>
      <c r="E858" s="21" t="s">
        <v>73</v>
      </c>
      <c r="F858" s="21" t="s">
        <v>71</v>
      </c>
      <c r="G858" s="21">
        <v>1</v>
      </c>
      <c r="H858" s="21">
        <v>154</v>
      </c>
    </row>
    <row r="859" spans="1:8" x14ac:dyDescent="0.25">
      <c r="A859" s="21">
        <v>2035</v>
      </c>
      <c r="B859" s="21">
        <v>0</v>
      </c>
      <c r="C859" s="21">
        <v>4</v>
      </c>
      <c r="D859" s="21" t="s">
        <v>77</v>
      </c>
      <c r="E859" s="21" t="s">
        <v>73</v>
      </c>
      <c r="F859" s="21" t="s">
        <v>71</v>
      </c>
      <c r="G859" s="21">
        <v>2</v>
      </c>
      <c r="H859" s="21">
        <v>280</v>
      </c>
    </row>
    <row r="860" spans="1:8" x14ac:dyDescent="0.25">
      <c r="A860" s="21">
        <v>2035</v>
      </c>
      <c r="B860" s="21">
        <v>0</v>
      </c>
      <c r="C860" s="21">
        <v>4</v>
      </c>
      <c r="D860" s="21" t="s">
        <v>77</v>
      </c>
      <c r="E860" s="21" t="s">
        <v>73</v>
      </c>
      <c r="F860" s="21" t="s">
        <v>71</v>
      </c>
      <c r="G860" s="21">
        <v>3</v>
      </c>
      <c r="H860" s="21">
        <v>135</v>
      </c>
    </row>
    <row r="861" spans="1:8" x14ac:dyDescent="0.25">
      <c r="A861" s="21">
        <v>2035</v>
      </c>
      <c r="B861" s="21">
        <v>0</v>
      </c>
      <c r="C861" s="21">
        <v>4</v>
      </c>
      <c r="D861" s="21" t="s">
        <v>77</v>
      </c>
      <c r="E861" s="21" t="s">
        <v>73</v>
      </c>
      <c r="F861" s="21" t="s">
        <v>71</v>
      </c>
      <c r="G861" s="21">
        <v>4</v>
      </c>
      <c r="H861" s="21">
        <v>80</v>
      </c>
    </row>
    <row r="862" spans="1:8" x14ac:dyDescent="0.25">
      <c r="A862" s="21">
        <v>2035</v>
      </c>
      <c r="B862" s="21">
        <v>0</v>
      </c>
      <c r="C862" s="21">
        <v>4</v>
      </c>
      <c r="D862" s="21" t="s">
        <v>77</v>
      </c>
      <c r="E862" s="21" t="s">
        <v>73</v>
      </c>
      <c r="F862" s="21" t="s">
        <v>72</v>
      </c>
      <c r="G862" s="21">
        <v>0</v>
      </c>
      <c r="H862" s="21">
        <v>15</v>
      </c>
    </row>
    <row r="863" spans="1:8" x14ac:dyDescent="0.25">
      <c r="A863" s="21">
        <v>2035</v>
      </c>
      <c r="B863" s="21">
        <v>0</v>
      </c>
      <c r="C863" s="21">
        <v>4</v>
      </c>
      <c r="D863" s="21" t="s">
        <v>77</v>
      </c>
      <c r="E863" s="21" t="s">
        <v>73</v>
      </c>
      <c r="F863" s="21" t="s">
        <v>72</v>
      </c>
      <c r="G863" s="21">
        <v>1</v>
      </c>
      <c r="H863" s="21">
        <v>28</v>
      </c>
    </row>
    <row r="864" spans="1:8" x14ac:dyDescent="0.25">
      <c r="A864" s="21">
        <v>2035</v>
      </c>
      <c r="B864" s="21">
        <v>0</v>
      </c>
      <c r="C864" s="21">
        <v>4</v>
      </c>
      <c r="D864" s="21" t="s">
        <v>77</v>
      </c>
      <c r="E864" s="21" t="s">
        <v>73</v>
      </c>
      <c r="F864" s="21" t="s">
        <v>72</v>
      </c>
      <c r="G864" s="21">
        <v>2</v>
      </c>
      <c r="H864" s="21">
        <v>56</v>
      </c>
    </row>
    <row r="865" spans="1:8" x14ac:dyDescent="0.25">
      <c r="A865" s="21">
        <v>2035</v>
      </c>
      <c r="B865" s="21">
        <v>0</v>
      </c>
      <c r="C865" s="21">
        <v>4</v>
      </c>
      <c r="D865" s="21" t="s">
        <v>77</v>
      </c>
      <c r="E865" s="21" t="s">
        <v>73</v>
      </c>
      <c r="F865" s="21" t="s">
        <v>72</v>
      </c>
      <c r="G865" s="21">
        <v>3</v>
      </c>
      <c r="H865" s="21">
        <v>27</v>
      </c>
    </row>
    <row r="866" spans="1:8" x14ac:dyDescent="0.25">
      <c r="A866" s="21">
        <v>2035</v>
      </c>
      <c r="B866" s="21">
        <v>0</v>
      </c>
      <c r="C866" s="21">
        <v>4</v>
      </c>
      <c r="D866" s="21" t="s">
        <v>77</v>
      </c>
      <c r="E866" s="21" t="s">
        <v>73</v>
      </c>
      <c r="F866" s="21" t="s">
        <v>72</v>
      </c>
      <c r="G866" s="21">
        <v>4</v>
      </c>
      <c r="H866" s="21">
        <v>18</v>
      </c>
    </row>
    <row r="867" spans="1:8" x14ac:dyDescent="0.25">
      <c r="A867" s="21">
        <v>2035</v>
      </c>
      <c r="B867" s="21">
        <v>0</v>
      </c>
      <c r="C867" s="21">
        <v>4</v>
      </c>
      <c r="D867" s="21" t="s">
        <v>77</v>
      </c>
      <c r="E867" s="21" t="s">
        <v>76</v>
      </c>
      <c r="F867" s="21" t="s">
        <v>71</v>
      </c>
      <c r="G867" s="21">
        <v>0</v>
      </c>
      <c r="H867" s="21">
        <v>7</v>
      </c>
    </row>
    <row r="868" spans="1:8" x14ac:dyDescent="0.25">
      <c r="A868" s="21">
        <v>2035</v>
      </c>
      <c r="B868" s="21">
        <v>0</v>
      </c>
      <c r="C868" s="21">
        <v>4</v>
      </c>
      <c r="D868" s="21" t="s">
        <v>77</v>
      </c>
      <c r="E868" s="21" t="s">
        <v>76</v>
      </c>
      <c r="F868" s="21" t="s">
        <v>71</v>
      </c>
      <c r="G868" s="21">
        <v>1</v>
      </c>
      <c r="H868" s="21">
        <v>14</v>
      </c>
    </row>
    <row r="869" spans="1:8" x14ac:dyDescent="0.25">
      <c r="A869" s="21">
        <v>2035</v>
      </c>
      <c r="B869" s="21">
        <v>0</v>
      </c>
      <c r="C869" s="21">
        <v>4</v>
      </c>
      <c r="D869" s="21" t="s">
        <v>77</v>
      </c>
      <c r="E869" s="21" t="s">
        <v>76</v>
      </c>
      <c r="F869" s="21" t="s">
        <v>71</v>
      </c>
      <c r="G869" s="21">
        <v>2</v>
      </c>
      <c r="H869" s="21">
        <v>29</v>
      </c>
    </row>
    <row r="870" spans="1:8" x14ac:dyDescent="0.25">
      <c r="A870" s="21">
        <v>2035</v>
      </c>
      <c r="B870" s="21">
        <v>0</v>
      </c>
      <c r="C870" s="21">
        <v>4</v>
      </c>
      <c r="D870" s="21" t="s">
        <v>77</v>
      </c>
      <c r="E870" s="21" t="s">
        <v>76</v>
      </c>
      <c r="F870" s="21" t="s">
        <v>71</v>
      </c>
      <c r="G870" s="21">
        <v>3</v>
      </c>
      <c r="H870" s="21">
        <v>20</v>
      </c>
    </row>
    <row r="871" spans="1:8" x14ac:dyDescent="0.25">
      <c r="A871" s="21">
        <v>2035</v>
      </c>
      <c r="B871" s="21">
        <v>0</v>
      </c>
      <c r="C871" s="21">
        <v>4</v>
      </c>
      <c r="D871" s="21" t="s">
        <v>77</v>
      </c>
      <c r="E871" s="21" t="s">
        <v>76</v>
      </c>
      <c r="F871" s="21" t="s">
        <v>71</v>
      </c>
      <c r="G871" s="21">
        <v>4</v>
      </c>
      <c r="H871" s="21">
        <v>9</v>
      </c>
    </row>
    <row r="872" spans="1:8" x14ac:dyDescent="0.25">
      <c r="A872" s="21">
        <v>2035</v>
      </c>
      <c r="B872" s="21">
        <v>0</v>
      </c>
      <c r="C872" s="21">
        <v>4</v>
      </c>
      <c r="D872" s="21" t="s">
        <v>77</v>
      </c>
      <c r="E872" s="21" t="s">
        <v>76</v>
      </c>
      <c r="F872" s="21" t="s">
        <v>72</v>
      </c>
      <c r="G872" s="21">
        <v>0</v>
      </c>
      <c r="H872" s="21">
        <v>63</v>
      </c>
    </row>
    <row r="873" spans="1:8" x14ac:dyDescent="0.25">
      <c r="A873" s="21">
        <v>2035</v>
      </c>
      <c r="B873" s="21">
        <v>0</v>
      </c>
      <c r="C873" s="21">
        <v>4</v>
      </c>
      <c r="D873" s="21" t="s">
        <v>77</v>
      </c>
      <c r="E873" s="21" t="s">
        <v>76</v>
      </c>
      <c r="F873" s="21" t="s">
        <v>72</v>
      </c>
      <c r="G873" s="21">
        <v>1</v>
      </c>
      <c r="H873" s="21">
        <v>54</v>
      </c>
    </row>
    <row r="874" spans="1:8" x14ac:dyDescent="0.25">
      <c r="A874" s="21">
        <v>2035</v>
      </c>
      <c r="B874" s="21">
        <v>0</v>
      </c>
      <c r="C874" s="21">
        <v>4</v>
      </c>
      <c r="D874" s="21" t="s">
        <v>77</v>
      </c>
      <c r="E874" s="21" t="s">
        <v>76</v>
      </c>
      <c r="F874" s="21" t="s">
        <v>72</v>
      </c>
      <c r="G874" s="21">
        <v>2</v>
      </c>
      <c r="H874" s="21">
        <v>75</v>
      </c>
    </row>
    <row r="875" spans="1:8" x14ac:dyDescent="0.25">
      <c r="A875" s="21">
        <v>2035</v>
      </c>
      <c r="B875" s="21">
        <v>0</v>
      </c>
      <c r="C875" s="21">
        <v>4</v>
      </c>
      <c r="D875" s="21" t="s">
        <v>77</v>
      </c>
      <c r="E875" s="21" t="s">
        <v>76</v>
      </c>
      <c r="F875" s="21" t="s">
        <v>72</v>
      </c>
      <c r="G875" s="21">
        <v>3</v>
      </c>
      <c r="H875" s="21">
        <v>20</v>
      </c>
    </row>
    <row r="876" spans="1:8" x14ac:dyDescent="0.25">
      <c r="A876" s="21">
        <v>2035</v>
      </c>
      <c r="B876" s="21">
        <v>0</v>
      </c>
      <c r="C876" s="21">
        <v>4</v>
      </c>
      <c r="D876" s="21" t="s">
        <v>77</v>
      </c>
      <c r="E876" s="21" t="s">
        <v>76</v>
      </c>
      <c r="F876" s="21" t="s">
        <v>72</v>
      </c>
      <c r="G876" s="21">
        <v>4</v>
      </c>
      <c r="H876" s="21">
        <v>17</v>
      </c>
    </row>
    <row r="877" spans="1:8" x14ac:dyDescent="0.25">
      <c r="A877" s="21">
        <v>2035</v>
      </c>
      <c r="B877" s="21">
        <v>0</v>
      </c>
      <c r="C877" s="21">
        <v>4</v>
      </c>
      <c r="D877" s="21" t="s">
        <v>79</v>
      </c>
      <c r="E877" s="21" t="s">
        <v>70</v>
      </c>
      <c r="F877" s="21" t="s">
        <v>71</v>
      </c>
      <c r="G877" s="21">
        <v>0</v>
      </c>
      <c r="H877" s="21">
        <v>7</v>
      </c>
    </row>
    <row r="878" spans="1:8" x14ac:dyDescent="0.25">
      <c r="A878" s="21">
        <v>2035</v>
      </c>
      <c r="B878" s="21">
        <v>0</v>
      </c>
      <c r="C878" s="21">
        <v>4</v>
      </c>
      <c r="D878" s="21" t="s">
        <v>79</v>
      </c>
      <c r="E878" s="21" t="s">
        <v>70</v>
      </c>
      <c r="F878" s="21" t="s">
        <v>71</v>
      </c>
      <c r="G878" s="21">
        <v>1</v>
      </c>
      <c r="H878" s="21">
        <v>60</v>
      </c>
    </row>
    <row r="879" spans="1:8" x14ac:dyDescent="0.25">
      <c r="A879" s="21">
        <v>2035</v>
      </c>
      <c r="B879" s="21">
        <v>0</v>
      </c>
      <c r="C879" s="21">
        <v>4</v>
      </c>
      <c r="D879" s="21" t="s">
        <v>79</v>
      </c>
      <c r="E879" s="21" t="s">
        <v>70</v>
      </c>
      <c r="F879" s="21" t="s">
        <v>71</v>
      </c>
      <c r="G879" s="21">
        <v>2</v>
      </c>
      <c r="H879" s="21">
        <v>147</v>
      </c>
    </row>
    <row r="880" spans="1:8" x14ac:dyDescent="0.25">
      <c r="A880" s="21">
        <v>2035</v>
      </c>
      <c r="B880" s="21">
        <v>0</v>
      </c>
      <c r="C880" s="21">
        <v>4</v>
      </c>
      <c r="D880" s="21" t="s">
        <v>79</v>
      </c>
      <c r="E880" s="21" t="s">
        <v>70</v>
      </c>
      <c r="F880" s="21" t="s">
        <v>71</v>
      </c>
      <c r="G880" s="21">
        <v>3</v>
      </c>
      <c r="H880" s="21">
        <v>60</v>
      </c>
    </row>
    <row r="881" spans="1:8" x14ac:dyDescent="0.25">
      <c r="A881" s="21">
        <v>2035</v>
      </c>
      <c r="B881" s="21">
        <v>0</v>
      </c>
      <c r="C881" s="21">
        <v>4</v>
      </c>
      <c r="D881" s="21" t="s">
        <v>79</v>
      </c>
      <c r="E881" s="21" t="s">
        <v>70</v>
      </c>
      <c r="F881" s="21" t="s">
        <v>71</v>
      </c>
      <c r="G881" s="21">
        <v>4</v>
      </c>
      <c r="H881" s="21">
        <v>34</v>
      </c>
    </row>
    <row r="882" spans="1:8" x14ac:dyDescent="0.25">
      <c r="A882" s="21">
        <v>2035</v>
      </c>
      <c r="B882" s="21">
        <v>0</v>
      </c>
      <c r="C882" s="21">
        <v>4</v>
      </c>
      <c r="D882" s="21" t="s">
        <v>79</v>
      </c>
      <c r="E882" s="21" t="s">
        <v>70</v>
      </c>
      <c r="F882" s="21" t="s">
        <v>72</v>
      </c>
      <c r="G882" s="21">
        <v>0</v>
      </c>
      <c r="H882" s="21">
        <v>3</v>
      </c>
    </row>
    <row r="883" spans="1:8" x14ac:dyDescent="0.25">
      <c r="A883" s="21">
        <v>2035</v>
      </c>
      <c r="B883" s="21">
        <v>0</v>
      </c>
      <c r="C883" s="21">
        <v>4</v>
      </c>
      <c r="D883" s="21" t="s">
        <v>79</v>
      </c>
      <c r="E883" s="21" t="s">
        <v>70</v>
      </c>
      <c r="F883" s="21" t="s">
        <v>72</v>
      </c>
      <c r="G883" s="21">
        <v>1</v>
      </c>
      <c r="H883" s="21">
        <v>94</v>
      </c>
    </row>
    <row r="884" spans="1:8" x14ac:dyDescent="0.25">
      <c r="A884" s="21">
        <v>2035</v>
      </c>
      <c r="B884" s="21">
        <v>0</v>
      </c>
      <c r="C884" s="21">
        <v>4</v>
      </c>
      <c r="D884" s="21" t="s">
        <v>79</v>
      </c>
      <c r="E884" s="21" t="s">
        <v>70</v>
      </c>
      <c r="F884" s="21" t="s">
        <v>72</v>
      </c>
      <c r="G884" s="21">
        <v>2</v>
      </c>
      <c r="H884" s="21">
        <v>282</v>
      </c>
    </row>
    <row r="885" spans="1:8" x14ac:dyDescent="0.25">
      <c r="A885" s="21">
        <v>2035</v>
      </c>
      <c r="B885" s="21">
        <v>0</v>
      </c>
      <c r="C885" s="21">
        <v>4</v>
      </c>
      <c r="D885" s="21" t="s">
        <v>79</v>
      </c>
      <c r="E885" s="21" t="s">
        <v>70</v>
      </c>
      <c r="F885" s="21" t="s">
        <v>72</v>
      </c>
      <c r="G885" s="21">
        <v>3</v>
      </c>
      <c r="H885" s="21">
        <v>128</v>
      </c>
    </row>
    <row r="886" spans="1:8" x14ac:dyDescent="0.25">
      <c r="A886" s="21">
        <v>2035</v>
      </c>
      <c r="B886" s="21">
        <v>0</v>
      </c>
      <c r="C886" s="21">
        <v>4</v>
      </c>
      <c r="D886" s="21" t="s">
        <v>79</v>
      </c>
      <c r="E886" s="21" t="s">
        <v>70</v>
      </c>
      <c r="F886" s="21" t="s">
        <v>72</v>
      </c>
      <c r="G886" s="21">
        <v>4</v>
      </c>
      <c r="H886" s="21">
        <v>66</v>
      </c>
    </row>
    <row r="887" spans="1:8" x14ac:dyDescent="0.25">
      <c r="A887" s="21">
        <v>2035</v>
      </c>
      <c r="B887" s="21">
        <v>0</v>
      </c>
      <c r="C887" s="21">
        <v>4</v>
      </c>
      <c r="D887" s="21" t="s">
        <v>79</v>
      </c>
      <c r="E887" s="21" t="s">
        <v>73</v>
      </c>
      <c r="F887" s="21" t="s">
        <v>71</v>
      </c>
      <c r="G887" s="21">
        <v>0</v>
      </c>
      <c r="H887" s="21">
        <v>23</v>
      </c>
    </row>
    <row r="888" spans="1:8" x14ac:dyDescent="0.25">
      <c r="A888" s="21">
        <v>2035</v>
      </c>
      <c r="B888" s="21">
        <v>0</v>
      </c>
      <c r="C888" s="21">
        <v>4</v>
      </c>
      <c r="D888" s="21" t="s">
        <v>79</v>
      </c>
      <c r="E888" s="21" t="s">
        <v>73</v>
      </c>
      <c r="F888" s="21" t="s">
        <v>71</v>
      </c>
      <c r="G888" s="21">
        <v>1</v>
      </c>
      <c r="H888" s="21">
        <v>161</v>
      </c>
    </row>
    <row r="889" spans="1:8" x14ac:dyDescent="0.25">
      <c r="A889" s="21">
        <v>2035</v>
      </c>
      <c r="B889" s="21">
        <v>0</v>
      </c>
      <c r="C889" s="21">
        <v>4</v>
      </c>
      <c r="D889" s="21" t="s">
        <v>79</v>
      </c>
      <c r="E889" s="21" t="s">
        <v>73</v>
      </c>
      <c r="F889" s="21" t="s">
        <v>71</v>
      </c>
      <c r="G889" s="21">
        <v>2</v>
      </c>
      <c r="H889" s="21">
        <v>299</v>
      </c>
    </row>
    <row r="890" spans="1:8" x14ac:dyDescent="0.25">
      <c r="A890" s="21">
        <v>2035</v>
      </c>
      <c r="B890" s="21">
        <v>0</v>
      </c>
      <c r="C890" s="21">
        <v>4</v>
      </c>
      <c r="D890" s="21" t="s">
        <v>79</v>
      </c>
      <c r="E890" s="21" t="s">
        <v>73</v>
      </c>
      <c r="F890" s="21" t="s">
        <v>71</v>
      </c>
      <c r="G890" s="21">
        <v>3</v>
      </c>
      <c r="H890" s="21">
        <v>139</v>
      </c>
    </row>
    <row r="891" spans="1:8" x14ac:dyDescent="0.25">
      <c r="A891" s="21">
        <v>2035</v>
      </c>
      <c r="B891" s="21">
        <v>0</v>
      </c>
      <c r="C891" s="21">
        <v>4</v>
      </c>
      <c r="D891" s="21" t="s">
        <v>79</v>
      </c>
      <c r="E891" s="21" t="s">
        <v>73</v>
      </c>
      <c r="F891" s="21" t="s">
        <v>71</v>
      </c>
      <c r="G891" s="21">
        <v>4</v>
      </c>
      <c r="H891" s="21">
        <v>81</v>
      </c>
    </row>
    <row r="892" spans="1:8" x14ac:dyDescent="0.25">
      <c r="A892" s="21">
        <v>2035</v>
      </c>
      <c r="B892" s="21">
        <v>0</v>
      </c>
      <c r="C892" s="21">
        <v>4</v>
      </c>
      <c r="D892" s="21" t="s">
        <v>79</v>
      </c>
      <c r="E892" s="21" t="s">
        <v>73</v>
      </c>
      <c r="F892" s="21" t="s">
        <v>72</v>
      </c>
      <c r="G892" s="21">
        <v>0</v>
      </c>
      <c r="H892" s="21">
        <v>8</v>
      </c>
    </row>
    <row r="893" spans="1:8" x14ac:dyDescent="0.25">
      <c r="A893" s="21">
        <v>2035</v>
      </c>
      <c r="B893" s="21">
        <v>0</v>
      </c>
      <c r="C893" s="21">
        <v>4</v>
      </c>
      <c r="D893" s="21" t="s">
        <v>79</v>
      </c>
      <c r="E893" s="21" t="s">
        <v>73</v>
      </c>
      <c r="F893" s="21" t="s">
        <v>72</v>
      </c>
      <c r="G893" s="21">
        <v>1</v>
      </c>
      <c r="H893" s="21">
        <v>22</v>
      </c>
    </row>
    <row r="894" spans="1:8" x14ac:dyDescent="0.25">
      <c r="A894" s="21">
        <v>2035</v>
      </c>
      <c r="B894" s="21">
        <v>0</v>
      </c>
      <c r="C894" s="21">
        <v>4</v>
      </c>
      <c r="D894" s="21" t="s">
        <v>79</v>
      </c>
      <c r="E894" s="21" t="s">
        <v>73</v>
      </c>
      <c r="F894" s="21" t="s">
        <v>72</v>
      </c>
      <c r="G894" s="21">
        <v>2</v>
      </c>
      <c r="H894" s="21">
        <v>57</v>
      </c>
    </row>
    <row r="895" spans="1:8" x14ac:dyDescent="0.25">
      <c r="A895" s="21">
        <v>2035</v>
      </c>
      <c r="B895" s="21">
        <v>0</v>
      </c>
      <c r="C895" s="21">
        <v>4</v>
      </c>
      <c r="D895" s="21" t="s">
        <v>79</v>
      </c>
      <c r="E895" s="21" t="s">
        <v>73</v>
      </c>
      <c r="F895" s="21" t="s">
        <v>72</v>
      </c>
      <c r="G895" s="21">
        <v>3</v>
      </c>
      <c r="H895" s="21">
        <v>28</v>
      </c>
    </row>
    <row r="896" spans="1:8" x14ac:dyDescent="0.25">
      <c r="A896" s="21">
        <v>2035</v>
      </c>
      <c r="B896" s="21">
        <v>0</v>
      </c>
      <c r="C896" s="21">
        <v>4</v>
      </c>
      <c r="D896" s="21" t="s">
        <v>79</v>
      </c>
      <c r="E896" s="21" t="s">
        <v>73</v>
      </c>
      <c r="F896" s="21" t="s">
        <v>72</v>
      </c>
      <c r="G896" s="21">
        <v>4</v>
      </c>
      <c r="H896" s="21">
        <v>26</v>
      </c>
    </row>
    <row r="897" spans="1:8" x14ac:dyDescent="0.25">
      <c r="A897" s="21">
        <v>2035</v>
      </c>
      <c r="B897" s="21">
        <v>0</v>
      </c>
      <c r="C897" s="21">
        <v>4</v>
      </c>
      <c r="D897" s="21" t="s">
        <v>79</v>
      </c>
      <c r="E897" s="21" t="s">
        <v>76</v>
      </c>
      <c r="F897" s="21" t="s">
        <v>71</v>
      </c>
      <c r="G897" s="21">
        <v>0</v>
      </c>
      <c r="H897" s="21">
        <v>18</v>
      </c>
    </row>
    <row r="898" spans="1:8" x14ac:dyDescent="0.25">
      <c r="A898" s="21">
        <v>2035</v>
      </c>
      <c r="B898" s="21">
        <v>0</v>
      </c>
      <c r="C898" s="21">
        <v>4</v>
      </c>
      <c r="D898" s="21" t="s">
        <v>79</v>
      </c>
      <c r="E898" s="21" t="s">
        <v>76</v>
      </c>
      <c r="F898" s="21" t="s">
        <v>71</v>
      </c>
      <c r="G898" s="21">
        <v>1</v>
      </c>
      <c r="H898" s="21">
        <v>26</v>
      </c>
    </row>
    <row r="899" spans="1:8" x14ac:dyDescent="0.25">
      <c r="A899" s="21">
        <v>2035</v>
      </c>
      <c r="B899" s="21">
        <v>0</v>
      </c>
      <c r="C899" s="21">
        <v>4</v>
      </c>
      <c r="D899" s="21" t="s">
        <v>79</v>
      </c>
      <c r="E899" s="21" t="s">
        <v>76</v>
      </c>
      <c r="F899" s="21" t="s">
        <v>71</v>
      </c>
      <c r="G899" s="21">
        <v>2</v>
      </c>
      <c r="H899" s="21">
        <v>35</v>
      </c>
    </row>
    <row r="900" spans="1:8" x14ac:dyDescent="0.25">
      <c r="A900" s="21">
        <v>2035</v>
      </c>
      <c r="B900" s="21">
        <v>0</v>
      </c>
      <c r="C900" s="21">
        <v>4</v>
      </c>
      <c r="D900" s="21" t="s">
        <v>79</v>
      </c>
      <c r="E900" s="21" t="s">
        <v>76</v>
      </c>
      <c r="F900" s="21" t="s">
        <v>71</v>
      </c>
      <c r="G900" s="21">
        <v>3</v>
      </c>
      <c r="H900" s="21">
        <v>13</v>
      </c>
    </row>
    <row r="901" spans="1:8" x14ac:dyDescent="0.25">
      <c r="A901" s="21">
        <v>2035</v>
      </c>
      <c r="B901" s="21">
        <v>0</v>
      </c>
      <c r="C901" s="21">
        <v>4</v>
      </c>
      <c r="D901" s="21" t="s">
        <v>79</v>
      </c>
      <c r="E901" s="21" t="s">
        <v>76</v>
      </c>
      <c r="F901" s="21" t="s">
        <v>71</v>
      </c>
      <c r="G901" s="21">
        <v>4</v>
      </c>
      <c r="H901" s="21">
        <v>5</v>
      </c>
    </row>
    <row r="902" spans="1:8" x14ac:dyDescent="0.25">
      <c r="A902" s="21">
        <v>2035</v>
      </c>
      <c r="B902" s="21">
        <v>0</v>
      </c>
      <c r="C902" s="21">
        <v>4</v>
      </c>
      <c r="D902" s="21" t="s">
        <v>79</v>
      </c>
      <c r="E902" s="21" t="s">
        <v>76</v>
      </c>
      <c r="F902" s="21" t="s">
        <v>72</v>
      </c>
      <c r="G902" s="21">
        <v>0</v>
      </c>
      <c r="H902" s="21">
        <v>22</v>
      </c>
    </row>
    <row r="903" spans="1:8" x14ac:dyDescent="0.25">
      <c r="A903" s="21">
        <v>2035</v>
      </c>
      <c r="B903" s="21">
        <v>0</v>
      </c>
      <c r="C903" s="21">
        <v>4</v>
      </c>
      <c r="D903" s="21" t="s">
        <v>79</v>
      </c>
      <c r="E903" s="21" t="s">
        <v>76</v>
      </c>
      <c r="F903" s="21" t="s">
        <v>72</v>
      </c>
      <c r="G903" s="21">
        <v>1</v>
      </c>
      <c r="H903" s="21">
        <v>41</v>
      </c>
    </row>
    <row r="904" spans="1:8" x14ac:dyDescent="0.25">
      <c r="A904" s="21">
        <v>2035</v>
      </c>
      <c r="B904" s="21">
        <v>0</v>
      </c>
      <c r="C904" s="21">
        <v>4</v>
      </c>
      <c r="D904" s="21" t="s">
        <v>79</v>
      </c>
      <c r="E904" s="21" t="s">
        <v>76</v>
      </c>
      <c r="F904" s="21" t="s">
        <v>72</v>
      </c>
      <c r="G904" s="21">
        <v>2</v>
      </c>
      <c r="H904" s="21">
        <v>98</v>
      </c>
    </row>
    <row r="905" spans="1:8" x14ac:dyDescent="0.25">
      <c r="A905" s="21">
        <v>2035</v>
      </c>
      <c r="B905" s="21">
        <v>0</v>
      </c>
      <c r="C905" s="21">
        <v>4</v>
      </c>
      <c r="D905" s="21" t="s">
        <v>79</v>
      </c>
      <c r="E905" s="21" t="s">
        <v>76</v>
      </c>
      <c r="F905" s="21" t="s">
        <v>72</v>
      </c>
      <c r="G905" s="21">
        <v>3</v>
      </c>
      <c r="H905" s="21">
        <v>33</v>
      </c>
    </row>
    <row r="906" spans="1:8" x14ac:dyDescent="0.25">
      <c r="A906" s="21">
        <v>2035</v>
      </c>
      <c r="B906" s="21">
        <v>0</v>
      </c>
      <c r="C906" s="21">
        <v>4</v>
      </c>
      <c r="D906" s="21" t="s">
        <v>79</v>
      </c>
      <c r="E906" s="21" t="s">
        <v>76</v>
      </c>
      <c r="F906" s="21" t="s">
        <v>72</v>
      </c>
      <c r="G906" s="21">
        <v>4</v>
      </c>
      <c r="H906" s="21">
        <v>28</v>
      </c>
    </row>
    <row r="907" spans="1:8" x14ac:dyDescent="0.25">
      <c r="A907" s="21">
        <v>2035</v>
      </c>
      <c r="B907" s="21">
        <v>0</v>
      </c>
      <c r="C907" s="21">
        <v>4</v>
      </c>
      <c r="D907" s="21" t="s">
        <v>78</v>
      </c>
      <c r="E907" s="21" t="s">
        <v>70</v>
      </c>
      <c r="F907" s="21" t="s">
        <v>71</v>
      </c>
      <c r="G907" s="21">
        <v>0</v>
      </c>
      <c r="H907" s="21">
        <v>5</v>
      </c>
    </row>
    <row r="908" spans="1:8" x14ac:dyDescent="0.25">
      <c r="A908" s="21">
        <v>2035</v>
      </c>
      <c r="B908" s="21">
        <v>0</v>
      </c>
      <c r="C908" s="21">
        <v>4</v>
      </c>
      <c r="D908" s="21" t="s">
        <v>78</v>
      </c>
      <c r="E908" s="21" t="s">
        <v>70</v>
      </c>
      <c r="F908" s="21" t="s">
        <v>71</v>
      </c>
      <c r="G908" s="21">
        <v>1</v>
      </c>
      <c r="H908" s="21">
        <v>49</v>
      </c>
    </row>
    <row r="909" spans="1:8" x14ac:dyDescent="0.25">
      <c r="A909" s="21">
        <v>2035</v>
      </c>
      <c r="B909" s="21">
        <v>0</v>
      </c>
      <c r="C909" s="21">
        <v>4</v>
      </c>
      <c r="D909" s="21" t="s">
        <v>78</v>
      </c>
      <c r="E909" s="21" t="s">
        <v>70</v>
      </c>
      <c r="F909" s="21" t="s">
        <v>71</v>
      </c>
      <c r="G909" s="21">
        <v>2</v>
      </c>
      <c r="H909" s="21">
        <v>137</v>
      </c>
    </row>
    <row r="910" spans="1:8" x14ac:dyDescent="0.25">
      <c r="A910" s="21">
        <v>2035</v>
      </c>
      <c r="B910" s="21">
        <v>0</v>
      </c>
      <c r="C910" s="21">
        <v>4</v>
      </c>
      <c r="D910" s="21" t="s">
        <v>78</v>
      </c>
      <c r="E910" s="21" t="s">
        <v>70</v>
      </c>
      <c r="F910" s="21" t="s">
        <v>71</v>
      </c>
      <c r="G910" s="21">
        <v>3</v>
      </c>
      <c r="H910" s="21">
        <v>41</v>
      </c>
    </row>
    <row r="911" spans="1:8" x14ac:dyDescent="0.25">
      <c r="A911" s="21">
        <v>2035</v>
      </c>
      <c r="B911" s="21">
        <v>0</v>
      </c>
      <c r="C911" s="21">
        <v>4</v>
      </c>
      <c r="D911" s="21" t="s">
        <v>78</v>
      </c>
      <c r="E911" s="21" t="s">
        <v>70</v>
      </c>
      <c r="F911" s="21" t="s">
        <v>71</v>
      </c>
      <c r="G911" s="21">
        <v>4</v>
      </c>
      <c r="H911" s="21">
        <v>30</v>
      </c>
    </row>
    <row r="912" spans="1:8" x14ac:dyDescent="0.25">
      <c r="A912" s="21">
        <v>2035</v>
      </c>
      <c r="B912" s="21">
        <v>0</v>
      </c>
      <c r="C912" s="21">
        <v>4</v>
      </c>
      <c r="D912" s="21" t="s">
        <v>78</v>
      </c>
      <c r="E912" s="21" t="s">
        <v>70</v>
      </c>
      <c r="F912" s="21" t="s">
        <v>72</v>
      </c>
      <c r="G912" s="21">
        <v>0</v>
      </c>
      <c r="H912" s="21">
        <v>7</v>
      </c>
    </row>
    <row r="913" spans="1:8" x14ac:dyDescent="0.25">
      <c r="A913" s="21">
        <v>2035</v>
      </c>
      <c r="B913" s="21">
        <v>0</v>
      </c>
      <c r="C913" s="21">
        <v>4</v>
      </c>
      <c r="D913" s="21" t="s">
        <v>78</v>
      </c>
      <c r="E913" s="21" t="s">
        <v>70</v>
      </c>
      <c r="F913" s="21" t="s">
        <v>72</v>
      </c>
      <c r="G913" s="21">
        <v>1</v>
      </c>
      <c r="H913" s="21">
        <v>255</v>
      </c>
    </row>
    <row r="914" spans="1:8" x14ac:dyDescent="0.25">
      <c r="A914" s="21">
        <v>2035</v>
      </c>
      <c r="B914" s="21">
        <v>0</v>
      </c>
      <c r="C914" s="21">
        <v>4</v>
      </c>
      <c r="D914" s="21" t="s">
        <v>78</v>
      </c>
      <c r="E914" s="21" t="s">
        <v>70</v>
      </c>
      <c r="F914" s="21" t="s">
        <v>72</v>
      </c>
      <c r="G914" s="21">
        <v>2</v>
      </c>
      <c r="H914" s="21">
        <v>779</v>
      </c>
    </row>
    <row r="915" spans="1:8" x14ac:dyDescent="0.25">
      <c r="A915" s="21">
        <v>2035</v>
      </c>
      <c r="B915" s="21">
        <v>0</v>
      </c>
      <c r="C915" s="21">
        <v>4</v>
      </c>
      <c r="D915" s="21" t="s">
        <v>78</v>
      </c>
      <c r="E915" s="21" t="s">
        <v>70</v>
      </c>
      <c r="F915" s="21" t="s">
        <v>72</v>
      </c>
      <c r="G915" s="21">
        <v>3</v>
      </c>
      <c r="H915" s="21">
        <v>313</v>
      </c>
    </row>
    <row r="916" spans="1:8" x14ac:dyDescent="0.25">
      <c r="A916" s="21">
        <v>2035</v>
      </c>
      <c r="B916" s="21">
        <v>0</v>
      </c>
      <c r="C916" s="21">
        <v>4</v>
      </c>
      <c r="D916" s="21" t="s">
        <v>78</v>
      </c>
      <c r="E916" s="21" t="s">
        <v>70</v>
      </c>
      <c r="F916" s="21" t="s">
        <v>72</v>
      </c>
      <c r="G916" s="21">
        <v>4</v>
      </c>
      <c r="H916" s="21">
        <v>138</v>
      </c>
    </row>
    <row r="917" spans="1:8" x14ac:dyDescent="0.25">
      <c r="A917" s="21">
        <v>2035</v>
      </c>
      <c r="B917" s="21">
        <v>0</v>
      </c>
      <c r="C917" s="21">
        <v>4</v>
      </c>
      <c r="D917" s="21" t="s">
        <v>78</v>
      </c>
      <c r="E917" s="21" t="s">
        <v>73</v>
      </c>
      <c r="F917" s="21" t="s">
        <v>71</v>
      </c>
      <c r="G917" s="21">
        <v>0</v>
      </c>
      <c r="H917" s="21">
        <v>21</v>
      </c>
    </row>
    <row r="918" spans="1:8" x14ac:dyDescent="0.25">
      <c r="A918" s="21">
        <v>2035</v>
      </c>
      <c r="B918" s="21">
        <v>0</v>
      </c>
      <c r="C918" s="21">
        <v>4</v>
      </c>
      <c r="D918" s="21" t="s">
        <v>78</v>
      </c>
      <c r="E918" s="21" t="s">
        <v>73</v>
      </c>
      <c r="F918" s="21" t="s">
        <v>71</v>
      </c>
      <c r="G918" s="21">
        <v>1</v>
      </c>
      <c r="H918" s="21">
        <v>106</v>
      </c>
    </row>
    <row r="919" spans="1:8" x14ac:dyDescent="0.25">
      <c r="A919" s="21">
        <v>2035</v>
      </c>
      <c r="B919" s="21">
        <v>0</v>
      </c>
      <c r="C919" s="21">
        <v>4</v>
      </c>
      <c r="D919" s="21" t="s">
        <v>78</v>
      </c>
      <c r="E919" s="21" t="s">
        <v>73</v>
      </c>
      <c r="F919" s="21" t="s">
        <v>71</v>
      </c>
      <c r="G919" s="21">
        <v>2</v>
      </c>
      <c r="H919" s="21">
        <v>231</v>
      </c>
    </row>
    <row r="920" spans="1:8" x14ac:dyDescent="0.25">
      <c r="A920" s="21">
        <v>2035</v>
      </c>
      <c r="B920" s="21">
        <v>0</v>
      </c>
      <c r="C920" s="21">
        <v>4</v>
      </c>
      <c r="D920" s="21" t="s">
        <v>78</v>
      </c>
      <c r="E920" s="21" t="s">
        <v>73</v>
      </c>
      <c r="F920" s="21" t="s">
        <v>71</v>
      </c>
      <c r="G920" s="21">
        <v>3</v>
      </c>
      <c r="H920" s="21">
        <v>77</v>
      </c>
    </row>
    <row r="921" spans="1:8" x14ac:dyDescent="0.25">
      <c r="A921" s="21">
        <v>2035</v>
      </c>
      <c r="B921" s="21">
        <v>0</v>
      </c>
      <c r="C921" s="21">
        <v>4</v>
      </c>
      <c r="D921" s="21" t="s">
        <v>78</v>
      </c>
      <c r="E921" s="21" t="s">
        <v>73</v>
      </c>
      <c r="F921" s="21" t="s">
        <v>71</v>
      </c>
      <c r="G921" s="21">
        <v>4</v>
      </c>
      <c r="H921" s="21">
        <v>61</v>
      </c>
    </row>
    <row r="922" spans="1:8" x14ac:dyDescent="0.25">
      <c r="A922" s="21">
        <v>2035</v>
      </c>
      <c r="B922" s="21">
        <v>0</v>
      </c>
      <c r="C922" s="21">
        <v>4</v>
      </c>
      <c r="D922" s="21" t="s">
        <v>78</v>
      </c>
      <c r="E922" s="21" t="s">
        <v>73</v>
      </c>
      <c r="F922" s="21" t="s">
        <v>72</v>
      </c>
      <c r="G922" s="21">
        <v>0</v>
      </c>
      <c r="H922" s="21">
        <v>18</v>
      </c>
    </row>
    <row r="923" spans="1:8" x14ac:dyDescent="0.25">
      <c r="A923" s="21">
        <v>2035</v>
      </c>
      <c r="B923" s="21">
        <v>0</v>
      </c>
      <c r="C923" s="21">
        <v>4</v>
      </c>
      <c r="D923" s="21" t="s">
        <v>78</v>
      </c>
      <c r="E923" s="21" t="s">
        <v>73</v>
      </c>
      <c r="F923" s="21" t="s">
        <v>72</v>
      </c>
      <c r="G923" s="21">
        <v>1</v>
      </c>
      <c r="H923" s="21">
        <v>58</v>
      </c>
    </row>
    <row r="924" spans="1:8" x14ac:dyDescent="0.25">
      <c r="A924" s="21">
        <v>2035</v>
      </c>
      <c r="B924" s="21">
        <v>0</v>
      </c>
      <c r="C924" s="21">
        <v>4</v>
      </c>
      <c r="D924" s="21" t="s">
        <v>78</v>
      </c>
      <c r="E924" s="21" t="s">
        <v>73</v>
      </c>
      <c r="F924" s="21" t="s">
        <v>72</v>
      </c>
      <c r="G924" s="21">
        <v>2</v>
      </c>
      <c r="H924" s="21">
        <v>193</v>
      </c>
    </row>
    <row r="925" spans="1:8" x14ac:dyDescent="0.25">
      <c r="A925" s="21">
        <v>2035</v>
      </c>
      <c r="B925" s="21">
        <v>0</v>
      </c>
      <c r="C925" s="21">
        <v>4</v>
      </c>
      <c r="D925" s="21" t="s">
        <v>78</v>
      </c>
      <c r="E925" s="21" t="s">
        <v>73</v>
      </c>
      <c r="F925" s="21" t="s">
        <v>72</v>
      </c>
      <c r="G925" s="21">
        <v>3</v>
      </c>
      <c r="H925" s="21">
        <v>100</v>
      </c>
    </row>
    <row r="926" spans="1:8" x14ac:dyDescent="0.25">
      <c r="A926" s="21">
        <v>2035</v>
      </c>
      <c r="B926" s="21">
        <v>0</v>
      </c>
      <c r="C926" s="21">
        <v>4</v>
      </c>
      <c r="D926" s="21" t="s">
        <v>78</v>
      </c>
      <c r="E926" s="21" t="s">
        <v>73</v>
      </c>
      <c r="F926" s="21" t="s">
        <v>72</v>
      </c>
      <c r="G926" s="21">
        <v>4</v>
      </c>
      <c r="H926" s="21">
        <v>70</v>
      </c>
    </row>
    <row r="927" spans="1:8" x14ac:dyDescent="0.25">
      <c r="A927" s="21">
        <v>2035</v>
      </c>
      <c r="B927" s="21">
        <v>0</v>
      </c>
      <c r="C927" s="21">
        <v>4</v>
      </c>
      <c r="D927" s="21" t="s">
        <v>78</v>
      </c>
      <c r="E927" s="21" t="s">
        <v>76</v>
      </c>
      <c r="F927" s="21" t="s">
        <v>71</v>
      </c>
      <c r="G927" s="21">
        <v>0</v>
      </c>
      <c r="H927" s="21">
        <v>15</v>
      </c>
    </row>
    <row r="928" spans="1:8" x14ac:dyDescent="0.25">
      <c r="A928" s="21">
        <v>2035</v>
      </c>
      <c r="B928" s="21">
        <v>0</v>
      </c>
      <c r="C928" s="21">
        <v>4</v>
      </c>
      <c r="D928" s="21" t="s">
        <v>78</v>
      </c>
      <c r="E928" s="21" t="s">
        <v>76</v>
      </c>
      <c r="F928" s="21" t="s">
        <v>71</v>
      </c>
      <c r="G928" s="21">
        <v>1</v>
      </c>
      <c r="H928" s="21">
        <v>20</v>
      </c>
    </row>
    <row r="929" spans="1:8" x14ac:dyDescent="0.25">
      <c r="A929" s="21">
        <v>2035</v>
      </c>
      <c r="B929" s="21">
        <v>0</v>
      </c>
      <c r="C929" s="21">
        <v>4</v>
      </c>
      <c r="D929" s="21" t="s">
        <v>78</v>
      </c>
      <c r="E929" s="21" t="s">
        <v>76</v>
      </c>
      <c r="F929" s="21" t="s">
        <v>71</v>
      </c>
      <c r="G929" s="21">
        <v>2</v>
      </c>
      <c r="H929" s="21">
        <v>26</v>
      </c>
    </row>
    <row r="930" spans="1:8" x14ac:dyDescent="0.25">
      <c r="A930" s="21">
        <v>2035</v>
      </c>
      <c r="B930" s="21">
        <v>0</v>
      </c>
      <c r="C930" s="21">
        <v>4</v>
      </c>
      <c r="D930" s="21" t="s">
        <v>78</v>
      </c>
      <c r="E930" s="21" t="s">
        <v>76</v>
      </c>
      <c r="F930" s="21" t="s">
        <v>71</v>
      </c>
      <c r="G930" s="21">
        <v>3</v>
      </c>
      <c r="H930" s="21">
        <v>12</v>
      </c>
    </row>
    <row r="931" spans="1:8" x14ac:dyDescent="0.25">
      <c r="A931" s="21">
        <v>2035</v>
      </c>
      <c r="B931" s="21">
        <v>0</v>
      </c>
      <c r="C931" s="21">
        <v>4</v>
      </c>
      <c r="D931" s="21" t="s">
        <v>78</v>
      </c>
      <c r="E931" s="21" t="s">
        <v>76</v>
      </c>
      <c r="F931" s="21" t="s">
        <v>71</v>
      </c>
      <c r="G931" s="21">
        <v>4</v>
      </c>
      <c r="H931" s="21">
        <v>11</v>
      </c>
    </row>
    <row r="932" spans="1:8" x14ac:dyDescent="0.25">
      <c r="A932" s="21">
        <v>2035</v>
      </c>
      <c r="B932" s="21">
        <v>0</v>
      </c>
      <c r="C932" s="21">
        <v>4</v>
      </c>
      <c r="D932" s="21" t="s">
        <v>78</v>
      </c>
      <c r="E932" s="21" t="s">
        <v>76</v>
      </c>
      <c r="F932" s="21" t="s">
        <v>72</v>
      </c>
      <c r="G932" s="21">
        <v>0</v>
      </c>
      <c r="H932" s="21">
        <v>80</v>
      </c>
    </row>
    <row r="933" spans="1:8" x14ac:dyDescent="0.25">
      <c r="A933" s="21">
        <v>2035</v>
      </c>
      <c r="B933" s="21">
        <v>0</v>
      </c>
      <c r="C933" s="21">
        <v>4</v>
      </c>
      <c r="D933" s="21" t="s">
        <v>78</v>
      </c>
      <c r="E933" s="21" t="s">
        <v>76</v>
      </c>
      <c r="F933" s="21" t="s">
        <v>72</v>
      </c>
      <c r="G933" s="21">
        <v>1</v>
      </c>
      <c r="H933" s="21">
        <v>252</v>
      </c>
    </row>
    <row r="934" spans="1:8" x14ac:dyDescent="0.25">
      <c r="A934" s="21">
        <v>2035</v>
      </c>
      <c r="B934" s="21">
        <v>0</v>
      </c>
      <c r="C934" s="21">
        <v>4</v>
      </c>
      <c r="D934" s="21" t="s">
        <v>78</v>
      </c>
      <c r="E934" s="21" t="s">
        <v>76</v>
      </c>
      <c r="F934" s="21" t="s">
        <v>72</v>
      </c>
      <c r="G934" s="21">
        <v>2</v>
      </c>
      <c r="H934" s="21">
        <v>459</v>
      </c>
    </row>
    <row r="935" spans="1:8" x14ac:dyDescent="0.25">
      <c r="A935" s="21">
        <v>2035</v>
      </c>
      <c r="B935" s="21">
        <v>0</v>
      </c>
      <c r="C935" s="21">
        <v>4</v>
      </c>
      <c r="D935" s="21" t="s">
        <v>78</v>
      </c>
      <c r="E935" s="21" t="s">
        <v>76</v>
      </c>
      <c r="F935" s="21" t="s">
        <v>72</v>
      </c>
      <c r="G935" s="21">
        <v>3</v>
      </c>
      <c r="H935" s="21">
        <v>152</v>
      </c>
    </row>
    <row r="936" spans="1:8" x14ac:dyDescent="0.25">
      <c r="A936" s="21">
        <v>2035</v>
      </c>
      <c r="B936" s="21">
        <v>0</v>
      </c>
      <c r="C936" s="21">
        <v>4</v>
      </c>
      <c r="D936" s="21" t="s">
        <v>78</v>
      </c>
      <c r="E936" s="21" t="s">
        <v>76</v>
      </c>
      <c r="F936" s="21" t="s">
        <v>72</v>
      </c>
      <c r="G936" s="21">
        <v>4</v>
      </c>
      <c r="H936" s="21">
        <v>107</v>
      </c>
    </row>
    <row r="937" spans="1:8" x14ac:dyDescent="0.25">
      <c r="A937" s="21">
        <v>2035</v>
      </c>
      <c r="B937" s="21">
        <v>0</v>
      </c>
      <c r="C937" s="21">
        <v>5</v>
      </c>
      <c r="D937" s="21" t="s">
        <v>75</v>
      </c>
      <c r="E937" s="21" t="s">
        <v>70</v>
      </c>
      <c r="F937" s="21" t="s">
        <v>71</v>
      </c>
      <c r="G937" s="21">
        <v>1</v>
      </c>
      <c r="H937" s="21">
        <v>10</v>
      </c>
    </row>
    <row r="938" spans="1:8" x14ac:dyDescent="0.25">
      <c r="A938" s="21">
        <v>2035</v>
      </c>
      <c r="B938" s="21">
        <v>0</v>
      </c>
      <c r="C938" s="21">
        <v>5</v>
      </c>
      <c r="D938" s="21" t="s">
        <v>75</v>
      </c>
      <c r="E938" s="21" t="s">
        <v>70</v>
      </c>
      <c r="F938" s="21" t="s">
        <v>71</v>
      </c>
      <c r="G938" s="21">
        <v>2</v>
      </c>
      <c r="H938" s="21">
        <v>32</v>
      </c>
    </row>
    <row r="939" spans="1:8" x14ac:dyDescent="0.25">
      <c r="A939" s="21">
        <v>2035</v>
      </c>
      <c r="B939" s="21">
        <v>0</v>
      </c>
      <c r="C939" s="21">
        <v>5</v>
      </c>
      <c r="D939" s="21" t="s">
        <v>75</v>
      </c>
      <c r="E939" s="21" t="s">
        <v>70</v>
      </c>
      <c r="F939" s="21" t="s">
        <v>71</v>
      </c>
      <c r="G939" s="21">
        <v>3</v>
      </c>
      <c r="H939" s="21">
        <v>15</v>
      </c>
    </row>
    <row r="940" spans="1:8" x14ac:dyDescent="0.25">
      <c r="A940" s="21">
        <v>2035</v>
      </c>
      <c r="B940" s="21">
        <v>0</v>
      </c>
      <c r="C940" s="21">
        <v>5</v>
      </c>
      <c r="D940" s="21" t="s">
        <v>75</v>
      </c>
      <c r="E940" s="21" t="s">
        <v>70</v>
      </c>
      <c r="F940" s="21" t="s">
        <v>71</v>
      </c>
      <c r="G940" s="21">
        <v>4</v>
      </c>
      <c r="H940" s="21">
        <v>5</v>
      </c>
    </row>
    <row r="941" spans="1:8" x14ac:dyDescent="0.25">
      <c r="A941" s="21">
        <v>2035</v>
      </c>
      <c r="B941" s="21">
        <v>0</v>
      </c>
      <c r="C941" s="21">
        <v>5</v>
      </c>
      <c r="D941" s="21" t="s">
        <v>75</v>
      </c>
      <c r="E941" s="21" t="s">
        <v>70</v>
      </c>
      <c r="F941" s="21" t="s">
        <v>72</v>
      </c>
      <c r="G941" s="21">
        <v>0</v>
      </c>
      <c r="H941" s="21">
        <v>15</v>
      </c>
    </row>
    <row r="942" spans="1:8" x14ac:dyDescent="0.25">
      <c r="A942" s="21">
        <v>2035</v>
      </c>
      <c r="B942" s="21">
        <v>0</v>
      </c>
      <c r="C942" s="21">
        <v>5</v>
      </c>
      <c r="D942" s="21" t="s">
        <v>75</v>
      </c>
      <c r="E942" s="21" t="s">
        <v>70</v>
      </c>
      <c r="F942" s="21" t="s">
        <v>72</v>
      </c>
      <c r="G942" s="21">
        <v>1</v>
      </c>
      <c r="H942" s="21">
        <v>145</v>
      </c>
    </row>
    <row r="943" spans="1:8" x14ac:dyDescent="0.25">
      <c r="A943" s="21">
        <v>2035</v>
      </c>
      <c r="B943" s="21">
        <v>0</v>
      </c>
      <c r="C943" s="21">
        <v>5</v>
      </c>
      <c r="D943" s="21" t="s">
        <v>75</v>
      </c>
      <c r="E943" s="21" t="s">
        <v>70</v>
      </c>
      <c r="F943" s="21" t="s">
        <v>72</v>
      </c>
      <c r="G943" s="21">
        <v>2</v>
      </c>
      <c r="H943" s="21">
        <v>294</v>
      </c>
    </row>
    <row r="944" spans="1:8" x14ac:dyDescent="0.25">
      <c r="A944" s="21">
        <v>2035</v>
      </c>
      <c r="B944" s="21">
        <v>0</v>
      </c>
      <c r="C944" s="21">
        <v>5</v>
      </c>
      <c r="D944" s="21" t="s">
        <v>75</v>
      </c>
      <c r="E944" s="21" t="s">
        <v>70</v>
      </c>
      <c r="F944" s="21" t="s">
        <v>72</v>
      </c>
      <c r="G944" s="21">
        <v>3</v>
      </c>
      <c r="H944" s="21">
        <v>126</v>
      </c>
    </row>
    <row r="945" spans="1:8" x14ac:dyDescent="0.25">
      <c r="A945" s="21">
        <v>2035</v>
      </c>
      <c r="B945" s="21">
        <v>0</v>
      </c>
      <c r="C945" s="21">
        <v>5</v>
      </c>
      <c r="D945" s="21" t="s">
        <v>75</v>
      </c>
      <c r="E945" s="21" t="s">
        <v>70</v>
      </c>
      <c r="F945" s="21" t="s">
        <v>72</v>
      </c>
      <c r="G945" s="21">
        <v>4</v>
      </c>
      <c r="H945" s="21">
        <v>61</v>
      </c>
    </row>
    <row r="946" spans="1:8" x14ac:dyDescent="0.25">
      <c r="A946" s="21">
        <v>2035</v>
      </c>
      <c r="B946" s="21">
        <v>0</v>
      </c>
      <c r="C946" s="21">
        <v>5</v>
      </c>
      <c r="D946" s="21" t="s">
        <v>75</v>
      </c>
      <c r="E946" s="21" t="s">
        <v>73</v>
      </c>
      <c r="F946" s="21" t="s">
        <v>71</v>
      </c>
      <c r="G946" s="21">
        <v>0</v>
      </c>
      <c r="H946" s="21">
        <v>2</v>
      </c>
    </row>
    <row r="947" spans="1:8" x14ac:dyDescent="0.25">
      <c r="A947" s="21">
        <v>2035</v>
      </c>
      <c r="B947" s="21">
        <v>0</v>
      </c>
      <c r="C947" s="21">
        <v>5</v>
      </c>
      <c r="D947" s="21" t="s">
        <v>75</v>
      </c>
      <c r="E947" s="21" t="s">
        <v>73</v>
      </c>
      <c r="F947" s="21" t="s">
        <v>71</v>
      </c>
      <c r="G947" s="21">
        <v>1</v>
      </c>
      <c r="H947" s="21">
        <v>13</v>
      </c>
    </row>
    <row r="948" spans="1:8" x14ac:dyDescent="0.25">
      <c r="A948" s="21">
        <v>2035</v>
      </c>
      <c r="B948" s="21">
        <v>0</v>
      </c>
      <c r="C948" s="21">
        <v>5</v>
      </c>
      <c r="D948" s="21" t="s">
        <v>75</v>
      </c>
      <c r="E948" s="21" t="s">
        <v>73</v>
      </c>
      <c r="F948" s="21" t="s">
        <v>71</v>
      </c>
      <c r="G948" s="21">
        <v>2</v>
      </c>
      <c r="H948" s="21">
        <v>10</v>
      </c>
    </row>
    <row r="949" spans="1:8" x14ac:dyDescent="0.25">
      <c r="A949" s="21">
        <v>2035</v>
      </c>
      <c r="B949" s="21">
        <v>0</v>
      </c>
      <c r="C949" s="21">
        <v>5</v>
      </c>
      <c r="D949" s="21" t="s">
        <v>75</v>
      </c>
      <c r="E949" s="21" t="s">
        <v>73</v>
      </c>
      <c r="F949" s="21" t="s">
        <v>71</v>
      </c>
      <c r="G949" s="21">
        <v>3</v>
      </c>
      <c r="H949" s="21">
        <v>5</v>
      </c>
    </row>
    <row r="950" spans="1:8" x14ac:dyDescent="0.25">
      <c r="A950" s="21">
        <v>2035</v>
      </c>
      <c r="B950" s="21">
        <v>0</v>
      </c>
      <c r="C950" s="21">
        <v>5</v>
      </c>
      <c r="D950" s="21" t="s">
        <v>75</v>
      </c>
      <c r="E950" s="21" t="s">
        <v>73</v>
      </c>
      <c r="F950" s="21" t="s">
        <v>71</v>
      </c>
      <c r="G950" s="21">
        <v>4</v>
      </c>
      <c r="H950" s="21">
        <v>5</v>
      </c>
    </row>
    <row r="951" spans="1:8" x14ac:dyDescent="0.25">
      <c r="A951" s="21">
        <v>2035</v>
      </c>
      <c r="B951" s="21">
        <v>0</v>
      </c>
      <c r="C951" s="21">
        <v>5</v>
      </c>
      <c r="D951" s="21" t="s">
        <v>75</v>
      </c>
      <c r="E951" s="21" t="s">
        <v>73</v>
      </c>
      <c r="F951" s="21" t="s">
        <v>72</v>
      </c>
      <c r="G951" s="21">
        <v>0</v>
      </c>
      <c r="H951" s="21">
        <v>21</v>
      </c>
    </row>
    <row r="952" spans="1:8" x14ac:dyDescent="0.25">
      <c r="A952" s="21">
        <v>2035</v>
      </c>
      <c r="B952" s="21">
        <v>0</v>
      </c>
      <c r="C952" s="21">
        <v>5</v>
      </c>
      <c r="D952" s="21" t="s">
        <v>75</v>
      </c>
      <c r="E952" s="21" t="s">
        <v>73</v>
      </c>
      <c r="F952" s="21" t="s">
        <v>72</v>
      </c>
      <c r="G952" s="21">
        <v>1</v>
      </c>
      <c r="H952" s="21">
        <v>16</v>
      </c>
    </row>
    <row r="953" spans="1:8" x14ac:dyDescent="0.25">
      <c r="A953" s="21">
        <v>2035</v>
      </c>
      <c r="B953" s="21">
        <v>0</v>
      </c>
      <c r="C953" s="21">
        <v>5</v>
      </c>
      <c r="D953" s="21" t="s">
        <v>75</v>
      </c>
      <c r="E953" s="21" t="s">
        <v>73</v>
      </c>
      <c r="F953" s="21" t="s">
        <v>72</v>
      </c>
      <c r="G953" s="21">
        <v>2</v>
      </c>
      <c r="H953" s="21">
        <v>30</v>
      </c>
    </row>
    <row r="954" spans="1:8" x14ac:dyDescent="0.25">
      <c r="A954" s="21">
        <v>2035</v>
      </c>
      <c r="B954" s="21">
        <v>0</v>
      </c>
      <c r="C954" s="21">
        <v>5</v>
      </c>
      <c r="D954" s="21" t="s">
        <v>75</v>
      </c>
      <c r="E954" s="21" t="s">
        <v>73</v>
      </c>
      <c r="F954" s="21" t="s">
        <v>72</v>
      </c>
      <c r="G954" s="21">
        <v>3</v>
      </c>
      <c r="H954" s="21">
        <v>21</v>
      </c>
    </row>
    <row r="955" spans="1:8" x14ac:dyDescent="0.25">
      <c r="A955" s="21">
        <v>2035</v>
      </c>
      <c r="B955" s="21">
        <v>0</v>
      </c>
      <c r="C955" s="21">
        <v>5</v>
      </c>
      <c r="D955" s="21" t="s">
        <v>75</v>
      </c>
      <c r="E955" s="21" t="s">
        <v>73</v>
      </c>
      <c r="F955" s="21" t="s">
        <v>72</v>
      </c>
      <c r="G955" s="21">
        <v>4</v>
      </c>
      <c r="H955" s="21">
        <v>11</v>
      </c>
    </row>
    <row r="956" spans="1:8" x14ac:dyDescent="0.25">
      <c r="A956" s="21">
        <v>2035</v>
      </c>
      <c r="B956" s="21">
        <v>0</v>
      </c>
      <c r="C956" s="21">
        <v>5</v>
      </c>
      <c r="D956" s="21" t="s">
        <v>75</v>
      </c>
      <c r="E956" s="21" t="s">
        <v>76</v>
      </c>
      <c r="F956" s="21" t="s">
        <v>71</v>
      </c>
      <c r="G956" s="21">
        <v>0</v>
      </c>
      <c r="H956" s="21">
        <v>2</v>
      </c>
    </row>
    <row r="957" spans="1:8" x14ac:dyDescent="0.25">
      <c r="A957" s="21">
        <v>2035</v>
      </c>
      <c r="B957" s="21">
        <v>0</v>
      </c>
      <c r="C957" s="21">
        <v>5</v>
      </c>
      <c r="D957" s="21" t="s">
        <v>75</v>
      </c>
      <c r="E957" s="21" t="s">
        <v>76</v>
      </c>
      <c r="F957" s="21" t="s">
        <v>71</v>
      </c>
      <c r="G957" s="21">
        <v>1</v>
      </c>
      <c r="H957" s="21">
        <v>5</v>
      </c>
    </row>
    <row r="958" spans="1:8" x14ac:dyDescent="0.25">
      <c r="A958" s="21">
        <v>2035</v>
      </c>
      <c r="B958" s="21">
        <v>0</v>
      </c>
      <c r="C958" s="21">
        <v>5</v>
      </c>
      <c r="D958" s="21" t="s">
        <v>75</v>
      </c>
      <c r="E958" s="21" t="s">
        <v>76</v>
      </c>
      <c r="F958" s="21" t="s">
        <v>71</v>
      </c>
      <c r="G958" s="21">
        <v>2</v>
      </c>
      <c r="H958" s="21">
        <v>2</v>
      </c>
    </row>
    <row r="959" spans="1:8" x14ac:dyDescent="0.25">
      <c r="A959" s="21">
        <v>2035</v>
      </c>
      <c r="B959" s="21">
        <v>0</v>
      </c>
      <c r="C959" s="21">
        <v>5</v>
      </c>
      <c r="D959" s="21" t="s">
        <v>75</v>
      </c>
      <c r="E959" s="21" t="s">
        <v>76</v>
      </c>
      <c r="F959" s="21" t="s">
        <v>71</v>
      </c>
      <c r="G959" s="21">
        <v>3</v>
      </c>
      <c r="H959" s="21">
        <v>1</v>
      </c>
    </row>
    <row r="960" spans="1:8" x14ac:dyDescent="0.25">
      <c r="A960" s="21">
        <v>2035</v>
      </c>
      <c r="B960" s="21">
        <v>0</v>
      </c>
      <c r="C960" s="21">
        <v>5</v>
      </c>
      <c r="D960" s="21" t="s">
        <v>75</v>
      </c>
      <c r="E960" s="21" t="s">
        <v>76</v>
      </c>
      <c r="F960" s="21" t="s">
        <v>72</v>
      </c>
      <c r="G960" s="21">
        <v>0</v>
      </c>
      <c r="H960" s="21">
        <v>79</v>
      </c>
    </row>
    <row r="961" spans="1:8" x14ac:dyDescent="0.25">
      <c r="A961" s="21">
        <v>2035</v>
      </c>
      <c r="B961" s="21">
        <v>0</v>
      </c>
      <c r="C961" s="21">
        <v>5</v>
      </c>
      <c r="D961" s="21" t="s">
        <v>75</v>
      </c>
      <c r="E961" s="21" t="s">
        <v>76</v>
      </c>
      <c r="F961" s="21" t="s">
        <v>72</v>
      </c>
      <c r="G961" s="21">
        <v>1</v>
      </c>
      <c r="H961" s="21">
        <v>33</v>
      </c>
    </row>
    <row r="962" spans="1:8" x14ac:dyDescent="0.25">
      <c r="A962" s="21">
        <v>2035</v>
      </c>
      <c r="B962" s="21">
        <v>0</v>
      </c>
      <c r="C962" s="21">
        <v>5</v>
      </c>
      <c r="D962" s="21" t="s">
        <v>75</v>
      </c>
      <c r="E962" s="21" t="s">
        <v>76</v>
      </c>
      <c r="F962" s="21" t="s">
        <v>72</v>
      </c>
      <c r="G962" s="21">
        <v>2</v>
      </c>
      <c r="H962" s="21">
        <v>28</v>
      </c>
    </row>
    <row r="963" spans="1:8" x14ac:dyDescent="0.25">
      <c r="A963" s="21">
        <v>2035</v>
      </c>
      <c r="B963" s="21">
        <v>0</v>
      </c>
      <c r="C963" s="21">
        <v>5</v>
      </c>
      <c r="D963" s="21" t="s">
        <v>75</v>
      </c>
      <c r="E963" s="21" t="s">
        <v>76</v>
      </c>
      <c r="F963" s="21" t="s">
        <v>72</v>
      </c>
      <c r="G963" s="21">
        <v>3</v>
      </c>
      <c r="H963" s="21">
        <v>4</v>
      </c>
    </row>
    <row r="964" spans="1:8" x14ac:dyDescent="0.25">
      <c r="A964" s="21">
        <v>2035</v>
      </c>
      <c r="B964" s="21">
        <v>0</v>
      </c>
      <c r="C964" s="21">
        <v>5</v>
      </c>
      <c r="D964" s="21" t="s">
        <v>75</v>
      </c>
      <c r="E964" s="21" t="s">
        <v>76</v>
      </c>
      <c r="F964" s="21" t="s">
        <v>72</v>
      </c>
      <c r="G964" s="21">
        <v>4</v>
      </c>
      <c r="H964" s="21">
        <v>2</v>
      </c>
    </row>
    <row r="965" spans="1:8" x14ac:dyDescent="0.25">
      <c r="A965" s="21">
        <v>2035</v>
      </c>
      <c r="B965" s="21">
        <v>0</v>
      </c>
      <c r="C965" s="21">
        <v>5</v>
      </c>
      <c r="D965" s="21" t="s">
        <v>69</v>
      </c>
      <c r="E965" s="21" t="s">
        <v>70</v>
      </c>
      <c r="F965" s="21" t="s">
        <v>71</v>
      </c>
      <c r="G965" s="21">
        <v>1</v>
      </c>
      <c r="H965" s="21">
        <v>2</v>
      </c>
    </row>
    <row r="966" spans="1:8" x14ac:dyDescent="0.25">
      <c r="A966" s="21">
        <v>2035</v>
      </c>
      <c r="B966" s="21">
        <v>0</v>
      </c>
      <c r="C966" s="21">
        <v>5</v>
      </c>
      <c r="D966" s="21" t="s">
        <v>69</v>
      </c>
      <c r="E966" s="21" t="s">
        <v>70</v>
      </c>
      <c r="F966" s="21" t="s">
        <v>71</v>
      </c>
      <c r="G966" s="21">
        <v>2</v>
      </c>
      <c r="H966" s="21">
        <v>1</v>
      </c>
    </row>
    <row r="967" spans="1:8" x14ac:dyDescent="0.25">
      <c r="A967" s="21">
        <v>2035</v>
      </c>
      <c r="B967" s="21">
        <v>0</v>
      </c>
      <c r="C967" s="21">
        <v>5</v>
      </c>
      <c r="D967" s="21" t="s">
        <v>69</v>
      </c>
      <c r="E967" s="21" t="s">
        <v>70</v>
      </c>
      <c r="F967" s="21" t="s">
        <v>71</v>
      </c>
      <c r="G967" s="21">
        <v>4</v>
      </c>
      <c r="H967" s="21">
        <v>1</v>
      </c>
    </row>
    <row r="968" spans="1:8" x14ac:dyDescent="0.25">
      <c r="A968" s="21">
        <v>2035</v>
      </c>
      <c r="B968" s="21">
        <v>0</v>
      </c>
      <c r="C968" s="21">
        <v>5</v>
      </c>
      <c r="D968" s="21" t="s">
        <v>69</v>
      </c>
      <c r="E968" s="21" t="s">
        <v>70</v>
      </c>
      <c r="F968" s="21" t="s">
        <v>72</v>
      </c>
      <c r="G968" s="21">
        <v>0</v>
      </c>
      <c r="H968" s="21">
        <v>18</v>
      </c>
    </row>
    <row r="969" spans="1:8" x14ac:dyDescent="0.25">
      <c r="A969" s="21">
        <v>2035</v>
      </c>
      <c r="B969" s="21">
        <v>0</v>
      </c>
      <c r="C969" s="21">
        <v>5</v>
      </c>
      <c r="D969" s="21" t="s">
        <v>69</v>
      </c>
      <c r="E969" s="21" t="s">
        <v>70</v>
      </c>
      <c r="F969" s="21" t="s">
        <v>72</v>
      </c>
      <c r="G969" s="21">
        <v>1</v>
      </c>
      <c r="H969" s="21">
        <v>85</v>
      </c>
    </row>
    <row r="970" spans="1:8" x14ac:dyDescent="0.25">
      <c r="A970" s="21">
        <v>2035</v>
      </c>
      <c r="B970" s="21">
        <v>0</v>
      </c>
      <c r="C970" s="21">
        <v>5</v>
      </c>
      <c r="D970" s="21" t="s">
        <v>69</v>
      </c>
      <c r="E970" s="21" t="s">
        <v>70</v>
      </c>
      <c r="F970" s="21" t="s">
        <v>72</v>
      </c>
      <c r="G970" s="21">
        <v>2</v>
      </c>
      <c r="H970" s="21">
        <v>163</v>
      </c>
    </row>
    <row r="971" spans="1:8" x14ac:dyDescent="0.25">
      <c r="A971" s="21">
        <v>2035</v>
      </c>
      <c r="B971" s="21">
        <v>0</v>
      </c>
      <c r="C971" s="21">
        <v>5</v>
      </c>
      <c r="D971" s="21" t="s">
        <v>69</v>
      </c>
      <c r="E971" s="21" t="s">
        <v>70</v>
      </c>
      <c r="F971" s="21" t="s">
        <v>72</v>
      </c>
      <c r="G971" s="21">
        <v>3</v>
      </c>
      <c r="H971" s="21">
        <v>63</v>
      </c>
    </row>
    <row r="972" spans="1:8" x14ac:dyDescent="0.25">
      <c r="A972" s="21">
        <v>2035</v>
      </c>
      <c r="B972" s="21">
        <v>0</v>
      </c>
      <c r="C972" s="21">
        <v>5</v>
      </c>
      <c r="D972" s="21" t="s">
        <v>69</v>
      </c>
      <c r="E972" s="21" t="s">
        <v>70</v>
      </c>
      <c r="F972" s="21" t="s">
        <v>72</v>
      </c>
      <c r="G972" s="21">
        <v>4</v>
      </c>
      <c r="H972" s="21">
        <v>41</v>
      </c>
    </row>
    <row r="973" spans="1:8" x14ac:dyDescent="0.25">
      <c r="A973" s="21">
        <v>2035</v>
      </c>
      <c r="B973" s="21">
        <v>0</v>
      </c>
      <c r="C973" s="21">
        <v>5</v>
      </c>
      <c r="D973" s="21" t="s">
        <v>69</v>
      </c>
      <c r="E973" s="21" t="s">
        <v>73</v>
      </c>
      <c r="F973" s="21" t="s">
        <v>71</v>
      </c>
      <c r="G973" s="21">
        <v>0</v>
      </c>
      <c r="H973" s="21">
        <v>1</v>
      </c>
    </row>
    <row r="974" spans="1:8" x14ac:dyDescent="0.25">
      <c r="A974" s="21">
        <v>2035</v>
      </c>
      <c r="B974" s="21">
        <v>0</v>
      </c>
      <c r="C974" s="21">
        <v>5</v>
      </c>
      <c r="D974" s="21" t="s">
        <v>69</v>
      </c>
      <c r="E974" s="21" t="s">
        <v>73</v>
      </c>
      <c r="F974" s="21" t="s">
        <v>71</v>
      </c>
      <c r="G974" s="21">
        <v>2</v>
      </c>
      <c r="H974" s="21">
        <v>1</v>
      </c>
    </row>
    <row r="975" spans="1:8" x14ac:dyDescent="0.25">
      <c r="A975" s="21">
        <v>2035</v>
      </c>
      <c r="B975" s="21">
        <v>0</v>
      </c>
      <c r="C975" s="21">
        <v>5</v>
      </c>
      <c r="D975" s="21" t="s">
        <v>69</v>
      </c>
      <c r="E975" s="21" t="s">
        <v>73</v>
      </c>
      <c r="F975" s="21" t="s">
        <v>72</v>
      </c>
      <c r="G975" s="21">
        <v>0</v>
      </c>
      <c r="H975" s="21">
        <v>3</v>
      </c>
    </row>
    <row r="976" spans="1:8" x14ac:dyDescent="0.25">
      <c r="A976" s="21">
        <v>2035</v>
      </c>
      <c r="B976" s="21">
        <v>0</v>
      </c>
      <c r="C976" s="21">
        <v>5</v>
      </c>
      <c r="D976" s="21" t="s">
        <v>69</v>
      </c>
      <c r="E976" s="21" t="s">
        <v>73</v>
      </c>
      <c r="F976" s="21" t="s">
        <v>72</v>
      </c>
      <c r="G976" s="21">
        <v>1</v>
      </c>
      <c r="H976" s="21">
        <v>14</v>
      </c>
    </row>
    <row r="977" spans="1:8" x14ac:dyDescent="0.25">
      <c r="A977" s="21">
        <v>2035</v>
      </c>
      <c r="B977" s="21">
        <v>0</v>
      </c>
      <c r="C977" s="21">
        <v>5</v>
      </c>
      <c r="D977" s="21" t="s">
        <v>69</v>
      </c>
      <c r="E977" s="21" t="s">
        <v>73</v>
      </c>
      <c r="F977" s="21" t="s">
        <v>72</v>
      </c>
      <c r="G977" s="21">
        <v>2</v>
      </c>
      <c r="H977" s="21">
        <v>15</v>
      </c>
    </row>
    <row r="978" spans="1:8" x14ac:dyDescent="0.25">
      <c r="A978" s="21">
        <v>2035</v>
      </c>
      <c r="B978" s="21">
        <v>0</v>
      </c>
      <c r="C978" s="21">
        <v>5</v>
      </c>
      <c r="D978" s="21" t="s">
        <v>69</v>
      </c>
      <c r="E978" s="21" t="s">
        <v>73</v>
      </c>
      <c r="F978" s="21" t="s">
        <v>72</v>
      </c>
      <c r="G978" s="21">
        <v>3</v>
      </c>
      <c r="H978" s="21">
        <v>8</v>
      </c>
    </row>
    <row r="979" spans="1:8" x14ac:dyDescent="0.25">
      <c r="A979" s="21">
        <v>2035</v>
      </c>
      <c r="B979" s="21">
        <v>0</v>
      </c>
      <c r="C979" s="21">
        <v>5</v>
      </c>
      <c r="D979" s="21" t="s">
        <v>69</v>
      </c>
      <c r="E979" s="21" t="s">
        <v>73</v>
      </c>
      <c r="F979" s="21" t="s">
        <v>72</v>
      </c>
      <c r="G979" s="21">
        <v>4</v>
      </c>
      <c r="H979" s="21">
        <v>4</v>
      </c>
    </row>
    <row r="980" spans="1:8" x14ac:dyDescent="0.25">
      <c r="A980" s="21">
        <v>2035</v>
      </c>
      <c r="B980" s="21">
        <v>0</v>
      </c>
      <c r="C980" s="21">
        <v>5</v>
      </c>
      <c r="D980" s="21" t="s">
        <v>69</v>
      </c>
      <c r="E980" s="21" t="s">
        <v>76</v>
      </c>
      <c r="F980" s="21" t="s">
        <v>71</v>
      </c>
      <c r="G980" s="21">
        <v>2</v>
      </c>
      <c r="H980" s="21">
        <v>1</v>
      </c>
    </row>
    <row r="981" spans="1:8" x14ac:dyDescent="0.25">
      <c r="A981" s="21">
        <v>2035</v>
      </c>
      <c r="B981" s="21">
        <v>0</v>
      </c>
      <c r="C981" s="21">
        <v>5</v>
      </c>
      <c r="D981" s="21" t="s">
        <v>69</v>
      </c>
      <c r="E981" s="21" t="s">
        <v>76</v>
      </c>
      <c r="F981" s="21" t="s">
        <v>72</v>
      </c>
      <c r="G981" s="21">
        <v>0</v>
      </c>
      <c r="H981" s="21">
        <v>44</v>
      </c>
    </row>
    <row r="982" spans="1:8" x14ac:dyDescent="0.25">
      <c r="A982" s="21">
        <v>2035</v>
      </c>
      <c r="B982" s="21">
        <v>0</v>
      </c>
      <c r="C982" s="21">
        <v>5</v>
      </c>
      <c r="D982" s="21" t="s">
        <v>69</v>
      </c>
      <c r="E982" s="21" t="s">
        <v>76</v>
      </c>
      <c r="F982" s="21" t="s">
        <v>72</v>
      </c>
      <c r="G982" s="21">
        <v>1</v>
      </c>
      <c r="H982" s="21">
        <v>20</v>
      </c>
    </row>
    <row r="983" spans="1:8" x14ac:dyDescent="0.25">
      <c r="A983" s="21">
        <v>2035</v>
      </c>
      <c r="B983" s="21">
        <v>0</v>
      </c>
      <c r="C983" s="21">
        <v>5</v>
      </c>
      <c r="D983" s="21" t="s">
        <v>69</v>
      </c>
      <c r="E983" s="21" t="s">
        <v>76</v>
      </c>
      <c r="F983" s="21" t="s">
        <v>72</v>
      </c>
      <c r="G983" s="21">
        <v>2</v>
      </c>
      <c r="H983" s="21">
        <v>17</v>
      </c>
    </row>
    <row r="984" spans="1:8" x14ac:dyDescent="0.25">
      <c r="A984" s="21">
        <v>2035</v>
      </c>
      <c r="B984" s="21">
        <v>0</v>
      </c>
      <c r="C984" s="21">
        <v>5</v>
      </c>
      <c r="D984" s="21" t="s">
        <v>69</v>
      </c>
      <c r="E984" s="21" t="s">
        <v>76</v>
      </c>
      <c r="F984" s="21" t="s">
        <v>72</v>
      </c>
      <c r="G984" s="21">
        <v>3</v>
      </c>
      <c r="H984" s="21">
        <v>6</v>
      </c>
    </row>
    <row r="985" spans="1:8" x14ac:dyDescent="0.25">
      <c r="A985" s="21">
        <v>2035</v>
      </c>
      <c r="B985" s="21">
        <v>0</v>
      </c>
      <c r="C985" s="21">
        <v>5</v>
      </c>
      <c r="D985" s="21" t="s">
        <v>69</v>
      </c>
      <c r="E985" s="21" t="s">
        <v>76</v>
      </c>
      <c r="F985" s="21" t="s">
        <v>72</v>
      </c>
      <c r="G985" s="21">
        <v>4</v>
      </c>
      <c r="H985" s="21">
        <v>4</v>
      </c>
    </row>
    <row r="986" spans="1:8" x14ac:dyDescent="0.25">
      <c r="A986" s="21">
        <v>2035</v>
      </c>
      <c r="B986" s="21">
        <v>0</v>
      </c>
      <c r="C986" s="21">
        <v>5</v>
      </c>
      <c r="D986" s="21" t="s">
        <v>77</v>
      </c>
      <c r="E986" s="21" t="s">
        <v>70</v>
      </c>
      <c r="F986" s="21" t="s">
        <v>71</v>
      </c>
      <c r="G986" s="21">
        <v>0</v>
      </c>
      <c r="H986" s="21">
        <v>7</v>
      </c>
    </row>
    <row r="987" spans="1:8" x14ac:dyDescent="0.25">
      <c r="A987" s="21">
        <v>2035</v>
      </c>
      <c r="B987" s="21">
        <v>0</v>
      </c>
      <c r="C987" s="21">
        <v>5</v>
      </c>
      <c r="D987" s="21" t="s">
        <v>77</v>
      </c>
      <c r="E987" s="21" t="s">
        <v>70</v>
      </c>
      <c r="F987" s="21" t="s">
        <v>71</v>
      </c>
      <c r="G987" s="21">
        <v>1</v>
      </c>
      <c r="H987" s="21">
        <v>74</v>
      </c>
    </row>
    <row r="988" spans="1:8" x14ac:dyDescent="0.25">
      <c r="A988" s="21">
        <v>2035</v>
      </c>
      <c r="B988" s="21">
        <v>0</v>
      </c>
      <c r="C988" s="21">
        <v>5</v>
      </c>
      <c r="D988" s="21" t="s">
        <v>77</v>
      </c>
      <c r="E988" s="21" t="s">
        <v>70</v>
      </c>
      <c r="F988" s="21" t="s">
        <v>71</v>
      </c>
      <c r="G988" s="21">
        <v>2</v>
      </c>
      <c r="H988" s="21">
        <v>219</v>
      </c>
    </row>
    <row r="989" spans="1:8" x14ac:dyDescent="0.25">
      <c r="A989" s="21">
        <v>2035</v>
      </c>
      <c r="B989" s="21">
        <v>0</v>
      </c>
      <c r="C989" s="21">
        <v>5</v>
      </c>
      <c r="D989" s="21" t="s">
        <v>77</v>
      </c>
      <c r="E989" s="21" t="s">
        <v>70</v>
      </c>
      <c r="F989" s="21" t="s">
        <v>71</v>
      </c>
      <c r="G989" s="21">
        <v>3</v>
      </c>
      <c r="H989" s="21">
        <v>105</v>
      </c>
    </row>
    <row r="990" spans="1:8" x14ac:dyDescent="0.25">
      <c r="A990" s="21">
        <v>2035</v>
      </c>
      <c r="B990" s="21">
        <v>0</v>
      </c>
      <c r="C990" s="21">
        <v>5</v>
      </c>
      <c r="D990" s="21" t="s">
        <v>77</v>
      </c>
      <c r="E990" s="21" t="s">
        <v>70</v>
      </c>
      <c r="F990" s="21" t="s">
        <v>71</v>
      </c>
      <c r="G990" s="21">
        <v>4</v>
      </c>
      <c r="H990" s="21">
        <v>47</v>
      </c>
    </row>
    <row r="991" spans="1:8" x14ac:dyDescent="0.25">
      <c r="A991" s="21">
        <v>2035</v>
      </c>
      <c r="B991" s="21">
        <v>0</v>
      </c>
      <c r="C991" s="21">
        <v>5</v>
      </c>
      <c r="D991" s="21" t="s">
        <v>77</v>
      </c>
      <c r="E991" s="21" t="s">
        <v>70</v>
      </c>
      <c r="F991" s="21" t="s">
        <v>72</v>
      </c>
      <c r="G991" s="21">
        <v>0</v>
      </c>
      <c r="H991" s="21">
        <v>5</v>
      </c>
    </row>
    <row r="992" spans="1:8" x14ac:dyDescent="0.25">
      <c r="A992" s="21">
        <v>2035</v>
      </c>
      <c r="B992" s="21">
        <v>0</v>
      </c>
      <c r="C992" s="21">
        <v>5</v>
      </c>
      <c r="D992" s="21" t="s">
        <v>77</v>
      </c>
      <c r="E992" s="21" t="s">
        <v>70</v>
      </c>
      <c r="F992" s="21" t="s">
        <v>72</v>
      </c>
      <c r="G992" s="21">
        <v>1</v>
      </c>
      <c r="H992" s="21">
        <v>77</v>
      </c>
    </row>
    <row r="993" spans="1:8" x14ac:dyDescent="0.25">
      <c r="A993" s="21">
        <v>2035</v>
      </c>
      <c r="B993" s="21">
        <v>0</v>
      </c>
      <c r="C993" s="21">
        <v>5</v>
      </c>
      <c r="D993" s="21" t="s">
        <v>77</v>
      </c>
      <c r="E993" s="21" t="s">
        <v>70</v>
      </c>
      <c r="F993" s="21" t="s">
        <v>72</v>
      </c>
      <c r="G993" s="21">
        <v>2</v>
      </c>
      <c r="H993" s="21">
        <v>175</v>
      </c>
    </row>
    <row r="994" spans="1:8" x14ac:dyDescent="0.25">
      <c r="A994" s="21">
        <v>2035</v>
      </c>
      <c r="B994" s="21">
        <v>0</v>
      </c>
      <c r="C994" s="21">
        <v>5</v>
      </c>
      <c r="D994" s="21" t="s">
        <v>77</v>
      </c>
      <c r="E994" s="21" t="s">
        <v>70</v>
      </c>
      <c r="F994" s="21" t="s">
        <v>72</v>
      </c>
      <c r="G994" s="21">
        <v>3</v>
      </c>
      <c r="H994" s="21">
        <v>93</v>
      </c>
    </row>
    <row r="995" spans="1:8" x14ac:dyDescent="0.25">
      <c r="A995" s="21">
        <v>2035</v>
      </c>
      <c r="B995" s="21">
        <v>0</v>
      </c>
      <c r="C995" s="21">
        <v>5</v>
      </c>
      <c r="D995" s="21" t="s">
        <v>77</v>
      </c>
      <c r="E995" s="21" t="s">
        <v>70</v>
      </c>
      <c r="F995" s="21" t="s">
        <v>72</v>
      </c>
      <c r="G995" s="21">
        <v>4</v>
      </c>
      <c r="H995" s="21">
        <v>62</v>
      </c>
    </row>
    <row r="996" spans="1:8" x14ac:dyDescent="0.25">
      <c r="A996" s="21">
        <v>2035</v>
      </c>
      <c r="B996" s="21">
        <v>0</v>
      </c>
      <c r="C996" s="21">
        <v>5</v>
      </c>
      <c r="D996" s="21" t="s">
        <v>77</v>
      </c>
      <c r="E996" s="21" t="s">
        <v>73</v>
      </c>
      <c r="F996" s="21" t="s">
        <v>71</v>
      </c>
      <c r="G996" s="21">
        <v>0</v>
      </c>
      <c r="H996" s="21">
        <v>6</v>
      </c>
    </row>
    <row r="997" spans="1:8" x14ac:dyDescent="0.25">
      <c r="A997" s="21">
        <v>2035</v>
      </c>
      <c r="B997" s="21">
        <v>0</v>
      </c>
      <c r="C997" s="21">
        <v>5</v>
      </c>
      <c r="D997" s="21" t="s">
        <v>77</v>
      </c>
      <c r="E997" s="21" t="s">
        <v>73</v>
      </c>
      <c r="F997" s="21" t="s">
        <v>71</v>
      </c>
      <c r="G997" s="21">
        <v>1</v>
      </c>
      <c r="H997" s="21">
        <v>50</v>
      </c>
    </row>
    <row r="998" spans="1:8" x14ac:dyDescent="0.25">
      <c r="A998" s="21">
        <v>2035</v>
      </c>
      <c r="B998" s="21">
        <v>0</v>
      </c>
      <c r="C998" s="21">
        <v>5</v>
      </c>
      <c r="D998" s="21" t="s">
        <v>77</v>
      </c>
      <c r="E998" s="21" t="s">
        <v>73</v>
      </c>
      <c r="F998" s="21" t="s">
        <v>71</v>
      </c>
      <c r="G998" s="21">
        <v>2</v>
      </c>
      <c r="H998" s="21">
        <v>109</v>
      </c>
    </row>
    <row r="999" spans="1:8" x14ac:dyDescent="0.25">
      <c r="A999" s="21">
        <v>2035</v>
      </c>
      <c r="B999" s="21">
        <v>0</v>
      </c>
      <c r="C999" s="21">
        <v>5</v>
      </c>
      <c r="D999" s="21" t="s">
        <v>77</v>
      </c>
      <c r="E999" s="21" t="s">
        <v>73</v>
      </c>
      <c r="F999" s="21" t="s">
        <v>71</v>
      </c>
      <c r="G999" s="21">
        <v>3</v>
      </c>
      <c r="H999" s="21">
        <v>74</v>
      </c>
    </row>
    <row r="1000" spans="1:8" x14ac:dyDescent="0.25">
      <c r="A1000" s="21">
        <v>2035</v>
      </c>
      <c r="B1000" s="21">
        <v>0</v>
      </c>
      <c r="C1000" s="21">
        <v>5</v>
      </c>
      <c r="D1000" s="21" t="s">
        <v>77</v>
      </c>
      <c r="E1000" s="21" t="s">
        <v>73</v>
      </c>
      <c r="F1000" s="21" t="s">
        <v>71</v>
      </c>
      <c r="G1000" s="21">
        <v>4</v>
      </c>
      <c r="H1000" s="21">
        <v>61</v>
      </c>
    </row>
    <row r="1001" spans="1:8" x14ac:dyDescent="0.25">
      <c r="A1001" s="21">
        <v>2035</v>
      </c>
      <c r="B1001" s="21">
        <v>0</v>
      </c>
      <c r="C1001" s="21">
        <v>5</v>
      </c>
      <c r="D1001" s="21" t="s">
        <v>77</v>
      </c>
      <c r="E1001" s="21" t="s">
        <v>73</v>
      </c>
      <c r="F1001" s="21" t="s">
        <v>72</v>
      </c>
      <c r="G1001" s="21">
        <v>0</v>
      </c>
      <c r="H1001" s="21">
        <v>6</v>
      </c>
    </row>
    <row r="1002" spans="1:8" x14ac:dyDescent="0.25">
      <c r="A1002" s="21">
        <v>2035</v>
      </c>
      <c r="B1002" s="21">
        <v>0</v>
      </c>
      <c r="C1002" s="21">
        <v>5</v>
      </c>
      <c r="D1002" s="21" t="s">
        <v>77</v>
      </c>
      <c r="E1002" s="21" t="s">
        <v>73</v>
      </c>
      <c r="F1002" s="21" t="s">
        <v>72</v>
      </c>
      <c r="G1002" s="21">
        <v>1</v>
      </c>
      <c r="H1002" s="21">
        <v>15</v>
      </c>
    </row>
    <row r="1003" spans="1:8" x14ac:dyDescent="0.25">
      <c r="A1003" s="21">
        <v>2035</v>
      </c>
      <c r="B1003" s="21">
        <v>0</v>
      </c>
      <c r="C1003" s="21">
        <v>5</v>
      </c>
      <c r="D1003" s="21" t="s">
        <v>77</v>
      </c>
      <c r="E1003" s="21" t="s">
        <v>73</v>
      </c>
      <c r="F1003" s="21" t="s">
        <v>72</v>
      </c>
      <c r="G1003" s="21">
        <v>2</v>
      </c>
      <c r="H1003" s="21">
        <v>27</v>
      </c>
    </row>
    <row r="1004" spans="1:8" x14ac:dyDescent="0.25">
      <c r="A1004" s="21">
        <v>2035</v>
      </c>
      <c r="B1004" s="21">
        <v>0</v>
      </c>
      <c r="C1004" s="21">
        <v>5</v>
      </c>
      <c r="D1004" s="21" t="s">
        <v>77</v>
      </c>
      <c r="E1004" s="21" t="s">
        <v>73</v>
      </c>
      <c r="F1004" s="21" t="s">
        <v>72</v>
      </c>
      <c r="G1004" s="21">
        <v>3</v>
      </c>
      <c r="H1004" s="21">
        <v>25</v>
      </c>
    </row>
    <row r="1005" spans="1:8" x14ac:dyDescent="0.25">
      <c r="A1005" s="21">
        <v>2035</v>
      </c>
      <c r="B1005" s="21">
        <v>0</v>
      </c>
      <c r="C1005" s="21">
        <v>5</v>
      </c>
      <c r="D1005" s="21" t="s">
        <v>77</v>
      </c>
      <c r="E1005" s="21" t="s">
        <v>73</v>
      </c>
      <c r="F1005" s="21" t="s">
        <v>72</v>
      </c>
      <c r="G1005" s="21">
        <v>4</v>
      </c>
      <c r="H1005" s="21">
        <v>12</v>
      </c>
    </row>
    <row r="1006" spans="1:8" x14ac:dyDescent="0.25">
      <c r="A1006" s="21">
        <v>2035</v>
      </c>
      <c r="B1006" s="21">
        <v>0</v>
      </c>
      <c r="C1006" s="21">
        <v>5</v>
      </c>
      <c r="D1006" s="21" t="s">
        <v>77</v>
      </c>
      <c r="E1006" s="21" t="s">
        <v>76</v>
      </c>
      <c r="F1006" s="21" t="s">
        <v>71</v>
      </c>
      <c r="G1006" s="21">
        <v>0</v>
      </c>
      <c r="H1006" s="21">
        <v>16</v>
      </c>
    </row>
    <row r="1007" spans="1:8" x14ac:dyDescent="0.25">
      <c r="A1007" s="21">
        <v>2035</v>
      </c>
      <c r="B1007" s="21">
        <v>0</v>
      </c>
      <c r="C1007" s="21">
        <v>5</v>
      </c>
      <c r="D1007" s="21" t="s">
        <v>77</v>
      </c>
      <c r="E1007" s="21" t="s">
        <v>76</v>
      </c>
      <c r="F1007" s="21" t="s">
        <v>71</v>
      </c>
      <c r="G1007" s="21">
        <v>1</v>
      </c>
      <c r="H1007" s="21">
        <v>12</v>
      </c>
    </row>
    <row r="1008" spans="1:8" x14ac:dyDescent="0.25">
      <c r="A1008" s="21">
        <v>2035</v>
      </c>
      <c r="B1008" s="21">
        <v>0</v>
      </c>
      <c r="C1008" s="21">
        <v>5</v>
      </c>
      <c r="D1008" s="21" t="s">
        <v>77</v>
      </c>
      <c r="E1008" s="21" t="s">
        <v>76</v>
      </c>
      <c r="F1008" s="21" t="s">
        <v>71</v>
      </c>
      <c r="G1008" s="21">
        <v>2</v>
      </c>
      <c r="H1008" s="21">
        <v>27</v>
      </c>
    </row>
    <row r="1009" spans="1:8" x14ac:dyDescent="0.25">
      <c r="A1009" s="21">
        <v>2035</v>
      </c>
      <c r="B1009" s="21">
        <v>0</v>
      </c>
      <c r="C1009" s="21">
        <v>5</v>
      </c>
      <c r="D1009" s="21" t="s">
        <v>77</v>
      </c>
      <c r="E1009" s="21" t="s">
        <v>76</v>
      </c>
      <c r="F1009" s="21" t="s">
        <v>71</v>
      </c>
      <c r="G1009" s="21">
        <v>3</v>
      </c>
      <c r="H1009" s="21">
        <v>8</v>
      </c>
    </row>
    <row r="1010" spans="1:8" x14ac:dyDescent="0.25">
      <c r="A1010" s="21">
        <v>2035</v>
      </c>
      <c r="B1010" s="21">
        <v>0</v>
      </c>
      <c r="C1010" s="21">
        <v>5</v>
      </c>
      <c r="D1010" s="21" t="s">
        <v>77</v>
      </c>
      <c r="E1010" s="21" t="s">
        <v>76</v>
      </c>
      <c r="F1010" s="21" t="s">
        <v>71</v>
      </c>
      <c r="G1010" s="21">
        <v>4</v>
      </c>
      <c r="H1010" s="21">
        <v>8</v>
      </c>
    </row>
    <row r="1011" spans="1:8" x14ac:dyDescent="0.25">
      <c r="A1011" s="21">
        <v>2035</v>
      </c>
      <c r="B1011" s="21">
        <v>0</v>
      </c>
      <c r="C1011" s="21">
        <v>5</v>
      </c>
      <c r="D1011" s="21" t="s">
        <v>77</v>
      </c>
      <c r="E1011" s="21" t="s">
        <v>76</v>
      </c>
      <c r="F1011" s="21" t="s">
        <v>72</v>
      </c>
      <c r="G1011" s="21">
        <v>0</v>
      </c>
      <c r="H1011" s="21">
        <v>36</v>
      </c>
    </row>
    <row r="1012" spans="1:8" x14ac:dyDescent="0.25">
      <c r="A1012" s="21">
        <v>2035</v>
      </c>
      <c r="B1012" s="21">
        <v>0</v>
      </c>
      <c r="C1012" s="21">
        <v>5</v>
      </c>
      <c r="D1012" s="21" t="s">
        <v>77</v>
      </c>
      <c r="E1012" s="21" t="s">
        <v>76</v>
      </c>
      <c r="F1012" s="21" t="s">
        <v>72</v>
      </c>
      <c r="G1012" s="21">
        <v>1</v>
      </c>
      <c r="H1012" s="21">
        <v>28</v>
      </c>
    </row>
    <row r="1013" spans="1:8" x14ac:dyDescent="0.25">
      <c r="A1013" s="21">
        <v>2035</v>
      </c>
      <c r="B1013" s="21">
        <v>0</v>
      </c>
      <c r="C1013" s="21">
        <v>5</v>
      </c>
      <c r="D1013" s="21" t="s">
        <v>77</v>
      </c>
      <c r="E1013" s="21" t="s">
        <v>76</v>
      </c>
      <c r="F1013" s="21" t="s">
        <v>72</v>
      </c>
      <c r="G1013" s="21">
        <v>2</v>
      </c>
      <c r="H1013" s="21">
        <v>25</v>
      </c>
    </row>
    <row r="1014" spans="1:8" x14ac:dyDescent="0.25">
      <c r="A1014" s="21">
        <v>2035</v>
      </c>
      <c r="B1014" s="21">
        <v>0</v>
      </c>
      <c r="C1014" s="21">
        <v>5</v>
      </c>
      <c r="D1014" s="21" t="s">
        <v>77</v>
      </c>
      <c r="E1014" s="21" t="s">
        <v>76</v>
      </c>
      <c r="F1014" s="21" t="s">
        <v>72</v>
      </c>
      <c r="G1014" s="21">
        <v>3</v>
      </c>
      <c r="H1014" s="21">
        <v>12</v>
      </c>
    </row>
    <row r="1015" spans="1:8" x14ac:dyDescent="0.25">
      <c r="A1015" s="21">
        <v>2035</v>
      </c>
      <c r="B1015" s="21">
        <v>0</v>
      </c>
      <c r="C1015" s="21">
        <v>5</v>
      </c>
      <c r="D1015" s="21" t="s">
        <v>77</v>
      </c>
      <c r="E1015" s="21" t="s">
        <v>76</v>
      </c>
      <c r="F1015" s="21" t="s">
        <v>72</v>
      </c>
      <c r="G1015" s="21">
        <v>4</v>
      </c>
      <c r="H1015" s="21">
        <v>8</v>
      </c>
    </row>
    <row r="1016" spans="1:8" x14ac:dyDescent="0.25">
      <c r="A1016" s="21">
        <v>2035</v>
      </c>
      <c r="B1016" s="21">
        <v>0</v>
      </c>
      <c r="C1016" s="21">
        <v>5</v>
      </c>
      <c r="D1016" s="21" t="s">
        <v>79</v>
      </c>
      <c r="E1016" s="21" t="s">
        <v>70</v>
      </c>
      <c r="F1016" s="21" t="s">
        <v>71</v>
      </c>
      <c r="G1016" s="21">
        <v>0</v>
      </c>
      <c r="H1016" s="21">
        <v>1</v>
      </c>
    </row>
    <row r="1017" spans="1:8" x14ac:dyDescent="0.25">
      <c r="A1017" s="21">
        <v>2035</v>
      </c>
      <c r="B1017" s="21">
        <v>0</v>
      </c>
      <c r="C1017" s="21">
        <v>5</v>
      </c>
      <c r="D1017" s="21" t="s">
        <v>79</v>
      </c>
      <c r="E1017" s="21" t="s">
        <v>70</v>
      </c>
      <c r="F1017" s="21" t="s">
        <v>71</v>
      </c>
      <c r="G1017" s="21">
        <v>1</v>
      </c>
      <c r="H1017" s="21">
        <v>63</v>
      </c>
    </row>
    <row r="1018" spans="1:8" x14ac:dyDescent="0.25">
      <c r="A1018" s="21">
        <v>2035</v>
      </c>
      <c r="B1018" s="21">
        <v>0</v>
      </c>
      <c r="C1018" s="21">
        <v>5</v>
      </c>
      <c r="D1018" s="21" t="s">
        <v>79</v>
      </c>
      <c r="E1018" s="21" t="s">
        <v>70</v>
      </c>
      <c r="F1018" s="21" t="s">
        <v>71</v>
      </c>
      <c r="G1018" s="21">
        <v>2</v>
      </c>
      <c r="H1018" s="21">
        <v>172</v>
      </c>
    </row>
    <row r="1019" spans="1:8" x14ac:dyDescent="0.25">
      <c r="A1019" s="21">
        <v>2035</v>
      </c>
      <c r="B1019" s="21">
        <v>0</v>
      </c>
      <c r="C1019" s="21">
        <v>5</v>
      </c>
      <c r="D1019" s="21" t="s">
        <v>79</v>
      </c>
      <c r="E1019" s="21" t="s">
        <v>70</v>
      </c>
      <c r="F1019" s="21" t="s">
        <v>71</v>
      </c>
      <c r="G1019" s="21">
        <v>3</v>
      </c>
      <c r="H1019" s="21">
        <v>86</v>
      </c>
    </row>
    <row r="1020" spans="1:8" x14ac:dyDescent="0.25">
      <c r="A1020" s="21">
        <v>2035</v>
      </c>
      <c r="B1020" s="21">
        <v>0</v>
      </c>
      <c r="C1020" s="21">
        <v>5</v>
      </c>
      <c r="D1020" s="21" t="s">
        <v>79</v>
      </c>
      <c r="E1020" s="21" t="s">
        <v>70</v>
      </c>
      <c r="F1020" s="21" t="s">
        <v>71</v>
      </c>
      <c r="G1020" s="21">
        <v>4</v>
      </c>
      <c r="H1020" s="21">
        <v>43</v>
      </c>
    </row>
    <row r="1021" spans="1:8" x14ac:dyDescent="0.25">
      <c r="A1021" s="21">
        <v>2035</v>
      </c>
      <c r="B1021" s="21">
        <v>0</v>
      </c>
      <c r="C1021" s="21">
        <v>5</v>
      </c>
      <c r="D1021" s="21" t="s">
        <v>79</v>
      </c>
      <c r="E1021" s="21" t="s">
        <v>70</v>
      </c>
      <c r="F1021" s="21" t="s">
        <v>72</v>
      </c>
      <c r="G1021" s="21">
        <v>0</v>
      </c>
      <c r="H1021" s="21">
        <v>1</v>
      </c>
    </row>
    <row r="1022" spans="1:8" x14ac:dyDescent="0.25">
      <c r="A1022" s="21">
        <v>2035</v>
      </c>
      <c r="B1022" s="21">
        <v>0</v>
      </c>
      <c r="C1022" s="21">
        <v>5</v>
      </c>
      <c r="D1022" s="21" t="s">
        <v>79</v>
      </c>
      <c r="E1022" s="21" t="s">
        <v>70</v>
      </c>
      <c r="F1022" s="21" t="s">
        <v>72</v>
      </c>
      <c r="G1022" s="21">
        <v>1</v>
      </c>
      <c r="H1022" s="21">
        <v>33</v>
      </c>
    </row>
    <row r="1023" spans="1:8" x14ac:dyDescent="0.25">
      <c r="A1023" s="21">
        <v>2035</v>
      </c>
      <c r="B1023" s="21">
        <v>0</v>
      </c>
      <c r="C1023" s="21">
        <v>5</v>
      </c>
      <c r="D1023" s="21" t="s">
        <v>79</v>
      </c>
      <c r="E1023" s="21" t="s">
        <v>70</v>
      </c>
      <c r="F1023" s="21" t="s">
        <v>72</v>
      </c>
      <c r="G1023" s="21">
        <v>2</v>
      </c>
      <c r="H1023" s="21">
        <v>162</v>
      </c>
    </row>
    <row r="1024" spans="1:8" x14ac:dyDescent="0.25">
      <c r="A1024" s="21">
        <v>2035</v>
      </c>
      <c r="B1024" s="21">
        <v>0</v>
      </c>
      <c r="C1024" s="21">
        <v>5</v>
      </c>
      <c r="D1024" s="21" t="s">
        <v>79</v>
      </c>
      <c r="E1024" s="21" t="s">
        <v>70</v>
      </c>
      <c r="F1024" s="21" t="s">
        <v>72</v>
      </c>
      <c r="G1024" s="21">
        <v>3</v>
      </c>
      <c r="H1024" s="21">
        <v>91</v>
      </c>
    </row>
    <row r="1025" spans="1:8" x14ac:dyDescent="0.25">
      <c r="A1025" s="21">
        <v>2035</v>
      </c>
      <c r="B1025" s="21">
        <v>0</v>
      </c>
      <c r="C1025" s="21">
        <v>5</v>
      </c>
      <c r="D1025" s="21" t="s">
        <v>79</v>
      </c>
      <c r="E1025" s="21" t="s">
        <v>70</v>
      </c>
      <c r="F1025" s="21" t="s">
        <v>72</v>
      </c>
      <c r="G1025" s="21">
        <v>4</v>
      </c>
      <c r="H1025" s="21">
        <v>55</v>
      </c>
    </row>
    <row r="1026" spans="1:8" x14ac:dyDescent="0.25">
      <c r="A1026" s="21">
        <v>2035</v>
      </c>
      <c r="B1026" s="21">
        <v>0</v>
      </c>
      <c r="C1026" s="21">
        <v>5</v>
      </c>
      <c r="D1026" s="21" t="s">
        <v>79</v>
      </c>
      <c r="E1026" s="21" t="s">
        <v>73</v>
      </c>
      <c r="F1026" s="21" t="s">
        <v>71</v>
      </c>
      <c r="G1026" s="21">
        <v>0</v>
      </c>
      <c r="H1026" s="21">
        <v>9</v>
      </c>
    </row>
    <row r="1027" spans="1:8" x14ac:dyDescent="0.25">
      <c r="A1027" s="21">
        <v>2035</v>
      </c>
      <c r="B1027" s="21">
        <v>0</v>
      </c>
      <c r="C1027" s="21">
        <v>5</v>
      </c>
      <c r="D1027" s="21" t="s">
        <v>79</v>
      </c>
      <c r="E1027" s="21" t="s">
        <v>73</v>
      </c>
      <c r="F1027" s="21" t="s">
        <v>71</v>
      </c>
      <c r="G1027" s="21">
        <v>1</v>
      </c>
      <c r="H1027" s="21">
        <v>62</v>
      </c>
    </row>
    <row r="1028" spans="1:8" x14ac:dyDescent="0.25">
      <c r="A1028" s="21">
        <v>2035</v>
      </c>
      <c r="B1028" s="21">
        <v>0</v>
      </c>
      <c r="C1028" s="21">
        <v>5</v>
      </c>
      <c r="D1028" s="21" t="s">
        <v>79</v>
      </c>
      <c r="E1028" s="21" t="s">
        <v>73</v>
      </c>
      <c r="F1028" s="21" t="s">
        <v>71</v>
      </c>
      <c r="G1028" s="21">
        <v>2</v>
      </c>
      <c r="H1028" s="21">
        <v>180</v>
      </c>
    </row>
    <row r="1029" spans="1:8" x14ac:dyDescent="0.25">
      <c r="A1029" s="21">
        <v>2035</v>
      </c>
      <c r="B1029" s="21">
        <v>0</v>
      </c>
      <c r="C1029" s="21">
        <v>5</v>
      </c>
      <c r="D1029" s="21" t="s">
        <v>79</v>
      </c>
      <c r="E1029" s="21" t="s">
        <v>73</v>
      </c>
      <c r="F1029" s="21" t="s">
        <v>71</v>
      </c>
      <c r="G1029" s="21">
        <v>3</v>
      </c>
      <c r="H1029" s="21">
        <v>96</v>
      </c>
    </row>
    <row r="1030" spans="1:8" x14ac:dyDescent="0.25">
      <c r="A1030" s="21">
        <v>2035</v>
      </c>
      <c r="B1030" s="21">
        <v>0</v>
      </c>
      <c r="C1030" s="21">
        <v>5</v>
      </c>
      <c r="D1030" s="21" t="s">
        <v>79</v>
      </c>
      <c r="E1030" s="21" t="s">
        <v>73</v>
      </c>
      <c r="F1030" s="21" t="s">
        <v>71</v>
      </c>
      <c r="G1030" s="21">
        <v>4</v>
      </c>
      <c r="H1030" s="21">
        <v>80</v>
      </c>
    </row>
    <row r="1031" spans="1:8" x14ac:dyDescent="0.25">
      <c r="A1031" s="21">
        <v>2035</v>
      </c>
      <c r="B1031" s="21">
        <v>0</v>
      </c>
      <c r="C1031" s="21">
        <v>5</v>
      </c>
      <c r="D1031" s="21" t="s">
        <v>79</v>
      </c>
      <c r="E1031" s="21" t="s">
        <v>73</v>
      </c>
      <c r="F1031" s="21" t="s">
        <v>72</v>
      </c>
      <c r="G1031" s="21">
        <v>0</v>
      </c>
      <c r="H1031" s="21">
        <v>9</v>
      </c>
    </row>
    <row r="1032" spans="1:8" x14ac:dyDescent="0.25">
      <c r="A1032" s="21">
        <v>2035</v>
      </c>
      <c r="B1032" s="21">
        <v>0</v>
      </c>
      <c r="C1032" s="21">
        <v>5</v>
      </c>
      <c r="D1032" s="21" t="s">
        <v>79</v>
      </c>
      <c r="E1032" s="21" t="s">
        <v>73</v>
      </c>
      <c r="F1032" s="21" t="s">
        <v>72</v>
      </c>
      <c r="G1032" s="21">
        <v>1</v>
      </c>
      <c r="H1032" s="21">
        <v>12</v>
      </c>
    </row>
    <row r="1033" spans="1:8" x14ac:dyDescent="0.25">
      <c r="A1033" s="21">
        <v>2035</v>
      </c>
      <c r="B1033" s="21">
        <v>0</v>
      </c>
      <c r="C1033" s="21">
        <v>5</v>
      </c>
      <c r="D1033" s="21" t="s">
        <v>79</v>
      </c>
      <c r="E1033" s="21" t="s">
        <v>73</v>
      </c>
      <c r="F1033" s="21" t="s">
        <v>72</v>
      </c>
      <c r="G1033" s="21">
        <v>2</v>
      </c>
      <c r="H1033" s="21">
        <v>35</v>
      </c>
    </row>
    <row r="1034" spans="1:8" x14ac:dyDescent="0.25">
      <c r="A1034" s="21">
        <v>2035</v>
      </c>
      <c r="B1034" s="21">
        <v>0</v>
      </c>
      <c r="C1034" s="21">
        <v>5</v>
      </c>
      <c r="D1034" s="21" t="s">
        <v>79</v>
      </c>
      <c r="E1034" s="21" t="s">
        <v>73</v>
      </c>
      <c r="F1034" s="21" t="s">
        <v>72</v>
      </c>
      <c r="G1034" s="21">
        <v>3</v>
      </c>
      <c r="H1034" s="21">
        <v>25</v>
      </c>
    </row>
    <row r="1035" spans="1:8" x14ac:dyDescent="0.25">
      <c r="A1035" s="21">
        <v>2035</v>
      </c>
      <c r="B1035" s="21">
        <v>0</v>
      </c>
      <c r="C1035" s="21">
        <v>5</v>
      </c>
      <c r="D1035" s="21" t="s">
        <v>79</v>
      </c>
      <c r="E1035" s="21" t="s">
        <v>73</v>
      </c>
      <c r="F1035" s="21" t="s">
        <v>72</v>
      </c>
      <c r="G1035" s="21">
        <v>4</v>
      </c>
      <c r="H1035" s="21">
        <v>10</v>
      </c>
    </row>
    <row r="1036" spans="1:8" x14ac:dyDescent="0.25">
      <c r="A1036" s="21">
        <v>2035</v>
      </c>
      <c r="B1036" s="21">
        <v>0</v>
      </c>
      <c r="C1036" s="21">
        <v>5</v>
      </c>
      <c r="D1036" s="21" t="s">
        <v>79</v>
      </c>
      <c r="E1036" s="21" t="s">
        <v>76</v>
      </c>
      <c r="F1036" s="21" t="s">
        <v>71</v>
      </c>
      <c r="G1036" s="21">
        <v>0</v>
      </c>
      <c r="H1036" s="21">
        <v>12</v>
      </c>
    </row>
    <row r="1037" spans="1:8" x14ac:dyDescent="0.25">
      <c r="A1037" s="21">
        <v>2035</v>
      </c>
      <c r="B1037" s="21">
        <v>0</v>
      </c>
      <c r="C1037" s="21">
        <v>5</v>
      </c>
      <c r="D1037" s="21" t="s">
        <v>79</v>
      </c>
      <c r="E1037" s="21" t="s">
        <v>76</v>
      </c>
      <c r="F1037" s="21" t="s">
        <v>71</v>
      </c>
      <c r="G1037" s="21">
        <v>1</v>
      </c>
      <c r="H1037" s="21">
        <v>13</v>
      </c>
    </row>
    <row r="1038" spans="1:8" x14ac:dyDescent="0.25">
      <c r="A1038" s="21">
        <v>2035</v>
      </c>
      <c r="B1038" s="21">
        <v>0</v>
      </c>
      <c r="C1038" s="21">
        <v>5</v>
      </c>
      <c r="D1038" s="21" t="s">
        <v>79</v>
      </c>
      <c r="E1038" s="21" t="s">
        <v>76</v>
      </c>
      <c r="F1038" s="21" t="s">
        <v>71</v>
      </c>
      <c r="G1038" s="21">
        <v>2</v>
      </c>
      <c r="H1038" s="21">
        <v>39</v>
      </c>
    </row>
    <row r="1039" spans="1:8" x14ac:dyDescent="0.25">
      <c r="A1039" s="21">
        <v>2035</v>
      </c>
      <c r="B1039" s="21">
        <v>0</v>
      </c>
      <c r="C1039" s="21">
        <v>5</v>
      </c>
      <c r="D1039" s="21" t="s">
        <v>79</v>
      </c>
      <c r="E1039" s="21" t="s">
        <v>76</v>
      </c>
      <c r="F1039" s="21" t="s">
        <v>71</v>
      </c>
      <c r="G1039" s="21">
        <v>3</v>
      </c>
      <c r="H1039" s="21">
        <v>15</v>
      </c>
    </row>
    <row r="1040" spans="1:8" x14ac:dyDescent="0.25">
      <c r="A1040" s="21">
        <v>2035</v>
      </c>
      <c r="B1040" s="21">
        <v>0</v>
      </c>
      <c r="C1040" s="21">
        <v>5</v>
      </c>
      <c r="D1040" s="21" t="s">
        <v>79</v>
      </c>
      <c r="E1040" s="21" t="s">
        <v>76</v>
      </c>
      <c r="F1040" s="21" t="s">
        <v>71</v>
      </c>
      <c r="G1040" s="21">
        <v>4</v>
      </c>
      <c r="H1040" s="21">
        <v>13</v>
      </c>
    </row>
    <row r="1041" spans="1:8" x14ac:dyDescent="0.25">
      <c r="A1041" s="21">
        <v>2035</v>
      </c>
      <c r="B1041" s="21">
        <v>0</v>
      </c>
      <c r="C1041" s="21">
        <v>5</v>
      </c>
      <c r="D1041" s="21" t="s">
        <v>79</v>
      </c>
      <c r="E1041" s="21" t="s">
        <v>76</v>
      </c>
      <c r="F1041" s="21" t="s">
        <v>72</v>
      </c>
      <c r="G1041" s="21">
        <v>0</v>
      </c>
      <c r="H1041" s="21">
        <v>16</v>
      </c>
    </row>
    <row r="1042" spans="1:8" x14ac:dyDescent="0.25">
      <c r="A1042" s="21">
        <v>2035</v>
      </c>
      <c r="B1042" s="21">
        <v>0</v>
      </c>
      <c r="C1042" s="21">
        <v>5</v>
      </c>
      <c r="D1042" s="21" t="s">
        <v>79</v>
      </c>
      <c r="E1042" s="21" t="s">
        <v>76</v>
      </c>
      <c r="F1042" s="21" t="s">
        <v>72</v>
      </c>
      <c r="G1042" s="21">
        <v>1</v>
      </c>
      <c r="H1042" s="21">
        <v>26</v>
      </c>
    </row>
    <row r="1043" spans="1:8" x14ac:dyDescent="0.25">
      <c r="A1043" s="21">
        <v>2035</v>
      </c>
      <c r="B1043" s="21">
        <v>0</v>
      </c>
      <c r="C1043" s="21">
        <v>5</v>
      </c>
      <c r="D1043" s="21" t="s">
        <v>79</v>
      </c>
      <c r="E1043" s="21" t="s">
        <v>76</v>
      </c>
      <c r="F1043" s="21" t="s">
        <v>72</v>
      </c>
      <c r="G1043" s="21">
        <v>2</v>
      </c>
      <c r="H1043" s="21">
        <v>31</v>
      </c>
    </row>
    <row r="1044" spans="1:8" x14ac:dyDescent="0.25">
      <c r="A1044" s="21">
        <v>2035</v>
      </c>
      <c r="B1044" s="21">
        <v>0</v>
      </c>
      <c r="C1044" s="21">
        <v>5</v>
      </c>
      <c r="D1044" s="21" t="s">
        <v>79</v>
      </c>
      <c r="E1044" s="21" t="s">
        <v>76</v>
      </c>
      <c r="F1044" s="21" t="s">
        <v>72</v>
      </c>
      <c r="G1044" s="21">
        <v>3</v>
      </c>
      <c r="H1044" s="21">
        <v>13</v>
      </c>
    </row>
    <row r="1045" spans="1:8" x14ac:dyDescent="0.25">
      <c r="A1045" s="21">
        <v>2035</v>
      </c>
      <c r="B1045" s="21">
        <v>0</v>
      </c>
      <c r="C1045" s="21">
        <v>5</v>
      </c>
      <c r="D1045" s="21" t="s">
        <v>79</v>
      </c>
      <c r="E1045" s="21" t="s">
        <v>76</v>
      </c>
      <c r="F1045" s="21" t="s">
        <v>72</v>
      </c>
      <c r="G1045" s="21">
        <v>4</v>
      </c>
      <c r="H1045" s="21">
        <v>13</v>
      </c>
    </row>
    <row r="1046" spans="1:8" x14ac:dyDescent="0.25">
      <c r="A1046" s="21">
        <v>2035</v>
      </c>
      <c r="B1046" s="21">
        <v>0</v>
      </c>
      <c r="C1046" s="21">
        <v>5</v>
      </c>
      <c r="D1046" s="21" t="s">
        <v>78</v>
      </c>
      <c r="E1046" s="21" t="s">
        <v>70</v>
      </c>
      <c r="F1046" s="21" t="s">
        <v>71</v>
      </c>
      <c r="G1046" s="21">
        <v>0</v>
      </c>
      <c r="H1046" s="21">
        <v>5</v>
      </c>
    </row>
    <row r="1047" spans="1:8" x14ac:dyDescent="0.25">
      <c r="A1047" s="21">
        <v>2035</v>
      </c>
      <c r="B1047" s="21">
        <v>0</v>
      </c>
      <c r="C1047" s="21">
        <v>5</v>
      </c>
      <c r="D1047" s="21" t="s">
        <v>78</v>
      </c>
      <c r="E1047" s="21" t="s">
        <v>70</v>
      </c>
      <c r="F1047" s="21" t="s">
        <v>71</v>
      </c>
      <c r="G1047" s="21">
        <v>1</v>
      </c>
      <c r="H1047" s="21">
        <v>41</v>
      </c>
    </row>
    <row r="1048" spans="1:8" x14ac:dyDescent="0.25">
      <c r="A1048" s="21">
        <v>2035</v>
      </c>
      <c r="B1048" s="21">
        <v>0</v>
      </c>
      <c r="C1048" s="21">
        <v>5</v>
      </c>
      <c r="D1048" s="21" t="s">
        <v>78</v>
      </c>
      <c r="E1048" s="21" t="s">
        <v>70</v>
      </c>
      <c r="F1048" s="21" t="s">
        <v>71</v>
      </c>
      <c r="G1048" s="21">
        <v>2</v>
      </c>
      <c r="H1048" s="21">
        <v>137</v>
      </c>
    </row>
    <row r="1049" spans="1:8" x14ac:dyDescent="0.25">
      <c r="A1049" s="21">
        <v>2035</v>
      </c>
      <c r="B1049" s="21">
        <v>0</v>
      </c>
      <c r="C1049" s="21">
        <v>5</v>
      </c>
      <c r="D1049" s="21" t="s">
        <v>78</v>
      </c>
      <c r="E1049" s="21" t="s">
        <v>70</v>
      </c>
      <c r="F1049" s="21" t="s">
        <v>71</v>
      </c>
      <c r="G1049" s="21">
        <v>3</v>
      </c>
      <c r="H1049" s="21">
        <v>45</v>
      </c>
    </row>
    <row r="1050" spans="1:8" x14ac:dyDescent="0.25">
      <c r="A1050" s="21">
        <v>2035</v>
      </c>
      <c r="B1050" s="21">
        <v>0</v>
      </c>
      <c r="C1050" s="21">
        <v>5</v>
      </c>
      <c r="D1050" s="21" t="s">
        <v>78</v>
      </c>
      <c r="E1050" s="21" t="s">
        <v>70</v>
      </c>
      <c r="F1050" s="21" t="s">
        <v>71</v>
      </c>
      <c r="G1050" s="21">
        <v>4</v>
      </c>
      <c r="H1050" s="21">
        <v>33</v>
      </c>
    </row>
    <row r="1051" spans="1:8" x14ac:dyDescent="0.25">
      <c r="A1051" s="21">
        <v>2035</v>
      </c>
      <c r="B1051" s="21">
        <v>0</v>
      </c>
      <c r="C1051" s="21">
        <v>5</v>
      </c>
      <c r="D1051" s="21" t="s">
        <v>78</v>
      </c>
      <c r="E1051" s="21" t="s">
        <v>70</v>
      </c>
      <c r="F1051" s="21" t="s">
        <v>72</v>
      </c>
      <c r="G1051" s="21">
        <v>0</v>
      </c>
      <c r="H1051" s="21">
        <v>7</v>
      </c>
    </row>
    <row r="1052" spans="1:8" x14ac:dyDescent="0.25">
      <c r="A1052" s="21">
        <v>2035</v>
      </c>
      <c r="B1052" s="21">
        <v>0</v>
      </c>
      <c r="C1052" s="21">
        <v>5</v>
      </c>
      <c r="D1052" s="21" t="s">
        <v>78</v>
      </c>
      <c r="E1052" s="21" t="s">
        <v>70</v>
      </c>
      <c r="F1052" s="21" t="s">
        <v>72</v>
      </c>
      <c r="G1052" s="21">
        <v>1</v>
      </c>
      <c r="H1052" s="21">
        <v>147</v>
      </c>
    </row>
    <row r="1053" spans="1:8" x14ac:dyDescent="0.25">
      <c r="A1053" s="21">
        <v>2035</v>
      </c>
      <c r="B1053" s="21">
        <v>0</v>
      </c>
      <c r="C1053" s="21">
        <v>5</v>
      </c>
      <c r="D1053" s="21" t="s">
        <v>78</v>
      </c>
      <c r="E1053" s="21" t="s">
        <v>70</v>
      </c>
      <c r="F1053" s="21" t="s">
        <v>72</v>
      </c>
      <c r="G1053" s="21">
        <v>2</v>
      </c>
      <c r="H1053" s="21">
        <v>537</v>
      </c>
    </row>
    <row r="1054" spans="1:8" x14ac:dyDescent="0.25">
      <c r="A1054" s="21">
        <v>2035</v>
      </c>
      <c r="B1054" s="21">
        <v>0</v>
      </c>
      <c r="C1054" s="21">
        <v>5</v>
      </c>
      <c r="D1054" s="21" t="s">
        <v>78</v>
      </c>
      <c r="E1054" s="21" t="s">
        <v>70</v>
      </c>
      <c r="F1054" s="21" t="s">
        <v>72</v>
      </c>
      <c r="G1054" s="21">
        <v>3</v>
      </c>
      <c r="H1054" s="21">
        <v>270</v>
      </c>
    </row>
    <row r="1055" spans="1:8" x14ac:dyDescent="0.25">
      <c r="A1055" s="21">
        <v>2035</v>
      </c>
      <c r="B1055" s="21">
        <v>0</v>
      </c>
      <c r="C1055" s="21">
        <v>5</v>
      </c>
      <c r="D1055" s="21" t="s">
        <v>78</v>
      </c>
      <c r="E1055" s="21" t="s">
        <v>70</v>
      </c>
      <c r="F1055" s="21" t="s">
        <v>72</v>
      </c>
      <c r="G1055" s="21">
        <v>4</v>
      </c>
      <c r="H1055" s="21">
        <v>168</v>
      </c>
    </row>
    <row r="1056" spans="1:8" x14ac:dyDescent="0.25">
      <c r="A1056" s="21">
        <v>2035</v>
      </c>
      <c r="B1056" s="21">
        <v>0</v>
      </c>
      <c r="C1056" s="21">
        <v>5</v>
      </c>
      <c r="D1056" s="21" t="s">
        <v>78</v>
      </c>
      <c r="E1056" s="21" t="s">
        <v>73</v>
      </c>
      <c r="F1056" s="21" t="s">
        <v>71</v>
      </c>
      <c r="G1056" s="21">
        <v>0</v>
      </c>
      <c r="H1056" s="21">
        <v>9</v>
      </c>
    </row>
    <row r="1057" spans="1:8" x14ac:dyDescent="0.25">
      <c r="A1057" s="21">
        <v>2035</v>
      </c>
      <c r="B1057" s="21">
        <v>0</v>
      </c>
      <c r="C1057" s="21">
        <v>5</v>
      </c>
      <c r="D1057" s="21" t="s">
        <v>78</v>
      </c>
      <c r="E1057" s="21" t="s">
        <v>73</v>
      </c>
      <c r="F1057" s="21" t="s">
        <v>71</v>
      </c>
      <c r="G1057" s="21">
        <v>1</v>
      </c>
      <c r="H1057" s="21">
        <v>37</v>
      </c>
    </row>
    <row r="1058" spans="1:8" x14ac:dyDescent="0.25">
      <c r="A1058" s="21">
        <v>2035</v>
      </c>
      <c r="B1058" s="21">
        <v>0</v>
      </c>
      <c r="C1058" s="21">
        <v>5</v>
      </c>
      <c r="D1058" s="21" t="s">
        <v>78</v>
      </c>
      <c r="E1058" s="21" t="s">
        <v>73</v>
      </c>
      <c r="F1058" s="21" t="s">
        <v>71</v>
      </c>
      <c r="G1058" s="21">
        <v>2</v>
      </c>
      <c r="H1058" s="21">
        <v>73</v>
      </c>
    </row>
    <row r="1059" spans="1:8" x14ac:dyDescent="0.25">
      <c r="A1059" s="21">
        <v>2035</v>
      </c>
      <c r="B1059" s="21">
        <v>0</v>
      </c>
      <c r="C1059" s="21">
        <v>5</v>
      </c>
      <c r="D1059" s="21" t="s">
        <v>78</v>
      </c>
      <c r="E1059" s="21" t="s">
        <v>73</v>
      </c>
      <c r="F1059" s="21" t="s">
        <v>71</v>
      </c>
      <c r="G1059" s="21">
        <v>3</v>
      </c>
      <c r="H1059" s="21">
        <v>55</v>
      </c>
    </row>
    <row r="1060" spans="1:8" x14ac:dyDescent="0.25">
      <c r="A1060" s="21">
        <v>2035</v>
      </c>
      <c r="B1060" s="21">
        <v>0</v>
      </c>
      <c r="C1060" s="21">
        <v>5</v>
      </c>
      <c r="D1060" s="21" t="s">
        <v>78</v>
      </c>
      <c r="E1060" s="21" t="s">
        <v>73</v>
      </c>
      <c r="F1060" s="21" t="s">
        <v>71</v>
      </c>
      <c r="G1060" s="21">
        <v>4</v>
      </c>
      <c r="H1060" s="21">
        <v>39</v>
      </c>
    </row>
    <row r="1061" spans="1:8" x14ac:dyDescent="0.25">
      <c r="A1061" s="21">
        <v>2035</v>
      </c>
      <c r="B1061" s="21">
        <v>0</v>
      </c>
      <c r="C1061" s="21">
        <v>5</v>
      </c>
      <c r="D1061" s="21" t="s">
        <v>78</v>
      </c>
      <c r="E1061" s="21" t="s">
        <v>73</v>
      </c>
      <c r="F1061" s="21" t="s">
        <v>72</v>
      </c>
      <c r="G1061" s="21">
        <v>0</v>
      </c>
      <c r="H1061" s="21">
        <v>14</v>
      </c>
    </row>
    <row r="1062" spans="1:8" x14ac:dyDescent="0.25">
      <c r="A1062" s="21">
        <v>2035</v>
      </c>
      <c r="B1062" s="21">
        <v>0</v>
      </c>
      <c r="C1062" s="21">
        <v>5</v>
      </c>
      <c r="D1062" s="21" t="s">
        <v>78</v>
      </c>
      <c r="E1062" s="21" t="s">
        <v>73</v>
      </c>
      <c r="F1062" s="21" t="s">
        <v>72</v>
      </c>
      <c r="G1062" s="21">
        <v>1</v>
      </c>
      <c r="H1062" s="21">
        <v>45</v>
      </c>
    </row>
    <row r="1063" spans="1:8" x14ac:dyDescent="0.25">
      <c r="A1063" s="21">
        <v>2035</v>
      </c>
      <c r="B1063" s="21">
        <v>0</v>
      </c>
      <c r="C1063" s="21">
        <v>5</v>
      </c>
      <c r="D1063" s="21" t="s">
        <v>78</v>
      </c>
      <c r="E1063" s="21" t="s">
        <v>73</v>
      </c>
      <c r="F1063" s="21" t="s">
        <v>72</v>
      </c>
      <c r="G1063" s="21">
        <v>2</v>
      </c>
      <c r="H1063" s="21">
        <v>112</v>
      </c>
    </row>
    <row r="1064" spans="1:8" x14ac:dyDescent="0.25">
      <c r="A1064" s="21">
        <v>2035</v>
      </c>
      <c r="B1064" s="21">
        <v>0</v>
      </c>
      <c r="C1064" s="21">
        <v>5</v>
      </c>
      <c r="D1064" s="21" t="s">
        <v>78</v>
      </c>
      <c r="E1064" s="21" t="s">
        <v>73</v>
      </c>
      <c r="F1064" s="21" t="s">
        <v>72</v>
      </c>
      <c r="G1064" s="21">
        <v>3</v>
      </c>
      <c r="H1064" s="21">
        <v>81</v>
      </c>
    </row>
    <row r="1065" spans="1:8" x14ac:dyDescent="0.25">
      <c r="A1065" s="21">
        <v>2035</v>
      </c>
      <c r="B1065" s="21">
        <v>0</v>
      </c>
      <c r="C1065" s="21">
        <v>5</v>
      </c>
      <c r="D1065" s="21" t="s">
        <v>78</v>
      </c>
      <c r="E1065" s="21" t="s">
        <v>73</v>
      </c>
      <c r="F1065" s="21" t="s">
        <v>72</v>
      </c>
      <c r="G1065" s="21">
        <v>4</v>
      </c>
      <c r="H1065" s="21">
        <v>50</v>
      </c>
    </row>
    <row r="1066" spans="1:8" x14ac:dyDescent="0.25">
      <c r="A1066" s="21">
        <v>2035</v>
      </c>
      <c r="B1066" s="21">
        <v>0</v>
      </c>
      <c r="C1066" s="21">
        <v>5</v>
      </c>
      <c r="D1066" s="21" t="s">
        <v>78</v>
      </c>
      <c r="E1066" s="21" t="s">
        <v>76</v>
      </c>
      <c r="F1066" s="21" t="s">
        <v>71</v>
      </c>
      <c r="G1066" s="21">
        <v>0</v>
      </c>
      <c r="H1066" s="21">
        <v>7</v>
      </c>
    </row>
    <row r="1067" spans="1:8" x14ac:dyDescent="0.25">
      <c r="A1067" s="21">
        <v>2035</v>
      </c>
      <c r="B1067" s="21">
        <v>0</v>
      </c>
      <c r="C1067" s="21">
        <v>5</v>
      </c>
      <c r="D1067" s="21" t="s">
        <v>78</v>
      </c>
      <c r="E1067" s="21" t="s">
        <v>76</v>
      </c>
      <c r="F1067" s="21" t="s">
        <v>71</v>
      </c>
      <c r="G1067" s="21">
        <v>1</v>
      </c>
      <c r="H1067" s="21">
        <v>12</v>
      </c>
    </row>
    <row r="1068" spans="1:8" x14ac:dyDescent="0.25">
      <c r="A1068" s="21">
        <v>2035</v>
      </c>
      <c r="B1068" s="21">
        <v>0</v>
      </c>
      <c r="C1068" s="21">
        <v>5</v>
      </c>
      <c r="D1068" s="21" t="s">
        <v>78</v>
      </c>
      <c r="E1068" s="21" t="s">
        <v>76</v>
      </c>
      <c r="F1068" s="21" t="s">
        <v>71</v>
      </c>
      <c r="G1068" s="21">
        <v>2</v>
      </c>
      <c r="H1068" s="21">
        <v>12</v>
      </c>
    </row>
    <row r="1069" spans="1:8" x14ac:dyDescent="0.25">
      <c r="A1069" s="21">
        <v>2035</v>
      </c>
      <c r="B1069" s="21">
        <v>0</v>
      </c>
      <c r="C1069" s="21">
        <v>5</v>
      </c>
      <c r="D1069" s="21" t="s">
        <v>78</v>
      </c>
      <c r="E1069" s="21" t="s">
        <v>76</v>
      </c>
      <c r="F1069" s="21" t="s">
        <v>71</v>
      </c>
      <c r="G1069" s="21">
        <v>3</v>
      </c>
      <c r="H1069" s="21">
        <v>4</v>
      </c>
    </row>
    <row r="1070" spans="1:8" x14ac:dyDescent="0.25">
      <c r="A1070" s="21">
        <v>2035</v>
      </c>
      <c r="B1070" s="21">
        <v>0</v>
      </c>
      <c r="C1070" s="21">
        <v>5</v>
      </c>
      <c r="D1070" s="21" t="s">
        <v>78</v>
      </c>
      <c r="E1070" s="21" t="s">
        <v>76</v>
      </c>
      <c r="F1070" s="21" t="s">
        <v>71</v>
      </c>
      <c r="G1070" s="21">
        <v>4</v>
      </c>
      <c r="H1070" s="21">
        <v>3</v>
      </c>
    </row>
    <row r="1071" spans="1:8" x14ac:dyDescent="0.25">
      <c r="A1071" s="21">
        <v>2035</v>
      </c>
      <c r="B1071" s="21">
        <v>0</v>
      </c>
      <c r="C1071" s="21">
        <v>5</v>
      </c>
      <c r="D1071" s="21" t="s">
        <v>78</v>
      </c>
      <c r="E1071" s="21" t="s">
        <v>76</v>
      </c>
      <c r="F1071" s="21" t="s">
        <v>72</v>
      </c>
      <c r="G1071" s="21">
        <v>0</v>
      </c>
      <c r="H1071" s="21">
        <v>56</v>
      </c>
    </row>
    <row r="1072" spans="1:8" x14ac:dyDescent="0.25">
      <c r="A1072" s="21">
        <v>2035</v>
      </c>
      <c r="B1072" s="21">
        <v>0</v>
      </c>
      <c r="C1072" s="21">
        <v>5</v>
      </c>
      <c r="D1072" s="21" t="s">
        <v>78</v>
      </c>
      <c r="E1072" s="21" t="s">
        <v>76</v>
      </c>
      <c r="F1072" s="21" t="s">
        <v>72</v>
      </c>
      <c r="G1072" s="21">
        <v>1</v>
      </c>
      <c r="H1072" s="21">
        <v>69</v>
      </c>
    </row>
    <row r="1073" spans="1:8" x14ac:dyDescent="0.25">
      <c r="A1073" s="21">
        <v>2035</v>
      </c>
      <c r="B1073" s="21">
        <v>0</v>
      </c>
      <c r="C1073" s="21">
        <v>5</v>
      </c>
      <c r="D1073" s="21" t="s">
        <v>78</v>
      </c>
      <c r="E1073" s="21" t="s">
        <v>76</v>
      </c>
      <c r="F1073" s="21" t="s">
        <v>72</v>
      </c>
      <c r="G1073" s="21">
        <v>2</v>
      </c>
      <c r="H1073" s="21">
        <v>127</v>
      </c>
    </row>
    <row r="1074" spans="1:8" x14ac:dyDescent="0.25">
      <c r="A1074" s="21">
        <v>2035</v>
      </c>
      <c r="B1074" s="21">
        <v>0</v>
      </c>
      <c r="C1074" s="21">
        <v>5</v>
      </c>
      <c r="D1074" s="21" t="s">
        <v>78</v>
      </c>
      <c r="E1074" s="21" t="s">
        <v>76</v>
      </c>
      <c r="F1074" s="21" t="s">
        <v>72</v>
      </c>
      <c r="G1074" s="21">
        <v>3</v>
      </c>
      <c r="H1074" s="21">
        <v>40</v>
      </c>
    </row>
    <row r="1075" spans="1:8" x14ac:dyDescent="0.25">
      <c r="A1075" s="21">
        <v>2035</v>
      </c>
      <c r="B1075" s="21">
        <v>0</v>
      </c>
      <c r="C1075" s="21">
        <v>5</v>
      </c>
      <c r="D1075" s="21" t="s">
        <v>78</v>
      </c>
      <c r="E1075" s="21" t="s">
        <v>76</v>
      </c>
      <c r="F1075" s="21" t="s">
        <v>72</v>
      </c>
      <c r="G1075" s="21">
        <v>4</v>
      </c>
      <c r="H1075" s="21">
        <v>40</v>
      </c>
    </row>
    <row r="1076" spans="1:8" x14ac:dyDescent="0.25">
      <c r="A1076" s="21">
        <v>2035</v>
      </c>
      <c r="B1076" s="21">
        <v>0</v>
      </c>
      <c r="C1076" s="21">
        <v>6</v>
      </c>
      <c r="D1076" s="21" t="s">
        <v>75</v>
      </c>
      <c r="E1076" s="21" t="s">
        <v>70</v>
      </c>
      <c r="F1076" s="21" t="s">
        <v>71</v>
      </c>
      <c r="G1076" s="21">
        <v>1</v>
      </c>
      <c r="H1076" s="21">
        <v>6</v>
      </c>
    </row>
    <row r="1077" spans="1:8" x14ac:dyDescent="0.25">
      <c r="A1077" s="21">
        <v>2035</v>
      </c>
      <c r="B1077" s="21">
        <v>0</v>
      </c>
      <c r="C1077" s="21">
        <v>6</v>
      </c>
      <c r="D1077" s="21" t="s">
        <v>75</v>
      </c>
      <c r="E1077" s="21" t="s">
        <v>70</v>
      </c>
      <c r="F1077" s="21" t="s">
        <v>71</v>
      </c>
      <c r="G1077" s="21">
        <v>2</v>
      </c>
      <c r="H1077" s="21">
        <v>12</v>
      </c>
    </row>
    <row r="1078" spans="1:8" x14ac:dyDescent="0.25">
      <c r="A1078" s="21">
        <v>2035</v>
      </c>
      <c r="B1078" s="21">
        <v>0</v>
      </c>
      <c r="C1078" s="21">
        <v>6</v>
      </c>
      <c r="D1078" s="21" t="s">
        <v>75</v>
      </c>
      <c r="E1078" s="21" t="s">
        <v>70</v>
      </c>
      <c r="F1078" s="21" t="s">
        <v>71</v>
      </c>
      <c r="G1078" s="21">
        <v>3</v>
      </c>
      <c r="H1078" s="21">
        <v>2</v>
      </c>
    </row>
    <row r="1079" spans="1:8" x14ac:dyDescent="0.25">
      <c r="A1079" s="21">
        <v>2035</v>
      </c>
      <c r="B1079" s="21">
        <v>0</v>
      </c>
      <c r="C1079" s="21">
        <v>6</v>
      </c>
      <c r="D1079" s="21" t="s">
        <v>75</v>
      </c>
      <c r="E1079" s="21" t="s">
        <v>70</v>
      </c>
      <c r="F1079" s="21" t="s">
        <v>71</v>
      </c>
      <c r="G1079" s="21">
        <v>4</v>
      </c>
      <c r="H1079" s="21">
        <v>3</v>
      </c>
    </row>
    <row r="1080" spans="1:8" x14ac:dyDescent="0.25">
      <c r="A1080" s="21">
        <v>2035</v>
      </c>
      <c r="B1080" s="21">
        <v>0</v>
      </c>
      <c r="C1080" s="21">
        <v>6</v>
      </c>
      <c r="D1080" s="21" t="s">
        <v>75</v>
      </c>
      <c r="E1080" s="21" t="s">
        <v>70</v>
      </c>
      <c r="F1080" s="21" t="s">
        <v>72</v>
      </c>
      <c r="G1080" s="21">
        <v>0</v>
      </c>
      <c r="H1080" s="21">
        <v>2</v>
      </c>
    </row>
    <row r="1081" spans="1:8" x14ac:dyDescent="0.25">
      <c r="A1081" s="21">
        <v>2035</v>
      </c>
      <c r="B1081" s="21">
        <v>0</v>
      </c>
      <c r="C1081" s="21">
        <v>6</v>
      </c>
      <c r="D1081" s="21" t="s">
        <v>75</v>
      </c>
      <c r="E1081" s="21" t="s">
        <v>70</v>
      </c>
      <c r="F1081" s="21" t="s">
        <v>72</v>
      </c>
      <c r="G1081" s="21">
        <v>1</v>
      </c>
      <c r="H1081" s="21">
        <v>12</v>
      </c>
    </row>
    <row r="1082" spans="1:8" x14ac:dyDescent="0.25">
      <c r="A1082" s="21">
        <v>2035</v>
      </c>
      <c r="B1082" s="21">
        <v>0</v>
      </c>
      <c r="C1082" s="21">
        <v>6</v>
      </c>
      <c r="D1082" s="21" t="s">
        <v>75</v>
      </c>
      <c r="E1082" s="21" t="s">
        <v>70</v>
      </c>
      <c r="F1082" s="21" t="s">
        <v>72</v>
      </c>
      <c r="G1082" s="21">
        <v>2</v>
      </c>
      <c r="H1082" s="21">
        <v>28</v>
      </c>
    </row>
    <row r="1083" spans="1:8" x14ac:dyDescent="0.25">
      <c r="A1083" s="21">
        <v>2035</v>
      </c>
      <c r="B1083" s="21">
        <v>0</v>
      </c>
      <c r="C1083" s="21">
        <v>6</v>
      </c>
      <c r="D1083" s="21" t="s">
        <v>75</v>
      </c>
      <c r="E1083" s="21" t="s">
        <v>70</v>
      </c>
      <c r="F1083" s="21" t="s">
        <v>72</v>
      </c>
      <c r="G1083" s="21">
        <v>3</v>
      </c>
      <c r="H1083" s="21">
        <v>12</v>
      </c>
    </row>
    <row r="1084" spans="1:8" x14ac:dyDescent="0.25">
      <c r="A1084" s="21">
        <v>2035</v>
      </c>
      <c r="B1084" s="21">
        <v>0</v>
      </c>
      <c r="C1084" s="21">
        <v>6</v>
      </c>
      <c r="D1084" s="21" t="s">
        <v>75</v>
      </c>
      <c r="E1084" s="21" t="s">
        <v>70</v>
      </c>
      <c r="F1084" s="21" t="s">
        <v>72</v>
      </c>
      <c r="G1084" s="21">
        <v>4</v>
      </c>
      <c r="H1084" s="21">
        <v>8</v>
      </c>
    </row>
    <row r="1085" spans="1:8" x14ac:dyDescent="0.25">
      <c r="A1085" s="21">
        <v>2035</v>
      </c>
      <c r="B1085" s="21">
        <v>0</v>
      </c>
      <c r="C1085" s="21">
        <v>6</v>
      </c>
      <c r="D1085" s="21" t="s">
        <v>75</v>
      </c>
      <c r="E1085" s="21" t="s">
        <v>73</v>
      </c>
      <c r="F1085" s="21" t="s">
        <v>71</v>
      </c>
      <c r="G1085" s="21">
        <v>1</v>
      </c>
      <c r="H1085" s="21">
        <v>9</v>
      </c>
    </row>
    <row r="1086" spans="1:8" x14ac:dyDescent="0.25">
      <c r="A1086" s="21">
        <v>2035</v>
      </c>
      <c r="B1086" s="21">
        <v>0</v>
      </c>
      <c r="C1086" s="21">
        <v>6</v>
      </c>
      <c r="D1086" s="21" t="s">
        <v>75</v>
      </c>
      <c r="E1086" s="21" t="s">
        <v>73</v>
      </c>
      <c r="F1086" s="21" t="s">
        <v>71</v>
      </c>
      <c r="G1086" s="21">
        <v>2</v>
      </c>
      <c r="H1086" s="21">
        <v>22</v>
      </c>
    </row>
    <row r="1087" spans="1:8" x14ac:dyDescent="0.25">
      <c r="A1087" s="21">
        <v>2035</v>
      </c>
      <c r="B1087" s="21">
        <v>0</v>
      </c>
      <c r="C1087" s="21">
        <v>6</v>
      </c>
      <c r="D1087" s="21" t="s">
        <v>75</v>
      </c>
      <c r="E1087" s="21" t="s">
        <v>73</v>
      </c>
      <c r="F1087" s="21" t="s">
        <v>71</v>
      </c>
      <c r="G1087" s="21">
        <v>3</v>
      </c>
      <c r="H1087" s="21">
        <v>6</v>
      </c>
    </row>
    <row r="1088" spans="1:8" x14ac:dyDescent="0.25">
      <c r="A1088" s="21">
        <v>2035</v>
      </c>
      <c r="B1088" s="21">
        <v>0</v>
      </c>
      <c r="C1088" s="21">
        <v>6</v>
      </c>
      <c r="D1088" s="21" t="s">
        <v>75</v>
      </c>
      <c r="E1088" s="21" t="s">
        <v>73</v>
      </c>
      <c r="F1088" s="21" t="s">
        <v>71</v>
      </c>
      <c r="G1088" s="21">
        <v>4</v>
      </c>
      <c r="H1088" s="21">
        <v>12</v>
      </c>
    </row>
    <row r="1089" spans="1:8" x14ac:dyDescent="0.25">
      <c r="A1089" s="21">
        <v>2035</v>
      </c>
      <c r="B1089" s="21">
        <v>0</v>
      </c>
      <c r="C1089" s="21">
        <v>6</v>
      </c>
      <c r="D1089" s="21" t="s">
        <v>75</v>
      </c>
      <c r="E1089" s="21" t="s">
        <v>73</v>
      </c>
      <c r="F1089" s="21" t="s">
        <v>72</v>
      </c>
      <c r="G1089" s="21">
        <v>0</v>
      </c>
      <c r="H1089" s="21">
        <v>1</v>
      </c>
    </row>
    <row r="1090" spans="1:8" x14ac:dyDescent="0.25">
      <c r="A1090" s="21">
        <v>2035</v>
      </c>
      <c r="B1090" s="21">
        <v>0</v>
      </c>
      <c r="C1090" s="21">
        <v>6</v>
      </c>
      <c r="D1090" s="21" t="s">
        <v>75</v>
      </c>
      <c r="E1090" s="21" t="s">
        <v>73</v>
      </c>
      <c r="F1090" s="21" t="s">
        <v>72</v>
      </c>
      <c r="G1090" s="21">
        <v>1</v>
      </c>
      <c r="H1090" s="21">
        <v>1</v>
      </c>
    </row>
    <row r="1091" spans="1:8" x14ac:dyDescent="0.25">
      <c r="A1091" s="21">
        <v>2035</v>
      </c>
      <c r="B1091" s="21">
        <v>0</v>
      </c>
      <c r="C1091" s="21">
        <v>6</v>
      </c>
      <c r="D1091" s="21" t="s">
        <v>75</v>
      </c>
      <c r="E1091" s="21" t="s">
        <v>73</v>
      </c>
      <c r="F1091" s="21" t="s">
        <v>72</v>
      </c>
      <c r="G1091" s="21">
        <v>2</v>
      </c>
      <c r="H1091" s="21">
        <v>5</v>
      </c>
    </row>
    <row r="1092" spans="1:8" x14ac:dyDescent="0.25">
      <c r="A1092" s="21">
        <v>2035</v>
      </c>
      <c r="B1092" s="21">
        <v>0</v>
      </c>
      <c r="C1092" s="21">
        <v>6</v>
      </c>
      <c r="D1092" s="21" t="s">
        <v>75</v>
      </c>
      <c r="E1092" s="21" t="s">
        <v>73</v>
      </c>
      <c r="F1092" s="21" t="s">
        <v>72</v>
      </c>
      <c r="G1092" s="21">
        <v>3</v>
      </c>
      <c r="H1092" s="21">
        <v>2</v>
      </c>
    </row>
    <row r="1093" spans="1:8" x14ac:dyDescent="0.25">
      <c r="A1093" s="21">
        <v>2035</v>
      </c>
      <c r="B1093" s="21">
        <v>0</v>
      </c>
      <c r="C1093" s="21">
        <v>6</v>
      </c>
      <c r="D1093" s="21" t="s">
        <v>75</v>
      </c>
      <c r="E1093" s="21" t="s">
        <v>73</v>
      </c>
      <c r="F1093" s="21" t="s">
        <v>72</v>
      </c>
      <c r="G1093" s="21">
        <v>4</v>
      </c>
      <c r="H1093" s="21">
        <v>1</v>
      </c>
    </row>
    <row r="1094" spans="1:8" x14ac:dyDescent="0.25">
      <c r="A1094" s="21">
        <v>2035</v>
      </c>
      <c r="B1094" s="21">
        <v>0</v>
      </c>
      <c r="C1094" s="21">
        <v>6</v>
      </c>
      <c r="D1094" s="21" t="s">
        <v>75</v>
      </c>
      <c r="E1094" s="21" t="s">
        <v>76</v>
      </c>
      <c r="F1094" s="21" t="s">
        <v>72</v>
      </c>
      <c r="G1094" s="21">
        <v>0</v>
      </c>
      <c r="H1094" s="21">
        <v>1</v>
      </c>
    </row>
    <row r="1095" spans="1:8" x14ac:dyDescent="0.25">
      <c r="A1095" s="21">
        <v>2035</v>
      </c>
      <c r="B1095" s="21">
        <v>0</v>
      </c>
      <c r="C1095" s="21">
        <v>6</v>
      </c>
      <c r="D1095" s="21" t="s">
        <v>69</v>
      </c>
      <c r="E1095" s="21" t="s">
        <v>70</v>
      </c>
      <c r="F1095" s="21" t="s">
        <v>71</v>
      </c>
      <c r="G1095" s="21">
        <v>2</v>
      </c>
      <c r="H1095" s="21">
        <v>1</v>
      </c>
    </row>
    <row r="1096" spans="1:8" x14ac:dyDescent="0.25">
      <c r="A1096" s="21">
        <v>2035</v>
      </c>
      <c r="B1096" s="21">
        <v>0</v>
      </c>
      <c r="C1096" s="21">
        <v>6</v>
      </c>
      <c r="D1096" s="21" t="s">
        <v>69</v>
      </c>
      <c r="E1096" s="21" t="s">
        <v>70</v>
      </c>
      <c r="F1096" s="21" t="s">
        <v>72</v>
      </c>
      <c r="G1096" s="21">
        <v>0</v>
      </c>
      <c r="H1096" s="21">
        <v>2</v>
      </c>
    </row>
    <row r="1097" spans="1:8" x14ac:dyDescent="0.25">
      <c r="A1097" s="21">
        <v>2035</v>
      </c>
      <c r="B1097" s="21">
        <v>0</v>
      </c>
      <c r="C1097" s="21">
        <v>6</v>
      </c>
      <c r="D1097" s="21" t="s">
        <v>69</v>
      </c>
      <c r="E1097" s="21" t="s">
        <v>70</v>
      </c>
      <c r="F1097" s="21" t="s">
        <v>72</v>
      </c>
      <c r="G1097" s="21">
        <v>1</v>
      </c>
      <c r="H1097" s="21">
        <v>3</v>
      </c>
    </row>
    <row r="1098" spans="1:8" x14ac:dyDescent="0.25">
      <c r="A1098" s="21">
        <v>2035</v>
      </c>
      <c r="B1098" s="21">
        <v>0</v>
      </c>
      <c r="C1098" s="21">
        <v>6</v>
      </c>
      <c r="D1098" s="21" t="s">
        <v>69</v>
      </c>
      <c r="E1098" s="21" t="s">
        <v>70</v>
      </c>
      <c r="F1098" s="21" t="s">
        <v>72</v>
      </c>
      <c r="G1098" s="21">
        <v>2</v>
      </c>
      <c r="H1098" s="21">
        <v>19</v>
      </c>
    </row>
    <row r="1099" spans="1:8" x14ac:dyDescent="0.25">
      <c r="A1099" s="21">
        <v>2035</v>
      </c>
      <c r="B1099" s="21">
        <v>0</v>
      </c>
      <c r="C1099" s="21">
        <v>6</v>
      </c>
      <c r="D1099" s="21" t="s">
        <v>69</v>
      </c>
      <c r="E1099" s="21" t="s">
        <v>70</v>
      </c>
      <c r="F1099" s="21" t="s">
        <v>72</v>
      </c>
      <c r="G1099" s="21">
        <v>3</v>
      </c>
      <c r="H1099" s="21">
        <v>4</v>
      </c>
    </row>
    <row r="1100" spans="1:8" x14ac:dyDescent="0.25">
      <c r="A1100" s="21">
        <v>2035</v>
      </c>
      <c r="B1100" s="21">
        <v>0</v>
      </c>
      <c r="C1100" s="21">
        <v>6</v>
      </c>
      <c r="D1100" s="21" t="s">
        <v>69</v>
      </c>
      <c r="E1100" s="21" t="s">
        <v>70</v>
      </c>
      <c r="F1100" s="21" t="s">
        <v>72</v>
      </c>
      <c r="G1100" s="21">
        <v>4</v>
      </c>
      <c r="H1100" s="21">
        <v>4</v>
      </c>
    </row>
    <row r="1101" spans="1:8" x14ac:dyDescent="0.25">
      <c r="A1101" s="21">
        <v>2035</v>
      </c>
      <c r="B1101" s="21">
        <v>0</v>
      </c>
      <c r="C1101" s="21">
        <v>6</v>
      </c>
      <c r="D1101" s="21" t="s">
        <v>69</v>
      </c>
      <c r="E1101" s="21" t="s">
        <v>73</v>
      </c>
      <c r="F1101" s="21" t="s">
        <v>71</v>
      </c>
      <c r="G1101" s="21">
        <v>1</v>
      </c>
      <c r="H1101" s="21">
        <v>1</v>
      </c>
    </row>
    <row r="1102" spans="1:8" x14ac:dyDescent="0.25">
      <c r="A1102" s="21">
        <v>2035</v>
      </c>
      <c r="B1102" s="21">
        <v>0</v>
      </c>
      <c r="C1102" s="21">
        <v>6</v>
      </c>
      <c r="D1102" s="21" t="s">
        <v>69</v>
      </c>
      <c r="E1102" s="21" t="s">
        <v>73</v>
      </c>
      <c r="F1102" s="21" t="s">
        <v>71</v>
      </c>
      <c r="G1102" s="21">
        <v>2</v>
      </c>
      <c r="H1102" s="21">
        <v>1</v>
      </c>
    </row>
    <row r="1103" spans="1:8" x14ac:dyDescent="0.25">
      <c r="A1103" s="21">
        <v>2035</v>
      </c>
      <c r="B1103" s="21">
        <v>0</v>
      </c>
      <c r="C1103" s="21">
        <v>6</v>
      </c>
      <c r="D1103" s="21" t="s">
        <v>69</v>
      </c>
      <c r="E1103" s="21" t="s">
        <v>73</v>
      </c>
      <c r="F1103" s="21" t="s">
        <v>72</v>
      </c>
      <c r="G1103" s="21">
        <v>1</v>
      </c>
      <c r="H1103" s="21">
        <v>1</v>
      </c>
    </row>
    <row r="1104" spans="1:8" x14ac:dyDescent="0.25">
      <c r="A1104" s="21">
        <v>2035</v>
      </c>
      <c r="B1104" s="21">
        <v>0</v>
      </c>
      <c r="C1104" s="21">
        <v>6</v>
      </c>
      <c r="D1104" s="21" t="s">
        <v>69</v>
      </c>
      <c r="E1104" s="21" t="s">
        <v>73</v>
      </c>
      <c r="F1104" s="21" t="s">
        <v>72</v>
      </c>
      <c r="G1104" s="21">
        <v>3</v>
      </c>
      <c r="H1104" s="21">
        <v>1</v>
      </c>
    </row>
    <row r="1105" spans="1:8" x14ac:dyDescent="0.25">
      <c r="A1105" s="21">
        <v>2035</v>
      </c>
      <c r="B1105" s="21">
        <v>0</v>
      </c>
      <c r="C1105" s="21">
        <v>6</v>
      </c>
      <c r="D1105" s="21" t="s">
        <v>69</v>
      </c>
      <c r="E1105" s="21" t="s">
        <v>76</v>
      </c>
      <c r="F1105" s="21" t="s">
        <v>72</v>
      </c>
      <c r="G1105" s="21">
        <v>1</v>
      </c>
      <c r="H1105" s="21">
        <v>1</v>
      </c>
    </row>
    <row r="1106" spans="1:8" x14ac:dyDescent="0.25">
      <c r="A1106" s="21">
        <v>2035</v>
      </c>
      <c r="B1106" s="21">
        <v>0</v>
      </c>
      <c r="C1106" s="21">
        <v>6</v>
      </c>
      <c r="D1106" s="21" t="s">
        <v>77</v>
      </c>
      <c r="E1106" s="21" t="s">
        <v>70</v>
      </c>
      <c r="F1106" s="21" t="s">
        <v>71</v>
      </c>
      <c r="G1106" s="21">
        <v>1</v>
      </c>
      <c r="H1106" s="21">
        <v>18</v>
      </c>
    </row>
    <row r="1107" spans="1:8" x14ac:dyDescent="0.25">
      <c r="A1107" s="21">
        <v>2035</v>
      </c>
      <c r="B1107" s="21">
        <v>0</v>
      </c>
      <c r="C1107" s="21">
        <v>6</v>
      </c>
      <c r="D1107" s="21" t="s">
        <v>77</v>
      </c>
      <c r="E1107" s="21" t="s">
        <v>70</v>
      </c>
      <c r="F1107" s="21" t="s">
        <v>71</v>
      </c>
      <c r="G1107" s="21">
        <v>2</v>
      </c>
      <c r="H1107" s="21">
        <v>84</v>
      </c>
    </row>
    <row r="1108" spans="1:8" x14ac:dyDescent="0.25">
      <c r="A1108" s="21">
        <v>2035</v>
      </c>
      <c r="B1108" s="21">
        <v>0</v>
      </c>
      <c r="C1108" s="21">
        <v>6</v>
      </c>
      <c r="D1108" s="21" t="s">
        <v>77</v>
      </c>
      <c r="E1108" s="21" t="s">
        <v>70</v>
      </c>
      <c r="F1108" s="21" t="s">
        <v>71</v>
      </c>
      <c r="G1108" s="21">
        <v>3</v>
      </c>
      <c r="H1108" s="21">
        <v>32</v>
      </c>
    </row>
    <row r="1109" spans="1:8" x14ac:dyDescent="0.25">
      <c r="A1109" s="21">
        <v>2035</v>
      </c>
      <c r="B1109" s="21">
        <v>0</v>
      </c>
      <c r="C1109" s="21">
        <v>6</v>
      </c>
      <c r="D1109" s="21" t="s">
        <v>77</v>
      </c>
      <c r="E1109" s="21" t="s">
        <v>70</v>
      </c>
      <c r="F1109" s="21" t="s">
        <v>71</v>
      </c>
      <c r="G1109" s="21">
        <v>4</v>
      </c>
      <c r="H1109" s="21">
        <v>21</v>
      </c>
    </row>
    <row r="1110" spans="1:8" x14ac:dyDescent="0.25">
      <c r="A1110" s="21">
        <v>2035</v>
      </c>
      <c r="B1110" s="21">
        <v>0</v>
      </c>
      <c r="C1110" s="21">
        <v>6</v>
      </c>
      <c r="D1110" s="21" t="s">
        <v>77</v>
      </c>
      <c r="E1110" s="21" t="s">
        <v>70</v>
      </c>
      <c r="F1110" s="21" t="s">
        <v>72</v>
      </c>
      <c r="G1110" s="21">
        <v>1</v>
      </c>
      <c r="H1110" s="21">
        <v>10</v>
      </c>
    </row>
    <row r="1111" spans="1:8" x14ac:dyDescent="0.25">
      <c r="A1111" s="21">
        <v>2035</v>
      </c>
      <c r="B1111" s="21">
        <v>0</v>
      </c>
      <c r="C1111" s="21">
        <v>6</v>
      </c>
      <c r="D1111" s="21" t="s">
        <v>77</v>
      </c>
      <c r="E1111" s="21" t="s">
        <v>70</v>
      </c>
      <c r="F1111" s="21" t="s">
        <v>72</v>
      </c>
      <c r="G1111" s="21">
        <v>2</v>
      </c>
      <c r="H1111" s="21">
        <v>30</v>
      </c>
    </row>
    <row r="1112" spans="1:8" x14ac:dyDescent="0.25">
      <c r="A1112" s="21">
        <v>2035</v>
      </c>
      <c r="B1112" s="21">
        <v>0</v>
      </c>
      <c r="C1112" s="21">
        <v>6</v>
      </c>
      <c r="D1112" s="21" t="s">
        <v>77</v>
      </c>
      <c r="E1112" s="21" t="s">
        <v>70</v>
      </c>
      <c r="F1112" s="21" t="s">
        <v>72</v>
      </c>
      <c r="G1112" s="21">
        <v>3</v>
      </c>
      <c r="H1112" s="21">
        <v>14</v>
      </c>
    </row>
    <row r="1113" spans="1:8" x14ac:dyDescent="0.25">
      <c r="A1113" s="21">
        <v>2035</v>
      </c>
      <c r="B1113" s="21">
        <v>0</v>
      </c>
      <c r="C1113" s="21">
        <v>6</v>
      </c>
      <c r="D1113" s="21" t="s">
        <v>77</v>
      </c>
      <c r="E1113" s="21" t="s">
        <v>70</v>
      </c>
      <c r="F1113" s="21" t="s">
        <v>72</v>
      </c>
      <c r="G1113" s="21">
        <v>4</v>
      </c>
      <c r="H1113" s="21">
        <v>10</v>
      </c>
    </row>
    <row r="1114" spans="1:8" x14ac:dyDescent="0.25">
      <c r="A1114" s="21">
        <v>2035</v>
      </c>
      <c r="B1114" s="21">
        <v>0</v>
      </c>
      <c r="C1114" s="21">
        <v>6</v>
      </c>
      <c r="D1114" s="21" t="s">
        <v>77</v>
      </c>
      <c r="E1114" s="21" t="s">
        <v>73</v>
      </c>
      <c r="F1114" s="21" t="s">
        <v>71</v>
      </c>
      <c r="G1114" s="21">
        <v>0</v>
      </c>
      <c r="H1114" s="21">
        <v>1</v>
      </c>
    </row>
    <row r="1115" spans="1:8" x14ac:dyDescent="0.25">
      <c r="A1115" s="21">
        <v>2035</v>
      </c>
      <c r="B1115" s="21">
        <v>0</v>
      </c>
      <c r="C1115" s="21">
        <v>6</v>
      </c>
      <c r="D1115" s="21" t="s">
        <v>77</v>
      </c>
      <c r="E1115" s="21" t="s">
        <v>73</v>
      </c>
      <c r="F1115" s="21" t="s">
        <v>71</v>
      </c>
      <c r="G1115" s="21">
        <v>1</v>
      </c>
      <c r="H1115" s="21">
        <v>54</v>
      </c>
    </row>
    <row r="1116" spans="1:8" x14ac:dyDescent="0.25">
      <c r="A1116" s="21">
        <v>2035</v>
      </c>
      <c r="B1116" s="21">
        <v>0</v>
      </c>
      <c r="C1116" s="21">
        <v>6</v>
      </c>
      <c r="D1116" s="21" t="s">
        <v>77</v>
      </c>
      <c r="E1116" s="21" t="s">
        <v>73</v>
      </c>
      <c r="F1116" s="21" t="s">
        <v>71</v>
      </c>
      <c r="G1116" s="21">
        <v>2</v>
      </c>
      <c r="H1116" s="21">
        <v>165</v>
      </c>
    </row>
    <row r="1117" spans="1:8" x14ac:dyDescent="0.25">
      <c r="A1117" s="21">
        <v>2035</v>
      </c>
      <c r="B1117" s="21">
        <v>0</v>
      </c>
      <c r="C1117" s="21">
        <v>6</v>
      </c>
      <c r="D1117" s="21" t="s">
        <v>77</v>
      </c>
      <c r="E1117" s="21" t="s">
        <v>73</v>
      </c>
      <c r="F1117" s="21" t="s">
        <v>71</v>
      </c>
      <c r="G1117" s="21">
        <v>3</v>
      </c>
      <c r="H1117" s="21">
        <v>83</v>
      </c>
    </row>
    <row r="1118" spans="1:8" x14ac:dyDescent="0.25">
      <c r="A1118" s="21">
        <v>2035</v>
      </c>
      <c r="B1118" s="21">
        <v>0</v>
      </c>
      <c r="C1118" s="21">
        <v>6</v>
      </c>
      <c r="D1118" s="21" t="s">
        <v>77</v>
      </c>
      <c r="E1118" s="21" t="s">
        <v>73</v>
      </c>
      <c r="F1118" s="21" t="s">
        <v>71</v>
      </c>
      <c r="G1118" s="21">
        <v>4</v>
      </c>
      <c r="H1118" s="21">
        <v>42</v>
      </c>
    </row>
    <row r="1119" spans="1:8" x14ac:dyDescent="0.25">
      <c r="A1119" s="21">
        <v>2035</v>
      </c>
      <c r="B1119" s="21">
        <v>0</v>
      </c>
      <c r="C1119" s="21">
        <v>6</v>
      </c>
      <c r="D1119" s="21" t="s">
        <v>77</v>
      </c>
      <c r="E1119" s="21" t="s">
        <v>73</v>
      </c>
      <c r="F1119" s="21" t="s">
        <v>72</v>
      </c>
      <c r="G1119" s="21">
        <v>2</v>
      </c>
      <c r="H1119" s="21">
        <v>2</v>
      </c>
    </row>
    <row r="1120" spans="1:8" x14ac:dyDescent="0.25">
      <c r="A1120" s="21">
        <v>2035</v>
      </c>
      <c r="B1120" s="21">
        <v>0</v>
      </c>
      <c r="C1120" s="21">
        <v>6</v>
      </c>
      <c r="D1120" s="21" t="s">
        <v>77</v>
      </c>
      <c r="E1120" s="21" t="s">
        <v>73</v>
      </c>
      <c r="F1120" s="21" t="s">
        <v>72</v>
      </c>
      <c r="G1120" s="21">
        <v>4</v>
      </c>
      <c r="H1120" s="21">
        <v>3</v>
      </c>
    </row>
    <row r="1121" spans="1:8" x14ac:dyDescent="0.25">
      <c r="A1121" s="21">
        <v>2035</v>
      </c>
      <c r="B1121" s="21">
        <v>0</v>
      </c>
      <c r="C1121" s="21">
        <v>6</v>
      </c>
      <c r="D1121" s="21" t="s">
        <v>77</v>
      </c>
      <c r="E1121" s="21" t="s">
        <v>76</v>
      </c>
      <c r="F1121" s="21" t="s">
        <v>71</v>
      </c>
      <c r="G1121" s="21">
        <v>0</v>
      </c>
      <c r="H1121" s="21">
        <v>1</v>
      </c>
    </row>
    <row r="1122" spans="1:8" x14ac:dyDescent="0.25">
      <c r="A1122" s="21">
        <v>2035</v>
      </c>
      <c r="B1122" s="21">
        <v>0</v>
      </c>
      <c r="C1122" s="21">
        <v>6</v>
      </c>
      <c r="D1122" s="21" t="s">
        <v>77</v>
      </c>
      <c r="E1122" s="21" t="s">
        <v>76</v>
      </c>
      <c r="F1122" s="21" t="s">
        <v>71</v>
      </c>
      <c r="G1122" s="21">
        <v>2</v>
      </c>
      <c r="H1122" s="21">
        <v>1</v>
      </c>
    </row>
    <row r="1123" spans="1:8" x14ac:dyDescent="0.25">
      <c r="A1123" s="21">
        <v>2035</v>
      </c>
      <c r="B1123" s="21">
        <v>0</v>
      </c>
      <c r="C1123" s="21">
        <v>6</v>
      </c>
      <c r="D1123" s="21" t="s">
        <v>77</v>
      </c>
      <c r="E1123" s="21" t="s">
        <v>76</v>
      </c>
      <c r="F1123" s="21" t="s">
        <v>71</v>
      </c>
      <c r="G1123" s="21">
        <v>3</v>
      </c>
      <c r="H1123" s="21">
        <v>1</v>
      </c>
    </row>
    <row r="1124" spans="1:8" x14ac:dyDescent="0.25">
      <c r="A1124" s="21">
        <v>2035</v>
      </c>
      <c r="B1124" s="21">
        <v>0</v>
      </c>
      <c r="C1124" s="21">
        <v>6</v>
      </c>
      <c r="D1124" s="21" t="s">
        <v>77</v>
      </c>
      <c r="E1124" s="21" t="s">
        <v>76</v>
      </c>
      <c r="F1124" s="21" t="s">
        <v>72</v>
      </c>
      <c r="G1124" s="21">
        <v>1</v>
      </c>
      <c r="H1124" s="21">
        <v>2</v>
      </c>
    </row>
    <row r="1125" spans="1:8" x14ac:dyDescent="0.25">
      <c r="A1125" s="21">
        <v>2035</v>
      </c>
      <c r="B1125" s="21">
        <v>0</v>
      </c>
      <c r="C1125" s="21">
        <v>6</v>
      </c>
      <c r="D1125" s="21" t="s">
        <v>77</v>
      </c>
      <c r="E1125" s="21" t="s">
        <v>76</v>
      </c>
      <c r="F1125" s="21" t="s">
        <v>72</v>
      </c>
      <c r="G1125" s="21">
        <v>3</v>
      </c>
      <c r="H1125" s="21">
        <v>1</v>
      </c>
    </row>
    <row r="1126" spans="1:8" x14ac:dyDescent="0.25">
      <c r="A1126" s="21">
        <v>2035</v>
      </c>
      <c r="B1126" s="21">
        <v>0</v>
      </c>
      <c r="C1126" s="21">
        <v>6</v>
      </c>
      <c r="D1126" s="21" t="s">
        <v>79</v>
      </c>
      <c r="E1126" s="21" t="s">
        <v>70</v>
      </c>
      <c r="F1126" s="21" t="s">
        <v>71</v>
      </c>
      <c r="G1126" s="21">
        <v>0</v>
      </c>
      <c r="H1126" s="21">
        <v>1</v>
      </c>
    </row>
    <row r="1127" spans="1:8" x14ac:dyDescent="0.25">
      <c r="A1127" s="21">
        <v>2035</v>
      </c>
      <c r="B1127" s="21">
        <v>0</v>
      </c>
      <c r="C1127" s="21">
        <v>6</v>
      </c>
      <c r="D1127" s="21" t="s">
        <v>79</v>
      </c>
      <c r="E1127" s="21" t="s">
        <v>70</v>
      </c>
      <c r="F1127" s="21" t="s">
        <v>71</v>
      </c>
      <c r="G1127" s="21">
        <v>1</v>
      </c>
      <c r="H1127" s="21">
        <v>33</v>
      </c>
    </row>
    <row r="1128" spans="1:8" x14ac:dyDescent="0.25">
      <c r="A1128" s="21">
        <v>2035</v>
      </c>
      <c r="B1128" s="21">
        <v>0</v>
      </c>
      <c r="C1128" s="21">
        <v>6</v>
      </c>
      <c r="D1128" s="21" t="s">
        <v>79</v>
      </c>
      <c r="E1128" s="21" t="s">
        <v>70</v>
      </c>
      <c r="F1128" s="21" t="s">
        <v>71</v>
      </c>
      <c r="G1128" s="21">
        <v>2</v>
      </c>
      <c r="H1128" s="21">
        <v>94</v>
      </c>
    </row>
    <row r="1129" spans="1:8" x14ac:dyDescent="0.25">
      <c r="A1129" s="21">
        <v>2035</v>
      </c>
      <c r="B1129" s="21">
        <v>0</v>
      </c>
      <c r="C1129" s="21">
        <v>6</v>
      </c>
      <c r="D1129" s="21" t="s">
        <v>79</v>
      </c>
      <c r="E1129" s="21" t="s">
        <v>70</v>
      </c>
      <c r="F1129" s="21" t="s">
        <v>71</v>
      </c>
      <c r="G1129" s="21">
        <v>3</v>
      </c>
      <c r="H1129" s="21">
        <v>52</v>
      </c>
    </row>
    <row r="1130" spans="1:8" x14ac:dyDescent="0.25">
      <c r="A1130" s="21">
        <v>2035</v>
      </c>
      <c r="B1130" s="21">
        <v>0</v>
      </c>
      <c r="C1130" s="21">
        <v>6</v>
      </c>
      <c r="D1130" s="21" t="s">
        <v>79</v>
      </c>
      <c r="E1130" s="21" t="s">
        <v>70</v>
      </c>
      <c r="F1130" s="21" t="s">
        <v>71</v>
      </c>
      <c r="G1130" s="21">
        <v>4</v>
      </c>
      <c r="H1130" s="21">
        <v>36</v>
      </c>
    </row>
    <row r="1131" spans="1:8" x14ac:dyDescent="0.25">
      <c r="A1131" s="21">
        <v>2035</v>
      </c>
      <c r="B1131" s="21">
        <v>0</v>
      </c>
      <c r="C1131" s="21">
        <v>6</v>
      </c>
      <c r="D1131" s="21" t="s">
        <v>79</v>
      </c>
      <c r="E1131" s="21" t="s">
        <v>70</v>
      </c>
      <c r="F1131" s="21" t="s">
        <v>72</v>
      </c>
      <c r="G1131" s="21">
        <v>1</v>
      </c>
      <c r="H1131" s="21">
        <v>2</v>
      </c>
    </row>
    <row r="1132" spans="1:8" x14ac:dyDescent="0.25">
      <c r="A1132" s="21">
        <v>2035</v>
      </c>
      <c r="B1132" s="21">
        <v>0</v>
      </c>
      <c r="C1132" s="21">
        <v>6</v>
      </c>
      <c r="D1132" s="21" t="s">
        <v>79</v>
      </c>
      <c r="E1132" s="21" t="s">
        <v>70</v>
      </c>
      <c r="F1132" s="21" t="s">
        <v>72</v>
      </c>
      <c r="G1132" s="21">
        <v>2</v>
      </c>
      <c r="H1132" s="21">
        <v>21</v>
      </c>
    </row>
    <row r="1133" spans="1:8" x14ac:dyDescent="0.25">
      <c r="A1133" s="21">
        <v>2035</v>
      </c>
      <c r="B1133" s="21">
        <v>0</v>
      </c>
      <c r="C1133" s="21">
        <v>6</v>
      </c>
      <c r="D1133" s="21" t="s">
        <v>79</v>
      </c>
      <c r="E1133" s="21" t="s">
        <v>70</v>
      </c>
      <c r="F1133" s="21" t="s">
        <v>72</v>
      </c>
      <c r="G1133" s="21">
        <v>3</v>
      </c>
      <c r="H1133" s="21">
        <v>22</v>
      </c>
    </row>
    <row r="1134" spans="1:8" x14ac:dyDescent="0.25">
      <c r="A1134" s="21">
        <v>2035</v>
      </c>
      <c r="B1134" s="21">
        <v>0</v>
      </c>
      <c r="C1134" s="21">
        <v>6</v>
      </c>
      <c r="D1134" s="21" t="s">
        <v>79</v>
      </c>
      <c r="E1134" s="21" t="s">
        <v>70</v>
      </c>
      <c r="F1134" s="21" t="s">
        <v>72</v>
      </c>
      <c r="G1134" s="21">
        <v>4</v>
      </c>
      <c r="H1134" s="21">
        <v>5</v>
      </c>
    </row>
    <row r="1135" spans="1:8" x14ac:dyDescent="0.25">
      <c r="A1135" s="21">
        <v>2035</v>
      </c>
      <c r="B1135" s="21">
        <v>0</v>
      </c>
      <c r="C1135" s="21">
        <v>6</v>
      </c>
      <c r="D1135" s="21" t="s">
        <v>79</v>
      </c>
      <c r="E1135" s="21" t="s">
        <v>73</v>
      </c>
      <c r="F1135" s="21" t="s">
        <v>71</v>
      </c>
      <c r="G1135" s="21">
        <v>0</v>
      </c>
      <c r="H1135" s="21">
        <v>3</v>
      </c>
    </row>
    <row r="1136" spans="1:8" x14ac:dyDescent="0.25">
      <c r="A1136" s="21">
        <v>2035</v>
      </c>
      <c r="B1136" s="21">
        <v>0</v>
      </c>
      <c r="C1136" s="21">
        <v>6</v>
      </c>
      <c r="D1136" s="21" t="s">
        <v>79</v>
      </c>
      <c r="E1136" s="21" t="s">
        <v>73</v>
      </c>
      <c r="F1136" s="21" t="s">
        <v>71</v>
      </c>
      <c r="G1136" s="21">
        <v>1</v>
      </c>
      <c r="H1136" s="21">
        <v>87</v>
      </c>
    </row>
    <row r="1137" spans="1:8" x14ac:dyDescent="0.25">
      <c r="A1137" s="21">
        <v>2035</v>
      </c>
      <c r="B1137" s="21">
        <v>0</v>
      </c>
      <c r="C1137" s="21">
        <v>6</v>
      </c>
      <c r="D1137" s="21" t="s">
        <v>79</v>
      </c>
      <c r="E1137" s="21" t="s">
        <v>73</v>
      </c>
      <c r="F1137" s="21" t="s">
        <v>71</v>
      </c>
      <c r="G1137" s="21">
        <v>2</v>
      </c>
      <c r="H1137" s="21">
        <v>249</v>
      </c>
    </row>
    <row r="1138" spans="1:8" x14ac:dyDescent="0.25">
      <c r="A1138" s="21">
        <v>2035</v>
      </c>
      <c r="B1138" s="21">
        <v>0</v>
      </c>
      <c r="C1138" s="21">
        <v>6</v>
      </c>
      <c r="D1138" s="21" t="s">
        <v>79</v>
      </c>
      <c r="E1138" s="21" t="s">
        <v>73</v>
      </c>
      <c r="F1138" s="21" t="s">
        <v>71</v>
      </c>
      <c r="G1138" s="21">
        <v>3</v>
      </c>
      <c r="H1138" s="21">
        <v>111</v>
      </c>
    </row>
    <row r="1139" spans="1:8" x14ac:dyDescent="0.25">
      <c r="A1139" s="21">
        <v>2035</v>
      </c>
      <c r="B1139" s="21">
        <v>0</v>
      </c>
      <c r="C1139" s="21">
        <v>6</v>
      </c>
      <c r="D1139" s="21" t="s">
        <v>79</v>
      </c>
      <c r="E1139" s="21" t="s">
        <v>73</v>
      </c>
      <c r="F1139" s="21" t="s">
        <v>71</v>
      </c>
      <c r="G1139" s="21">
        <v>4</v>
      </c>
      <c r="H1139" s="21">
        <v>94</v>
      </c>
    </row>
    <row r="1140" spans="1:8" x14ac:dyDescent="0.25">
      <c r="A1140" s="21">
        <v>2035</v>
      </c>
      <c r="B1140" s="21">
        <v>0</v>
      </c>
      <c r="C1140" s="21">
        <v>6</v>
      </c>
      <c r="D1140" s="21" t="s">
        <v>79</v>
      </c>
      <c r="E1140" s="21" t="s">
        <v>73</v>
      </c>
      <c r="F1140" s="21" t="s">
        <v>72</v>
      </c>
      <c r="G1140" s="21">
        <v>2</v>
      </c>
      <c r="H1140" s="21">
        <v>1</v>
      </c>
    </row>
    <row r="1141" spans="1:8" x14ac:dyDescent="0.25">
      <c r="A1141" s="21">
        <v>2035</v>
      </c>
      <c r="B1141" s="21">
        <v>0</v>
      </c>
      <c r="C1141" s="21">
        <v>6</v>
      </c>
      <c r="D1141" s="21" t="s">
        <v>79</v>
      </c>
      <c r="E1141" s="21" t="s">
        <v>73</v>
      </c>
      <c r="F1141" s="21" t="s">
        <v>72</v>
      </c>
      <c r="G1141" s="21">
        <v>4</v>
      </c>
      <c r="H1141" s="21">
        <v>2</v>
      </c>
    </row>
    <row r="1142" spans="1:8" x14ac:dyDescent="0.25">
      <c r="A1142" s="21">
        <v>2035</v>
      </c>
      <c r="B1142" s="21">
        <v>0</v>
      </c>
      <c r="C1142" s="21">
        <v>6</v>
      </c>
      <c r="D1142" s="21" t="s">
        <v>79</v>
      </c>
      <c r="E1142" s="21" t="s">
        <v>76</v>
      </c>
      <c r="F1142" s="21" t="s">
        <v>71</v>
      </c>
      <c r="G1142" s="21">
        <v>1</v>
      </c>
      <c r="H1142" s="21">
        <v>1</v>
      </c>
    </row>
    <row r="1143" spans="1:8" x14ac:dyDescent="0.25">
      <c r="A1143" s="21">
        <v>2035</v>
      </c>
      <c r="B1143" s="21">
        <v>0</v>
      </c>
      <c r="C1143" s="21">
        <v>6</v>
      </c>
      <c r="D1143" s="21" t="s">
        <v>79</v>
      </c>
      <c r="E1143" s="21" t="s">
        <v>76</v>
      </c>
      <c r="F1143" s="21" t="s">
        <v>71</v>
      </c>
      <c r="G1143" s="21">
        <v>3</v>
      </c>
      <c r="H1143" s="21">
        <v>1</v>
      </c>
    </row>
    <row r="1144" spans="1:8" x14ac:dyDescent="0.25">
      <c r="A1144" s="21">
        <v>2035</v>
      </c>
      <c r="B1144" s="21">
        <v>0</v>
      </c>
      <c r="C1144" s="21">
        <v>6</v>
      </c>
      <c r="D1144" s="21" t="s">
        <v>79</v>
      </c>
      <c r="E1144" s="21" t="s">
        <v>76</v>
      </c>
      <c r="F1144" s="21" t="s">
        <v>71</v>
      </c>
      <c r="G1144" s="21">
        <v>4</v>
      </c>
      <c r="H1144" s="21">
        <v>1</v>
      </c>
    </row>
    <row r="1145" spans="1:8" x14ac:dyDescent="0.25">
      <c r="A1145" s="21">
        <v>2035</v>
      </c>
      <c r="B1145" s="21">
        <v>0</v>
      </c>
      <c r="C1145" s="21">
        <v>6</v>
      </c>
      <c r="D1145" s="21" t="s">
        <v>78</v>
      </c>
      <c r="E1145" s="21" t="s">
        <v>70</v>
      </c>
      <c r="F1145" s="21" t="s">
        <v>71</v>
      </c>
      <c r="G1145" s="21">
        <v>1</v>
      </c>
      <c r="H1145" s="21">
        <v>19</v>
      </c>
    </row>
    <row r="1146" spans="1:8" x14ac:dyDescent="0.25">
      <c r="A1146" s="21">
        <v>2035</v>
      </c>
      <c r="B1146" s="21">
        <v>0</v>
      </c>
      <c r="C1146" s="21">
        <v>6</v>
      </c>
      <c r="D1146" s="21" t="s">
        <v>78</v>
      </c>
      <c r="E1146" s="21" t="s">
        <v>70</v>
      </c>
      <c r="F1146" s="21" t="s">
        <v>71</v>
      </c>
      <c r="G1146" s="21">
        <v>2</v>
      </c>
      <c r="H1146" s="21">
        <v>53</v>
      </c>
    </row>
    <row r="1147" spans="1:8" x14ac:dyDescent="0.25">
      <c r="A1147" s="21">
        <v>2035</v>
      </c>
      <c r="B1147" s="21">
        <v>0</v>
      </c>
      <c r="C1147" s="21">
        <v>6</v>
      </c>
      <c r="D1147" s="21" t="s">
        <v>78</v>
      </c>
      <c r="E1147" s="21" t="s">
        <v>70</v>
      </c>
      <c r="F1147" s="21" t="s">
        <v>71</v>
      </c>
      <c r="G1147" s="21">
        <v>3</v>
      </c>
      <c r="H1147" s="21">
        <v>37</v>
      </c>
    </row>
    <row r="1148" spans="1:8" x14ac:dyDescent="0.25">
      <c r="A1148" s="21">
        <v>2035</v>
      </c>
      <c r="B1148" s="21">
        <v>0</v>
      </c>
      <c r="C1148" s="21">
        <v>6</v>
      </c>
      <c r="D1148" s="21" t="s">
        <v>78</v>
      </c>
      <c r="E1148" s="21" t="s">
        <v>70</v>
      </c>
      <c r="F1148" s="21" t="s">
        <v>71</v>
      </c>
      <c r="G1148" s="21">
        <v>4</v>
      </c>
      <c r="H1148" s="21">
        <v>25</v>
      </c>
    </row>
    <row r="1149" spans="1:8" x14ac:dyDescent="0.25">
      <c r="A1149" s="21">
        <v>2035</v>
      </c>
      <c r="B1149" s="21">
        <v>0</v>
      </c>
      <c r="C1149" s="21">
        <v>6</v>
      </c>
      <c r="D1149" s="21" t="s">
        <v>78</v>
      </c>
      <c r="E1149" s="21" t="s">
        <v>70</v>
      </c>
      <c r="F1149" s="21" t="s">
        <v>72</v>
      </c>
      <c r="G1149" s="21">
        <v>1</v>
      </c>
      <c r="H1149" s="21">
        <v>16</v>
      </c>
    </row>
    <row r="1150" spans="1:8" x14ac:dyDescent="0.25">
      <c r="A1150" s="21">
        <v>2035</v>
      </c>
      <c r="B1150" s="21">
        <v>0</v>
      </c>
      <c r="C1150" s="21">
        <v>6</v>
      </c>
      <c r="D1150" s="21" t="s">
        <v>78</v>
      </c>
      <c r="E1150" s="21" t="s">
        <v>70</v>
      </c>
      <c r="F1150" s="21" t="s">
        <v>72</v>
      </c>
      <c r="G1150" s="21">
        <v>2</v>
      </c>
      <c r="H1150" s="21">
        <v>82</v>
      </c>
    </row>
    <row r="1151" spans="1:8" x14ac:dyDescent="0.25">
      <c r="A1151" s="21">
        <v>2035</v>
      </c>
      <c r="B1151" s="21">
        <v>0</v>
      </c>
      <c r="C1151" s="21">
        <v>6</v>
      </c>
      <c r="D1151" s="21" t="s">
        <v>78</v>
      </c>
      <c r="E1151" s="21" t="s">
        <v>70</v>
      </c>
      <c r="F1151" s="21" t="s">
        <v>72</v>
      </c>
      <c r="G1151" s="21">
        <v>3</v>
      </c>
      <c r="H1151" s="21">
        <v>40</v>
      </c>
    </row>
    <row r="1152" spans="1:8" x14ac:dyDescent="0.25">
      <c r="A1152" s="21">
        <v>2035</v>
      </c>
      <c r="B1152" s="21">
        <v>0</v>
      </c>
      <c r="C1152" s="21">
        <v>6</v>
      </c>
      <c r="D1152" s="21" t="s">
        <v>78</v>
      </c>
      <c r="E1152" s="21" t="s">
        <v>70</v>
      </c>
      <c r="F1152" s="21" t="s">
        <v>72</v>
      </c>
      <c r="G1152" s="21">
        <v>4</v>
      </c>
      <c r="H1152" s="21">
        <v>28</v>
      </c>
    </row>
    <row r="1153" spans="1:8" x14ac:dyDescent="0.25">
      <c r="A1153" s="21">
        <v>2035</v>
      </c>
      <c r="B1153" s="21">
        <v>0</v>
      </c>
      <c r="C1153" s="21">
        <v>6</v>
      </c>
      <c r="D1153" s="21" t="s">
        <v>78</v>
      </c>
      <c r="E1153" s="21" t="s">
        <v>73</v>
      </c>
      <c r="F1153" s="21" t="s">
        <v>71</v>
      </c>
      <c r="G1153" s="21">
        <v>0</v>
      </c>
      <c r="H1153" s="21">
        <v>1</v>
      </c>
    </row>
    <row r="1154" spans="1:8" x14ac:dyDescent="0.25">
      <c r="A1154" s="21">
        <v>2035</v>
      </c>
      <c r="B1154" s="21">
        <v>0</v>
      </c>
      <c r="C1154" s="21">
        <v>6</v>
      </c>
      <c r="D1154" s="21" t="s">
        <v>78</v>
      </c>
      <c r="E1154" s="21" t="s">
        <v>73</v>
      </c>
      <c r="F1154" s="21" t="s">
        <v>71</v>
      </c>
      <c r="G1154" s="21">
        <v>1</v>
      </c>
      <c r="H1154" s="21">
        <v>69</v>
      </c>
    </row>
    <row r="1155" spans="1:8" x14ac:dyDescent="0.25">
      <c r="A1155" s="21">
        <v>2035</v>
      </c>
      <c r="B1155" s="21">
        <v>0</v>
      </c>
      <c r="C1155" s="21">
        <v>6</v>
      </c>
      <c r="D1155" s="21" t="s">
        <v>78</v>
      </c>
      <c r="E1155" s="21" t="s">
        <v>73</v>
      </c>
      <c r="F1155" s="21" t="s">
        <v>71</v>
      </c>
      <c r="G1155" s="21">
        <v>2</v>
      </c>
      <c r="H1155" s="21">
        <v>162</v>
      </c>
    </row>
    <row r="1156" spans="1:8" x14ac:dyDescent="0.25">
      <c r="A1156" s="21">
        <v>2035</v>
      </c>
      <c r="B1156" s="21">
        <v>0</v>
      </c>
      <c r="C1156" s="21">
        <v>6</v>
      </c>
      <c r="D1156" s="21" t="s">
        <v>78</v>
      </c>
      <c r="E1156" s="21" t="s">
        <v>73</v>
      </c>
      <c r="F1156" s="21" t="s">
        <v>71</v>
      </c>
      <c r="G1156" s="21">
        <v>3</v>
      </c>
      <c r="H1156" s="21">
        <v>72</v>
      </c>
    </row>
    <row r="1157" spans="1:8" x14ac:dyDescent="0.25">
      <c r="A1157" s="21">
        <v>2035</v>
      </c>
      <c r="B1157" s="21">
        <v>0</v>
      </c>
      <c r="C1157" s="21">
        <v>6</v>
      </c>
      <c r="D1157" s="21" t="s">
        <v>78</v>
      </c>
      <c r="E1157" s="21" t="s">
        <v>73</v>
      </c>
      <c r="F1157" s="21" t="s">
        <v>71</v>
      </c>
      <c r="G1157" s="21">
        <v>4</v>
      </c>
      <c r="H1157" s="21">
        <v>46</v>
      </c>
    </row>
    <row r="1158" spans="1:8" x14ac:dyDescent="0.25">
      <c r="A1158" s="21">
        <v>2035</v>
      </c>
      <c r="B1158" s="21">
        <v>0</v>
      </c>
      <c r="C1158" s="21">
        <v>6</v>
      </c>
      <c r="D1158" s="21" t="s">
        <v>78</v>
      </c>
      <c r="E1158" s="21" t="s">
        <v>73</v>
      </c>
      <c r="F1158" s="21" t="s">
        <v>72</v>
      </c>
      <c r="G1158" s="21">
        <v>2</v>
      </c>
      <c r="H1158" s="21">
        <v>8</v>
      </c>
    </row>
    <row r="1159" spans="1:8" x14ac:dyDescent="0.25">
      <c r="A1159" s="21">
        <v>2035</v>
      </c>
      <c r="B1159" s="21">
        <v>0</v>
      </c>
      <c r="C1159" s="21">
        <v>6</v>
      </c>
      <c r="D1159" s="21" t="s">
        <v>78</v>
      </c>
      <c r="E1159" s="21" t="s">
        <v>73</v>
      </c>
      <c r="F1159" s="21" t="s">
        <v>72</v>
      </c>
      <c r="G1159" s="21">
        <v>3</v>
      </c>
      <c r="H1159" s="21">
        <v>4</v>
      </c>
    </row>
    <row r="1160" spans="1:8" x14ac:dyDescent="0.25">
      <c r="A1160" s="21">
        <v>2035</v>
      </c>
      <c r="B1160" s="21">
        <v>0</v>
      </c>
      <c r="C1160" s="21">
        <v>6</v>
      </c>
      <c r="D1160" s="21" t="s">
        <v>78</v>
      </c>
      <c r="E1160" s="21" t="s">
        <v>73</v>
      </c>
      <c r="F1160" s="21" t="s">
        <v>72</v>
      </c>
      <c r="G1160" s="21">
        <v>4</v>
      </c>
      <c r="H1160" s="21">
        <v>6</v>
      </c>
    </row>
    <row r="1161" spans="1:8" x14ac:dyDescent="0.25">
      <c r="A1161" s="21">
        <v>2035</v>
      </c>
      <c r="B1161" s="21">
        <v>0</v>
      </c>
      <c r="C1161" s="21">
        <v>6</v>
      </c>
      <c r="D1161" s="21" t="s">
        <v>78</v>
      </c>
      <c r="E1161" s="21" t="s">
        <v>76</v>
      </c>
      <c r="F1161" s="21" t="s">
        <v>71</v>
      </c>
      <c r="G1161" s="21">
        <v>4</v>
      </c>
      <c r="H1161" s="21">
        <v>1</v>
      </c>
    </row>
    <row r="1162" spans="1:8" x14ac:dyDescent="0.25">
      <c r="A1162" s="21">
        <v>2035</v>
      </c>
      <c r="B1162" s="21">
        <v>0</v>
      </c>
      <c r="C1162" s="21">
        <v>6</v>
      </c>
      <c r="D1162" s="21" t="s">
        <v>78</v>
      </c>
      <c r="E1162" s="21" t="s">
        <v>76</v>
      </c>
      <c r="F1162" s="21" t="s">
        <v>72</v>
      </c>
      <c r="G1162" s="21">
        <v>2</v>
      </c>
      <c r="H1162" s="21">
        <v>1</v>
      </c>
    </row>
    <row r="1163" spans="1:8" x14ac:dyDescent="0.25">
      <c r="A1163" s="21">
        <v>2035</v>
      </c>
      <c r="B1163" s="21">
        <v>0</v>
      </c>
      <c r="C1163" s="21">
        <v>6</v>
      </c>
      <c r="D1163" s="21" t="s">
        <v>78</v>
      </c>
      <c r="E1163" s="21" t="s">
        <v>76</v>
      </c>
      <c r="F1163" s="21" t="s">
        <v>72</v>
      </c>
      <c r="G1163" s="21">
        <v>3</v>
      </c>
      <c r="H1163" s="21">
        <v>1</v>
      </c>
    </row>
    <row r="1164" spans="1:8" x14ac:dyDescent="0.25">
      <c r="A1164" s="21">
        <v>2035</v>
      </c>
      <c r="B1164" s="21">
        <v>1</v>
      </c>
      <c r="C1164" s="21">
        <v>0</v>
      </c>
      <c r="D1164" s="21" t="s">
        <v>75</v>
      </c>
      <c r="E1164" s="21" t="s">
        <v>70</v>
      </c>
      <c r="F1164" s="21" t="s">
        <v>71</v>
      </c>
      <c r="G1164" s="21">
        <v>0</v>
      </c>
      <c r="H1164" s="21">
        <v>331</v>
      </c>
    </row>
    <row r="1165" spans="1:8" x14ac:dyDescent="0.25">
      <c r="A1165" s="21">
        <v>2035</v>
      </c>
      <c r="B1165" s="21">
        <v>1</v>
      </c>
      <c r="C1165" s="21">
        <v>0</v>
      </c>
      <c r="D1165" s="21" t="s">
        <v>75</v>
      </c>
      <c r="E1165" s="21" t="s">
        <v>70</v>
      </c>
      <c r="F1165" s="21" t="s">
        <v>71</v>
      </c>
      <c r="G1165" s="21">
        <v>1</v>
      </c>
      <c r="H1165" s="21">
        <v>3965</v>
      </c>
    </row>
    <row r="1166" spans="1:8" x14ac:dyDescent="0.25">
      <c r="A1166" s="21">
        <v>2035</v>
      </c>
      <c r="B1166" s="21">
        <v>1</v>
      </c>
      <c r="C1166" s="21">
        <v>0</v>
      </c>
      <c r="D1166" s="21" t="s">
        <v>75</v>
      </c>
      <c r="E1166" s="21" t="s">
        <v>70</v>
      </c>
      <c r="F1166" s="21" t="s">
        <v>71</v>
      </c>
      <c r="G1166" s="21">
        <v>2</v>
      </c>
      <c r="H1166" s="21">
        <v>7068</v>
      </c>
    </row>
    <row r="1167" spans="1:8" x14ac:dyDescent="0.25">
      <c r="A1167" s="21">
        <v>2035</v>
      </c>
      <c r="B1167" s="21">
        <v>1</v>
      </c>
      <c r="C1167" s="21">
        <v>0</v>
      </c>
      <c r="D1167" s="21" t="s">
        <v>75</v>
      </c>
      <c r="E1167" s="21" t="s">
        <v>70</v>
      </c>
      <c r="F1167" s="21" t="s">
        <v>71</v>
      </c>
      <c r="G1167" s="21">
        <v>3</v>
      </c>
      <c r="H1167" s="21">
        <v>2674</v>
      </c>
    </row>
    <row r="1168" spans="1:8" x14ac:dyDescent="0.25">
      <c r="A1168" s="21">
        <v>2035</v>
      </c>
      <c r="B1168" s="21">
        <v>1</v>
      </c>
      <c r="C1168" s="21">
        <v>0</v>
      </c>
      <c r="D1168" s="21" t="s">
        <v>75</v>
      </c>
      <c r="E1168" s="21" t="s">
        <v>70</v>
      </c>
      <c r="F1168" s="21" t="s">
        <v>71</v>
      </c>
      <c r="G1168" s="21">
        <v>4</v>
      </c>
      <c r="H1168" s="21">
        <v>1346</v>
      </c>
    </row>
    <row r="1169" spans="1:8" x14ac:dyDescent="0.25">
      <c r="A1169" s="21">
        <v>2035</v>
      </c>
      <c r="B1169" s="21">
        <v>1</v>
      </c>
      <c r="C1169" s="21">
        <v>0</v>
      </c>
      <c r="D1169" s="21" t="s">
        <v>75</v>
      </c>
      <c r="E1169" s="21" t="s">
        <v>70</v>
      </c>
      <c r="F1169" s="21" t="s">
        <v>72</v>
      </c>
      <c r="G1169" s="21">
        <v>0</v>
      </c>
      <c r="H1169" s="21">
        <v>249</v>
      </c>
    </row>
    <row r="1170" spans="1:8" x14ac:dyDescent="0.25">
      <c r="A1170" s="21">
        <v>2035</v>
      </c>
      <c r="B1170" s="21">
        <v>1</v>
      </c>
      <c r="C1170" s="21">
        <v>0</v>
      </c>
      <c r="D1170" s="21" t="s">
        <v>75</v>
      </c>
      <c r="E1170" s="21" t="s">
        <v>70</v>
      </c>
      <c r="F1170" s="21" t="s">
        <v>72</v>
      </c>
      <c r="G1170" s="21">
        <v>1</v>
      </c>
      <c r="H1170" s="21">
        <v>6689</v>
      </c>
    </row>
    <row r="1171" spans="1:8" x14ac:dyDescent="0.25">
      <c r="A1171" s="21">
        <v>2035</v>
      </c>
      <c r="B1171" s="21">
        <v>1</v>
      </c>
      <c r="C1171" s="21">
        <v>0</v>
      </c>
      <c r="D1171" s="21" t="s">
        <v>75</v>
      </c>
      <c r="E1171" s="21" t="s">
        <v>70</v>
      </c>
      <c r="F1171" s="21" t="s">
        <v>72</v>
      </c>
      <c r="G1171" s="21">
        <v>2</v>
      </c>
      <c r="H1171" s="21">
        <v>13642</v>
      </c>
    </row>
    <row r="1172" spans="1:8" x14ac:dyDescent="0.25">
      <c r="A1172" s="21">
        <v>2035</v>
      </c>
      <c r="B1172" s="21">
        <v>1</v>
      </c>
      <c r="C1172" s="21">
        <v>0</v>
      </c>
      <c r="D1172" s="21" t="s">
        <v>75</v>
      </c>
      <c r="E1172" s="21" t="s">
        <v>70</v>
      </c>
      <c r="F1172" s="21" t="s">
        <v>72</v>
      </c>
      <c r="G1172" s="21">
        <v>3</v>
      </c>
      <c r="H1172" s="21">
        <v>5378</v>
      </c>
    </row>
    <row r="1173" spans="1:8" x14ac:dyDescent="0.25">
      <c r="A1173" s="21">
        <v>2035</v>
      </c>
      <c r="B1173" s="21">
        <v>1</v>
      </c>
      <c r="C1173" s="21">
        <v>0</v>
      </c>
      <c r="D1173" s="21" t="s">
        <v>75</v>
      </c>
      <c r="E1173" s="21" t="s">
        <v>70</v>
      </c>
      <c r="F1173" s="21" t="s">
        <v>72</v>
      </c>
      <c r="G1173" s="21">
        <v>4</v>
      </c>
      <c r="H1173" s="21">
        <v>2314</v>
      </c>
    </row>
    <row r="1174" spans="1:8" x14ac:dyDescent="0.25">
      <c r="A1174" s="21">
        <v>2035</v>
      </c>
      <c r="B1174" s="21">
        <v>1</v>
      </c>
      <c r="C1174" s="21">
        <v>0</v>
      </c>
      <c r="D1174" s="21" t="s">
        <v>75</v>
      </c>
      <c r="E1174" s="21" t="s">
        <v>74</v>
      </c>
      <c r="F1174" s="21" t="s">
        <v>71</v>
      </c>
      <c r="G1174" s="21">
        <v>0</v>
      </c>
      <c r="H1174" s="21">
        <v>223</v>
      </c>
    </row>
    <row r="1175" spans="1:8" x14ac:dyDescent="0.25">
      <c r="A1175" s="21">
        <v>2035</v>
      </c>
      <c r="B1175" s="21">
        <v>1</v>
      </c>
      <c r="C1175" s="21">
        <v>0</v>
      </c>
      <c r="D1175" s="21" t="s">
        <v>75</v>
      </c>
      <c r="E1175" s="21" t="s">
        <v>74</v>
      </c>
      <c r="F1175" s="21" t="s">
        <v>71</v>
      </c>
      <c r="G1175" s="21">
        <v>1</v>
      </c>
      <c r="H1175" s="21">
        <v>251</v>
      </c>
    </row>
    <row r="1176" spans="1:8" x14ac:dyDescent="0.25">
      <c r="A1176" s="21">
        <v>2035</v>
      </c>
      <c r="B1176" s="21">
        <v>1</v>
      </c>
      <c r="C1176" s="21">
        <v>0</v>
      </c>
      <c r="D1176" s="21" t="s">
        <v>75</v>
      </c>
      <c r="E1176" s="21" t="s">
        <v>74</v>
      </c>
      <c r="F1176" s="21" t="s">
        <v>71</v>
      </c>
      <c r="G1176" s="21">
        <v>2</v>
      </c>
      <c r="H1176" s="21">
        <v>264</v>
      </c>
    </row>
    <row r="1177" spans="1:8" x14ac:dyDescent="0.25">
      <c r="A1177" s="21">
        <v>2035</v>
      </c>
      <c r="B1177" s="21">
        <v>1</v>
      </c>
      <c r="C1177" s="21">
        <v>0</v>
      </c>
      <c r="D1177" s="21" t="s">
        <v>75</v>
      </c>
      <c r="E1177" s="21" t="s">
        <v>74</v>
      </c>
      <c r="F1177" s="21" t="s">
        <v>71</v>
      </c>
      <c r="G1177" s="21">
        <v>3</v>
      </c>
      <c r="H1177" s="21">
        <v>89</v>
      </c>
    </row>
    <row r="1178" spans="1:8" x14ac:dyDescent="0.25">
      <c r="A1178" s="21">
        <v>2035</v>
      </c>
      <c r="B1178" s="21">
        <v>1</v>
      </c>
      <c r="C1178" s="21">
        <v>0</v>
      </c>
      <c r="D1178" s="21" t="s">
        <v>75</v>
      </c>
      <c r="E1178" s="21" t="s">
        <v>74</v>
      </c>
      <c r="F1178" s="21" t="s">
        <v>71</v>
      </c>
      <c r="G1178" s="21">
        <v>4</v>
      </c>
      <c r="H1178" s="21">
        <v>52</v>
      </c>
    </row>
    <row r="1179" spans="1:8" x14ac:dyDescent="0.25">
      <c r="A1179" s="21">
        <v>2035</v>
      </c>
      <c r="B1179" s="21">
        <v>1</v>
      </c>
      <c r="C1179" s="21">
        <v>0</v>
      </c>
      <c r="D1179" s="21" t="s">
        <v>75</v>
      </c>
      <c r="E1179" s="21" t="s">
        <v>74</v>
      </c>
      <c r="F1179" s="21" t="s">
        <v>72</v>
      </c>
      <c r="G1179" s="21">
        <v>0</v>
      </c>
      <c r="H1179" s="21">
        <v>152</v>
      </c>
    </row>
    <row r="1180" spans="1:8" x14ac:dyDescent="0.25">
      <c r="A1180" s="21">
        <v>2035</v>
      </c>
      <c r="B1180" s="21">
        <v>1</v>
      </c>
      <c r="C1180" s="21">
        <v>0</v>
      </c>
      <c r="D1180" s="21" t="s">
        <v>75</v>
      </c>
      <c r="E1180" s="21" t="s">
        <v>74</v>
      </c>
      <c r="F1180" s="21" t="s">
        <v>72</v>
      </c>
      <c r="G1180" s="21">
        <v>1</v>
      </c>
      <c r="H1180" s="21">
        <v>380</v>
      </c>
    </row>
    <row r="1181" spans="1:8" x14ac:dyDescent="0.25">
      <c r="A1181" s="21">
        <v>2035</v>
      </c>
      <c r="B1181" s="21">
        <v>1</v>
      </c>
      <c r="C1181" s="21">
        <v>0</v>
      </c>
      <c r="D1181" s="21" t="s">
        <v>75</v>
      </c>
      <c r="E1181" s="21" t="s">
        <v>74</v>
      </c>
      <c r="F1181" s="21" t="s">
        <v>72</v>
      </c>
      <c r="G1181" s="21">
        <v>2</v>
      </c>
      <c r="H1181" s="21">
        <v>353</v>
      </c>
    </row>
    <row r="1182" spans="1:8" x14ac:dyDescent="0.25">
      <c r="A1182" s="21">
        <v>2035</v>
      </c>
      <c r="B1182" s="21">
        <v>1</v>
      </c>
      <c r="C1182" s="21">
        <v>0</v>
      </c>
      <c r="D1182" s="21" t="s">
        <v>75</v>
      </c>
      <c r="E1182" s="21" t="s">
        <v>74</v>
      </c>
      <c r="F1182" s="21" t="s">
        <v>72</v>
      </c>
      <c r="G1182" s="21">
        <v>3</v>
      </c>
      <c r="H1182" s="21">
        <v>75</v>
      </c>
    </row>
    <row r="1183" spans="1:8" x14ac:dyDescent="0.25">
      <c r="A1183" s="21">
        <v>2035</v>
      </c>
      <c r="B1183" s="21">
        <v>1</v>
      </c>
      <c r="C1183" s="21">
        <v>0</v>
      </c>
      <c r="D1183" s="21" t="s">
        <v>75</v>
      </c>
      <c r="E1183" s="21" t="s">
        <v>74</v>
      </c>
      <c r="F1183" s="21" t="s">
        <v>72</v>
      </c>
      <c r="G1183" s="21">
        <v>4</v>
      </c>
      <c r="H1183" s="21">
        <v>51</v>
      </c>
    </row>
    <row r="1184" spans="1:8" x14ac:dyDescent="0.25">
      <c r="A1184" s="21">
        <v>2035</v>
      </c>
      <c r="B1184" s="21">
        <v>1</v>
      </c>
      <c r="C1184" s="21">
        <v>0</v>
      </c>
      <c r="D1184" s="21" t="s">
        <v>75</v>
      </c>
      <c r="E1184" s="21" t="s">
        <v>73</v>
      </c>
      <c r="F1184" s="21" t="s">
        <v>71</v>
      </c>
      <c r="G1184" s="21">
        <v>0</v>
      </c>
      <c r="H1184" s="21">
        <v>1014</v>
      </c>
    </row>
    <row r="1185" spans="1:8" x14ac:dyDescent="0.25">
      <c r="A1185" s="21">
        <v>2035</v>
      </c>
      <c r="B1185" s="21">
        <v>1</v>
      </c>
      <c r="C1185" s="21">
        <v>0</v>
      </c>
      <c r="D1185" s="21" t="s">
        <v>75</v>
      </c>
      <c r="E1185" s="21" t="s">
        <v>73</v>
      </c>
      <c r="F1185" s="21" t="s">
        <v>71</v>
      </c>
      <c r="G1185" s="21">
        <v>1</v>
      </c>
      <c r="H1185" s="21">
        <v>11711</v>
      </c>
    </row>
    <row r="1186" spans="1:8" x14ac:dyDescent="0.25">
      <c r="A1186" s="21">
        <v>2035</v>
      </c>
      <c r="B1186" s="21">
        <v>1</v>
      </c>
      <c r="C1186" s="21">
        <v>0</v>
      </c>
      <c r="D1186" s="21" t="s">
        <v>75</v>
      </c>
      <c r="E1186" s="21" t="s">
        <v>73</v>
      </c>
      <c r="F1186" s="21" t="s">
        <v>71</v>
      </c>
      <c r="G1186" s="21">
        <v>2</v>
      </c>
      <c r="H1186" s="21">
        <v>15951</v>
      </c>
    </row>
    <row r="1187" spans="1:8" x14ac:dyDescent="0.25">
      <c r="A1187" s="21">
        <v>2035</v>
      </c>
      <c r="B1187" s="21">
        <v>1</v>
      </c>
      <c r="C1187" s="21">
        <v>0</v>
      </c>
      <c r="D1187" s="21" t="s">
        <v>75</v>
      </c>
      <c r="E1187" s="21" t="s">
        <v>73</v>
      </c>
      <c r="F1187" s="21" t="s">
        <v>71</v>
      </c>
      <c r="G1187" s="21">
        <v>3</v>
      </c>
      <c r="H1187" s="21">
        <v>6436</v>
      </c>
    </row>
    <row r="1188" spans="1:8" x14ac:dyDescent="0.25">
      <c r="A1188" s="21">
        <v>2035</v>
      </c>
      <c r="B1188" s="21">
        <v>1</v>
      </c>
      <c r="C1188" s="21">
        <v>0</v>
      </c>
      <c r="D1188" s="21" t="s">
        <v>75</v>
      </c>
      <c r="E1188" s="21" t="s">
        <v>73</v>
      </c>
      <c r="F1188" s="21" t="s">
        <v>71</v>
      </c>
      <c r="G1188" s="21">
        <v>4</v>
      </c>
      <c r="H1188" s="21">
        <v>3662</v>
      </c>
    </row>
    <row r="1189" spans="1:8" x14ac:dyDescent="0.25">
      <c r="A1189" s="21">
        <v>2035</v>
      </c>
      <c r="B1189" s="21">
        <v>1</v>
      </c>
      <c r="C1189" s="21">
        <v>0</v>
      </c>
      <c r="D1189" s="21" t="s">
        <v>75</v>
      </c>
      <c r="E1189" s="21" t="s">
        <v>73</v>
      </c>
      <c r="F1189" s="21" t="s">
        <v>72</v>
      </c>
      <c r="G1189" s="21">
        <v>0</v>
      </c>
      <c r="H1189" s="21">
        <v>251</v>
      </c>
    </row>
    <row r="1190" spans="1:8" x14ac:dyDescent="0.25">
      <c r="A1190" s="21">
        <v>2035</v>
      </c>
      <c r="B1190" s="21">
        <v>1</v>
      </c>
      <c r="C1190" s="21">
        <v>0</v>
      </c>
      <c r="D1190" s="21" t="s">
        <v>75</v>
      </c>
      <c r="E1190" s="21" t="s">
        <v>73</v>
      </c>
      <c r="F1190" s="21" t="s">
        <v>72</v>
      </c>
      <c r="G1190" s="21">
        <v>1</v>
      </c>
      <c r="H1190" s="21">
        <v>1084</v>
      </c>
    </row>
    <row r="1191" spans="1:8" x14ac:dyDescent="0.25">
      <c r="A1191" s="21">
        <v>2035</v>
      </c>
      <c r="B1191" s="21">
        <v>1</v>
      </c>
      <c r="C1191" s="21">
        <v>0</v>
      </c>
      <c r="D1191" s="21" t="s">
        <v>75</v>
      </c>
      <c r="E1191" s="21" t="s">
        <v>73</v>
      </c>
      <c r="F1191" s="21" t="s">
        <v>72</v>
      </c>
      <c r="G1191" s="21">
        <v>2</v>
      </c>
      <c r="H1191" s="21">
        <v>2450</v>
      </c>
    </row>
    <row r="1192" spans="1:8" x14ac:dyDescent="0.25">
      <c r="A1192" s="21">
        <v>2035</v>
      </c>
      <c r="B1192" s="21">
        <v>1</v>
      </c>
      <c r="C1192" s="21">
        <v>0</v>
      </c>
      <c r="D1192" s="21" t="s">
        <v>75</v>
      </c>
      <c r="E1192" s="21" t="s">
        <v>73</v>
      </c>
      <c r="F1192" s="21" t="s">
        <v>72</v>
      </c>
      <c r="G1192" s="21">
        <v>3</v>
      </c>
      <c r="H1192" s="21">
        <v>1197</v>
      </c>
    </row>
    <row r="1193" spans="1:8" x14ac:dyDescent="0.25">
      <c r="A1193" s="21">
        <v>2035</v>
      </c>
      <c r="B1193" s="21">
        <v>1</v>
      </c>
      <c r="C1193" s="21">
        <v>0</v>
      </c>
      <c r="D1193" s="21" t="s">
        <v>75</v>
      </c>
      <c r="E1193" s="21" t="s">
        <v>73</v>
      </c>
      <c r="F1193" s="21" t="s">
        <v>72</v>
      </c>
      <c r="G1193" s="21">
        <v>4</v>
      </c>
      <c r="H1193" s="21">
        <v>632</v>
      </c>
    </row>
    <row r="1194" spans="1:8" x14ac:dyDescent="0.25">
      <c r="A1194" s="21">
        <v>2035</v>
      </c>
      <c r="B1194" s="21">
        <v>1</v>
      </c>
      <c r="C1194" s="21">
        <v>0</v>
      </c>
      <c r="D1194" s="21" t="s">
        <v>75</v>
      </c>
      <c r="E1194" s="21" t="s">
        <v>76</v>
      </c>
      <c r="F1194" s="21" t="s">
        <v>71</v>
      </c>
      <c r="G1194" s="21">
        <v>0</v>
      </c>
      <c r="H1194" s="21">
        <v>920</v>
      </c>
    </row>
    <row r="1195" spans="1:8" x14ac:dyDescent="0.25">
      <c r="A1195" s="21">
        <v>2035</v>
      </c>
      <c r="B1195" s="21">
        <v>1</v>
      </c>
      <c r="C1195" s="21">
        <v>0</v>
      </c>
      <c r="D1195" s="21" t="s">
        <v>75</v>
      </c>
      <c r="E1195" s="21" t="s">
        <v>76</v>
      </c>
      <c r="F1195" s="21" t="s">
        <v>71</v>
      </c>
      <c r="G1195" s="21">
        <v>1</v>
      </c>
      <c r="H1195" s="21">
        <v>1259</v>
      </c>
    </row>
    <row r="1196" spans="1:8" x14ac:dyDescent="0.25">
      <c r="A1196" s="21">
        <v>2035</v>
      </c>
      <c r="B1196" s="21">
        <v>1</v>
      </c>
      <c r="C1196" s="21">
        <v>0</v>
      </c>
      <c r="D1196" s="21" t="s">
        <v>75</v>
      </c>
      <c r="E1196" s="21" t="s">
        <v>76</v>
      </c>
      <c r="F1196" s="21" t="s">
        <v>71</v>
      </c>
      <c r="G1196" s="21">
        <v>2</v>
      </c>
      <c r="H1196" s="21">
        <v>1044</v>
      </c>
    </row>
    <row r="1197" spans="1:8" x14ac:dyDescent="0.25">
      <c r="A1197" s="21">
        <v>2035</v>
      </c>
      <c r="B1197" s="21">
        <v>1</v>
      </c>
      <c r="C1197" s="21">
        <v>0</v>
      </c>
      <c r="D1197" s="21" t="s">
        <v>75</v>
      </c>
      <c r="E1197" s="21" t="s">
        <v>76</v>
      </c>
      <c r="F1197" s="21" t="s">
        <v>71</v>
      </c>
      <c r="G1197" s="21">
        <v>3</v>
      </c>
      <c r="H1197" s="21">
        <v>344</v>
      </c>
    </row>
    <row r="1198" spans="1:8" x14ac:dyDescent="0.25">
      <c r="A1198" s="21">
        <v>2035</v>
      </c>
      <c r="B1198" s="21">
        <v>1</v>
      </c>
      <c r="C1198" s="21">
        <v>0</v>
      </c>
      <c r="D1198" s="21" t="s">
        <v>75</v>
      </c>
      <c r="E1198" s="21" t="s">
        <v>76</v>
      </c>
      <c r="F1198" s="21" t="s">
        <v>71</v>
      </c>
      <c r="G1198" s="21">
        <v>4</v>
      </c>
      <c r="H1198" s="21">
        <v>218</v>
      </c>
    </row>
    <row r="1199" spans="1:8" x14ac:dyDescent="0.25">
      <c r="A1199" s="21">
        <v>2035</v>
      </c>
      <c r="B1199" s="21">
        <v>1</v>
      </c>
      <c r="C1199" s="21">
        <v>0</v>
      </c>
      <c r="D1199" s="21" t="s">
        <v>75</v>
      </c>
      <c r="E1199" s="21" t="s">
        <v>76</v>
      </c>
      <c r="F1199" s="21" t="s">
        <v>72</v>
      </c>
      <c r="G1199" s="21">
        <v>0</v>
      </c>
      <c r="H1199" s="21">
        <v>1128</v>
      </c>
    </row>
    <row r="1200" spans="1:8" x14ac:dyDescent="0.25">
      <c r="A1200" s="21">
        <v>2035</v>
      </c>
      <c r="B1200" s="21">
        <v>1</v>
      </c>
      <c r="C1200" s="21">
        <v>0</v>
      </c>
      <c r="D1200" s="21" t="s">
        <v>75</v>
      </c>
      <c r="E1200" s="21" t="s">
        <v>76</v>
      </c>
      <c r="F1200" s="21" t="s">
        <v>72</v>
      </c>
      <c r="G1200" s="21">
        <v>1</v>
      </c>
      <c r="H1200" s="21">
        <v>1196</v>
      </c>
    </row>
    <row r="1201" spans="1:8" x14ac:dyDescent="0.25">
      <c r="A1201" s="21">
        <v>2035</v>
      </c>
      <c r="B1201" s="21">
        <v>1</v>
      </c>
      <c r="C1201" s="21">
        <v>0</v>
      </c>
      <c r="D1201" s="21" t="s">
        <v>75</v>
      </c>
      <c r="E1201" s="21" t="s">
        <v>76</v>
      </c>
      <c r="F1201" s="21" t="s">
        <v>72</v>
      </c>
      <c r="G1201" s="21">
        <v>2</v>
      </c>
      <c r="H1201" s="21">
        <v>1189</v>
      </c>
    </row>
    <row r="1202" spans="1:8" x14ac:dyDescent="0.25">
      <c r="A1202" s="21">
        <v>2035</v>
      </c>
      <c r="B1202" s="21">
        <v>1</v>
      </c>
      <c r="C1202" s="21">
        <v>0</v>
      </c>
      <c r="D1202" s="21" t="s">
        <v>75</v>
      </c>
      <c r="E1202" s="21" t="s">
        <v>76</v>
      </c>
      <c r="F1202" s="21" t="s">
        <v>72</v>
      </c>
      <c r="G1202" s="21">
        <v>3</v>
      </c>
      <c r="H1202" s="21">
        <v>377</v>
      </c>
    </row>
    <row r="1203" spans="1:8" x14ac:dyDescent="0.25">
      <c r="A1203" s="21">
        <v>2035</v>
      </c>
      <c r="B1203" s="21">
        <v>1</v>
      </c>
      <c r="C1203" s="21">
        <v>0</v>
      </c>
      <c r="D1203" s="21" t="s">
        <v>75</v>
      </c>
      <c r="E1203" s="21" t="s">
        <v>76</v>
      </c>
      <c r="F1203" s="21" t="s">
        <v>72</v>
      </c>
      <c r="G1203" s="21">
        <v>4</v>
      </c>
      <c r="H1203" s="21">
        <v>200</v>
      </c>
    </row>
    <row r="1204" spans="1:8" x14ac:dyDescent="0.25">
      <c r="A1204" s="21">
        <v>2035</v>
      </c>
      <c r="B1204" s="21">
        <v>1</v>
      </c>
      <c r="C1204" s="21">
        <v>0</v>
      </c>
      <c r="D1204" s="21" t="s">
        <v>69</v>
      </c>
      <c r="E1204" s="21" t="s">
        <v>70</v>
      </c>
      <c r="F1204" s="21" t="s">
        <v>71</v>
      </c>
      <c r="G1204" s="21">
        <v>0</v>
      </c>
      <c r="H1204" s="21">
        <v>5</v>
      </c>
    </row>
    <row r="1205" spans="1:8" x14ac:dyDescent="0.25">
      <c r="A1205" s="21">
        <v>2035</v>
      </c>
      <c r="B1205" s="21">
        <v>1</v>
      </c>
      <c r="C1205" s="21">
        <v>0</v>
      </c>
      <c r="D1205" s="21" t="s">
        <v>69</v>
      </c>
      <c r="E1205" s="21" t="s">
        <v>70</v>
      </c>
      <c r="F1205" s="21" t="s">
        <v>71</v>
      </c>
      <c r="G1205" s="21">
        <v>1</v>
      </c>
      <c r="H1205" s="21">
        <v>160</v>
      </c>
    </row>
    <row r="1206" spans="1:8" x14ac:dyDescent="0.25">
      <c r="A1206" s="21">
        <v>2035</v>
      </c>
      <c r="B1206" s="21">
        <v>1</v>
      </c>
      <c r="C1206" s="21">
        <v>0</v>
      </c>
      <c r="D1206" s="21" t="s">
        <v>69</v>
      </c>
      <c r="E1206" s="21" t="s">
        <v>70</v>
      </c>
      <c r="F1206" s="21" t="s">
        <v>71</v>
      </c>
      <c r="G1206" s="21">
        <v>2</v>
      </c>
      <c r="H1206" s="21">
        <v>255</v>
      </c>
    </row>
    <row r="1207" spans="1:8" x14ac:dyDescent="0.25">
      <c r="A1207" s="21">
        <v>2035</v>
      </c>
      <c r="B1207" s="21">
        <v>1</v>
      </c>
      <c r="C1207" s="21">
        <v>0</v>
      </c>
      <c r="D1207" s="21" t="s">
        <v>69</v>
      </c>
      <c r="E1207" s="21" t="s">
        <v>70</v>
      </c>
      <c r="F1207" s="21" t="s">
        <v>71</v>
      </c>
      <c r="G1207" s="21">
        <v>3</v>
      </c>
      <c r="H1207" s="21">
        <v>102</v>
      </c>
    </row>
    <row r="1208" spans="1:8" x14ac:dyDescent="0.25">
      <c r="A1208" s="21">
        <v>2035</v>
      </c>
      <c r="B1208" s="21">
        <v>1</v>
      </c>
      <c r="C1208" s="21">
        <v>0</v>
      </c>
      <c r="D1208" s="21" t="s">
        <v>69</v>
      </c>
      <c r="E1208" s="21" t="s">
        <v>70</v>
      </c>
      <c r="F1208" s="21" t="s">
        <v>71</v>
      </c>
      <c r="G1208" s="21">
        <v>4</v>
      </c>
      <c r="H1208" s="21">
        <v>41</v>
      </c>
    </row>
    <row r="1209" spans="1:8" x14ac:dyDescent="0.25">
      <c r="A1209" s="21">
        <v>2035</v>
      </c>
      <c r="B1209" s="21">
        <v>1</v>
      </c>
      <c r="C1209" s="21">
        <v>0</v>
      </c>
      <c r="D1209" s="21" t="s">
        <v>69</v>
      </c>
      <c r="E1209" s="21" t="s">
        <v>70</v>
      </c>
      <c r="F1209" s="21" t="s">
        <v>72</v>
      </c>
      <c r="G1209" s="21">
        <v>0</v>
      </c>
      <c r="H1209" s="21">
        <v>56</v>
      </c>
    </row>
    <row r="1210" spans="1:8" x14ac:dyDescent="0.25">
      <c r="A1210" s="21">
        <v>2035</v>
      </c>
      <c r="B1210" s="21">
        <v>1</v>
      </c>
      <c r="C1210" s="21">
        <v>0</v>
      </c>
      <c r="D1210" s="21" t="s">
        <v>69</v>
      </c>
      <c r="E1210" s="21" t="s">
        <v>70</v>
      </c>
      <c r="F1210" s="21" t="s">
        <v>72</v>
      </c>
      <c r="G1210" s="21">
        <v>1</v>
      </c>
      <c r="H1210" s="21">
        <v>1234</v>
      </c>
    </row>
    <row r="1211" spans="1:8" x14ac:dyDescent="0.25">
      <c r="A1211" s="21">
        <v>2035</v>
      </c>
      <c r="B1211" s="21">
        <v>1</v>
      </c>
      <c r="C1211" s="21">
        <v>0</v>
      </c>
      <c r="D1211" s="21" t="s">
        <v>69</v>
      </c>
      <c r="E1211" s="21" t="s">
        <v>70</v>
      </c>
      <c r="F1211" s="21" t="s">
        <v>72</v>
      </c>
      <c r="G1211" s="21">
        <v>2</v>
      </c>
      <c r="H1211" s="21">
        <v>2376</v>
      </c>
    </row>
    <row r="1212" spans="1:8" x14ac:dyDescent="0.25">
      <c r="A1212" s="21">
        <v>2035</v>
      </c>
      <c r="B1212" s="21">
        <v>1</v>
      </c>
      <c r="C1212" s="21">
        <v>0</v>
      </c>
      <c r="D1212" s="21" t="s">
        <v>69</v>
      </c>
      <c r="E1212" s="21" t="s">
        <v>70</v>
      </c>
      <c r="F1212" s="21" t="s">
        <v>72</v>
      </c>
      <c r="G1212" s="21">
        <v>3</v>
      </c>
      <c r="H1212" s="21">
        <v>950</v>
      </c>
    </row>
    <row r="1213" spans="1:8" x14ac:dyDescent="0.25">
      <c r="A1213" s="21">
        <v>2035</v>
      </c>
      <c r="B1213" s="21">
        <v>1</v>
      </c>
      <c r="C1213" s="21">
        <v>0</v>
      </c>
      <c r="D1213" s="21" t="s">
        <v>69</v>
      </c>
      <c r="E1213" s="21" t="s">
        <v>70</v>
      </c>
      <c r="F1213" s="21" t="s">
        <v>72</v>
      </c>
      <c r="G1213" s="21">
        <v>4</v>
      </c>
      <c r="H1213" s="21">
        <v>451</v>
      </c>
    </row>
    <row r="1214" spans="1:8" x14ac:dyDescent="0.25">
      <c r="A1214" s="21">
        <v>2035</v>
      </c>
      <c r="B1214" s="21">
        <v>1</v>
      </c>
      <c r="C1214" s="21">
        <v>0</v>
      </c>
      <c r="D1214" s="21" t="s">
        <v>69</v>
      </c>
      <c r="E1214" s="21" t="s">
        <v>74</v>
      </c>
      <c r="F1214" s="21" t="s">
        <v>71</v>
      </c>
      <c r="G1214" s="21">
        <v>0</v>
      </c>
      <c r="H1214" s="21">
        <v>6</v>
      </c>
    </row>
    <row r="1215" spans="1:8" x14ac:dyDescent="0.25">
      <c r="A1215" s="21">
        <v>2035</v>
      </c>
      <c r="B1215" s="21">
        <v>1</v>
      </c>
      <c r="C1215" s="21">
        <v>0</v>
      </c>
      <c r="D1215" s="21" t="s">
        <v>69</v>
      </c>
      <c r="E1215" s="21" t="s">
        <v>74</v>
      </c>
      <c r="F1215" s="21" t="s">
        <v>71</v>
      </c>
      <c r="G1215" s="21">
        <v>1</v>
      </c>
      <c r="H1215" s="21">
        <v>11</v>
      </c>
    </row>
    <row r="1216" spans="1:8" x14ac:dyDescent="0.25">
      <c r="A1216" s="21">
        <v>2035</v>
      </c>
      <c r="B1216" s="21">
        <v>1</v>
      </c>
      <c r="C1216" s="21">
        <v>0</v>
      </c>
      <c r="D1216" s="21" t="s">
        <v>69</v>
      </c>
      <c r="E1216" s="21" t="s">
        <v>74</v>
      </c>
      <c r="F1216" s="21" t="s">
        <v>71</v>
      </c>
      <c r="G1216" s="21">
        <v>2</v>
      </c>
      <c r="H1216" s="21">
        <v>8</v>
      </c>
    </row>
    <row r="1217" spans="1:8" x14ac:dyDescent="0.25">
      <c r="A1217" s="21">
        <v>2035</v>
      </c>
      <c r="B1217" s="21">
        <v>1</v>
      </c>
      <c r="C1217" s="21">
        <v>0</v>
      </c>
      <c r="D1217" s="21" t="s">
        <v>69</v>
      </c>
      <c r="E1217" s="21" t="s">
        <v>74</v>
      </c>
      <c r="F1217" s="21" t="s">
        <v>71</v>
      </c>
      <c r="G1217" s="21">
        <v>3</v>
      </c>
      <c r="H1217" s="21">
        <v>8</v>
      </c>
    </row>
    <row r="1218" spans="1:8" x14ac:dyDescent="0.25">
      <c r="A1218" s="21">
        <v>2035</v>
      </c>
      <c r="B1218" s="21">
        <v>1</v>
      </c>
      <c r="C1218" s="21">
        <v>0</v>
      </c>
      <c r="D1218" s="21" t="s">
        <v>69</v>
      </c>
      <c r="E1218" s="21" t="s">
        <v>74</v>
      </c>
      <c r="F1218" s="21" t="s">
        <v>71</v>
      </c>
      <c r="G1218" s="21">
        <v>4</v>
      </c>
      <c r="H1218" s="21">
        <v>4</v>
      </c>
    </row>
    <row r="1219" spans="1:8" x14ac:dyDescent="0.25">
      <c r="A1219" s="21">
        <v>2035</v>
      </c>
      <c r="B1219" s="21">
        <v>1</v>
      </c>
      <c r="C1219" s="21">
        <v>0</v>
      </c>
      <c r="D1219" s="21" t="s">
        <v>69</v>
      </c>
      <c r="E1219" s="21" t="s">
        <v>74</v>
      </c>
      <c r="F1219" s="21" t="s">
        <v>72</v>
      </c>
      <c r="G1219" s="21">
        <v>0</v>
      </c>
      <c r="H1219" s="21">
        <v>46</v>
      </c>
    </row>
    <row r="1220" spans="1:8" x14ac:dyDescent="0.25">
      <c r="A1220" s="21">
        <v>2035</v>
      </c>
      <c r="B1220" s="21">
        <v>1</v>
      </c>
      <c r="C1220" s="21">
        <v>0</v>
      </c>
      <c r="D1220" s="21" t="s">
        <v>69</v>
      </c>
      <c r="E1220" s="21" t="s">
        <v>74</v>
      </c>
      <c r="F1220" s="21" t="s">
        <v>72</v>
      </c>
      <c r="G1220" s="21">
        <v>1</v>
      </c>
      <c r="H1220" s="21">
        <v>86</v>
      </c>
    </row>
    <row r="1221" spans="1:8" x14ac:dyDescent="0.25">
      <c r="A1221" s="21">
        <v>2035</v>
      </c>
      <c r="B1221" s="21">
        <v>1</v>
      </c>
      <c r="C1221" s="21">
        <v>0</v>
      </c>
      <c r="D1221" s="21" t="s">
        <v>69</v>
      </c>
      <c r="E1221" s="21" t="s">
        <v>74</v>
      </c>
      <c r="F1221" s="21" t="s">
        <v>72</v>
      </c>
      <c r="G1221" s="21">
        <v>2</v>
      </c>
      <c r="H1221" s="21">
        <v>63</v>
      </c>
    </row>
    <row r="1222" spans="1:8" x14ac:dyDescent="0.25">
      <c r="A1222" s="21">
        <v>2035</v>
      </c>
      <c r="B1222" s="21">
        <v>1</v>
      </c>
      <c r="C1222" s="21">
        <v>0</v>
      </c>
      <c r="D1222" s="21" t="s">
        <v>69</v>
      </c>
      <c r="E1222" s="21" t="s">
        <v>74</v>
      </c>
      <c r="F1222" s="21" t="s">
        <v>72</v>
      </c>
      <c r="G1222" s="21">
        <v>3</v>
      </c>
      <c r="H1222" s="21">
        <v>20</v>
      </c>
    </row>
    <row r="1223" spans="1:8" x14ac:dyDescent="0.25">
      <c r="A1223" s="21">
        <v>2035</v>
      </c>
      <c r="B1223" s="21">
        <v>1</v>
      </c>
      <c r="C1223" s="21">
        <v>0</v>
      </c>
      <c r="D1223" s="21" t="s">
        <v>69</v>
      </c>
      <c r="E1223" s="21" t="s">
        <v>74</v>
      </c>
      <c r="F1223" s="21" t="s">
        <v>72</v>
      </c>
      <c r="G1223" s="21">
        <v>4</v>
      </c>
      <c r="H1223" s="21">
        <v>12</v>
      </c>
    </row>
    <row r="1224" spans="1:8" x14ac:dyDescent="0.25">
      <c r="A1224" s="21">
        <v>2035</v>
      </c>
      <c r="B1224" s="21">
        <v>1</v>
      </c>
      <c r="C1224" s="21">
        <v>0</v>
      </c>
      <c r="D1224" s="21" t="s">
        <v>69</v>
      </c>
      <c r="E1224" s="21" t="s">
        <v>73</v>
      </c>
      <c r="F1224" s="21" t="s">
        <v>71</v>
      </c>
      <c r="G1224" s="21">
        <v>0</v>
      </c>
      <c r="H1224" s="21">
        <v>20</v>
      </c>
    </row>
    <row r="1225" spans="1:8" x14ac:dyDescent="0.25">
      <c r="A1225" s="21">
        <v>2035</v>
      </c>
      <c r="B1225" s="21">
        <v>1</v>
      </c>
      <c r="C1225" s="21">
        <v>0</v>
      </c>
      <c r="D1225" s="21" t="s">
        <v>69</v>
      </c>
      <c r="E1225" s="21" t="s">
        <v>73</v>
      </c>
      <c r="F1225" s="21" t="s">
        <v>71</v>
      </c>
      <c r="G1225" s="21">
        <v>1</v>
      </c>
      <c r="H1225" s="21">
        <v>265</v>
      </c>
    </row>
    <row r="1226" spans="1:8" x14ac:dyDescent="0.25">
      <c r="A1226" s="21">
        <v>2035</v>
      </c>
      <c r="B1226" s="21">
        <v>1</v>
      </c>
      <c r="C1226" s="21">
        <v>0</v>
      </c>
      <c r="D1226" s="21" t="s">
        <v>69</v>
      </c>
      <c r="E1226" s="21" t="s">
        <v>73</v>
      </c>
      <c r="F1226" s="21" t="s">
        <v>71</v>
      </c>
      <c r="G1226" s="21">
        <v>2</v>
      </c>
      <c r="H1226" s="21">
        <v>429</v>
      </c>
    </row>
    <row r="1227" spans="1:8" x14ac:dyDescent="0.25">
      <c r="A1227" s="21">
        <v>2035</v>
      </c>
      <c r="B1227" s="21">
        <v>1</v>
      </c>
      <c r="C1227" s="21">
        <v>0</v>
      </c>
      <c r="D1227" s="21" t="s">
        <v>69</v>
      </c>
      <c r="E1227" s="21" t="s">
        <v>73</v>
      </c>
      <c r="F1227" s="21" t="s">
        <v>71</v>
      </c>
      <c r="G1227" s="21">
        <v>3</v>
      </c>
      <c r="H1227" s="21">
        <v>171</v>
      </c>
    </row>
    <row r="1228" spans="1:8" x14ac:dyDescent="0.25">
      <c r="A1228" s="21">
        <v>2035</v>
      </c>
      <c r="B1228" s="21">
        <v>1</v>
      </c>
      <c r="C1228" s="21">
        <v>0</v>
      </c>
      <c r="D1228" s="21" t="s">
        <v>69</v>
      </c>
      <c r="E1228" s="21" t="s">
        <v>73</v>
      </c>
      <c r="F1228" s="21" t="s">
        <v>71</v>
      </c>
      <c r="G1228" s="21">
        <v>4</v>
      </c>
      <c r="H1228" s="21">
        <v>87</v>
      </c>
    </row>
    <row r="1229" spans="1:8" x14ac:dyDescent="0.25">
      <c r="A1229" s="21">
        <v>2035</v>
      </c>
      <c r="B1229" s="21">
        <v>1</v>
      </c>
      <c r="C1229" s="21">
        <v>0</v>
      </c>
      <c r="D1229" s="21" t="s">
        <v>69</v>
      </c>
      <c r="E1229" s="21" t="s">
        <v>73</v>
      </c>
      <c r="F1229" s="21" t="s">
        <v>72</v>
      </c>
      <c r="G1229" s="21">
        <v>0</v>
      </c>
      <c r="H1229" s="21">
        <v>71</v>
      </c>
    </row>
    <row r="1230" spans="1:8" x14ac:dyDescent="0.25">
      <c r="A1230" s="21">
        <v>2035</v>
      </c>
      <c r="B1230" s="21">
        <v>1</v>
      </c>
      <c r="C1230" s="21">
        <v>0</v>
      </c>
      <c r="D1230" s="21" t="s">
        <v>69</v>
      </c>
      <c r="E1230" s="21" t="s">
        <v>73</v>
      </c>
      <c r="F1230" s="21" t="s">
        <v>72</v>
      </c>
      <c r="G1230" s="21">
        <v>1</v>
      </c>
      <c r="H1230" s="21">
        <v>145</v>
      </c>
    </row>
    <row r="1231" spans="1:8" x14ac:dyDescent="0.25">
      <c r="A1231" s="21">
        <v>2035</v>
      </c>
      <c r="B1231" s="21">
        <v>1</v>
      </c>
      <c r="C1231" s="21">
        <v>0</v>
      </c>
      <c r="D1231" s="21" t="s">
        <v>69</v>
      </c>
      <c r="E1231" s="21" t="s">
        <v>73</v>
      </c>
      <c r="F1231" s="21" t="s">
        <v>72</v>
      </c>
      <c r="G1231" s="21">
        <v>2</v>
      </c>
      <c r="H1231" s="21">
        <v>323</v>
      </c>
    </row>
    <row r="1232" spans="1:8" x14ac:dyDescent="0.25">
      <c r="A1232" s="21">
        <v>2035</v>
      </c>
      <c r="B1232" s="21">
        <v>1</v>
      </c>
      <c r="C1232" s="21">
        <v>0</v>
      </c>
      <c r="D1232" s="21" t="s">
        <v>69</v>
      </c>
      <c r="E1232" s="21" t="s">
        <v>73</v>
      </c>
      <c r="F1232" s="21" t="s">
        <v>72</v>
      </c>
      <c r="G1232" s="21">
        <v>3</v>
      </c>
      <c r="H1232" s="21">
        <v>175</v>
      </c>
    </row>
    <row r="1233" spans="1:8" x14ac:dyDescent="0.25">
      <c r="A1233" s="21">
        <v>2035</v>
      </c>
      <c r="B1233" s="21">
        <v>1</v>
      </c>
      <c r="C1233" s="21">
        <v>0</v>
      </c>
      <c r="D1233" s="21" t="s">
        <v>69</v>
      </c>
      <c r="E1233" s="21" t="s">
        <v>73</v>
      </c>
      <c r="F1233" s="21" t="s">
        <v>72</v>
      </c>
      <c r="G1233" s="21">
        <v>4</v>
      </c>
      <c r="H1233" s="21">
        <v>107</v>
      </c>
    </row>
    <row r="1234" spans="1:8" x14ac:dyDescent="0.25">
      <c r="A1234" s="21">
        <v>2035</v>
      </c>
      <c r="B1234" s="21">
        <v>1</v>
      </c>
      <c r="C1234" s="21">
        <v>0</v>
      </c>
      <c r="D1234" s="21" t="s">
        <v>69</v>
      </c>
      <c r="E1234" s="21" t="s">
        <v>76</v>
      </c>
      <c r="F1234" s="21" t="s">
        <v>71</v>
      </c>
      <c r="G1234" s="21">
        <v>0</v>
      </c>
      <c r="H1234" s="21">
        <v>41</v>
      </c>
    </row>
    <row r="1235" spans="1:8" x14ac:dyDescent="0.25">
      <c r="A1235" s="21">
        <v>2035</v>
      </c>
      <c r="B1235" s="21">
        <v>1</v>
      </c>
      <c r="C1235" s="21">
        <v>0</v>
      </c>
      <c r="D1235" s="21" t="s">
        <v>69</v>
      </c>
      <c r="E1235" s="21" t="s">
        <v>76</v>
      </c>
      <c r="F1235" s="21" t="s">
        <v>71</v>
      </c>
      <c r="G1235" s="21">
        <v>1</v>
      </c>
      <c r="H1235" s="21">
        <v>54</v>
      </c>
    </row>
    <row r="1236" spans="1:8" x14ac:dyDescent="0.25">
      <c r="A1236" s="21">
        <v>2035</v>
      </c>
      <c r="B1236" s="21">
        <v>1</v>
      </c>
      <c r="C1236" s="21">
        <v>0</v>
      </c>
      <c r="D1236" s="21" t="s">
        <v>69</v>
      </c>
      <c r="E1236" s="21" t="s">
        <v>76</v>
      </c>
      <c r="F1236" s="21" t="s">
        <v>71</v>
      </c>
      <c r="G1236" s="21">
        <v>2</v>
      </c>
      <c r="H1236" s="21">
        <v>45</v>
      </c>
    </row>
    <row r="1237" spans="1:8" x14ac:dyDescent="0.25">
      <c r="A1237" s="21">
        <v>2035</v>
      </c>
      <c r="B1237" s="21">
        <v>1</v>
      </c>
      <c r="C1237" s="21">
        <v>0</v>
      </c>
      <c r="D1237" s="21" t="s">
        <v>69</v>
      </c>
      <c r="E1237" s="21" t="s">
        <v>76</v>
      </c>
      <c r="F1237" s="21" t="s">
        <v>71</v>
      </c>
      <c r="G1237" s="21">
        <v>3</v>
      </c>
      <c r="H1237" s="21">
        <v>15</v>
      </c>
    </row>
    <row r="1238" spans="1:8" x14ac:dyDescent="0.25">
      <c r="A1238" s="21">
        <v>2035</v>
      </c>
      <c r="B1238" s="21">
        <v>1</v>
      </c>
      <c r="C1238" s="21">
        <v>0</v>
      </c>
      <c r="D1238" s="21" t="s">
        <v>69</v>
      </c>
      <c r="E1238" s="21" t="s">
        <v>76</v>
      </c>
      <c r="F1238" s="21" t="s">
        <v>71</v>
      </c>
      <c r="G1238" s="21">
        <v>4</v>
      </c>
      <c r="H1238" s="21">
        <v>10</v>
      </c>
    </row>
    <row r="1239" spans="1:8" x14ac:dyDescent="0.25">
      <c r="A1239" s="21">
        <v>2035</v>
      </c>
      <c r="B1239" s="21">
        <v>1</v>
      </c>
      <c r="C1239" s="21">
        <v>0</v>
      </c>
      <c r="D1239" s="21" t="s">
        <v>69</v>
      </c>
      <c r="E1239" s="21" t="s">
        <v>76</v>
      </c>
      <c r="F1239" s="21" t="s">
        <v>72</v>
      </c>
      <c r="G1239" s="21">
        <v>0</v>
      </c>
      <c r="H1239" s="21">
        <v>282</v>
      </c>
    </row>
    <row r="1240" spans="1:8" x14ac:dyDescent="0.25">
      <c r="A1240" s="21">
        <v>2035</v>
      </c>
      <c r="B1240" s="21">
        <v>1</v>
      </c>
      <c r="C1240" s="21">
        <v>0</v>
      </c>
      <c r="D1240" s="21" t="s">
        <v>69</v>
      </c>
      <c r="E1240" s="21" t="s">
        <v>76</v>
      </c>
      <c r="F1240" s="21" t="s">
        <v>72</v>
      </c>
      <c r="G1240" s="21">
        <v>1</v>
      </c>
      <c r="H1240" s="21">
        <v>291</v>
      </c>
    </row>
    <row r="1241" spans="1:8" x14ac:dyDescent="0.25">
      <c r="A1241" s="21">
        <v>2035</v>
      </c>
      <c r="B1241" s="21">
        <v>1</v>
      </c>
      <c r="C1241" s="21">
        <v>0</v>
      </c>
      <c r="D1241" s="21" t="s">
        <v>69</v>
      </c>
      <c r="E1241" s="21" t="s">
        <v>76</v>
      </c>
      <c r="F1241" s="21" t="s">
        <v>72</v>
      </c>
      <c r="G1241" s="21">
        <v>2</v>
      </c>
      <c r="H1241" s="21">
        <v>247</v>
      </c>
    </row>
    <row r="1242" spans="1:8" x14ac:dyDescent="0.25">
      <c r="A1242" s="21">
        <v>2035</v>
      </c>
      <c r="B1242" s="21">
        <v>1</v>
      </c>
      <c r="C1242" s="21">
        <v>0</v>
      </c>
      <c r="D1242" s="21" t="s">
        <v>69</v>
      </c>
      <c r="E1242" s="21" t="s">
        <v>76</v>
      </c>
      <c r="F1242" s="21" t="s">
        <v>72</v>
      </c>
      <c r="G1242" s="21">
        <v>3</v>
      </c>
      <c r="H1242" s="21">
        <v>93</v>
      </c>
    </row>
    <row r="1243" spans="1:8" x14ac:dyDescent="0.25">
      <c r="A1243" s="21">
        <v>2035</v>
      </c>
      <c r="B1243" s="21">
        <v>1</v>
      </c>
      <c r="C1243" s="21">
        <v>0</v>
      </c>
      <c r="D1243" s="21" t="s">
        <v>69</v>
      </c>
      <c r="E1243" s="21" t="s">
        <v>76</v>
      </c>
      <c r="F1243" s="21" t="s">
        <v>72</v>
      </c>
      <c r="G1243" s="21">
        <v>4</v>
      </c>
      <c r="H1243" s="21">
        <v>50</v>
      </c>
    </row>
    <row r="1244" spans="1:8" x14ac:dyDescent="0.25">
      <c r="A1244" s="21">
        <v>2035</v>
      </c>
      <c r="B1244" s="21">
        <v>1</v>
      </c>
      <c r="C1244" s="21">
        <v>0</v>
      </c>
      <c r="D1244" s="21" t="s">
        <v>77</v>
      </c>
      <c r="E1244" s="21" t="s">
        <v>70</v>
      </c>
      <c r="F1244" s="21" t="s">
        <v>71</v>
      </c>
      <c r="G1244" s="21">
        <v>0</v>
      </c>
      <c r="H1244" s="21">
        <v>989</v>
      </c>
    </row>
    <row r="1245" spans="1:8" x14ac:dyDescent="0.25">
      <c r="A1245" s="21">
        <v>2035</v>
      </c>
      <c r="B1245" s="21">
        <v>1</v>
      </c>
      <c r="C1245" s="21">
        <v>0</v>
      </c>
      <c r="D1245" s="21" t="s">
        <v>77</v>
      </c>
      <c r="E1245" s="21" t="s">
        <v>70</v>
      </c>
      <c r="F1245" s="21" t="s">
        <v>71</v>
      </c>
      <c r="G1245" s="21">
        <v>1</v>
      </c>
      <c r="H1245" s="21">
        <v>12903</v>
      </c>
    </row>
    <row r="1246" spans="1:8" x14ac:dyDescent="0.25">
      <c r="A1246" s="21">
        <v>2035</v>
      </c>
      <c r="B1246" s="21">
        <v>1</v>
      </c>
      <c r="C1246" s="21">
        <v>0</v>
      </c>
      <c r="D1246" s="21" t="s">
        <v>77</v>
      </c>
      <c r="E1246" s="21" t="s">
        <v>70</v>
      </c>
      <c r="F1246" s="21" t="s">
        <v>71</v>
      </c>
      <c r="G1246" s="21">
        <v>2</v>
      </c>
      <c r="H1246" s="21">
        <v>23082</v>
      </c>
    </row>
    <row r="1247" spans="1:8" x14ac:dyDescent="0.25">
      <c r="A1247" s="21">
        <v>2035</v>
      </c>
      <c r="B1247" s="21">
        <v>1</v>
      </c>
      <c r="C1247" s="21">
        <v>0</v>
      </c>
      <c r="D1247" s="21" t="s">
        <v>77</v>
      </c>
      <c r="E1247" s="21" t="s">
        <v>70</v>
      </c>
      <c r="F1247" s="21" t="s">
        <v>71</v>
      </c>
      <c r="G1247" s="21">
        <v>3</v>
      </c>
      <c r="H1247" s="21">
        <v>7771</v>
      </c>
    </row>
    <row r="1248" spans="1:8" x14ac:dyDescent="0.25">
      <c r="A1248" s="21">
        <v>2035</v>
      </c>
      <c r="B1248" s="21">
        <v>1</v>
      </c>
      <c r="C1248" s="21">
        <v>0</v>
      </c>
      <c r="D1248" s="21" t="s">
        <v>77</v>
      </c>
      <c r="E1248" s="21" t="s">
        <v>70</v>
      </c>
      <c r="F1248" s="21" t="s">
        <v>71</v>
      </c>
      <c r="G1248" s="21">
        <v>4</v>
      </c>
      <c r="H1248" s="21">
        <v>3575</v>
      </c>
    </row>
    <row r="1249" spans="1:8" x14ac:dyDescent="0.25">
      <c r="A1249" s="21">
        <v>2035</v>
      </c>
      <c r="B1249" s="21">
        <v>1</v>
      </c>
      <c r="C1249" s="21">
        <v>0</v>
      </c>
      <c r="D1249" s="21" t="s">
        <v>77</v>
      </c>
      <c r="E1249" s="21" t="s">
        <v>70</v>
      </c>
      <c r="F1249" s="21" t="s">
        <v>72</v>
      </c>
      <c r="G1249" s="21">
        <v>0</v>
      </c>
      <c r="H1249" s="21">
        <v>501</v>
      </c>
    </row>
    <row r="1250" spans="1:8" x14ac:dyDescent="0.25">
      <c r="A1250" s="21">
        <v>2035</v>
      </c>
      <c r="B1250" s="21">
        <v>1</v>
      </c>
      <c r="C1250" s="21">
        <v>0</v>
      </c>
      <c r="D1250" s="21" t="s">
        <v>77</v>
      </c>
      <c r="E1250" s="21" t="s">
        <v>70</v>
      </c>
      <c r="F1250" s="21" t="s">
        <v>72</v>
      </c>
      <c r="G1250" s="21">
        <v>1</v>
      </c>
      <c r="H1250" s="21">
        <v>9517</v>
      </c>
    </row>
    <row r="1251" spans="1:8" x14ac:dyDescent="0.25">
      <c r="A1251" s="21">
        <v>2035</v>
      </c>
      <c r="B1251" s="21">
        <v>1</v>
      </c>
      <c r="C1251" s="21">
        <v>0</v>
      </c>
      <c r="D1251" s="21" t="s">
        <v>77</v>
      </c>
      <c r="E1251" s="21" t="s">
        <v>70</v>
      </c>
      <c r="F1251" s="21" t="s">
        <v>72</v>
      </c>
      <c r="G1251" s="21">
        <v>2</v>
      </c>
      <c r="H1251" s="21">
        <v>14011</v>
      </c>
    </row>
    <row r="1252" spans="1:8" x14ac:dyDescent="0.25">
      <c r="A1252" s="21">
        <v>2035</v>
      </c>
      <c r="B1252" s="21">
        <v>1</v>
      </c>
      <c r="C1252" s="21">
        <v>0</v>
      </c>
      <c r="D1252" s="21" t="s">
        <v>77</v>
      </c>
      <c r="E1252" s="21" t="s">
        <v>70</v>
      </c>
      <c r="F1252" s="21" t="s">
        <v>72</v>
      </c>
      <c r="G1252" s="21">
        <v>3</v>
      </c>
      <c r="H1252" s="21">
        <v>5171</v>
      </c>
    </row>
    <row r="1253" spans="1:8" x14ac:dyDescent="0.25">
      <c r="A1253" s="21">
        <v>2035</v>
      </c>
      <c r="B1253" s="21">
        <v>1</v>
      </c>
      <c r="C1253" s="21">
        <v>0</v>
      </c>
      <c r="D1253" s="21" t="s">
        <v>77</v>
      </c>
      <c r="E1253" s="21" t="s">
        <v>70</v>
      </c>
      <c r="F1253" s="21" t="s">
        <v>72</v>
      </c>
      <c r="G1253" s="21">
        <v>4</v>
      </c>
      <c r="H1253" s="21">
        <v>2409</v>
      </c>
    </row>
    <row r="1254" spans="1:8" x14ac:dyDescent="0.25">
      <c r="A1254" s="21">
        <v>2035</v>
      </c>
      <c r="B1254" s="21">
        <v>1</v>
      </c>
      <c r="C1254" s="21">
        <v>0</v>
      </c>
      <c r="D1254" s="21" t="s">
        <v>77</v>
      </c>
      <c r="E1254" s="21" t="s">
        <v>74</v>
      </c>
      <c r="F1254" s="21" t="s">
        <v>71</v>
      </c>
      <c r="G1254" s="21">
        <v>0</v>
      </c>
      <c r="H1254" s="21">
        <v>1112</v>
      </c>
    </row>
    <row r="1255" spans="1:8" x14ac:dyDescent="0.25">
      <c r="A1255" s="21">
        <v>2035</v>
      </c>
      <c r="B1255" s="21">
        <v>1</v>
      </c>
      <c r="C1255" s="21">
        <v>0</v>
      </c>
      <c r="D1255" s="21" t="s">
        <v>77</v>
      </c>
      <c r="E1255" s="21" t="s">
        <v>74</v>
      </c>
      <c r="F1255" s="21" t="s">
        <v>71</v>
      </c>
      <c r="G1255" s="21">
        <v>1</v>
      </c>
      <c r="H1255" s="21">
        <v>1206</v>
      </c>
    </row>
    <row r="1256" spans="1:8" x14ac:dyDescent="0.25">
      <c r="A1256" s="21">
        <v>2035</v>
      </c>
      <c r="B1256" s="21">
        <v>1</v>
      </c>
      <c r="C1256" s="21">
        <v>0</v>
      </c>
      <c r="D1256" s="21" t="s">
        <v>77</v>
      </c>
      <c r="E1256" s="21" t="s">
        <v>74</v>
      </c>
      <c r="F1256" s="21" t="s">
        <v>71</v>
      </c>
      <c r="G1256" s="21">
        <v>2</v>
      </c>
      <c r="H1256" s="21">
        <v>1098</v>
      </c>
    </row>
    <row r="1257" spans="1:8" x14ac:dyDescent="0.25">
      <c r="A1257" s="21">
        <v>2035</v>
      </c>
      <c r="B1257" s="21">
        <v>1</v>
      </c>
      <c r="C1257" s="21">
        <v>0</v>
      </c>
      <c r="D1257" s="21" t="s">
        <v>77</v>
      </c>
      <c r="E1257" s="21" t="s">
        <v>74</v>
      </c>
      <c r="F1257" s="21" t="s">
        <v>71</v>
      </c>
      <c r="G1257" s="21">
        <v>3</v>
      </c>
      <c r="H1257" s="21">
        <v>346</v>
      </c>
    </row>
    <row r="1258" spans="1:8" x14ac:dyDescent="0.25">
      <c r="A1258" s="21">
        <v>2035</v>
      </c>
      <c r="B1258" s="21">
        <v>1</v>
      </c>
      <c r="C1258" s="21">
        <v>0</v>
      </c>
      <c r="D1258" s="21" t="s">
        <v>77</v>
      </c>
      <c r="E1258" s="21" t="s">
        <v>74</v>
      </c>
      <c r="F1258" s="21" t="s">
        <v>71</v>
      </c>
      <c r="G1258" s="21">
        <v>4</v>
      </c>
      <c r="H1258" s="21">
        <v>155</v>
      </c>
    </row>
    <row r="1259" spans="1:8" x14ac:dyDescent="0.25">
      <c r="A1259" s="21">
        <v>2035</v>
      </c>
      <c r="B1259" s="21">
        <v>1</v>
      </c>
      <c r="C1259" s="21">
        <v>0</v>
      </c>
      <c r="D1259" s="21" t="s">
        <v>77</v>
      </c>
      <c r="E1259" s="21" t="s">
        <v>74</v>
      </c>
      <c r="F1259" s="21" t="s">
        <v>72</v>
      </c>
      <c r="G1259" s="21">
        <v>0</v>
      </c>
      <c r="H1259" s="21">
        <v>269</v>
      </c>
    </row>
    <row r="1260" spans="1:8" x14ac:dyDescent="0.25">
      <c r="A1260" s="21">
        <v>2035</v>
      </c>
      <c r="B1260" s="21">
        <v>1</v>
      </c>
      <c r="C1260" s="21">
        <v>0</v>
      </c>
      <c r="D1260" s="21" t="s">
        <v>77</v>
      </c>
      <c r="E1260" s="21" t="s">
        <v>74</v>
      </c>
      <c r="F1260" s="21" t="s">
        <v>72</v>
      </c>
      <c r="G1260" s="21">
        <v>1</v>
      </c>
      <c r="H1260" s="21">
        <v>464</v>
      </c>
    </row>
    <row r="1261" spans="1:8" x14ac:dyDescent="0.25">
      <c r="A1261" s="21">
        <v>2035</v>
      </c>
      <c r="B1261" s="21">
        <v>1</v>
      </c>
      <c r="C1261" s="21">
        <v>0</v>
      </c>
      <c r="D1261" s="21" t="s">
        <v>77</v>
      </c>
      <c r="E1261" s="21" t="s">
        <v>74</v>
      </c>
      <c r="F1261" s="21" t="s">
        <v>72</v>
      </c>
      <c r="G1261" s="21">
        <v>2</v>
      </c>
      <c r="H1261" s="21">
        <v>288</v>
      </c>
    </row>
    <row r="1262" spans="1:8" x14ac:dyDescent="0.25">
      <c r="A1262" s="21">
        <v>2035</v>
      </c>
      <c r="B1262" s="21">
        <v>1</v>
      </c>
      <c r="C1262" s="21">
        <v>0</v>
      </c>
      <c r="D1262" s="21" t="s">
        <v>77</v>
      </c>
      <c r="E1262" s="21" t="s">
        <v>74</v>
      </c>
      <c r="F1262" s="21" t="s">
        <v>72</v>
      </c>
      <c r="G1262" s="21">
        <v>3</v>
      </c>
      <c r="H1262" s="21">
        <v>88</v>
      </c>
    </row>
    <row r="1263" spans="1:8" x14ac:dyDescent="0.25">
      <c r="A1263" s="21">
        <v>2035</v>
      </c>
      <c r="B1263" s="21">
        <v>1</v>
      </c>
      <c r="C1263" s="21">
        <v>0</v>
      </c>
      <c r="D1263" s="21" t="s">
        <v>77</v>
      </c>
      <c r="E1263" s="21" t="s">
        <v>74</v>
      </c>
      <c r="F1263" s="21" t="s">
        <v>72</v>
      </c>
      <c r="G1263" s="21">
        <v>4</v>
      </c>
      <c r="H1263" s="21">
        <v>38</v>
      </c>
    </row>
    <row r="1264" spans="1:8" x14ac:dyDescent="0.25">
      <c r="A1264" s="21">
        <v>2035</v>
      </c>
      <c r="B1264" s="21">
        <v>1</v>
      </c>
      <c r="C1264" s="21">
        <v>0</v>
      </c>
      <c r="D1264" s="21" t="s">
        <v>77</v>
      </c>
      <c r="E1264" s="21" t="s">
        <v>73</v>
      </c>
      <c r="F1264" s="21" t="s">
        <v>71</v>
      </c>
      <c r="G1264" s="21">
        <v>0</v>
      </c>
      <c r="H1264" s="21">
        <v>2658</v>
      </c>
    </row>
    <row r="1265" spans="1:8" x14ac:dyDescent="0.25">
      <c r="A1265" s="21">
        <v>2035</v>
      </c>
      <c r="B1265" s="21">
        <v>1</v>
      </c>
      <c r="C1265" s="21">
        <v>0</v>
      </c>
      <c r="D1265" s="21" t="s">
        <v>77</v>
      </c>
      <c r="E1265" s="21" t="s">
        <v>73</v>
      </c>
      <c r="F1265" s="21" t="s">
        <v>71</v>
      </c>
      <c r="G1265" s="21">
        <v>1</v>
      </c>
      <c r="H1265" s="21">
        <v>17482</v>
      </c>
    </row>
    <row r="1266" spans="1:8" x14ac:dyDescent="0.25">
      <c r="A1266" s="21">
        <v>2035</v>
      </c>
      <c r="B1266" s="21">
        <v>1</v>
      </c>
      <c r="C1266" s="21">
        <v>0</v>
      </c>
      <c r="D1266" s="21" t="s">
        <v>77</v>
      </c>
      <c r="E1266" s="21" t="s">
        <v>73</v>
      </c>
      <c r="F1266" s="21" t="s">
        <v>71</v>
      </c>
      <c r="G1266" s="21">
        <v>2</v>
      </c>
      <c r="H1266" s="21">
        <v>22238</v>
      </c>
    </row>
    <row r="1267" spans="1:8" x14ac:dyDescent="0.25">
      <c r="A1267" s="21">
        <v>2035</v>
      </c>
      <c r="B1267" s="21">
        <v>1</v>
      </c>
      <c r="C1267" s="21">
        <v>0</v>
      </c>
      <c r="D1267" s="21" t="s">
        <v>77</v>
      </c>
      <c r="E1267" s="21" t="s">
        <v>73</v>
      </c>
      <c r="F1267" s="21" t="s">
        <v>71</v>
      </c>
      <c r="G1267" s="21">
        <v>3</v>
      </c>
      <c r="H1267" s="21">
        <v>8886</v>
      </c>
    </row>
    <row r="1268" spans="1:8" x14ac:dyDescent="0.25">
      <c r="A1268" s="21">
        <v>2035</v>
      </c>
      <c r="B1268" s="21">
        <v>1</v>
      </c>
      <c r="C1268" s="21">
        <v>0</v>
      </c>
      <c r="D1268" s="21" t="s">
        <v>77</v>
      </c>
      <c r="E1268" s="21" t="s">
        <v>73</v>
      </c>
      <c r="F1268" s="21" t="s">
        <v>71</v>
      </c>
      <c r="G1268" s="21">
        <v>4</v>
      </c>
      <c r="H1268" s="21">
        <v>5936</v>
      </c>
    </row>
    <row r="1269" spans="1:8" x14ac:dyDescent="0.25">
      <c r="A1269" s="21">
        <v>2035</v>
      </c>
      <c r="B1269" s="21">
        <v>1</v>
      </c>
      <c r="C1269" s="21">
        <v>0</v>
      </c>
      <c r="D1269" s="21" t="s">
        <v>77</v>
      </c>
      <c r="E1269" s="21" t="s">
        <v>73</v>
      </c>
      <c r="F1269" s="21" t="s">
        <v>72</v>
      </c>
      <c r="G1269" s="21">
        <v>0</v>
      </c>
      <c r="H1269" s="21">
        <v>496</v>
      </c>
    </row>
    <row r="1270" spans="1:8" x14ac:dyDescent="0.25">
      <c r="A1270" s="21">
        <v>2035</v>
      </c>
      <c r="B1270" s="21">
        <v>1</v>
      </c>
      <c r="C1270" s="21">
        <v>0</v>
      </c>
      <c r="D1270" s="21" t="s">
        <v>77</v>
      </c>
      <c r="E1270" s="21" t="s">
        <v>73</v>
      </c>
      <c r="F1270" s="21" t="s">
        <v>72</v>
      </c>
      <c r="G1270" s="21">
        <v>1</v>
      </c>
      <c r="H1270" s="21">
        <v>1136</v>
      </c>
    </row>
    <row r="1271" spans="1:8" x14ac:dyDescent="0.25">
      <c r="A1271" s="21">
        <v>2035</v>
      </c>
      <c r="B1271" s="21">
        <v>1</v>
      </c>
      <c r="C1271" s="21">
        <v>0</v>
      </c>
      <c r="D1271" s="21" t="s">
        <v>77</v>
      </c>
      <c r="E1271" s="21" t="s">
        <v>73</v>
      </c>
      <c r="F1271" s="21" t="s">
        <v>72</v>
      </c>
      <c r="G1271" s="21">
        <v>2</v>
      </c>
      <c r="H1271" s="21">
        <v>1948</v>
      </c>
    </row>
    <row r="1272" spans="1:8" x14ac:dyDescent="0.25">
      <c r="A1272" s="21">
        <v>2035</v>
      </c>
      <c r="B1272" s="21">
        <v>1</v>
      </c>
      <c r="C1272" s="21">
        <v>0</v>
      </c>
      <c r="D1272" s="21" t="s">
        <v>77</v>
      </c>
      <c r="E1272" s="21" t="s">
        <v>73</v>
      </c>
      <c r="F1272" s="21" t="s">
        <v>72</v>
      </c>
      <c r="G1272" s="21">
        <v>3</v>
      </c>
      <c r="H1272" s="21">
        <v>904</v>
      </c>
    </row>
    <row r="1273" spans="1:8" x14ac:dyDescent="0.25">
      <c r="A1273" s="21">
        <v>2035</v>
      </c>
      <c r="B1273" s="21">
        <v>1</v>
      </c>
      <c r="C1273" s="21">
        <v>0</v>
      </c>
      <c r="D1273" s="21" t="s">
        <v>77</v>
      </c>
      <c r="E1273" s="21" t="s">
        <v>73</v>
      </c>
      <c r="F1273" s="21" t="s">
        <v>72</v>
      </c>
      <c r="G1273" s="21">
        <v>4</v>
      </c>
      <c r="H1273" s="21">
        <v>598</v>
      </c>
    </row>
    <row r="1274" spans="1:8" x14ac:dyDescent="0.25">
      <c r="A1274" s="21">
        <v>2035</v>
      </c>
      <c r="B1274" s="21">
        <v>1</v>
      </c>
      <c r="C1274" s="21">
        <v>0</v>
      </c>
      <c r="D1274" s="21" t="s">
        <v>77</v>
      </c>
      <c r="E1274" s="21" t="s">
        <v>76</v>
      </c>
      <c r="F1274" s="21" t="s">
        <v>71</v>
      </c>
      <c r="G1274" s="21">
        <v>0</v>
      </c>
      <c r="H1274" s="21">
        <v>4067</v>
      </c>
    </row>
    <row r="1275" spans="1:8" x14ac:dyDescent="0.25">
      <c r="A1275" s="21">
        <v>2035</v>
      </c>
      <c r="B1275" s="21">
        <v>1</v>
      </c>
      <c r="C1275" s="21">
        <v>0</v>
      </c>
      <c r="D1275" s="21" t="s">
        <v>77</v>
      </c>
      <c r="E1275" s="21" t="s">
        <v>76</v>
      </c>
      <c r="F1275" s="21" t="s">
        <v>71</v>
      </c>
      <c r="G1275" s="21">
        <v>1</v>
      </c>
      <c r="H1275" s="21">
        <v>3057</v>
      </c>
    </row>
    <row r="1276" spans="1:8" x14ac:dyDescent="0.25">
      <c r="A1276" s="21">
        <v>2035</v>
      </c>
      <c r="B1276" s="21">
        <v>1</v>
      </c>
      <c r="C1276" s="21">
        <v>0</v>
      </c>
      <c r="D1276" s="21" t="s">
        <v>77</v>
      </c>
      <c r="E1276" s="21" t="s">
        <v>76</v>
      </c>
      <c r="F1276" s="21" t="s">
        <v>71</v>
      </c>
      <c r="G1276" s="21">
        <v>2</v>
      </c>
      <c r="H1276" s="21">
        <v>2354</v>
      </c>
    </row>
    <row r="1277" spans="1:8" x14ac:dyDescent="0.25">
      <c r="A1277" s="21">
        <v>2035</v>
      </c>
      <c r="B1277" s="21">
        <v>1</v>
      </c>
      <c r="C1277" s="21">
        <v>0</v>
      </c>
      <c r="D1277" s="21" t="s">
        <v>77</v>
      </c>
      <c r="E1277" s="21" t="s">
        <v>76</v>
      </c>
      <c r="F1277" s="21" t="s">
        <v>71</v>
      </c>
      <c r="G1277" s="21">
        <v>3</v>
      </c>
      <c r="H1277" s="21">
        <v>816</v>
      </c>
    </row>
    <row r="1278" spans="1:8" x14ac:dyDescent="0.25">
      <c r="A1278" s="21">
        <v>2035</v>
      </c>
      <c r="B1278" s="21">
        <v>1</v>
      </c>
      <c r="C1278" s="21">
        <v>0</v>
      </c>
      <c r="D1278" s="21" t="s">
        <v>77</v>
      </c>
      <c r="E1278" s="21" t="s">
        <v>76</v>
      </c>
      <c r="F1278" s="21" t="s">
        <v>71</v>
      </c>
      <c r="G1278" s="21">
        <v>4</v>
      </c>
      <c r="H1278" s="21">
        <v>560</v>
      </c>
    </row>
    <row r="1279" spans="1:8" x14ac:dyDescent="0.25">
      <c r="A1279" s="21">
        <v>2035</v>
      </c>
      <c r="B1279" s="21">
        <v>1</v>
      </c>
      <c r="C1279" s="21">
        <v>0</v>
      </c>
      <c r="D1279" s="21" t="s">
        <v>77</v>
      </c>
      <c r="E1279" s="21" t="s">
        <v>76</v>
      </c>
      <c r="F1279" s="21" t="s">
        <v>72</v>
      </c>
      <c r="G1279" s="21">
        <v>0</v>
      </c>
      <c r="H1279" s="21">
        <v>2026</v>
      </c>
    </row>
    <row r="1280" spans="1:8" x14ac:dyDescent="0.25">
      <c r="A1280" s="21">
        <v>2035</v>
      </c>
      <c r="B1280" s="21">
        <v>1</v>
      </c>
      <c r="C1280" s="21">
        <v>0</v>
      </c>
      <c r="D1280" s="21" t="s">
        <v>77</v>
      </c>
      <c r="E1280" s="21" t="s">
        <v>76</v>
      </c>
      <c r="F1280" s="21" t="s">
        <v>72</v>
      </c>
      <c r="G1280" s="21">
        <v>1</v>
      </c>
      <c r="H1280" s="21">
        <v>1411</v>
      </c>
    </row>
    <row r="1281" spans="1:8" x14ac:dyDescent="0.25">
      <c r="A1281" s="21">
        <v>2035</v>
      </c>
      <c r="B1281" s="21">
        <v>1</v>
      </c>
      <c r="C1281" s="21">
        <v>0</v>
      </c>
      <c r="D1281" s="21" t="s">
        <v>77</v>
      </c>
      <c r="E1281" s="21" t="s">
        <v>76</v>
      </c>
      <c r="F1281" s="21" t="s">
        <v>72</v>
      </c>
      <c r="G1281" s="21">
        <v>2</v>
      </c>
      <c r="H1281" s="21">
        <v>1018</v>
      </c>
    </row>
    <row r="1282" spans="1:8" x14ac:dyDescent="0.25">
      <c r="A1282" s="21">
        <v>2035</v>
      </c>
      <c r="B1282" s="21">
        <v>1</v>
      </c>
      <c r="C1282" s="21">
        <v>0</v>
      </c>
      <c r="D1282" s="21" t="s">
        <v>77</v>
      </c>
      <c r="E1282" s="21" t="s">
        <v>76</v>
      </c>
      <c r="F1282" s="21" t="s">
        <v>72</v>
      </c>
      <c r="G1282" s="21">
        <v>3</v>
      </c>
      <c r="H1282" s="21">
        <v>375</v>
      </c>
    </row>
    <row r="1283" spans="1:8" x14ac:dyDescent="0.25">
      <c r="A1283" s="21">
        <v>2035</v>
      </c>
      <c r="B1283" s="21">
        <v>1</v>
      </c>
      <c r="C1283" s="21">
        <v>0</v>
      </c>
      <c r="D1283" s="21" t="s">
        <v>77</v>
      </c>
      <c r="E1283" s="21" t="s">
        <v>76</v>
      </c>
      <c r="F1283" s="21" t="s">
        <v>72</v>
      </c>
      <c r="G1283" s="21">
        <v>4</v>
      </c>
      <c r="H1283" s="21">
        <v>240</v>
      </c>
    </row>
    <row r="1284" spans="1:8" x14ac:dyDescent="0.25">
      <c r="A1284" s="21">
        <v>2035</v>
      </c>
      <c r="B1284" s="21">
        <v>1</v>
      </c>
      <c r="C1284" s="21">
        <v>0</v>
      </c>
      <c r="D1284" s="21" t="s">
        <v>79</v>
      </c>
      <c r="E1284" s="21" t="s">
        <v>70</v>
      </c>
      <c r="F1284" s="21" t="s">
        <v>71</v>
      </c>
      <c r="G1284" s="21">
        <v>0</v>
      </c>
      <c r="H1284" s="21">
        <v>154</v>
      </c>
    </row>
    <row r="1285" spans="1:8" x14ac:dyDescent="0.25">
      <c r="A1285" s="21">
        <v>2035</v>
      </c>
      <c r="B1285" s="21">
        <v>1</v>
      </c>
      <c r="C1285" s="21">
        <v>0</v>
      </c>
      <c r="D1285" s="21" t="s">
        <v>79</v>
      </c>
      <c r="E1285" s="21" t="s">
        <v>70</v>
      </c>
      <c r="F1285" s="21" t="s">
        <v>71</v>
      </c>
      <c r="G1285" s="21">
        <v>1</v>
      </c>
      <c r="H1285" s="21">
        <v>3472</v>
      </c>
    </row>
    <row r="1286" spans="1:8" x14ac:dyDescent="0.25">
      <c r="A1286" s="21">
        <v>2035</v>
      </c>
      <c r="B1286" s="21">
        <v>1</v>
      </c>
      <c r="C1286" s="21">
        <v>0</v>
      </c>
      <c r="D1286" s="21" t="s">
        <v>79</v>
      </c>
      <c r="E1286" s="21" t="s">
        <v>70</v>
      </c>
      <c r="F1286" s="21" t="s">
        <v>71</v>
      </c>
      <c r="G1286" s="21">
        <v>2</v>
      </c>
      <c r="H1286" s="21">
        <v>6054</v>
      </c>
    </row>
    <row r="1287" spans="1:8" x14ac:dyDescent="0.25">
      <c r="A1287" s="21">
        <v>2035</v>
      </c>
      <c r="B1287" s="21">
        <v>1</v>
      </c>
      <c r="C1287" s="21">
        <v>0</v>
      </c>
      <c r="D1287" s="21" t="s">
        <v>79</v>
      </c>
      <c r="E1287" s="21" t="s">
        <v>70</v>
      </c>
      <c r="F1287" s="21" t="s">
        <v>71</v>
      </c>
      <c r="G1287" s="21">
        <v>3</v>
      </c>
      <c r="H1287" s="21">
        <v>2092</v>
      </c>
    </row>
    <row r="1288" spans="1:8" x14ac:dyDescent="0.25">
      <c r="A1288" s="21">
        <v>2035</v>
      </c>
      <c r="B1288" s="21">
        <v>1</v>
      </c>
      <c r="C1288" s="21">
        <v>0</v>
      </c>
      <c r="D1288" s="21" t="s">
        <v>79</v>
      </c>
      <c r="E1288" s="21" t="s">
        <v>70</v>
      </c>
      <c r="F1288" s="21" t="s">
        <v>71</v>
      </c>
      <c r="G1288" s="21">
        <v>4</v>
      </c>
      <c r="H1288" s="21">
        <v>956</v>
      </c>
    </row>
    <row r="1289" spans="1:8" x14ac:dyDescent="0.25">
      <c r="A1289" s="21">
        <v>2035</v>
      </c>
      <c r="B1289" s="21">
        <v>1</v>
      </c>
      <c r="C1289" s="21">
        <v>0</v>
      </c>
      <c r="D1289" s="21" t="s">
        <v>79</v>
      </c>
      <c r="E1289" s="21" t="s">
        <v>70</v>
      </c>
      <c r="F1289" s="21" t="s">
        <v>72</v>
      </c>
      <c r="G1289" s="21">
        <v>0</v>
      </c>
      <c r="H1289" s="21">
        <v>280</v>
      </c>
    </row>
    <row r="1290" spans="1:8" x14ac:dyDescent="0.25">
      <c r="A1290" s="21">
        <v>2035</v>
      </c>
      <c r="B1290" s="21">
        <v>1</v>
      </c>
      <c r="C1290" s="21">
        <v>0</v>
      </c>
      <c r="D1290" s="21" t="s">
        <v>79</v>
      </c>
      <c r="E1290" s="21" t="s">
        <v>70</v>
      </c>
      <c r="F1290" s="21" t="s">
        <v>72</v>
      </c>
      <c r="G1290" s="21">
        <v>1</v>
      </c>
      <c r="H1290" s="21">
        <v>6084</v>
      </c>
    </row>
    <row r="1291" spans="1:8" x14ac:dyDescent="0.25">
      <c r="A1291" s="21">
        <v>2035</v>
      </c>
      <c r="B1291" s="21">
        <v>1</v>
      </c>
      <c r="C1291" s="21">
        <v>0</v>
      </c>
      <c r="D1291" s="21" t="s">
        <v>79</v>
      </c>
      <c r="E1291" s="21" t="s">
        <v>70</v>
      </c>
      <c r="F1291" s="21" t="s">
        <v>72</v>
      </c>
      <c r="G1291" s="21">
        <v>2</v>
      </c>
      <c r="H1291" s="21">
        <v>9067</v>
      </c>
    </row>
    <row r="1292" spans="1:8" x14ac:dyDescent="0.25">
      <c r="A1292" s="21">
        <v>2035</v>
      </c>
      <c r="B1292" s="21">
        <v>1</v>
      </c>
      <c r="C1292" s="21">
        <v>0</v>
      </c>
      <c r="D1292" s="21" t="s">
        <v>79</v>
      </c>
      <c r="E1292" s="21" t="s">
        <v>70</v>
      </c>
      <c r="F1292" s="21" t="s">
        <v>72</v>
      </c>
      <c r="G1292" s="21">
        <v>3</v>
      </c>
      <c r="H1292" s="21">
        <v>3411</v>
      </c>
    </row>
    <row r="1293" spans="1:8" x14ac:dyDescent="0.25">
      <c r="A1293" s="21">
        <v>2035</v>
      </c>
      <c r="B1293" s="21">
        <v>1</v>
      </c>
      <c r="C1293" s="21">
        <v>0</v>
      </c>
      <c r="D1293" s="21" t="s">
        <v>79</v>
      </c>
      <c r="E1293" s="21" t="s">
        <v>70</v>
      </c>
      <c r="F1293" s="21" t="s">
        <v>72</v>
      </c>
      <c r="G1293" s="21">
        <v>4</v>
      </c>
      <c r="H1293" s="21">
        <v>1740</v>
      </c>
    </row>
    <row r="1294" spans="1:8" x14ac:dyDescent="0.25">
      <c r="A1294" s="21">
        <v>2035</v>
      </c>
      <c r="B1294" s="21">
        <v>1</v>
      </c>
      <c r="C1294" s="21">
        <v>0</v>
      </c>
      <c r="D1294" s="21" t="s">
        <v>79</v>
      </c>
      <c r="E1294" s="21" t="s">
        <v>74</v>
      </c>
      <c r="F1294" s="21" t="s">
        <v>71</v>
      </c>
      <c r="G1294" s="21">
        <v>0</v>
      </c>
      <c r="H1294" s="21">
        <v>231</v>
      </c>
    </row>
    <row r="1295" spans="1:8" x14ac:dyDescent="0.25">
      <c r="A1295" s="21">
        <v>2035</v>
      </c>
      <c r="B1295" s="21">
        <v>1</v>
      </c>
      <c r="C1295" s="21">
        <v>0</v>
      </c>
      <c r="D1295" s="21" t="s">
        <v>79</v>
      </c>
      <c r="E1295" s="21" t="s">
        <v>74</v>
      </c>
      <c r="F1295" s="21" t="s">
        <v>71</v>
      </c>
      <c r="G1295" s="21">
        <v>1</v>
      </c>
      <c r="H1295" s="21">
        <v>343</v>
      </c>
    </row>
    <row r="1296" spans="1:8" x14ac:dyDescent="0.25">
      <c r="A1296" s="21">
        <v>2035</v>
      </c>
      <c r="B1296" s="21">
        <v>1</v>
      </c>
      <c r="C1296" s="21">
        <v>0</v>
      </c>
      <c r="D1296" s="21" t="s">
        <v>79</v>
      </c>
      <c r="E1296" s="21" t="s">
        <v>74</v>
      </c>
      <c r="F1296" s="21" t="s">
        <v>71</v>
      </c>
      <c r="G1296" s="21">
        <v>2</v>
      </c>
      <c r="H1296" s="21">
        <v>360</v>
      </c>
    </row>
    <row r="1297" spans="1:8" x14ac:dyDescent="0.25">
      <c r="A1297" s="21">
        <v>2035</v>
      </c>
      <c r="B1297" s="21">
        <v>1</v>
      </c>
      <c r="C1297" s="21">
        <v>0</v>
      </c>
      <c r="D1297" s="21" t="s">
        <v>79</v>
      </c>
      <c r="E1297" s="21" t="s">
        <v>74</v>
      </c>
      <c r="F1297" s="21" t="s">
        <v>71</v>
      </c>
      <c r="G1297" s="21">
        <v>3</v>
      </c>
      <c r="H1297" s="21">
        <v>115</v>
      </c>
    </row>
    <row r="1298" spans="1:8" x14ac:dyDescent="0.25">
      <c r="A1298" s="21">
        <v>2035</v>
      </c>
      <c r="B1298" s="21">
        <v>1</v>
      </c>
      <c r="C1298" s="21">
        <v>0</v>
      </c>
      <c r="D1298" s="21" t="s">
        <v>79</v>
      </c>
      <c r="E1298" s="21" t="s">
        <v>74</v>
      </c>
      <c r="F1298" s="21" t="s">
        <v>71</v>
      </c>
      <c r="G1298" s="21">
        <v>4</v>
      </c>
      <c r="H1298" s="21">
        <v>55</v>
      </c>
    </row>
    <row r="1299" spans="1:8" x14ac:dyDescent="0.25">
      <c r="A1299" s="21">
        <v>2035</v>
      </c>
      <c r="B1299" s="21">
        <v>1</v>
      </c>
      <c r="C1299" s="21">
        <v>0</v>
      </c>
      <c r="D1299" s="21" t="s">
        <v>79</v>
      </c>
      <c r="E1299" s="21" t="s">
        <v>74</v>
      </c>
      <c r="F1299" s="21" t="s">
        <v>72</v>
      </c>
      <c r="G1299" s="21">
        <v>0</v>
      </c>
      <c r="H1299" s="21">
        <v>165</v>
      </c>
    </row>
    <row r="1300" spans="1:8" x14ac:dyDescent="0.25">
      <c r="A1300" s="21">
        <v>2035</v>
      </c>
      <c r="B1300" s="21">
        <v>1</v>
      </c>
      <c r="C1300" s="21">
        <v>0</v>
      </c>
      <c r="D1300" s="21" t="s">
        <v>79</v>
      </c>
      <c r="E1300" s="21" t="s">
        <v>74</v>
      </c>
      <c r="F1300" s="21" t="s">
        <v>72</v>
      </c>
      <c r="G1300" s="21">
        <v>1</v>
      </c>
      <c r="H1300" s="21">
        <v>263</v>
      </c>
    </row>
    <row r="1301" spans="1:8" x14ac:dyDescent="0.25">
      <c r="A1301" s="21">
        <v>2035</v>
      </c>
      <c r="B1301" s="21">
        <v>1</v>
      </c>
      <c r="C1301" s="21">
        <v>0</v>
      </c>
      <c r="D1301" s="21" t="s">
        <v>79</v>
      </c>
      <c r="E1301" s="21" t="s">
        <v>74</v>
      </c>
      <c r="F1301" s="21" t="s">
        <v>72</v>
      </c>
      <c r="G1301" s="21">
        <v>2</v>
      </c>
      <c r="H1301" s="21">
        <v>171</v>
      </c>
    </row>
    <row r="1302" spans="1:8" x14ac:dyDescent="0.25">
      <c r="A1302" s="21">
        <v>2035</v>
      </c>
      <c r="B1302" s="21">
        <v>1</v>
      </c>
      <c r="C1302" s="21">
        <v>0</v>
      </c>
      <c r="D1302" s="21" t="s">
        <v>79</v>
      </c>
      <c r="E1302" s="21" t="s">
        <v>74</v>
      </c>
      <c r="F1302" s="21" t="s">
        <v>72</v>
      </c>
      <c r="G1302" s="21">
        <v>3</v>
      </c>
      <c r="H1302" s="21">
        <v>58</v>
      </c>
    </row>
    <row r="1303" spans="1:8" x14ac:dyDescent="0.25">
      <c r="A1303" s="21">
        <v>2035</v>
      </c>
      <c r="B1303" s="21">
        <v>1</v>
      </c>
      <c r="C1303" s="21">
        <v>0</v>
      </c>
      <c r="D1303" s="21" t="s">
        <v>79</v>
      </c>
      <c r="E1303" s="21" t="s">
        <v>74</v>
      </c>
      <c r="F1303" s="21" t="s">
        <v>72</v>
      </c>
      <c r="G1303" s="21">
        <v>4</v>
      </c>
      <c r="H1303" s="21">
        <v>24</v>
      </c>
    </row>
    <row r="1304" spans="1:8" x14ac:dyDescent="0.25">
      <c r="A1304" s="21">
        <v>2035</v>
      </c>
      <c r="B1304" s="21">
        <v>1</v>
      </c>
      <c r="C1304" s="21">
        <v>0</v>
      </c>
      <c r="D1304" s="21" t="s">
        <v>79</v>
      </c>
      <c r="E1304" s="21" t="s">
        <v>73</v>
      </c>
      <c r="F1304" s="21" t="s">
        <v>71</v>
      </c>
      <c r="G1304" s="21">
        <v>0</v>
      </c>
      <c r="H1304" s="21">
        <v>448</v>
      </c>
    </row>
    <row r="1305" spans="1:8" x14ac:dyDescent="0.25">
      <c r="A1305" s="21">
        <v>2035</v>
      </c>
      <c r="B1305" s="21">
        <v>1</v>
      </c>
      <c r="C1305" s="21">
        <v>0</v>
      </c>
      <c r="D1305" s="21" t="s">
        <v>79</v>
      </c>
      <c r="E1305" s="21" t="s">
        <v>73</v>
      </c>
      <c r="F1305" s="21" t="s">
        <v>71</v>
      </c>
      <c r="G1305" s="21">
        <v>1</v>
      </c>
      <c r="H1305" s="21">
        <v>3763</v>
      </c>
    </row>
    <row r="1306" spans="1:8" x14ac:dyDescent="0.25">
      <c r="A1306" s="21">
        <v>2035</v>
      </c>
      <c r="B1306" s="21">
        <v>1</v>
      </c>
      <c r="C1306" s="21">
        <v>0</v>
      </c>
      <c r="D1306" s="21" t="s">
        <v>79</v>
      </c>
      <c r="E1306" s="21" t="s">
        <v>73</v>
      </c>
      <c r="F1306" s="21" t="s">
        <v>71</v>
      </c>
      <c r="G1306" s="21">
        <v>2</v>
      </c>
      <c r="H1306" s="21">
        <v>4785</v>
      </c>
    </row>
    <row r="1307" spans="1:8" x14ac:dyDescent="0.25">
      <c r="A1307" s="21">
        <v>2035</v>
      </c>
      <c r="B1307" s="21">
        <v>1</v>
      </c>
      <c r="C1307" s="21">
        <v>0</v>
      </c>
      <c r="D1307" s="21" t="s">
        <v>79</v>
      </c>
      <c r="E1307" s="21" t="s">
        <v>73</v>
      </c>
      <c r="F1307" s="21" t="s">
        <v>71</v>
      </c>
      <c r="G1307" s="21">
        <v>3</v>
      </c>
      <c r="H1307" s="21">
        <v>1940</v>
      </c>
    </row>
    <row r="1308" spans="1:8" x14ac:dyDescent="0.25">
      <c r="A1308" s="21">
        <v>2035</v>
      </c>
      <c r="B1308" s="21">
        <v>1</v>
      </c>
      <c r="C1308" s="21">
        <v>0</v>
      </c>
      <c r="D1308" s="21" t="s">
        <v>79</v>
      </c>
      <c r="E1308" s="21" t="s">
        <v>73</v>
      </c>
      <c r="F1308" s="21" t="s">
        <v>71</v>
      </c>
      <c r="G1308" s="21">
        <v>4</v>
      </c>
      <c r="H1308" s="21">
        <v>1373</v>
      </c>
    </row>
    <row r="1309" spans="1:8" x14ac:dyDescent="0.25">
      <c r="A1309" s="21">
        <v>2035</v>
      </c>
      <c r="B1309" s="21">
        <v>1</v>
      </c>
      <c r="C1309" s="21">
        <v>0</v>
      </c>
      <c r="D1309" s="21" t="s">
        <v>79</v>
      </c>
      <c r="E1309" s="21" t="s">
        <v>73</v>
      </c>
      <c r="F1309" s="21" t="s">
        <v>72</v>
      </c>
      <c r="G1309" s="21">
        <v>0</v>
      </c>
      <c r="H1309" s="21">
        <v>441</v>
      </c>
    </row>
    <row r="1310" spans="1:8" x14ac:dyDescent="0.25">
      <c r="A1310" s="21">
        <v>2035</v>
      </c>
      <c r="B1310" s="21">
        <v>1</v>
      </c>
      <c r="C1310" s="21">
        <v>0</v>
      </c>
      <c r="D1310" s="21" t="s">
        <v>79</v>
      </c>
      <c r="E1310" s="21" t="s">
        <v>73</v>
      </c>
      <c r="F1310" s="21" t="s">
        <v>72</v>
      </c>
      <c r="G1310" s="21">
        <v>1</v>
      </c>
      <c r="H1310" s="21">
        <v>817</v>
      </c>
    </row>
    <row r="1311" spans="1:8" x14ac:dyDescent="0.25">
      <c r="A1311" s="21">
        <v>2035</v>
      </c>
      <c r="B1311" s="21">
        <v>1</v>
      </c>
      <c r="C1311" s="21">
        <v>0</v>
      </c>
      <c r="D1311" s="21" t="s">
        <v>79</v>
      </c>
      <c r="E1311" s="21" t="s">
        <v>73</v>
      </c>
      <c r="F1311" s="21" t="s">
        <v>72</v>
      </c>
      <c r="G1311" s="21">
        <v>2</v>
      </c>
      <c r="H1311" s="21">
        <v>1380</v>
      </c>
    </row>
    <row r="1312" spans="1:8" x14ac:dyDescent="0.25">
      <c r="A1312" s="21">
        <v>2035</v>
      </c>
      <c r="B1312" s="21">
        <v>1</v>
      </c>
      <c r="C1312" s="21">
        <v>0</v>
      </c>
      <c r="D1312" s="21" t="s">
        <v>79</v>
      </c>
      <c r="E1312" s="21" t="s">
        <v>73</v>
      </c>
      <c r="F1312" s="21" t="s">
        <v>72</v>
      </c>
      <c r="G1312" s="21">
        <v>3</v>
      </c>
      <c r="H1312" s="21">
        <v>656</v>
      </c>
    </row>
    <row r="1313" spans="1:8" x14ac:dyDescent="0.25">
      <c r="A1313" s="21">
        <v>2035</v>
      </c>
      <c r="B1313" s="21">
        <v>1</v>
      </c>
      <c r="C1313" s="21">
        <v>0</v>
      </c>
      <c r="D1313" s="21" t="s">
        <v>79</v>
      </c>
      <c r="E1313" s="21" t="s">
        <v>73</v>
      </c>
      <c r="F1313" s="21" t="s">
        <v>72</v>
      </c>
      <c r="G1313" s="21">
        <v>4</v>
      </c>
      <c r="H1313" s="21">
        <v>464</v>
      </c>
    </row>
    <row r="1314" spans="1:8" x14ac:dyDescent="0.25">
      <c r="A1314" s="21">
        <v>2035</v>
      </c>
      <c r="B1314" s="21">
        <v>1</v>
      </c>
      <c r="C1314" s="21">
        <v>0</v>
      </c>
      <c r="D1314" s="21" t="s">
        <v>79</v>
      </c>
      <c r="E1314" s="21" t="s">
        <v>76</v>
      </c>
      <c r="F1314" s="21" t="s">
        <v>71</v>
      </c>
      <c r="G1314" s="21">
        <v>0</v>
      </c>
      <c r="H1314" s="21">
        <v>1050</v>
      </c>
    </row>
    <row r="1315" spans="1:8" x14ac:dyDescent="0.25">
      <c r="A1315" s="21">
        <v>2035</v>
      </c>
      <c r="B1315" s="21">
        <v>1</v>
      </c>
      <c r="C1315" s="21">
        <v>0</v>
      </c>
      <c r="D1315" s="21" t="s">
        <v>79</v>
      </c>
      <c r="E1315" s="21" t="s">
        <v>76</v>
      </c>
      <c r="F1315" s="21" t="s">
        <v>71</v>
      </c>
      <c r="G1315" s="21">
        <v>1</v>
      </c>
      <c r="H1315" s="21">
        <v>915</v>
      </c>
    </row>
    <row r="1316" spans="1:8" x14ac:dyDescent="0.25">
      <c r="A1316" s="21">
        <v>2035</v>
      </c>
      <c r="B1316" s="21">
        <v>1</v>
      </c>
      <c r="C1316" s="21">
        <v>0</v>
      </c>
      <c r="D1316" s="21" t="s">
        <v>79</v>
      </c>
      <c r="E1316" s="21" t="s">
        <v>76</v>
      </c>
      <c r="F1316" s="21" t="s">
        <v>71</v>
      </c>
      <c r="G1316" s="21">
        <v>2</v>
      </c>
      <c r="H1316" s="21">
        <v>715</v>
      </c>
    </row>
    <row r="1317" spans="1:8" x14ac:dyDescent="0.25">
      <c r="A1317" s="21">
        <v>2035</v>
      </c>
      <c r="B1317" s="21">
        <v>1</v>
      </c>
      <c r="C1317" s="21">
        <v>0</v>
      </c>
      <c r="D1317" s="21" t="s">
        <v>79</v>
      </c>
      <c r="E1317" s="21" t="s">
        <v>76</v>
      </c>
      <c r="F1317" s="21" t="s">
        <v>71</v>
      </c>
      <c r="G1317" s="21">
        <v>3</v>
      </c>
      <c r="H1317" s="21">
        <v>235</v>
      </c>
    </row>
    <row r="1318" spans="1:8" x14ac:dyDescent="0.25">
      <c r="A1318" s="21">
        <v>2035</v>
      </c>
      <c r="B1318" s="21">
        <v>1</v>
      </c>
      <c r="C1318" s="21">
        <v>0</v>
      </c>
      <c r="D1318" s="21" t="s">
        <v>79</v>
      </c>
      <c r="E1318" s="21" t="s">
        <v>76</v>
      </c>
      <c r="F1318" s="21" t="s">
        <v>71</v>
      </c>
      <c r="G1318" s="21">
        <v>4</v>
      </c>
      <c r="H1318" s="21">
        <v>175</v>
      </c>
    </row>
    <row r="1319" spans="1:8" x14ac:dyDescent="0.25">
      <c r="A1319" s="21">
        <v>2035</v>
      </c>
      <c r="B1319" s="21">
        <v>1</v>
      </c>
      <c r="C1319" s="21">
        <v>0</v>
      </c>
      <c r="D1319" s="21" t="s">
        <v>79</v>
      </c>
      <c r="E1319" s="21" t="s">
        <v>76</v>
      </c>
      <c r="F1319" s="21" t="s">
        <v>72</v>
      </c>
      <c r="G1319" s="21">
        <v>0</v>
      </c>
      <c r="H1319" s="21">
        <v>1800</v>
      </c>
    </row>
    <row r="1320" spans="1:8" x14ac:dyDescent="0.25">
      <c r="A1320" s="21">
        <v>2035</v>
      </c>
      <c r="B1320" s="21">
        <v>1</v>
      </c>
      <c r="C1320" s="21">
        <v>0</v>
      </c>
      <c r="D1320" s="21" t="s">
        <v>79</v>
      </c>
      <c r="E1320" s="21" t="s">
        <v>76</v>
      </c>
      <c r="F1320" s="21" t="s">
        <v>72</v>
      </c>
      <c r="G1320" s="21">
        <v>1</v>
      </c>
      <c r="H1320" s="21">
        <v>1223</v>
      </c>
    </row>
    <row r="1321" spans="1:8" x14ac:dyDescent="0.25">
      <c r="A1321" s="21">
        <v>2035</v>
      </c>
      <c r="B1321" s="21">
        <v>1</v>
      </c>
      <c r="C1321" s="21">
        <v>0</v>
      </c>
      <c r="D1321" s="21" t="s">
        <v>79</v>
      </c>
      <c r="E1321" s="21" t="s">
        <v>76</v>
      </c>
      <c r="F1321" s="21" t="s">
        <v>72</v>
      </c>
      <c r="G1321" s="21">
        <v>2</v>
      </c>
      <c r="H1321" s="21">
        <v>876</v>
      </c>
    </row>
    <row r="1322" spans="1:8" x14ac:dyDescent="0.25">
      <c r="A1322" s="21">
        <v>2035</v>
      </c>
      <c r="B1322" s="21">
        <v>1</v>
      </c>
      <c r="C1322" s="21">
        <v>0</v>
      </c>
      <c r="D1322" s="21" t="s">
        <v>79</v>
      </c>
      <c r="E1322" s="21" t="s">
        <v>76</v>
      </c>
      <c r="F1322" s="21" t="s">
        <v>72</v>
      </c>
      <c r="G1322" s="21">
        <v>3</v>
      </c>
      <c r="H1322" s="21">
        <v>308</v>
      </c>
    </row>
    <row r="1323" spans="1:8" x14ac:dyDescent="0.25">
      <c r="A1323" s="21">
        <v>2035</v>
      </c>
      <c r="B1323" s="21">
        <v>1</v>
      </c>
      <c r="C1323" s="21">
        <v>0</v>
      </c>
      <c r="D1323" s="21" t="s">
        <v>79</v>
      </c>
      <c r="E1323" s="21" t="s">
        <v>76</v>
      </c>
      <c r="F1323" s="21" t="s">
        <v>72</v>
      </c>
      <c r="G1323" s="21">
        <v>4</v>
      </c>
      <c r="H1323" s="21">
        <v>188</v>
      </c>
    </row>
    <row r="1324" spans="1:8" x14ac:dyDescent="0.25">
      <c r="A1324" s="21">
        <v>2035</v>
      </c>
      <c r="B1324" s="21">
        <v>1</v>
      </c>
      <c r="C1324" s="21">
        <v>0</v>
      </c>
      <c r="D1324" s="21" t="s">
        <v>78</v>
      </c>
      <c r="E1324" s="21" t="s">
        <v>70</v>
      </c>
      <c r="F1324" s="21" t="s">
        <v>71</v>
      </c>
      <c r="G1324" s="21">
        <v>0</v>
      </c>
      <c r="H1324" s="21">
        <v>357</v>
      </c>
    </row>
    <row r="1325" spans="1:8" x14ac:dyDescent="0.25">
      <c r="A1325" s="21">
        <v>2035</v>
      </c>
      <c r="B1325" s="21">
        <v>1</v>
      </c>
      <c r="C1325" s="21">
        <v>0</v>
      </c>
      <c r="D1325" s="21" t="s">
        <v>78</v>
      </c>
      <c r="E1325" s="21" t="s">
        <v>70</v>
      </c>
      <c r="F1325" s="21" t="s">
        <v>71</v>
      </c>
      <c r="G1325" s="21">
        <v>1</v>
      </c>
      <c r="H1325" s="21">
        <v>5473</v>
      </c>
    </row>
    <row r="1326" spans="1:8" x14ac:dyDescent="0.25">
      <c r="A1326" s="21">
        <v>2035</v>
      </c>
      <c r="B1326" s="21">
        <v>1</v>
      </c>
      <c r="C1326" s="21">
        <v>0</v>
      </c>
      <c r="D1326" s="21" t="s">
        <v>78</v>
      </c>
      <c r="E1326" s="21" t="s">
        <v>70</v>
      </c>
      <c r="F1326" s="21" t="s">
        <v>71</v>
      </c>
      <c r="G1326" s="21">
        <v>2</v>
      </c>
      <c r="H1326" s="21">
        <v>9659</v>
      </c>
    </row>
    <row r="1327" spans="1:8" x14ac:dyDescent="0.25">
      <c r="A1327" s="21">
        <v>2035</v>
      </c>
      <c r="B1327" s="21">
        <v>1</v>
      </c>
      <c r="C1327" s="21">
        <v>0</v>
      </c>
      <c r="D1327" s="21" t="s">
        <v>78</v>
      </c>
      <c r="E1327" s="21" t="s">
        <v>70</v>
      </c>
      <c r="F1327" s="21" t="s">
        <v>71</v>
      </c>
      <c r="G1327" s="21">
        <v>3</v>
      </c>
      <c r="H1327" s="21">
        <v>3339</v>
      </c>
    </row>
    <row r="1328" spans="1:8" x14ac:dyDescent="0.25">
      <c r="A1328" s="21">
        <v>2035</v>
      </c>
      <c r="B1328" s="21">
        <v>1</v>
      </c>
      <c r="C1328" s="21">
        <v>0</v>
      </c>
      <c r="D1328" s="21" t="s">
        <v>78</v>
      </c>
      <c r="E1328" s="21" t="s">
        <v>70</v>
      </c>
      <c r="F1328" s="21" t="s">
        <v>71</v>
      </c>
      <c r="G1328" s="21">
        <v>4</v>
      </c>
      <c r="H1328" s="21">
        <v>1666</v>
      </c>
    </row>
    <row r="1329" spans="1:8" x14ac:dyDescent="0.25">
      <c r="A1329" s="21">
        <v>2035</v>
      </c>
      <c r="B1329" s="21">
        <v>1</v>
      </c>
      <c r="C1329" s="21">
        <v>0</v>
      </c>
      <c r="D1329" s="21" t="s">
        <v>78</v>
      </c>
      <c r="E1329" s="21" t="s">
        <v>70</v>
      </c>
      <c r="F1329" s="21" t="s">
        <v>72</v>
      </c>
      <c r="G1329" s="21">
        <v>0</v>
      </c>
      <c r="H1329" s="21">
        <v>1035</v>
      </c>
    </row>
    <row r="1330" spans="1:8" x14ac:dyDescent="0.25">
      <c r="A1330" s="21">
        <v>2035</v>
      </c>
      <c r="B1330" s="21">
        <v>1</v>
      </c>
      <c r="C1330" s="21">
        <v>0</v>
      </c>
      <c r="D1330" s="21" t="s">
        <v>78</v>
      </c>
      <c r="E1330" s="21" t="s">
        <v>70</v>
      </c>
      <c r="F1330" s="21" t="s">
        <v>72</v>
      </c>
      <c r="G1330" s="21">
        <v>1</v>
      </c>
      <c r="H1330" s="21">
        <v>16512</v>
      </c>
    </row>
    <row r="1331" spans="1:8" x14ac:dyDescent="0.25">
      <c r="A1331" s="21">
        <v>2035</v>
      </c>
      <c r="B1331" s="21">
        <v>1</v>
      </c>
      <c r="C1331" s="21">
        <v>0</v>
      </c>
      <c r="D1331" s="21" t="s">
        <v>78</v>
      </c>
      <c r="E1331" s="21" t="s">
        <v>70</v>
      </c>
      <c r="F1331" s="21" t="s">
        <v>72</v>
      </c>
      <c r="G1331" s="21">
        <v>2</v>
      </c>
      <c r="H1331" s="21">
        <v>24670</v>
      </c>
    </row>
    <row r="1332" spans="1:8" x14ac:dyDescent="0.25">
      <c r="A1332" s="21">
        <v>2035</v>
      </c>
      <c r="B1332" s="21">
        <v>1</v>
      </c>
      <c r="C1332" s="21">
        <v>0</v>
      </c>
      <c r="D1332" s="21" t="s">
        <v>78</v>
      </c>
      <c r="E1332" s="21" t="s">
        <v>70</v>
      </c>
      <c r="F1332" s="21" t="s">
        <v>72</v>
      </c>
      <c r="G1332" s="21">
        <v>3</v>
      </c>
      <c r="H1332" s="21">
        <v>8882</v>
      </c>
    </row>
    <row r="1333" spans="1:8" x14ac:dyDescent="0.25">
      <c r="A1333" s="21">
        <v>2035</v>
      </c>
      <c r="B1333" s="21">
        <v>1</v>
      </c>
      <c r="C1333" s="21">
        <v>0</v>
      </c>
      <c r="D1333" s="21" t="s">
        <v>78</v>
      </c>
      <c r="E1333" s="21" t="s">
        <v>70</v>
      </c>
      <c r="F1333" s="21" t="s">
        <v>72</v>
      </c>
      <c r="G1333" s="21">
        <v>4</v>
      </c>
      <c r="H1333" s="21">
        <v>4320</v>
      </c>
    </row>
    <row r="1334" spans="1:8" x14ac:dyDescent="0.25">
      <c r="A1334" s="21">
        <v>2035</v>
      </c>
      <c r="B1334" s="21">
        <v>1</v>
      </c>
      <c r="C1334" s="21">
        <v>0</v>
      </c>
      <c r="D1334" s="21" t="s">
        <v>78</v>
      </c>
      <c r="E1334" s="21" t="s">
        <v>74</v>
      </c>
      <c r="F1334" s="21" t="s">
        <v>71</v>
      </c>
      <c r="G1334" s="21">
        <v>0</v>
      </c>
      <c r="H1334" s="21">
        <v>449</v>
      </c>
    </row>
    <row r="1335" spans="1:8" x14ac:dyDescent="0.25">
      <c r="A1335" s="21">
        <v>2035</v>
      </c>
      <c r="B1335" s="21">
        <v>1</v>
      </c>
      <c r="C1335" s="21">
        <v>0</v>
      </c>
      <c r="D1335" s="21" t="s">
        <v>78</v>
      </c>
      <c r="E1335" s="21" t="s">
        <v>74</v>
      </c>
      <c r="F1335" s="21" t="s">
        <v>71</v>
      </c>
      <c r="G1335" s="21">
        <v>1</v>
      </c>
      <c r="H1335" s="21">
        <v>590</v>
      </c>
    </row>
    <row r="1336" spans="1:8" x14ac:dyDescent="0.25">
      <c r="A1336" s="21">
        <v>2035</v>
      </c>
      <c r="B1336" s="21">
        <v>1</v>
      </c>
      <c r="C1336" s="21">
        <v>0</v>
      </c>
      <c r="D1336" s="21" t="s">
        <v>78</v>
      </c>
      <c r="E1336" s="21" t="s">
        <v>74</v>
      </c>
      <c r="F1336" s="21" t="s">
        <v>71</v>
      </c>
      <c r="G1336" s="21">
        <v>2</v>
      </c>
      <c r="H1336" s="21">
        <v>526</v>
      </c>
    </row>
    <row r="1337" spans="1:8" x14ac:dyDescent="0.25">
      <c r="A1337" s="21">
        <v>2035</v>
      </c>
      <c r="B1337" s="21">
        <v>1</v>
      </c>
      <c r="C1337" s="21">
        <v>0</v>
      </c>
      <c r="D1337" s="21" t="s">
        <v>78</v>
      </c>
      <c r="E1337" s="21" t="s">
        <v>74</v>
      </c>
      <c r="F1337" s="21" t="s">
        <v>71</v>
      </c>
      <c r="G1337" s="21">
        <v>3</v>
      </c>
      <c r="H1337" s="21">
        <v>148</v>
      </c>
    </row>
    <row r="1338" spans="1:8" x14ac:dyDescent="0.25">
      <c r="A1338" s="21">
        <v>2035</v>
      </c>
      <c r="B1338" s="21">
        <v>1</v>
      </c>
      <c r="C1338" s="21">
        <v>0</v>
      </c>
      <c r="D1338" s="21" t="s">
        <v>78</v>
      </c>
      <c r="E1338" s="21" t="s">
        <v>74</v>
      </c>
      <c r="F1338" s="21" t="s">
        <v>71</v>
      </c>
      <c r="G1338" s="21">
        <v>4</v>
      </c>
      <c r="H1338" s="21">
        <v>70</v>
      </c>
    </row>
    <row r="1339" spans="1:8" x14ac:dyDescent="0.25">
      <c r="A1339" s="21">
        <v>2035</v>
      </c>
      <c r="B1339" s="21">
        <v>1</v>
      </c>
      <c r="C1339" s="21">
        <v>0</v>
      </c>
      <c r="D1339" s="21" t="s">
        <v>78</v>
      </c>
      <c r="E1339" s="21" t="s">
        <v>74</v>
      </c>
      <c r="F1339" s="21" t="s">
        <v>72</v>
      </c>
      <c r="G1339" s="21">
        <v>0</v>
      </c>
      <c r="H1339" s="21">
        <v>497</v>
      </c>
    </row>
    <row r="1340" spans="1:8" x14ac:dyDescent="0.25">
      <c r="A1340" s="21">
        <v>2035</v>
      </c>
      <c r="B1340" s="21">
        <v>1</v>
      </c>
      <c r="C1340" s="21">
        <v>0</v>
      </c>
      <c r="D1340" s="21" t="s">
        <v>78</v>
      </c>
      <c r="E1340" s="21" t="s">
        <v>74</v>
      </c>
      <c r="F1340" s="21" t="s">
        <v>72</v>
      </c>
      <c r="G1340" s="21">
        <v>1</v>
      </c>
      <c r="H1340" s="21">
        <v>641</v>
      </c>
    </row>
    <row r="1341" spans="1:8" x14ac:dyDescent="0.25">
      <c r="A1341" s="21">
        <v>2035</v>
      </c>
      <c r="B1341" s="21">
        <v>1</v>
      </c>
      <c r="C1341" s="21">
        <v>0</v>
      </c>
      <c r="D1341" s="21" t="s">
        <v>78</v>
      </c>
      <c r="E1341" s="21" t="s">
        <v>74</v>
      </c>
      <c r="F1341" s="21" t="s">
        <v>72</v>
      </c>
      <c r="G1341" s="21">
        <v>2</v>
      </c>
      <c r="H1341" s="21">
        <v>463</v>
      </c>
    </row>
    <row r="1342" spans="1:8" x14ac:dyDescent="0.25">
      <c r="A1342" s="21">
        <v>2035</v>
      </c>
      <c r="B1342" s="21">
        <v>1</v>
      </c>
      <c r="C1342" s="21">
        <v>0</v>
      </c>
      <c r="D1342" s="21" t="s">
        <v>78</v>
      </c>
      <c r="E1342" s="21" t="s">
        <v>74</v>
      </c>
      <c r="F1342" s="21" t="s">
        <v>72</v>
      </c>
      <c r="G1342" s="21">
        <v>3</v>
      </c>
      <c r="H1342" s="21">
        <v>121</v>
      </c>
    </row>
    <row r="1343" spans="1:8" x14ac:dyDescent="0.25">
      <c r="A1343" s="21">
        <v>2035</v>
      </c>
      <c r="B1343" s="21">
        <v>1</v>
      </c>
      <c r="C1343" s="21">
        <v>0</v>
      </c>
      <c r="D1343" s="21" t="s">
        <v>78</v>
      </c>
      <c r="E1343" s="21" t="s">
        <v>74</v>
      </c>
      <c r="F1343" s="21" t="s">
        <v>72</v>
      </c>
      <c r="G1343" s="21">
        <v>4</v>
      </c>
      <c r="H1343" s="21">
        <v>59</v>
      </c>
    </row>
    <row r="1344" spans="1:8" x14ac:dyDescent="0.25">
      <c r="A1344" s="21">
        <v>2035</v>
      </c>
      <c r="B1344" s="21">
        <v>1</v>
      </c>
      <c r="C1344" s="21">
        <v>0</v>
      </c>
      <c r="D1344" s="21" t="s">
        <v>78</v>
      </c>
      <c r="E1344" s="21" t="s">
        <v>73</v>
      </c>
      <c r="F1344" s="21" t="s">
        <v>71</v>
      </c>
      <c r="G1344" s="21">
        <v>0</v>
      </c>
      <c r="H1344" s="21">
        <v>1468</v>
      </c>
    </row>
    <row r="1345" spans="1:8" x14ac:dyDescent="0.25">
      <c r="A1345" s="21">
        <v>2035</v>
      </c>
      <c r="B1345" s="21">
        <v>1</v>
      </c>
      <c r="C1345" s="21">
        <v>0</v>
      </c>
      <c r="D1345" s="21" t="s">
        <v>78</v>
      </c>
      <c r="E1345" s="21" t="s">
        <v>73</v>
      </c>
      <c r="F1345" s="21" t="s">
        <v>71</v>
      </c>
      <c r="G1345" s="21">
        <v>1</v>
      </c>
      <c r="H1345" s="21">
        <v>10812</v>
      </c>
    </row>
    <row r="1346" spans="1:8" x14ac:dyDescent="0.25">
      <c r="A1346" s="21">
        <v>2035</v>
      </c>
      <c r="B1346" s="21">
        <v>1</v>
      </c>
      <c r="C1346" s="21">
        <v>0</v>
      </c>
      <c r="D1346" s="21" t="s">
        <v>78</v>
      </c>
      <c r="E1346" s="21" t="s">
        <v>73</v>
      </c>
      <c r="F1346" s="21" t="s">
        <v>71</v>
      </c>
      <c r="G1346" s="21">
        <v>2</v>
      </c>
      <c r="H1346" s="21">
        <v>13619</v>
      </c>
    </row>
    <row r="1347" spans="1:8" x14ac:dyDescent="0.25">
      <c r="A1347" s="21">
        <v>2035</v>
      </c>
      <c r="B1347" s="21">
        <v>1</v>
      </c>
      <c r="C1347" s="21">
        <v>0</v>
      </c>
      <c r="D1347" s="21" t="s">
        <v>78</v>
      </c>
      <c r="E1347" s="21" t="s">
        <v>73</v>
      </c>
      <c r="F1347" s="21" t="s">
        <v>71</v>
      </c>
      <c r="G1347" s="21">
        <v>3</v>
      </c>
      <c r="H1347" s="21">
        <v>5644</v>
      </c>
    </row>
    <row r="1348" spans="1:8" x14ac:dyDescent="0.25">
      <c r="A1348" s="21">
        <v>2035</v>
      </c>
      <c r="B1348" s="21">
        <v>1</v>
      </c>
      <c r="C1348" s="21">
        <v>0</v>
      </c>
      <c r="D1348" s="21" t="s">
        <v>78</v>
      </c>
      <c r="E1348" s="21" t="s">
        <v>73</v>
      </c>
      <c r="F1348" s="21" t="s">
        <v>71</v>
      </c>
      <c r="G1348" s="21">
        <v>4</v>
      </c>
      <c r="H1348" s="21">
        <v>3530</v>
      </c>
    </row>
    <row r="1349" spans="1:8" x14ac:dyDescent="0.25">
      <c r="A1349" s="21">
        <v>2035</v>
      </c>
      <c r="B1349" s="21">
        <v>1</v>
      </c>
      <c r="C1349" s="21">
        <v>0</v>
      </c>
      <c r="D1349" s="21" t="s">
        <v>78</v>
      </c>
      <c r="E1349" s="21" t="s">
        <v>73</v>
      </c>
      <c r="F1349" s="21" t="s">
        <v>72</v>
      </c>
      <c r="G1349" s="21">
        <v>0</v>
      </c>
      <c r="H1349" s="21">
        <v>1211</v>
      </c>
    </row>
    <row r="1350" spans="1:8" x14ac:dyDescent="0.25">
      <c r="A1350" s="21">
        <v>2035</v>
      </c>
      <c r="B1350" s="21">
        <v>1</v>
      </c>
      <c r="C1350" s="21">
        <v>0</v>
      </c>
      <c r="D1350" s="21" t="s">
        <v>78</v>
      </c>
      <c r="E1350" s="21" t="s">
        <v>73</v>
      </c>
      <c r="F1350" s="21" t="s">
        <v>72</v>
      </c>
      <c r="G1350" s="21">
        <v>1</v>
      </c>
      <c r="H1350" s="21">
        <v>2306</v>
      </c>
    </row>
    <row r="1351" spans="1:8" x14ac:dyDescent="0.25">
      <c r="A1351" s="21">
        <v>2035</v>
      </c>
      <c r="B1351" s="21">
        <v>1</v>
      </c>
      <c r="C1351" s="21">
        <v>0</v>
      </c>
      <c r="D1351" s="21" t="s">
        <v>78</v>
      </c>
      <c r="E1351" s="21" t="s">
        <v>73</v>
      </c>
      <c r="F1351" s="21" t="s">
        <v>72</v>
      </c>
      <c r="G1351" s="21">
        <v>2</v>
      </c>
      <c r="H1351" s="21">
        <v>4249</v>
      </c>
    </row>
    <row r="1352" spans="1:8" x14ac:dyDescent="0.25">
      <c r="A1352" s="21">
        <v>2035</v>
      </c>
      <c r="B1352" s="21">
        <v>1</v>
      </c>
      <c r="C1352" s="21">
        <v>0</v>
      </c>
      <c r="D1352" s="21" t="s">
        <v>78</v>
      </c>
      <c r="E1352" s="21" t="s">
        <v>73</v>
      </c>
      <c r="F1352" s="21" t="s">
        <v>72</v>
      </c>
      <c r="G1352" s="21">
        <v>3</v>
      </c>
      <c r="H1352" s="21">
        <v>1905</v>
      </c>
    </row>
    <row r="1353" spans="1:8" x14ac:dyDescent="0.25">
      <c r="A1353" s="21">
        <v>2035</v>
      </c>
      <c r="B1353" s="21">
        <v>1</v>
      </c>
      <c r="C1353" s="21">
        <v>0</v>
      </c>
      <c r="D1353" s="21" t="s">
        <v>78</v>
      </c>
      <c r="E1353" s="21" t="s">
        <v>73</v>
      </c>
      <c r="F1353" s="21" t="s">
        <v>72</v>
      </c>
      <c r="G1353" s="21">
        <v>4</v>
      </c>
      <c r="H1353" s="21">
        <v>1349</v>
      </c>
    </row>
    <row r="1354" spans="1:8" x14ac:dyDescent="0.25">
      <c r="A1354" s="21">
        <v>2035</v>
      </c>
      <c r="B1354" s="21">
        <v>1</v>
      </c>
      <c r="C1354" s="21">
        <v>0</v>
      </c>
      <c r="D1354" s="21" t="s">
        <v>78</v>
      </c>
      <c r="E1354" s="21" t="s">
        <v>76</v>
      </c>
      <c r="F1354" s="21" t="s">
        <v>71</v>
      </c>
      <c r="G1354" s="21">
        <v>0</v>
      </c>
      <c r="H1354" s="21">
        <v>2544</v>
      </c>
    </row>
    <row r="1355" spans="1:8" x14ac:dyDescent="0.25">
      <c r="A1355" s="21">
        <v>2035</v>
      </c>
      <c r="B1355" s="21">
        <v>1</v>
      </c>
      <c r="C1355" s="21">
        <v>0</v>
      </c>
      <c r="D1355" s="21" t="s">
        <v>78</v>
      </c>
      <c r="E1355" s="21" t="s">
        <v>76</v>
      </c>
      <c r="F1355" s="21" t="s">
        <v>71</v>
      </c>
      <c r="G1355" s="21">
        <v>1</v>
      </c>
      <c r="H1355" s="21">
        <v>1976</v>
      </c>
    </row>
    <row r="1356" spans="1:8" x14ac:dyDescent="0.25">
      <c r="A1356" s="21">
        <v>2035</v>
      </c>
      <c r="B1356" s="21">
        <v>1</v>
      </c>
      <c r="C1356" s="21">
        <v>0</v>
      </c>
      <c r="D1356" s="21" t="s">
        <v>78</v>
      </c>
      <c r="E1356" s="21" t="s">
        <v>76</v>
      </c>
      <c r="F1356" s="21" t="s">
        <v>71</v>
      </c>
      <c r="G1356" s="21">
        <v>2</v>
      </c>
      <c r="H1356" s="21">
        <v>1617</v>
      </c>
    </row>
    <row r="1357" spans="1:8" x14ac:dyDescent="0.25">
      <c r="A1357" s="21">
        <v>2035</v>
      </c>
      <c r="B1357" s="21">
        <v>1</v>
      </c>
      <c r="C1357" s="21">
        <v>0</v>
      </c>
      <c r="D1357" s="21" t="s">
        <v>78</v>
      </c>
      <c r="E1357" s="21" t="s">
        <v>76</v>
      </c>
      <c r="F1357" s="21" t="s">
        <v>71</v>
      </c>
      <c r="G1357" s="21">
        <v>3</v>
      </c>
      <c r="H1357" s="21">
        <v>507</v>
      </c>
    </row>
    <row r="1358" spans="1:8" x14ac:dyDescent="0.25">
      <c r="A1358" s="21">
        <v>2035</v>
      </c>
      <c r="B1358" s="21">
        <v>1</v>
      </c>
      <c r="C1358" s="21">
        <v>0</v>
      </c>
      <c r="D1358" s="21" t="s">
        <v>78</v>
      </c>
      <c r="E1358" s="21" t="s">
        <v>76</v>
      </c>
      <c r="F1358" s="21" t="s">
        <v>71</v>
      </c>
      <c r="G1358" s="21">
        <v>4</v>
      </c>
      <c r="H1358" s="21">
        <v>352</v>
      </c>
    </row>
    <row r="1359" spans="1:8" x14ac:dyDescent="0.25">
      <c r="A1359" s="21">
        <v>2035</v>
      </c>
      <c r="B1359" s="21">
        <v>1</v>
      </c>
      <c r="C1359" s="21">
        <v>0</v>
      </c>
      <c r="D1359" s="21" t="s">
        <v>78</v>
      </c>
      <c r="E1359" s="21" t="s">
        <v>76</v>
      </c>
      <c r="F1359" s="21" t="s">
        <v>72</v>
      </c>
      <c r="G1359" s="21">
        <v>0</v>
      </c>
      <c r="H1359" s="21">
        <v>5440</v>
      </c>
    </row>
    <row r="1360" spans="1:8" x14ac:dyDescent="0.25">
      <c r="A1360" s="21">
        <v>2035</v>
      </c>
      <c r="B1360" s="21">
        <v>1</v>
      </c>
      <c r="C1360" s="21">
        <v>0</v>
      </c>
      <c r="D1360" s="21" t="s">
        <v>78</v>
      </c>
      <c r="E1360" s="21" t="s">
        <v>76</v>
      </c>
      <c r="F1360" s="21" t="s">
        <v>72</v>
      </c>
      <c r="G1360" s="21">
        <v>1</v>
      </c>
      <c r="H1360" s="21">
        <v>3213</v>
      </c>
    </row>
    <row r="1361" spans="1:8" x14ac:dyDescent="0.25">
      <c r="A1361" s="21">
        <v>2035</v>
      </c>
      <c r="B1361" s="21">
        <v>1</v>
      </c>
      <c r="C1361" s="21">
        <v>0</v>
      </c>
      <c r="D1361" s="21" t="s">
        <v>78</v>
      </c>
      <c r="E1361" s="21" t="s">
        <v>76</v>
      </c>
      <c r="F1361" s="21" t="s">
        <v>72</v>
      </c>
      <c r="G1361" s="21">
        <v>2</v>
      </c>
      <c r="H1361" s="21">
        <v>2278</v>
      </c>
    </row>
    <row r="1362" spans="1:8" x14ac:dyDescent="0.25">
      <c r="A1362" s="21">
        <v>2035</v>
      </c>
      <c r="B1362" s="21">
        <v>1</v>
      </c>
      <c r="C1362" s="21">
        <v>0</v>
      </c>
      <c r="D1362" s="21" t="s">
        <v>78</v>
      </c>
      <c r="E1362" s="21" t="s">
        <v>76</v>
      </c>
      <c r="F1362" s="21" t="s">
        <v>72</v>
      </c>
      <c r="G1362" s="21">
        <v>3</v>
      </c>
      <c r="H1362" s="21">
        <v>762</v>
      </c>
    </row>
    <row r="1363" spans="1:8" x14ac:dyDescent="0.25">
      <c r="A1363" s="21">
        <v>2035</v>
      </c>
      <c r="B1363" s="21">
        <v>1</v>
      </c>
      <c r="C1363" s="21">
        <v>0</v>
      </c>
      <c r="D1363" s="21" t="s">
        <v>78</v>
      </c>
      <c r="E1363" s="21" t="s">
        <v>76</v>
      </c>
      <c r="F1363" s="21" t="s">
        <v>72</v>
      </c>
      <c r="G1363" s="21">
        <v>4</v>
      </c>
      <c r="H1363" s="21">
        <v>465</v>
      </c>
    </row>
    <row r="1364" spans="1:8" x14ac:dyDescent="0.25">
      <c r="A1364" s="21">
        <v>2035</v>
      </c>
      <c r="B1364" s="21">
        <v>1</v>
      </c>
      <c r="C1364" s="21">
        <v>1</v>
      </c>
      <c r="D1364" s="21" t="s">
        <v>75</v>
      </c>
      <c r="E1364" s="21" t="s">
        <v>70</v>
      </c>
      <c r="F1364" s="21" t="s">
        <v>71</v>
      </c>
      <c r="G1364" s="21">
        <v>0</v>
      </c>
      <c r="H1364" s="21">
        <v>985</v>
      </c>
    </row>
    <row r="1365" spans="1:8" x14ac:dyDescent="0.25">
      <c r="A1365" s="21">
        <v>2035</v>
      </c>
      <c r="B1365" s="21">
        <v>1</v>
      </c>
      <c r="C1365" s="21">
        <v>1</v>
      </c>
      <c r="D1365" s="21" t="s">
        <v>75</v>
      </c>
      <c r="E1365" s="21" t="s">
        <v>70</v>
      </c>
      <c r="F1365" s="21" t="s">
        <v>71</v>
      </c>
      <c r="G1365" s="21">
        <v>1</v>
      </c>
      <c r="H1365" s="21">
        <v>21196</v>
      </c>
    </row>
    <row r="1366" spans="1:8" x14ac:dyDescent="0.25">
      <c r="A1366" s="21">
        <v>2035</v>
      </c>
      <c r="B1366" s="21">
        <v>1</v>
      </c>
      <c r="C1366" s="21">
        <v>1</v>
      </c>
      <c r="D1366" s="21" t="s">
        <v>75</v>
      </c>
      <c r="E1366" s="21" t="s">
        <v>70</v>
      </c>
      <c r="F1366" s="21" t="s">
        <v>71</v>
      </c>
      <c r="G1366" s="21">
        <v>2</v>
      </c>
      <c r="H1366" s="21">
        <v>52872</v>
      </c>
    </row>
    <row r="1367" spans="1:8" x14ac:dyDescent="0.25">
      <c r="A1367" s="21">
        <v>2035</v>
      </c>
      <c r="B1367" s="21">
        <v>1</v>
      </c>
      <c r="C1367" s="21">
        <v>1</v>
      </c>
      <c r="D1367" s="21" t="s">
        <v>75</v>
      </c>
      <c r="E1367" s="21" t="s">
        <v>70</v>
      </c>
      <c r="F1367" s="21" t="s">
        <v>71</v>
      </c>
      <c r="G1367" s="21">
        <v>3</v>
      </c>
      <c r="H1367" s="21">
        <v>23521</v>
      </c>
    </row>
    <row r="1368" spans="1:8" x14ac:dyDescent="0.25">
      <c r="A1368" s="21">
        <v>2035</v>
      </c>
      <c r="B1368" s="21">
        <v>1</v>
      </c>
      <c r="C1368" s="21">
        <v>1</v>
      </c>
      <c r="D1368" s="21" t="s">
        <v>75</v>
      </c>
      <c r="E1368" s="21" t="s">
        <v>70</v>
      </c>
      <c r="F1368" s="21" t="s">
        <v>71</v>
      </c>
      <c r="G1368" s="21">
        <v>4</v>
      </c>
      <c r="H1368" s="21">
        <v>11739</v>
      </c>
    </row>
    <row r="1369" spans="1:8" x14ac:dyDescent="0.25">
      <c r="A1369" s="21">
        <v>2035</v>
      </c>
      <c r="B1369" s="21">
        <v>1</v>
      </c>
      <c r="C1369" s="21">
        <v>1</v>
      </c>
      <c r="D1369" s="21" t="s">
        <v>75</v>
      </c>
      <c r="E1369" s="21" t="s">
        <v>70</v>
      </c>
      <c r="F1369" s="21" t="s">
        <v>72</v>
      </c>
      <c r="G1369" s="21">
        <v>0</v>
      </c>
      <c r="H1369" s="21">
        <v>897</v>
      </c>
    </row>
    <row r="1370" spans="1:8" x14ac:dyDescent="0.25">
      <c r="A1370" s="21">
        <v>2035</v>
      </c>
      <c r="B1370" s="21">
        <v>1</v>
      </c>
      <c r="C1370" s="21">
        <v>1</v>
      </c>
      <c r="D1370" s="21" t="s">
        <v>75</v>
      </c>
      <c r="E1370" s="21" t="s">
        <v>70</v>
      </c>
      <c r="F1370" s="21" t="s">
        <v>72</v>
      </c>
      <c r="G1370" s="21">
        <v>1</v>
      </c>
      <c r="H1370" s="21">
        <v>30933</v>
      </c>
    </row>
    <row r="1371" spans="1:8" x14ac:dyDescent="0.25">
      <c r="A1371" s="21">
        <v>2035</v>
      </c>
      <c r="B1371" s="21">
        <v>1</v>
      </c>
      <c r="C1371" s="21">
        <v>1</v>
      </c>
      <c r="D1371" s="21" t="s">
        <v>75</v>
      </c>
      <c r="E1371" s="21" t="s">
        <v>70</v>
      </c>
      <c r="F1371" s="21" t="s">
        <v>72</v>
      </c>
      <c r="G1371" s="21">
        <v>2</v>
      </c>
      <c r="H1371" s="21">
        <v>70249</v>
      </c>
    </row>
    <row r="1372" spans="1:8" x14ac:dyDescent="0.25">
      <c r="A1372" s="21">
        <v>2035</v>
      </c>
      <c r="B1372" s="21">
        <v>1</v>
      </c>
      <c r="C1372" s="21">
        <v>1</v>
      </c>
      <c r="D1372" s="21" t="s">
        <v>75</v>
      </c>
      <c r="E1372" s="21" t="s">
        <v>70</v>
      </c>
      <c r="F1372" s="21" t="s">
        <v>72</v>
      </c>
      <c r="G1372" s="21">
        <v>3</v>
      </c>
      <c r="H1372" s="21">
        <v>31702</v>
      </c>
    </row>
    <row r="1373" spans="1:8" x14ac:dyDescent="0.25">
      <c r="A1373" s="21">
        <v>2035</v>
      </c>
      <c r="B1373" s="21">
        <v>1</v>
      </c>
      <c r="C1373" s="21">
        <v>1</v>
      </c>
      <c r="D1373" s="21" t="s">
        <v>75</v>
      </c>
      <c r="E1373" s="21" t="s">
        <v>70</v>
      </c>
      <c r="F1373" s="21" t="s">
        <v>72</v>
      </c>
      <c r="G1373" s="21">
        <v>4</v>
      </c>
      <c r="H1373" s="21">
        <v>12620</v>
      </c>
    </row>
    <row r="1374" spans="1:8" x14ac:dyDescent="0.25">
      <c r="A1374" s="21">
        <v>2035</v>
      </c>
      <c r="B1374" s="21">
        <v>1</v>
      </c>
      <c r="C1374" s="21">
        <v>1</v>
      </c>
      <c r="D1374" s="21" t="s">
        <v>75</v>
      </c>
      <c r="E1374" s="21" t="s">
        <v>74</v>
      </c>
      <c r="F1374" s="21" t="s">
        <v>71</v>
      </c>
      <c r="G1374" s="21">
        <v>0</v>
      </c>
      <c r="H1374" s="21">
        <v>5460</v>
      </c>
    </row>
    <row r="1375" spans="1:8" x14ac:dyDescent="0.25">
      <c r="A1375" s="21">
        <v>2035</v>
      </c>
      <c r="B1375" s="21">
        <v>1</v>
      </c>
      <c r="C1375" s="21">
        <v>1</v>
      </c>
      <c r="D1375" s="21" t="s">
        <v>75</v>
      </c>
      <c r="E1375" s="21" t="s">
        <v>74</v>
      </c>
      <c r="F1375" s="21" t="s">
        <v>71</v>
      </c>
      <c r="G1375" s="21">
        <v>1</v>
      </c>
      <c r="H1375" s="21">
        <v>11628</v>
      </c>
    </row>
    <row r="1376" spans="1:8" x14ac:dyDescent="0.25">
      <c r="A1376" s="21">
        <v>2035</v>
      </c>
      <c r="B1376" s="21">
        <v>1</v>
      </c>
      <c r="C1376" s="21">
        <v>1</v>
      </c>
      <c r="D1376" s="21" t="s">
        <v>75</v>
      </c>
      <c r="E1376" s="21" t="s">
        <v>74</v>
      </c>
      <c r="F1376" s="21" t="s">
        <v>71</v>
      </c>
      <c r="G1376" s="21">
        <v>2</v>
      </c>
      <c r="H1376" s="21">
        <v>12267</v>
      </c>
    </row>
    <row r="1377" spans="1:8" x14ac:dyDescent="0.25">
      <c r="A1377" s="21">
        <v>2035</v>
      </c>
      <c r="B1377" s="21">
        <v>1</v>
      </c>
      <c r="C1377" s="21">
        <v>1</v>
      </c>
      <c r="D1377" s="21" t="s">
        <v>75</v>
      </c>
      <c r="E1377" s="21" t="s">
        <v>74</v>
      </c>
      <c r="F1377" s="21" t="s">
        <v>71</v>
      </c>
      <c r="G1377" s="21">
        <v>3</v>
      </c>
      <c r="H1377" s="21">
        <v>4831</v>
      </c>
    </row>
    <row r="1378" spans="1:8" x14ac:dyDescent="0.25">
      <c r="A1378" s="21">
        <v>2035</v>
      </c>
      <c r="B1378" s="21">
        <v>1</v>
      </c>
      <c r="C1378" s="21">
        <v>1</v>
      </c>
      <c r="D1378" s="21" t="s">
        <v>75</v>
      </c>
      <c r="E1378" s="21" t="s">
        <v>74</v>
      </c>
      <c r="F1378" s="21" t="s">
        <v>71</v>
      </c>
      <c r="G1378" s="21">
        <v>4</v>
      </c>
      <c r="H1378" s="21">
        <v>2585</v>
      </c>
    </row>
    <row r="1379" spans="1:8" x14ac:dyDescent="0.25">
      <c r="A1379" s="21">
        <v>2035</v>
      </c>
      <c r="B1379" s="21">
        <v>1</v>
      </c>
      <c r="C1379" s="21">
        <v>1</v>
      </c>
      <c r="D1379" s="21" t="s">
        <v>75</v>
      </c>
      <c r="E1379" s="21" t="s">
        <v>74</v>
      </c>
      <c r="F1379" s="21" t="s">
        <v>72</v>
      </c>
      <c r="G1379" s="21">
        <v>0</v>
      </c>
      <c r="H1379" s="21">
        <v>1554</v>
      </c>
    </row>
    <row r="1380" spans="1:8" x14ac:dyDescent="0.25">
      <c r="A1380" s="21">
        <v>2035</v>
      </c>
      <c r="B1380" s="21">
        <v>1</v>
      </c>
      <c r="C1380" s="21">
        <v>1</v>
      </c>
      <c r="D1380" s="21" t="s">
        <v>75</v>
      </c>
      <c r="E1380" s="21" t="s">
        <v>74</v>
      </c>
      <c r="F1380" s="21" t="s">
        <v>72</v>
      </c>
      <c r="G1380" s="21">
        <v>1</v>
      </c>
      <c r="H1380" s="21">
        <v>2383</v>
      </c>
    </row>
    <row r="1381" spans="1:8" x14ac:dyDescent="0.25">
      <c r="A1381" s="21">
        <v>2035</v>
      </c>
      <c r="B1381" s="21">
        <v>1</v>
      </c>
      <c r="C1381" s="21">
        <v>1</v>
      </c>
      <c r="D1381" s="21" t="s">
        <v>75</v>
      </c>
      <c r="E1381" s="21" t="s">
        <v>74</v>
      </c>
      <c r="F1381" s="21" t="s">
        <v>72</v>
      </c>
      <c r="G1381" s="21">
        <v>2</v>
      </c>
      <c r="H1381" s="21">
        <v>2591</v>
      </c>
    </row>
    <row r="1382" spans="1:8" x14ac:dyDescent="0.25">
      <c r="A1382" s="21">
        <v>2035</v>
      </c>
      <c r="B1382" s="21">
        <v>1</v>
      </c>
      <c r="C1382" s="21">
        <v>1</v>
      </c>
      <c r="D1382" s="21" t="s">
        <v>75</v>
      </c>
      <c r="E1382" s="21" t="s">
        <v>74</v>
      </c>
      <c r="F1382" s="21" t="s">
        <v>72</v>
      </c>
      <c r="G1382" s="21">
        <v>3</v>
      </c>
      <c r="H1382" s="21">
        <v>983</v>
      </c>
    </row>
    <row r="1383" spans="1:8" x14ac:dyDescent="0.25">
      <c r="A1383" s="21">
        <v>2035</v>
      </c>
      <c r="B1383" s="21">
        <v>1</v>
      </c>
      <c r="C1383" s="21">
        <v>1</v>
      </c>
      <c r="D1383" s="21" t="s">
        <v>75</v>
      </c>
      <c r="E1383" s="21" t="s">
        <v>74</v>
      </c>
      <c r="F1383" s="21" t="s">
        <v>72</v>
      </c>
      <c r="G1383" s="21">
        <v>4</v>
      </c>
      <c r="H1383" s="21">
        <v>427</v>
      </c>
    </row>
    <row r="1384" spans="1:8" x14ac:dyDescent="0.25">
      <c r="A1384" s="21">
        <v>2035</v>
      </c>
      <c r="B1384" s="21">
        <v>1</v>
      </c>
      <c r="C1384" s="21">
        <v>1</v>
      </c>
      <c r="D1384" s="21" t="s">
        <v>75</v>
      </c>
      <c r="E1384" s="21" t="s">
        <v>73</v>
      </c>
      <c r="F1384" s="21" t="s">
        <v>71</v>
      </c>
      <c r="G1384" s="21">
        <v>0</v>
      </c>
      <c r="H1384" s="21">
        <v>3243</v>
      </c>
    </row>
    <row r="1385" spans="1:8" x14ac:dyDescent="0.25">
      <c r="A1385" s="21">
        <v>2035</v>
      </c>
      <c r="B1385" s="21">
        <v>1</v>
      </c>
      <c r="C1385" s="21">
        <v>1</v>
      </c>
      <c r="D1385" s="21" t="s">
        <v>75</v>
      </c>
      <c r="E1385" s="21" t="s">
        <v>73</v>
      </c>
      <c r="F1385" s="21" t="s">
        <v>71</v>
      </c>
      <c r="G1385" s="21">
        <v>1</v>
      </c>
      <c r="H1385" s="21">
        <v>57700</v>
      </c>
    </row>
    <row r="1386" spans="1:8" x14ac:dyDescent="0.25">
      <c r="A1386" s="21">
        <v>2035</v>
      </c>
      <c r="B1386" s="21">
        <v>1</v>
      </c>
      <c r="C1386" s="21">
        <v>1</v>
      </c>
      <c r="D1386" s="21" t="s">
        <v>75</v>
      </c>
      <c r="E1386" s="21" t="s">
        <v>73</v>
      </c>
      <c r="F1386" s="21" t="s">
        <v>71</v>
      </c>
      <c r="G1386" s="21">
        <v>2</v>
      </c>
      <c r="H1386" s="21">
        <v>108083</v>
      </c>
    </row>
    <row r="1387" spans="1:8" x14ac:dyDescent="0.25">
      <c r="A1387" s="21">
        <v>2035</v>
      </c>
      <c r="B1387" s="21">
        <v>1</v>
      </c>
      <c r="C1387" s="21">
        <v>1</v>
      </c>
      <c r="D1387" s="21" t="s">
        <v>75</v>
      </c>
      <c r="E1387" s="21" t="s">
        <v>73</v>
      </c>
      <c r="F1387" s="21" t="s">
        <v>71</v>
      </c>
      <c r="G1387" s="21">
        <v>3</v>
      </c>
      <c r="H1387" s="21">
        <v>52503</v>
      </c>
    </row>
    <row r="1388" spans="1:8" x14ac:dyDescent="0.25">
      <c r="A1388" s="21">
        <v>2035</v>
      </c>
      <c r="B1388" s="21">
        <v>1</v>
      </c>
      <c r="C1388" s="21">
        <v>1</v>
      </c>
      <c r="D1388" s="21" t="s">
        <v>75</v>
      </c>
      <c r="E1388" s="21" t="s">
        <v>73</v>
      </c>
      <c r="F1388" s="21" t="s">
        <v>71</v>
      </c>
      <c r="G1388" s="21">
        <v>4</v>
      </c>
      <c r="H1388" s="21">
        <v>31179</v>
      </c>
    </row>
    <row r="1389" spans="1:8" x14ac:dyDescent="0.25">
      <c r="A1389" s="21">
        <v>2035</v>
      </c>
      <c r="B1389" s="21">
        <v>1</v>
      </c>
      <c r="C1389" s="21">
        <v>1</v>
      </c>
      <c r="D1389" s="21" t="s">
        <v>75</v>
      </c>
      <c r="E1389" s="21" t="s">
        <v>73</v>
      </c>
      <c r="F1389" s="21" t="s">
        <v>72</v>
      </c>
      <c r="G1389" s="21">
        <v>0</v>
      </c>
      <c r="H1389" s="21">
        <v>1095</v>
      </c>
    </row>
    <row r="1390" spans="1:8" x14ac:dyDescent="0.25">
      <c r="A1390" s="21">
        <v>2035</v>
      </c>
      <c r="B1390" s="21">
        <v>1</v>
      </c>
      <c r="C1390" s="21">
        <v>1</v>
      </c>
      <c r="D1390" s="21" t="s">
        <v>75</v>
      </c>
      <c r="E1390" s="21" t="s">
        <v>73</v>
      </c>
      <c r="F1390" s="21" t="s">
        <v>72</v>
      </c>
      <c r="G1390" s="21">
        <v>1</v>
      </c>
      <c r="H1390" s="21">
        <v>5091</v>
      </c>
    </row>
    <row r="1391" spans="1:8" x14ac:dyDescent="0.25">
      <c r="A1391" s="21">
        <v>2035</v>
      </c>
      <c r="B1391" s="21">
        <v>1</v>
      </c>
      <c r="C1391" s="21">
        <v>1</v>
      </c>
      <c r="D1391" s="21" t="s">
        <v>75</v>
      </c>
      <c r="E1391" s="21" t="s">
        <v>73</v>
      </c>
      <c r="F1391" s="21" t="s">
        <v>72</v>
      </c>
      <c r="G1391" s="21">
        <v>2</v>
      </c>
      <c r="H1391" s="21">
        <v>13281</v>
      </c>
    </row>
    <row r="1392" spans="1:8" x14ac:dyDescent="0.25">
      <c r="A1392" s="21">
        <v>2035</v>
      </c>
      <c r="B1392" s="21">
        <v>1</v>
      </c>
      <c r="C1392" s="21">
        <v>1</v>
      </c>
      <c r="D1392" s="21" t="s">
        <v>75</v>
      </c>
      <c r="E1392" s="21" t="s">
        <v>73</v>
      </c>
      <c r="F1392" s="21" t="s">
        <v>72</v>
      </c>
      <c r="G1392" s="21">
        <v>3</v>
      </c>
      <c r="H1392" s="21">
        <v>7224</v>
      </c>
    </row>
    <row r="1393" spans="1:8" x14ac:dyDescent="0.25">
      <c r="A1393" s="21">
        <v>2035</v>
      </c>
      <c r="B1393" s="21">
        <v>1</v>
      </c>
      <c r="C1393" s="21">
        <v>1</v>
      </c>
      <c r="D1393" s="21" t="s">
        <v>75</v>
      </c>
      <c r="E1393" s="21" t="s">
        <v>73</v>
      </c>
      <c r="F1393" s="21" t="s">
        <v>72</v>
      </c>
      <c r="G1393" s="21">
        <v>4</v>
      </c>
      <c r="H1393" s="21">
        <v>3783</v>
      </c>
    </row>
    <row r="1394" spans="1:8" x14ac:dyDescent="0.25">
      <c r="A1394" s="21">
        <v>2035</v>
      </c>
      <c r="B1394" s="21">
        <v>1</v>
      </c>
      <c r="C1394" s="21">
        <v>1</v>
      </c>
      <c r="D1394" s="21" t="s">
        <v>75</v>
      </c>
      <c r="E1394" s="21" t="s">
        <v>76</v>
      </c>
      <c r="F1394" s="21" t="s">
        <v>71</v>
      </c>
      <c r="G1394" s="21">
        <v>0</v>
      </c>
      <c r="H1394" s="21">
        <v>3706</v>
      </c>
    </row>
    <row r="1395" spans="1:8" x14ac:dyDescent="0.25">
      <c r="A1395" s="21">
        <v>2035</v>
      </c>
      <c r="B1395" s="21">
        <v>1</v>
      </c>
      <c r="C1395" s="21">
        <v>1</v>
      </c>
      <c r="D1395" s="21" t="s">
        <v>75</v>
      </c>
      <c r="E1395" s="21" t="s">
        <v>76</v>
      </c>
      <c r="F1395" s="21" t="s">
        <v>71</v>
      </c>
      <c r="G1395" s="21">
        <v>1</v>
      </c>
      <c r="H1395" s="21">
        <v>5882</v>
      </c>
    </row>
    <row r="1396" spans="1:8" x14ac:dyDescent="0.25">
      <c r="A1396" s="21">
        <v>2035</v>
      </c>
      <c r="B1396" s="21">
        <v>1</v>
      </c>
      <c r="C1396" s="21">
        <v>1</v>
      </c>
      <c r="D1396" s="21" t="s">
        <v>75</v>
      </c>
      <c r="E1396" s="21" t="s">
        <v>76</v>
      </c>
      <c r="F1396" s="21" t="s">
        <v>71</v>
      </c>
      <c r="G1396" s="21">
        <v>2</v>
      </c>
      <c r="H1396" s="21">
        <v>6070</v>
      </c>
    </row>
    <row r="1397" spans="1:8" x14ac:dyDescent="0.25">
      <c r="A1397" s="21">
        <v>2035</v>
      </c>
      <c r="B1397" s="21">
        <v>1</v>
      </c>
      <c r="C1397" s="21">
        <v>1</v>
      </c>
      <c r="D1397" s="21" t="s">
        <v>75</v>
      </c>
      <c r="E1397" s="21" t="s">
        <v>76</v>
      </c>
      <c r="F1397" s="21" t="s">
        <v>71</v>
      </c>
      <c r="G1397" s="21">
        <v>3</v>
      </c>
      <c r="H1397" s="21">
        <v>2336</v>
      </c>
    </row>
    <row r="1398" spans="1:8" x14ac:dyDescent="0.25">
      <c r="A1398" s="21">
        <v>2035</v>
      </c>
      <c r="B1398" s="21">
        <v>1</v>
      </c>
      <c r="C1398" s="21">
        <v>1</v>
      </c>
      <c r="D1398" s="21" t="s">
        <v>75</v>
      </c>
      <c r="E1398" s="21" t="s">
        <v>76</v>
      </c>
      <c r="F1398" s="21" t="s">
        <v>71</v>
      </c>
      <c r="G1398" s="21">
        <v>4</v>
      </c>
      <c r="H1398" s="21">
        <v>1306</v>
      </c>
    </row>
    <row r="1399" spans="1:8" x14ac:dyDescent="0.25">
      <c r="A1399" s="21">
        <v>2035</v>
      </c>
      <c r="B1399" s="21">
        <v>1</v>
      </c>
      <c r="C1399" s="21">
        <v>1</v>
      </c>
      <c r="D1399" s="21" t="s">
        <v>75</v>
      </c>
      <c r="E1399" s="21" t="s">
        <v>76</v>
      </c>
      <c r="F1399" s="21" t="s">
        <v>72</v>
      </c>
      <c r="G1399" s="21">
        <v>0</v>
      </c>
      <c r="H1399" s="21">
        <v>3269</v>
      </c>
    </row>
    <row r="1400" spans="1:8" x14ac:dyDescent="0.25">
      <c r="A1400" s="21">
        <v>2035</v>
      </c>
      <c r="B1400" s="21">
        <v>1</v>
      </c>
      <c r="C1400" s="21">
        <v>1</v>
      </c>
      <c r="D1400" s="21" t="s">
        <v>75</v>
      </c>
      <c r="E1400" s="21" t="s">
        <v>76</v>
      </c>
      <c r="F1400" s="21" t="s">
        <v>72</v>
      </c>
      <c r="G1400" s="21">
        <v>1</v>
      </c>
      <c r="H1400" s="21">
        <v>3568</v>
      </c>
    </row>
    <row r="1401" spans="1:8" x14ac:dyDescent="0.25">
      <c r="A1401" s="21">
        <v>2035</v>
      </c>
      <c r="B1401" s="21">
        <v>1</v>
      </c>
      <c r="C1401" s="21">
        <v>1</v>
      </c>
      <c r="D1401" s="21" t="s">
        <v>75</v>
      </c>
      <c r="E1401" s="21" t="s">
        <v>76</v>
      </c>
      <c r="F1401" s="21" t="s">
        <v>72</v>
      </c>
      <c r="G1401" s="21">
        <v>2</v>
      </c>
      <c r="H1401" s="21">
        <v>3598</v>
      </c>
    </row>
    <row r="1402" spans="1:8" x14ac:dyDescent="0.25">
      <c r="A1402" s="21">
        <v>2035</v>
      </c>
      <c r="B1402" s="21">
        <v>1</v>
      </c>
      <c r="C1402" s="21">
        <v>1</v>
      </c>
      <c r="D1402" s="21" t="s">
        <v>75</v>
      </c>
      <c r="E1402" s="21" t="s">
        <v>76</v>
      </c>
      <c r="F1402" s="21" t="s">
        <v>72</v>
      </c>
      <c r="G1402" s="21">
        <v>3</v>
      </c>
      <c r="H1402" s="21">
        <v>1424</v>
      </c>
    </row>
    <row r="1403" spans="1:8" x14ac:dyDescent="0.25">
      <c r="A1403" s="21">
        <v>2035</v>
      </c>
      <c r="B1403" s="21">
        <v>1</v>
      </c>
      <c r="C1403" s="21">
        <v>1</v>
      </c>
      <c r="D1403" s="21" t="s">
        <v>75</v>
      </c>
      <c r="E1403" s="21" t="s">
        <v>76</v>
      </c>
      <c r="F1403" s="21" t="s">
        <v>72</v>
      </c>
      <c r="G1403" s="21">
        <v>4</v>
      </c>
      <c r="H1403" s="21">
        <v>678</v>
      </c>
    </row>
    <row r="1404" spans="1:8" x14ac:dyDescent="0.25">
      <c r="A1404" s="21">
        <v>2035</v>
      </c>
      <c r="B1404" s="21">
        <v>1</v>
      </c>
      <c r="C1404" s="21">
        <v>1</v>
      </c>
      <c r="D1404" s="21" t="s">
        <v>69</v>
      </c>
      <c r="E1404" s="21" t="s">
        <v>70</v>
      </c>
      <c r="F1404" s="21" t="s">
        <v>71</v>
      </c>
      <c r="G1404" s="21">
        <v>0</v>
      </c>
      <c r="H1404" s="21">
        <v>14</v>
      </c>
    </row>
    <row r="1405" spans="1:8" x14ac:dyDescent="0.25">
      <c r="A1405" s="21">
        <v>2035</v>
      </c>
      <c r="B1405" s="21">
        <v>1</v>
      </c>
      <c r="C1405" s="21">
        <v>1</v>
      </c>
      <c r="D1405" s="21" t="s">
        <v>69</v>
      </c>
      <c r="E1405" s="21" t="s">
        <v>70</v>
      </c>
      <c r="F1405" s="21" t="s">
        <v>71</v>
      </c>
      <c r="G1405" s="21">
        <v>1</v>
      </c>
      <c r="H1405" s="21">
        <v>745</v>
      </c>
    </row>
    <row r="1406" spans="1:8" x14ac:dyDescent="0.25">
      <c r="A1406" s="21">
        <v>2035</v>
      </c>
      <c r="B1406" s="21">
        <v>1</v>
      </c>
      <c r="C1406" s="21">
        <v>1</v>
      </c>
      <c r="D1406" s="21" t="s">
        <v>69</v>
      </c>
      <c r="E1406" s="21" t="s">
        <v>70</v>
      </c>
      <c r="F1406" s="21" t="s">
        <v>71</v>
      </c>
      <c r="G1406" s="21">
        <v>2</v>
      </c>
      <c r="H1406" s="21">
        <v>1821</v>
      </c>
    </row>
    <row r="1407" spans="1:8" x14ac:dyDescent="0.25">
      <c r="A1407" s="21">
        <v>2035</v>
      </c>
      <c r="B1407" s="21">
        <v>1</v>
      </c>
      <c r="C1407" s="21">
        <v>1</v>
      </c>
      <c r="D1407" s="21" t="s">
        <v>69</v>
      </c>
      <c r="E1407" s="21" t="s">
        <v>70</v>
      </c>
      <c r="F1407" s="21" t="s">
        <v>71</v>
      </c>
      <c r="G1407" s="21">
        <v>3</v>
      </c>
      <c r="H1407" s="21">
        <v>791</v>
      </c>
    </row>
    <row r="1408" spans="1:8" x14ac:dyDescent="0.25">
      <c r="A1408" s="21">
        <v>2035</v>
      </c>
      <c r="B1408" s="21">
        <v>1</v>
      </c>
      <c r="C1408" s="21">
        <v>1</v>
      </c>
      <c r="D1408" s="21" t="s">
        <v>69</v>
      </c>
      <c r="E1408" s="21" t="s">
        <v>70</v>
      </c>
      <c r="F1408" s="21" t="s">
        <v>71</v>
      </c>
      <c r="G1408" s="21">
        <v>4</v>
      </c>
      <c r="H1408" s="21">
        <v>316</v>
      </c>
    </row>
    <row r="1409" spans="1:8" x14ac:dyDescent="0.25">
      <c r="A1409" s="21">
        <v>2035</v>
      </c>
      <c r="B1409" s="21">
        <v>1</v>
      </c>
      <c r="C1409" s="21">
        <v>1</v>
      </c>
      <c r="D1409" s="21" t="s">
        <v>69</v>
      </c>
      <c r="E1409" s="21" t="s">
        <v>70</v>
      </c>
      <c r="F1409" s="21" t="s">
        <v>72</v>
      </c>
      <c r="G1409" s="21">
        <v>0</v>
      </c>
      <c r="H1409" s="21">
        <v>179</v>
      </c>
    </row>
    <row r="1410" spans="1:8" x14ac:dyDescent="0.25">
      <c r="A1410" s="21">
        <v>2035</v>
      </c>
      <c r="B1410" s="21">
        <v>1</v>
      </c>
      <c r="C1410" s="21">
        <v>1</v>
      </c>
      <c r="D1410" s="21" t="s">
        <v>69</v>
      </c>
      <c r="E1410" s="21" t="s">
        <v>70</v>
      </c>
      <c r="F1410" s="21" t="s">
        <v>72</v>
      </c>
      <c r="G1410" s="21">
        <v>1</v>
      </c>
      <c r="H1410" s="21">
        <v>4654</v>
      </c>
    </row>
    <row r="1411" spans="1:8" x14ac:dyDescent="0.25">
      <c r="A1411" s="21">
        <v>2035</v>
      </c>
      <c r="B1411" s="21">
        <v>1</v>
      </c>
      <c r="C1411" s="21">
        <v>1</v>
      </c>
      <c r="D1411" s="21" t="s">
        <v>69</v>
      </c>
      <c r="E1411" s="21" t="s">
        <v>70</v>
      </c>
      <c r="F1411" s="21" t="s">
        <v>72</v>
      </c>
      <c r="G1411" s="21">
        <v>2</v>
      </c>
      <c r="H1411" s="21">
        <v>10217</v>
      </c>
    </row>
    <row r="1412" spans="1:8" x14ac:dyDescent="0.25">
      <c r="A1412" s="21">
        <v>2035</v>
      </c>
      <c r="B1412" s="21">
        <v>1</v>
      </c>
      <c r="C1412" s="21">
        <v>1</v>
      </c>
      <c r="D1412" s="21" t="s">
        <v>69</v>
      </c>
      <c r="E1412" s="21" t="s">
        <v>70</v>
      </c>
      <c r="F1412" s="21" t="s">
        <v>72</v>
      </c>
      <c r="G1412" s="21">
        <v>3</v>
      </c>
      <c r="H1412" s="21">
        <v>4426</v>
      </c>
    </row>
    <row r="1413" spans="1:8" x14ac:dyDescent="0.25">
      <c r="A1413" s="21">
        <v>2035</v>
      </c>
      <c r="B1413" s="21">
        <v>1</v>
      </c>
      <c r="C1413" s="21">
        <v>1</v>
      </c>
      <c r="D1413" s="21" t="s">
        <v>69</v>
      </c>
      <c r="E1413" s="21" t="s">
        <v>70</v>
      </c>
      <c r="F1413" s="21" t="s">
        <v>72</v>
      </c>
      <c r="G1413" s="21">
        <v>4</v>
      </c>
      <c r="H1413" s="21">
        <v>1850</v>
      </c>
    </row>
    <row r="1414" spans="1:8" x14ac:dyDescent="0.25">
      <c r="A1414" s="21">
        <v>2035</v>
      </c>
      <c r="B1414" s="21">
        <v>1</v>
      </c>
      <c r="C1414" s="21">
        <v>1</v>
      </c>
      <c r="D1414" s="21" t="s">
        <v>69</v>
      </c>
      <c r="E1414" s="21" t="s">
        <v>74</v>
      </c>
      <c r="F1414" s="21" t="s">
        <v>71</v>
      </c>
      <c r="G1414" s="21">
        <v>0</v>
      </c>
      <c r="H1414" s="21">
        <v>145</v>
      </c>
    </row>
    <row r="1415" spans="1:8" x14ac:dyDescent="0.25">
      <c r="A1415" s="21">
        <v>2035</v>
      </c>
      <c r="B1415" s="21">
        <v>1</v>
      </c>
      <c r="C1415" s="21">
        <v>1</v>
      </c>
      <c r="D1415" s="21" t="s">
        <v>69</v>
      </c>
      <c r="E1415" s="21" t="s">
        <v>74</v>
      </c>
      <c r="F1415" s="21" t="s">
        <v>71</v>
      </c>
      <c r="G1415" s="21">
        <v>1</v>
      </c>
      <c r="H1415" s="21">
        <v>394</v>
      </c>
    </row>
    <row r="1416" spans="1:8" x14ac:dyDescent="0.25">
      <c r="A1416" s="21">
        <v>2035</v>
      </c>
      <c r="B1416" s="21">
        <v>1</v>
      </c>
      <c r="C1416" s="21">
        <v>1</v>
      </c>
      <c r="D1416" s="21" t="s">
        <v>69</v>
      </c>
      <c r="E1416" s="21" t="s">
        <v>74</v>
      </c>
      <c r="F1416" s="21" t="s">
        <v>71</v>
      </c>
      <c r="G1416" s="21">
        <v>2</v>
      </c>
      <c r="H1416" s="21">
        <v>534</v>
      </c>
    </row>
    <row r="1417" spans="1:8" x14ac:dyDescent="0.25">
      <c r="A1417" s="21">
        <v>2035</v>
      </c>
      <c r="B1417" s="21">
        <v>1</v>
      </c>
      <c r="C1417" s="21">
        <v>1</v>
      </c>
      <c r="D1417" s="21" t="s">
        <v>69</v>
      </c>
      <c r="E1417" s="21" t="s">
        <v>74</v>
      </c>
      <c r="F1417" s="21" t="s">
        <v>71</v>
      </c>
      <c r="G1417" s="21">
        <v>3</v>
      </c>
      <c r="H1417" s="21">
        <v>220</v>
      </c>
    </row>
    <row r="1418" spans="1:8" x14ac:dyDescent="0.25">
      <c r="A1418" s="21">
        <v>2035</v>
      </c>
      <c r="B1418" s="21">
        <v>1</v>
      </c>
      <c r="C1418" s="21">
        <v>1</v>
      </c>
      <c r="D1418" s="21" t="s">
        <v>69</v>
      </c>
      <c r="E1418" s="21" t="s">
        <v>74</v>
      </c>
      <c r="F1418" s="21" t="s">
        <v>71</v>
      </c>
      <c r="G1418" s="21">
        <v>4</v>
      </c>
      <c r="H1418" s="21">
        <v>111</v>
      </c>
    </row>
    <row r="1419" spans="1:8" x14ac:dyDescent="0.25">
      <c r="A1419" s="21">
        <v>2035</v>
      </c>
      <c r="B1419" s="21">
        <v>1</v>
      </c>
      <c r="C1419" s="21">
        <v>1</v>
      </c>
      <c r="D1419" s="21" t="s">
        <v>69</v>
      </c>
      <c r="E1419" s="21" t="s">
        <v>74</v>
      </c>
      <c r="F1419" s="21" t="s">
        <v>72</v>
      </c>
      <c r="G1419" s="21">
        <v>0</v>
      </c>
      <c r="H1419" s="21">
        <v>289</v>
      </c>
    </row>
    <row r="1420" spans="1:8" x14ac:dyDescent="0.25">
      <c r="A1420" s="21">
        <v>2035</v>
      </c>
      <c r="B1420" s="21">
        <v>1</v>
      </c>
      <c r="C1420" s="21">
        <v>1</v>
      </c>
      <c r="D1420" s="21" t="s">
        <v>69</v>
      </c>
      <c r="E1420" s="21" t="s">
        <v>74</v>
      </c>
      <c r="F1420" s="21" t="s">
        <v>72</v>
      </c>
      <c r="G1420" s="21">
        <v>1</v>
      </c>
      <c r="H1420" s="21">
        <v>420</v>
      </c>
    </row>
    <row r="1421" spans="1:8" x14ac:dyDescent="0.25">
      <c r="A1421" s="21">
        <v>2035</v>
      </c>
      <c r="B1421" s="21">
        <v>1</v>
      </c>
      <c r="C1421" s="21">
        <v>1</v>
      </c>
      <c r="D1421" s="21" t="s">
        <v>69</v>
      </c>
      <c r="E1421" s="21" t="s">
        <v>74</v>
      </c>
      <c r="F1421" s="21" t="s">
        <v>72</v>
      </c>
      <c r="G1421" s="21">
        <v>2</v>
      </c>
      <c r="H1421" s="21">
        <v>406</v>
      </c>
    </row>
    <row r="1422" spans="1:8" x14ac:dyDescent="0.25">
      <c r="A1422" s="21">
        <v>2035</v>
      </c>
      <c r="B1422" s="21">
        <v>1</v>
      </c>
      <c r="C1422" s="21">
        <v>1</v>
      </c>
      <c r="D1422" s="21" t="s">
        <v>69</v>
      </c>
      <c r="E1422" s="21" t="s">
        <v>74</v>
      </c>
      <c r="F1422" s="21" t="s">
        <v>72</v>
      </c>
      <c r="G1422" s="21">
        <v>3</v>
      </c>
      <c r="H1422" s="21">
        <v>119</v>
      </c>
    </row>
    <row r="1423" spans="1:8" x14ac:dyDescent="0.25">
      <c r="A1423" s="21">
        <v>2035</v>
      </c>
      <c r="B1423" s="21">
        <v>1</v>
      </c>
      <c r="C1423" s="21">
        <v>1</v>
      </c>
      <c r="D1423" s="21" t="s">
        <v>69</v>
      </c>
      <c r="E1423" s="21" t="s">
        <v>74</v>
      </c>
      <c r="F1423" s="21" t="s">
        <v>72</v>
      </c>
      <c r="G1423" s="21">
        <v>4</v>
      </c>
      <c r="H1423" s="21">
        <v>54</v>
      </c>
    </row>
    <row r="1424" spans="1:8" x14ac:dyDescent="0.25">
      <c r="A1424" s="21">
        <v>2035</v>
      </c>
      <c r="B1424" s="21">
        <v>1</v>
      </c>
      <c r="C1424" s="21">
        <v>1</v>
      </c>
      <c r="D1424" s="21" t="s">
        <v>69</v>
      </c>
      <c r="E1424" s="21" t="s">
        <v>73</v>
      </c>
      <c r="F1424" s="21" t="s">
        <v>71</v>
      </c>
      <c r="G1424" s="21">
        <v>0</v>
      </c>
      <c r="H1424" s="21">
        <v>59</v>
      </c>
    </row>
    <row r="1425" spans="1:8" x14ac:dyDescent="0.25">
      <c r="A1425" s="21">
        <v>2035</v>
      </c>
      <c r="B1425" s="21">
        <v>1</v>
      </c>
      <c r="C1425" s="21">
        <v>1</v>
      </c>
      <c r="D1425" s="21" t="s">
        <v>69</v>
      </c>
      <c r="E1425" s="21" t="s">
        <v>73</v>
      </c>
      <c r="F1425" s="21" t="s">
        <v>71</v>
      </c>
      <c r="G1425" s="21">
        <v>1</v>
      </c>
      <c r="H1425" s="21">
        <v>1564</v>
      </c>
    </row>
    <row r="1426" spans="1:8" x14ac:dyDescent="0.25">
      <c r="A1426" s="21">
        <v>2035</v>
      </c>
      <c r="B1426" s="21">
        <v>1</v>
      </c>
      <c r="C1426" s="21">
        <v>1</v>
      </c>
      <c r="D1426" s="21" t="s">
        <v>69</v>
      </c>
      <c r="E1426" s="21" t="s">
        <v>73</v>
      </c>
      <c r="F1426" s="21" t="s">
        <v>71</v>
      </c>
      <c r="G1426" s="21">
        <v>2</v>
      </c>
      <c r="H1426" s="21">
        <v>2600</v>
      </c>
    </row>
    <row r="1427" spans="1:8" x14ac:dyDescent="0.25">
      <c r="A1427" s="21">
        <v>2035</v>
      </c>
      <c r="B1427" s="21">
        <v>1</v>
      </c>
      <c r="C1427" s="21">
        <v>1</v>
      </c>
      <c r="D1427" s="21" t="s">
        <v>69</v>
      </c>
      <c r="E1427" s="21" t="s">
        <v>73</v>
      </c>
      <c r="F1427" s="21" t="s">
        <v>71</v>
      </c>
      <c r="G1427" s="21">
        <v>3</v>
      </c>
      <c r="H1427" s="21">
        <v>1323</v>
      </c>
    </row>
    <row r="1428" spans="1:8" x14ac:dyDescent="0.25">
      <c r="A1428" s="21">
        <v>2035</v>
      </c>
      <c r="B1428" s="21">
        <v>1</v>
      </c>
      <c r="C1428" s="21">
        <v>1</v>
      </c>
      <c r="D1428" s="21" t="s">
        <v>69</v>
      </c>
      <c r="E1428" s="21" t="s">
        <v>73</v>
      </c>
      <c r="F1428" s="21" t="s">
        <v>71</v>
      </c>
      <c r="G1428" s="21">
        <v>4</v>
      </c>
      <c r="H1428" s="21">
        <v>817</v>
      </c>
    </row>
    <row r="1429" spans="1:8" x14ac:dyDescent="0.25">
      <c r="A1429" s="21">
        <v>2035</v>
      </c>
      <c r="B1429" s="21">
        <v>1</v>
      </c>
      <c r="C1429" s="21">
        <v>1</v>
      </c>
      <c r="D1429" s="21" t="s">
        <v>69</v>
      </c>
      <c r="E1429" s="21" t="s">
        <v>73</v>
      </c>
      <c r="F1429" s="21" t="s">
        <v>72</v>
      </c>
      <c r="G1429" s="21">
        <v>0</v>
      </c>
      <c r="H1429" s="21">
        <v>202</v>
      </c>
    </row>
    <row r="1430" spans="1:8" x14ac:dyDescent="0.25">
      <c r="A1430" s="21">
        <v>2035</v>
      </c>
      <c r="B1430" s="21">
        <v>1</v>
      </c>
      <c r="C1430" s="21">
        <v>1</v>
      </c>
      <c r="D1430" s="21" t="s">
        <v>69</v>
      </c>
      <c r="E1430" s="21" t="s">
        <v>73</v>
      </c>
      <c r="F1430" s="21" t="s">
        <v>72</v>
      </c>
      <c r="G1430" s="21">
        <v>1</v>
      </c>
      <c r="H1430" s="21">
        <v>560</v>
      </c>
    </row>
    <row r="1431" spans="1:8" x14ac:dyDescent="0.25">
      <c r="A1431" s="21">
        <v>2035</v>
      </c>
      <c r="B1431" s="21">
        <v>1</v>
      </c>
      <c r="C1431" s="21">
        <v>1</v>
      </c>
      <c r="D1431" s="21" t="s">
        <v>69</v>
      </c>
      <c r="E1431" s="21" t="s">
        <v>73</v>
      </c>
      <c r="F1431" s="21" t="s">
        <v>72</v>
      </c>
      <c r="G1431" s="21">
        <v>2</v>
      </c>
      <c r="H1431" s="21">
        <v>1410</v>
      </c>
    </row>
    <row r="1432" spans="1:8" x14ac:dyDescent="0.25">
      <c r="A1432" s="21">
        <v>2035</v>
      </c>
      <c r="B1432" s="21">
        <v>1</v>
      </c>
      <c r="C1432" s="21">
        <v>1</v>
      </c>
      <c r="D1432" s="21" t="s">
        <v>69</v>
      </c>
      <c r="E1432" s="21" t="s">
        <v>73</v>
      </c>
      <c r="F1432" s="21" t="s">
        <v>72</v>
      </c>
      <c r="G1432" s="21">
        <v>3</v>
      </c>
      <c r="H1432" s="21">
        <v>791</v>
      </c>
    </row>
    <row r="1433" spans="1:8" x14ac:dyDescent="0.25">
      <c r="A1433" s="21">
        <v>2035</v>
      </c>
      <c r="B1433" s="21">
        <v>1</v>
      </c>
      <c r="C1433" s="21">
        <v>1</v>
      </c>
      <c r="D1433" s="21" t="s">
        <v>69</v>
      </c>
      <c r="E1433" s="21" t="s">
        <v>73</v>
      </c>
      <c r="F1433" s="21" t="s">
        <v>72</v>
      </c>
      <c r="G1433" s="21">
        <v>4</v>
      </c>
      <c r="H1433" s="21">
        <v>448</v>
      </c>
    </row>
    <row r="1434" spans="1:8" x14ac:dyDescent="0.25">
      <c r="A1434" s="21">
        <v>2035</v>
      </c>
      <c r="B1434" s="21">
        <v>1</v>
      </c>
      <c r="C1434" s="21">
        <v>1</v>
      </c>
      <c r="D1434" s="21" t="s">
        <v>69</v>
      </c>
      <c r="E1434" s="21" t="s">
        <v>76</v>
      </c>
      <c r="F1434" s="21" t="s">
        <v>71</v>
      </c>
      <c r="G1434" s="21">
        <v>0</v>
      </c>
      <c r="H1434" s="21">
        <v>138</v>
      </c>
    </row>
    <row r="1435" spans="1:8" x14ac:dyDescent="0.25">
      <c r="A1435" s="21">
        <v>2035</v>
      </c>
      <c r="B1435" s="21">
        <v>1</v>
      </c>
      <c r="C1435" s="21">
        <v>1</v>
      </c>
      <c r="D1435" s="21" t="s">
        <v>69</v>
      </c>
      <c r="E1435" s="21" t="s">
        <v>76</v>
      </c>
      <c r="F1435" s="21" t="s">
        <v>71</v>
      </c>
      <c r="G1435" s="21">
        <v>1</v>
      </c>
      <c r="H1435" s="21">
        <v>226</v>
      </c>
    </row>
    <row r="1436" spans="1:8" x14ac:dyDescent="0.25">
      <c r="A1436" s="21">
        <v>2035</v>
      </c>
      <c r="B1436" s="21">
        <v>1</v>
      </c>
      <c r="C1436" s="21">
        <v>1</v>
      </c>
      <c r="D1436" s="21" t="s">
        <v>69</v>
      </c>
      <c r="E1436" s="21" t="s">
        <v>76</v>
      </c>
      <c r="F1436" s="21" t="s">
        <v>71</v>
      </c>
      <c r="G1436" s="21">
        <v>2</v>
      </c>
      <c r="H1436" s="21">
        <v>215</v>
      </c>
    </row>
    <row r="1437" spans="1:8" x14ac:dyDescent="0.25">
      <c r="A1437" s="21">
        <v>2035</v>
      </c>
      <c r="B1437" s="21">
        <v>1</v>
      </c>
      <c r="C1437" s="21">
        <v>1</v>
      </c>
      <c r="D1437" s="21" t="s">
        <v>69</v>
      </c>
      <c r="E1437" s="21" t="s">
        <v>76</v>
      </c>
      <c r="F1437" s="21" t="s">
        <v>71</v>
      </c>
      <c r="G1437" s="21">
        <v>3</v>
      </c>
      <c r="H1437" s="21">
        <v>73</v>
      </c>
    </row>
    <row r="1438" spans="1:8" x14ac:dyDescent="0.25">
      <c r="A1438" s="21">
        <v>2035</v>
      </c>
      <c r="B1438" s="21">
        <v>1</v>
      </c>
      <c r="C1438" s="21">
        <v>1</v>
      </c>
      <c r="D1438" s="21" t="s">
        <v>69</v>
      </c>
      <c r="E1438" s="21" t="s">
        <v>76</v>
      </c>
      <c r="F1438" s="21" t="s">
        <v>71</v>
      </c>
      <c r="G1438" s="21">
        <v>4</v>
      </c>
      <c r="H1438" s="21">
        <v>38</v>
      </c>
    </row>
    <row r="1439" spans="1:8" x14ac:dyDescent="0.25">
      <c r="A1439" s="21">
        <v>2035</v>
      </c>
      <c r="B1439" s="21">
        <v>1</v>
      </c>
      <c r="C1439" s="21">
        <v>1</v>
      </c>
      <c r="D1439" s="21" t="s">
        <v>69</v>
      </c>
      <c r="E1439" s="21" t="s">
        <v>76</v>
      </c>
      <c r="F1439" s="21" t="s">
        <v>72</v>
      </c>
      <c r="G1439" s="21">
        <v>0</v>
      </c>
      <c r="H1439" s="21">
        <v>703</v>
      </c>
    </row>
    <row r="1440" spans="1:8" x14ac:dyDescent="0.25">
      <c r="A1440" s="21">
        <v>2035</v>
      </c>
      <c r="B1440" s="21">
        <v>1</v>
      </c>
      <c r="C1440" s="21">
        <v>1</v>
      </c>
      <c r="D1440" s="21" t="s">
        <v>69</v>
      </c>
      <c r="E1440" s="21" t="s">
        <v>76</v>
      </c>
      <c r="F1440" s="21" t="s">
        <v>72</v>
      </c>
      <c r="G1440" s="21">
        <v>1</v>
      </c>
      <c r="H1440" s="21">
        <v>640</v>
      </c>
    </row>
    <row r="1441" spans="1:8" x14ac:dyDescent="0.25">
      <c r="A1441" s="21">
        <v>2035</v>
      </c>
      <c r="B1441" s="21">
        <v>1</v>
      </c>
      <c r="C1441" s="21">
        <v>1</v>
      </c>
      <c r="D1441" s="21" t="s">
        <v>69</v>
      </c>
      <c r="E1441" s="21" t="s">
        <v>76</v>
      </c>
      <c r="F1441" s="21" t="s">
        <v>72</v>
      </c>
      <c r="G1441" s="21">
        <v>2</v>
      </c>
      <c r="H1441" s="21">
        <v>626</v>
      </c>
    </row>
    <row r="1442" spans="1:8" x14ac:dyDescent="0.25">
      <c r="A1442" s="21">
        <v>2035</v>
      </c>
      <c r="B1442" s="21">
        <v>1</v>
      </c>
      <c r="C1442" s="21">
        <v>1</v>
      </c>
      <c r="D1442" s="21" t="s">
        <v>69</v>
      </c>
      <c r="E1442" s="21" t="s">
        <v>76</v>
      </c>
      <c r="F1442" s="21" t="s">
        <v>72</v>
      </c>
      <c r="G1442" s="21">
        <v>3</v>
      </c>
      <c r="H1442" s="21">
        <v>246</v>
      </c>
    </row>
    <row r="1443" spans="1:8" x14ac:dyDescent="0.25">
      <c r="A1443" s="21">
        <v>2035</v>
      </c>
      <c r="B1443" s="21">
        <v>1</v>
      </c>
      <c r="C1443" s="21">
        <v>1</v>
      </c>
      <c r="D1443" s="21" t="s">
        <v>69</v>
      </c>
      <c r="E1443" s="21" t="s">
        <v>76</v>
      </c>
      <c r="F1443" s="21" t="s">
        <v>72</v>
      </c>
      <c r="G1443" s="21">
        <v>4</v>
      </c>
      <c r="H1443" s="21">
        <v>127</v>
      </c>
    </row>
    <row r="1444" spans="1:8" x14ac:dyDescent="0.25">
      <c r="A1444" s="21">
        <v>2035</v>
      </c>
      <c r="B1444" s="21">
        <v>1</v>
      </c>
      <c r="C1444" s="21">
        <v>1</v>
      </c>
      <c r="D1444" s="21" t="s">
        <v>77</v>
      </c>
      <c r="E1444" s="21" t="s">
        <v>70</v>
      </c>
      <c r="F1444" s="21" t="s">
        <v>71</v>
      </c>
      <c r="G1444" s="21">
        <v>0</v>
      </c>
      <c r="H1444" s="21">
        <v>3480</v>
      </c>
    </row>
    <row r="1445" spans="1:8" x14ac:dyDescent="0.25">
      <c r="A1445" s="21">
        <v>2035</v>
      </c>
      <c r="B1445" s="21">
        <v>1</v>
      </c>
      <c r="C1445" s="21">
        <v>1</v>
      </c>
      <c r="D1445" s="21" t="s">
        <v>77</v>
      </c>
      <c r="E1445" s="21" t="s">
        <v>70</v>
      </c>
      <c r="F1445" s="21" t="s">
        <v>71</v>
      </c>
      <c r="G1445" s="21">
        <v>1</v>
      </c>
      <c r="H1445" s="21">
        <v>87951</v>
      </c>
    </row>
    <row r="1446" spans="1:8" x14ac:dyDescent="0.25">
      <c r="A1446" s="21">
        <v>2035</v>
      </c>
      <c r="B1446" s="21">
        <v>1</v>
      </c>
      <c r="C1446" s="21">
        <v>1</v>
      </c>
      <c r="D1446" s="21" t="s">
        <v>77</v>
      </c>
      <c r="E1446" s="21" t="s">
        <v>70</v>
      </c>
      <c r="F1446" s="21" t="s">
        <v>71</v>
      </c>
      <c r="G1446" s="21">
        <v>2</v>
      </c>
      <c r="H1446" s="21">
        <v>206441</v>
      </c>
    </row>
    <row r="1447" spans="1:8" x14ac:dyDescent="0.25">
      <c r="A1447" s="21">
        <v>2035</v>
      </c>
      <c r="B1447" s="21">
        <v>1</v>
      </c>
      <c r="C1447" s="21">
        <v>1</v>
      </c>
      <c r="D1447" s="21" t="s">
        <v>77</v>
      </c>
      <c r="E1447" s="21" t="s">
        <v>70</v>
      </c>
      <c r="F1447" s="21" t="s">
        <v>71</v>
      </c>
      <c r="G1447" s="21">
        <v>3</v>
      </c>
      <c r="H1447" s="21">
        <v>84054</v>
      </c>
    </row>
    <row r="1448" spans="1:8" x14ac:dyDescent="0.25">
      <c r="A1448" s="21">
        <v>2035</v>
      </c>
      <c r="B1448" s="21">
        <v>1</v>
      </c>
      <c r="C1448" s="21">
        <v>1</v>
      </c>
      <c r="D1448" s="21" t="s">
        <v>77</v>
      </c>
      <c r="E1448" s="21" t="s">
        <v>70</v>
      </c>
      <c r="F1448" s="21" t="s">
        <v>71</v>
      </c>
      <c r="G1448" s="21">
        <v>4</v>
      </c>
      <c r="H1448" s="21">
        <v>35286</v>
      </c>
    </row>
    <row r="1449" spans="1:8" x14ac:dyDescent="0.25">
      <c r="A1449" s="21">
        <v>2035</v>
      </c>
      <c r="B1449" s="21">
        <v>1</v>
      </c>
      <c r="C1449" s="21">
        <v>1</v>
      </c>
      <c r="D1449" s="21" t="s">
        <v>77</v>
      </c>
      <c r="E1449" s="21" t="s">
        <v>70</v>
      </c>
      <c r="F1449" s="21" t="s">
        <v>72</v>
      </c>
      <c r="G1449" s="21">
        <v>0</v>
      </c>
      <c r="H1449" s="21">
        <v>1168</v>
      </c>
    </row>
    <row r="1450" spans="1:8" x14ac:dyDescent="0.25">
      <c r="A1450" s="21">
        <v>2035</v>
      </c>
      <c r="B1450" s="21">
        <v>1</v>
      </c>
      <c r="C1450" s="21">
        <v>1</v>
      </c>
      <c r="D1450" s="21" t="s">
        <v>77</v>
      </c>
      <c r="E1450" s="21" t="s">
        <v>70</v>
      </c>
      <c r="F1450" s="21" t="s">
        <v>72</v>
      </c>
      <c r="G1450" s="21">
        <v>1</v>
      </c>
      <c r="H1450" s="21">
        <v>36384</v>
      </c>
    </row>
    <row r="1451" spans="1:8" x14ac:dyDescent="0.25">
      <c r="A1451" s="21">
        <v>2035</v>
      </c>
      <c r="B1451" s="21">
        <v>1</v>
      </c>
      <c r="C1451" s="21">
        <v>1</v>
      </c>
      <c r="D1451" s="21" t="s">
        <v>77</v>
      </c>
      <c r="E1451" s="21" t="s">
        <v>70</v>
      </c>
      <c r="F1451" s="21" t="s">
        <v>72</v>
      </c>
      <c r="G1451" s="21">
        <v>2</v>
      </c>
      <c r="H1451" s="21">
        <v>71442</v>
      </c>
    </row>
    <row r="1452" spans="1:8" x14ac:dyDescent="0.25">
      <c r="A1452" s="21">
        <v>2035</v>
      </c>
      <c r="B1452" s="21">
        <v>1</v>
      </c>
      <c r="C1452" s="21">
        <v>1</v>
      </c>
      <c r="D1452" s="21" t="s">
        <v>77</v>
      </c>
      <c r="E1452" s="21" t="s">
        <v>70</v>
      </c>
      <c r="F1452" s="21" t="s">
        <v>72</v>
      </c>
      <c r="G1452" s="21">
        <v>3</v>
      </c>
      <c r="H1452" s="21">
        <v>31131</v>
      </c>
    </row>
    <row r="1453" spans="1:8" x14ac:dyDescent="0.25">
      <c r="A1453" s="21">
        <v>2035</v>
      </c>
      <c r="B1453" s="21">
        <v>1</v>
      </c>
      <c r="C1453" s="21">
        <v>1</v>
      </c>
      <c r="D1453" s="21" t="s">
        <v>77</v>
      </c>
      <c r="E1453" s="21" t="s">
        <v>70</v>
      </c>
      <c r="F1453" s="21" t="s">
        <v>72</v>
      </c>
      <c r="G1453" s="21">
        <v>4</v>
      </c>
      <c r="H1453" s="21">
        <v>12247</v>
      </c>
    </row>
    <row r="1454" spans="1:8" x14ac:dyDescent="0.25">
      <c r="A1454" s="21">
        <v>2035</v>
      </c>
      <c r="B1454" s="21">
        <v>1</v>
      </c>
      <c r="C1454" s="21">
        <v>1</v>
      </c>
      <c r="D1454" s="21" t="s">
        <v>77</v>
      </c>
      <c r="E1454" s="21" t="s">
        <v>74</v>
      </c>
      <c r="F1454" s="21" t="s">
        <v>71</v>
      </c>
      <c r="G1454" s="21">
        <v>0</v>
      </c>
      <c r="H1454" s="21">
        <v>25951</v>
      </c>
    </row>
    <row r="1455" spans="1:8" x14ac:dyDescent="0.25">
      <c r="A1455" s="21">
        <v>2035</v>
      </c>
      <c r="B1455" s="21">
        <v>1</v>
      </c>
      <c r="C1455" s="21">
        <v>1</v>
      </c>
      <c r="D1455" s="21" t="s">
        <v>77</v>
      </c>
      <c r="E1455" s="21" t="s">
        <v>74</v>
      </c>
      <c r="F1455" s="21" t="s">
        <v>71</v>
      </c>
      <c r="G1455" s="21">
        <v>1</v>
      </c>
      <c r="H1455" s="21">
        <v>42617</v>
      </c>
    </row>
    <row r="1456" spans="1:8" x14ac:dyDescent="0.25">
      <c r="A1456" s="21">
        <v>2035</v>
      </c>
      <c r="B1456" s="21">
        <v>1</v>
      </c>
      <c r="C1456" s="21">
        <v>1</v>
      </c>
      <c r="D1456" s="21" t="s">
        <v>77</v>
      </c>
      <c r="E1456" s="21" t="s">
        <v>74</v>
      </c>
      <c r="F1456" s="21" t="s">
        <v>71</v>
      </c>
      <c r="G1456" s="21">
        <v>2</v>
      </c>
      <c r="H1456" s="21">
        <v>50655</v>
      </c>
    </row>
    <row r="1457" spans="1:8" x14ac:dyDescent="0.25">
      <c r="A1457" s="21">
        <v>2035</v>
      </c>
      <c r="B1457" s="21">
        <v>1</v>
      </c>
      <c r="C1457" s="21">
        <v>1</v>
      </c>
      <c r="D1457" s="21" t="s">
        <v>77</v>
      </c>
      <c r="E1457" s="21" t="s">
        <v>74</v>
      </c>
      <c r="F1457" s="21" t="s">
        <v>71</v>
      </c>
      <c r="G1457" s="21">
        <v>3</v>
      </c>
      <c r="H1457" s="21">
        <v>18558</v>
      </c>
    </row>
    <row r="1458" spans="1:8" x14ac:dyDescent="0.25">
      <c r="A1458" s="21">
        <v>2035</v>
      </c>
      <c r="B1458" s="21">
        <v>1</v>
      </c>
      <c r="C1458" s="21">
        <v>1</v>
      </c>
      <c r="D1458" s="21" t="s">
        <v>77</v>
      </c>
      <c r="E1458" s="21" t="s">
        <v>74</v>
      </c>
      <c r="F1458" s="21" t="s">
        <v>71</v>
      </c>
      <c r="G1458" s="21">
        <v>4</v>
      </c>
      <c r="H1458" s="21">
        <v>8568</v>
      </c>
    </row>
    <row r="1459" spans="1:8" x14ac:dyDescent="0.25">
      <c r="A1459" s="21">
        <v>2035</v>
      </c>
      <c r="B1459" s="21">
        <v>1</v>
      </c>
      <c r="C1459" s="21">
        <v>1</v>
      </c>
      <c r="D1459" s="21" t="s">
        <v>77</v>
      </c>
      <c r="E1459" s="21" t="s">
        <v>74</v>
      </c>
      <c r="F1459" s="21" t="s">
        <v>72</v>
      </c>
      <c r="G1459" s="21">
        <v>0</v>
      </c>
      <c r="H1459" s="21">
        <v>1816</v>
      </c>
    </row>
    <row r="1460" spans="1:8" x14ac:dyDescent="0.25">
      <c r="A1460" s="21">
        <v>2035</v>
      </c>
      <c r="B1460" s="21">
        <v>1</v>
      </c>
      <c r="C1460" s="21">
        <v>1</v>
      </c>
      <c r="D1460" s="21" t="s">
        <v>77</v>
      </c>
      <c r="E1460" s="21" t="s">
        <v>74</v>
      </c>
      <c r="F1460" s="21" t="s">
        <v>72</v>
      </c>
      <c r="G1460" s="21">
        <v>1</v>
      </c>
      <c r="H1460" s="21">
        <v>3097</v>
      </c>
    </row>
    <row r="1461" spans="1:8" x14ac:dyDescent="0.25">
      <c r="A1461" s="21">
        <v>2035</v>
      </c>
      <c r="B1461" s="21">
        <v>1</v>
      </c>
      <c r="C1461" s="21">
        <v>1</v>
      </c>
      <c r="D1461" s="21" t="s">
        <v>77</v>
      </c>
      <c r="E1461" s="21" t="s">
        <v>74</v>
      </c>
      <c r="F1461" s="21" t="s">
        <v>72</v>
      </c>
      <c r="G1461" s="21">
        <v>2</v>
      </c>
      <c r="H1461" s="21">
        <v>3066</v>
      </c>
    </row>
    <row r="1462" spans="1:8" x14ac:dyDescent="0.25">
      <c r="A1462" s="21">
        <v>2035</v>
      </c>
      <c r="B1462" s="21">
        <v>1</v>
      </c>
      <c r="C1462" s="21">
        <v>1</v>
      </c>
      <c r="D1462" s="21" t="s">
        <v>77</v>
      </c>
      <c r="E1462" s="21" t="s">
        <v>74</v>
      </c>
      <c r="F1462" s="21" t="s">
        <v>72</v>
      </c>
      <c r="G1462" s="21">
        <v>3</v>
      </c>
      <c r="H1462" s="21">
        <v>1144</v>
      </c>
    </row>
    <row r="1463" spans="1:8" x14ac:dyDescent="0.25">
      <c r="A1463" s="21">
        <v>2035</v>
      </c>
      <c r="B1463" s="21">
        <v>1</v>
      </c>
      <c r="C1463" s="21">
        <v>1</v>
      </c>
      <c r="D1463" s="21" t="s">
        <v>77</v>
      </c>
      <c r="E1463" s="21" t="s">
        <v>74</v>
      </c>
      <c r="F1463" s="21" t="s">
        <v>72</v>
      </c>
      <c r="G1463" s="21">
        <v>4</v>
      </c>
      <c r="H1463" s="21">
        <v>563</v>
      </c>
    </row>
    <row r="1464" spans="1:8" x14ac:dyDescent="0.25">
      <c r="A1464" s="21">
        <v>2035</v>
      </c>
      <c r="B1464" s="21">
        <v>1</v>
      </c>
      <c r="C1464" s="21">
        <v>1</v>
      </c>
      <c r="D1464" s="21" t="s">
        <v>77</v>
      </c>
      <c r="E1464" s="21" t="s">
        <v>73</v>
      </c>
      <c r="F1464" s="21" t="s">
        <v>71</v>
      </c>
      <c r="G1464" s="21">
        <v>0</v>
      </c>
      <c r="H1464" s="21">
        <v>7581</v>
      </c>
    </row>
    <row r="1465" spans="1:8" x14ac:dyDescent="0.25">
      <c r="A1465" s="21">
        <v>2035</v>
      </c>
      <c r="B1465" s="21">
        <v>1</v>
      </c>
      <c r="C1465" s="21">
        <v>1</v>
      </c>
      <c r="D1465" s="21" t="s">
        <v>77</v>
      </c>
      <c r="E1465" s="21" t="s">
        <v>73</v>
      </c>
      <c r="F1465" s="21" t="s">
        <v>71</v>
      </c>
      <c r="G1465" s="21">
        <v>1</v>
      </c>
      <c r="H1465" s="21">
        <v>86258</v>
      </c>
    </row>
    <row r="1466" spans="1:8" x14ac:dyDescent="0.25">
      <c r="A1466" s="21">
        <v>2035</v>
      </c>
      <c r="B1466" s="21">
        <v>1</v>
      </c>
      <c r="C1466" s="21">
        <v>1</v>
      </c>
      <c r="D1466" s="21" t="s">
        <v>77</v>
      </c>
      <c r="E1466" s="21" t="s">
        <v>73</v>
      </c>
      <c r="F1466" s="21" t="s">
        <v>71</v>
      </c>
      <c r="G1466" s="21">
        <v>2</v>
      </c>
      <c r="H1466" s="21">
        <v>147889</v>
      </c>
    </row>
    <row r="1467" spans="1:8" x14ac:dyDescent="0.25">
      <c r="A1467" s="21">
        <v>2035</v>
      </c>
      <c r="B1467" s="21">
        <v>1</v>
      </c>
      <c r="C1467" s="21">
        <v>1</v>
      </c>
      <c r="D1467" s="21" t="s">
        <v>77</v>
      </c>
      <c r="E1467" s="21" t="s">
        <v>73</v>
      </c>
      <c r="F1467" s="21" t="s">
        <v>71</v>
      </c>
      <c r="G1467" s="21">
        <v>3</v>
      </c>
      <c r="H1467" s="21">
        <v>72203</v>
      </c>
    </row>
    <row r="1468" spans="1:8" x14ac:dyDescent="0.25">
      <c r="A1468" s="21">
        <v>2035</v>
      </c>
      <c r="B1468" s="21">
        <v>1</v>
      </c>
      <c r="C1468" s="21">
        <v>1</v>
      </c>
      <c r="D1468" s="21" t="s">
        <v>77</v>
      </c>
      <c r="E1468" s="21" t="s">
        <v>73</v>
      </c>
      <c r="F1468" s="21" t="s">
        <v>71</v>
      </c>
      <c r="G1468" s="21">
        <v>4</v>
      </c>
      <c r="H1468" s="21">
        <v>45535</v>
      </c>
    </row>
    <row r="1469" spans="1:8" x14ac:dyDescent="0.25">
      <c r="A1469" s="21">
        <v>2035</v>
      </c>
      <c r="B1469" s="21">
        <v>1</v>
      </c>
      <c r="C1469" s="21">
        <v>1</v>
      </c>
      <c r="D1469" s="21" t="s">
        <v>77</v>
      </c>
      <c r="E1469" s="21" t="s">
        <v>73</v>
      </c>
      <c r="F1469" s="21" t="s">
        <v>72</v>
      </c>
      <c r="G1469" s="21">
        <v>0</v>
      </c>
      <c r="H1469" s="21">
        <v>1096</v>
      </c>
    </row>
    <row r="1470" spans="1:8" x14ac:dyDescent="0.25">
      <c r="A1470" s="21">
        <v>2035</v>
      </c>
      <c r="B1470" s="21">
        <v>1</v>
      </c>
      <c r="C1470" s="21">
        <v>1</v>
      </c>
      <c r="D1470" s="21" t="s">
        <v>77</v>
      </c>
      <c r="E1470" s="21" t="s">
        <v>73</v>
      </c>
      <c r="F1470" s="21" t="s">
        <v>72</v>
      </c>
      <c r="G1470" s="21">
        <v>1</v>
      </c>
      <c r="H1470" s="21">
        <v>3692</v>
      </c>
    </row>
    <row r="1471" spans="1:8" x14ac:dyDescent="0.25">
      <c r="A1471" s="21">
        <v>2035</v>
      </c>
      <c r="B1471" s="21">
        <v>1</v>
      </c>
      <c r="C1471" s="21">
        <v>1</v>
      </c>
      <c r="D1471" s="21" t="s">
        <v>77</v>
      </c>
      <c r="E1471" s="21" t="s">
        <v>73</v>
      </c>
      <c r="F1471" s="21" t="s">
        <v>72</v>
      </c>
      <c r="G1471" s="21">
        <v>2</v>
      </c>
      <c r="H1471" s="21">
        <v>8961</v>
      </c>
    </row>
    <row r="1472" spans="1:8" x14ac:dyDescent="0.25">
      <c r="A1472" s="21">
        <v>2035</v>
      </c>
      <c r="B1472" s="21">
        <v>1</v>
      </c>
      <c r="C1472" s="21">
        <v>1</v>
      </c>
      <c r="D1472" s="21" t="s">
        <v>77</v>
      </c>
      <c r="E1472" s="21" t="s">
        <v>73</v>
      </c>
      <c r="F1472" s="21" t="s">
        <v>72</v>
      </c>
      <c r="G1472" s="21">
        <v>3</v>
      </c>
      <c r="H1472" s="21">
        <v>5053</v>
      </c>
    </row>
    <row r="1473" spans="1:8" x14ac:dyDescent="0.25">
      <c r="A1473" s="21">
        <v>2035</v>
      </c>
      <c r="B1473" s="21">
        <v>1</v>
      </c>
      <c r="C1473" s="21">
        <v>1</v>
      </c>
      <c r="D1473" s="21" t="s">
        <v>77</v>
      </c>
      <c r="E1473" s="21" t="s">
        <v>73</v>
      </c>
      <c r="F1473" s="21" t="s">
        <v>72</v>
      </c>
      <c r="G1473" s="21">
        <v>4</v>
      </c>
      <c r="H1473" s="21">
        <v>2603</v>
      </c>
    </row>
    <row r="1474" spans="1:8" x14ac:dyDescent="0.25">
      <c r="A1474" s="21">
        <v>2035</v>
      </c>
      <c r="B1474" s="21">
        <v>1</v>
      </c>
      <c r="C1474" s="21">
        <v>1</v>
      </c>
      <c r="D1474" s="21" t="s">
        <v>77</v>
      </c>
      <c r="E1474" s="21" t="s">
        <v>76</v>
      </c>
      <c r="F1474" s="21" t="s">
        <v>71</v>
      </c>
      <c r="G1474" s="21">
        <v>0</v>
      </c>
      <c r="H1474" s="21">
        <v>9386</v>
      </c>
    </row>
    <row r="1475" spans="1:8" x14ac:dyDescent="0.25">
      <c r="A1475" s="21">
        <v>2035</v>
      </c>
      <c r="B1475" s="21">
        <v>1</v>
      </c>
      <c r="C1475" s="21">
        <v>1</v>
      </c>
      <c r="D1475" s="21" t="s">
        <v>77</v>
      </c>
      <c r="E1475" s="21" t="s">
        <v>76</v>
      </c>
      <c r="F1475" s="21" t="s">
        <v>71</v>
      </c>
      <c r="G1475" s="21">
        <v>1</v>
      </c>
      <c r="H1475" s="21">
        <v>10189</v>
      </c>
    </row>
    <row r="1476" spans="1:8" x14ac:dyDescent="0.25">
      <c r="A1476" s="21">
        <v>2035</v>
      </c>
      <c r="B1476" s="21">
        <v>1</v>
      </c>
      <c r="C1476" s="21">
        <v>1</v>
      </c>
      <c r="D1476" s="21" t="s">
        <v>77</v>
      </c>
      <c r="E1476" s="21" t="s">
        <v>76</v>
      </c>
      <c r="F1476" s="21" t="s">
        <v>71</v>
      </c>
      <c r="G1476" s="21">
        <v>2</v>
      </c>
      <c r="H1476" s="21">
        <v>10023</v>
      </c>
    </row>
    <row r="1477" spans="1:8" x14ac:dyDescent="0.25">
      <c r="A1477" s="21">
        <v>2035</v>
      </c>
      <c r="B1477" s="21">
        <v>1</v>
      </c>
      <c r="C1477" s="21">
        <v>1</v>
      </c>
      <c r="D1477" s="21" t="s">
        <v>77</v>
      </c>
      <c r="E1477" s="21" t="s">
        <v>76</v>
      </c>
      <c r="F1477" s="21" t="s">
        <v>71</v>
      </c>
      <c r="G1477" s="21">
        <v>3</v>
      </c>
      <c r="H1477" s="21">
        <v>3857</v>
      </c>
    </row>
    <row r="1478" spans="1:8" x14ac:dyDescent="0.25">
      <c r="A1478" s="21">
        <v>2035</v>
      </c>
      <c r="B1478" s="21">
        <v>1</v>
      </c>
      <c r="C1478" s="21">
        <v>1</v>
      </c>
      <c r="D1478" s="21" t="s">
        <v>77</v>
      </c>
      <c r="E1478" s="21" t="s">
        <v>76</v>
      </c>
      <c r="F1478" s="21" t="s">
        <v>71</v>
      </c>
      <c r="G1478" s="21">
        <v>4</v>
      </c>
      <c r="H1478" s="21">
        <v>2400</v>
      </c>
    </row>
    <row r="1479" spans="1:8" x14ac:dyDescent="0.25">
      <c r="A1479" s="21">
        <v>2035</v>
      </c>
      <c r="B1479" s="21">
        <v>1</v>
      </c>
      <c r="C1479" s="21">
        <v>1</v>
      </c>
      <c r="D1479" s="21" t="s">
        <v>77</v>
      </c>
      <c r="E1479" s="21" t="s">
        <v>76</v>
      </c>
      <c r="F1479" s="21" t="s">
        <v>72</v>
      </c>
      <c r="G1479" s="21">
        <v>0</v>
      </c>
      <c r="H1479" s="21">
        <v>2648</v>
      </c>
    </row>
    <row r="1480" spans="1:8" x14ac:dyDescent="0.25">
      <c r="A1480" s="21">
        <v>2035</v>
      </c>
      <c r="B1480" s="21">
        <v>1</v>
      </c>
      <c r="C1480" s="21">
        <v>1</v>
      </c>
      <c r="D1480" s="21" t="s">
        <v>77</v>
      </c>
      <c r="E1480" s="21" t="s">
        <v>76</v>
      </c>
      <c r="F1480" s="21" t="s">
        <v>72</v>
      </c>
      <c r="G1480" s="21">
        <v>1</v>
      </c>
      <c r="H1480" s="21">
        <v>2959</v>
      </c>
    </row>
    <row r="1481" spans="1:8" x14ac:dyDescent="0.25">
      <c r="A1481" s="21">
        <v>2035</v>
      </c>
      <c r="B1481" s="21">
        <v>1</v>
      </c>
      <c r="C1481" s="21">
        <v>1</v>
      </c>
      <c r="D1481" s="21" t="s">
        <v>77</v>
      </c>
      <c r="E1481" s="21" t="s">
        <v>76</v>
      </c>
      <c r="F1481" s="21" t="s">
        <v>72</v>
      </c>
      <c r="G1481" s="21">
        <v>2</v>
      </c>
      <c r="H1481" s="21">
        <v>2786</v>
      </c>
    </row>
    <row r="1482" spans="1:8" x14ac:dyDescent="0.25">
      <c r="A1482" s="21">
        <v>2035</v>
      </c>
      <c r="B1482" s="21">
        <v>1</v>
      </c>
      <c r="C1482" s="21">
        <v>1</v>
      </c>
      <c r="D1482" s="21" t="s">
        <v>77</v>
      </c>
      <c r="E1482" s="21" t="s">
        <v>76</v>
      </c>
      <c r="F1482" s="21" t="s">
        <v>72</v>
      </c>
      <c r="G1482" s="21">
        <v>3</v>
      </c>
      <c r="H1482" s="21">
        <v>1124</v>
      </c>
    </row>
    <row r="1483" spans="1:8" x14ac:dyDescent="0.25">
      <c r="A1483" s="21">
        <v>2035</v>
      </c>
      <c r="B1483" s="21">
        <v>1</v>
      </c>
      <c r="C1483" s="21">
        <v>1</v>
      </c>
      <c r="D1483" s="21" t="s">
        <v>77</v>
      </c>
      <c r="E1483" s="21" t="s">
        <v>76</v>
      </c>
      <c r="F1483" s="21" t="s">
        <v>72</v>
      </c>
      <c r="G1483" s="21">
        <v>4</v>
      </c>
      <c r="H1483" s="21">
        <v>582</v>
      </c>
    </row>
    <row r="1484" spans="1:8" x14ac:dyDescent="0.25">
      <c r="A1484" s="21">
        <v>2035</v>
      </c>
      <c r="B1484" s="21">
        <v>1</v>
      </c>
      <c r="C1484" s="21">
        <v>1</v>
      </c>
      <c r="D1484" s="21" t="s">
        <v>79</v>
      </c>
      <c r="E1484" s="21" t="s">
        <v>70</v>
      </c>
      <c r="F1484" s="21" t="s">
        <v>71</v>
      </c>
      <c r="G1484" s="21">
        <v>0</v>
      </c>
      <c r="H1484" s="21">
        <v>646</v>
      </c>
    </row>
    <row r="1485" spans="1:8" x14ac:dyDescent="0.25">
      <c r="A1485" s="21">
        <v>2035</v>
      </c>
      <c r="B1485" s="21">
        <v>1</v>
      </c>
      <c r="C1485" s="21">
        <v>1</v>
      </c>
      <c r="D1485" s="21" t="s">
        <v>79</v>
      </c>
      <c r="E1485" s="21" t="s">
        <v>70</v>
      </c>
      <c r="F1485" s="21" t="s">
        <v>71</v>
      </c>
      <c r="G1485" s="21">
        <v>1</v>
      </c>
      <c r="H1485" s="21">
        <v>22231</v>
      </c>
    </row>
    <row r="1486" spans="1:8" x14ac:dyDescent="0.25">
      <c r="A1486" s="21">
        <v>2035</v>
      </c>
      <c r="B1486" s="21">
        <v>1</v>
      </c>
      <c r="C1486" s="21">
        <v>1</v>
      </c>
      <c r="D1486" s="21" t="s">
        <v>79</v>
      </c>
      <c r="E1486" s="21" t="s">
        <v>70</v>
      </c>
      <c r="F1486" s="21" t="s">
        <v>71</v>
      </c>
      <c r="G1486" s="21">
        <v>2</v>
      </c>
      <c r="H1486" s="21">
        <v>54650</v>
      </c>
    </row>
    <row r="1487" spans="1:8" x14ac:dyDescent="0.25">
      <c r="A1487" s="21">
        <v>2035</v>
      </c>
      <c r="B1487" s="21">
        <v>1</v>
      </c>
      <c r="C1487" s="21">
        <v>1</v>
      </c>
      <c r="D1487" s="21" t="s">
        <v>79</v>
      </c>
      <c r="E1487" s="21" t="s">
        <v>70</v>
      </c>
      <c r="F1487" s="21" t="s">
        <v>71</v>
      </c>
      <c r="G1487" s="21">
        <v>3</v>
      </c>
      <c r="H1487" s="21">
        <v>23184</v>
      </c>
    </row>
    <row r="1488" spans="1:8" x14ac:dyDescent="0.25">
      <c r="A1488" s="21">
        <v>2035</v>
      </c>
      <c r="B1488" s="21">
        <v>1</v>
      </c>
      <c r="C1488" s="21">
        <v>1</v>
      </c>
      <c r="D1488" s="21" t="s">
        <v>79</v>
      </c>
      <c r="E1488" s="21" t="s">
        <v>70</v>
      </c>
      <c r="F1488" s="21" t="s">
        <v>71</v>
      </c>
      <c r="G1488" s="21">
        <v>4</v>
      </c>
      <c r="H1488" s="21">
        <v>10221</v>
      </c>
    </row>
    <row r="1489" spans="1:8" x14ac:dyDescent="0.25">
      <c r="A1489" s="21">
        <v>2035</v>
      </c>
      <c r="B1489" s="21">
        <v>1</v>
      </c>
      <c r="C1489" s="21">
        <v>1</v>
      </c>
      <c r="D1489" s="21" t="s">
        <v>79</v>
      </c>
      <c r="E1489" s="21" t="s">
        <v>70</v>
      </c>
      <c r="F1489" s="21" t="s">
        <v>72</v>
      </c>
      <c r="G1489" s="21">
        <v>0</v>
      </c>
      <c r="H1489" s="21">
        <v>456</v>
      </c>
    </row>
    <row r="1490" spans="1:8" x14ac:dyDescent="0.25">
      <c r="A1490" s="21">
        <v>2035</v>
      </c>
      <c r="B1490" s="21">
        <v>1</v>
      </c>
      <c r="C1490" s="21">
        <v>1</v>
      </c>
      <c r="D1490" s="21" t="s">
        <v>79</v>
      </c>
      <c r="E1490" s="21" t="s">
        <v>70</v>
      </c>
      <c r="F1490" s="21" t="s">
        <v>72</v>
      </c>
      <c r="G1490" s="21">
        <v>1</v>
      </c>
      <c r="H1490" s="21">
        <v>18166</v>
      </c>
    </row>
    <row r="1491" spans="1:8" x14ac:dyDescent="0.25">
      <c r="A1491" s="21">
        <v>2035</v>
      </c>
      <c r="B1491" s="21">
        <v>1</v>
      </c>
      <c r="C1491" s="21">
        <v>1</v>
      </c>
      <c r="D1491" s="21" t="s">
        <v>79</v>
      </c>
      <c r="E1491" s="21" t="s">
        <v>70</v>
      </c>
      <c r="F1491" s="21" t="s">
        <v>72</v>
      </c>
      <c r="G1491" s="21">
        <v>2</v>
      </c>
      <c r="H1491" s="21">
        <v>37535</v>
      </c>
    </row>
    <row r="1492" spans="1:8" x14ac:dyDescent="0.25">
      <c r="A1492" s="21">
        <v>2035</v>
      </c>
      <c r="B1492" s="21">
        <v>1</v>
      </c>
      <c r="C1492" s="21">
        <v>1</v>
      </c>
      <c r="D1492" s="21" t="s">
        <v>79</v>
      </c>
      <c r="E1492" s="21" t="s">
        <v>70</v>
      </c>
      <c r="F1492" s="21" t="s">
        <v>72</v>
      </c>
      <c r="G1492" s="21">
        <v>3</v>
      </c>
      <c r="H1492" s="21">
        <v>16489</v>
      </c>
    </row>
    <row r="1493" spans="1:8" x14ac:dyDescent="0.25">
      <c r="A1493" s="21">
        <v>2035</v>
      </c>
      <c r="B1493" s="21">
        <v>1</v>
      </c>
      <c r="C1493" s="21">
        <v>1</v>
      </c>
      <c r="D1493" s="21" t="s">
        <v>79</v>
      </c>
      <c r="E1493" s="21" t="s">
        <v>70</v>
      </c>
      <c r="F1493" s="21" t="s">
        <v>72</v>
      </c>
      <c r="G1493" s="21">
        <v>4</v>
      </c>
      <c r="H1493" s="21">
        <v>6866</v>
      </c>
    </row>
    <row r="1494" spans="1:8" x14ac:dyDescent="0.25">
      <c r="A1494" s="21">
        <v>2035</v>
      </c>
      <c r="B1494" s="21">
        <v>1</v>
      </c>
      <c r="C1494" s="21">
        <v>1</v>
      </c>
      <c r="D1494" s="21" t="s">
        <v>79</v>
      </c>
      <c r="E1494" s="21" t="s">
        <v>74</v>
      </c>
      <c r="F1494" s="21" t="s">
        <v>71</v>
      </c>
      <c r="G1494" s="21">
        <v>0</v>
      </c>
      <c r="H1494" s="21">
        <v>5356</v>
      </c>
    </row>
    <row r="1495" spans="1:8" x14ac:dyDescent="0.25">
      <c r="A1495" s="21">
        <v>2035</v>
      </c>
      <c r="B1495" s="21">
        <v>1</v>
      </c>
      <c r="C1495" s="21">
        <v>1</v>
      </c>
      <c r="D1495" s="21" t="s">
        <v>79</v>
      </c>
      <c r="E1495" s="21" t="s">
        <v>74</v>
      </c>
      <c r="F1495" s="21" t="s">
        <v>71</v>
      </c>
      <c r="G1495" s="21">
        <v>1</v>
      </c>
      <c r="H1495" s="21">
        <v>13226</v>
      </c>
    </row>
    <row r="1496" spans="1:8" x14ac:dyDescent="0.25">
      <c r="A1496" s="21">
        <v>2035</v>
      </c>
      <c r="B1496" s="21">
        <v>1</v>
      </c>
      <c r="C1496" s="21">
        <v>1</v>
      </c>
      <c r="D1496" s="21" t="s">
        <v>79</v>
      </c>
      <c r="E1496" s="21" t="s">
        <v>74</v>
      </c>
      <c r="F1496" s="21" t="s">
        <v>71</v>
      </c>
      <c r="G1496" s="21">
        <v>2</v>
      </c>
      <c r="H1496" s="21">
        <v>16195</v>
      </c>
    </row>
    <row r="1497" spans="1:8" x14ac:dyDescent="0.25">
      <c r="A1497" s="21">
        <v>2035</v>
      </c>
      <c r="B1497" s="21">
        <v>1</v>
      </c>
      <c r="C1497" s="21">
        <v>1</v>
      </c>
      <c r="D1497" s="21" t="s">
        <v>79</v>
      </c>
      <c r="E1497" s="21" t="s">
        <v>74</v>
      </c>
      <c r="F1497" s="21" t="s">
        <v>71</v>
      </c>
      <c r="G1497" s="21">
        <v>3</v>
      </c>
      <c r="H1497" s="21">
        <v>5957</v>
      </c>
    </row>
    <row r="1498" spans="1:8" x14ac:dyDescent="0.25">
      <c r="A1498" s="21">
        <v>2035</v>
      </c>
      <c r="B1498" s="21">
        <v>1</v>
      </c>
      <c r="C1498" s="21">
        <v>1</v>
      </c>
      <c r="D1498" s="21" t="s">
        <v>79</v>
      </c>
      <c r="E1498" s="21" t="s">
        <v>74</v>
      </c>
      <c r="F1498" s="21" t="s">
        <v>71</v>
      </c>
      <c r="G1498" s="21">
        <v>4</v>
      </c>
      <c r="H1498" s="21">
        <v>3006</v>
      </c>
    </row>
    <row r="1499" spans="1:8" x14ac:dyDescent="0.25">
      <c r="A1499" s="21">
        <v>2035</v>
      </c>
      <c r="B1499" s="21">
        <v>1</v>
      </c>
      <c r="C1499" s="21">
        <v>1</v>
      </c>
      <c r="D1499" s="21" t="s">
        <v>79</v>
      </c>
      <c r="E1499" s="21" t="s">
        <v>74</v>
      </c>
      <c r="F1499" s="21" t="s">
        <v>72</v>
      </c>
      <c r="G1499" s="21">
        <v>0</v>
      </c>
      <c r="H1499" s="21">
        <v>994</v>
      </c>
    </row>
    <row r="1500" spans="1:8" x14ac:dyDescent="0.25">
      <c r="A1500" s="21">
        <v>2035</v>
      </c>
      <c r="B1500" s="21">
        <v>1</v>
      </c>
      <c r="C1500" s="21">
        <v>1</v>
      </c>
      <c r="D1500" s="21" t="s">
        <v>79</v>
      </c>
      <c r="E1500" s="21" t="s">
        <v>74</v>
      </c>
      <c r="F1500" s="21" t="s">
        <v>72</v>
      </c>
      <c r="G1500" s="21">
        <v>1</v>
      </c>
      <c r="H1500" s="21">
        <v>1867</v>
      </c>
    </row>
    <row r="1501" spans="1:8" x14ac:dyDescent="0.25">
      <c r="A1501" s="21">
        <v>2035</v>
      </c>
      <c r="B1501" s="21">
        <v>1</v>
      </c>
      <c r="C1501" s="21">
        <v>1</v>
      </c>
      <c r="D1501" s="21" t="s">
        <v>79</v>
      </c>
      <c r="E1501" s="21" t="s">
        <v>74</v>
      </c>
      <c r="F1501" s="21" t="s">
        <v>72</v>
      </c>
      <c r="G1501" s="21">
        <v>2</v>
      </c>
      <c r="H1501" s="21">
        <v>1844</v>
      </c>
    </row>
    <row r="1502" spans="1:8" x14ac:dyDescent="0.25">
      <c r="A1502" s="21">
        <v>2035</v>
      </c>
      <c r="B1502" s="21">
        <v>1</v>
      </c>
      <c r="C1502" s="21">
        <v>1</v>
      </c>
      <c r="D1502" s="21" t="s">
        <v>79</v>
      </c>
      <c r="E1502" s="21" t="s">
        <v>74</v>
      </c>
      <c r="F1502" s="21" t="s">
        <v>72</v>
      </c>
      <c r="G1502" s="21">
        <v>3</v>
      </c>
      <c r="H1502" s="21">
        <v>675</v>
      </c>
    </row>
    <row r="1503" spans="1:8" x14ac:dyDescent="0.25">
      <c r="A1503" s="21">
        <v>2035</v>
      </c>
      <c r="B1503" s="21">
        <v>1</v>
      </c>
      <c r="C1503" s="21">
        <v>1</v>
      </c>
      <c r="D1503" s="21" t="s">
        <v>79</v>
      </c>
      <c r="E1503" s="21" t="s">
        <v>74</v>
      </c>
      <c r="F1503" s="21" t="s">
        <v>72</v>
      </c>
      <c r="G1503" s="21">
        <v>4</v>
      </c>
      <c r="H1503" s="21">
        <v>402</v>
      </c>
    </row>
    <row r="1504" spans="1:8" x14ac:dyDescent="0.25">
      <c r="A1504" s="21">
        <v>2035</v>
      </c>
      <c r="B1504" s="21">
        <v>1</v>
      </c>
      <c r="C1504" s="21">
        <v>1</v>
      </c>
      <c r="D1504" s="21" t="s">
        <v>79</v>
      </c>
      <c r="E1504" s="21" t="s">
        <v>73</v>
      </c>
      <c r="F1504" s="21" t="s">
        <v>71</v>
      </c>
      <c r="G1504" s="21">
        <v>0</v>
      </c>
      <c r="H1504" s="21">
        <v>1484</v>
      </c>
    </row>
    <row r="1505" spans="1:8" x14ac:dyDescent="0.25">
      <c r="A1505" s="21">
        <v>2035</v>
      </c>
      <c r="B1505" s="21">
        <v>1</v>
      </c>
      <c r="C1505" s="21">
        <v>1</v>
      </c>
      <c r="D1505" s="21" t="s">
        <v>79</v>
      </c>
      <c r="E1505" s="21" t="s">
        <v>73</v>
      </c>
      <c r="F1505" s="21" t="s">
        <v>71</v>
      </c>
      <c r="G1505" s="21">
        <v>1</v>
      </c>
      <c r="H1505" s="21">
        <v>20040</v>
      </c>
    </row>
    <row r="1506" spans="1:8" x14ac:dyDescent="0.25">
      <c r="A1506" s="21">
        <v>2035</v>
      </c>
      <c r="B1506" s="21">
        <v>1</v>
      </c>
      <c r="C1506" s="21">
        <v>1</v>
      </c>
      <c r="D1506" s="21" t="s">
        <v>79</v>
      </c>
      <c r="E1506" s="21" t="s">
        <v>73</v>
      </c>
      <c r="F1506" s="21" t="s">
        <v>71</v>
      </c>
      <c r="G1506" s="21">
        <v>2</v>
      </c>
      <c r="H1506" s="21">
        <v>34475</v>
      </c>
    </row>
    <row r="1507" spans="1:8" x14ac:dyDescent="0.25">
      <c r="A1507" s="21">
        <v>2035</v>
      </c>
      <c r="B1507" s="21">
        <v>1</v>
      </c>
      <c r="C1507" s="21">
        <v>1</v>
      </c>
      <c r="D1507" s="21" t="s">
        <v>79</v>
      </c>
      <c r="E1507" s="21" t="s">
        <v>73</v>
      </c>
      <c r="F1507" s="21" t="s">
        <v>71</v>
      </c>
      <c r="G1507" s="21">
        <v>3</v>
      </c>
      <c r="H1507" s="21">
        <v>17954</v>
      </c>
    </row>
    <row r="1508" spans="1:8" x14ac:dyDescent="0.25">
      <c r="A1508" s="21">
        <v>2035</v>
      </c>
      <c r="B1508" s="21">
        <v>1</v>
      </c>
      <c r="C1508" s="21">
        <v>1</v>
      </c>
      <c r="D1508" s="21" t="s">
        <v>79</v>
      </c>
      <c r="E1508" s="21" t="s">
        <v>73</v>
      </c>
      <c r="F1508" s="21" t="s">
        <v>71</v>
      </c>
      <c r="G1508" s="21">
        <v>4</v>
      </c>
      <c r="H1508" s="21">
        <v>11875</v>
      </c>
    </row>
    <row r="1509" spans="1:8" x14ac:dyDescent="0.25">
      <c r="A1509" s="21">
        <v>2035</v>
      </c>
      <c r="B1509" s="21">
        <v>1</v>
      </c>
      <c r="C1509" s="21">
        <v>1</v>
      </c>
      <c r="D1509" s="21" t="s">
        <v>79</v>
      </c>
      <c r="E1509" s="21" t="s">
        <v>73</v>
      </c>
      <c r="F1509" s="21" t="s">
        <v>72</v>
      </c>
      <c r="G1509" s="21">
        <v>0</v>
      </c>
      <c r="H1509" s="21">
        <v>512</v>
      </c>
    </row>
    <row r="1510" spans="1:8" x14ac:dyDescent="0.25">
      <c r="A1510" s="21">
        <v>2035</v>
      </c>
      <c r="B1510" s="21">
        <v>1</v>
      </c>
      <c r="C1510" s="21">
        <v>1</v>
      </c>
      <c r="D1510" s="21" t="s">
        <v>79</v>
      </c>
      <c r="E1510" s="21" t="s">
        <v>73</v>
      </c>
      <c r="F1510" s="21" t="s">
        <v>72</v>
      </c>
      <c r="G1510" s="21">
        <v>1</v>
      </c>
      <c r="H1510" s="21">
        <v>1799</v>
      </c>
    </row>
    <row r="1511" spans="1:8" x14ac:dyDescent="0.25">
      <c r="A1511" s="21">
        <v>2035</v>
      </c>
      <c r="B1511" s="21">
        <v>1</v>
      </c>
      <c r="C1511" s="21">
        <v>1</v>
      </c>
      <c r="D1511" s="21" t="s">
        <v>79</v>
      </c>
      <c r="E1511" s="21" t="s">
        <v>73</v>
      </c>
      <c r="F1511" s="21" t="s">
        <v>72</v>
      </c>
      <c r="G1511" s="21">
        <v>2</v>
      </c>
      <c r="H1511" s="21">
        <v>4256</v>
      </c>
    </row>
    <row r="1512" spans="1:8" x14ac:dyDescent="0.25">
      <c r="A1512" s="21">
        <v>2035</v>
      </c>
      <c r="B1512" s="21">
        <v>1</v>
      </c>
      <c r="C1512" s="21">
        <v>1</v>
      </c>
      <c r="D1512" s="21" t="s">
        <v>79</v>
      </c>
      <c r="E1512" s="21" t="s">
        <v>73</v>
      </c>
      <c r="F1512" s="21" t="s">
        <v>72</v>
      </c>
      <c r="G1512" s="21">
        <v>3</v>
      </c>
      <c r="H1512" s="21">
        <v>2539</v>
      </c>
    </row>
    <row r="1513" spans="1:8" x14ac:dyDescent="0.25">
      <c r="A1513" s="21">
        <v>2035</v>
      </c>
      <c r="B1513" s="21">
        <v>1</v>
      </c>
      <c r="C1513" s="21">
        <v>1</v>
      </c>
      <c r="D1513" s="21" t="s">
        <v>79</v>
      </c>
      <c r="E1513" s="21" t="s">
        <v>73</v>
      </c>
      <c r="F1513" s="21" t="s">
        <v>72</v>
      </c>
      <c r="G1513" s="21">
        <v>4</v>
      </c>
      <c r="H1513" s="21">
        <v>1508</v>
      </c>
    </row>
    <row r="1514" spans="1:8" x14ac:dyDescent="0.25">
      <c r="A1514" s="21">
        <v>2035</v>
      </c>
      <c r="B1514" s="21">
        <v>1</v>
      </c>
      <c r="C1514" s="21">
        <v>1</v>
      </c>
      <c r="D1514" s="21" t="s">
        <v>79</v>
      </c>
      <c r="E1514" s="21" t="s">
        <v>76</v>
      </c>
      <c r="F1514" s="21" t="s">
        <v>71</v>
      </c>
      <c r="G1514" s="21">
        <v>0</v>
      </c>
      <c r="H1514" s="21">
        <v>2100</v>
      </c>
    </row>
    <row r="1515" spans="1:8" x14ac:dyDescent="0.25">
      <c r="A1515" s="21">
        <v>2035</v>
      </c>
      <c r="B1515" s="21">
        <v>1</v>
      </c>
      <c r="C1515" s="21">
        <v>1</v>
      </c>
      <c r="D1515" s="21" t="s">
        <v>79</v>
      </c>
      <c r="E1515" s="21" t="s">
        <v>76</v>
      </c>
      <c r="F1515" s="21" t="s">
        <v>71</v>
      </c>
      <c r="G1515" s="21">
        <v>1</v>
      </c>
      <c r="H1515" s="21">
        <v>2668</v>
      </c>
    </row>
    <row r="1516" spans="1:8" x14ac:dyDescent="0.25">
      <c r="A1516" s="21">
        <v>2035</v>
      </c>
      <c r="B1516" s="21">
        <v>1</v>
      </c>
      <c r="C1516" s="21">
        <v>1</v>
      </c>
      <c r="D1516" s="21" t="s">
        <v>79</v>
      </c>
      <c r="E1516" s="21" t="s">
        <v>76</v>
      </c>
      <c r="F1516" s="21" t="s">
        <v>71</v>
      </c>
      <c r="G1516" s="21">
        <v>2</v>
      </c>
      <c r="H1516" s="21">
        <v>2666</v>
      </c>
    </row>
    <row r="1517" spans="1:8" x14ac:dyDescent="0.25">
      <c r="A1517" s="21">
        <v>2035</v>
      </c>
      <c r="B1517" s="21">
        <v>1</v>
      </c>
      <c r="C1517" s="21">
        <v>1</v>
      </c>
      <c r="D1517" s="21" t="s">
        <v>79</v>
      </c>
      <c r="E1517" s="21" t="s">
        <v>76</v>
      </c>
      <c r="F1517" s="21" t="s">
        <v>71</v>
      </c>
      <c r="G1517" s="21">
        <v>3</v>
      </c>
      <c r="H1517" s="21">
        <v>1094</v>
      </c>
    </row>
    <row r="1518" spans="1:8" x14ac:dyDescent="0.25">
      <c r="A1518" s="21">
        <v>2035</v>
      </c>
      <c r="B1518" s="21">
        <v>1</v>
      </c>
      <c r="C1518" s="21">
        <v>1</v>
      </c>
      <c r="D1518" s="21" t="s">
        <v>79</v>
      </c>
      <c r="E1518" s="21" t="s">
        <v>76</v>
      </c>
      <c r="F1518" s="21" t="s">
        <v>71</v>
      </c>
      <c r="G1518" s="21">
        <v>4</v>
      </c>
      <c r="H1518" s="21">
        <v>631</v>
      </c>
    </row>
    <row r="1519" spans="1:8" x14ac:dyDescent="0.25">
      <c r="A1519" s="21">
        <v>2035</v>
      </c>
      <c r="B1519" s="21">
        <v>1</v>
      </c>
      <c r="C1519" s="21">
        <v>1</v>
      </c>
      <c r="D1519" s="21" t="s">
        <v>79</v>
      </c>
      <c r="E1519" s="21" t="s">
        <v>76</v>
      </c>
      <c r="F1519" s="21" t="s">
        <v>72</v>
      </c>
      <c r="G1519" s="21">
        <v>0</v>
      </c>
      <c r="H1519" s="21">
        <v>1376</v>
      </c>
    </row>
    <row r="1520" spans="1:8" x14ac:dyDescent="0.25">
      <c r="A1520" s="21">
        <v>2035</v>
      </c>
      <c r="B1520" s="21">
        <v>1</v>
      </c>
      <c r="C1520" s="21">
        <v>1</v>
      </c>
      <c r="D1520" s="21" t="s">
        <v>79</v>
      </c>
      <c r="E1520" s="21" t="s">
        <v>76</v>
      </c>
      <c r="F1520" s="21" t="s">
        <v>72</v>
      </c>
      <c r="G1520" s="21">
        <v>1</v>
      </c>
      <c r="H1520" s="21">
        <v>1795</v>
      </c>
    </row>
    <row r="1521" spans="1:8" x14ac:dyDescent="0.25">
      <c r="A1521" s="21">
        <v>2035</v>
      </c>
      <c r="B1521" s="21">
        <v>1</v>
      </c>
      <c r="C1521" s="21">
        <v>1</v>
      </c>
      <c r="D1521" s="21" t="s">
        <v>79</v>
      </c>
      <c r="E1521" s="21" t="s">
        <v>76</v>
      </c>
      <c r="F1521" s="21" t="s">
        <v>72</v>
      </c>
      <c r="G1521" s="21">
        <v>2</v>
      </c>
      <c r="H1521" s="21">
        <v>1809</v>
      </c>
    </row>
    <row r="1522" spans="1:8" x14ac:dyDescent="0.25">
      <c r="A1522" s="21">
        <v>2035</v>
      </c>
      <c r="B1522" s="21">
        <v>1</v>
      </c>
      <c r="C1522" s="21">
        <v>1</v>
      </c>
      <c r="D1522" s="21" t="s">
        <v>79</v>
      </c>
      <c r="E1522" s="21" t="s">
        <v>76</v>
      </c>
      <c r="F1522" s="21" t="s">
        <v>72</v>
      </c>
      <c r="G1522" s="21">
        <v>3</v>
      </c>
      <c r="H1522" s="21">
        <v>701</v>
      </c>
    </row>
    <row r="1523" spans="1:8" x14ac:dyDescent="0.25">
      <c r="A1523" s="21">
        <v>2035</v>
      </c>
      <c r="B1523" s="21">
        <v>1</v>
      </c>
      <c r="C1523" s="21">
        <v>1</v>
      </c>
      <c r="D1523" s="21" t="s">
        <v>79</v>
      </c>
      <c r="E1523" s="21" t="s">
        <v>76</v>
      </c>
      <c r="F1523" s="21" t="s">
        <v>72</v>
      </c>
      <c r="G1523" s="21">
        <v>4</v>
      </c>
      <c r="H1523" s="21">
        <v>376</v>
      </c>
    </row>
    <row r="1524" spans="1:8" x14ac:dyDescent="0.25">
      <c r="A1524" s="21">
        <v>2035</v>
      </c>
      <c r="B1524" s="21">
        <v>1</v>
      </c>
      <c r="C1524" s="21">
        <v>1</v>
      </c>
      <c r="D1524" s="21" t="s">
        <v>78</v>
      </c>
      <c r="E1524" s="21" t="s">
        <v>70</v>
      </c>
      <c r="F1524" s="21" t="s">
        <v>71</v>
      </c>
      <c r="G1524" s="21">
        <v>0</v>
      </c>
      <c r="H1524" s="21">
        <v>1250</v>
      </c>
    </row>
    <row r="1525" spans="1:8" x14ac:dyDescent="0.25">
      <c r="A1525" s="21">
        <v>2035</v>
      </c>
      <c r="B1525" s="21">
        <v>1</v>
      </c>
      <c r="C1525" s="21">
        <v>1</v>
      </c>
      <c r="D1525" s="21" t="s">
        <v>78</v>
      </c>
      <c r="E1525" s="21" t="s">
        <v>70</v>
      </c>
      <c r="F1525" s="21" t="s">
        <v>71</v>
      </c>
      <c r="G1525" s="21">
        <v>1</v>
      </c>
      <c r="H1525" s="21">
        <v>36232</v>
      </c>
    </row>
    <row r="1526" spans="1:8" x14ac:dyDescent="0.25">
      <c r="A1526" s="21">
        <v>2035</v>
      </c>
      <c r="B1526" s="21">
        <v>1</v>
      </c>
      <c r="C1526" s="21">
        <v>1</v>
      </c>
      <c r="D1526" s="21" t="s">
        <v>78</v>
      </c>
      <c r="E1526" s="21" t="s">
        <v>70</v>
      </c>
      <c r="F1526" s="21" t="s">
        <v>71</v>
      </c>
      <c r="G1526" s="21">
        <v>2</v>
      </c>
      <c r="H1526" s="21">
        <v>88044</v>
      </c>
    </row>
    <row r="1527" spans="1:8" x14ac:dyDescent="0.25">
      <c r="A1527" s="21">
        <v>2035</v>
      </c>
      <c r="B1527" s="21">
        <v>1</v>
      </c>
      <c r="C1527" s="21">
        <v>1</v>
      </c>
      <c r="D1527" s="21" t="s">
        <v>78</v>
      </c>
      <c r="E1527" s="21" t="s">
        <v>70</v>
      </c>
      <c r="F1527" s="21" t="s">
        <v>71</v>
      </c>
      <c r="G1527" s="21">
        <v>3</v>
      </c>
      <c r="H1527" s="21">
        <v>36658</v>
      </c>
    </row>
    <row r="1528" spans="1:8" x14ac:dyDescent="0.25">
      <c r="A1528" s="21">
        <v>2035</v>
      </c>
      <c r="B1528" s="21">
        <v>1</v>
      </c>
      <c r="C1528" s="21">
        <v>1</v>
      </c>
      <c r="D1528" s="21" t="s">
        <v>78</v>
      </c>
      <c r="E1528" s="21" t="s">
        <v>70</v>
      </c>
      <c r="F1528" s="21" t="s">
        <v>71</v>
      </c>
      <c r="G1528" s="21">
        <v>4</v>
      </c>
      <c r="H1528" s="21">
        <v>15735</v>
      </c>
    </row>
    <row r="1529" spans="1:8" x14ac:dyDescent="0.25">
      <c r="A1529" s="21">
        <v>2035</v>
      </c>
      <c r="B1529" s="21">
        <v>1</v>
      </c>
      <c r="C1529" s="21">
        <v>1</v>
      </c>
      <c r="D1529" s="21" t="s">
        <v>78</v>
      </c>
      <c r="E1529" s="21" t="s">
        <v>70</v>
      </c>
      <c r="F1529" s="21" t="s">
        <v>72</v>
      </c>
      <c r="G1529" s="21">
        <v>0</v>
      </c>
      <c r="H1529" s="21">
        <v>1373</v>
      </c>
    </row>
    <row r="1530" spans="1:8" x14ac:dyDescent="0.25">
      <c r="A1530" s="21">
        <v>2035</v>
      </c>
      <c r="B1530" s="21">
        <v>1</v>
      </c>
      <c r="C1530" s="21">
        <v>1</v>
      </c>
      <c r="D1530" s="21" t="s">
        <v>78</v>
      </c>
      <c r="E1530" s="21" t="s">
        <v>70</v>
      </c>
      <c r="F1530" s="21" t="s">
        <v>72</v>
      </c>
      <c r="G1530" s="21">
        <v>1</v>
      </c>
      <c r="H1530" s="21">
        <v>48489</v>
      </c>
    </row>
    <row r="1531" spans="1:8" x14ac:dyDescent="0.25">
      <c r="A1531" s="21">
        <v>2035</v>
      </c>
      <c r="B1531" s="21">
        <v>1</v>
      </c>
      <c r="C1531" s="21">
        <v>1</v>
      </c>
      <c r="D1531" s="21" t="s">
        <v>78</v>
      </c>
      <c r="E1531" s="21" t="s">
        <v>70</v>
      </c>
      <c r="F1531" s="21" t="s">
        <v>72</v>
      </c>
      <c r="G1531" s="21">
        <v>2</v>
      </c>
      <c r="H1531" s="21">
        <v>101703</v>
      </c>
    </row>
    <row r="1532" spans="1:8" x14ac:dyDescent="0.25">
      <c r="A1532" s="21">
        <v>2035</v>
      </c>
      <c r="B1532" s="21">
        <v>1</v>
      </c>
      <c r="C1532" s="21">
        <v>1</v>
      </c>
      <c r="D1532" s="21" t="s">
        <v>78</v>
      </c>
      <c r="E1532" s="21" t="s">
        <v>70</v>
      </c>
      <c r="F1532" s="21" t="s">
        <v>72</v>
      </c>
      <c r="G1532" s="21">
        <v>3</v>
      </c>
      <c r="H1532" s="21">
        <v>44525</v>
      </c>
    </row>
    <row r="1533" spans="1:8" x14ac:dyDescent="0.25">
      <c r="A1533" s="21">
        <v>2035</v>
      </c>
      <c r="B1533" s="21">
        <v>1</v>
      </c>
      <c r="C1533" s="21">
        <v>1</v>
      </c>
      <c r="D1533" s="21" t="s">
        <v>78</v>
      </c>
      <c r="E1533" s="21" t="s">
        <v>70</v>
      </c>
      <c r="F1533" s="21" t="s">
        <v>72</v>
      </c>
      <c r="G1533" s="21">
        <v>4</v>
      </c>
      <c r="H1533" s="21">
        <v>17713</v>
      </c>
    </row>
    <row r="1534" spans="1:8" x14ac:dyDescent="0.25">
      <c r="A1534" s="21">
        <v>2035</v>
      </c>
      <c r="B1534" s="21">
        <v>1</v>
      </c>
      <c r="C1534" s="21">
        <v>1</v>
      </c>
      <c r="D1534" s="21" t="s">
        <v>78</v>
      </c>
      <c r="E1534" s="21" t="s">
        <v>74</v>
      </c>
      <c r="F1534" s="21" t="s">
        <v>71</v>
      </c>
      <c r="G1534" s="21">
        <v>0</v>
      </c>
      <c r="H1534" s="21">
        <v>10300</v>
      </c>
    </row>
    <row r="1535" spans="1:8" x14ac:dyDescent="0.25">
      <c r="A1535" s="21">
        <v>2035</v>
      </c>
      <c r="B1535" s="21">
        <v>1</v>
      </c>
      <c r="C1535" s="21">
        <v>1</v>
      </c>
      <c r="D1535" s="21" t="s">
        <v>78</v>
      </c>
      <c r="E1535" s="21" t="s">
        <v>74</v>
      </c>
      <c r="F1535" s="21" t="s">
        <v>71</v>
      </c>
      <c r="G1535" s="21">
        <v>1</v>
      </c>
      <c r="H1535" s="21">
        <v>20621</v>
      </c>
    </row>
    <row r="1536" spans="1:8" x14ac:dyDescent="0.25">
      <c r="A1536" s="21">
        <v>2035</v>
      </c>
      <c r="B1536" s="21">
        <v>1</v>
      </c>
      <c r="C1536" s="21">
        <v>1</v>
      </c>
      <c r="D1536" s="21" t="s">
        <v>78</v>
      </c>
      <c r="E1536" s="21" t="s">
        <v>74</v>
      </c>
      <c r="F1536" s="21" t="s">
        <v>71</v>
      </c>
      <c r="G1536" s="21">
        <v>2</v>
      </c>
      <c r="H1536" s="21">
        <v>24012</v>
      </c>
    </row>
    <row r="1537" spans="1:8" x14ac:dyDescent="0.25">
      <c r="A1537" s="21">
        <v>2035</v>
      </c>
      <c r="B1537" s="21">
        <v>1</v>
      </c>
      <c r="C1537" s="21">
        <v>1</v>
      </c>
      <c r="D1537" s="21" t="s">
        <v>78</v>
      </c>
      <c r="E1537" s="21" t="s">
        <v>74</v>
      </c>
      <c r="F1537" s="21" t="s">
        <v>71</v>
      </c>
      <c r="G1537" s="21">
        <v>3</v>
      </c>
      <c r="H1537" s="21">
        <v>8901</v>
      </c>
    </row>
    <row r="1538" spans="1:8" x14ac:dyDescent="0.25">
      <c r="A1538" s="21">
        <v>2035</v>
      </c>
      <c r="B1538" s="21">
        <v>1</v>
      </c>
      <c r="C1538" s="21">
        <v>1</v>
      </c>
      <c r="D1538" s="21" t="s">
        <v>78</v>
      </c>
      <c r="E1538" s="21" t="s">
        <v>74</v>
      </c>
      <c r="F1538" s="21" t="s">
        <v>71</v>
      </c>
      <c r="G1538" s="21">
        <v>4</v>
      </c>
      <c r="H1538" s="21">
        <v>4370</v>
      </c>
    </row>
    <row r="1539" spans="1:8" x14ac:dyDescent="0.25">
      <c r="A1539" s="21">
        <v>2035</v>
      </c>
      <c r="B1539" s="21">
        <v>1</v>
      </c>
      <c r="C1539" s="21">
        <v>1</v>
      </c>
      <c r="D1539" s="21" t="s">
        <v>78</v>
      </c>
      <c r="E1539" s="21" t="s">
        <v>74</v>
      </c>
      <c r="F1539" s="21" t="s">
        <v>72</v>
      </c>
      <c r="G1539" s="21">
        <v>0</v>
      </c>
      <c r="H1539" s="21">
        <v>2636</v>
      </c>
    </row>
    <row r="1540" spans="1:8" x14ac:dyDescent="0.25">
      <c r="A1540" s="21">
        <v>2035</v>
      </c>
      <c r="B1540" s="21">
        <v>1</v>
      </c>
      <c r="C1540" s="21">
        <v>1</v>
      </c>
      <c r="D1540" s="21" t="s">
        <v>78</v>
      </c>
      <c r="E1540" s="21" t="s">
        <v>74</v>
      </c>
      <c r="F1540" s="21" t="s">
        <v>72</v>
      </c>
      <c r="G1540" s="21">
        <v>1</v>
      </c>
      <c r="H1540" s="21">
        <v>4257</v>
      </c>
    </row>
    <row r="1541" spans="1:8" x14ac:dyDescent="0.25">
      <c r="A1541" s="21">
        <v>2035</v>
      </c>
      <c r="B1541" s="21">
        <v>1</v>
      </c>
      <c r="C1541" s="21">
        <v>1</v>
      </c>
      <c r="D1541" s="21" t="s">
        <v>78</v>
      </c>
      <c r="E1541" s="21" t="s">
        <v>74</v>
      </c>
      <c r="F1541" s="21" t="s">
        <v>72</v>
      </c>
      <c r="G1541" s="21">
        <v>2</v>
      </c>
      <c r="H1541" s="21">
        <v>4516</v>
      </c>
    </row>
    <row r="1542" spans="1:8" x14ac:dyDescent="0.25">
      <c r="A1542" s="21">
        <v>2035</v>
      </c>
      <c r="B1542" s="21">
        <v>1</v>
      </c>
      <c r="C1542" s="21">
        <v>1</v>
      </c>
      <c r="D1542" s="21" t="s">
        <v>78</v>
      </c>
      <c r="E1542" s="21" t="s">
        <v>74</v>
      </c>
      <c r="F1542" s="21" t="s">
        <v>72</v>
      </c>
      <c r="G1542" s="21">
        <v>3</v>
      </c>
      <c r="H1542" s="21">
        <v>1652</v>
      </c>
    </row>
    <row r="1543" spans="1:8" x14ac:dyDescent="0.25">
      <c r="A1543" s="21">
        <v>2035</v>
      </c>
      <c r="B1543" s="21">
        <v>1</v>
      </c>
      <c r="C1543" s="21">
        <v>1</v>
      </c>
      <c r="D1543" s="21" t="s">
        <v>78</v>
      </c>
      <c r="E1543" s="21" t="s">
        <v>74</v>
      </c>
      <c r="F1543" s="21" t="s">
        <v>72</v>
      </c>
      <c r="G1543" s="21">
        <v>4</v>
      </c>
      <c r="H1543" s="21">
        <v>838</v>
      </c>
    </row>
    <row r="1544" spans="1:8" x14ac:dyDescent="0.25">
      <c r="A1544" s="21">
        <v>2035</v>
      </c>
      <c r="B1544" s="21">
        <v>1</v>
      </c>
      <c r="C1544" s="21">
        <v>1</v>
      </c>
      <c r="D1544" s="21" t="s">
        <v>78</v>
      </c>
      <c r="E1544" s="21" t="s">
        <v>73</v>
      </c>
      <c r="F1544" s="21" t="s">
        <v>71</v>
      </c>
      <c r="G1544" s="21">
        <v>0</v>
      </c>
      <c r="H1544" s="21">
        <v>3362</v>
      </c>
    </row>
    <row r="1545" spans="1:8" x14ac:dyDescent="0.25">
      <c r="A1545" s="21">
        <v>2035</v>
      </c>
      <c r="B1545" s="21">
        <v>1</v>
      </c>
      <c r="C1545" s="21">
        <v>1</v>
      </c>
      <c r="D1545" s="21" t="s">
        <v>78</v>
      </c>
      <c r="E1545" s="21" t="s">
        <v>73</v>
      </c>
      <c r="F1545" s="21" t="s">
        <v>71</v>
      </c>
      <c r="G1545" s="21">
        <v>1</v>
      </c>
      <c r="H1545" s="21">
        <v>46304</v>
      </c>
    </row>
    <row r="1546" spans="1:8" x14ac:dyDescent="0.25">
      <c r="A1546" s="21">
        <v>2035</v>
      </c>
      <c r="B1546" s="21">
        <v>1</v>
      </c>
      <c r="C1546" s="21">
        <v>1</v>
      </c>
      <c r="D1546" s="21" t="s">
        <v>78</v>
      </c>
      <c r="E1546" s="21" t="s">
        <v>73</v>
      </c>
      <c r="F1546" s="21" t="s">
        <v>71</v>
      </c>
      <c r="G1546" s="21">
        <v>2</v>
      </c>
      <c r="H1546" s="21">
        <v>80176</v>
      </c>
    </row>
    <row r="1547" spans="1:8" x14ac:dyDescent="0.25">
      <c r="A1547" s="21">
        <v>2035</v>
      </c>
      <c r="B1547" s="21">
        <v>1</v>
      </c>
      <c r="C1547" s="21">
        <v>1</v>
      </c>
      <c r="D1547" s="21" t="s">
        <v>78</v>
      </c>
      <c r="E1547" s="21" t="s">
        <v>73</v>
      </c>
      <c r="F1547" s="21" t="s">
        <v>71</v>
      </c>
      <c r="G1547" s="21">
        <v>3</v>
      </c>
      <c r="H1547" s="21">
        <v>40002</v>
      </c>
    </row>
    <row r="1548" spans="1:8" x14ac:dyDescent="0.25">
      <c r="A1548" s="21">
        <v>2035</v>
      </c>
      <c r="B1548" s="21">
        <v>1</v>
      </c>
      <c r="C1548" s="21">
        <v>1</v>
      </c>
      <c r="D1548" s="21" t="s">
        <v>78</v>
      </c>
      <c r="E1548" s="21" t="s">
        <v>73</v>
      </c>
      <c r="F1548" s="21" t="s">
        <v>71</v>
      </c>
      <c r="G1548" s="21">
        <v>4</v>
      </c>
      <c r="H1548" s="21">
        <v>24601</v>
      </c>
    </row>
    <row r="1549" spans="1:8" x14ac:dyDescent="0.25">
      <c r="A1549" s="21">
        <v>2035</v>
      </c>
      <c r="B1549" s="21">
        <v>1</v>
      </c>
      <c r="C1549" s="21">
        <v>1</v>
      </c>
      <c r="D1549" s="21" t="s">
        <v>78</v>
      </c>
      <c r="E1549" s="21" t="s">
        <v>73</v>
      </c>
      <c r="F1549" s="21" t="s">
        <v>72</v>
      </c>
      <c r="G1549" s="21">
        <v>0</v>
      </c>
      <c r="H1549" s="21">
        <v>1602</v>
      </c>
    </row>
    <row r="1550" spans="1:8" x14ac:dyDescent="0.25">
      <c r="A1550" s="21">
        <v>2035</v>
      </c>
      <c r="B1550" s="21">
        <v>1</v>
      </c>
      <c r="C1550" s="21">
        <v>1</v>
      </c>
      <c r="D1550" s="21" t="s">
        <v>78</v>
      </c>
      <c r="E1550" s="21" t="s">
        <v>73</v>
      </c>
      <c r="F1550" s="21" t="s">
        <v>72</v>
      </c>
      <c r="G1550" s="21">
        <v>1</v>
      </c>
      <c r="H1550" s="21">
        <v>5551</v>
      </c>
    </row>
    <row r="1551" spans="1:8" x14ac:dyDescent="0.25">
      <c r="A1551" s="21">
        <v>2035</v>
      </c>
      <c r="B1551" s="21">
        <v>1</v>
      </c>
      <c r="C1551" s="21">
        <v>1</v>
      </c>
      <c r="D1551" s="21" t="s">
        <v>78</v>
      </c>
      <c r="E1551" s="21" t="s">
        <v>73</v>
      </c>
      <c r="F1551" s="21" t="s">
        <v>72</v>
      </c>
      <c r="G1551" s="21">
        <v>2</v>
      </c>
      <c r="H1551" s="21">
        <v>13808</v>
      </c>
    </row>
    <row r="1552" spans="1:8" x14ac:dyDescent="0.25">
      <c r="A1552" s="21">
        <v>2035</v>
      </c>
      <c r="B1552" s="21">
        <v>1</v>
      </c>
      <c r="C1552" s="21">
        <v>1</v>
      </c>
      <c r="D1552" s="21" t="s">
        <v>78</v>
      </c>
      <c r="E1552" s="21" t="s">
        <v>73</v>
      </c>
      <c r="F1552" s="21" t="s">
        <v>72</v>
      </c>
      <c r="G1552" s="21">
        <v>3</v>
      </c>
      <c r="H1552" s="21">
        <v>7603</v>
      </c>
    </row>
    <row r="1553" spans="1:8" x14ac:dyDescent="0.25">
      <c r="A1553" s="21">
        <v>2035</v>
      </c>
      <c r="B1553" s="21">
        <v>1</v>
      </c>
      <c r="C1553" s="21">
        <v>1</v>
      </c>
      <c r="D1553" s="21" t="s">
        <v>78</v>
      </c>
      <c r="E1553" s="21" t="s">
        <v>73</v>
      </c>
      <c r="F1553" s="21" t="s">
        <v>72</v>
      </c>
      <c r="G1553" s="21">
        <v>4</v>
      </c>
      <c r="H1553" s="21">
        <v>4140</v>
      </c>
    </row>
    <row r="1554" spans="1:8" x14ac:dyDescent="0.25">
      <c r="A1554" s="21">
        <v>2035</v>
      </c>
      <c r="B1554" s="21">
        <v>1</v>
      </c>
      <c r="C1554" s="21">
        <v>1</v>
      </c>
      <c r="D1554" s="21" t="s">
        <v>78</v>
      </c>
      <c r="E1554" s="21" t="s">
        <v>76</v>
      </c>
      <c r="F1554" s="21" t="s">
        <v>71</v>
      </c>
      <c r="G1554" s="21">
        <v>0</v>
      </c>
      <c r="H1554" s="21">
        <v>4340</v>
      </c>
    </row>
    <row r="1555" spans="1:8" x14ac:dyDescent="0.25">
      <c r="A1555" s="21">
        <v>2035</v>
      </c>
      <c r="B1555" s="21">
        <v>1</v>
      </c>
      <c r="C1555" s="21">
        <v>1</v>
      </c>
      <c r="D1555" s="21" t="s">
        <v>78</v>
      </c>
      <c r="E1555" s="21" t="s">
        <v>76</v>
      </c>
      <c r="F1555" s="21" t="s">
        <v>71</v>
      </c>
      <c r="G1555" s="21">
        <v>1</v>
      </c>
      <c r="H1555" s="21">
        <v>5564</v>
      </c>
    </row>
    <row r="1556" spans="1:8" x14ac:dyDescent="0.25">
      <c r="A1556" s="21">
        <v>2035</v>
      </c>
      <c r="B1556" s="21">
        <v>1</v>
      </c>
      <c r="C1556" s="21">
        <v>1</v>
      </c>
      <c r="D1556" s="21" t="s">
        <v>78</v>
      </c>
      <c r="E1556" s="21" t="s">
        <v>76</v>
      </c>
      <c r="F1556" s="21" t="s">
        <v>71</v>
      </c>
      <c r="G1556" s="21">
        <v>2</v>
      </c>
      <c r="H1556" s="21">
        <v>5329</v>
      </c>
    </row>
    <row r="1557" spans="1:8" x14ac:dyDescent="0.25">
      <c r="A1557" s="21">
        <v>2035</v>
      </c>
      <c r="B1557" s="21">
        <v>1</v>
      </c>
      <c r="C1557" s="21">
        <v>1</v>
      </c>
      <c r="D1557" s="21" t="s">
        <v>78</v>
      </c>
      <c r="E1557" s="21" t="s">
        <v>76</v>
      </c>
      <c r="F1557" s="21" t="s">
        <v>71</v>
      </c>
      <c r="G1557" s="21">
        <v>3</v>
      </c>
      <c r="H1557" s="21">
        <v>2232</v>
      </c>
    </row>
    <row r="1558" spans="1:8" x14ac:dyDescent="0.25">
      <c r="A1558" s="21">
        <v>2035</v>
      </c>
      <c r="B1558" s="21">
        <v>1</v>
      </c>
      <c r="C1558" s="21">
        <v>1</v>
      </c>
      <c r="D1558" s="21" t="s">
        <v>78</v>
      </c>
      <c r="E1558" s="21" t="s">
        <v>76</v>
      </c>
      <c r="F1558" s="21" t="s">
        <v>71</v>
      </c>
      <c r="G1558" s="21">
        <v>4</v>
      </c>
      <c r="H1558" s="21">
        <v>1241</v>
      </c>
    </row>
    <row r="1559" spans="1:8" x14ac:dyDescent="0.25">
      <c r="A1559" s="21">
        <v>2035</v>
      </c>
      <c r="B1559" s="21">
        <v>1</v>
      </c>
      <c r="C1559" s="21">
        <v>1</v>
      </c>
      <c r="D1559" s="21" t="s">
        <v>78</v>
      </c>
      <c r="E1559" s="21" t="s">
        <v>76</v>
      </c>
      <c r="F1559" s="21" t="s">
        <v>72</v>
      </c>
      <c r="G1559" s="21">
        <v>0</v>
      </c>
      <c r="H1559" s="21">
        <v>3966</v>
      </c>
    </row>
    <row r="1560" spans="1:8" x14ac:dyDescent="0.25">
      <c r="A1560" s="21">
        <v>2035</v>
      </c>
      <c r="B1560" s="21">
        <v>1</v>
      </c>
      <c r="C1560" s="21">
        <v>1</v>
      </c>
      <c r="D1560" s="21" t="s">
        <v>78</v>
      </c>
      <c r="E1560" s="21" t="s">
        <v>76</v>
      </c>
      <c r="F1560" s="21" t="s">
        <v>72</v>
      </c>
      <c r="G1560" s="21">
        <v>1</v>
      </c>
      <c r="H1560" s="21">
        <v>4545</v>
      </c>
    </row>
    <row r="1561" spans="1:8" x14ac:dyDescent="0.25">
      <c r="A1561" s="21">
        <v>2035</v>
      </c>
      <c r="B1561" s="21">
        <v>1</v>
      </c>
      <c r="C1561" s="21">
        <v>1</v>
      </c>
      <c r="D1561" s="21" t="s">
        <v>78</v>
      </c>
      <c r="E1561" s="21" t="s">
        <v>76</v>
      </c>
      <c r="F1561" s="21" t="s">
        <v>72</v>
      </c>
      <c r="G1561" s="21">
        <v>2</v>
      </c>
      <c r="H1561" s="21">
        <v>4656</v>
      </c>
    </row>
    <row r="1562" spans="1:8" x14ac:dyDescent="0.25">
      <c r="A1562" s="21">
        <v>2035</v>
      </c>
      <c r="B1562" s="21">
        <v>1</v>
      </c>
      <c r="C1562" s="21">
        <v>1</v>
      </c>
      <c r="D1562" s="21" t="s">
        <v>78</v>
      </c>
      <c r="E1562" s="21" t="s">
        <v>76</v>
      </c>
      <c r="F1562" s="21" t="s">
        <v>72</v>
      </c>
      <c r="G1562" s="21">
        <v>3</v>
      </c>
      <c r="H1562" s="21">
        <v>1810</v>
      </c>
    </row>
    <row r="1563" spans="1:8" x14ac:dyDescent="0.25">
      <c r="A1563" s="21">
        <v>2035</v>
      </c>
      <c r="B1563" s="21">
        <v>1</v>
      </c>
      <c r="C1563" s="21">
        <v>1</v>
      </c>
      <c r="D1563" s="21" t="s">
        <v>78</v>
      </c>
      <c r="E1563" s="21" t="s">
        <v>76</v>
      </c>
      <c r="F1563" s="21" t="s">
        <v>72</v>
      </c>
      <c r="G1563" s="21">
        <v>4</v>
      </c>
      <c r="H1563" s="21">
        <v>932</v>
      </c>
    </row>
    <row r="1564" spans="1:8" x14ac:dyDescent="0.25">
      <c r="A1564" s="21">
        <v>2035</v>
      </c>
      <c r="B1564" s="21">
        <v>1</v>
      </c>
      <c r="C1564" s="21">
        <v>2</v>
      </c>
      <c r="D1564" s="21" t="s">
        <v>75</v>
      </c>
      <c r="E1564" s="21" t="s">
        <v>70</v>
      </c>
      <c r="F1564" s="21" t="s">
        <v>71</v>
      </c>
      <c r="G1564" s="21">
        <v>0</v>
      </c>
      <c r="H1564" s="21">
        <v>23</v>
      </c>
    </row>
    <row r="1565" spans="1:8" x14ac:dyDescent="0.25">
      <c r="A1565" s="21">
        <v>2035</v>
      </c>
      <c r="B1565" s="21">
        <v>1</v>
      </c>
      <c r="C1565" s="21">
        <v>2</v>
      </c>
      <c r="D1565" s="21" t="s">
        <v>75</v>
      </c>
      <c r="E1565" s="21" t="s">
        <v>70</v>
      </c>
      <c r="F1565" s="21" t="s">
        <v>71</v>
      </c>
      <c r="G1565" s="21">
        <v>1</v>
      </c>
      <c r="H1565" s="21">
        <v>175</v>
      </c>
    </row>
    <row r="1566" spans="1:8" x14ac:dyDescent="0.25">
      <c r="A1566" s="21">
        <v>2035</v>
      </c>
      <c r="B1566" s="21">
        <v>1</v>
      </c>
      <c r="C1566" s="21">
        <v>2</v>
      </c>
      <c r="D1566" s="21" t="s">
        <v>75</v>
      </c>
      <c r="E1566" s="21" t="s">
        <v>70</v>
      </c>
      <c r="F1566" s="21" t="s">
        <v>71</v>
      </c>
      <c r="G1566" s="21">
        <v>2</v>
      </c>
      <c r="H1566" s="21">
        <v>422</v>
      </c>
    </row>
    <row r="1567" spans="1:8" x14ac:dyDescent="0.25">
      <c r="A1567" s="21">
        <v>2035</v>
      </c>
      <c r="B1567" s="21">
        <v>1</v>
      </c>
      <c r="C1567" s="21">
        <v>2</v>
      </c>
      <c r="D1567" s="21" t="s">
        <v>75</v>
      </c>
      <c r="E1567" s="21" t="s">
        <v>70</v>
      </c>
      <c r="F1567" s="21" t="s">
        <v>71</v>
      </c>
      <c r="G1567" s="21">
        <v>3</v>
      </c>
      <c r="H1567" s="21">
        <v>174</v>
      </c>
    </row>
    <row r="1568" spans="1:8" x14ac:dyDescent="0.25">
      <c r="A1568" s="21">
        <v>2035</v>
      </c>
      <c r="B1568" s="21">
        <v>1</v>
      </c>
      <c r="C1568" s="21">
        <v>2</v>
      </c>
      <c r="D1568" s="21" t="s">
        <v>75</v>
      </c>
      <c r="E1568" s="21" t="s">
        <v>70</v>
      </c>
      <c r="F1568" s="21" t="s">
        <v>71</v>
      </c>
      <c r="G1568" s="21">
        <v>4</v>
      </c>
      <c r="H1568" s="21">
        <v>98</v>
      </c>
    </row>
    <row r="1569" spans="1:8" x14ac:dyDescent="0.25">
      <c r="A1569" s="21">
        <v>2035</v>
      </c>
      <c r="B1569" s="21">
        <v>1</v>
      </c>
      <c r="C1569" s="21">
        <v>2</v>
      </c>
      <c r="D1569" s="21" t="s">
        <v>75</v>
      </c>
      <c r="E1569" s="21" t="s">
        <v>70</v>
      </c>
      <c r="F1569" s="21" t="s">
        <v>72</v>
      </c>
      <c r="G1569" s="21">
        <v>0</v>
      </c>
      <c r="H1569" s="21">
        <v>37</v>
      </c>
    </row>
    <row r="1570" spans="1:8" x14ac:dyDescent="0.25">
      <c r="A1570" s="21">
        <v>2035</v>
      </c>
      <c r="B1570" s="21">
        <v>1</v>
      </c>
      <c r="C1570" s="21">
        <v>2</v>
      </c>
      <c r="D1570" s="21" t="s">
        <v>75</v>
      </c>
      <c r="E1570" s="21" t="s">
        <v>70</v>
      </c>
      <c r="F1570" s="21" t="s">
        <v>72</v>
      </c>
      <c r="G1570" s="21">
        <v>1</v>
      </c>
      <c r="H1570" s="21">
        <v>796</v>
      </c>
    </row>
    <row r="1571" spans="1:8" x14ac:dyDescent="0.25">
      <c r="A1571" s="21">
        <v>2035</v>
      </c>
      <c r="B1571" s="21">
        <v>1</v>
      </c>
      <c r="C1571" s="21">
        <v>2</v>
      </c>
      <c r="D1571" s="21" t="s">
        <v>75</v>
      </c>
      <c r="E1571" s="21" t="s">
        <v>70</v>
      </c>
      <c r="F1571" s="21" t="s">
        <v>72</v>
      </c>
      <c r="G1571" s="21">
        <v>2</v>
      </c>
      <c r="H1571" s="21">
        <v>2032</v>
      </c>
    </row>
    <row r="1572" spans="1:8" x14ac:dyDescent="0.25">
      <c r="A1572" s="21">
        <v>2035</v>
      </c>
      <c r="B1572" s="21">
        <v>1</v>
      </c>
      <c r="C1572" s="21">
        <v>2</v>
      </c>
      <c r="D1572" s="21" t="s">
        <v>75</v>
      </c>
      <c r="E1572" s="21" t="s">
        <v>70</v>
      </c>
      <c r="F1572" s="21" t="s">
        <v>72</v>
      </c>
      <c r="G1572" s="21">
        <v>3</v>
      </c>
      <c r="H1572" s="21">
        <v>808</v>
      </c>
    </row>
    <row r="1573" spans="1:8" x14ac:dyDescent="0.25">
      <c r="A1573" s="21">
        <v>2035</v>
      </c>
      <c r="B1573" s="21">
        <v>1</v>
      </c>
      <c r="C1573" s="21">
        <v>2</v>
      </c>
      <c r="D1573" s="21" t="s">
        <v>75</v>
      </c>
      <c r="E1573" s="21" t="s">
        <v>70</v>
      </c>
      <c r="F1573" s="21" t="s">
        <v>72</v>
      </c>
      <c r="G1573" s="21">
        <v>4</v>
      </c>
      <c r="H1573" s="21">
        <v>393</v>
      </c>
    </row>
    <row r="1574" spans="1:8" x14ac:dyDescent="0.25">
      <c r="A1574" s="21">
        <v>2035</v>
      </c>
      <c r="B1574" s="21">
        <v>1</v>
      </c>
      <c r="C1574" s="21">
        <v>2</v>
      </c>
      <c r="D1574" s="21" t="s">
        <v>75</v>
      </c>
      <c r="E1574" s="21" t="s">
        <v>74</v>
      </c>
      <c r="F1574" s="21" t="s">
        <v>72</v>
      </c>
      <c r="G1574" s="21">
        <v>1</v>
      </c>
      <c r="H1574" s="21">
        <v>3</v>
      </c>
    </row>
    <row r="1575" spans="1:8" x14ac:dyDescent="0.25">
      <c r="A1575" s="21">
        <v>2035</v>
      </c>
      <c r="B1575" s="21">
        <v>1</v>
      </c>
      <c r="C1575" s="21">
        <v>2</v>
      </c>
      <c r="D1575" s="21" t="s">
        <v>75</v>
      </c>
      <c r="E1575" s="21" t="s">
        <v>74</v>
      </c>
      <c r="F1575" s="21" t="s">
        <v>72</v>
      </c>
      <c r="G1575" s="21">
        <v>2</v>
      </c>
      <c r="H1575" s="21">
        <v>6</v>
      </c>
    </row>
    <row r="1576" spans="1:8" x14ac:dyDescent="0.25">
      <c r="A1576" s="21">
        <v>2035</v>
      </c>
      <c r="B1576" s="21">
        <v>1</v>
      </c>
      <c r="C1576" s="21">
        <v>2</v>
      </c>
      <c r="D1576" s="21" t="s">
        <v>75</v>
      </c>
      <c r="E1576" s="21" t="s">
        <v>74</v>
      </c>
      <c r="F1576" s="21" t="s">
        <v>72</v>
      </c>
      <c r="G1576" s="21">
        <v>3</v>
      </c>
      <c r="H1576" s="21">
        <v>1</v>
      </c>
    </row>
    <row r="1577" spans="1:8" x14ac:dyDescent="0.25">
      <c r="A1577" s="21">
        <v>2035</v>
      </c>
      <c r="B1577" s="21">
        <v>1</v>
      </c>
      <c r="C1577" s="21">
        <v>2</v>
      </c>
      <c r="D1577" s="21" t="s">
        <v>75</v>
      </c>
      <c r="E1577" s="21" t="s">
        <v>74</v>
      </c>
      <c r="F1577" s="21" t="s">
        <v>72</v>
      </c>
      <c r="G1577" s="21">
        <v>4</v>
      </c>
      <c r="H1577" s="21">
        <v>1</v>
      </c>
    </row>
    <row r="1578" spans="1:8" x14ac:dyDescent="0.25">
      <c r="A1578" s="21">
        <v>2035</v>
      </c>
      <c r="B1578" s="21">
        <v>1</v>
      </c>
      <c r="C1578" s="21">
        <v>2</v>
      </c>
      <c r="D1578" s="21" t="s">
        <v>75</v>
      </c>
      <c r="E1578" s="21" t="s">
        <v>73</v>
      </c>
      <c r="F1578" s="21" t="s">
        <v>71</v>
      </c>
      <c r="G1578" s="21">
        <v>0</v>
      </c>
      <c r="H1578" s="21">
        <v>70</v>
      </c>
    </row>
    <row r="1579" spans="1:8" x14ac:dyDescent="0.25">
      <c r="A1579" s="21">
        <v>2035</v>
      </c>
      <c r="B1579" s="21">
        <v>1</v>
      </c>
      <c r="C1579" s="21">
        <v>2</v>
      </c>
      <c r="D1579" s="21" t="s">
        <v>75</v>
      </c>
      <c r="E1579" s="21" t="s">
        <v>73</v>
      </c>
      <c r="F1579" s="21" t="s">
        <v>71</v>
      </c>
      <c r="G1579" s="21">
        <v>1</v>
      </c>
      <c r="H1579" s="21">
        <v>306</v>
      </c>
    </row>
    <row r="1580" spans="1:8" x14ac:dyDescent="0.25">
      <c r="A1580" s="21">
        <v>2035</v>
      </c>
      <c r="B1580" s="21">
        <v>1</v>
      </c>
      <c r="C1580" s="21">
        <v>2</v>
      </c>
      <c r="D1580" s="21" t="s">
        <v>75</v>
      </c>
      <c r="E1580" s="21" t="s">
        <v>73</v>
      </c>
      <c r="F1580" s="21" t="s">
        <v>71</v>
      </c>
      <c r="G1580" s="21">
        <v>2</v>
      </c>
      <c r="H1580" s="21">
        <v>519</v>
      </c>
    </row>
    <row r="1581" spans="1:8" x14ac:dyDescent="0.25">
      <c r="A1581" s="21">
        <v>2035</v>
      </c>
      <c r="B1581" s="21">
        <v>1</v>
      </c>
      <c r="C1581" s="21">
        <v>2</v>
      </c>
      <c r="D1581" s="21" t="s">
        <v>75</v>
      </c>
      <c r="E1581" s="21" t="s">
        <v>73</v>
      </c>
      <c r="F1581" s="21" t="s">
        <v>71</v>
      </c>
      <c r="G1581" s="21">
        <v>3</v>
      </c>
      <c r="H1581" s="21">
        <v>243</v>
      </c>
    </row>
    <row r="1582" spans="1:8" x14ac:dyDescent="0.25">
      <c r="A1582" s="21">
        <v>2035</v>
      </c>
      <c r="B1582" s="21">
        <v>1</v>
      </c>
      <c r="C1582" s="21">
        <v>2</v>
      </c>
      <c r="D1582" s="21" t="s">
        <v>75</v>
      </c>
      <c r="E1582" s="21" t="s">
        <v>73</v>
      </c>
      <c r="F1582" s="21" t="s">
        <v>71</v>
      </c>
      <c r="G1582" s="21">
        <v>4</v>
      </c>
      <c r="H1582" s="21">
        <v>182</v>
      </c>
    </row>
    <row r="1583" spans="1:8" x14ac:dyDescent="0.25">
      <c r="A1583" s="21">
        <v>2035</v>
      </c>
      <c r="B1583" s="21">
        <v>1</v>
      </c>
      <c r="C1583" s="21">
        <v>2</v>
      </c>
      <c r="D1583" s="21" t="s">
        <v>75</v>
      </c>
      <c r="E1583" s="21" t="s">
        <v>73</v>
      </c>
      <c r="F1583" s="21" t="s">
        <v>72</v>
      </c>
      <c r="G1583" s="21">
        <v>0</v>
      </c>
      <c r="H1583" s="21">
        <v>26</v>
      </c>
    </row>
    <row r="1584" spans="1:8" x14ac:dyDescent="0.25">
      <c r="A1584" s="21">
        <v>2035</v>
      </c>
      <c r="B1584" s="21">
        <v>1</v>
      </c>
      <c r="C1584" s="21">
        <v>2</v>
      </c>
      <c r="D1584" s="21" t="s">
        <v>75</v>
      </c>
      <c r="E1584" s="21" t="s">
        <v>73</v>
      </c>
      <c r="F1584" s="21" t="s">
        <v>72</v>
      </c>
      <c r="G1584" s="21">
        <v>1</v>
      </c>
      <c r="H1584" s="21">
        <v>58</v>
      </c>
    </row>
    <row r="1585" spans="1:8" x14ac:dyDescent="0.25">
      <c r="A1585" s="21">
        <v>2035</v>
      </c>
      <c r="B1585" s="21">
        <v>1</v>
      </c>
      <c r="C1585" s="21">
        <v>2</v>
      </c>
      <c r="D1585" s="21" t="s">
        <v>75</v>
      </c>
      <c r="E1585" s="21" t="s">
        <v>73</v>
      </c>
      <c r="F1585" s="21" t="s">
        <v>72</v>
      </c>
      <c r="G1585" s="21">
        <v>2</v>
      </c>
      <c r="H1585" s="21">
        <v>182</v>
      </c>
    </row>
    <row r="1586" spans="1:8" x14ac:dyDescent="0.25">
      <c r="A1586" s="21">
        <v>2035</v>
      </c>
      <c r="B1586" s="21">
        <v>1</v>
      </c>
      <c r="C1586" s="21">
        <v>2</v>
      </c>
      <c r="D1586" s="21" t="s">
        <v>75</v>
      </c>
      <c r="E1586" s="21" t="s">
        <v>73</v>
      </c>
      <c r="F1586" s="21" t="s">
        <v>72</v>
      </c>
      <c r="G1586" s="21">
        <v>3</v>
      </c>
      <c r="H1586" s="21">
        <v>89</v>
      </c>
    </row>
    <row r="1587" spans="1:8" x14ac:dyDescent="0.25">
      <c r="A1587" s="21">
        <v>2035</v>
      </c>
      <c r="B1587" s="21">
        <v>1</v>
      </c>
      <c r="C1587" s="21">
        <v>2</v>
      </c>
      <c r="D1587" s="21" t="s">
        <v>75</v>
      </c>
      <c r="E1587" s="21" t="s">
        <v>73</v>
      </c>
      <c r="F1587" s="21" t="s">
        <v>72</v>
      </c>
      <c r="G1587" s="21">
        <v>4</v>
      </c>
      <c r="H1587" s="21">
        <v>72</v>
      </c>
    </row>
    <row r="1588" spans="1:8" x14ac:dyDescent="0.25">
      <c r="A1588" s="21">
        <v>2035</v>
      </c>
      <c r="B1588" s="21">
        <v>1</v>
      </c>
      <c r="C1588" s="21">
        <v>2</v>
      </c>
      <c r="D1588" s="21" t="s">
        <v>75</v>
      </c>
      <c r="E1588" s="21" t="s">
        <v>76</v>
      </c>
      <c r="F1588" s="21" t="s">
        <v>71</v>
      </c>
      <c r="G1588" s="21">
        <v>0</v>
      </c>
      <c r="H1588" s="21">
        <v>4</v>
      </c>
    </row>
    <row r="1589" spans="1:8" x14ac:dyDescent="0.25">
      <c r="A1589" s="21">
        <v>2035</v>
      </c>
      <c r="B1589" s="21">
        <v>1</v>
      </c>
      <c r="C1589" s="21">
        <v>2</v>
      </c>
      <c r="D1589" s="21" t="s">
        <v>75</v>
      </c>
      <c r="E1589" s="21" t="s">
        <v>76</v>
      </c>
      <c r="F1589" s="21" t="s">
        <v>71</v>
      </c>
      <c r="G1589" s="21">
        <v>1</v>
      </c>
      <c r="H1589" s="21">
        <v>9</v>
      </c>
    </row>
    <row r="1590" spans="1:8" x14ac:dyDescent="0.25">
      <c r="A1590" s="21">
        <v>2035</v>
      </c>
      <c r="B1590" s="21">
        <v>1</v>
      </c>
      <c r="C1590" s="21">
        <v>2</v>
      </c>
      <c r="D1590" s="21" t="s">
        <v>75</v>
      </c>
      <c r="E1590" s="21" t="s">
        <v>76</v>
      </c>
      <c r="F1590" s="21" t="s">
        <v>71</v>
      </c>
      <c r="G1590" s="21">
        <v>2</v>
      </c>
      <c r="H1590" s="21">
        <v>3</v>
      </c>
    </row>
    <row r="1591" spans="1:8" x14ac:dyDescent="0.25">
      <c r="A1591" s="21">
        <v>2035</v>
      </c>
      <c r="B1591" s="21">
        <v>1</v>
      </c>
      <c r="C1591" s="21">
        <v>2</v>
      </c>
      <c r="D1591" s="21" t="s">
        <v>75</v>
      </c>
      <c r="E1591" s="21" t="s">
        <v>76</v>
      </c>
      <c r="F1591" s="21" t="s">
        <v>71</v>
      </c>
      <c r="G1591" s="21">
        <v>3</v>
      </c>
      <c r="H1591" s="21">
        <v>2</v>
      </c>
    </row>
    <row r="1592" spans="1:8" x14ac:dyDescent="0.25">
      <c r="A1592" s="21">
        <v>2035</v>
      </c>
      <c r="B1592" s="21">
        <v>1</v>
      </c>
      <c r="C1592" s="21">
        <v>2</v>
      </c>
      <c r="D1592" s="21" t="s">
        <v>75</v>
      </c>
      <c r="E1592" s="21" t="s">
        <v>76</v>
      </c>
      <c r="F1592" s="21" t="s">
        <v>72</v>
      </c>
      <c r="G1592" s="21">
        <v>0</v>
      </c>
      <c r="H1592" s="21">
        <v>95</v>
      </c>
    </row>
    <row r="1593" spans="1:8" x14ac:dyDescent="0.25">
      <c r="A1593" s="21">
        <v>2035</v>
      </c>
      <c r="B1593" s="21">
        <v>1</v>
      </c>
      <c r="C1593" s="21">
        <v>2</v>
      </c>
      <c r="D1593" s="21" t="s">
        <v>75</v>
      </c>
      <c r="E1593" s="21" t="s">
        <v>76</v>
      </c>
      <c r="F1593" s="21" t="s">
        <v>72</v>
      </c>
      <c r="G1593" s="21">
        <v>1</v>
      </c>
      <c r="H1593" s="21">
        <v>79</v>
      </c>
    </row>
    <row r="1594" spans="1:8" x14ac:dyDescent="0.25">
      <c r="A1594" s="21">
        <v>2035</v>
      </c>
      <c r="B1594" s="21">
        <v>1</v>
      </c>
      <c r="C1594" s="21">
        <v>2</v>
      </c>
      <c r="D1594" s="21" t="s">
        <v>75</v>
      </c>
      <c r="E1594" s="21" t="s">
        <v>76</v>
      </c>
      <c r="F1594" s="21" t="s">
        <v>72</v>
      </c>
      <c r="G1594" s="21">
        <v>2</v>
      </c>
      <c r="H1594" s="21">
        <v>76</v>
      </c>
    </row>
    <row r="1595" spans="1:8" x14ac:dyDescent="0.25">
      <c r="A1595" s="21">
        <v>2035</v>
      </c>
      <c r="B1595" s="21">
        <v>1</v>
      </c>
      <c r="C1595" s="21">
        <v>2</v>
      </c>
      <c r="D1595" s="21" t="s">
        <v>75</v>
      </c>
      <c r="E1595" s="21" t="s">
        <v>76</v>
      </c>
      <c r="F1595" s="21" t="s">
        <v>72</v>
      </c>
      <c r="G1595" s="21">
        <v>3</v>
      </c>
      <c r="H1595" s="21">
        <v>20</v>
      </c>
    </row>
    <row r="1596" spans="1:8" x14ac:dyDescent="0.25">
      <c r="A1596" s="21">
        <v>2035</v>
      </c>
      <c r="B1596" s="21">
        <v>1</v>
      </c>
      <c r="C1596" s="21">
        <v>2</v>
      </c>
      <c r="D1596" s="21" t="s">
        <v>75</v>
      </c>
      <c r="E1596" s="21" t="s">
        <v>76</v>
      </c>
      <c r="F1596" s="21" t="s">
        <v>72</v>
      </c>
      <c r="G1596" s="21">
        <v>4</v>
      </c>
      <c r="H1596" s="21">
        <v>9</v>
      </c>
    </row>
    <row r="1597" spans="1:8" x14ac:dyDescent="0.25">
      <c r="A1597" s="21">
        <v>2035</v>
      </c>
      <c r="B1597" s="21">
        <v>1</v>
      </c>
      <c r="C1597" s="21">
        <v>2</v>
      </c>
      <c r="D1597" s="21" t="s">
        <v>69</v>
      </c>
      <c r="E1597" s="21" t="s">
        <v>70</v>
      </c>
      <c r="F1597" s="21" t="s">
        <v>71</v>
      </c>
      <c r="G1597" s="21">
        <v>0</v>
      </c>
      <c r="H1597" s="21">
        <v>1</v>
      </c>
    </row>
    <row r="1598" spans="1:8" x14ac:dyDescent="0.25">
      <c r="A1598" s="21">
        <v>2035</v>
      </c>
      <c r="B1598" s="21">
        <v>1</v>
      </c>
      <c r="C1598" s="21">
        <v>2</v>
      </c>
      <c r="D1598" s="21" t="s">
        <v>69</v>
      </c>
      <c r="E1598" s="21" t="s">
        <v>70</v>
      </c>
      <c r="F1598" s="21" t="s">
        <v>71</v>
      </c>
      <c r="G1598" s="21">
        <v>1</v>
      </c>
      <c r="H1598" s="21">
        <v>1</v>
      </c>
    </row>
    <row r="1599" spans="1:8" x14ac:dyDescent="0.25">
      <c r="A1599" s="21">
        <v>2035</v>
      </c>
      <c r="B1599" s="21">
        <v>1</v>
      </c>
      <c r="C1599" s="21">
        <v>2</v>
      </c>
      <c r="D1599" s="21" t="s">
        <v>69</v>
      </c>
      <c r="E1599" s="21" t="s">
        <v>70</v>
      </c>
      <c r="F1599" s="21" t="s">
        <v>71</v>
      </c>
      <c r="G1599" s="21">
        <v>2</v>
      </c>
      <c r="H1599" s="21">
        <v>17</v>
      </c>
    </row>
    <row r="1600" spans="1:8" x14ac:dyDescent="0.25">
      <c r="A1600" s="21">
        <v>2035</v>
      </c>
      <c r="B1600" s="21">
        <v>1</v>
      </c>
      <c r="C1600" s="21">
        <v>2</v>
      </c>
      <c r="D1600" s="21" t="s">
        <v>69</v>
      </c>
      <c r="E1600" s="21" t="s">
        <v>70</v>
      </c>
      <c r="F1600" s="21" t="s">
        <v>71</v>
      </c>
      <c r="G1600" s="21">
        <v>3</v>
      </c>
      <c r="H1600" s="21">
        <v>4</v>
      </c>
    </row>
    <row r="1601" spans="1:8" x14ac:dyDescent="0.25">
      <c r="A1601" s="21">
        <v>2035</v>
      </c>
      <c r="B1601" s="21">
        <v>1</v>
      </c>
      <c r="C1601" s="21">
        <v>2</v>
      </c>
      <c r="D1601" s="21" t="s">
        <v>69</v>
      </c>
      <c r="E1601" s="21" t="s">
        <v>70</v>
      </c>
      <c r="F1601" s="21" t="s">
        <v>72</v>
      </c>
      <c r="G1601" s="21">
        <v>0</v>
      </c>
      <c r="H1601" s="21">
        <v>21</v>
      </c>
    </row>
    <row r="1602" spans="1:8" x14ac:dyDescent="0.25">
      <c r="A1602" s="21">
        <v>2035</v>
      </c>
      <c r="B1602" s="21">
        <v>1</v>
      </c>
      <c r="C1602" s="21">
        <v>2</v>
      </c>
      <c r="D1602" s="21" t="s">
        <v>69</v>
      </c>
      <c r="E1602" s="21" t="s">
        <v>70</v>
      </c>
      <c r="F1602" s="21" t="s">
        <v>72</v>
      </c>
      <c r="G1602" s="21">
        <v>1</v>
      </c>
      <c r="H1602" s="21">
        <v>251</v>
      </c>
    </row>
    <row r="1603" spans="1:8" x14ac:dyDescent="0.25">
      <c r="A1603" s="21">
        <v>2035</v>
      </c>
      <c r="B1603" s="21">
        <v>1</v>
      </c>
      <c r="C1603" s="21">
        <v>2</v>
      </c>
      <c r="D1603" s="21" t="s">
        <v>69</v>
      </c>
      <c r="E1603" s="21" t="s">
        <v>70</v>
      </c>
      <c r="F1603" s="21" t="s">
        <v>72</v>
      </c>
      <c r="G1603" s="21">
        <v>2</v>
      </c>
      <c r="H1603" s="21">
        <v>566</v>
      </c>
    </row>
    <row r="1604" spans="1:8" x14ac:dyDescent="0.25">
      <c r="A1604" s="21">
        <v>2035</v>
      </c>
      <c r="B1604" s="21">
        <v>1</v>
      </c>
      <c r="C1604" s="21">
        <v>2</v>
      </c>
      <c r="D1604" s="21" t="s">
        <v>69</v>
      </c>
      <c r="E1604" s="21" t="s">
        <v>70</v>
      </c>
      <c r="F1604" s="21" t="s">
        <v>72</v>
      </c>
      <c r="G1604" s="21">
        <v>3</v>
      </c>
      <c r="H1604" s="21">
        <v>269</v>
      </c>
    </row>
    <row r="1605" spans="1:8" x14ac:dyDescent="0.25">
      <c r="A1605" s="21">
        <v>2035</v>
      </c>
      <c r="B1605" s="21">
        <v>1</v>
      </c>
      <c r="C1605" s="21">
        <v>2</v>
      </c>
      <c r="D1605" s="21" t="s">
        <v>69</v>
      </c>
      <c r="E1605" s="21" t="s">
        <v>70</v>
      </c>
      <c r="F1605" s="21" t="s">
        <v>72</v>
      </c>
      <c r="G1605" s="21">
        <v>4</v>
      </c>
      <c r="H1605" s="21">
        <v>118</v>
      </c>
    </row>
    <row r="1606" spans="1:8" x14ac:dyDescent="0.25">
      <c r="A1606" s="21">
        <v>2035</v>
      </c>
      <c r="B1606" s="21">
        <v>1</v>
      </c>
      <c r="C1606" s="21">
        <v>2</v>
      </c>
      <c r="D1606" s="21" t="s">
        <v>69</v>
      </c>
      <c r="E1606" s="21" t="s">
        <v>74</v>
      </c>
      <c r="F1606" s="21" t="s">
        <v>72</v>
      </c>
      <c r="G1606" s="21">
        <v>1</v>
      </c>
      <c r="H1606" s="21">
        <v>4</v>
      </c>
    </row>
    <row r="1607" spans="1:8" x14ac:dyDescent="0.25">
      <c r="A1607" s="21">
        <v>2035</v>
      </c>
      <c r="B1607" s="21">
        <v>1</v>
      </c>
      <c r="C1607" s="21">
        <v>2</v>
      </c>
      <c r="D1607" s="21" t="s">
        <v>69</v>
      </c>
      <c r="E1607" s="21" t="s">
        <v>74</v>
      </c>
      <c r="F1607" s="21" t="s">
        <v>72</v>
      </c>
      <c r="G1607" s="21">
        <v>2</v>
      </c>
      <c r="H1607" s="21">
        <v>3</v>
      </c>
    </row>
    <row r="1608" spans="1:8" x14ac:dyDescent="0.25">
      <c r="A1608" s="21">
        <v>2035</v>
      </c>
      <c r="B1608" s="21">
        <v>1</v>
      </c>
      <c r="C1608" s="21">
        <v>2</v>
      </c>
      <c r="D1608" s="21" t="s">
        <v>69</v>
      </c>
      <c r="E1608" s="21" t="s">
        <v>73</v>
      </c>
      <c r="F1608" s="21" t="s">
        <v>71</v>
      </c>
      <c r="G1608" s="21">
        <v>0</v>
      </c>
      <c r="H1608" s="21">
        <v>2</v>
      </c>
    </row>
    <row r="1609" spans="1:8" x14ac:dyDescent="0.25">
      <c r="A1609" s="21">
        <v>2035</v>
      </c>
      <c r="B1609" s="21">
        <v>1</v>
      </c>
      <c r="C1609" s="21">
        <v>2</v>
      </c>
      <c r="D1609" s="21" t="s">
        <v>69</v>
      </c>
      <c r="E1609" s="21" t="s">
        <v>73</v>
      </c>
      <c r="F1609" s="21" t="s">
        <v>71</v>
      </c>
      <c r="G1609" s="21">
        <v>1</v>
      </c>
      <c r="H1609" s="21">
        <v>9</v>
      </c>
    </row>
    <row r="1610" spans="1:8" x14ac:dyDescent="0.25">
      <c r="A1610" s="21">
        <v>2035</v>
      </c>
      <c r="B1610" s="21">
        <v>1</v>
      </c>
      <c r="C1610" s="21">
        <v>2</v>
      </c>
      <c r="D1610" s="21" t="s">
        <v>69</v>
      </c>
      <c r="E1610" s="21" t="s">
        <v>73</v>
      </c>
      <c r="F1610" s="21" t="s">
        <v>71</v>
      </c>
      <c r="G1610" s="21">
        <v>2</v>
      </c>
      <c r="H1610" s="21">
        <v>11</v>
      </c>
    </row>
    <row r="1611" spans="1:8" x14ac:dyDescent="0.25">
      <c r="A1611" s="21">
        <v>2035</v>
      </c>
      <c r="B1611" s="21">
        <v>1</v>
      </c>
      <c r="C1611" s="21">
        <v>2</v>
      </c>
      <c r="D1611" s="21" t="s">
        <v>69</v>
      </c>
      <c r="E1611" s="21" t="s">
        <v>73</v>
      </c>
      <c r="F1611" s="21" t="s">
        <v>71</v>
      </c>
      <c r="G1611" s="21">
        <v>3</v>
      </c>
      <c r="H1611" s="21">
        <v>10</v>
      </c>
    </row>
    <row r="1612" spans="1:8" x14ac:dyDescent="0.25">
      <c r="A1612" s="21">
        <v>2035</v>
      </c>
      <c r="B1612" s="21">
        <v>1</v>
      </c>
      <c r="C1612" s="21">
        <v>2</v>
      </c>
      <c r="D1612" s="21" t="s">
        <v>69</v>
      </c>
      <c r="E1612" s="21" t="s">
        <v>73</v>
      </c>
      <c r="F1612" s="21" t="s">
        <v>71</v>
      </c>
      <c r="G1612" s="21">
        <v>4</v>
      </c>
      <c r="H1612" s="21">
        <v>9</v>
      </c>
    </row>
    <row r="1613" spans="1:8" x14ac:dyDescent="0.25">
      <c r="A1613" s="21">
        <v>2035</v>
      </c>
      <c r="B1613" s="21">
        <v>1</v>
      </c>
      <c r="C1613" s="21">
        <v>2</v>
      </c>
      <c r="D1613" s="21" t="s">
        <v>69</v>
      </c>
      <c r="E1613" s="21" t="s">
        <v>73</v>
      </c>
      <c r="F1613" s="21" t="s">
        <v>72</v>
      </c>
      <c r="G1613" s="21">
        <v>0</v>
      </c>
      <c r="H1613" s="21">
        <v>10</v>
      </c>
    </row>
    <row r="1614" spans="1:8" x14ac:dyDescent="0.25">
      <c r="A1614" s="21">
        <v>2035</v>
      </c>
      <c r="B1614" s="21">
        <v>1</v>
      </c>
      <c r="C1614" s="21">
        <v>2</v>
      </c>
      <c r="D1614" s="21" t="s">
        <v>69</v>
      </c>
      <c r="E1614" s="21" t="s">
        <v>73</v>
      </c>
      <c r="F1614" s="21" t="s">
        <v>72</v>
      </c>
      <c r="G1614" s="21">
        <v>1</v>
      </c>
      <c r="H1614" s="21">
        <v>20</v>
      </c>
    </row>
    <row r="1615" spans="1:8" x14ac:dyDescent="0.25">
      <c r="A1615" s="21">
        <v>2035</v>
      </c>
      <c r="B1615" s="21">
        <v>1</v>
      </c>
      <c r="C1615" s="21">
        <v>2</v>
      </c>
      <c r="D1615" s="21" t="s">
        <v>69</v>
      </c>
      <c r="E1615" s="21" t="s">
        <v>73</v>
      </c>
      <c r="F1615" s="21" t="s">
        <v>72</v>
      </c>
      <c r="G1615" s="21">
        <v>2</v>
      </c>
      <c r="H1615" s="21">
        <v>57</v>
      </c>
    </row>
    <row r="1616" spans="1:8" x14ac:dyDescent="0.25">
      <c r="A1616" s="21">
        <v>2035</v>
      </c>
      <c r="B1616" s="21">
        <v>1</v>
      </c>
      <c r="C1616" s="21">
        <v>2</v>
      </c>
      <c r="D1616" s="21" t="s">
        <v>69</v>
      </c>
      <c r="E1616" s="21" t="s">
        <v>73</v>
      </c>
      <c r="F1616" s="21" t="s">
        <v>72</v>
      </c>
      <c r="G1616" s="21">
        <v>3</v>
      </c>
      <c r="H1616" s="21">
        <v>31</v>
      </c>
    </row>
    <row r="1617" spans="1:8" x14ac:dyDescent="0.25">
      <c r="A1617" s="21">
        <v>2035</v>
      </c>
      <c r="B1617" s="21">
        <v>1</v>
      </c>
      <c r="C1617" s="21">
        <v>2</v>
      </c>
      <c r="D1617" s="21" t="s">
        <v>69</v>
      </c>
      <c r="E1617" s="21" t="s">
        <v>73</v>
      </c>
      <c r="F1617" s="21" t="s">
        <v>72</v>
      </c>
      <c r="G1617" s="21">
        <v>4</v>
      </c>
      <c r="H1617" s="21">
        <v>20</v>
      </c>
    </row>
    <row r="1618" spans="1:8" x14ac:dyDescent="0.25">
      <c r="A1618" s="21">
        <v>2035</v>
      </c>
      <c r="B1618" s="21">
        <v>1</v>
      </c>
      <c r="C1618" s="21">
        <v>2</v>
      </c>
      <c r="D1618" s="21" t="s">
        <v>69</v>
      </c>
      <c r="E1618" s="21" t="s">
        <v>76</v>
      </c>
      <c r="F1618" s="21" t="s">
        <v>72</v>
      </c>
      <c r="G1618" s="21">
        <v>0</v>
      </c>
      <c r="H1618" s="21">
        <v>41</v>
      </c>
    </row>
    <row r="1619" spans="1:8" x14ac:dyDescent="0.25">
      <c r="A1619" s="21">
        <v>2035</v>
      </c>
      <c r="B1619" s="21">
        <v>1</v>
      </c>
      <c r="C1619" s="21">
        <v>2</v>
      </c>
      <c r="D1619" s="21" t="s">
        <v>69</v>
      </c>
      <c r="E1619" s="21" t="s">
        <v>76</v>
      </c>
      <c r="F1619" s="21" t="s">
        <v>72</v>
      </c>
      <c r="G1619" s="21">
        <v>1</v>
      </c>
      <c r="H1619" s="21">
        <v>37</v>
      </c>
    </row>
    <row r="1620" spans="1:8" x14ac:dyDescent="0.25">
      <c r="A1620" s="21">
        <v>2035</v>
      </c>
      <c r="B1620" s="21">
        <v>1</v>
      </c>
      <c r="C1620" s="21">
        <v>2</v>
      </c>
      <c r="D1620" s="21" t="s">
        <v>69</v>
      </c>
      <c r="E1620" s="21" t="s">
        <v>76</v>
      </c>
      <c r="F1620" s="21" t="s">
        <v>72</v>
      </c>
      <c r="G1620" s="21">
        <v>2</v>
      </c>
      <c r="H1620" s="21">
        <v>27</v>
      </c>
    </row>
    <row r="1621" spans="1:8" x14ac:dyDescent="0.25">
      <c r="A1621" s="21">
        <v>2035</v>
      </c>
      <c r="B1621" s="21">
        <v>1</v>
      </c>
      <c r="C1621" s="21">
        <v>2</v>
      </c>
      <c r="D1621" s="21" t="s">
        <v>69</v>
      </c>
      <c r="E1621" s="21" t="s">
        <v>76</v>
      </c>
      <c r="F1621" s="21" t="s">
        <v>72</v>
      </c>
      <c r="G1621" s="21">
        <v>3</v>
      </c>
      <c r="H1621" s="21">
        <v>7</v>
      </c>
    </row>
    <row r="1622" spans="1:8" x14ac:dyDescent="0.25">
      <c r="A1622" s="21">
        <v>2035</v>
      </c>
      <c r="B1622" s="21">
        <v>1</v>
      </c>
      <c r="C1622" s="21">
        <v>2</v>
      </c>
      <c r="D1622" s="21" t="s">
        <v>69</v>
      </c>
      <c r="E1622" s="21" t="s">
        <v>76</v>
      </c>
      <c r="F1622" s="21" t="s">
        <v>72</v>
      </c>
      <c r="G1622" s="21">
        <v>4</v>
      </c>
      <c r="H1622" s="21">
        <v>1</v>
      </c>
    </row>
    <row r="1623" spans="1:8" x14ac:dyDescent="0.25">
      <c r="A1623" s="21">
        <v>2035</v>
      </c>
      <c r="B1623" s="21">
        <v>1</v>
      </c>
      <c r="C1623" s="21">
        <v>2</v>
      </c>
      <c r="D1623" s="21" t="s">
        <v>77</v>
      </c>
      <c r="E1623" s="21" t="s">
        <v>70</v>
      </c>
      <c r="F1623" s="21" t="s">
        <v>71</v>
      </c>
      <c r="G1623" s="21">
        <v>0</v>
      </c>
      <c r="H1623" s="21">
        <v>60</v>
      </c>
    </row>
    <row r="1624" spans="1:8" x14ac:dyDescent="0.25">
      <c r="A1624" s="21">
        <v>2035</v>
      </c>
      <c r="B1624" s="21">
        <v>1</v>
      </c>
      <c r="C1624" s="21">
        <v>2</v>
      </c>
      <c r="D1624" s="21" t="s">
        <v>77</v>
      </c>
      <c r="E1624" s="21" t="s">
        <v>70</v>
      </c>
      <c r="F1624" s="21" t="s">
        <v>71</v>
      </c>
      <c r="G1624" s="21">
        <v>1</v>
      </c>
      <c r="H1624" s="21">
        <v>548</v>
      </c>
    </row>
    <row r="1625" spans="1:8" x14ac:dyDescent="0.25">
      <c r="A1625" s="21">
        <v>2035</v>
      </c>
      <c r="B1625" s="21">
        <v>1</v>
      </c>
      <c r="C1625" s="21">
        <v>2</v>
      </c>
      <c r="D1625" s="21" t="s">
        <v>77</v>
      </c>
      <c r="E1625" s="21" t="s">
        <v>70</v>
      </c>
      <c r="F1625" s="21" t="s">
        <v>71</v>
      </c>
      <c r="G1625" s="21">
        <v>2</v>
      </c>
      <c r="H1625" s="21">
        <v>1434</v>
      </c>
    </row>
    <row r="1626" spans="1:8" x14ac:dyDescent="0.25">
      <c r="A1626" s="21">
        <v>2035</v>
      </c>
      <c r="B1626" s="21">
        <v>1</v>
      </c>
      <c r="C1626" s="21">
        <v>2</v>
      </c>
      <c r="D1626" s="21" t="s">
        <v>77</v>
      </c>
      <c r="E1626" s="21" t="s">
        <v>70</v>
      </c>
      <c r="F1626" s="21" t="s">
        <v>71</v>
      </c>
      <c r="G1626" s="21">
        <v>3</v>
      </c>
      <c r="H1626" s="21">
        <v>605</v>
      </c>
    </row>
    <row r="1627" spans="1:8" x14ac:dyDescent="0.25">
      <c r="A1627" s="21">
        <v>2035</v>
      </c>
      <c r="B1627" s="21">
        <v>1</v>
      </c>
      <c r="C1627" s="21">
        <v>2</v>
      </c>
      <c r="D1627" s="21" t="s">
        <v>77</v>
      </c>
      <c r="E1627" s="21" t="s">
        <v>70</v>
      </c>
      <c r="F1627" s="21" t="s">
        <v>71</v>
      </c>
      <c r="G1627" s="21">
        <v>4</v>
      </c>
      <c r="H1627" s="21">
        <v>380</v>
      </c>
    </row>
    <row r="1628" spans="1:8" x14ac:dyDescent="0.25">
      <c r="A1628" s="21">
        <v>2035</v>
      </c>
      <c r="B1628" s="21">
        <v>1</v>
      </c>
      <c r="C1628" s="21">
        <v>2</v>
      </c>
      <c r="D1628" s="21" t="s">
        <v>77</v>
      </c>
      <c r="E1628" s="21" t="s">
        <v>70</v>
      </c>
      <c r="F1628" s="21" t="s">
        <v>72</v>
      </c>
      <c r="G1628" s="21">
        <v>0</v>
      </c>
      <c r="H1628" s="21">
        <v>53</v>
      </c>
    </row>
    <row r="1629" spans="1:8" x14ac:dyDescent="0.25">
      <c r="A1629" s="21">
        <v>2035</v>
      </c>
      <c r="B1629" s="21">
        <v>1</v>
      </c>
      <c r="C1629" s="21">
        <v>2</v>
      </c>
      <c r="D1629" s="21" t="s">
        <v>77</v>
      </c>
      <c r="E1629" s="21" t="s">
        <v>70</v>
      </c>
      <c r="F1629" s="21" t="s">
        <v>72</v>
      </c>
      <c r="G1629" s="21">
        <v>1</v>
      </c>
      <c r="H1629" s="21">
        <v>957</v>
      </c>
    </row>
    <row r="1630" spans="1:8" x14ac:dyDescent="0.25">
      <c r="A1630" s="21">
        <v>2035</v>
      </c>
      <c r="B1630" s="21">
        <v>1</v>
      </c>
      <c r="C1630" s="21">
        <v>2</v>
      </c>
      <c r="D1630" s="21" t="s">
        <v>77</v>
      </c>
      <c r="E1630" s="21" t="s">
        <v>70</v>
      </c>
      <c r="F1630" s="21" t="s">
        <v>72</v>
      </c>
      <c r="G1630" s="21">
        <v>2</v>
      </c>
      <c r="H1630" s="21">
        <v>2454</v>
      </c>
    </row>
    <row r="1631" spans="1:8" x14ac:dyDescent="0.25">
      <c r="A1631" s="21">
        <v>2035</v>
      </c>
      <c r="B1631" s="21">
        <v>1</v>
      </c>
      <c r="C1631" s="21">
        <v>2</v>
      </c>
      <c r="D1631" s="21" t="s">
        <v>77</v>
      </c>
      <c r="E1631" s="21" t="s">
        <v>70</v>
      </c>
      <c r="F1631" s="21" t="s">
        <v>72</v>
      </c>
      <c r="G1631" s="21">
        <v>3</v>
      </c>
      <c r="H1631" s="21">
        <v>1180</v>
      </c>
    </row>
    <row r="1632" spans="1:8" x14ac:dyDescent="0.25">
      <c r="A1632" s="21">
        <v>2035</v>
      </c>
      <c r="B1632" s="21">
        <v>1</v>
      </c>
      <c r="C1632" s="21">
        <v>2</v>
      </c>
      <c r="D1632" s="21" t="s">
        <v>77</v>
      </c>
      <c r="E1632" s="21" t="s">
        <v>70</v>
      </c>
      <c r="F1632" s="21" t="s">
        <v>72</v>
      </c>
      <c r="G1632" s="21">
        <v>4</v>
      </c>
      <c r="H1632" s="21">
        <v>671</v>
      </c>
    </row>
    <row r="1633" spans="1:8" x14ac:dyDescent="0.25">
      <c r="A1633" s="21">
        <v>2035</v>
      </c>
      <c r="B1633" s="21">
        <v>1</v>
      </c>
      <c r="C1633" s="21">
        <v>2</v>
      </c>
      <c r="D1633" s="21" t="s">
        <v>77</v>
      </c>
      <c r="E1633" s="21" t="s">
        <v>74</v>
      </c>
      <c r="F1633" s="21" t="s">
        <v>72</v>
      </c>
      <c r="G1633" s="21">
        <v>0</v>
      </c>
      <c r="H1633" s="21">
        <v>5</v>
      </c>
    </row>
    <row r="1634" spans="1:8" x14ac:dyDescent="0.25">
      <c r="A1634" s="21">
        <v>2035</v>
      </c>
      <c r="B1634" s="21">
        <v>1</v>
      </c>
      <c r="C1634" s="21">
        <v>2</v>
      </c>
      <c r="D1634" s="21" t="s">
        <v>77</v>
      </c>
      <c r="E1634" s="21" t="s">
        <v>74</v>
      </c>
      <c r="F1634" s="21" t="s">
        <v>72</v>
      </c>
      <c r="G1634" s="21">
        <v>1</v>
      </c>
      <c r="H1634" s="21">
        <v>7</v>
      </c>
    </row>
    <row r="1635" spans="1:8" x14ac:dyDescent="0.25">
      <c r="A1635" s="21">
        <v>2035</v>
      </c>
      <c r="B1635" s="21">
        <v>1</v>
      </c>
      <c r="C1635" s="21">
        <v>2</v>
      </c>
      <c r="D1635" s="21" t="s">
        <v>77</v>
      </c>
      <c r="E1635" s="21" t="s">
        <v>74</v>
      </c>
      <c r="F1635" s="21" t="s">
        <v>72</v>
      </c>
      <c r="G1635" s="21">
        <v>2</v>
      </c>
      <c r="H1635" s="21">
        <v>3</v>
      </c>
    </row>
    <row r="1636" spans="1:8" x14ac:dyDescent="0.25">
      <c r="A1636" s="21">
        <v>2035</v>
      </c>
      <c r="B1636" s="21">
        <v>1</v>
      </c>
      <c r="C1636" s="21">
        <v>2</v>
      </c>
      <c r="D1636" s="21" t="s">
        <v>77</v>
      </c>
      <c r="E1636" s="21" t="s">
        <v>74</v>
      </c>
      <c r="F1636" s="21" t="s">
        <v>72</v>
      </c>
      <c r="G1636" s="21">
        <v>3</v>
      </c>
      <c r="H1636" s="21">
        <v>2</v>
      </c>
    </row>
    <row r="1637" spans="1:8" x14ac:dyDescent="0.25">
      <c r="A1637" s="21">
        <v>2035</v>
      </c>
      <c r="B1637" s="21">
        <v>1</v>
      </c>
      <c r="C1637" s="21">
        <v>2</v>
      </c>
      <c r="D1637" s="21" t="s">
        <v>77</v>
      </c>
      <c r="E1637" s="21" t="s">
        <v>73</v>
      </c>
      <c r="F1637" s="21" t="s">
        <v>71</v>
      </c>
      <c r="G1637" s="21">
        <v>0</v>
      </c>
      <c r="H1637" s="21">
        <v>133</v>
      </c>
    </row>
    <row r="1638" spans="1:8" x14ac:dyDescent="0.25">
      <c r="A1638" s="21">
        <v>2035</v>
      </c>
      <c r="B1638" s="21">
        <v>1</v>
      </c>
      <c r="C1638" s="21">
        <v>2</v>
      </c>
      <c r="D1638" s="21" t="s">
        <v>77</v>
      </c>
      <c r="E1638" s="21" t="s">
        <v>73</v>
      </c>
      <c r="F1638" s="21" t="s">
        <v>71</v>
      </c>
      <c r="G1638" s="21">
        <v>1</v>
      </c>
      <c r="H1638" s="21">
        <v>826</v>
      </c>
    </row>
    <row r="1639" spans="1:8" x14ac:dyDescent="0.25">
      <c r="A1639" s="21">
        <v>2035</v>
      </c>
      <c r="B1639" s="21">
        <v>1</v>
      </c>
      <c r="C1639" s="21">
        <v>2</v>
      </c>
      <c r="D1639" s="21" t="s">
        <v>77</v>
      </c>
      <c r="E1639" s="21" t="s">
        <v>73</v>
      </c>
      <c r="F1639" s="21" t="s">
        <v>71</v>
      </c>
      <c r="G1639" s="21">
        <v>2</v>
      </c>
      <c r="H1639" s="21">
        <v>1372</v>
      </c>
    </row>
    <row r="1640" spans="1:8" x14ac:dyDescent="0.25">
      <c r="A1640" s="21">
        <v>2035</v>
      </c>
      <c r="B1640" s="21">
        <v>1</v>
      </c>
      <c r="C1640" s="21">
        <v>2</v>
      </c>
      <c r="D1640" s="21" t="s">
        <v>77</v>
      </c>
      <c r="E1640" s="21" t="s">
        <v>73</v>
      </c>
      <c r="F1640" s="21" t="s">
        <v>71</v>
      </c>
      <c r="G1640" s="21">
        <v>3</v>
      </c>
      <c r="H1640" s="21">
        <v>716</v>
      </c>
    </row>
    <row r="1641" spans="1:8" x14ac:dyDescent="0.25">
      <c r="A1641" s="21">
        <v>2035</v>
      </c>
      <c r="B1641" s="21">
        <v>1</v>
      </c>
      <c r="C1641" s="21">
        <v>2</v>
      </c>
      <c r="D1641" s="21" t="s">
        <v>77</v>
      </c>
      <c r="E1641" s="21" t="s">
        <v>73</v>
      </c>
      <c r="F1641" s="21" t="s">
        <v>71</v>
      </c>
      <c r="G1641" s="21">
        <v>4</v>
      </c>
      <c r="H1641" s="21">
        <v>570</v>
      </c>
    </row>
    <row r="1642" spans="1:8" x14ac:dyDescent="0.25">
      <c r="A1642" s="21">
        <v>2035</v>
      </c>
      <c r="B1642" s="21">
        <v>1</v>
      </c>
      <c r="C1642" s="21">
        <v>2</v>
      </c>
      <c r="D1642" s="21" t="s">
        <v>77</v>
      </c>
      <c r="E1642" s="21" t="s">
        <v>73</v>
      </c>
      <c r="F1642" s="21" t="s">
        <v>72</v>
      </c>
      <c r="G1642" s="21">
        <v>0</v>
      </c>
      <c r="H1642" s="21">
        <v>62</v>
      </c>
    </row>
    <row r="1643" spans="1:8" x14ac:dyDescent="0.25">
      <c r="A1643" s="21">
        <v>2035</v>
      </c>
      <c r="B1643" s="21">
        <v>1</v>
      </c>
      <c r="C1643" s="21">
        <v>2</v>
      </c>
      <c r="D1643" s="21" t="s">
        <v>77</v>
      </c>
      <c r="E1643" s="21" t="s">
        <v>73</v>
      </c>
      <c r="F1643" s="21" t="s">
        <v>72</v>
      </c>
      <c r="G1643" s="21">
        <v>1</v>
      </c>
      <c r="H1643" s="21">
        <v>143</v>
      </c>
    </row>
    <row r="1644" spans="1:8" x14ac:dyDescent="0.25">
      <c r="A1644" s="21">
        <v>2035</v>
      </c>
      <c r="B1644" s="21">
        <v>1</v>
      </c>
      <c r="C1644" s="21">
        <v>2</v>
      </c>
      <c r="D1644" s="21" t="s">
        <v>77</v>
      </c>
      <c r="E1644" s="21" t="s">
        <v>73</v>
      </c>
      <c r="F1644" s="21" t="s">
        <v>72</v>
      </c>
      <c r="G1644" s="21">
        <v>2</v>
      </c>
      <c r="H1644" s="21">
        <v>387</v>
      </c>
    </row>
    <row r="1645" spans="1:8" x14ac:dyDescent="0.25">
      <c r="A1645" s="21">
        <v>2035</v>
      </c>
      <c r="B1645" s="21">
        <v>1</v>
      </c>
      <c r="C1645" s="21">
        <v>2</v>
      </c>
      <c r="D1645" s="21" t="s">
        <v>77</v>
      </c>
      <c r="E1645" s="21" t="s">
        <v>73</v>
      </c>
      <c r="F1645" s="21" t="s">
        <v>72</v>
      </c>
      <c r="G1645" s="21">
        <v>3</v>
      </c>
      <c r="H1645" s="21">
        <v>254</v>
      </c>
    </row>
    <row r="1646" spans="1:8" x14ac:dyDescent="0.25">
      <c r="A1646" s="21">
        <v>2035</v>
      </c>
      <c r="B1646" s="21">
        <v>1</v>
      </c>
      <c r="C1646" s="21">
        <v>2</v>
      </c>
      <c r="D1646" s="21" t="s">
        <v>77</v>
      </c>
      <c r="E1646" s="21" t="s">
        <v>73</v>
      </c>
      <c r="F1646" s="21" t="s">
        <v>72</v>
      </c>
      <c r="G1646" s="21">
        <v>4</v>
      </c>
      <c r="H1646" s="21">
        <v>161</v>
      </c>
    </row>
    <row r="1647" spans="1:8" x14ac:dyDescent="0.25">
      <c r="A1647" s="21">
        <v>2035</v>
      </c>
      <c r="B1647" s="21">
        <v>1</v>
      </c>
      <c r="C1647" s="21">
        <v>2</v>
      </c>
      <c r="D1647" s="21" t="s">
        <v>77</v>
      </c>
      <c r="E1647" s="21" t="s">
        <v>76</v>
      </c>
      <c r="F1647" s="21" t="s">
        <v>71</v>
      </c>
      <c r="G1647" s="21">
        <v>0</v>
      </c>
      <c r="H1647" s="21">
        <v>96</v>
      </c>
    </row>
    <row r="1648" spans="1:8" x14ac:dyDescent="0.25">
      <c r="A1648" s="21">
        <v>2035</v>
      </c>
      <c r="B1648" s="21">
        <v>1</v>
      </c>
      <c r="C1648" s="21">
        <v>2</v>
      </c>
      <c r="D1648" s="21" t="s">
        <v>77</v>
      </c>
      <c r="E1648" s="21" t="s">
        <v>76</v>
      </c>
      <c r="F1648" s="21" t="s">
        <v>71</v>
      </c>
      <c r="G1648" s="21">
        <v>1</v>
      </c>
      <c r="H1648" s="21">
        <v>131</v>
      </c>
    </row>
    <row r="1649" spans="1:8" x14ac:dyDescent="0.25">
      <c r="A1649" s="21">
        <v>2035</v>
      </c>
      <c r="B1649" s="21">
        <v>1</v>
      </c>
      <c r="C1649" s="21">
        <v>2</v>
      </c>
      <c r="D1649" s="21" t="s">
        <v>77</v>
      </c>
      <c r="E1649" s="21" t="s">
        <v>76</v>
      </c>
      <c r="F1649" s="21" t="s">
        <v>71</v>
      </c>
      <c r="G1649" s="21">
        <v>2</v>
      </c>
      <c r="H1649" s="21">
        <v>225</v>
      </c>
    </row>
    <row r="1650" spans="1:8" x14ac:dyDescent="0.25">
      <c r="A1650" s="21">
        <v>2035</v>
      </c>
      <c r="B1650" s="21">
        <v>1</v>
      </c>
      <c r="C1650" s="21">
        <v>2</v>
      </c>
      <c r="D1650" s="21" t="s">
        <v>77</v>
      </c>
      <c r="E1650" s="21" t="s">
        <v>76</v>
      </c>
      <c r="F1650" s="21" t="s">
        <v>71</v>
      </c>
      <c r="G1650" s="21">
        <v>3</v>
      </c>
      <c r="H1650" s="21">
        <v>104</v>
      </c>
    </row>
    <row r="1651" spans="1:8" x14ac:dyDescent="0.25">
      <c r="A1651" s="21">
        <v>2035</v>
      </c>
      <c r="B1651" s="21">
        <v>1</v>
      </c>
      <c r="C1651" s="21">
        <v>2</v>
      </c>
      <c r="D1651" s="21" t="s">
        <v>77</v>
      </c>
      <c r="E1651" s="21" t="s">
        <v>76</v>
      </c>
      <c r="F1651" s="21" t="s">
        <v>71</v>
      </c>
      <c r="G1651" s="21">
        <v>4</v>
      </c>
      <c r="H1651" s="21">
        <v>102</v>
      </c>
    </row>
    <row r="1652" spans="1:8" x14ac:dyDescent="0.25">
      <c r="A1652" s="21">
        <v>2035</v>
      </c>
      <c r="B1652" s="21">
        <v>1</v>
      </c>
      <c r="C1652" s="21">
        <v>2</v>
      </c>
      <c r="D1652" s="21" t="s">
        <v>77</v>
      </c>
      <c r="E1652" s="21" t="s">
        <v>76</v>
      </c>
      <c r="F1652" s="21" t="s">
        <v>72</v>
      </c>
      <c r="G1652" s="21">
        <v>0</v>
      </c>
      <c r="H1652" s="21">
        <v>207</v>
      </c>
    </row>
    <row r="1653" spans="1:8" x14ac:dyDescent="0.25">
      <c r="A1653" s="21">
        <v>2035</v>
      </c>
      <c r="B1653" s="21">
        <v>1</v>
      </c>
      <c r="C1653" s="21">
        <v>2</v>
      </c>
      <c r="D1653" s="21" t="s">
        <v>77</v>
      </c>
      <c r="E1653" s="21" t="s">
        <v>76</v>
      </c>
      <c r="F1653" s="21" t="s">
        <v>72</v>
      </c>
      <c r="G1653" s="21">
        <v>1</v>
      </c>
      <c r="H1653" s="21">
        <v>176</v>
      </c>
    </row>
    <row r="1654" spans="1:8" x14ac:dyDescent="0.25">
      <c r="A1654" s="21">
        <v>2035</v>
      </c>
      <c r="B1654" s="21">
        <v>1</v>
      </c>
      <c r="C1654" s="21">
        <v>2</v>
      </c>
      <c r="D1654" s="21" t="s">
        <v>77</v>
      </c>
      <c r="E1654" s="21" t="s">
        <v>76</v>
      </c>
      <c r="F1654" s="21" t="s">
        <v>72</v>
      </c>
      <c r="G1654" s="21">
        <v>2</v>
      </c>
      <c r="H1654" s="21">
        <v>206</v>
      </c>
    </row>
    <row r="1655" spans="1:8" x14ac:dyDescent="0.25">
      <c r="A1655" s="21">
        <v>2035</v>
      </c>
      <c r="B1655" s="21">
        <v>1</v>
      </c>
      <c r="C1655" s="21">
        <v>2</v>
      </c>
      <c r="D1655" s="21" t="s">
        <v>77</v>
      </c>
      <c r="E1655" s="21" t="s">
        <v>76</v>
      </c>
      <c r="F1655" s="21" t="s">
        <v>72</v>
      </c>
      <c r="G1655" s="21">
        <v>3</v>
      </c>
      <c r="H1655" s="21">
        <v>92</v>
      </c>
    </row>
    <row r="1656" spans="1:8" x14ac:dyDescent="0.25">
      <c r="A1656" s="21">
        <v>2035</v>
      </c>
      <c r="B1656" s="21">
        <v>1</v>
      </c>
      <c r="C1656" s="21">
        <v>2</v>
      </c>
      <c r="D1656" s="21" t="s">
        <v>77</v>
      </c>
      <c r="E1656" s="21" t="s">
        <v>76</v>
      </c>
      <c r="F1656" s="21" t="s">
        <v>72</v>
      </c>
      <c r="G1656" s="21">
        <v>4</v>
      </c>
      <c r="H1656" s="21">
        <v>53</v>
      </c>
    </row>
    <row r="1657" spans="1:8" x14ac:dyDescent="0.25">
      <c r="A1657" s="21">
        <v>2035</v>
      </c>
      <c r="B1657" s="21">
        <v>1</v>
      </c>
      <c r="C1657" s="21">
        <v>2</v>
      </c>
      <c r="D1657" s="21" t="s">
        <v>79</v>
      </c>
      <c r="E1657" s="21" t="s">
        <v>70</v>
      </c>
      <c r="F1657" s="21" t="s">
        <v>71</v>
      </c>
      <c r="G1657" s="21">
        <v>0</v>
      </c>
      <c r="H1657" s="21">
        <v>13</v>
      </c>
    </row>
    <row r="1658" spans="1:8" x14ac:dyDescent="0.25">
      <c r="A1658" s="21">
        <v>2035</v>
      </c>
      <c r="B1658" s="21">
        <v>1</v>
      </c>
      <c r="C1658" s="21">
        <v>2</v>
      </c>
      <c r="D1658" s="21" t="s">
        <v>79</v>
      </c>
      <c r="E1658" s="21" t="s">
        <v>70</v>
      </c>
      <c r="F1658" s="21" t="s">
        <v>71</v>
      </c>
      <c r="G1658" s="21">
        <v>1</v>
      </c>
      <c r="H1658" s="21">
        <v>157</v>
      </c>
    </row>
    <row r="1659" spans="1:8" x14ac:dyDescent="0.25">
      <c r="A1659" s="21">
        <v>2035</v>
      </c>
      <c r="B1659" s="21">
        <v>1</v>
      </c>
      <c r="C1659" s="21">
        <v>2</v>
      </c>
      <c r="D1659" s="21" t="s">
        <v>79</v>
      </c>
      <c r="E1659" s="21" t="s">
        <v>70</v>
      </c>
      <c r="F1659" s="21" t="s">
        <v>71</v>
      </c>
      <c r="G1659" s="21">
        <v>2</v>
      </c>
      <c r="H1659" s="21">
        <v>372</v>
      </c>
    </row>
    <row r="1660" spans="1:8" x14ac:dyDescent="0.25">
      <c r="A1660" s="21">
        <v>2035</v>
      </c>
      <c r="B1660" s="21">
        <v>1</v>
      </c>
      <c r="C1660" s="21">
        <v>2</v>
      </c>
      <c r="D1660" s="21" t="s">
        <v>79</v>
      </c>
      <c r="E1660" s="21" t="s">
        <v>70</v>
      </c>
      <c r="F1660" s="21" t="s">
        <v>71</v>
      </c>
      <c r="G1660" s="21">
        <v>3</v>
      </c>
      <c r="H1660" s="21">
        <v>195</v>
      </c>
    </row>
    <row r="1661" spans="1:8" x14ac:dyDescent="0.25">
      <c r="A1661" s="21">
        <v>2035</v>
      </c>
      <c r="B1661" s="21">
        <v>1</v>
      </c>
      <c r="C1661" s="21">
        <v>2</v>
      </c>
      <c r="D1661" s="21" t="s">
        <v>79</v>
      </c>
      <c r="E1661" s="21" t="s">
        <v>70</v>
      </c>
      <c r="F1661" s="21" t="s">
        <v>71</v>
      </c>
      <c r="G1661" s="21">
        <v>4</v>
      </c>
      <c r="H1661" s="21">
        <v>151</v>
      </c>
    </row>
    <row r="1662" spans="1:8" x14ac:dyDescent="0.25">
      <c r="A1662" s="21">
        <v>2035</v>
      </c>
      <c r="B1662" s="21">
        <v>1</v>
      </c>
      <c r="C1662" s="21">
        <v>2</v>
      </c>
      <c r="D1662" s="21" t="s">
        <v>79</v>
      </c>
      <c r="E1662" s="21" t="s">
        <v>70</v>
      </c>
      <c r="F1662" s="21" t="s">
        <v>72</v>
      </c>
      <c r="G1662" s="21">
        <v>0</v>
      </c>
      <c r="H1662" s="21">
        <v>25</v>
      </c>
    </row>
    <row r="1663" spans="1:8" x14ac:dyDescent="0.25">
      <c r="A1663" s="21">
        <v>2035</v>
      </c>
      <c r="B1663" s="21">
        <v>1</v>
      </c>
      <c r="C1663" s="21">
        <v>2</v>
      </c>
      <c r="D1663" s="21" t="s">
        <v>79</v>
      </c>
      <c r="E1663" s="21" t="s">
        <v>70</v>
      </c>
      <c r="F1663" s="21" t="s">
        <v>72</v>
      </c>
      <c r="G1663" s="21">
        <v>1</v>
      </c>
      <c r="H1663" s="21">
        <v>677</v>
      </c>
    </row>
    <row r="1664" spans="1:8" x14ac:dyDescent="0.25">
      <c r="A1664" s="21">
        <v>2035</v>
      </c>
      <c r="B1664" s="21">
        <v>1</v>
      </c>
      <c r="C1664" s="21">
        <v>2</v>
      </c>
      <c r="D1664" s="21" t="s">
        <v>79</v>
      </c>
      <c r="E1664" s="21" t="s">
        <v>70</v>
      </c>
      <c r="F1664" s="21" t="s">
        <v>72</v>
      </c>
      <c r="G1664" s="21">
        <v>2</v>
      </c>
      <c r="H1664" s="21">
        <v>2090</v>
      </c>
    </row>
    <row r="1665" spans="1:8" x14ac:dyDescent="0.25">
      <c r="A1665" s="21">
        <v>2035</v>
      </c>
      <c r="B1665" s="21">
        <v>1</v>
      </c>
      <c r="C1665" s="21">
        <v>2</v>
      </c>
      <c r="D1665" s="21" t="s">
        <v>79</v>
      </c>
      <c r="E1665" s="21" t="s">
        <v>70</v>
      </c>
      <c r="F1665" s="21" t="s">
        <v>72</v>
      </c>
      <c r="G1665" s="21">
        <v>3</v>
      </c>
      <c r="H1665" s="21">
        <v>1082</v>
      </c>
    </row>
    <row r="1666" spans="1:8" x14ac:dyDescent="0.25">
      <c r="A1666" s="21">
        <v>2035</v>
      </c>
      <c r="B1666" s="21">
        <v>1</v>
      </c>
      <c r="C1666" s="21">
        <v>2</v>
      </c>
      <c r="D1666" s="21" t="s">
        <v>79</v>
      </c>
      <c r="E1666" s="21" t="s">
        <v>70</v>
      </c>
      <c r="F1666" s="21" t="s">
        <v>72</v>
      </c>
      <c r="G1666" s="21">
        <v>4</v>
      </c>
      <c r="H1666" s="21">
        <v>675</v>
      </c>
    </row>
    <row r="1667" spans="1:8" x14ac:dyDescent="0.25">
      <c r="A1667" s="21">
        <v>2035</v>
      </c>
      <c r="B1667" s="21">
        <v>1</v>
      </c>
      <c r="C1667" s="21">
        <v>2</v>
      </c>
      <c r="D1667" s="21" t="s">
        <v>79</v>
      </c>
      <c r="E1667" s="21" t="s">
        <v>74</v>
      </c>
      <c r="F1667" s="21" t="s">
        <v>72</v>
      </c>
      <c r="G1667" s="21">
        <v>0</v>
      </c>
      <c r="H1667" s="21">
        <v>2</v>
      </c>
    </row>
    <row r="1668" spans="1:8" x14ac:dyDescent="0.25">
      <c r="A1668" s="21">
        <v>2035</v>
      </c>
      <c r="B1668" s="21">
        <v>1</v>
      </c>
      <c r="C1668" s="21">
        <v>2</v>
      </c>
      <c r="D1668" s="21" t="s">
        <v>79</v>
      </c>
      <c r="E1668" s="21" t="s">
        <v>74</v>
      </c>
      <c r="F1668" s="21" t="s">
        <v>72</v>
      </c>
      <c r="G1668" s="21">
        <v>1</v>
      </c>
      <c r="H1668" s="21">
        <v>3</v>
      </c>
    </row>
    <row r="1669" spans="1:8" x14ac:dyDescent="0.25">
      <c r="A1669" s="21">
        <v>2035</v>
      </c>
      <c r="B1669" s="21">
        <v>1</v>
      </c>
      <c r="C1669" s="21">
        <v>2</v>
      </c>
      <c r="D1669" s="21" t="s">
        <v>79</v>
      </c>
      <c r="E1669" s="21" t="s">
        <v>74</v>
      </c>
      <c r="F1669" s="21" t="s">
        <v>72</v>
      </c>
      <c r="G1669" s="21">
        <v>2</v>
      </c>
      <c r="H1669" s="21">
        <v>4</v>
      </c>
    </row>
    <row r="1670" spans="1:8" x14ac:dyDescent="0.25">
      <c r="A1670" s="21">
        <v>2035</v>
      </c>
      <c r="B1670" s="21">
        <v>1</v>
      </c>
      <c r="C1670" s="21">
        <v>2</v>
      </c>
      <c r="D1670" s="21" t="s">
        <v>79</v>
      </c>
      <c r="E1670" s="21" t="s">
        <v>73</v>
      </c>
      <c r="F1670" s="21" t="s">
        <v>71</v>
      </c>
      <c r="G1670" s="21">
        <v>0</v>
      </c>
      <c r="H1670" s="21">
        <v>45</v>
      </c>
    </row>
    <row r="1671" spans="1:8" x14ac:dyDescent="0.25">
      <c r="A1671" s="21">
        <v>2035</v>
      </c>
      <c r="B1671" s="21">
        <v>1</v>
      </c>
      <c r="C1671" s="21">
        <v>2</v>
      </c>
      <c r="D1671" s="21" t="s">
        <v>79</v>
      </c>
      <c r="E1671" s="21" t="s">
        <v>73</v>
      </c>
      <c r="F1671" s="21" t="s">
        <v>71</v>
      </c>
      <c r="G1671" s="21">
        <v>1</v>
      </c>
      <c r="H1671" s="21">
        <v>238</v>
      </c>
    </row>
    <row r="1672" spans="1:8" x14ac:dyDescent="0.25">
      <c r="A1672" s="21">
        <v>2035</v>
      </c>
      <c r="B1672" s="21">
        <v>1</v>
      </c>
      <c r="C1672" s="21">
        <v>2</v>
      </c>
      <c r="D1672" s="21" t="s">
        <v>79</v>
      </c>
      <c r="E1672" s="21" t="s">
        <v>73</v>
      </c>
      <c r="F1672" s="21" t="s">
        <v>71</v>
      </c>
      <c r="G1672" s="21">
        <v>2</v>
      </c>
      <c r="H1672" s="21">
        <v>466</v>
      </c>
    </row>
    <row r="1673" spans="1:8" x14ac:dyDescent="0.25">
      <c r="A1673" s="21">
        <v>2035</v>
      </c>
      <c r="B1673" s="21">
        <v>1</v>
      </c>
      <c r="C1673" s="21">
        <v>2</v>
      </c>
      <c r="D1673" s="21" t="s">
        <v>79</v>
      </c>
      <c r="E1673" s="21" t="s">
        <v>73</v>
      </c>
      <c r="F1673" s="21" t="s">
        <v>71</v>
      </c>
      <c r="G1673" s="21">
        <v>3</v>
      </c>
      <c r="H1673" s="21">
        <v>253</v>
      </c>
    </row>
    <row r="1674" spans="1:8" x14ac:dyDescent="0.25">
      <c r="A1674" s="21">
        <v>2035</v>
      </c>
      <c r="B1674" s="21">
        <v>1</v>
      </c>
      <c r="C1674" s="21">
        <v>2</v>
      </c>
      <c r="D1674" s="21" t="s">
        <v>79</v>
      </c>
      <c r="E1674" s="21" t="s">
        <v>73</v>
      </c>
      <c r="F1674" s="21" t="s">
        <v>71</v>
      </c>
      <c r="G1674" s="21">
        <v>4</v>
      </c>
      <c r="H1674" s="21">
        <v>225</v>
      </c>
    </row>
    <row r="1675" spans="1:8" x14ac:dyDescent="0.25">
      <c r="A1675" s="21">
        <v>2035</v>
      </c>
      <c r="B1675" s="21">
        <v>1</v>
      </c>
      <c r="C1675" s="21">
        <v>2</v>
      </c>
      <c r="D1675" s="21" t="s">
        <v>79</v>
      </c>
      <c r="E1675" s="21" t="s">
        <v>73</v>
      </c>
      <c r="F1675" s="21" t="s">
        <v>72</v>
      </c>
      <c r="G1675" s="21">
        <v>0</v>
      </c>
      <c r="H1675" s="21">
        <v>65</v>
      </c>
    </row>
    <row r="1676" spans="1:8" x14ac:dyDescent="0.25">
      <c r="A1676" s="21">
        <v>2035</v>
      </c>
      <c r="B1676" s="21">
        <v>1</v>
      </c>
      <c r="C1676" s="21">
        <v>2</v>
      </c>
      <c r="D1676" s="21" t="s">
        <v>79</v>
      </c>
      <c r="E1676" s="21" t="s">
        <v>73</v>
      </c>
      <c r="F1676" s="21" t="s">
        <v>72</v>
      </c>
      <c r="G1676" s="21">
        <v>1</v>
      </c>
      <c r="H1676" s="21">
        <v>133</v>
      </c>
    </row>
    <row r="1677" spans="1:8" x14ac:dyDescent="0.25">
      <c r="A1677" s="21">
        <v>2035</v>
      </c>
      <c r="B1677" s="21">
        <v>1</v>
      </c>
      <c r="C1677" s="21">
        <v>2</v>
      </c>
      <c r="D1677" s="21" t="s">
        <v>79</v>
      </c>
      <c r="E1677" s="21" t="s">
        <v>73</v>
      </c>
      <c r="F1677" s="21" t="s">
        <v>72</v>
      </c>
      <c r="G1677" s="21">
        <v>2</v>
      </c>
      <c r="H1677" s="21">
        <v>409</v>
      </c>
    </row>
    <row r="1678" spans="1:8" x14ac:dyDescent="0.25">
      <c r="A1678" s="21">
        <v>2035</v>
      </c>
      <c r="B1678" s="21">
        <v>1</v>
      </c>
      <c r="C1678" s="21">
        <v>2</v>
      </c>
      <c r="D1678" s="21" t="s">
        <v>79</v>
      </c>
      <c r="E1678" s="21" t="s">
        <v>73</v>
      </c>
      <c r="F1678" s="21" t="s">
        <v>72</v>
      </c>
      <c r="G1678" s="21">
        <v>3</v>
      </c>
      <c r="H1678" s="21">
        <v>271</v>
      </c>
    </row>
    <row r="1679" spans="1:8" x14ac:dyDescent="0.25">
      <c r="A1679" s="21">
        <v>2035</v>
      </c>
      <c r="B1679" s="21">
        <v>1</v>
      </c>
      <c r="C1679" s="21">
        <v>2</v>
      </c>
      <c r="D1679" s="21" t="s">
        <v>79</v>
      </c>
      <c r="E1679" s="21" t="s">
        <v>73</v>
      </c>
      <c r="F1679" s="21" t="s">
        <v>72</v>
      </c>
      <c r="G1679" s="21">
        <v>4</v>
      </c>
      <c r="H1679" s="21">
        <v>212</v>
      </c>
    </row>
    <row r="1680" spans="1:8" x14ac:dyDescent="0.25">
      <c r="A1680" s="21">
        <v>2035</v>
      </c>
      <c r="B1680" s="21">
        <v>1</v>
      </c>
      <c r="C1680" s="21">
        <v>2</v>
      </c>
      <c r="D1680" s="21" t="s">
        <v>79</v>
      </c>
      <c r="E1680" s="21" t="s">
        <v>76</v>
      </c>
      <c r="F1680" s="21" t="s">
        <v>71</v>
      </c>
      <c r="G1680" s="21">
        <v>0</v>
      </c>
      <c r="H1680" s="21">
        <v>43</v>
      </c>
    </row>
    <row r="1681" spans="1:8" x14ac:dyDescent="0.25">
      <c r="A1681" s="21">
        <v>2035</v>
      </c>
      <c r="B1681" s="21">
        <v>1</v>
      </c>
      <c r="C1681" s="21">
        <v>2</v>
      </c>
      <c r="D1681" s="21" t="s">
        <v>79</v>
      </c>
      <c r="E1681" s="21" t="s">
        <v>76</v>
      </c>
      <c r="F1681" s="21" t="s">
        <v>71</v>
      </c>
      <c r="G1681" s="21">
        <v>1</v>
      </c>
      <c r="H1681" s="21">
        <v>115</v>
      </c>
    </row>
    <row r="1682" spans="1:8" x14ac:dyDescent="0.25">
      <c r="A1682" s="21">
        <v>2035</v>
      </c>
      <c r="B1682" s="21">
        <v>1</v>
      </c>
      <c r="C1682" s="21">
        <v>2</v>
      </c>
      <c r="D1682" s="21" t="s">
        <v>79</v>
      </c>
      <c r="E1682" s="21" t="s">
        <v>76</v>
      </c>
      <c r="F1682" s="21" t="s">
        <v>71</v>
      </c>
      <c r="G1682" s="21">
        <v>2</v>
      </c>
      <c r="H1682" s="21">
        <v>209</v>
      </c>
    </row>
    <row r="1683" spans="1:8" x14ac:dyDescent="0.25">
      <c r="A1683" s="21">
        <v>2035</v>
      </c>
      <c r="B1683" s="21">
        <v>1</v>
      </c>
      <c r="C1683" s="21">
        <v>2</v>
      </c>
      <c r="D1683" s="21" t="s">
        <v>79</v>
      </c>
      <c r="E1683" s="21" t="s">
        <v>76</v>
      </c>
      <c r="F1683" s="21" t="s">
        <v>71</v>
      </c>
      <c r="G1683" s="21">
        <v>3</v>
      </c>
      <c r="H1683" s="21">
        <v>99</v>
      </c>
    </row>
    <row r="1684" spans="1:8" x14ac:dyDescent="0.25">
      <c r="A1684" s="21">
        <v>2035</v>
      </c>
      <c r="B1684" s="21">
        <v>1</v>
      </c>
      <c r="C1684" s="21">
        <v>2</v>
      </c>
      <c r="D1684" s="21" t="s">
        <v>79</v>
      </c>
      <c r="E1684" s="21" t="s">
        <v>76</v>
      </c>
      <c r="F1684" s="21" t="s">
        <v>71</v>
      </c>
      <c r="G1684" s="21">
        <v>4</v>
      </c>
      <c r="H1684" s="21">
        <v>104</v>
      </c>
    </row>
    <row r="1685" spans="1:8" x14ac:dyDescent="0.25">
      <c r="A1685" s="21">
        <v>2035</v>
      </c>
      <c r="B1685" s="21">
        <v>1</v>
      </c>
      <c r="C1685" s="21">
        <v>2</v>
      </c>
      <c r="D1685" s="21" t="s">
        <v>79</v>
      </c>
      <c r="E1685" s="21" t="s">
        <v>76</v>
      </c>
      <c r="F1685" s="21" t="s">
        <v>72</v>
      </c>
      <c r="G1685" s="21">
        <v>0</v>
      </c>
      <c r="H1685" s="21">
        <v>153</v>
      </c>
    </row>
    <row r="1686" spans="1:8" x14ac:dyDescent="0.25">
      <c r="A1686" s="21">
        <v>2035</v>
      </c>
      <c r="B1686" s="21">
        <v>1</v>
      </c>
      <c r="C1686" s="21">
        <v>2</v>
      </c>
      <c r="D1686" s="21" t="s">
        <v>79</v>
      </c>
      <c r="E1686" s="21" t="s">
        <v>76</v>
      </c>
      <c r="F1686" s="21" t="s">
        <v>72</v>
      </c>
      <c r="G1686" s="21">
        <v>1</v>
      </c>
      <c r="H1686" s="21">
        <v>161</v>
      </c>
    </row>
    <row r="1687" spans="1:8" x14ac:dyDescent="0.25">
      <c r="A1687" s="21">
        <v>2035</v>
      </c>
      <c r="B1687" s="21">
        <v>1</v>
      </c>
      <c r="C1687" s="21">
        <v>2</v>
      </c>
      <c r="D1687" s="21" t="s">
        <v>79</v>
      </c>
      <c r="E1687" s="21" t="s">
        <v>76</v>
      </c>
      <c r="F1687" s="21" t="s">
        <v>72</v>
      </c>
      <c r="G1687" s="21">
        <v>2</v>
      </c>
      <c r="H1687" s="21">
        <v>257</v>
      </c>
    </row>
    <row r="1688" spans="1:8" x14ac:dyDescent="0.25">
      <c r="A1688" s="21">
        <v>2035</v>
      </c>
      <c r="B1688" s="21">
        <v>1</v>
      </c>
      <c r="C1688" s="21">
        <v>2</v>
      </c>
      <c r="D1688" s="21" t="s">
        <v>79</v>
      </c>
      <c r="E1688" s="21" t="s">
        <v>76</v>
      </c>
      <c r="F1688" s="21" t="s">
        <v>72</v>
      </c>
      <c r="G1688" s="21">
        <v>3</v>
      </c>
      <c r="H1688" s="21">
        <v>96</v>
      </c>
    </row>
    <row r="1689" spans="1:8" x14ac:dyDescent="0.25">
      <c r="A1689" s="21">
        <v>2035</v>
      </c>
      <c r="B1689" s="21">
        <v>1</v>
      </c>
      <c r="C1689" s="21">
        <v>2</v>
      </c>
      <c r="D1689" s="21" t="s">
        <v>79</v>
      </c>
      <c r="E1689" s="21" t="s">
        <v>76</v>
      </c>
      <c r="F1689" s="21" t="s">
        <v>72</v>
      </c>
      <c r="G1689" s="21">
        <v>4</v>
      </c>
      <c r="H1689" s="21">
        <v>91</v>
      </c>
    </row>
    <row r="1690" spans="1:8" x14ac:dyDescent="0.25">
      <c r="A1690" s="21">
        <v>2035</v>
      </c>
      <c r="B1690" s="21">
        <v>1</v>
      </c>
      <c r="C1690" s="21">
        <v>2</v>
      </c>
      <c r="D1690" s="21" t="s">
        <v>78</v>
      </c>
      <c r="E1690" s="21" t="s">
        <v>70</v>
      </c>
      <c r="F1690" s="21" t="s">
        <v>71</v>
      </c>
      <c r="G1690" s="21">
        <v>0</v>
      </c>
      <c r="H1690" s="21">
        <v>26</v>
      </c>
    </row>
    <row r="1691" spans="1:8" x14ac:dyDescent="0.25">
      <c r="A1691" s="21">
        <v>2035</v>
      </c>
      <c r="B1691" s="21">
        <v>1</v>
      </c>
      <c r="C1691" s="21">
        <v>2</v>
      </c>
      <c r="D1691" s="21" t="s">
        <v>78</v>
      </c>
      <c r="E1691" s="21" t="s">
        <v>70</v>
      </c>
      <c r="F1691" s="21" t="s">
        <v>71</v>
      </c>
      <c r="G1691" s="21">
        <v>1</v>
      </c>
      <c r="H1691" s="21">
        <v>228</v>
      </c>
    </row>
    <row r="1692" spans="1:8" x14ac:dyDescent="0.25">
      <c r="A1692" s="21">
        <v>2035</v>
      </c>
      <c r="B1692" s="21">
        <v>1</v>
      </c>
      <c r="C1692" s="21">
        <v>2</v>
      </c>
      <c r="D1692" s="21" t="s">
        <v>78</v>
      </c>
      <c r="E1692" s="21" t="s">
        <v>70</v>
      </c>
      <c r="F1692" s="21" t="s">
        <v>71</v>
      </c>
      <c r="G1692" s="21">
        <v>2</v>
      </c>
      <c r="H1692" s="21">
        <v>565</v>
      </c>
    </row>
    <row r="1693" spans="1:8" x14ac:dyDescent="0.25">
      <c r="A1693" s="21">
        <v>2035</v>
      </c>
      <c r="B1693" s="21">
        <v>1</v>
      </c>
      <c r="C1693" s="21">
        <v>2</v>
      </c>
      <c r="D1693" s="21" t="s">
        <v>78</v>
      </c>
      <c r="E1693" s="21" t="s">
        <v>70</v>
      </c>
      <c r="F1693" s="21" t="s">
        <v>71</v>
      </c>
      <c r="G1693" s="21">
        <v>3</v>
      </c>
      <c r="H1693" s="21">
        <v>303</v>
      </c>
    </row>
    <row r="1694" spans="1:8" x14ac:dyDescent="0.25">
      <c r="A1694" s="21">
        <v>2035</v>
      </c>
      <c r="B1694" s="21">
        <v>1</v>
      </c>
      <c r="C1694" s="21">
        <v>2</v>
      </c>
      <c r="D1694" s="21" t="s">
        <v>78</v>
      </c>
      <c r="E1694" s="21" t="s">
        <v>70</v>
      </c>
      <c r="F1694" s="21" t="s">
        <v>71</v>
      </c>
      <c r="G1694" s="21">
        <v>4</v>
      </c>
      <c r="H1694" s="21">
        <v>177</v>
      </c>
    </row>
    <row r="1695" spans="1:8" x14ac:dyDescent="0.25">
      <c r="A1695" s="21">
        <v>2035</v>
      </c>
      <c r="B1695" s="21">
        <v>1</v>
      </c>
      <c r="C1695" s="21">
        <v>2</v>
      </c>
      <c r="D1695" s="21" t="s">
        <v>78</v>
      </c>
      <c r="E1695" s="21" t="s">
        <v>70</v>
      </c>
      <c r="F1695" s="21" t="s">
        <v>72</v>
      </c>
      <c r="G1695" s="21">
        <v>0</v>
      </c>
      <c r="H1695" s="21">
        <v>92</v>
      </c>
    </row>
    <row r="1696" spans="1:8" x14ac:dyDescent="0.25">
      <c r="A1696" s="21">
        <v>2035</v>
      </c>
      <c r="B1696" s="21">
        <v>1</v>
      </c>
      <c r="C1696" s="21">
        <v>2</v>
      </c>
      <c r="D1696" s="21" t="s">
        <v>78</v>
      </c>
      <c r="E1696" s="21" t="s">
        <v>70</v>
      </c>
      <c r="F1696" s="21" t="s">
        <v>72</v>
      </c>
      <c r="G1696" s="21">
        <v>1</v>
      </c>
      <c r="H1696" s="21">
        <v>2026</v>
      </c>
    </row>
    <row r="1697" spans="1:8" x14ac:dyDescent="0.25">
      <c r="A1697" s="21">
        <v>2035</v>
      </c>
      <c r="B1697" s="21">
        <v>1</v>
      </c>
      <c r="C1697" s="21">
        <v>2</v>
      </c>
      <c r="D1697" s="21" t="s">
        <v>78</v>
      </c>
      <c r="E1697" s="21" t="s">
        <v>70</v>
      </c>
      <c r="F1697" s="21" t="s">
        <v>72</v>
      </c>
      <c r="G1697" s="21">
        <v>2</v>
      </c>
      <c r="H1697" s="21">
        <v>6099</v>
      </c>
    </row>
    <row r="1698" spans="1:8" x14ac:dyDescent="0.25">
      <c r="A1698" s="21">
        <v>2035</v>
      </c>
      <c r="B1698" s="21">
        <v>1</v>
      </c>
      <c r="C1698" s="21">
        <v>2</v>
      </c>
      <c r="D1698" s="21" t="s">
        <v>78</v>
      </c>
      <c r="E1698" s="21" t="s">
        <v>70</v>
      </c>
      <c r="F1698" s="21" t="s">
        <v>72</v>
      </c>
      <c r="G1698" s="21">
        <v>3</v>
      </c>
      <c r="H1698" s="21">
        <v>3087</v>
      </c>
    </row>
    <row r="1699" spans="1:8" x14ac:dyDescent="0.25">
      <c r="A1699" s="21">
        <v>2035</v>
      </c>
      <c r="B1699" s="21">
        <v>1</v>
      </c>
      <c r="C1699" s="21">
        <v>2</v>
      </c>
      <c r="D1699" s="21" t="s">
        <v>78</v>
      </c>
      <c r="E1699" s="21" t="s">
        <v>70</v>
      </c>
      <c r="F1699" s="21" t="s">
        <v>72</v>
      </c>
      <c r="G1699" s="21">
        <v>4</v>
      </c>
      <c r="H1699" s="21">
        <v>1907</v>
      </c>
    </row>
    <row r="1700" spans="1:8" x14ac:dyDescent="0.25">
      <c r="A1700" s="21">
        <v>2035</v>
      </c>
      <c r="B1700" s="21">
        <v>1</v>
      </c>
      <c r="C1700" s="21">
        <v>2</v>
      </c>
      <c r="D1700" s="21" t="s">
        <v>78</v>
      </c>
      <c r="E1700" s="21" t="s">
        <v>74</v>
      </c>
      <c r="F1700" s="21" t="s">
        <v>71</v>
      </c>
      <c r="G1700" s="21">
        <v>1</v>
      </c>
      <c r="H1700" s="21">
        <v>1</v>
      </c>
    </row>
    <row r="1701" spans="1:8" x14ac:dyDescent="0.25">
      <c r="A1701" s="21">
        <v>2035</v>
      </c>
      <c r="B1701" s="21">
        <v>1</v>
      </c>
      <c r="C1701" s="21">
        <v>2</v>
      </c>
      <c r="D1701" s="21" t="s">
        <v>78</v>
      </c>
      <c r="E1701" s="21" t="s">
        <v>74</v>
      </c>
      <c r="F1701" s="21" t="s">
        <v>72</v>
      </c>
      <c r="G1701" s="21">
        <v>0</v>
      </c>
      <c r="H1701" s="21">
        <v>2</v>
      </c>
    </row>
    <row r="1702" spans="1:8" x14ac:dyDescent="0.25">
      <c r="A1702" s="21">
        <v>2035</v>
      </c>
      <c r="B1702" s="21">
        <v>1</v>
      </c>
      <c r="C1702" s="21">
        <v>2</v>
      </c>
      <c r="D1702" s="21" t="s">
        <v>78</v>
      </c>
      <c r="E1702" s="21" t="s">
        <v>74</v>
      </c>
      <c r="F1702" s="21" t="s">
        <v>72</v>
      </c>
      <c r="G1702" s="21">
        <v>1</v>
      </c>
      <c r="H1702" s="21">
        <v>10</v>
      </c>
    </row>
    <row r="1703" spans="1:8" x14ac:dyDescent="0.25">
      <c r="A1703" s="21">
        <v>2035</v>
      </c>
      <c r="B1703" s="21">
        <v>1</v>
      </c>
      <c r="C1703" s="21">
        <v>2</v>
      </c>
      <c r="D1703" s="21" t="s">
        <v>78</v>
      </c>
      <c r="E1703" s="21" t="s">
        <v>74</v>
      </c>
      <c r="F1703" s="21" t="s">
        <v>72</v>
      </c>
      <c r="G1703" s="21">
        <v>2</v>
      </c>
      <c r="H1703" s="21">
        <v>10</v>
      </c>
    </row>
    <row r="1704" spans="1:8" x14ac:dyDescent="0.25">
      <c r="A1704" s="21">
        <v>2035</v>
      </c>
      <c r="B1704" s="21">
        <v>1</v>
      </c>
      <c r="C1704" s="21">
        <v>2</v>
      </c>
      <c r="D1704" s="21" t="s">
        <v>78</v>
      </c>
      <c r="E1704" s="21" t="s">
        <v>74</v>
      </c>
      <c r="F1704" s="21" t="s">
        <v>72</v>
      </c>
      <c r="G1704" s="21">
        <v>3</v>
      </c>
      <c r="H1704" s="21">
        <v>1</v>
      </c>
    </row>
    <row r="1705" spans="1:8" x14ac:dyDescent="0.25">
      <c r="A1705" s="21">
        <v>2035</v>
      </c>
      <c r="B1705" s="21">
        <v>1</v>
      </c>
      <c r="C1705" s="21">
        <v>2</v>
      </c>
      <c r="D1705" s="21" t="s">
        <v>78</v>
      </c>
      <c r="E1705" s="21" t="s">
        <v>74</v>
      </c>
      <c r="F1705" s="21" t="s">
        <v>72</v>
      </c>
      <c r="G1705" s="21">
        <v>4</v>
      </c>
      <c r="H1705" s="21">
        <v>2</v>
      </c>
    </row>
    <row r="1706" spans="1:8" x14ac:dyDescent="0.25">
      <c r="A1706" s="21">
        <v>2035</v>
      </c>
      <c r="B1706" s="21">
        <v>1</v>
      </c>
      <c r="C1706" s="21">
        <v>2</v>
      </c>
      <c r="D1706" s="21" t="s">
        <v>78</v>
      </c>
      <c r="E1706" s="21" t="s">
        <v>73</v>
      </c>
      <c r="F1706" s="21" t="s">
        <v>71</v>
      </c>
      <c r="G1706" s="21">
        <v>0</v>
      </c>
      <c r="H1706" s="21">
        <v>58</v>
      </c>
    </row>
    <row r="1707" spans="1:8" x14ac:dyDescent="0.25">
      <c r="A1707" s="21">
        <v>2035</v>
      </c>
      <c r="B1707" s="21">
        <v>1</v>
      </c>
      <c r="C1707" s="21">
        <v>2</v>
      </c>
      <c r="D1707" s="21" t="s">
        <v>78</v>
      </c>
      <c r="E1707" s="21" t="s">
        <v>73</v>
      </c>
      <c r="F1707" s="21" t="s">
        <v>71</v>
      </c>
      <c r="G1707" s="21">
        <v>1</v>
      </c>
      <c r="H1707" s="21">
        <v>466</v>
      </c>
    </row>
    <row r="1708" spans="1:8" x14ac:dyDescent="0.25">
      <c r="A1708" s="21">
        <v>2035</v>
      </c>
      <c r="B1708" s="21">
        <v>1</v>
      </c>
      <c r="C1708" s="21">
        <v>2</v>
      </c>
      <c r="D1708" s="21" t="s">
        <v>78</v>
      </c>
      <c r="E1708" s="21" t="s">
        <v>73</v>
      </c>
      <c r="F1708" s="21" t="s">
        <v>71</v>
      </c>
      <c r="G1708" s="21">
        <v>2</v>
      </c>
      <c r="H1708" s="21">
        <v>748</v>
      </c>
    </row>
    <row r="1709" spans="1:8" x14ac:dyDescent="0.25">
      <c r="A1709" s="21">
        <v>2035</v>
      </c>
      <c r="B1709" s="21">
        <v>1</v>
      </c>
      <c r="C1709" s="21">
        <v>2</v>
      </c>
      <c r="D1709" s="21" t="s">
        <v>78</v>
      </c>
      <c r="E1709" s="21" t="s">
        <v>73</v>
      </c>
      <c r="F1709" s="21" t="s">
        <v>71</v>
      </c>
      <c r="G1709" s="21">
        <v>3</v>
      </c>
      <c r="H1709" s="21">
        <v>369</v>
      </c>
    </row>
    <row r="1710" spans="1:8" x14ac:dyDescent="0.25">
      <c r="A1710" s="21">
        <v>2035</v>
      </c>
      <c r="B1710" s="21">
        <v>1</v>
      </c>
      <c r="C1710" s="21">
        <v>2</v>
      </c>
      <c r="D1710" s="21" t="s">
        <v>78</v>
      </c>
      <c r="E1710" s="21" t="s">
        <v>73</v>
      </c>
      <c r="F1710" s="21" t="s">
        <v>71</v>
      </c>
      <c r="G1710" s="21">
        <v>4</v>
      </c>
      <c r="H1710" s="21">
        <v>325</v>
      </c>
    </row>
    <row r="1711" spans="1:8" x14ac:dyDescent="0.25">
      <c r="A1711" s="21">
        <v>2035</v>
      </c>
      <c r="B1711" s="21">
        <v>1</v>
      </c>
      <c r="C1711" s="21">
        <v>2</v>
      </c>
      <c r="D1711" s="21" t="s">
        <v>78</v>
      </c>
      <c r="E1711" s="21" t="s">
        <v>73</v>
      </c>
      <c r="F1711" s="21" t="s">
        <v>72</v>
      </c>
      <c r="G1711" s="21">
        <v>0</v>
      </c>
      <c r="H1711" s="21">
        <v>165</v>
      </c>
    </row>
    <row r="1712" spans="1:8" x14ac:dyDescent="0.25">
      <c r="A1712" s="21">
        <v>2035</v>
      </c>
      <c r="B1712" s="21">
        <v>1</v>
      </c>
      <c r="C1712" s="21">
        <v>2</v>
      </c>
      <c r="D1712" s="21" t="s">
        <v>78</v>
      </c>
      <c r="E1712" s="21" t="s">
        <v>73</v>
      </c>
      <c r="F1712" s="21" t="s">
        <v>72</v>
      </c>
      <c r="G1712" s="21">
        <v>1</v>
      </c>
      <c r="H1712" s="21">
        <v>373</v>
      </c>
    </row>
    <row r="1713" spans="1:8" x14ac:dyDescent="0.25">
      <c r="A1713" s="21">
        <v>2035</v>
      </c>
      <c r="B1713" s="21">
        <v>1</v>
      </c>
      <c r="C1713" s="21">
        <v>2</v>
      </c>
      <c r="D1713" s="21" t="s">
        <v>78</v>
      </c>
      <c r="E1713" s="21" t="s">
        <v>73</v>
      </c>
      <c r="F1713" s="21" t="s">
        <v>72</v>
      </c>
      <c r="G1713" s="21">
        <v>2</v>
      </c>
      <c r="H1713" s="21">
        <v>1160</v>
      </c>
    </row>
    <row r="1714" spans="1:8" x14ac:dyDescent="0.25">
      <c r="A1714" s="21">
        <v>2035</v>
      </c>
      <c r="B1714" s="21">
        <v>1</v>
      </c>
      <c r="C1714" s="21">
        <v>2</v>
      </c>
      <c r="D1714" s="21" t="s">
        <v>78</v>
      </c>
      <c r="E1714" s="21" t="s">
        <v>73</v>
      </c>
      <c r="F1714" s="21" t="s">
        <v>72</v>
      </c>
      <c r="G1714" s="21">
        <v>3</v>
      </c>
      <c r="H1714" s="21">
        <v>718</v>
      </c>
    </row>
    <row r="1715" spans="1:8" x14ac:dyDescent="0.25">
      <c r="A1715" s="21">
        <v>2035</v>
      </c>
      <c r="B1715" s="21">
        <v>1</v>
      </c>
      <c r="C1715" s="21">
        <v>2</v>
      </c>
      <c r="D1715" s="21" t="s">
        <v>78</v>
      </c>
      <c r="E1715" s="21" t="s">
        <v>73</v>
      </c>
      <c r="F1715" s="21" t="s">
        <v>72</v>
      </c>
      <c r="G1715" s="21">
        <v>4</v>
      </c>
      <c r="H1715" s="21">
        <v>589</v>
      </c>
    </row>
    <row r="1716" spans="1:8" x14ac:dyDescent="0.25">
      <c r="A1716" s="21">
        <v>2035</v>
      </c>
      <c r="B1716" s="21">
        <v>1</v>
      </c>
      <c r="C1716" s="21">
        <v>2</v>
      </c>
      <c r="D1716" s="21" t="s">
        <v>78</v>
      </c>
      <c r="E1716" s="21" t="s">
        <v>76</v>
      </c>
      <c r="F1716" s="21" t="s">
        <v>71</v>
      </c>
      <c r="G1716" s="21">
        <v>0</v>
      </c>
      <c r="H1716" s="21">
        <v>68</v>
      </c>
    </row>
    <row r="1717" spans="1:8" x14ac:dyDescent="0.25">
      <c r="A1717" s="21">
        <v>2035</v>
      </c>
      <c r="B1717" s="21">
        <v>1</v>
      </c>
      <c r="C1717" s="21">
        <v>2</v>
      </c>
      <c r="D1717" s="21" t="s">
        <v>78</v>
      </c>
      <c r="E1717" s="21" t="s">
        <v>76</v>
      </c>
      <c r="F1717" s="21" t="s">
        <v>71</v>
      </c>
      <c r="G1717" s="21">
        <v>1</v>
      </c>
      <c r="H1717" s="21">
        <v>134</v>
      </c>
    </row>
    <row r="1718" spans="1:8" x14ac:dyDescent="0.25">
      <c r="A1718" s="21">
        <v>2035</v>
      </c>
      <c r="B1718" s="21">
        <v>1</v>
      </c>
      <c r="C1718" s="21">
        <v>2</v>
      </c>
      <c r="D1718" s="21" t="s">
        <v>78</v>
      </c>
      <c r="E1718" s="21" t="s">
        <v>76</v>
      </c>
      <c r="F1718" s="21" t="s">
        <v>71</v>
      </c>
      <c r="G1718" s="21">
        <v>2</v>
      </c>
      <c r="H1718" s="21">
        <v>197</v>
      </c>
    </row>
    <row r="1719" spans="1:8" x14ac:dyDescent="0.25">
      <c r="A1719" s="21">
        <v>2035</v>
      </c>
      <c r="B1719" s="21">
        <v>1</v>
      </c>
      <c r="C1719" s="21">
        <v>2</v>
      </c>
      <c r="D1719" s="21" t="s">
        <v>78</v>
      </c>
      <c r="E1719" s="21" t="s">
        <v>76</v>
      </c>
      <c r="F1719" s="21" t="s">
        <v>71</v>
      </c>
      <c r="G1719" s="21">
        <v>3</v>
      </c>
      <c r="H1719" s="21">
        <v>112</v>
      </c>
    </row>
    <row r="1720" spans="1:8" x14ac:dyDescent="0.25">
      <c r="A1720" s="21">
        <v>2035</v>
      </c>
      <c r="B1720" s="21">
        <v>1</v>
      </c>
      <c r="C1720" s="21">
        <v>2</v>
      </c>
      <c r="D1720" s="21" t="s">
        <v>78</v>
      </c>
      <c r="E1720" s="21" t="s">
        <v>76</v>
      </c>
      <c r="F1720" s="21" t="s">
        <v>71</v>
      </c>
      <c r="G1720" s="21">
        <v>4</v>
      </c>
      <c r="H1720" s="21">
        <v>106</v>
      </c>
    </row>
    <row r="1721" spans="1:8" x14ac:dyDescent="0.25">
      <c r="A1721" s="21">
        <v>2035</v>
      </c>
      <c r="B1721" s="21">
        <v>1</v>
      </c>
      <c r="C1721" s="21">
        <v>2</v>
      </c>
      <c r="D1721" s="21" t="s">
        <v>78</v>
      </c>
      <c r="E1721" s="21" t="s">
        <v>76</v>
      </c>
      <c r="F1721" s="21" t="s">
        <v>72</v>
      </c>
      <c r="G1721" s="21">
        <v>0</v>
      </c>
      <c r="H1721" s="21">
        <v>562</v>
      </c>
    </row>
    <row r="1722" spans="1:8" x14ac:dyDescent="0.25">
      <c r="A1722" s="21">
        <v>2035</v>
      </c>
      <c r="B1722" s="21">
        <v>1</v>
      </c>
      <c r="C1722" s="21">
        <v>2</v>
      </c>
      <c r="D1722" s="21" t="s">
        <v>78</v>
      </c>
      <c r="E1722" s="21" t="s">
        <v>76</v>
      </c>
      <c r="F1722" s="21" t="s">
        <v>72</v>
      </c>
      <c r="G1722" s="21">
        <v>1</v>
      </c>
      <c r="H1722" s="21">
        <v>568</v>
      </c>
    </row>
    <row r="1723" spans="1:8" x14ac:dyDescent="0.25">
      <c r="A1723" s="21">
        <v>2035</v>
      </c>
      <c r="B1723" s="21">
        <v>1</v>
      </c>
      <c r="C1723" s="21">
        <v>2</v>
      </c>
      <c r="D1723" s="21" t="s">
        <v>78</v>
      </c>
      <c r="E1723" s="21" t="s">
        <v>76</v>
      </c>
      <c r="F1723" s="21" t="s">
        <v>72</v>
      </c>
      <c r="G1723" s="21">
        <v>2</v>
      </c>
      <c r="H1723" s="21">
        <v>780</v>
      </c>
    </row>
    <row r="1724" spans="1:8" x14ac:dyDescent="0.25">
      <c r="A1724" s="21">
        <v>2035</v>
      </c>
      <c r="B1724" s="21">
        <v>1</v>
      </c>
      <c r="C1724" s="21">
        <v>2</v>
      </c>
      <c r="D1724" s="21" t="s">
        <v>78</v>
      </c>
      <c r="E1724" s="21" t="s">
        <v>76</v>
      </c>
      <c r="F1724" s="21" t="s">
        <v>72</v>
      </c>
      <c r="G1724" s="21">
        <v>3</v>
      </c>
      <c r="H1724" s="21">
        <v>344</v>
      </c>
    </row>
    <row r="1725" spans="1:8" x14ac:dyDescent="0.25">
      <c r="A1725" s="21">
        <v>2035</v>
      </c>
      <c r="B1725" s="21">
        <v>1</v>
      </c>
      <c r="C1725" s="21">
        <v>2</v>
      </c>
      <c r="D1725" s="21" t="s">
        <v>78</v>
      </c>
      <c r="E1725" s="21" t="s">
        <v>76</v>
      </c>
      <c r="F1725" s="21" t="s">
        <v>72</v>
      </c>
      <c r="G1725" s="21">
        <v>4</v>
      </c>
      <c r="H1725" s="21">
        <v>216</v>
      </c>
    </row>
    <row r="1726" spans="1:8" x14ac:dyDescent="0.25">
      <c r="A1726" s="21">
        <v>2035</v>
      </c>
      <c r="B1726" s="21">
        <v>1</v>
      </c>
      <c r="C1726" s="21">
        <v>3</v>
      </c>
      <c r="D1726" s="21" t="s">
        <v>75</v>
      </c>
      <c r="E1726" s="21" t="s">
        <v>70</v>
      </c>
      <c r="F1726" s="21" t="s">
        <v>71</v>
      </c>
      <c r="G1726" s="21">
        <v>0</v>
      </c>
      <c r="H1726" s="21">
        <v>95</v>
      </c>
    </row>
    <row r="1727" spans="1:8" x14ac:dyDescent="0.25">
      <c r="A1727" s="21">
        <v>2035</v>
      </c>
      <c r="B1727" s="21">
        <v>1</v>
      </c>
      <c r="C1727" s="21">
        <v>3</v>
      </c>
      <c r="D1727" s="21" t="s">
        <v>75</v>
      </c>
      <c r="E1727" s="21" t="s">
        <v>70</v>
      </c>
      <c r="F1727" s="21" t="s">
        <v>71</v>
      </c>
      <c r="G1727" s="21">
        <v>1</v>
      </c>
      <c r="H1727" s="21">
        <v>999</v>
      </c>
    </row>
    <row r="1728" spans="1:8" x14ac:dyDescent="0.25">
      <c r="A1728" s="21">
        <v>2035</v>
      </c>
      <c r="B1728" s="21">
        <v>1</v>
      </c>
      <c r="C1728" s="21">
        <v>3</v>
      </c>
      <c r="D1728" s="21" t="s">
        <v>75</v>
      </c>
      <c r="E1728" s="21" t="s">
        <v>70</v>
      </c>
      <c r="F1728" s="21" t="s">
        <v>71</v>
      </c>
      <c r="G1728" s="21">
        <v>2</v>
      </c>
      <c r="H1728" s="21">
        <v>2540</v>
      </c>
    </row>
    <row r="1729" spans="1:8" x14ac:dyDescent="0.25">
      <c r="A1729" s="21">
        <v>2035</v>
      </c>
      <c r="B1729" s="21">
        <v>1</v>
      </c>
      <c r="C1729" s="21">
        <v>3</v>
      </c>
      <c r="D1729" s="21" t="s">
        <v>75</v>
      </c>
      <c r="E1729" s="21" t="s">
        <v>70</v>
      </c>
      <c r="F1729" s="21" t="s">
        <v>71</v>
      </c>
      <c r="G1729" s="21">
        <v>3</v>
      </c>
      <c r="H1729" s="21">
        <v>1034</v>
      </c>
    </row>
    <row r="1730" spans="1:8" x14ac:dyDescent="0.25">
      <c r="A1730" s="21">
        <v>2035</v>
      </c>
      <c r="B1730" s="21">
        <v>1</v>
      </c>
      <c r="C1730" s="21">
        <v>3</v>
      </c>
      <c r="D1730" s="21" t="s">
        <v>75</v>
      </c>
      <c r="E1730" s="21" t="s">
        <v>70</v>
      </c>
      <c r="F1730" s="21" t="s">
        <v>71</v>
      </c>
      <c r="G1730" s="21">
        <v>4</v>
      </c>
      <c r="H1730" s="21">
        <v>539</v>
      </c>
    </row>
    <row r="1731" spans="1:8" x14ac:dyDescent="0.25">
      <c r="A1731" s="21">
        <v>2035</v>
      </c>
      <c r="B1731" s="21">
        <v>1</v>
      </c>
      <c r="C1731" s="21">
        <v>3</v>
      </c>
      <c r="D1731" s="21" t="s">
        <v>75</v>
      </c>
      <c r="E1731" s="21" t="s">
        <v>70</v>
      </c>
      <c r="F1731" s="21" t="s">
        <v>72</v>
      </c>
      <c r="G1731" s="21">
        <v>0</v>
      </c>
      <c r="H1731" s="21">
        <v>96</v>
      </c>
    </row>
    <row r="1732" spans="1:8" x14ac:dyDescent="0.25">
      <c r="A1732" s="21">
        <v>2035</v>
      </c>
      <c r="B1732" s="21">
        <v>1</v>
      </c>
      <c r="C1732" s="21">
        <v>3</v>
      </c>
      <c r="D1732" s="21" t="s">
        <v>75</v>
      </c>
      <c r="E1732" s="21" t="s">
        <v>70</v>
      </c>
      <c r="F1732" s="21" t="s">
        <v>72</v>
      </c>
      <c r="G1732" s="21">
        <v>1</v>
      </c>
      <c r="H1732" s="21">
        <v>2170</v>
      </c>
    </row>
    <row r="1733" spans="1:8" x14ac:dyDescent="0.25">
      <c r="A1733" s="21">
        <v>2035</v>
      </c>
      <c r="B1733" s="21">
        <v>1</v>
      </c>
      <c r="C1733" s="21">
        <v>3</v>
      </c>
      <c r="D1733" s="21" t="s">
        <v>75</v>
      </c>
      <c r="E1733" s="21" t="s">
        <v>70</v>
      </c>
      <c r="F1733" s="21" t="s">
        <v>72</v>
      </c>
      <c r="G1733" s="21">
        <v>2</v>
      </c>
      <c r="H1733" s="21">
        <v>5065</v>
      </c>
    </row>
    <row r="1734" spans="1:8" x14ac:dyDescent="0.25">
      <c r="A1734" s="21">
        <v>2035</v>
      </c>
      <c r="B1734" s="21">
        <v>1</v>
      </c>
      <c r="C1734" s="21">
        <v>3</v>
      </c>
      <c r="D1734" s="21" t="s">
        <v>75</v>
      </c>
      <c r="E1734" s="21" t="s">
        <v>70</v>
      </c>
      <c r="F1734" s="21" t="s">
        <v>72</v>
      </c>
      <c r="G1734" s="21">
        <v>3</v>
      </c>
      <c r="H1734" s="21">
        <v>2137</v>
      </c>
    </row>
    <row r="1735" spans="1:8" x14ac:dyDescent="0.25">
      <c r="A1735" s="21">
        <v>2035</v>
      </c>
      <c r="B1735" s="21">
        <v>1</v>
      </c>
      <c r="C1735" s="21">
        <v>3</v>
      </c>
      <c r="D1735" s="21" t="s">
        <v>75</v>
      </c>
      <c r="E1735" s="21" t="s">
        <v>70</v>
      </c>
      <c r="F1735" s="21" t="s">
        <v>72</v>
      </c>
      <c r="G1735" s="21">
        <v>4</v>
      </c>
      <c r="H1735" s="21">
        <v>847</v>
      </c>
    </row>
    <row r="1736" spans="1:8" x14ac:dyDescent="0.25">
      <c r="A1736" s="21">
        <v>2035</v>
      </c>
      <c r="B1736" s="21">
        <v>1</v>
      </c>
      <c r="C1736" s="21">
        <v>3</v>
      </c>
      <c r="D1736" s="21" t="s">
        <v>75</v>
      </c>
      <c r="E1736" s="21" t="s">
        <v>74</v>
      </c>
      <c r="F1736" s="21" t="s">
        <v>71</v>
      </c>
      <c r="G1736" s="21">
        <v>0</v>
      </c>
      <c r="H1736" s="21">
        <v>18</v>
      </c>
    </row>
    <row r="1737" spans="1:8" x14ac:dyDescent="0.25">
      <c r="A1737" s="21">
        <v>2035</v>
      </c>
      <c r="B1737" s="21">
        <v>1</v>
      </c>
      <c r="C1737" s="21">
        <v>3</v>
      </c>
      <c r="D1737" s="21" t="s">
        <v>75</v>
      </c>
      <c r="E1737" s="21" t="s">
        <v>74</v>
      </c>
      <c r="F1737" s="21" t="s">
        <v>71</v>
      </c>
      <c r="G1737" s="21">
        <v>1</v>
      </c>
      <c r="H1737" s="21">
        <v>34</v>
      </c>
    </row>
    <row r="1738" spans="1:8" x14ac:dyDescent="0.25">
      <c r="A1738" s="21">
        <v>2035</v>
      </c>
      <c r="B1738" s="21">
        <v>1</v>
      </c>
      <c r="C1738" s="21">
        <v>3</v>
      </c>
      <c r="D1738" s="21" t="s">
        <v>75</v>
      </c>
      <c r="E1738" s="21" t="s">
        <v>74</v>
      </c>
      <c r="F1738" s="21" t="s">
        <v>71</v>
      </c>
      <c r="G1738" s="21">
        <v>2</v>
      </c>
      <c r="H1738" s="21">
        <v>71</v>
      </c>
    </row>
    <row r="1739" spans="1:8" x14ac:dyDescent="0.25">
      <c r="A1739" s="21">
        <v>2035</v>
      </c>
      <c r="B1739" s="21">
        <v>1</v>
      </c>
      <c r="C1739" s="21">
        <v>3</v>
      </c>
      <c r="D1739" s="21" t="s">
        <v>75</v>
      </c>
      <c r="E1739" s="21" t="s">
        <v>74</v>
      </c>
      <c r="F1739" s="21" t="s">
        <v>71</v>
      </c>
      <c r="G1739" s="21">
        <v>3</v>
      </c>
      <c r="H1739" s="21">
        <v>23</v>
      </c>
    </row>
    <row r="1740" spans="1:8" x14ac:dyDescent="0.25">
      <c r="A1740" s="21">
        <v>2035</v>
      </c>
      <c r="B1740" s="21">
        <v>1</v>
      </c>
      <c r="C1740" s="21">
        <v>3</v>
      </c>
      <c r="D1740" s="21" t="s">
        <v>75</v>
      </c>
      <c r="E1740" s="21" t="s">
        <v>74</v>
      </c>
      <c r="F1740" s="21" t="s">
        <v>71</v>
      </c>
      <c r="G1740" s="21">
        <v>4</v>
      </c>
      <c r="H1740" s="21">
        <v>13</v>
      </c>
    </row>
    <row r="1741" spans="1:8" x14ac:dyDescent="0.25">
      <c r="A1741" s="21">
        <v>2035</v>
      </c>
      <c r="B1741" s="21">
        <v>1</v>
      </c>
      <c r="C1741" s="21">
        <v>3</v>
      </c>
      <c r="D1741" s="21" t="s">
        <v>75</v>
      </c>
      <c r="E1741" s="21" t="s">
        <v>74</v>
      </c>
      <c r="F1741" s="21" t="s">
        <v>72</v>
      </c>
      <c r="G1741" s="21">
        <v>0</v>
      </c>
      <c r="H1741" s="21">
        <v>6</v>
      </c>
    </row>
    <row r="1742" spans="1:8" x14ac:dyDescent="0.25">
      <c r="A1742" s="21">
        <v>2035</v>
      </c>
      <c r="B1742" s="21">
        <v>1</v>
      </c>
      <c r="C1742" s="21">
        <v>3</v>
      </c>
      <c r="D1742" s="21" t="s">
        <v>75</v>
      </c>
      <c r="E1742" s="21" t="s">
        <v>74</v>
      </c>
      <c r="F1742" s="21" t="s">
        <v>72</v>
      </c>
      <c r="G1742" s="21">
        <v>1</v>
      </c>
      <c r="H1742" s="21">
        <v>22</v>
      </c>
    </row>
    <row r="1743" spans="1:8" x14ac:dyDescent="0.25">
      <c r="A1743" s="21">
        <v>2035</v>
      </c>
      <c r="B1743" s="21">
        <v>1</v>
      </c>
      <c r="C1743" s="21">
        <v>3</v>
      </c>
      <c r="D1743" s="21" t="s">
        <v>75</v>
      </c>
      <c r="E1743" s="21" t="s">
        <v>74</v>
      </c>
      <c r="F1743" s="21" t="s">
        <v>72</v>
      </c>
      <c r="G1743" s="21">
        <v>2</v>
      </c>
      <c r="H1743" s="21">
        <v>18</v>
      </c>
    </row>
    <row r="1744" spans="1:8" x14ac:dyDescent="0.25">
      <c r="A1744" s="21">
        <v>2035</v>
      </c>
      <c r="B1744" s="21">
        <v>1</v>
      </c>
      <c r="C1744" s="21">
        <v>3</v>
      </c>
      <c r="D1744" s="21" t="s">
        <v>75</v>
      </c>
      <c r="E1744" s="21" t="s">
        <v>74</v>
      </c>
      <c r="F1744" s="21" t="s">
        <v>72</v>
      </c>
      <c r="G1744" s="21">
        <v>3</v>
      </c>
      <c r="H1744" s="21">
        <v>6</v>
      </c>
    </row>
    <row r="1745" spans="1:8" x14ac:dyDescent="0.25">
      <c r="A1745" s="21">
        <v>2035</v>
      </c>
      <c r="B1745" s="21">
        <v>1</v>
      </c>
      <c r="C1745" s="21">
        <v>3</v>
      </c>
      <c r="D1745" s="21" t="s">
        <v>75</v>
      </c>
      <c r="E1745" s="21" t="s">
        <v>74</v>
      </c>
      <c r="F1745" s="21" t="s">
        <v>72</v>
      </c>
      <c r="G1745" s="21">
        <v>4</v>
      </c>
      <c r="H1745" s="21">
        <v>3</v>
      </c>
    </row>
    <row r="1746" spans="1:8" x14ac:dyDescent="0.25">
      <c r="A1746" s="21">
        <v>2035</v>
      </c>
      <c r="B1746" s="21">
        <v>1</v>
      </c>
      <c r="C1746" s="21">
        <v>3</v>
      </c>
      <c r="D1746" s="21" t="s">
        <v>75</v>
      </c>
      <c r="E1746" s="21" t="s">
        <v>73</v>
      </c>
      <c r="F1746" s="21" t="s">
        <v>71</v>
      </c>
      <c r="G1746" s="21">
        <v>0</v>
      </c>
      <c r="H1746" s="21">
        <v>167</v>
      </c>
    </row>
    <row r="1747" spans="1:8" x14ac:dyDescent="0.25">
      <c r="A1747" s="21">
        <v>2035</v>
      </c>
      <c r="B1747" s="21">
        <v>1</v>
      </c>
      <c r="C1747" s="21">
        <v>3</v>
      </c>
      <c r="D1747" s="21" t="s">
        <v>75</v>
      </c>
      <c r="E1747" s="21" t="s">
        <v>73</v>
      </c>
      <c r="F1747" s="21" t="s">
        <v>71</v>
      </c>
      <c r="G1747" s="21">
        <v>1</v>
      </c>
      <c r="H1747" s="21">
        <v>1518</v>
      </c>
    </row>
    <row r="1748" spans="1:8" x14ac:dyDescent="0.25">
      <c r="A1748" s="21">
        <v>2035</v>
      </c>
      <c r="B1748" s="21">
        <v>1</v>
      </c>
      <c r="C1748" s="21">
        <v>3</v>
      </c>
      <c r="D1748" s="21" t="s">
        <v>75</v>
      </c>
      <c r="E1748" s="21" t="s">
        <v>73</v>
      </c>
      <c r="F1748" s="21" t="s">
        <v>71</v>
      </c>
      <c r="G1748" s="21">
        <v>2</v>
      </c>
      <c r="H1748" s="21">
        <v>3083</v>
      </c>
    </row>
    <row r="1749" spans="1:8" x14ac:dyDescent="0.25">
      <c r="A1749" s="21">
        <v>2035</v>
      </c>
      <c r="B1749" s="21">
        <v>1</v>
      </c>
      <c r="C1749" s="21">
        <v>3</v>
      </c>
      <c r="D1749" s="21" t="s">
        <v>75</v>
      </c>
      <c r="E1749" s="21" t="s">
        <v>73</v>
      </c>
      <c r="F1749" s="21" t="s">
        <v>71</v>
      </c>
      <c r="G1749" s="21">
        <v>3</v>
      </c>
      <c r="H1749" s="21">
        <v>1413</v>
      </c>
    </row>
    <row r="1750" spans="1:8" x14ac:dyDescent="0.25">
      <c r="A1750" s="21">
        <v>2035</v>
      </c>
      <c r="B1750" s="21">
        <v>1</v>
      </c>
      <c r="C1750" s="21">
        <v>3</v>
      </c>
      <c r="D1750" s="21" t="s">
        <v>75</v>
      </c>
      <c r="E1750" s="21" t="s">
        <v>73</v>
      </c>
      <c r="F1750" s="21" t="s">
        <v>71</v>
      </c>
      <c r="G1750" s="21">
        <v>4</v>
      </c>
      <c r="H1750" s="21">
        <v>1024</v>
      </c>
    </row>
    <row r="1751" spans="1:8" x14ac:dyDescent="0.25">
      <c r="A1751" s="21">
        <v>2035</v>
      </c>
      <c r="B1751" s="21">
        <v>1</v>
      </c>
      <c r="C1751" s="21">
        <v>3</v>
      </c>
      <c r="D1751" s="21" t="s">
        <v>75</v>
      </c>
      <c r="E1751" s="21" t="s">
        <v>73</v>
      </c>
      <c r="F1751" s="21" t="s">
        <v>72</v>
      </c>
      <c r="G1751" s="21">
        <v>0</v>
      </c>
      <c r="H1751" s="21">
        <v>67</v>
      </c>
    </row>
    <row r="1752" spans="1:8" x14ac:dyDescent="0.25">
      <c r="A1752" s="21">
        <v>2035</v>
      </c>
      <c r="B1752" s="21">
        <v>1</v>
      </c>
      <c r="C1752" s="21">
        <v>3</v>
      </c>
      <c r="D1752" s="21" t="s">
        <v>75</v>
      </c>
      <c r="E1752" s="21" t="s">
        <v>73</v>
      </c>
      <c r="F1752" s="21" t="s">
        <v>72</v>
      </c>
      <c r="G1752" s="21">
        <v>1</v>
      </c>
      <c r="H1752" s="21">
        <v>166</v>
      </c>
    </row>
    <row r="1753" spans="1:8" x14ac:dyDescent="0.25">
      <c r="A1753" s="21">
        <v>2035</v>
      </c>
      <c r="B1753" s="21">
        <v>1</v>
      </c>
      <c r="C1753" s="21">
        <v>3</v>
      </c>
      <c r="D1753" s="21" t="s">
        <v>75</v>
      </c>
      <c r="E1753" s="21" t="s">
        <v>73</v>
      </c>
      <c r="F1753" s="21" t="s">
        <v>72</v>
      </c>
      <c r="G1753" s="21">
        <v>2</v>
      </c>
      <c r="H1753" s="21">
        <v>559</v>
      </c>
    </row>
    <row r="1754" spans="1:8" x14ac:dyDescent="0.25">
      <c r="A1754" s="21">
        <v>2035</v>
      </c>
      <c r="B1754" s="21">
        <v>1</v>
      </c>
      <c r="C1754" s="21">
        <v>3</v>
      </c>
      <c r="D1754" s="21" t="s">
        <v>75</v>
      </c>
      <c r="E1754" s="21" t="s">
        <v>73</v>
      </c>
      <c r="F1754" s="21" t="s">
        <v>72</v>
      </c>
      <c r="G1754" s="21">
        <v>3</v>
      </c>
      <c r="H1754" s="21">
        <v>329</v>
      </c>
    </row>
    <row r="1755" spans="1:8" x14ac:dyDescent="0.25">
      <c r="A1755" s="21">
        <v>2035</v>
      </c>
      <c r="B1755" s="21">
        <v>1</v>
      </c>
      <c r="C1755" s="21">
        <v>3</v>
      </c>
      <c r="D1755" s="21" t="s">
        <v>75</v>
      </c>
      <c r="E1755" s="21" t="s">
        <v>73</v>
      </c>
      <c r="F1755" s="21" t="s">
        <v>72</v>
      </c>
      <c r="G1755" s="21">
        <v>4</v>
      </c>
      <c r="H1755" s="21">
        <v>191</v>
      </c>
    </row>
    <row r="1756" spans="1:8" x14ac:dyDescent="0.25">
      <c r="A1756" s="21">
        <v>2035</v>
      </c>
      <c r="B1756" s="21">
        <v>1</v>
      </c>
      <c r="C1756" s="21">
        <v>3</v>
      </c>
      <c r="D1756" s="21" t="s">
        <v>75</v>
      </c>
      <c r="E1756" s="21" t="s">
        <v>76</v>
      </c>
      <c r="F1756" s="21" t="s">
        <v>71</v>
      </c>
      <c r="G1756" s="21">
        <v>0</v>
      </c>
      <c r="H1756" s="21">
        <v>41</v>
      </c>
    </row>
    <row r="1757" spans="1:8" x14ac:dyDescent="0.25">
      <c r="A1757" s="21">
        <v>2035</v>
      </c>
      <c r="B1757" s="21">
        <v>1</v>
      </c>
      <c r="C1757" s="21">
        <v>3</v>
      </c>
      <c r="D1757" s="21" t="s">
        <v>75</v>
      </c>
      <c r="E1757" s="21" t="s">
        <v>76</v>
      </c>
      <c r="F1757" s="21" t="s">
        <v>71</v>
      </c>
      <c r="G1757" s="21">
        <v>1</v>
      </c>
      <c r="H1757" s="21">
        <v>28</v>
      </c>
    </row>
    <row r="1758" spans="1:8" x14ac:dyDescent="0.25">
      <c r="A1758" s="21">
        <v>2035</v>
      </c>
      <c r="B1758" s="21">
        <v>1</v>
      </c>
      <c r="C1758" s="21">
        <v>3</v>
      </c>
      <c r="D1758" s="21" t="s">
        <v>75</v>
      </c>
      <c r="E1758" s="21" t="s">
        <v>76</v>
      </c>
      <c r="F1758" s="21" t="s">
        <v>71</v>
      </c>
      <c r="G1758" s="21">
        <v>2</v>
      </c>
      <c r="H1758" s="21">
        <v>47</v>
      </c>
    </row>
    <row r="1759" spans="1:8" x14ac:dyDescent="0.25">
      <c r="A1759" s="21">
        <v>2035</v>
      </c>
      <c r="B1759" s="21">
        <v>1</v>
      </c>
      <c r="C1759" s="21">
        <v>3</v>
      </c>
      <c r="D1759" s="21" t="s">
        <v>75</v>
      </c>
      <c r="E1759" s="21" t="s">
        <v>76</v>
      </c>
      <c r="F1759" s="21" t="s">
        <v>71</v>
      </c>
      <c r="G1759" s="21">
        <v>3</v>
      </c>
      <c r="H1759" s="21">
        <v>19</v>
      </c>
    </row>
    <row r="1760" spans="1:8" x14ac:dyDescent="0.25">
      <c r="A1760" s="21">
        <v>2035</v>
      </c>
      <c r="B1760" s="21">
        <v>1</v>
      </c>
      <c r="C1760" s="21">
        <v>3</v>
      </c>
      <c r="D1760" s="21" t="s">
        <v>75</v>
      </c>
      <c r="E1760" s="21" t="s">
        <v>76</v>
      </c>
      <c r="F1760" s="21" t="s">
        <v>71</v>
      </c>
      <c r="G1760" s="21">
        <v>4</v>
      </c>
      <c r="H1760" s="21">
        <v>14</v>
      </c>
    </row>
    <row r="1761" spans="1:8" x14ac:dyDescent="0.25">
      <c r="A1761" s="21">
        <v>2035</v>
      </c>
      <c r="B1761" s="21">
        <v>1</v>
      </c>
      <c r="C1761" s="21">
        <v>3</v>
      </c>
      <c r="D1761" s="21" t="s">
        <v>75</v>
      </c>
      <c r="E1761" s="21" t="s">
        <v>76</v>
      </c>
      <c r="F1761" s="21" t="s">
        <v>72</v>
      </c>
      <c r="G1761" s="21">
        <v>0</v>
      </c>
      <c r="H1761" s="21">
        <v>180</v>
      </c>
    </row>
    <row r="1762" spans="1:8" x14ac:dyDescent="0.25">
      <c r="A1762" s="21">
        <v>2035</v>
      </c>
      <c r="B1762" s="21">
        <v>1</v>
      </c>
      <c r="C1762" s="21">
        <v>3</v>
      </c>
      <c r="D1762" s="21" t="s">
        <v>75</v>
      </c>
      <c r="E1762" s="21" t="s">
        <v>76</v>
      </c>
      <c r="F1762" s="21" t="s">
        <v>72</v>
      </c>
      <c r="G1762" s="21">
        <v>1</v>
      </c>
      <c r="H1762" s="21">
        <v>166</v>
      </c>
    </row>
    <row r="1763" spans="1:8" x14ac:dyDescent="0.25">
      <c r="A1763" s="21">
        <v>2035</v>
      </c>
      <c r="B1763" s="21">
        <v>1</v>
      </c>
      <c r="C1763" s="21">
        <v>3</v>
      </c>
      <c r="D1763" s="21" t="s">
        <v>75</v>
      </c>
      <c r="E1763" s="21" t="s">
        <v>76</v>
      </c>
      <c r="F1763" s="21" t="s">
        <v>72</v>
      </c>
      <c r="G1763" s="21">
        <v>2</v>
      </c>
      <c r="H1763" s="21">
        <v>165</v>
      </c>
    </row>
    <row r="1764" spans="1:8" x14ac:dyDescent="0.25">
      <c r="A1764" s="21">
        <v>2035</v>
      </c>
      <c r="B1764" s="21">
        <v>1</v>
      </c>
      <c r="C1764" s="21">
        <v>3</v>
      </c>
      <c r="D1764" s="21" t="s">
        <v>75</v>
      </c>
      <c r="E1764" s="21" t="s">
        <v>76</v>
      </c>
      <c r="F1764" s="21" t="s">
        <v>72</v>
      </c>
      <c r="G1764" s="21">
        <v>3</v>
      </c>
      <c r="H1764" s="21">
        <v>56</v>
      </c>
    </row>
    <row r="1765" spans="1:8" x14ac:dyDescent="0.25">
      <c r="A1765" s="21">
        <v>2035</v>
      </c>
      <c r="B1765" s="21">
        <v>1</v>
      </c>
      <c r="C1765" s="21">
        <v>3</v>
      </c>
      <c r="D1765" s="21" t="s">
        <v>75</v>
      </c>
      <c r="E1765" s="21" t="s">
        <v>76</v>
      </c>
      <c r="F1765" s="21" t="s">
        <v>72</v>
      </c>
      <c r="G1765" s="21">
        <v>4</v>
      </c>
      <c r="H1765" s="21">
        <v>25</v>
      </c>
    </row>
    <row r="1766" spans="1:8" x14ac:dyDescent="0.25">
      <c r="A1766" s="21">
        <v>2035</v>
      </c>
      <c r="B1766" s="21">
        <v>1</v>
      </c>
      <c r="C1766" s="21">
        <v>3</v>
      </c>
      <c r="D1766" s="21" t="s">
        <v>69</v>
      </c>
      <c r="E1766" s="21" t="s">
        <v>70</v>
      </c>
      <c r="F1766" s="21" t="s">
        <v>71</v>
      </c>
      <c r="G1766" s="21">
        <v>0</v>
      </c>
      <c r="H1766" s="21">
        <v>2</v>
      </c>
    </row>
    <row r="1767" spans="1:8" x14ac:dyDescent="0.25">
      <c r="A1767" s="21">
        <v>2035</v>
      </c>
      <c r="B1767" s="21">
        <v>1</v>
      </c>
      <c r="C1767" s="21">
        <v>3</v>
      </c>
      <c r="D1767" s="21" t="s">
        <v>69</v>
      </c>
      <c r="E1767" s="21" t="s">
        <v>70</v>
      </c>
      <c r="F1767" s="21" t="s">
        <v>71</v>
      </c>
      <c r="G1767" s="21">
        <v>1</v>
      </c>
      <c r="H1767" s="21">
        <v>33</v>
      </c>
    </row>
    <row r="1768" spans="1:8" x14ac:dyDescent="0.25">
      <c r="A1768" s="21">
        <v>2035</v>
      </c>
      <c r="B1768" s="21">
        <v>1</v>
      </c>
      <c r="C1768" s="21">
        <v>3</v>
      </c>
      <c r="D1768" s="21" t="s">
        <v>69</v>
      </c>
      <c r="E1768" s="21" t="s">
        <v>70</v>
      </c>
      <c r="F1768" s="21" t="s">
        <v>71</v>
      </c>
      <c r="G1768" s="21">
        <v>2</v>
      </c>
      <c r="H1768" s="21">
        <v>89</v>
      </c>
    </row>
    <row r="1769" spans="1:8" x14ac:dyDescent="0.25">
      <c r="A1769" s="21">
        <v>2035</v>
      </c>
      <c r="B1769" s="21">
        <v>1</v>
      </c>
      <c r="C1769" s="21">
        <v>3</v>
      </c>
      <c r="D1769" s="21" t="s">
        <v>69</v>
      </c>
      <c r="E1769" s="21" t="s">
        <v>70</v>
      </c>
      <c r="F1769" s="21" t="s">
        <v>71</v>
      </c>
      <c r="G1769" s="21">
        <v>3</v>
      </c>
      <c r="H1769" s="21">
        <v>40</v>
      </c>
    </row>
    <row r="1770" spans="1:8" x14ac:dyDescent="0.25">
      <c r="A1770" s="21">
        <v>2035</v>
      </c>
      <c r="B1770" s="21">
        <v>1</v>
      </c>
      <c r="C1770" s="21">
        <v>3</v>
      </c>
      <c r="D1770" s="21" t="s">
        <v>69</v>
      </c>
      <c r="E1770" s="21" t="s">
        <v>70</v>
      </c>
      <c r="F1770" s="21" t="s">
        <v>71</v>
      </c>
      <c r="G1770" s="21">
        <v>4</v>
      </c>
      <c r="H1770" s="21">
        <v>12</v>
      </c>
    </row>
    <row r="1771" spans="1:8" x14ac:dyDescent="0.25">
      <c r="A1771" s="21">
        <v>2035</v>
      </c>
      <c r="B1771" s="21">
        <v>1</v>
      </c>
      <c r="C1771" s="21">
        <v>3</v>
      </c>
      <c r="D1771" s="21" t="s">
        <v>69</v>
      </c>
      <c r="E1771" s="21" t="s">
        <v>70</v>
      </c>
      <c r="F1771" s="21" t="s">
        <v>72</v>
      </c>
      <c r="G1771" s="21">
        <v>0</v>
      </c>
      <c r="H1771" s="21">
        <v>32</v>
      </c>
    </row>
    <row r="1772" spans="1:8" x14ac:dyDescent="0.25">
      <c r="A1772" s="21">
        <v>2035</v>
      </c>
      <c r="B1772" s="21">
        <v>1</v>
      </c>
      <c r="C1772" s="21">
        <v>3</v>
      </c>
      <c r="D1772" s="21" t="s">
        <v>69</v>
      </c>
      <c r="E1772" s="21" t="s">
        <v>70</v>
      </c>
      <c r="F1772" s="21" t="s">
        <v>72</v>
      </c>
      <c r="G1772" s="21">
        <v>1</v>
      </c>
      <c r="H1772" s="21">
        <v>502</v>
      </c>
    </row>
    <row r="1773" spans="1:8" x14ac:dyDescent="0.25">
      <c r="A1773" s="21">
        <v>2035</v>
      </c>
      <c r="B1773" s="21">
        <v>1</v>
      </c>
      <c r="C1773" s="21">
        <v>3</v>
      </c>
      <c r="D1773" s="21" t="s">
        <v>69</v>
      </c>
      <c r="E1773" s="21" t="s">
        <v>70</v>
      </c>
      <c r="F1773" s="21" t="s">
        <v>72</v>
      </c>
      <c r="G1773" s="21">
        <v>2</v>
      </c>
      <c r="H1773" s="21">
        <v>1072</v>
      </c>
    </row>
    <row r="1774" spans="1:8" x14ac:dyDescent="0.25">
      <c r="A1774" s="21">
        <v>2035</v>
      </c>
      <c r="B1774" s="21">
        <v>1</v>
      </c>
      <c r="C1774" s="21">
        <v>3</v>
      </c>
      <c r="D1774" s="21" t="s">
        <v>69</v>
      </c>
      <c r="E1774" s="21" t="s">
        <v>70</v>
      </c>
      <c r="F1774" s="21" t="s">
        <v>72</v>
      </c>
      <c r="G1774" s="21">
        <v>3</v>
      </c>
      <c r="H1774" s="21">
        <v>480</v>
      </c>
    </row>
    <row r="1775" spans="1:8" x14ac:dyDescent="0.25">
      <c r="A1775" s="21">
        <v>2035</v>
      </c>
      <c r="B1775" s="21">
        <v>1</v>
      </c>
      <c r="C1775" s="21">
        <v>3</v>
      </c>
      <c r="D1775" s="21" t="s">
        <v>69</v>
      </c>
      <c r="E1775" s="21" t="s">
        <v>70</v>
      </c>
      <c r="F1775" s="21" t="s">
        <v>72</v>
      </c>
      <c r="G1775" s="21">
        <v>4</v>
      </c>
      <c r="H1775" s="21">
        <v>223</v>
      </c>
    </row>
    <row r="1776" spans="1:8" x14ac:dyDescent="0.25">
      <c r="A1776" s="21">
        <v>2035</v>
      </c>
      <c r="B1776" s="21">
        <v>1</v>
      </c>
      <c r="C1776" s="21">
        <v>3</v>
      </c>
      <c r="D1776" s="21" t="s">
        <v>69</v>
      </c>
      <c r="E1776" s="21" t="s">
        <v>74</v>
      </c>
      <c r="F1776" s="21" t="s">
        <v>71</v>
      </c>
      <c r="G1776" s="21">
        <v>1</v>
      </c>
      <c r="H1776" s="21">
        <v>2</v>
      </c>
    </row>
    <row r="1777" spans="1:8" x14ac:dyDescent="0.25">
      <c r="A1777" s="21">
        <v>2035</v>
      </c>
      <c r="B1777" s="21">
        <v>1</v>
      </c>
      <c r="C1777" s="21">
        <v>3</v>
      </c>
      <c r="D1777" s="21" t="s">
        <v>69</v>
      </c>
      <c r="E1777" s="21" t="s">
        <v>74</v>
      </c>
      <c r="F1777" s="21" t="s">
        <v>71</v>
      </c>
      <c r="G1777" s="21">
        <v>2</v>
      </c>
      <c r="H1777" s="21">
        <v>3</v>
      </c>
    </row>
    <row r="1778" spans="1:8" x14ac:dyDescent="0.25">
      <c r="A1778" s="21">
        <v>2035</v>
      </c>
      <c r="B1778" s="21">
        <v>1</v>
      </c>
      <c r="C1778" s="21">
        <v>3</v>
      </c>
      <c r="D1778" s="21" t="s">
        <v>69</v>
      </c>
      <c r="E1778" s="21" t="s">
        <v>74</v>
      </c>
      <c r="F1778" s="21" t="s">
        <v>72</v>
      </c>
      <c r="G1778" s="21">
        <v>0</v>
      </c>
      <c r="H1778" s="21">
        <v>3</v>
      </c>
    </row>
    <row r="1779" spans="1:8" x14ac:dyDescent="0.25">
      <c r="A1779" s="21">
        <v>2035</v>
      </c>
      <c r="B1779" s="21">
        <v>1</v>
      </c>
      <c r="C1779" s="21">
        <v>3</v>
      </c>
      <c r="D1779" s="21" t="s">
        <v>69</v>
      </c>
      <c r="E1779" s="21" t="s">
        <v>74</v>
      </c>
      <c r="F1779" s="21" t="s">
        <v>72</v>
      </c>
      <c r="G1779" s="21">
        <v>1</v>
      </c>
      <c r="H1779" s="21">
        <v>5</v>
      </c>
    </row>
    <row r="1780" spans="1:8" x14ac:dyDescent="0.25">
      <c r="A1780" s="21">
        <v>2035</v>
      </c>
      <c r="B1780" s="21">
        <v>1</v>
      </c>
      <c r="C1780" s="21">
        <v>3</v>
      </c>
      <c r="D1780" s="21" t="s">
        <v>69</v>
      </c>
      <c r="E1780" s="21" t="s">
        <v>74</v>
      </c>
      <c r="F1780" s="21" t="s">
        <v>72</v>
      </c>
      <c r="G1780" s="21">
        <v>2</v>
      </c>
      <c r="H1780" s="21">
        <v>4</v>
      </c>
    </row>
    <row r="1781" spans="1:8" x14ac:dyDescent="0.25">
      <c r="A1781" s="21">
        <v>2035</v>
      </c>
      <c r="B1781" s="21">
        <v>1</v>
      </c>
      <c r="C1781" s="21">
        <v>3</v>
      </c>
      <c r="D1781" s="21" t="s">
        <v>69</v>
      </c>
      <c r="E1781" s="21" t="s">
        <v>74</v>
      </c>
      <c r="F1781" s="21" t="s">
        <v>72</v>
      </c>
      <c r="G1781" s="21">
        <v>3</v>
      </c>
      <c r="H1781" s="21">
        <v>2</v>
      </c>
    </row>
    <row r="1782" spans="1:8" x14ac:dyDescent="0.25">
      <c r="A1782" s="21">
        <v>2035</v>
      </c>
      <c r="B1782" s="21">
        <v>1</v>
      </c>
      <c r="C1782" s="21">
        <v>3</v>
      </c>
      <c r="D1782" s="21" t="s">
        <v>69</v>
      </c>
      <c r="E1782" s="21" t="s">
        <v>73</v>
      </c>
      <c r="F1782" s="21" t="s">
        <v>71</v>
      </c>
      <c r="G1782" s="21">
        <v>0</v>
      </c>
      <c r="H1782" s="21">
        <v>3</v>
      </c>
    </row>
    <row r="1783" spans="1:8" x14ac:dyDescent="0.25">
      <c r="A1783" s="21">
        <v>2035</v>
      </c>
      <c r="B1783" s="21">
        <v>1</v>
      </c>
      <c r="C1783" s="21">
        <v>3</v>
      </c>
      <c r="D1783" s="21" t="s">
        <v>69</v>
      </c>
      <c r="E1783" s="21" t="s">
        <v>73</v>
      </c>
      <c r="F1783" s="21" t="s">
        <v>71</v>
      </c>
      <c r="G1783" s="21">
        <v>1</v>
      </c>
      <c r="H1783" s="21">
        <v>36</v>
      </c>
    </row>
    <row r="1784" spans="1:8" x14ac:dyDescent="0.25">
      <c r="A1784" s="21">
        <v>2035</v>
      </c>
      <c r="B1784" s="21">
        <v>1</v>
      </c>
      <c r="C1784" s="21">
        <v>3</v>
      </c>
      <c r="D1784" s="21" t="s">
        <v>69</v>
      </c>
      <c r="E1784" s="21" t="s">
        <v>73</v>
      </c>
      <c r="F1784" s="21" t="s">
        <v>71</v>
      </c>
      <c r="G1784" s="21">
        <v>2</v>
      </c>
      <c r="H1784" s="21">
        <v>59</v>
      </c>
    </row>
    <row r="1785" spans="1:8" x14ac:dyDescent="0.25">
      <c r="A1785" s="21">
        <v>2035</v>
      </c>
      <c r="B1785" s="21">
        <v>1</v>
      </c>
      <c r="C1785" s="21">
        <v>3</v>
      </c>
      <c r="D1785" s="21" t="s">
        <v>69</v>
      </c>
      <c r="E1785" s="21" t="s">
        <v>73</v>
      </c>
      <c r="F1785" s="21" t="s">
        <v>71</v>
      </c>
      <c r="G1785" s="21">
        <v>3</v>
      </c>
      <c r="H1785" s="21">
        <v>44</v>
      </c>
    </row>
    <row r="1786" spans="1:8" x14ac:dyDescent="0.25">
      <c r="A1786" s="21">
        <v>2035</v>
      </c>
      <c r="B1786" s="21">
        <v>1</v>
      </c>
      <c r="C1786" s="21">
        <v>3</v>
      </c>
      <c r="D1786" s="21" t="s">
        <v>69</v>
      </c>
      <c r="E1786" s="21" t="s">
        <v>73</v>
      </c>
      <c r="F1786" s="21" t="s">
        <v>71</v>
      </c>
      <c r="G1786" s="21">
        <v>4</v>
      </c>
      <c r="H1786" s="21">
        <v>26</v>
      </c>
    </row>
    <row r="1787" spans="1:8" x14ac:dyDescent="0.25">
      <c r="A1787" s="21">
        <v>2035</v>
      </c>
      <c r="B1787" s="21">
        <v>1</v>
      </c>
      <c r="C1787" s="21">
        <v>3</v>
      </c>
      <c r="D1787" s="21" t="s">
        <v>69</v>
      </c>
      <c r="E1787" s="21" t="s">
        <v>73</v>
      </c>
      <c r="F1787" s="21" t="s">
        <v>72</v>
      </c>
      <c r="G1787" s="21">
        <v>0</v>
      </c>
      <c r="H1787" s="21">
        <v>21</v>
      </c>
    </row>
    <row r="1788" spans="1:8" x14ac:dyDescent="0.25">
      <c r="A1788" s="21">
        <v>2035</v>
      </c>
      <c r="B1788" s="21">
        <v>1</v>
      </c>
      <c r="C1788" s="21">
        <v>3</v>
      </c>
      <c r="D1788" s="21" t="s">
        <v>69</v>
      </c>
      <c r="E1788" s="21" t="s">
        <v>73</v>
      </c>
      <c r="F1788" s="21" t="s">
        <v>72</v>
      </c>
      <c r="G1788" s="21">
        <v>1</v>
      </c>
      <c r="H1788" s="21">
        <v>54</v>
      </c>
    </row>
    <row r="1789" spans="1:8" x14ac:dyDescent="0.25">
      <c r="A1789" s="21">
        <v>2035</v>
      </c>
      <c r="B1789" s="21">
        <v>1</v>
      </c>
      <c r="C1789" s="21">
        <v>3</v>
      </c>
      <c r="D1789" s="21" t="s">
        <v>69</v>
      </c>
      <c r="E1789" s="21" t="s">
        <v>73</v>
      </c>
      <c r="F1789" s="21" t="s">
        <v>72</v>
      </c>
      <c r="G1789" s="21">
        <v>2</v>
      </c>
      <c r="H1789" s="21">
        <v>128</v>
      </c>
    </row>
    <row r="1790" spans="1:8" x14ac:dyDescent="0.25">
      <c r="A1790" s="21">
        <v>2035</v>
      </c>
      <c r="B1790" s="21">
        <v>1</v>
      </c>
      <c r="C1790" s="21">
        <v>3</v>
      </c>
      <c r="D1790" s="21" t="s">
        <v>69</v>
      </c>
      <c r="E1790" s="21" t="s">
        <v>73</v>
      </c>
      <c r="F1790" s="21" t="s">
        <v>72</v>
      </c>
      <c r="G1790" s="21">
        <v>3</v>
      </c>
      <c r="H1790" s="21">
        <v>64</v>
      </c>
    </row>
    <row r="1791" spans="1:8" x14ac:dyDescent="0.25">
      <c r="A1791" s="21">
        <v>2035</v>
      </c>
      <c r="B1791" s="21">
        <v>1</v>
      </c>
      <c r="C1791" s="21">
        <v>3</v>
      </c>
      <c r="D1791" s="21" t="s">
        <v>69</v>
      </c>
      <c r="E1791" s="21" t="s">
        <v>73</v>
      </c>
      <c r="F1791" s="21" t="s">
        <v>72</v>
      </c>
      <c r="G1791" s="21">
        <v>4</v>
      </c>
      <c r="H1791" s="21">
        <v>42</v>
      </c>
    </row>
    <row r="1792" spans="1:8" x14ac:dyDescent="0.25">
      <c r="A1792" s="21">
        <v>2035</v>
      </c>
      <c r="B1792" s="21">
        <v>1</v>
      </c>
      <c r="C1792" s="21">
        <v>3</v>
      </c>
      <c r="D1792" s="21" t="s">
        <v>69</v>
      </c>
      <c r="E1792" s="21" t="s">
        <v>76</v>
      </c>
      <c r="F1792" s="21" t="s">
        <v>71</v>
      </c>
      <c r="G1792" s="21">
        <v>1</v>
      </c>
      <c r="H1792" s="21">
        <v>1</v>
      </c>
    </row>
    <row r="1793" spans="1:8" x14ac:dyDescent="0.25">
      <c r="A1793" s="21">
        <v>2035</v>
      </c>
      <c r="B1793" s="21">
        <v>1</v>
      </c>
      <c r="C1793" s="21">
        <v>3</v>
      </c>
      <c r="D1793" s="21" t="s">
        <v>69</v>
      </c>
      <c r="E1793" s="21" t="s">
        <v>76</v>
      </c>
      <c r="F1793" s="21" t="s">
        <v>71</v>
      </c>
      <c r="G1793" s="21">
        <v>2</v>
      </c>
      <c r="H1793" s="21">
        <v>3</v>
      </c>
    </row>
    <row r="1794" spans="1:8" x14ac:dyDescent="0.25">
      <c r="A1794" s="21">
        <v>2035</v>
      </c>
      <c r="B1794" s="21">
        <v>1</v>
      </c>
      <c r="C1794" s="21">
        <v>3</v>
      </c>
      <c r="D1794" s="21" t="s">
        <v>69</v>
      </c>
      <c r="E1794" s="21" t="s">
        <v>76</v>
      </c>
      <c r="F1794" s="21" t="s">
        <v>71</v>
      </c>
      <c r="G1794" s="21">
        <v>4</v>
      </c>
      <c r="H1794" s="21">
        <v>1</v>
      </c>
    </row>
    <row r="1795" spans="1:8" x14ac:dyDescent="0.25">
      <c r="A1795" s="21">
        <v>2035</v>
      </c>
      <c r="B1795" s="21">
        <v>1</v>
      </c>
      <c r="C1795" s="21">
        <v>3</v>
      </c>
      <c r="D1795" s="21" t="s">
        <v>69</v>
      </c>
      <c r="E1795" s="21" t="s">
        <v>76</v>
      </c>
      <c r="F1795" s="21" t="s">
        <v>72</v>
      </c>
      <c r="G1795" s="21">
        <v>0</v>
      </c>
      <c r="H1795" s="21">
        <v>54</v>
      </c>
    </row>
    <row r="1796" spans="1:8" x14ac:dyDescent="0.25">
      <c r="A1796" s="21">
        <v>2035</v>
      </c>
      <c r="B1796" s="21">
        <v>1</v>
      </c>
      <c r="C1796" s="21">
        <v>3</v>
      </c>
      <c r="D1796" s="21" t="s">
        <v>69</v>
      </c>
      <c r="E1796" s="21" t="s">
        <v>76</v>
      </c>
      <c r="F1796" s="21" t="s">
        <v>72</v>
      </c>
      <c r="G1796" s="21">
        <v>1</v>
      </c>
      <c r="H1796" s="21">
        <v>55</v>
      </c>
    </row>
    <row r="1797" spans="1:8" x14ac:dyDescent="0.25">
      <c r="A1797" s="21">
        <v>2035</v>
      </c>
      <c r="B1797" s="21">
        <v>1</v>
      </c>
      <c r="C1797" s="21">
        <v>3</v>
      </c>
      <c r="D1797" s="21" t="s">
        <v>69</v>
      </c>
      <c r="E1797" s="21" t="s">
        <v>76</v>
      </c>
      <c r="F1797" s="21" t="s">
        <v>72</v>
      </c>
      <c r="G1797" s="21">
        <v>2</v>
      </c>
      <c r="H1797" s="21">
        <v>46</v>
      </c>
    </row>
    <row r="1798" spans="1:8" x14ac:dyDescent="0.25">
      <c r="A1798" s="21">
        <v>2035</v>
      </c>
      <c r="B1798" s="21">
        <v>1</v>
      </c>
      <c r="C1798" s="21">
        <v>3</v>
      </c>
      <c r="D1798" s="21" t="s">
        <v>69</v>
      </c>
      <c r="E1798" s="21" t="s">
        <v>76</v>
      </c>
      <c r="F1798" s="21" t="s">
        <v>72</v>
      </c>
      <c r="G1798" s="21">
        <v>3</v>
      </c>
      <c r="H1798" s="21">
        <v>11</v>
      </c>
    </row>
    <row r="1799" spans="1:8" x14ac:dyDescent="0.25">
      <c r="A1799" s="21">
        <v>2035</v>
      </c>
      <c r="B1799" s="21">
        <v>1</v>
      </c>
      <c r="C1799" s="21">
        <v>3</v>
      </c>
      <c r="D1799" s="21" t="s">
        <v>69</v>
      </c>
      <c r="E1799" s="21" t="s">
        <v>76</v>
      </c>
      <c r="F1799" s="21" t="s">
        <v>72</v>
      </c>
      <c r="G1799" s="21">
        <v>4</v>
      </c>
      <c r="H1799" s="21">
        <v>9</v>
      </c>
    </row>
    <row r="1800" spans="1:8" x14ac:dyDescent="0.25">
      <c r="A1800" s="21">
        <v>2035</v>
      </c>
      <c r="B1800" s="21">
        <v>1</v>
      </c>
      <c r="C1800" s="21">
        <v>3</v>
      </c>
      <c r="D1800" s="21" t="s">
        <v>77</v>
      </c>
      <c r="E1800" s="21" t="s">
        <v>70</v>
      </c>
      <c r="F1800" s="21" t="s">
        <v>71</v>
      </c>
      <c r="G1800" s="21">
        <v>0</v>
      </c>
      <c r="H1800" s="21">
        <v>264</v>
      </c>
    </row>
    <row r="1801" spans="1:8" x14ac:dyDescent="0.25">
      <c r="A1801" s="21">
        <v>2035</v>
      </c>
      <c r="B1801" s="21">
        <v>1</v>
      </c>
      <c r="C1801" s="21">
        <v>3</v>
      </c>
      <c r="D1801" s="21" t="s">
        <v>77</v>
      </c>
      <c r="E1801" s="21" t="s">
        <v>70</v>
      </c>
      <c r="F1801" s="21" t="s">
        <v>71</v>
      </c>
      <c r="G1801" s="21">
        <v>1</v>
      </c>
      <c r="H1801" s="21">
        <v>3655</v>
      </c>
    </row>
    <row r="1802" spans="1:8" x14ac:dyDescent="0.25">
      <c r="A1802" s="21">
        <v>2035</v>
      </c>
      <c r="B1802" s="21">
        <v>1</v>
      </c>
      <c r="C1802" s="21">
        <v>3</v>
      </c>
      <c r="D1802" s="21" t="s">
        <v>77</v>
      </c>
      <c r="E1802" s="21" t="s">
        <v>70</v>
      </c>
      <c r="F1802" s="21" t="s">
        <v>71</v>
      </c>
      <c r="G1802" s="21">
        <v>2</v>
      </c>
      <c r="H1802" s="21">
        <v>9385</v>
      </c>
    </row>
    <row r="1803" spans="1:8" x14ac:dyDescent="0.25">
      <c r="A1803" s="21">
        <v>2035</v>
      </c>
      <c r="B1803" s="21">
        <v>1</v>
      </c>
      <c r="C1803" s="21">
        <v>3</v>
      </c>
      <c r="D1803" s="21" t="s">
        <v>77</v>
      </c>
      <c r="E1803" s="21" t="s">
        <v>70</v>
      </c>
      <c r="F1803" s="21" t="s">
        <v>71</v>
      </c>
      <c r="G1803" s="21">
        <v>3</v>
      </c>
      <c r="H1803" s="21">
        <v>3726</v>
      </c>
    </row>
    <row r="1804" spans="1:8" x14ac:dyDescent="0.25">
      <c r="A1804" s="21">
        <v>2035</v>
      </c>
      <c r="B1804" s="21">
        <v>1</v>
      </c>
      <c r="C1804" s="21">
        <v>3</v>
      </c>
      <c r="D1804" s="21" t="s">
        <v>77</v>
      </c>
      <c r="E1804" s="21" t="s">
        <v>70</v>
      </c>
      <c r="F1804" s="21" t="s">
        <v>71</v>
      </c>
      <c r="G1804" s="21">
        <v>4</v>
      </c>
      <c r="H1804" s="21">
        <v>1756</v>
      </c>
    </row>
    <row r="1805" spans="1:8" x14ac:dyDescent="0.25">
      <c r="A1805" s="21">
        <v>2035</v>
      </c>
      <c r="B1805" s="21">
        <v>1</v>
      </c>
      <c r="C1805" s="21">
        <v>3</v>
      </c>
      <c r="D1805" s="21" t="s">
        <v>77</v>
      </c>
      <c r="E1805" s="21" t="s">
        <v>70</v>
      </c>
      <c r="F1805" s="21" t="s">
        <v>72</v>
      </c>
      <c r="G1805" s="21">
        <v>0</v>
      </c>
      <c r="H1805" s="21">
        <v>132</v>
      </c>
    </row>
    <row r="1806" spans="1:8" x14ac:dyDescent="0.25">
      <c r="A1806" s="21">
        <v>2035</v>
      </c>
      <c r="B1806" s="21">
        <v>1</v>
      </c>
      <c r="C1806" s="21">
        <v>3</v>
      </c>
      <c r="D1806" s="21" t="s">
        <v>77</v>
      </c>
      <c r="E1806" s="21" t="s">
        <v>70</v>
      </c>
      <c r="F1806" s="21" t="s">
        <v>72</v>
      </c>
      <c r="G1806" s="21">
        <v>1</v>
      </c>
      <c r="H1806" s="21">
        <v>2720</v>
      </c>
    </row>
    <row r="1807" spans="1:8" x14ac:dyDescent="0.25">
      <c r="A1807" s="21">
        <v>2035</v>
      </c>
      <c r="B1807" s="21">
        <v>1</v>
      </c>
      <c r="C1807" s="21">
        <v>3</v>
      </c>
      <c r="D1807" s="21" t="s">
        <v>77</v>
      </c>
      <c r="E1807" s="21" t="s">
        <v>70</v>
      </c>
      <c r="F1807" s="21" t="s">
        <v>72</v>
      </c>
      <c r="G1807" s="21">
        <v>2</v>
      </c>
      <c r="H1807" s="21">
        <v>6841</v>
      </c>
    </row>
    <row r="1808" spans="1:8" x14ac:dyDescent="0.25">
      <c r="A1808" s="21">
        <v>2035</v>
      </c>
      <c r="B1808" s="21">
        <v>1</v>
      </c>
      <c r="C1808" s="21">
        <v>3</v>
      </c>
      <c r="D1808" s="21" t="s">
        <v>77</v>
      </c>
      <c r="E1808" s="21" t="s">
        <v>70</v>
      </c>
      <c r="F1808" s="21" t="s">
        <v>72</v>
      </c>
      <c r="G1808" s="21">
        <v>3</v>
      </c>
      <c r="H1808" s="21">
        <v>3109</v>
      </c>
    </row>
    <row r="1809" spans="1:8" x14ac:dyDescent="0.25">
      <c r="A1809" s="21">
        <v>2035</v>
      </c>
      <c r="B1809" s="21">
        <v>1</v>
      </c>
      <c r="C1809" s="21">
        <v>3</v>
      </c>
      <c r="D1809" s="21" t="s">
        <v>77</v>
      </c>
      <c r="E1809" s="21" t="s">
        <v>70</v>
      </c>
      <c r="F1809" s="21" t="s">
        <v>72</v>
      </c>
      <c r="G1809" s="21">
        <v>4</v>
      </c>
      <c r="H1809" s="21">
        <v>1427</v>
      </c>
    </row>
    <row r="1810" spans="1:8" x14ac:dyDescent="0.25">
      <c r="A1810" s="21">
        <v>2035</v>
      </c>
      <c r="B1810" s="21">
        <v>1</v>
      </c>
      <c r="C1810" s="21">
        <v>3</v>
      </c>
      <c r="D1810" s="21" t="s">
        <v>77</v>
      </c>
      <c r="E1810" s="21" t="s">
        <v>74</v>
      </c>
      <c r="F1810" s="21" t="s">
        <v>71</v>
      </c>
      <c r="G1810" s="21">
        <v>0</v>
      </c>
      <c r="H1810" s="21">
        <v>107</v>
      </c>
    </row>
    <row r="1811" spans="1:8" x14ac:dyDescent="0.25">
      <c r="A1811" s="21">
        <v>2035</v>
      </c>
      <c r="B1811" s="21">
        <v>1</v>
      </c>
      <c r="C1811" s="21">
        <v>3</v>
      </c>
      <c r="D1811" s="21" t="s">
        <v>77</v>
      </c>
      <c r="E1811" s="21" t="s">
        <v>74</v>
      </c>
      <c r="F1811" s="21" t="s">
        <v>71</v>
      </c>
      <c r="G1811" s="21">
        <v>1</v>
      </c>
      <c r="H1811" s="21">
        <v>149</v>
      </c>
    </row>
    <row r="1812" spans="1:8" x14ac:dyDescent="0.25">
      <c r="A1812" s="21">
        <v>2035</v>
      </c>
      <c r="B1812" s="21">
        <v>1</v>
      </c>
      <c r="C1812" s="21">
        <v>3</v>
      </c>
      <c r="D1812" s="21" t="s">
        <v>77</v>
      </c>
      <c r="E1812" s="21" t="s">
        <v>74</v>
      </c>
      <c r="F1812" s="21" t="s">
        <v>71</v>
      </c>
      <c r="G1812" s="21">
        <v>2</v>
      </c>
      <c r="H1812" s="21">
        <v>224</v>
      </c>
    </row>
    <row r="1813" spans="1:8" x14ac:dyDescent="0.25">
      <c r="A1813" s="21">
        <v>2035</v>
      </c>
      <c r="B1813" s="21">
        <v>1</v>
      </c>
      <c r="C1813" s="21">
        <v>3</v>
      </c>
      <c r="D1813" s="21" t="s">
        <v>77</v>
      </c>
      <c r="E1813" s="21" t="s">
        <v>74</v>
      </c>
      <c r="F1813" s="21" t="s">
        <v>71</v>
      </c>
      <c r="G1813" s="21">
        <v>3</v>
      </c>
      <c r="H1813" s="21">
        <v>66</v>
      </c>
    </row>
    <row r="1814" spans="1:8" x14ac:dyDescent="0.25">
      <c r="A1814" s="21">
        <v>2035</v>
      </c>
      <c r="B1814" s="21">
        <v>1</v>
      </c>
      <c r="C1814" s="21">
        <v>3</v>
      </c>
      <c r="D1814" s="21" t="s">
        <v>77</v>
      </c>
      <c r="E1814" s="21" t="s">
        <v>74</v>
      </c>
      <c r="F1814" s="21" t="s">
        <v>71</v>
      </c>
      <c r="G1814" s="21">
        <v>4</v>
      </c>
      <c r="H1814" s="21">
        <v>24</v>
      </c>
    </row>
    <row r="1815" spans="1:8" x14ac:dyDescent="0.25">
      <c r="A1815" s="21">
        <v>2035</v>
      </c>
      <c r="B1815" s="21">
        <v>1</v>
      </c>
      <c r="C1815" s="21">
        <v>3</v>
      </c>
      <c r="D1815" s="21" t="s">
        <v>77</v>
      </c>
      <c r="E1815" s="21" t="s">
        <v>74</v>
      </c>
      <c r="F1815" s="21" t="s">
        <v>72</v>
      </c>
      <c r="G1815" s="21">
        <v>0</v>
      </c>
      <c r="H1815" s="21">
        <v>7</v>
      </c>
    </row>
    <row r="1816" spans="1:8" x14ac:dyDescent="0.25">
      <c r="A1816" s="21">
        <v>2035</v>
      </c>
      <c r="B1816" s="21">
        <v>1</v>
      </c>
      <c r="C1816" s="21">
        <v>3</v>
      </c>
      <c r="D1816" s="21" t="s">
        <v>77</v>
      </c>
      <c r="E1816" s="21" t="s">
        <v>74</v>
      </c>
      <c r="F1816" s="21" t="s">
        <v>72</v>
      </c>
      <c r="G1816" s="21">
        <v>1</v>
      </c>
      <c r="H1816" s="21">
        <v>13</v>
      </c>
    </row>
    <row r="1817" spans="1:8" x14ac:dyDescent="0.25">
      <c r="A1817" s="21">
        <v>2035</v>
      </c>
      <c r="B1817" s="21">
        <v>1</v>
      </c>
      <c r="C1817" s="21">
        <v>3</v>
      </c>
      <c r="D1817" s="21" t="s">
        <v>77</v>
      </c>
      <c r="E1817" s="21" t="s">
        <v>74</v>
      </c>
      <c r="F1817" s="21" t="s">
        <v>72</v>
      </c>
      <c r="G1817" s="21">
        <v>2</v>
      </c>
      <c r="H1817" s="21">
        <v>20</v>
      </c>
    </row>
    <row r="1818" spans="1:8" x14ac:dyDescent="0.25">
      <c r="A1818" s="21">
        <v>2035</v>
      </c>
      <c r="B1818" s="21">
        <v>1</v>
      </c>
      <c r="C1818" s="21">
        <v>3</v>
      </c>
      <c r="D1818" s="21" t="s">
        <v>77</v>
      </c>
      <c r="E1818" s="21" t="s">
        <v>74</v>
      </c>
      <c r="F1818" s="21" t="s">
        <v>72</v>
      </c>
      <c r="G1818" s="21">
        <v>3</v>
      </c>
      <c r="H1818" s="21">
        <v>2</v>
      </c>
    </row>
    <row r="1819" spans="1:8" x14ac:dyDescent="0.25">
      <c r="A1819" s="21">
        <v>2035</v>
      </c>
      <c r="B1819" s="21">
        <v>1</v>
      </c>
      <c r="C1819" s="21">
        <v>3</v>
      </c>
      <c r="D1819" s="21" t="s">
        <v>77</v>
      </c>
      <c r="E1819" s="21" t="s">
        <v>74</v>
      </c>
      <c r="F1819" s="21" t="s">
        <v>72</v>
      </c>
      <c r="G1819" s="21">
        <v>4</v>
      </c>
      <c r="H1819" s="21">
        <v>3</v>
      </c>
    </row>
    <row r="1820" spans="1:8" x14ac:dyDescent="0.25">
      <c r="A1820" s="21">
        <v>2035</v>
      </c>
      <c r="B1820" s="21">
        <v>1</v>
      </c>
      <c r="C1820" s="21">
        <v>3</v>
      </c>
      <c r="D1820" s="21" t="s">
        <v>77</v>
      </c>
      <c r="E1820" s="21" t="s">
        <v>73</v>
      </c>
      <c r="F1820" s="21" t="s">
        <v>71</v>
      </c>
      <c r="G1820" s="21">
        <v>0</v>
      </c>
      <c r="H1820" s="21">
        <v>481</v>
      </c>
    </row>
    <row r="1821" spans="1:8" x14ac:dyDescent="0.25">
      <c r="A1821" s="21">
        <v>2035</v>
      </c>
      <c r="B1821" s="21">
        <v>1</v>
      </c>
      <c r="C1821" s="21">
        <v>3</v>
      </c>
      <c r="D1821" s="21" t="s">
        <v>77</v>
      </c>
      <c r="E1821" s="21" t="s">
        <v>73</v>
      </c>
      <c r="F1821" s="21" t="s">
        <v>71</v>
      </c>
      <c r="G1821" s="21">
        <v>1</v>
      </c>
      <c r="H1821" s="21">
        <v>3528</v>
      </c>
    </row>
    <row r="1822" spans="1:8" x14ac:dyDescent="0.25">
      <c r="A1822" s="21">
        <v>2035</v>
      </c>
      <c r="B1822" s="21">
        <v>1</v>
      </c>
      <c r="C1822" s="21">
        <v>3</v>
      </c>
      <c r="D1822" s="21" t="s">
        <v>77</v>
      </c>
      <c r="E1822" s="21" t="s">
        <v>73</v>
      </c>
      <c r="F1822" s="21" t="s">
        <v>71</v>
      </c>
      <c r="G1822" s="21">
        <v>2</v>
      </c>
      <c r="H1822" s="21">
        <v>6865</v>
      </c>
    </row>
    <row r="1823" spans="1:8" x14ac:dyDescent="0.25">
      <c r="A1823" s="21">
        <v>2035</v>
      </c>
      <c r="B1823" s="21">
        <v>1</v>
      </c>
      <c r="C1823" s="21">
        <v>3</v>
      </c>
      <c r="D1823" s="21" t="s">
        <v>77</v>
      </c>
      <c r="E1823" s="21" t="s">
        <v>73</v>
      </c>
      <c r="F1823" s="21" t="s">
        <v>71</v>
      </c>
      <c r="G1823" s="21">
        <v>3</v>
      </c>
      <c r="H1823" s="21">
        <v>3261</v>
      </c>
    </row>
    <row r="1824" spans="1:8" x14ac:dyDescent="0.25">
      <c r="A1824" s="21">
        <v>2035</v>
      </c>
      <c r="B1824" s="21">
        <v>1</v>
      </c>
      <c r="C1824" s="21">
        <v>3</v>
      </c>
      <c r="D1824" s="21" t="s">
        <v>77</v>
      </c>
      <c r="E1824" s="21" t="s">
        <v>73</v>
      </c>
      <c r="F1824" s="21" t="s">
        <v>71</v>
      </c>
      <c r="G1824" s="21">
        <v>4</v>
      </c>
      <c r="H1824" s="21">
        <v>2192</v>
      </c>
    </row>
    <row r="1825" spans="1:8" x14ac:dyDescent="0.25">
      <c r="A1825" s="21">
        <v>2035</v>
      </c>
      <c r="B1825" s="21">
        <v>1</v>
      </c>
      <c r="C1825" s="21">
        <v>3</v>
      </c>
      <c r="D1825" s="21" t="s">
        <v>77</v>
      </c>
      <c r="E1825" s="21" t="s">
        <v>73</v>
      </c>
      <c r="F1825" s="21" t="s">
        <v>72</v>
      </c>
      <c r="G1825" s="21">
        <v>0</v>
      </c>
      <c r="H1825" s="21">
        <v>92</v>
      </c>
    </row>
    <row r="1826" spans="1:8" x14ac:dyDescent="0.25">
      <c r="A1826" s="21">
        <v>2035</v>
      </c>
      <c r="B1826" s="21">
        <v>1</v>
      </c>
      <c r="C1826" s="21">
        <v>3</v>
      </c>
      <c r="D1826" s="21" t="s">
        <v>77</v>
      </c>
      <c r="E1826" s="21" t="s">
        <v>73</v>
      </c>
      <c r="F1826" s="21" t="s">
        <v>72</v>
      </c>
      <c r="G1826" s="21">
        <v>1</v>
      </c>
      <c r="H1826" s="21">
        <v>283</v>
      </c>
    </row>
    <row r="1827" spans="1:8" x14ac:dyDescent="0.25">
      <c r="A1827" s="21">
        <v>2035</v>
      </c>
      <c r="B1827" s="21">
        <v>1</v>
      </c>
      <c r="C1827" s="21">
        <v>3</v>
      </c>
      <c r="D1827" s="21" t="s">
        <v>77</v>
      </c>
      <c r="E1827" s="21" t="s">
        <v>73</v>
      </c>
      <c r="F1827" s="21" t="s">
        <v>72</v>
      </c>
      <c r="G1827" s="21">
        <v>2</v>
      </c>
      <c r="H1827" s="21">
        <v>788</v>
      </c>
    </row>
    <row r="1828" spans="1:8" x14ac:dyDescent="0.25">
      <c r="A1828" s="21">
        <v>2035</v>
      </c>
      <c r="B1828" s="21">
        <v>1</v>
      </c>
      <c r="C1828" s="21">
        <v>3</v>
      </c>
      <c r="D1828" s="21" t="s">
        <v>77</v>
      </c>
      <c r="E1828" s="21" t="s">
        <v>73</v>
      </c>
      <c r="F1828" s="21" t="s">
        <v>72</v>
      </c>
      <c r="G1828" s="21">
        <v>3</v>
      </c>
      <c r="H1828" s="21">
        <v>474</v>
      </c>
    </row>
    <row r="1829" spans="1:8" x14ac:dyDescent="0.25">
      <c r="A1829" s="21">
        <v>2035</v>
      </c>
      <c r="B1829" s="21">
        <v>1</v>
      </c>
      <c r="C1829" s="21">
        <v>3</v>
      </c>
      <c r="D1829" s="21" t="s">
        <v>77</v>
      </c>
      <c r="E1829" s="21" t="s">
        <v>73</v>
      </c>
      <c r="F1829" s="21" t="s">
        <v>72</v>
      </c>
      <c r="G1829" s="21">
        <v>4</v>
      </c>
      <c r="H1829" s="21">
        <v>285</v>
      </c>
    </row>
    <row r="1830" spans="1:8" x14ac:dyDescent="0.25">
      <c r="A1830" s="21">
        <v>2035</v>
      </c>
      <c r="B1830" s="21">
        <v>1</v>
      </c>
      <c r="C1830" s="21">
        <v>3</v>
      </c>
      <c r="D1830" s="21" t="s">
        <v>77</v>
      </c>
      <c r="E1830" s="21" t="s">
        <v>76</v>
      </c>
      <c r="F1830" s="21" t="s">
        <v>71</v>
      </c>
      <c r="G1830" s="21">
        <v>0</v>
      </c>
      <c r="H1830" s="21">
        <v>185</v>
      </c>
    </row>
    <row r="1831" spans="1:8" x14ac:dyDescent="0.25">
      <c r="A1831" s="21">
        <v>2035</v>
      </c>
      <c r="B1831" s="21">
        <v>1</v>
      </c>
      <c r="C1831" s="21">
        <v>3</v>
      </c>
      <c r="D1831" s="21" t="s">
        <v>77</v>
      </c>
      <c r="E1831" s="21" t="s">
        <v>76</v>
      </c>
      <c r="F1831" s="21" t="s">
        <v>71</v>
      </c>
      <c r="G1831" s="21">
        <v>1</v>
      </c>
      <c r="H1831" s="21">
        <v>161</v>
      </c>
    </row>
    <row r="1832" spans="1:8" x14ac:dyDescent="0.25">
      <c r="A1832" s="21">
        <v>2035</v>
      </c>
      <c r="B1832" s="21">
        <v>1</v>
      </c>
      <c r="C1832" s="21">
        <v>3</v>
      </c>
      <c r="D1832" s="21" t="s">
        <v>77</v>
      </c>
      <c r="E1832" s="21" t="s">
        <v>76</v>
      </c>
      <c r="F1832" s="21" t="s">
        <v>71</v>
      </c>
      <c r="G1832" s="21">
        <v>2</v>
      </c>
      <c r="H1832" s="21">
        <v>248</v>
      </c>
    </row>
    <row r="1833" spans="1:8" x14ac:dyDescent="0.25">
      <c r="A1833" s="21">
        <v>2035</v>
      </c>
      <c r="B1833" s="21">
        <v>1</v>
      </c>
      <c r="C1833" s="21">
        <v>3</v>
      </c>
      <c r="D1833" s="21" t="s">
        <v>77</v>
      </c>
      <c r="E1833" s="21" t="s">
        <v>76</v>
      </c>
      <c r="F1833" s="21" t="s">
        <v>71</v>
      </c>
      <c r="G1833" s="21">
        <v>3</v>
      </c>
      <c r="H1833" s="21">
        <v>109</v>
      </c>
    </row>
    <row r="1834" spans="1:8" x14ac:dyDescent="0.25">
      <c r="A1834" s="21">
        <v>2035</v>
      </c>
      <c r="B1834" s="21">
        <v>1</v>
      </c>
      <c r="C1834" s="21">
        <v>3</v>
      </c>
      <c r="D1834" s="21" t="s">
        <v>77</v>
      </c>
      <c r="E1834" s="21" t="s">
        <v>76</v>
      </c>
      <c r="F1834" s="21" t="s">
        <v>71</v>
      </c>
      <c r="G1834" s="21">
        <v>4</v>
      </c>
      <c r="H1834" s="21">
        <v>69</v>
      </c>
    </row>
    <row r="1835" spans="1:8" x14ac:dyDescent="0.25">
      <c r="A1835" s="21">
        <v>2035</v>
      </c>
      <c r="B1835" s="21">
        <v>1</v>
      </c>
      <c r="C1835" s="21">
        <v>3</v>
      </c>
      <c r="D1835" s="21" t="s">
        <v>77</v>
      </c>
      <c r="E1835" s="21" t="s">
        <v>76</v>
      </c>
      <c r="F1835" s="21" t="s">
        <v>72</v>
      </c>
      <c r="G1835" s="21">
        <v>0</v>
      </c>
      <c r="H1835" s="21">
        <v>210</v>
      </c>
    </row>
    <row r="1836" spans="1:8" x14ac:dyDescent="0.25">
      <c r="A1836" s="21">
        <v>2035</v>
      </c>
      <c r="B1836" s="21">
        <v>1</v>
      </c>
      <c r="C1836" s="21">
        <v>3</v>
      </c>
      <c r="D1836" s="21" t="s">
        <v>77</v>
      </c>
      <c r="E1836" s="21" t="s">
        <v>76</v>
      </c>
      <c r="F1836" s="21" t="s">
        <v>72</v>
      </c>
      <c r="G1836" s="21">
        <v>1</v>
      </c>
      <c r="H1836" s="21">
        <v>236</v>
      </c>
    </row>
    <row r="1837" spans="1:8" x14ac:dyDescent="0.25">
      <c r="A1837" s="21">
        <v>2035</v>
      </c>
      <c r="B1837" s="21">
        <v>1</v>
      </c>
      <c r="C1837" s="21">
        <v>3</v>
      </c>
      <c r="D1837" s="21" t="s">
        <v>77</v>
      </c>
      <c r="E1837" s="21" t="s">
        <v>76</v>
      </c>
      <c r="F1837" s="21" t="s">
        <v>72</v>
      </c>
      <c r="G1837" s="21">
        <v>2</v>
      </c>
      <c r="H1837" s="21">
        <v>245</v>
      </c>
    </row>
    <row r="1838" spans="1:8" x14ac:dyDescent="0.25">
      <c r="A1838" s="21">
        <v>2035</v>
      </c>
      <c r="B1838" s="21">
        <v>1</v>
      </c>
      <c r="C1838" s="21">
        <v>3</v>
      </c>
      <c r="D1838" s="21" t="s">
        <v>77</v>
      </c>
      <c r="E1838" s="21" t="s">
        <v>76</v>
      </c>
      <c r="F1838" s="21" t="s">
        <v>72</v>
      </c>
      <c r="G1838" s="21">
        <v>3</v>
      </c>
      <c r="H1838" s="21">
        <v>77</v>
      </c>
    </row>
    <row r="1839" spans="1:8" x14ac:dyDescent="0.25">
      <c r="A1839" s="21">
        <v>2035</v>
      </c>
      <c r="B1839" s="21">
        <v>1</v>
      </c>
      <c r="C1839" s="21">
        <v>3</v>
      </c>
      <c r="D1839" s="21" t="s">
        <v>77</v>
      </c>
      <c r="E1839" s="21" t="s">
        <v>76</v>
      </c>
      <c r="F1839" s="21" t="s">
        <v>72</v>
      </c>
      <c r="G1839" s="21">
        <v>4</v>
      </c>
      <c r="H1839" s="21">
        <v>36</v>
      </c>
    </row>
    <row r="1840" spans="1:8" x14ac:dyDescent="0.25">
      <c r="A1840" s="21">
        <v>2035</v>
      </c>
      <c r="B1840" s="21">
        <v>1</v>
      </c>
      <c r="C1840" s="21">
        <v>3</v>
      </c>
      <c r="D1840" s="21" t="s">
        <v>79</v>
      </c>
      <c r="E1840" s="21" t="s">
        <v>70</v>
      </c>
      <c r="F1840" s="21" t="s">
        <v>71</v>
      </c>
      <c r="G1840" s="21">
        <v>0</v>
      </c>
      <c r="H1840" s="21">
        <v>41</v>
      </c>
    </row>
    <row r="1841" spans="1:8" x14ac:dyDescent="0.25">
      <c r="A1841" s="21">
        <v>2035</v>
      </c>
      <c r="B1841" s="21">
        <v>1</v>
      </c>
      <c r="C1841" s="21">
        <v>3</v>
      </c>
      <c r="D1841" s="21" t="s">
        <v>79</v>
      </c>
      <c r="E1841" s="21" t="s">
        <v>70</v>
      </c>
      <c r="F1841" s="21" t="s">
        <v>71</v>
      </c>
      <c r="G1841" s="21">
        <v>1</v>
      </c>
      <c r="H1841" s="21">
        <v>1000</v>
      </c>
    </row>
    <row r="1842" spans="1:8" x14ac:dyDescent="0.25">
      <c r="A1842" s="21">
        <v>2035</v>
      </c>
      <c r="B1842" s="21">
        <v>1</v>
      </c>
      <c r="C1842" s="21">
        <v>3</v>
      </c>
      <c r="D1842" s="21" t="s">
        <v>79</v>
      </c>
      <c r="E1842" s="21" t="s">
        <v>70</v>
      </c>
      <c r="F1842" s="21" t="s">
        <v>71</v>
      </c>
      <c r="G1842" s="21">
        <v>2</v>
      </c>
      <c r="H1842" s="21">
        <v>2840</v>
      </c>
    </row>
    <row r="1843" spans="1:8" x14ac:dyDescent="0.25">
      <c r="A1843" s="21">
        <v>2035</v>
      </c>
      <c r="B1843" s="21">
        <v>1</v>
      </c>
      <c r="C1843" s="21">
        <v>3</v>
      </c>
      <c r="D1843" s="21" t="s">
        <v>79</v>
      </c>
      <c r="E1843" s="21" t="s">
        <v>70</v>
      </c>
      <c r="F1843" s="21" t="s">
        <v>71</v>
      </c>
      <c r="G1843" s="21">
        <v>3</v>
      </c>
      <c r="H1843" s="21">
        <v>1176</v>
      </c>
    </row>
    <row r="1844" spans="1:8" x14ac:dyDescent="0.25">
      <c r="A1844" s="21">
        <v>2035</v>
      </c>
      <c r="B1844" s="21">
        <v>1</v>
      </c>
      <c r="C1844" s="21">
        <v>3</v>
      </c>
      <c r="D1844" s="21" t="s">
        <v>79</v>
      </c>
      <c r="E1844" s="21" t="s">
        <v>70</v>
      </c>
      <c r="F1844" s="21" t="s">
        <v>71</v>
      </c>
      <c r="G1844" s="21">
        <v>4</v>
      </c>
      <c r="H1844" s="21">
        <v>562</v>
      </c>
    </row>
    <row r="1845" spans="1:8" x14ac:dyDescent="0.25">
      <c r="A1845" s="21">
        <v>2035</v>
      </c>
      <c r="B1845" s="21">
        <v>1</v>
      </c>
      <c r="C1845" s="21">
        <v>3</v>
      </c>
      <c r="D1845" s="21" t="s">
        <v>79</v>
      </c>
      <c r="E1845" s="21" t="s">
        <v>70</v>
      </c>
      <c r="F1845" s="21" t="s">
        <v>72</v>
      </c>
      <c r="G1845" s="21">
        <v>0</v>
      </c>
      <c r="H1845" s="21">
        <v>55</v>
      </c>
    </row>
    <row r="1846" spans="1:8" x14ac:dyDescent="0.25">
      <c r="A1846" s="21">
        <v>2035</v>
      </c>
      <c r="B1846" s="21">
        <v>1</v>
      </c>
      <c r="C1846" s="21">
        <v>3</v>
      </c>
      <c r="D1846" s="21" t="s">
        <v>79</v>
      </c>
      <c r="E1846" s="21" t="s">
        <v>70</v>
      </c>
      <c r="F1846" s="21" t="s">
        <v>72</v>
      </c>
      <c r="G1846" s="21">
        <v>1</v>
      </c>
      <c r="H1846" s="21">
        <v>1765</v>
      </c>
    </row>
    <row r="1847" spans="1:8" x14ac:dyDescent="0.25">
      <c r="A1847" s="21">
        <v>2035</v>
      </c>
      <c r="B1847" s="21">
        <v>1</v>
      </c>
      <c r="C1847" s="21">
        <v>3</v>
      </c>
      <c r="D1847" s="21" t="s">
        <v>79</v>
      </c>
      <c r="E1847" s="21" t="s">
        <v>70</v>
      </c>
      <c r="F1847" s="21" t="s">
        <v>72</v>
      </c>
      <c r="G1847" s="21">
        <v>2</v>
      </c>
      <c r="H1847" s="21">
        <v>5063</v>
      </c>
    </row>
    <row r="1848" spans="1:8" x14ac:dyDescent="0.25">
      <c r="A1848" s="21">
        <v>2035</v>
      </c>
      <c r="B1848" s="21">
        <v>1</v>
      </c>
      <c r="C1848" s="21">
        <v>3</v>
      </c>
      <c r="D1848" s="21" t="s">
        <v>79</v>
      </c>
      <c r="E1848" s="21" t="s">
        <v>70</v>
      </c>
      <c r="F1848" s="21" t="s">
        <v>72</v>
      </c>
      <c r="G1848" s="21">
        <v>3</v>
      </c>
      <c r="H1848" s="21">
        <v>2470</v>
      </c>
    </row>
    <row r="1849" spans="1:8" x14ac:dyDescent="0.25">
      <c r="A1849" s="21">
        <v>2035</v>
      </c>
      <c r="B1849" s="21">
        <v>1</v>
      </c>
      <c r="C1849" s="21">
        <v>3</v>
      </c>
      <c r="D1849" s="21" t="s">
        <v>79</v>
      </c>
      <c r="E1849" s="21" t="s">
        <v>70</v>
      </c>
      <c r="F1849" s="21" t="s">
        <v>72</v>
      </c>
      <c r="G1849" s="21">
        <v>4</v>
      </c>
      <c r="H1849" s="21">
        <v>1240</v>
      </c>
    </row>
    <row r="1850" spans="1:8" x14ac:dyDescent="0.25">
      <c r="A1850" s="21">
        <v>2035</v>
      </c>
      <c r="B1850" s="21">
        <v>1</v>
      </c>
      <c r="C1850" s="21">
        <v>3</v>
      </c>
      <c r="D1850" s="21" t="s">
        <v>79</v>
      </c>
      <c r="E1850" s="21" t="s">
        <v>74</v>
      </c>
      <c r="F1850" s="21" t="s">
        <v>71</v>
      </c>
      <c r="G1850" s="21">
        <v>0</v>
      </c>
      <c r="H1850" s="21">
        <v>18</v>
      </c>
    </row>
    <row r="1851" spans="1:8" x14ac:dyDescent="0.25">
      <c r="A1851" s="21">
        <v>2035</v>
      </c>
      <c r="B1851" s="21">
        <v>1</v>
      </c>
      <c r="C1851" s="21">
        <v>3</v>
      </c>
      <c r="D1851" s="21" t="s">
        <v>79</v>
      </c>
      <c r="E1851" s="21" t="s">
        <v>74</v>
      </c>
      <c r="F1851" s="21" t="s">
        <v>71</v>
      </c>
      <c r="G1851" s="21">
        <v>1</v>
      </c>
      <c r="H1851" s="21">
        <v>39</v>
      </c>
    </row>
    <row r="1852" spans="1:8" x14ac:dyDescent="0.25">
      <c r="A1852" s="21">
        <v>2035</v>
      </c>
      <c r="B1852" s="21">
        <v>1</v>
      </c>
      <c r="C1852" s="21">
        <v>3</v>
      </c>
      <c r="D1852" s="21" t="s">
        <v>79</v>
      </c>
      <c r="E1852" s="21" t="s">
        <v>74</v>
      </c>
      <c r="F1852" s="21" t="s">
        <v>71</v>
      </c>
      <c r="G1852" s="21">
        <v>2</v>
      </c>
      <c r="H1852" s="21">
        <v>58</v>
      </c>
    </row>
    <row r="1853" spans="1:8" x14ac:dyDescent="0.25">
      <c r="A1853" s="21">
        <v>2035</v>
      </c>
      <c r="B1853" s="21">
        <v>1</v>
      </c>
      <c r="C1853" s="21">
        <v>3</v>
      </c>
      <c r="D1853" s="21" t="s">
        <v>79</v>
      </c>
      <c r="E1853" s="21" t="s">
        <v>74</v>
      </c>
      <c r="F1853" s="21" t="s">
        <v>71</v>
      </c>
      <c r="G1853" s="21">
        <v>3</v>
      </c>
      <c r="H1853" s="21">
        <v>23</v>
      </c>
    </row>
    <row r="1854" spans="1:8" x14ac:dyDescent="0.25">
      <c r="A1854" s="21">
        <v>2035</v>
      </c>
      <c r="B1854" s="21">
        <v>1</v>
      </c>
      <c r="C1854" s="21">
        <v>3</v>
      </c>
      <c r="D1854" s="21" t="s">
        <v>79</v>
      </c>
      <c r="E1854" s="21" t="s">
        <v>74</v>
      </c>
      <c r="F1854" s="21" t="s">
        <v>71</v>
      </c>
      <c r="G1854" s="21">
        <v>4</v>
      </c>
      <c r="H1854" s="21">
        <v>9</v>
      </c>
    </row>
    <row r="1855" spans="1:8" x14ac:dyDescent="0.25">
      <c r="A1855" s="21">
        <v>2035</v>
      </c>
      <c r="B1855" s="21">
        <v>1</v>
      </c>
      <c r="C1855" s="21">
        <v>3</v>
      </c>
      <c r="D1855" s="21" t="s">
        <v>79</v>
      </c>
      <c r="E1855" s="21" t="s">
        <v>74</v>
      </c>
      <c r="F1855" s="21" t="s">
        <v>72</v>
      </c>
      <c r="G1855" s="21">
        <v>0</v>
      </c>
      <c r="H1855" s="21">
        <v>5</v>
      </c>
    </row>
    <row r="1856" spans="1:8" x14ac:dyDescent="0.25">
      <c r="A1856" s="21">
        <v>2035</v>
      </c>
      <c r="B1856" s="21">
        <v>1</v>
      </c>
      <c r="C1856" s="21">
        <v>3</v>
      </c>
      <c r="D1856" s="21" t="s">
        <v>79</v>
      </c>
      <c r="E1856" s="21" t="s">
        <v>74</v>
      </c>
      <c r="F1856" s="21" t="s">
        <v>72</v>
      </c>
      <c r="G1856" s="21">
        <v>1</v>
      </c>
      <c r="H1856" s="21">
        <v>7</v>
      </c>
    </row>
    <row r="1857" spans="1:8" x14ac:dyDescent="0.25">
      <c r="A1857" s="21">
        <v>2035</v>
      </c>
      <c r="B1857" s="21">
        <v>1</v>
      </c>
      <c r="C1857" s="21">
        <v>3</v>
      </c>
      <c r="D1857" s="21" t="s">
        <v>79</v>
      </c>
      <c r="E1857" s="21" t="s">
        <v>74</v>
      </c>
      <c r="F1857" s="21" t="s">
        <v>72</v>
      </c>
      <c r="G1857" s="21">
        <v>2</v>
      </c>
      <c r="H1857" s="21">
        <v>13</v>
      </c>
    </row>
    <row r="1858" spans="1:8" x14ac:dyDescent="0.25">
      <c r="A1858" s="21">
        <v>2035</v>
      </c>
      <c r="B1858" s="21">
        <v>1</v>
      </c>
      <c r="C1858" s="21">
        <v>3</v>
      </c>
      <c r="D1858" s="21" t="s">
        <v>79</v>
      </c>
      <c r="E1858" s="21" t="s">
        <v>74</v>
      </c>
      <c r="F1858" s="21" t="s">
        <v>72</v>
      </c>
      <c r="G1858" s="21">
        <v>3</v>
      </c>
      <c r="H1858" s="21">
        <v>2</v>
      </c>
    </row>
    <row r="1859" spans="1:8" x14ac:dyDescent="0.25">
      <c r="A1859" s="21">
        <v>2035</v>
      </c>
      <c r="B1859" s="21">
        <v>1</v>
      </c>
      <c r="C1859" s="21">
        <v>3</v>
      </c>
      <c r="D1859" s="21" t="s">
        <v>79</v>
      </c>
      <c r="E1859" s="21" t="s">
        <v>74</v>
      </c>
      <c r="F1859" s="21" t="s">
        <v>72</v>
      </c>
      <c r="G1859" s="21">
        <v>4</v>
      </c>
      <c r="H1859" s="21">
        <v>1</v>
      </c>
    </row>
    <row r="1860" spans="1:8" x14ac:dyDescent="0.25">
      <c r="A1860" s="21">
        <v>2035</v>
      </c>
      <c r="B1860" s="21">
        <v>1</v>
      </c>
      <c r="C1860" s="21">
        <v>3</v>
      </c>
      <c r="D1860" s="21" t="s">
        <v>79</v>
      </c>
      <c r="E1860" s="21" t="s">
        <v>73</v>
      </c>
      <c r="F1860" s="21" t="s">
        <v>71</v>
      </c>
      <c r="G1860" s="21">
        <v>0</v>
      </c>
      <c r="H1860" s="21">
        <v>126</v>
      </c>
    </row>
    <row r="1861" spans="1:8" x14ac:dyDescent="0.25">
      <c r="A1861" s="21">
        <v>2035</v>
      </c>
      <c r="B1861" s="21">
        <v>1</v>
      </c>
      <c r="C1861" s="21">
        <v>3</v>
      </c>
      <c r="D1861" s="21" t="s">
        <v>79</v>
      </c>
      <c r="E1861" s="21" t="s">
        <v>73</v>
      </c>
      <c r="F1861" s="21" t="s">
        <v>71</v>
      </c>
      <c r="G1861" s="21">
        <v>1</v>
      </c>
      <c r="H1861" s="21">
        <v>1074</v>
      </c>
    </row>
    <row r="1862" spans="1:8" x14ac:dyDescent="0.25">
      <c r="A1862" s="21">
        <v>2035</v>
      </c>
      <c r="B1862" s="21">
        <v>1</v>
      </c>
      <c r="C1862" s="21">
        <v>3</v>
      </c>
      <c r="D1862" s="21" t="s">
        <v>79</v>
      </c>
      <c r="E1862" s="21" t="s">
        <v>73</v>
      </c>
      <c r="F1862" s="21" t="s">
        <v>71</v>
      </c>
      <c r="G1862" s="21">
        <v>2</v>
      </c>
      <c r="H1862" s="21">
        <v>2418</v>
      </c>
    </row>
    <row r="1863" spans="1:8" x14ac:dyDescent="0.25">
      <c r="A1863" s="21">
        <v>2035</v>
      </c>
      <c r="B1863" s="21">
        <v>1</v>
      </c>
      <c r="C1863" s="21">
        <v>3</v>
      </c>
      <c r="D1863" s="21" t="s">
        <v>79</v>
      </c>
      <c r="E1863" s="21" t="s">
        <v>73</v>
      </c>
      <c r="F1863" s="21" t="s">
        <v>71</v>
      </c>
      <c r="G1863" s="21">
        <v>3</v>
      </c>
      <c r="H1863" s="21">
        <v>1223</v>
      </c>
    </row>
    <row r="1864" spans="1:8" x14ac:dyDescent="0.25">
      <c r="A1864" s="21">
        <v>2035</v>
      </c>
      <c r="B1864" s="21">
        <v>1</v>
      </c>
      <c r="C1864" s="21">
        <v>3</v>
      </c>
      <c r="D1864" s="21" t="s">
        <v>79</v>
      </c>
      <c r="E1864" s="21" t="s">
        <v>73</v>
      </c>
      <c r="F1864" s="21" t="s">
        <v>71</v>
      </c>
      <c r="G1864" s="21">
        <v>4</v>
      </c>
      <c r="H1864" s="21">
        <v>771</v>
      </c>
    </row>
    <row r="1865" spans="1:8" x14ac:dyDescent="0.25">
      <c r="A1865" s="21">
        <v>2035</v>
      </c>
      <c r="B1865" s="21">
        <v>1</v>
      </c>
      <c r="C1865" s="21">
        <v>3</v>
      </c>
      <c r="D1865" s="21" t="s">
        <v>79</v>
      </c>
      <c r="E1865" s="21" t="s">
        <v>73</v>
      </c>
      <c r="F1865" s="21" t="s">
        <v>72</v>
      </c>
      <c r="G1865" s="21">
        <v>0</v>
      </c>
      <c r="H1865" s="21">
        <v>75</v>
      </c>
    </row>
    <row r="1866" spans="1:8" x14ac:dyDescent="0.25">
      <c r="A1866" s="21">
        <v>2035</v>
      </c>
      <c r="B1866" s="21">
        <v>1</v>
      </c>
      <c r="C1866" s="21">
        <v>3</v>
      </c>
      <c r="D1866" s="21" t="s">
        <v>79</v>
      </c>
      <c r="E1866" s="21" t="s">
        <v>73</v>
      </c>
      <c r="F1866" s="21" t="s">
        <v>72</v>
      </c>
      <c r="G1866" s="21">
        <v>1</v>
      </c>
      <c r="H1866" s="21">
        <v>213</v>
      </c>
    </row>
    <row r="1867" spans="1:8" x14ac:dyDescent="0.25">
      <c r="A1867" s="21">
        <v>2035</v>
      </c>
      <c r="B1867" s="21">
        <v>1</v>
      </c>
      <c r="C1867" s="21">
        <v>3</v>
      </c>
      <c r="D1867" s="21" t="s">
        <v>79</v>
      </c>
      <c r="E1867" s="21" t="s">
        <v>73</v>
      </c>
      <c r="F1867" s="21" t="s">
        <v>72</v>
      </c>
      <c r="G1867" s="21">
        <v>2</v>
      </c>
      <c r="H1867" s="21">
        <v>728</v>
      </c>
    </row>
    <row r="1868" spans="1:8" x14ac:dyDescent="0.25">
      <c r="A1868" s="21">
        <v>2035</v>
      </c>
      <c r="B1868" s="21">
        <v>1</v>
      </c>
      <c r="C1868" s="21">
        <v>3</v>
      </c>
      <c r="D1868" s="21" t="s">
        <v>79</v>
      </c>
      <c r="E1868" s="21" t="s">
        <v>73</v>
      </c>
      <c r="F1868" s="21" t="s">
        <v>72</v>
      </c>
      <c r="G1868" s="21">
        <v>3</v>
      </c>
      <c r="H1868" s="21">
        <v>442</v>
      </c>
    </row>
    <row r="1869" spans="1:8" x14ac:dyDescent="0.25">
      <c r="A1869" s="21">
        <v>2035</v>
      </c>
      <c r="B1869" s="21">
        <v>1</v>
      </c>
      <c r="C1869" s="21">
        <v>3</v>
      </c>
      <c r="D1869" s="21" t="s">
        <v>79</v>
      </c>
      <c r="E1869" s="21" t="s">
        <v>73</v>
      </c>
      <c r="F1869" s="21" t="s">
        <v>72</v>
      </c>
      <c r="G1869" s="21">
        <v>4</v>
      </c>
      <c r="H1869" s="21">
        <v>308</v>
      </c>
    </row>
    <row r="1870" spans="1:8" x14ac:dyDescent="0.25">
      <c r="A1870" s="21">
        <v>2035</v>
      </c>
      <c r="B1870" s="21">
        <v>1</v>
      </c>
      <c r="C1870" s="21">
        <v>3</v>
      </c>
      <c r="D1870" s="21" t="s">
        <v>79</v>
      </c>
      <c r="E1870" s="21" t="s">
        <v>76</v>
      </c>
      <c r="F1870" s="21" t="s">
        <v>71</v>
      </c>
      <c r="G1870" s="21">
        <v>0</v>
      </c>
      <c r="H1870" s="21">
        <v>83</v>
      </c>
    </row>
    <row r="1871" spans="1:8" x14ac:dyDescent="0.25">
      <c r="A1871" s="21">
        <v>2035</v>
      </c>
      <c r="B1871" s="21">
        <v>1</v>
      </c>
      <c r="C1871" s="21">
        <v>3</v>
      </c>
      <c r="D1871" s="21" t="s">
        <v>79</v>
      </c>
      <c r="E1871" s="21" t="s">
        <v>76</v>
      </c>
      <c r="F1871" s="21" t="s">
        <v>71</v>
      </c>
      <c r="G1871" s="21">
        <v>1</v>
      </c>
      <c r="H1871" s="21">
        <v>98</v>
      </c>
    </row>
    <row r="1872" spans="1:8" x14ac:dyDescent="0.25">
      <c r="A1872" s="21">
        <v>2035</v>
      </c>
      <c r="B1872" s="21">
        <v>1</v>
      </c>
      <c r="C1872" s="21">
        <v>3</v>
      </c>
      <c r="D1872" s="21" t="s">
        <v>79</v>
      </c>
      <c r="E1872" s="21" t="s">
        <v>76</v>
      </c>
      <c r="F1872" s="21" t="s">
        <v>71</v>
      </c>
      <c r="G1872" s="21">
        <v>2</v>
      </c>
      <c r="H1872" s="21">
        <v>141</v>
      </c>
    </row>
    <row r="1873" spans="1:8" x14ac:dyDescent="0.25">
      <c r="A1873" s="21">
        <v>2035</v>
      </c>
      <c r="B1873" s="21">
        <v>1</v>
      </c>
      <c r="C1873" s="21">
        <v>3</v>
      </c>
      <c r="D1873" s="21" t="s">
        <v>79</v>
      </c>
      <c r="E1873" s="21" t="s">
        <v>76</v>
      </c>
      <c r="F1873" s="21" t="s">
        <v>71</v>
      </c>
      <c r="G1873" s="21">
        <v>3</v>
      </c>
      <c r="H1873" s="21">
        <v>53</v>
      </c>
    </row>
    <row r="1874" spans="1:8" x14ac:dyDescent="0.25">
      <c r="A1874" s="21">
        <v>2035</v>
      </c>
      <c r="B1874" s="21">
        <v>1</v>
      </c>
      <c r="C1874" s="21">
        <v>3</v>
      </c>
      <c r="D1874" s="21" t="s">
        <v>79</v>
      </c>
      <c r="E1874" s="21" t="s">
        <v>76</v>
      </c>
      <c r="F1874" s="21" t="s">
        <v>71</v>
      </c>
      <c r="G1874" s="21">
        <v>4</v>
      </c>
      <c r="H1874" s="21">
        <v>42</v>
      </c>
    </row>
    <row r="1875" spans="1:8" x14ac:dyDescent="0.25">
      <c r="A1875" s="21">
        <v>2035</v>
      </c>
      <c r="B1875" s="21">
        <v>1</v>
      </c>
      <c r="C1875" s="21">
        <v>3</v>
      </c>
      <c r="D1875" s="21" t="s">
        <v>79</v>
      </c>
      <c r="E1875" s="21" t="s">
        <v>76</v>
      </c>
      <c r="F1875" s="21" t="s">
        <v>72</v>
      </c>
      <c r="G1875" s="21">
        <v>0</v>
      </c>
      <c r="H1875" s="21">
        <v>145</v>
      </c>
    </row>
    <row r="1876" spans="1:8" x14ac:dyDescent="0.25">
      <c r="A1876" s="21">
        <v>2035</v>
      </c>
      <c r="B1876" s="21">
        <v>1</v>
      </c>
      <c r="C1876" s="21">
        <v>3</v>
      </c>
      <c r="D1876" s="21" t="s">
        <v>79</v>
      </c>
      <c r="E1876" s="21" t="s">
        <v>76</v>
      </c>
      <c r="F1876" s="21" t="s">
        <v>72</v>
      </c>
      <c r="G1876" s="21">
        <v>1</v>
      </c>
      <c r="H1876" s="21">
        <v>158</v>
      </c>
    </row>
    <row r="1877" spans="1:8" x14ac:dyDescent="0.25">
      <c r="A1877" s="21">
        <v>2035</v>
      </c>
      <c r="B1877" s="21">
        <v>1</v>
      </c>
      <c r="C1877" s="21">
        <v>3</v>
      </c>
      <c r="D1877" s="21" t="s">
        <v>79</v>
      </c>
      <c r="E1877" s="21" t="s">
        <v>76</v>
      </c>
      <c r="F1877" s="21" t="s">
        <v>72</v>
      </c>
      <c r="G1877" s="21">
        <v>2</v>
      </c>
      <c r="H1877" s="21">
        <v>247</v>
      </c>
    </row>
    <row r="1878" spans="1:8" x14ac:dyDescent="0.25">
      <c r="A1878" s="21">
        <v>2035</v>
      </c>
      <c r="B1878" s="21">
        <v>1</v>
      </c>
      <c r="C1878" s="21">
        <v>3</v>
      </c>
      <c r="D1878" s="21" t="s">
        <v>79</v>
      </c>
      <c r="E1878" s="21" t="s">
        <v>76</v>
      </c>
      <c r="F1878" s="21" t="s">
        <v>72</v>
      </c>
      <c r="G1878" s="21">
        <v>3</v>
      </c>
      <c r="H1878" s="21">
        <v>72</v>
      </c>
    </row>
    <row r="1879" spans="1:8" x14ac:dyDescent="0.25">
      <c r="A1879" s="21">
        <v>2035</v>
      </c>
      <c r="B1879" s="21">
        <v>1</v>
      </c>
      <c r="C1879" s="21">
        <v>3</v>
      </c>
      <c r="D1879" s="21" t="s">
        <v>79</v>
      </c>
      <c r="E1879" s="21" t="s">
        <v>76</v>
      </c>
      <c r="F1879" s="21" t="s">
        <v>72</v>
      </c>
      <c r="G1879" s="21">
        <v>4</v>
      </c>
      <c r="H1879" s="21">
        <v>42</v>
      </c>
    </row>
    <row r="1880" spans="1:8" x14ac:dyDescent="0.25">
      <c r="A1880" s="21">
        <v>2035</v>
      </c>
      <c r="B1880" s="21">
        <v>1</v>
      </c>
      <c r="C1880" s="21">
        <v>3</v>
      </c>
      <c r="D1880" s="21" t="s">
        <v>78</v>
      </c>
      <c r="E1880" s="21" t="s">
        <v>70</v>
      </c>
      <c r="F1880" s="21" t="s">
        <v>71</v>
      </c>
      <c r="G1880" s="21">
        <v>0</v>
      </c>
      <c r="H1880" s="21">
        <v>79</v>
      </c>
    </row>
    <row r="1881" spans="1:8" x14ac:dyDescent="0.25">
      <c r="A1881" s="21">
        <v>2035</v>
      </c>
      <c r="B1881" s="21">
        <v>1</v>
      </c>
      <c r="C1881" s="21">
        <v>3</v>
      </c>
      <c r="D1881" s="21" t="s">
        <v>78</v>
      </c>
      <c r="E1881" s="21" t="s">
        <v>70</v>
      </c>
      <c r="F1881" s="21" t="s">
        <v>71</v>
      </c>
      <c r="G1881" s="21">
        <v>1</v>
      </c>
      <c r="H1881" s="21">
        <v>1461</v>
      </c>
    </row>
    <row r="1882" spans="1:8" x14ac:dyDescent="0.25">
      <c r="A1882" s="21">
        <v>2035</v>
      </c>
      <c r="B1882" s="21">
        <v>1</v>
      </c>
      <c r="C1882" s="21">
        <v>3</v>
      </c>
      <c r="D1882" s="21" t="s">
        <v>78</v>
      </c>
      <c r="E1882" s="21" t="s">
        <v>70</v>
      </c>
      <c r="F1882" s="21" t="s">
        <v>71</v>
      </c>
      <c r="G1882" s="21">
        <v>2</v>
      </c>
      <c r="H1882" s="21">
        <v>4035</v>
      </c>
    </row>
    <row r="1883" spans="1:8" x14ac:dyDescent="0.25">
      <c r="A1883" s="21">
        <v>2035</v>
      </c>
      <c r="B1883" s="21">
        <v>1</v>
      </c>
      <c r="C1883" s="21">
        <v>3</v>
      </c>
      <c r="D1883" s="21" t="s">
        <v>78</v>
      </c>
      <c r="E1883" s="21" t="s">
        <v>70</v>
      </c>
      <c r="F1883" s="21" t="s">
        <v>71</v>
      </c>
      <c r="G1883" s="21">
        <v>3</v>
      </c>
      <c r="H1883" s="21">
        <v>1622</v>
      </c>
    </row>
    <row r="1884" spans="1:8" x14ac:dyDescent="0.25">
      <c r="A1884" s="21">
        <v>2035</v>
      </c>
      <c r="B1884" s="21">
        <v>1</v>
      </c>
      <c r="C1884" s="21">
        <v>3</v>
      </c>
      <c r="D1884" s="21" t="s">
        <v>78</v>
      </c>
      <c r="E1884" s="21" t="s">
        <v>70</v>
      </c>
      <c r="F1884" s="21" t="s">
        <v>71</v>
      </c>
      <c r="G1884" s="21">
        <v>4</v>
      </c>
      <c r="H1884" s="21">
        <v>801</v>
      </c>
    </row>
    <row r="1885" spans="1:8" x14ac:dyDescent="0.25">
      <c r="A1885" s="21">
        <v>2035</v>
      </c>
      <c r="B1885" s="21">
        <v>1</v>
      </c>
      <c r="C1885" s="21">
        <v>3</v>
      </c>
      <c r="D1885" s="21" t="s">
        <v>78</v>
      </c>
      <c r="E1885" s="21" t="s">
        <v>70</v>
      </c>
      <c r="F1885" s="21" t="s">
        <v>72</v>
      </c>
      <c r="G1885" s="21">
        <v>0</v>
      </c>
      <c r="H1885" s="21">
        <v>175</v>
      </c>
    </row>
    <row r="1886" spans="1:8" x14ac:dyDescent="0.25">
      <c r="A1886" s="21">
        <v>2035</v>
      </c>
      <c r="B1886" s="21">
        <v>1</v>
      </c>
      <c r="C1886" s="21">
        <v>3</v>
      </c>
      <c r="D1886" s="21" t="s">
        <v>78</v>
      </c>
      <c r="E1886" s="21" t="s">
        <v>70</v>
      </c>
      <c r="F1886" s="21" t="s">
        <v>72</v>
      </c>
      <c r="G1886" s="21">
        <v>1</v>
      </c>
      <c r="H1886" s="21">
        <v>5114</v>
      </c>
    </row>
    <row r="1887" spans="1:8" x14ac:dyDescent="0.25">
      <c r="A1887" s="21">
        <v>2035</v>
      </c>
      <c r="B1887" s="21">
        <v>1</v>
      </c>
      <c r="C1887" s="21">
        <v>3</v>
      </c>
      <c r="D1887" s="21" t="s">
        <v>78</v>
      </c>
      <c r="E1887" s="21" t="s">
        <v>70</v>
      </c>
      <c r="F1887" s="21" t="s">
        <v>72</v>
      </c>
      <c r="G1887" s="21">
        <v>2</v>
      </c>
      <c r="H1887" s="21">
        <v>14784</v>
      </c>
    </row>
    <row r="1888" spans="1:8" x14ac:dyDescent="0.25">
      <c r="A1888" s="21">
        <v>2035</v>
      </c>
      <c r="B1888" s="21">
        <v>1</v>
      </c>
      <c r="C1888" s="21">
        <v>3</v>
      </c>
      <c r="D1888" s="21" t="s">
        <v>78</v>
      </c>
      <c r="E1888" s="21" t="s">
        <v>70</v>
      </c>
      <c r="F1888" s="21" t="s">
        <v>72</v>
      </c>
      <c r="G1888" s="21">
        <v>3</v>
      </c>
      <c r="H1888" s="21">
        <v>6785</v>
      </c>
    </row>
    <row r="1889" spans="1:8" x14ac:dyDescent="0.25">
      <c r="A1889" s="21">
        <v>2035</v>
      </c>
      <c r="B1889" s="21">
        <v>1</v>
      </c>
      <c r="C1889" s="21">
        <v>3</v>
      </c>
      <c r="D1889" s="21" t="s">
        <v>78</v>
      </c>
      <c r="E1889" s="21" t="s">
        <v>70</v>
      </c>
      <c r="F1889" s="21" t="s">
        <v>72</v>
      </c>
      <c r="G1889" s="21">
        <v>4</v>
      </c>
      <c r="H1889" s="21">
        <v>3208</v>
      </c>
    </row>
    <row r="1890" spans="1:8" x14ac:dyDescent="0.25">
      <c r="A1890" s="21">
        <v>2035</v>
      </c>
      <c r="B1890" s="21">
        <v>1</v>
      </c>
      <c r="C1890" s="21">
        <v>3</v>
      </c>
      <c r="D1890" s="21" t="s">
        <v>78</v>
      </c>
      <c r="E1890" s="21" t="s">
        <v>74</v>
      </c>
      <c r="F1890" s="21" t="s">
        <v>71</v>
      </c>
      <c r="G1890" s="21">
        <v>0</v>
      </c>
      <c r="H1890" s="21">
        <v>30</v>
      </c>
    </row>
    <row r="1891" spans="1:8" x14ac:dyDescent="0.25">
      <c r="A1891" s="21">
        <v>2035</v>
      </c>
      <c r="B1891" s="21">
        <v>1</v>
      </c>
      <c r="C1891" s="21">
        <v>3</v>
      </c>
      <c r="D1891" s="21" t="s">
        <v>78</v>
      </c>
      <c r="E1891" s="21" t="s">
        <v>74</v>
      </c>
      <c r="F1891" s="21" t="s">
        <v>71</v>
      </c>
      <c r="G1891" s="21">
        <v>1</v>
      </c>
      <c r="H1891" s="21">
        <v>61</v>
      </c>
    </row>
    <row r="1892" spans="1:8" x14ac:dyDescent="0.25">
      <c r="A1892" s="21">
        <v>2035</v>
      </c>
      <c r="B1892" s="21">
        <v>1</v>
      </c>
      <c r="C1892" s="21">
        <v>3</v>
      </c>
      <c r="D1892" s="21" t="s">
        <v>78</v>
      </c>
      <c r="E1892" s="21" t="s">
        <v>74</v>
      </c>
      <c r="F1892" s="21" t="s">
        <v>71</v>
      </c>
      <c r="G1892" s="21">
        <v>2</v>
      </c>
      <c r="H1892" s="21">
        <v>102</v>
      </c>
    </row>
    <row r="1893" spans="1:8" x14ac:dyDescent="0.25">
      <c r="A1893" s="21">
        <v>2035</v>
      </c>
      <c r="B1893" s="21">
        <v>1</v>
      </c>
      <c r="C1893" s="21">
        <v>3</v>
      </c>
      <c r="D1893" s="21" t="s">
        <v>78</v>
      </c>
      <c r="E1893" s="21" t="s">
        <v>74</v>
      </c>
      <c r="F1893" s="21" t="s">
        <v>71</v>
      </c>
      <c r="G1893" s="21">
        <v>3</v>
      </c>
      <c r="H1893" s="21">
        <v>36</v>
      </c>
    </row>
    <row r="1894" spans="1:8" x14ac:dyDescent="0.25">
      <c r="A1894" s="21">
        <v>2035</v>
      </c>
      <c r="B1894" s="21">
        <v>1</v>
      </c>
      <c r="C1894" s="21">
        <v>3</v>
      </c>
      <c r="D1894" s="21" t="s">
        <v>78</v>
      </c>
      <c r="E1894" s="21" t="s">
        <v>74</v>
      </c>
      <c r="F1894" s="21" t="s">
        <v>71</v>
      </c>
      <c r="G1894" s="21">
        <v>4</v>
      </c>
      <c r="H1894" s="21">
        <v>19</v>
      </c>
    </row>
    <row r="1895" spans="1:8" x14ac:dyDescent="0.25">
      <c r="A1895" s="21">
        <v>2035</v>
      </c>
      <c r="B1895" s="21">
        <v>1</v>
      </c>
      <c r="C1895" s="21">
        <v>3</v>
      </c>
      <c r="D1895" s="21" t="s">
        <v>78</v>
      </c>
      <c r="E1895" s="21" t="s">
        <v>74</v>
      </c>
      <c r="F1895" s="21" t="s">
        <v>72</v>
      </c>
      <c r="G1895" s="21">
        <v>0</v>
      </c>
      <c r="H1895" s="21">
        <v>9</v>
      </c>
    </row>
    <row r="1896" spans="1:8" x14ac:dyDescent="0.25">
      <c r="A1896" s="21">
        <v>2035</v>
      </c>
      <c r="B1896" s="21">
        <v>1</v>
      </c>
      <c r="C1896" s="21">
        <v>3</v>
      </c>
      <c r="D1896" s="21" t="s">
        <v>78</v>
      </c>
      <c r="E1896" s="21" t="s">
        <v>74</v>
      </c>
      <c r="F1896" s="21" t="s">
        <v>72</v>
      </c>
      <c r="G1896" s="21">
        <v>1</v>
      </c>
      <c r="H1896" s="21">
        <v>25</v>
      </c>
    </row>
    <row r="1897" spans="1:8" x14ac:dyDescent="0.25">
      <c r="A1897" s="21">
        <v>2035</v>
      </c>
      <c r="B1897" s="21">
        <v>1</v>
      </c>
      <c r="C1897" s="21">
        <v>3</v>
      </c>
      <c r="D1897" s="21" t="s">
        <v>78</v>
      </c>
      <c r="E1897" s="21" t="s">
        <v>74</v>
      </c>
      <c r="F1897" s="21" t="s">
        <v>72</v>
      </c>
      <c r="G1897" s="21">
        <v>2</v>
      </c>
      <c r="H1897" s="21">
        <v>16</v>
      </c>
    </row>
    <row r="1898" spans="1:8" x14ac:dyDescent="0.25">
      <c r="A1898" s="21">
        <v>2035</v>
      </c>
      <c r="B1898" s="21">
        <v>1</v>
      </c>
      <c r="C1898" s="21">
        <v>3</v>
      </c>
      <c r="D1898" s="21" t="s">
        <v>78</v>
      </c>
      <c r="E1898" s="21" t="s">
        <v>74</v>
      </c>
      <c r="F1898" s="21" t="s">
        <v>72</v>
      </c>
      <c r="G1898" s="21">
        <v>3</v>
      </c>
      <c r="H1898" s="21">
        <v>5</v>
      </c>
    </row>
    <row r="1899" spans="1:8" x14ac:dyDescent="0.25">
      <c r="A1899" s="21">
        <v>2035</v>
      </c>
      <c r="B1899" s="21">
        <v>1</v>
      </c>
      <c r="C1899" s="21">
        <v>3</v>
      </c>
      <c r="D1899" s="21" t="s">
        <v>78</v>
      </c>
      <c r="E1899" s="21" t="s">
        <v>74</v>
      </c>
      <c r="F1899" s="21" t="s">
        <v>72</v>
      </c>
      <c r="G1899" s="21">
        <v>4</v>
      </c>
      <c r="H1899" s="21">
        <v>3</v>
      </c>
    </row>
    <row r="1900" spans="1:8" x14ac:dyDescent="0.25">
      <c r="A1900" s="21">
        <v>2035</v>
      </c>
      <c r="B1900" s="21">
        <v>1</v>
      </c>
      <c r="C1900" s="21">
        <v>3</v>
      </c>
      <c r="D1900" s="21" t="s">
        <v>78</v>
      </c>
      <c r="E1900" s="21" t="s">
        <v>73</v>
      </c>
      <c r="F1900" s="21" t="s">
        <v>71</v>
      </c>
      <c r="G1900" s="21">
        <v>0</v>
      </c>
      <c r="H1900" s="21">
        <v>163</v>
      </c>
    </row>
    <row r="1901" spans="1:8" x14ac:dyDescent="0.25">
      <c r="A1901" s="21">
        <v>2035</v>
      </c>
      <c r="B1901" s="21">
        <v>1</v>
      </c>
      <c r="C1901" s="21">
        <v>3</v>
      </c>
      <c r="D1901" s="21" t="s">
        <v>78</v>
      </c>
      <c r="E1901" s="21" t="s">
        <v>73</v>
      </c>
      <c r="F1901" s="21" t="s">
        <v>71</v>
      </c>
      <c r="G1901" s="21">
        <v>1</v>
      </c>
      <c r="H1901" s="21">
        <v>1904</v>
      </c>
    </row>
    <row r="1902" spans="1:8" x14ac:dyDescent="0.25">
      <c r="A1902" s="21">
        <v>2035</v>
      </c>
      <c r="B1902" s="21">
        <v>1</v>
      </c>
      <c r="C1902" s="21">
        <v>3</v>
      </c>
      <c r="D1902" s="21" t="s">
        <v>78</v>
      </c>
      <c r="E1902" s="21" t="s">
        <v>73</v>
      </c>
      <c r="F1902" s="21" t="s">
        <v>71</v>
      </c>
      <c r="G1902" s="21">
        <v>2</v>
      </c>
      <c r="H1902" s="21">
        <v>3758</v>
      </c>
    </row>
    <row r="1903" spans="1:8" x14ac:dyDescent="0.25">
      <c r="A1903" s="21">
        <v>2035</v>
      </c>
      <c r="B1903" s="21">
        <v>1</v>
      </c>
      <c r="C1903" s="21">
        <v>3</v>
      </c>
      <c r="D1903" s="21" t="s">
        <v>78</v>
      </c>
      <c r="E1903" s="21" t="s">
        <v>73</v>
      </c>
      <c r="F1903" s="21" t="s">
        <v>71</v>
      </c>
      <c r="G1903" s="21">
        <v>3</v>
      </c>
      <c r="H1903" s="21">
        <v>1865</v>
      </c>
    </row>
    <row r="1904" spans="1:8" x14ac:dyDescent="0.25">
      <c r="A1904" s="21">
        <v>2035</v>
      </c>
      <c r="B1904" s="21">
        <v>1</v>
      </c>
      <c r="C1904" s="21">
        <v>3</v>
      </c>
      <c r="D1904" s="21" t="s">
        <v>78</v>
      </c>
      <c r="E1904" s="21" t="s">
        <v>73</v>
      </c>
      <c r="F1904" s="21" t="s">
        <v>71</v>
      </c>
      <c r="G1904" s="21">
        <v>4</v>
      </c>
      <c r="H1904" s="21">
        <v>1249</v>
      </c>
    </row>
    <row r="1905" spans="1:8" x14ac:dyDescent="0.25">
      <c r="A1905" s="21">
        <v>2035</v>
      </c>
      <c r="B1905" s="21">
        <v>1</v>
      </c>
      <c r="C1905" s="21">
        <v>3</v>
      </c>
      <c r="D1905" s="21" t="s">
        <v>78</v>
      </c>
      <c r="E1905" s="21" t="s">
        <v>73</v>
      </c>
      <c r="F1905" s="21" t="s">
        <v>72</v>
      </c>
      <c r="G1905" s="21">
        <v>0</v>
      </c>
      <c r="H1905" s="21">
        <v>226</v>
      </c>
    </row>
    <row r="1906" spans="1:8" x14ac:dyDescent="0.25">
      <c r="A1906" s="21">
        <v>2035</v>
      </c>
      <c r="B1906" s="21">
        <v>1</v>
      </c>
      <c r="C1906" s="21">
        <v>3</v>
      </c>
      <c r="D1906" s="21" t="s">
        <v>78</v>
      </c>
      <c r="E1906" s="21" t="s">
        <v>73</v>
      </c>
      <c r="F1906" s="21" t="s">
        <v>72</v>
      </c>
      <c r="G1906" s="21">
        <v>1</v>
      </c>
      <c r="H1906" s="21">
        <v>619</v>
      </c>
    </row>
    <row r="1907" spans="1:8" x14ac:dyDescent="0.25">
      <c r="A1907" s="21">
        <v>2035</v>
      </c>
      <c r="B1907" s="21">
        <v>1</v>
      </c>
      <c r="C1907" s="21">
        <v>3</v>
      </c>
      <c r="D1907" s="21" t="s">
        <v>78</v>
      </c>
      <c r="E1907" s="21" t="s">
        <v>73</v>
      </c>
      <c r="F1907" s="21" t="s">
        <v>72</v>
      </c>
      <c r="G1907" s="21">
        <v>2</v>
      </c>
      <c r="H1907" s="21">
        <v>2180</v>
      </c>
    </row>
    <row r="1908" spans="1:8" x14ac:dyDescent="0.25">
      <c r="A1908" s="21">
        <v>2035</v>
      </c>
      <c r="B1908" s="21">
        <v>1</v>
      </c>
      <c r="C1908" s="21">
        <v>3</v>
      </c>
      <c r="D1908" s="21" t="s">
        <v>78</v>
      </c>
      <c r="E1908" s="21" t="s">
        <v>73</v>
      </c>
      <c r="F1908" s="21" t="s">
        <v>72</v>
      </c>
      <c r="G1908" s="21">
        <v>3</v>
      </c>
      <c r="H1908" s="21">
        <v>1246</v>
      </c>
    </row>
    <row r="1909" spans="1:8" x14ac:dyDescent="0.25">
      <c r="A1909" s="21">
        <v>2035</v>
      </c>
      <c r="B1909" s="21">
        <v>1</v>
      </c>
      <c r="C1909" s="21">
        <v>3</v>
      </c>
      <c r="D1909" s="21" t="s">
        <v>78</v>
      </c>
      <c r="E1909" s="21" t="s">
        <v>73</v>
      </c>
      <c r="F1909" s="21" t="s">
        <v>72</v>
      </c>
      <c r="G1909" s="21">
        <v>4</v>
      </c>
      <c r="H1909" s="21">
        <v>811</v>
      </c>
    </row>
    <row r="1910" spans="1:8" x14ac:dyDescent="0.25">
      <c r="A1910" s="21">
        <v>2035</v>
      </c>
      <c r="B1910" s="21">
        <v>1</v>
      </c>
      <c r="C1910" s="21">
        <v>3</v>
      </c>
      <c r="D1910" s="21" t="s">
        <v>78</v>
      </c>
      <c r="E1910" s="21" t="s">
        <v>76</v>
      </c>
      <c r="F1910" s="21" t="s">
        <v>71</v>
      </c>
      <c r="G1910" s="21">
        <v>0</v>
      </c>
      <c r="H1910" s="21">
        <v>95</v>
      </c>
    </row>
    <row r="1911" spans="1:8" x14ac:dyDescent="0.25">
      <c r="A1911" s="21">
        <v>2035</v>
      </c>
      <c r="B1911" s="21">
        <v>1</v>
      </c>
      <c r="C1911" s="21">
        <v>3</v>
      </c>
      <c r="D1911" s="21" t="s">
        <v>78</v>
      </c>
      <c r="E1911" s="21" t="s">
        <v>76</v>
      </c>
      <c r="F1911" s="21" t="s">
        <v>71</v>
      </c>
      <c r="G1911" s="21">
        <v>1</v>
      </c>
      <c r="H1911" s="21">
        <v>133</v>
      </c>
    </row>
    <row r="1912" spans="1:8" x14ac:dyDescent="0.25">
      <c r="A1912" s="21">
        <v>2035</v>
      </c>
      <c r="B1912" s="21">
        <v>1</v>
      </c>
      <c r="C1912" s="21">
        <v>3</v>
      </c>
      <c r="D1912" s="21" t="s">
        <v>78</v>
      </c>
      <c r="E1912" s="21" t="s">
        <v>76</v>
      </c>
      <c r="F1912" s="21" t="s">
        <v>71</v>
      </c>
      <c r="G1912" s="21">
        <v>2</v>
      </c>
      <c r="H1912" s="21">
        <v>148</v>
      </c>
    </row>
    <row r="1913" spans="1:8" x14ac:dyDescent="0.25">
      <c r="A1913" s="21">
        <v>2035</v>
      </c>
      <c r="B1913" s="21">
        <v>1</v>
      </c>
      <c r="C1913" s="21">
        <v>3</v>
      </c>
      <c r="D1913" s="21" t="s">
        <v>78</v>
      </c>
      <c r="E1913" s="21" t="s">
        <v>76</v>
      </c>
      <c r="F1913" s="21" t="s">
        <v>71</v>
      </c>
      <c r="G1913" s="21">
        <v>3</v>
      </c>
      <c r="H1913" s="21">
        <v>60</v>
      </c>
    </row>
    <row r="1914" spans="1:8" x14ac:dyDescent="0.25">
      <c r="A1914" s="21">
        <v>2035</v>
      </c>
      <c r="B1914" s="21">
        <v>1</v>
      </c>
      <c r="C1914" s="21">
        <v>3</v>
      </c>
      <c r="D1914" s="21" t="s">
        <v>78</v>
      </c>
      <c r="E1914" s="21" t="s">
        <v>76</v>
      </c>
      <c r="F1914" s="21" t="s">
        <v>71</v>
      </c>
      <c r="G1914" s="21">
        <v>4</v>
      </c>
      <c r="H1914" s="21">
        <v>50</v>
      </c>
    </row>
    <row r="1915" spans="1:8" x14ac:dyDescent="0.25">
      <c r="A1915" s="21">
        <v>2035</v>
      </c>
      <c r="B1915" s="21">
        <v>1</v>
      </c>
      <c r="C1915" s="21">
        <v>3</v>
      </c>
      <c r="D1915" s="21" t="s">
        <v>78</v>
      </c>
      <c r="E1915" s="21" t="s">
        <v>76</v>
      </c>
      <c r="F1915" s="21" t="s">
        <v>72</v>
      </c>
      <c r="G1915" s="21">
        <v>0</v>
      </c>
      <c r="H1915" s="21">
        <v>436</v>
      </c>
    </row>
    <row r="1916" spans="1:8" x14ac:dyDescent="0.25">
      <c r="A1916" s="21">
        <v>2035</v>
      </c>
      <c r="B1916" s="21">
        <v>1</v>
      </c>
      <c r="C1916" s="21">
        <v>3</v>
      </c>
      <c r="D1916" s="21" t="s">
        <v>78</v>
      </c>
      <c r="E1916" s="21" t="s">
        <v>76</v>
      </c>
      <c r="F1916" s="21" t="s">
        <v>72</v>
      </c>
      <c r="G1916" s="21">
        <v>1</v>
      </c>
      <c r="H1916" s="21">
        <v>433</v>
      </c>
    </row>
    <row r="1917" spans="1:8" x14ac:dyDescent="0.25">
      <c r="A1917" s="21">
        <v>2035</v>
      </c>
      <c r="B1917" s="21">
        <v>1</v>
      </c>
      <c r="C1917" s="21">
        <v>3</v>
      </c>
      <c r="D1917" s="21" t="s">
        <v>78</v>
      </c>
      <c r="E1917" s="21" t="s">
        <v>76</v>
      </c>
      <c r="F1917" s="21" t="s">
        <v>72</v>
      </c>
      <c r="G1917" s="21">
        <v>2</v>
      </c>
      <c r="H1917" s="21">
        <v>603</v>
      </c>
    </row>
    <row r="1918" spans="1:8" x14ac:dyDescent="0.25">
      <c r="A1918" s="21">
        <v>2035</v>
      </c>
      <c r="B1918" s="21">
        <v>1</v>
      </c>
      <c r="C1918" s="21">
        <v>3</v>
      </c>
      <c r="D1918" s="21" t="s">
        <v>78</v>
      </c>
      <c r="E1918" s="21" t="s">
        <v>76</v>
      </c>
      <c r="F1918" s="21" t="s">
        <v>72</v>
      </c>
      <c r="G1918" s="21">
        <v>3</v>
      </c>
      <c r="H1918" s="21">
        <v>215</v>
      </c>
    </row>
    <row r="1919" spans="1:8" x14ac:dyDescent="0.25">
      <c r="A1919" s="21">
        <v>2035</v>
      </c>
      <c r="B1919" s="21">
        <v>1</v>
      </c>
      <c r="C1919" s="21">
        <v>3</v>
      </c>
      <c r="D1919" s="21" t="s">
        <v>78</v>
      </c>
      <c r="E1919" s="21" t="s">
        <v>76</v>
      </c>
      <c r="F1919" s="21" t="s">
        <v>72</v>
      </c>
      <c r="G1919" s="21">
        <v>4</v>
      </c>
      <c r="H1919" s="21">
        <v>143</v>
      </c>
    </row>
    <row r="1920" spans="1:8" x14ac:dyDescent="0.25">
      <c r="A1920" s="21">
        <v>2035</v>
      </c>
      <c r="B1920" s="21">
        <v>1</v>
      </c>
      <c r="C1920" s="21">
        <v>4</v>
      </c>
      <c r="D1920" s="21" t="s">
        <v>75</v>
      </c>
      <c r="E1920" s="21" t="s">
        <v>70</v>
      </c>
      <c r="F1920" s="21" t="s">
        <v>71</v>
      </c>
      <c r="G1920" s="21">
        <v>0</v>
      </c>
      <c r="H1920" s="21">
        <v>26</v>
      </c>
    </row>
    <row r="1921" spans="1:8" x14ac:dyDescent="0.25">
      <c r="A1921" s="21">
        <v>2035</v>
      </c>
      <c r="B1921" s="21">
        <v>1</v>
      </c>
      <c r="C1921" s="21">
        <v>4</v>
      </c>
      <c r="D1921" s="21" t="s">
        <v>75</v>
      </c>
      <c r="E1921" s="21" t="s">
        <v>70</v>
      </c>
      <c r="F1921" s="21" t="s">
        <v>71</v>
      </c>
      <c r="G1921" s="21">
        <v>1</v>
      </c>
      <c r="H1921" s="21">
        <v>372</v>
      </c>
    </row>
    <row r="1922" spans="1:8" x14ac:dyDescent="0.25">
      <c r="A1922" s="21">
        <v>2035</v>
      </c>
      <c r="B1922" s="21">
        <v>1</v>
      </c>
      <c r="C1922" s="21">
        <v>4</v>
      </c>
      <c r="D1922" s="21" t="s">
        <v>75</v>
      </c>
      <c r="E1922" s="21" t="s">
        <v>70</v>
      </c>
      <c r="F1922" s="21" t="s">
        <v>71</v>
      </c>
      <c r="G1922" s="21">
        <v>2</v>
      </c>
      <c r="H1922" s="21">
        <v>1089</v>
      </c>
    </row>
    <row r="1923" spans="1:8" x14ac:dyDescent="0.25">
      <c r="A1923" s="21">
        <v>2035</v>
      </c>
      <c r="B1923" s="21">
        <v>1</v>
      </c>
      <c r="C1923" s="21">
        <v>4</v>
      </c>
      <c r="D1923" s="21" t="s">
        <v>75</v>
      </c>
      <c r="E1923" s="21" t="s">
        <v>70</v>
      </c>
      <c r="F1923" s="21" t="s">
        <v>71</v>
      </c>
      <c r="G1923" s="21">
        <v>3</v>
      </c>
      <c r="H1923" s="21">
        <v>584</v>
      </c>
    </row>
    <row r="1924" spans="1:8" x14ac:dyDescent="0.25">
      <c r="A1924" s="21">
        <v>2035</v>
      </c>
      <c r="B1924" s="21">
        <v>1</v>
      </c>
      <c r="C1924" s="21">
        <v>4</v>
      </c>
      <c r="D1924" s="21" t="s">
        <v>75</v>
      </c>
      <c r="E1924" s="21" t="s">
        <v>70</v>
      </c>
      <c r="F1924" s="21" t="s">
        <v>71</v>
      </c>
      <c r="G1924" s="21">
        <v>4</v>
      </c>
      <c r="H1924" s="21">
        <v>296</v>
      </c>
    </row>
    <row r="1925" spans="1:8" x14ac:dyDescent="0.25">
      <c r="A1925" s="21">
        <v>2035</v>
      </c>
      <c r="B1925" s="21">
        <v>1</v>
      </c>
      <c r="C1925" s="21">
        <v>4</v>
      </c>
      <c r="D1925" s="21" t="s">
        <v>75</v>
      </c>
      <c r="E1925" s="21" t="s">
        <v>70</v>
      </c>
      <c r="F1925" s="21" t="s">
        <v>72</v>
      </c>
      <c r="G1925" s="21">
        <v>0</v>
      </c>
      <c r="H1925" s="21">
        <v>74</v>
      </c>
    </row>
    <row r="1926" spans="1:8" x14ac:dyDescent="0.25">
      <c r="A1926" s="21">
        <v>2035</v>
      </c>
      <c r="B1926" s="21">
        <v>1</v>
      </c>
      <c r="C1926" s="21">
        <v>4</v>
      </c>
      <c r="D1926" s="21" t="s">
        <v>75</v>
      </c>
      <c r="E1926" s="21" t="s">
        <v>70</v>
      </c>
      <c r="F1926" s="21" t="s">
        <v>72</v>
      </c>
      <c r="G1926" s="21">
        <v>1</v>
      </c>
      <c r="H1926" s="21">
        <v>1494</v>
      </c>
    </row>
    <row r="1927" spans="1:8" x14ac:dyDescent="0.25">
      <c r="A1927" s="21">
        <v>2035</v>
      </c>
      <c r="B1927" s="21">
        <v>1</v>
      </c>
      <c r="C1927" s="21">
        <v>4</v>
      </c>
      <c r="D1927" s="21" t="s">
        <v>75</v>
      </c>
      <c r="E1927" s="21" t="s">
        <v>70</v>
      </c>
      <c r="F1927" s="21" t="s">
        <v>72</v>
      </c>
      <c r="G1927" s="21">
        <v>2</v>
      </c>
      <c r="H1927" s="21">
        <v>4055</v>
      </c>
    </row>
    <row r="1928" spans="1:8" x14ac:dyDescent="0.25">
      <c r="A1928" s="21">
        <v>2035</v>
      </c>
      <c r="B1928" s="21">
        <v>1</v>
      </c>
      <c r="C1928" s="21">
        <v>4</v>
      </c>
      <c r="D1928" s="21" t="s">
        <v>75</v>
      </c>
      <c r="E1928" s="21" t="s">
        <v>70</v>
      </c>
      <c r="F1928" s="21" t="s">
        <v>72</v>
      </c>
      <c r="G1928" s="21">
        <v>3</v>
      </c>
      <c r="H1928" s="21">
        <v>1769</v>
      </c>
    </row>
    <row r="1929" spans="1:8" x14ac:dyDescent="0.25">
      <c r="A1929" s="21">
        <v>2035</v>
      </c>
      <c r="B1929" s="21">
        <v>1</v>
      </c>
      <c r="C1929" s="21">
        <v>4</v>
      </c>
      <c r="D1929" s="21" t="s">
        <v>75</v>
      </c>
      <c r="E1929" s="21" t="s">
        <v>70</v>
      </c>
      <c r="F1929" s="21" t="s">
        <v>72</v>
      </c>
      <c r="G1929" s="21">
        <v>4</v>
      </c>
      <c r="H1929" s="21">
        <v>780</v>
      </c>
    </row>
    <row r="1930" spans="1:8" x14ac:dyDescent="0.25">
      <c r="A1930" s="21">
        <v>2035</v>
      </c>
      <c r="B1930" s="21">
        <v>1</v>
      </c>
      <c r="C1930" s="21">
        <v>4</v>
      </c>
      <c r="D1930" s="21" t="s">
        <v>75</v>
      </c>
      <c r="E1930" s="21" t="s">
        <v>74</v>
      </c>
      <c r="F1930" s="21" t="s">
        <v>71</v>
      </c>
      <c r="G1930" s="21">
        <v>0</v>
      </c>
      <c r="H1930" s="21">
        <v>7</v>
      </c>
    </row>
    <row r="1931" spans="1:8" x14ac:dyDescent="0.25">
      <c r="A1931" s="21">
        <v>2035</v>
      </c>
      <c r="B1931" s="21">
        <v>1</v>
      </c>
      <c r="C1931" s="21">
        <v>4</v>
      </c>
      <c r="D1931" s="21" t="s">
        <v>75</v>
      </c>
      <c r="E1931" s="21" t="s">
        <v>74</v>
      </c>
      <c r="F1931" s="21" t="s">
        <v>71</v>
      </c>
      <c r="G1931" s="21">
        <v>1</v>
      </c>
      <c r="H1931" s="21">
        <v>14</v>
      </c>
    </row>
    <row r="1932" spans="1:8" x14ac:dyDescent="0.25">
      <c r="A1932" s="21">
        <v>2035</v>
      </c>
      <c r="B1932" s="21">
        <v>1</v>
      </c>
      <c r="C1932" s="21">
        <v>4</v>
      </c>
      <c r="D1932" s="21" t="s">
        <v>75</v>
      </c>
      <c r="E1932" s="21" t="s">
        <v>74</v>
      </c>
      <c r="F1932" s="21" t="s">
        <v>71</v>
      </c>
      <c r="G1932" s="21">
        <v>2</v>
      </c>
      <c r="H1932" s="21">
        <v>15</v>
      </c>
    </row>
    <row r="1933" spans="1:8" x14ac:dyDescent="0.25">
      <c r="A1933" s="21">
        <v>2035</v>
      </c>
      <c r="B1933" s="21">
        <v>1</v>
      </c>
      <c r="C1933" s="21">
        <v>4</v>
      </c>
      <c r="D1933" s="21" t="s">
        <v>75</v>
      </c>
      <c r="E1933" s="21" t="s">
        <v>74</v>
      </c>
      <c r="F1933" s="21" t="s">
        <v>71</v>
      </c>
      <c r="G1933" s="21">
        <v>3</v>
      </c>
      <c r="H1933" s="21">
        <v>13</v>
      </c>
    </row>
    <row r="1934" spans="1:8" x14ac:dyDescent="0.25">
      <c r="A1934" s="21">
        <v>2035</v>
      </c>
      <c r="B1934" s="21">
        <v>1</v>
      </c>
      <c r="C1934" s="21">
        <v>4</v>
      </c>
      <c r="D1934" s="21" t="s">
        <v>75</v>
      </c>
      <c r="E1934" s="21" t="s">
        <v>74</v>
      </c>
      <c r="F1934" s="21" t="s">
        <v>71</v>
      </c>
      <c r="G1934" s="21">
        <v>4</v>
      </c>
      <c r="H1934" s="21">
        <v>6</v>
      </c>
    </row>
    <row r="1935" spans="1:8" x14ac:dyDescent="0.25">
      <c r="A1935" s="21">
        <v>2035</v>
      </c>
      <c r="B1935" s="21">
        <v>1</v>
      </c>
      <c r="C1935" s="21">
        <v>4</v>
      </c>
      <c r="D1935" s="21" t="s">
        <v>75</v>
      </c>
      <c r="E1935" s="21" t="s">
        <v>74</v>
      </c>
      <c r="F1935" s="21" t="s">
        <v>72</v>
      </c>
      <c r="G1935" s="21">
        <v>0</v>
      </c>
      <c r="H1935" s="21">
        <v>6</v>
      </c>
    </row>
    <row r="1936" spans="1:8" x14ac:dyDescent="0.25">
      <c r="A1936" s="21">
        <v>2035</v>
      </c>
      <c r="B1936" s="21">
        <v>1</v>
      </c>
      <c r="C1936" s="21">
        <v>4</v>
      </c>
      <c r="D1936" s="21" t="s">
        <v>75</v>
      </c>
      <c r="E1936" s="21" t="s">
        <v>74</v>
      </c>
      <c r="F1936" s="21" t="s">
        <v>72</v>
      </c>
      <c r="G1936" s="21">
        <v>1</v>
      </c>
      <c r="H1936" s="21">
        <v>14</v>
      </c>
    </row>
    <row r="1937" spans="1:8" x14ac:dyDescent="0.25">
      <c r="A1937" s="21">
        <v>2035</v>
      </c>
      <c r="B1937" s="21">
        <v>1</v>
      </c>
      <c r="C1937" s="21">
        <v>4</v>
      </c>
      <c r="D1937" s="21" t="s">
        <v>75</v>
      </c>
      <c r="E1937" s="21" t="s">
        <v>74</v>
      </c>
      <c r="F1937" s="21" t="s">
        <v>72</v>
      </c>
      <c r="G1937" s="21">
        <v>2</v>
      </c>
      <c r="H1937" s="21">
        <v>23</v>
      </c>
    </row>
    <row r="1938" spans="1:8" x14ac:dyDescent="0.25">
      <c r="A1938" s="21">
        <v>2035</v>
      </c>
      <c r="B1938" s="21">
        <v>1</v>
      </c>
      <c r="C1938" s="21">
        <v>4</v>
      </c>
      <c r="D1938" s="21" t="s">
        <v>75</v>
      </c>
      <c r="E1938" s="21" t="s">
        <v>74</v>
      </c>
      <c r="F1938" s="21" t="s">
        <v>72</v>
      </c>
      <c r="G1938" s="21">
        <v>3</v>
      </c>
      <c r="H1938" s="21">
        <v>11</v>
      </c>
    </row>
    <row r="1939" spans="1:8" x14ac:dyDescent="0.25">
      <c r="A1939" s="21">
        <v>2035</v>
      </c>
      <c r="B1939" s="21">
        <v>1</v>
      </c>
      <c r="C1939" s="21">
        <v>4</v>
      </c>
      <c r="D1939" s="21" t="s">
        <v>75</v>
      </c>
      <c r="E1939" s="21" t="s">
        <v>74</v>
      </c>
      <c r="F1939" s="21" t="s">
        <v>72</v>
      </c>
      <c r="G1939" s="21">
        <v>4</v>
      </c>
      <c r="H1939" s="21">
        <v>3</v>
      </c>
    </row>
    <row r="1940" spans="1:8" x14ac:dyDescent="0.25">
      <c r="A1940" s="21">
        <v>2035</v>
      </c>
      <c r="B1940" s="21">
        <v>1</v>
      </c>
      <c r="C1940" s="21">
        <v>4</v>
      </c>
      <c r="D1940" s="21" t="s">
        <v>75</v>
      </c>
      <c r="E1940" s="21" t="s">
        <v>73</v>
      </c>
      <c r="F1940" s="21" t="s">
        <v>71</v>
      </c>
      <c r="G1940" s="21">
        <v>0</v>
      </c>
      <c r="H1940" s="21">
        <v>49</v>
      </c>
    </row>
    <row r="1941" spans="1:8" x14ac:dyDescent="0.25">
      <c r="A1941" s="21">
        <v>2035</v>
      </c>
      <c r="B1941" s="21">
        <v>1</v>
      </c>
      <c r="C1941" s="21">
        <v>4</v>
      </c>
      <c r="D1941" s="21" t="s">
        <v>75</v>
      </c>
      <c r="E1941" s="21" t="s">
        <v>73</v>
      </c>
      <c r="F1941" s="21" t="s">
        <v>71</v>
      </c>
      <c r="G1941" s="21">
        <v>1</v>
      </c>
      <c r="H1941" s="21">
        <v>629</v>
      </c>
    </row>
    <row r="1942" spans="1:8" x14ac:dyDescent="0.25">
      <c r="A1942" s="21">
        <v>2035</v>
      </c>
      <c r="B1942" s="21">
        <v>1</v>
      </c>
      <c r="C1942" s="21">
        <v>4</v>
      </c>
      <c r="D1942" s="21" t="s">
        <v>75</v>
      </c>
      <c r="E1942" s="21" t="s">
        <v>73</v>
      </c>
      <c r="F1942" s="21" t="s">
        <v>71</v>
      </c>
      <c r="G1942" s="21">
        <v>2</v>
      </c>
      <c r="H1942" s="21">
        <v>1607</v>
      </c>
    </row>
    <row r="1943" spans="1:8" x14ac:dyDescent="0.25">
      <c r="A1943" s="21">
        <v>2035</v>
      </c>
      <c r="B1943" s="21">
        <v>1</v>
      </c>
      <c r="C1943" s="21">
        <v>4</v>
      </c>
      <c r="D1943" s="21" t="s">
        <v>75</v>
      </c>
      <c r="E1943" s="21" t="s">
        <v>73</v>
      </c>
      <c r="F1943" s="21" t="s">
        <v>71</v>
      </c>
      <c r="G1943" s="21">
        <v>3</v>
      </c>
      <c r="H1943" s="21">
        <v>874</v>
      </c>
    </row>
    <row r="1944" spans="1:8" x14ac:dyDescent="0.25">
      <c r="A1944" s="21">
        <v>2035</v>
      </c>
      <c r="B1944" s="21">
        <v>1</v>
      </c>
      <c r="C1944" s="21">
        <v>4</v>
      </c>
      <c r="D1944" s="21" t="s">
        <v>75</v>
      </c>
      <c r="E1944" s="21" t="s">
        <v>73</v>
      </c>
      <c r="F1944" s="21" t="s">
        <v>71</v>
      </c>
      <c r="G1944" s="21">
        <v>4</v>
      </c>
      <c r="H1944" s="21">
        <v>511</v>
      </c>
    </row>
    <row r="1945" spans="1:8" x14ac:dyDescent="0.25">
      <c r="A1945" s="21">
        <v>2035</v>
      </c>
      <c r="B1945" s="21">
        <v>1</v>
      </c>
      <c r="C1945" s="21">
        <v>4</v>
      </c>
      <c r="D1945" s="21" t="s">
        <v>75</v>
      </c>
      <c r="E1945" s="21" t="s">
        <v>73</v>
      </c>
      <c r="F1945" s="21" t="s">
        <v>72</v>
      </c>
      <c r="G1945" s="21">
        <v>0</v>
      </c>
      <c r="H1945" s="21">
        <v>52</v>
      </c>
    </row>
    <row r="1946" spans="1:8" x14ac:dyDescent="0.25">
      <c r="A1946" s="21">
        <v>2035</v>
      </c>
      <c r="B1946" s="21">
        <v>1</v>
      </c>
      <c r="C1946" s="21">
        <v>4</v>
      </c>
      <c r="D1946" s="21" t="s">
        <v>75</v>
      </c>
      <c r="E1946" s="21" t="s">
        <v>73</v>
      </c>
      <c r="F1946" s="21" t="s">
        <v>72</v>
      </c>
      <c r="G1946" s="21">
        <v>1</v>
      </c>
      <c r="H1946" s="21">
        <v>146</v>
      </c>
    </row>
    <row r="1947" spans="1:8" x14ac:dyDescent="0.25">
      <c r="A1947" s="21">
        <v>2035</v>
      </c>
      <c r="B1947" s="21">
        <v>1</v>
      </c>
      <c r="C1947" s="21">
        <v>4</v>
      </c>
      <c r="D1947" s="21" t="s">
        <v>75</v>
      </c>
      <c r="E1947" s="21" t="s">
        <v>73</v>
      </c>
      <c r="F1947" s="21" t="s">
        <v>72</v>
      </c>
      <c r="G1947" s="21">
        <v>2</v>
      </c>
      <c r="H1947" s="21">
        <v>474</v>
      </c>
    </row>
    <row r="1948" spans="1:8" x14ac:dyDescent="0.25">
      <c r="A1948" s="21">
        <v>2035</v>
      </c>
      <c r="B1948" s="21">
        <v>1</v>
      </c>
      <c r="C1948" s="21">
        <v>4</v>
      </c>
      <c r="D1948" s="21" t="s">
        <v>75</v>
      </c>
      <c r="E1948" s="21" t="s">
        <v>73</v>
      </c>
      <c r="F1948" s="21" t="s">
        <v>72</v>
      </c>
      <c r="G1948" s="21">
        <v>3</v>
      </c>
      <c r="H1948" s="21">
        <v>277</v>
      </c>
    </row>
    <row r="1949" spans="1:8" x14ac:dyDescent="0.25">
      <c r="A1949" s="21">
        <v>2035</v>
      </c>
      <c r="B1949" s="21">
        <v>1</v>
      </c>
      <c r="C1949" s="21">
        <v>4</v>
      </c>
      <c r="D1949" s="21" t="s">
        <v>75</v>
      </c>
      <c r="E1949" s="21" t="s">
        <v>73</v>
      </c>
      <c r="F1949" s="21" t="s">
        <v>72</v>
      </c>
      <c r="G1949" s="21">
        <v>4</v>
      </c>
      <c r="H1949" s="21">
        <v>161</v>
      </c>
    </row>
    <row r="1950" spans="1:8" x14ac:dyDescent="0.25">
      <c r="A1950" s="21">
        <v>2035</v>
      </c>
      <c r="B1950" s="21">
        <v>1</v>
      </c>
      <c r="C1950" s="21">
        <v>4</v>
      </c>
      <c r="D1950" s="21" t="s">
        <v>75</v>
      </c>
      <c r="E1950" s="21" t="s">
        <v>76</v>
      </c>
      <c r="F1950" s="21" t="s">
        <v>71</v>
      </c>
      <c r="G1950" s="21">
        <v>0</v>
      </c>
      <c r="H1950" s="21">
        <v>18</v>
      </c>
    </row>
    <row r="1951" spans="1:8" x14ac:dyDescent="0.25">
      <c r="A1951" s="21">
        <v>2035</v>
      </c>
      <c r="B1951" s="21">
        <v>1</v>
      </c>
      <c r="C1951" s="21">
        <v>4</v>
      </c>
      <c r="D1951" s="21" t="s">
        <v>75</v>
      </c>
      <c r="E1951" s="21" t="s">
        <v>76</v>
      </c>
      <c r="F1951" s="21" t="s">
        <v>71</v>
      </c>
      <c r="G1951" s="21">
        <v>1</v>
      </c>
      <c r="H1951" s="21">
        <v>33</v>
      </c>
    </row>
    <row r="1952" spans="1:8" x14ac:dyDescent="0.25">
      <c r="A1952" s="21">
        <v>2035</v>
      </c>
      <c r="B1952" s="21">
        <v>1</v>
      </c>
      <c r="C1952" s="21">
        <v>4</v>
      </c>
      <c r="D1952" s="21" t="s">
        <v>75</v>
      </c>
      <c r="E1952" s="21" t="s">
        <v>76</v>
      </c>
      <c r="F1952" s="21" t="s">
        <v>71</v>
      </c>
      <c r="G1952" s="21">
        <v>2</v>
      </c>
      <c r="H1952" s="21">
        <v>70</v>
      </c>
    </row>
    <row r="1953" spans="1:8" x14ac:dyDescent="0.25">
      <c r="A1953" s="21">
        <v>2035</v>
      </c>
      <c r="B1953" s="21">
        <v>1</v>
      </c>
      <c r="C1953" s="21">
        <v>4</v>
      </c>
      <c r="D1953" s="21" t="s">
        <v>75</v>
      </c>
      <c r="E1953" s="21" t="s">
        <v>76</v>
      </c>
      <c r="F1953" s="21" t="s">
        <v>71</v>
      </c>
      <c r="G1953" s="21">
        <v>3</v>
      </c>
      <c r="H1953" s="21">
        <v>28</v>
      </c>
    </row>
    <row r="1954" spans="1:8" x14ac:dyDescent="0.25">
      <c r="A1954" s="21">
        <v>2035</v>
      </c>
      <c r="B1954" s="21">
        <v>1</v>
      </c>
      <c r="C1954" s="21">
        <v>4</v>
      </c>
      <c r="D1954" s="21" t="s">
        <v>75</v>
      </c>
      <c r="E1954" s="21" t="s">
        <v>76</v>
      </c>
      <c r="F1954" s="21" t="s">
        <v>71</v>
      </c>
      <c r="G1954" s="21">
        <v>4</v>
      </c>
      <c r="H1954" s="21">
        <v>11</v>
      </c>
    </row>
    <row r="1955" spans="1:8" x14ac:dyDescent="0.25">
      <c r="A1955" s="21">
        <v>2035</v>
      </c>
      <c r="B1955" s="21">
        <v>1</v>
      </c>
      <c r="C1955" s="21">
        <v>4</v>
      </c>
      <c r="D1955" s="21" t="s">
        <v>75</v>
      </c>
      <c r="E1955" s="21" t="s">
        <v>76</v>
      </c>
      <c r="F1955" s="21" t="s">
        <v>72</v>
      </c>
      <c r="G1955" s="21">
        <v>0</v>
      </c>
      <c r="H1955" s="21">
        <v>129</v>
      </c>
    </row>
    <row r="1956" spans="1:8" x14ac:dyDescent="0.25">
      <c r="A1956" s="21">
        <v>2035</v>
      </c>
      <c r="B1956" s="21">
        <v>1</v>
      </c>
      <c r="C1956" s="21">
        <v>4</v>
      </c>
      <c r="D1956" s="21" t="s">
        <v>75</v>
      </c>
      <c r="E1956" s="21" t="s">
        <v>76</v>
      </c>
      <c r="F1956" s="21" t="s">
        <v>72</v>
      </c>
      <c r="G1956" s="21">
        <v>1</v>
      </c>
      <c r="H1956" s="21">
        <v>161</v>
      </c>
    </row>
    <row r="1957" spans="1:8" x14ac:dyDescent="0.25">
      <c r="A1957" s="21">
        <v>2035</v>
      </c>
      <c r="B1957" s="21">
        <v>1</v>
      </c>
      <c r="C1957" s="21">
        <v>4</v>
      </c>
      <c r="D1957" s="21" t="s">
        <v>75</v>
      </c>
      <c r="E1957" s="21" t="s">
        <v>76</v>
      </c>
      <c r="F1957" s="21" t="s">
        <v>72</v>
      </c>
      <c r="G1957" s="21">
        <v>2</v>
      </c>
      <c r="H1957" s="21">
        <v>151</v>
      </c>
    </row>
    <row r="1958" spans="1:8" x14ac:dyDescent="0.25">
      <c r="A1958" s="21">
        <v>2035</v>
      </c>
      <c r="B1958" s="21">
        <v>1</v>
      </c>
      <c r="C1958" s="21">
        <v>4</v>
      </c>
      <c r="D1958" s="21" t="s">
        <v>75</v>
      </c>
      <c r="E1958" s="21" t="s">
        <v>76</v>
      </c>
      <c r="F1958" s="21" t="s">
        <v>72</v>
      </c>
      <c r="G1958" s="21">
        <v>3</v>
      </c>
      <c r="H1958" s="21">
        <v>65</v>
      </c>
    </row>
    <row r="1959" spans="1:8" x14ac:dyDescent="0.25">
      <c r="A1959" s="21">
        <v>2035</v>
      </c>
      <c r="B1959" s="21">
        <v>1</v>
      </c>
      <c r="C1959" s="21">
        <v>4</v>
      </c>
      <c r="D1959" s="21" t="s">
        <v>75</v>
      </c>
      <c r="E1959" s="21" t="s">
        <v>76</v>
      </c>
      <c r="F1959" s="21" t="s">
        <v>72</v>
      </c>
      <c r="G1959" s="21">
        <v>4</v>
      </c>
      <c r="H1959" s="21">
        <v>42</v>
      </c>
    </row>
    <row r="1960" spans="1:8" x14ac:dyDescent="0.25">
      <c r="A1960" s="21">
        <v>2035</v>
      </c>
      <c r="B1960" s="21">
        <v>1</v>
      </c>
      <c r="C1960" s="21">
        <v>4</v>
      </c>
      <c r="D1960" s="21" t="s">
        <v>69</v>
      </c>
      <c r="E1960" s="21" t="s">
        <v>70</v>
      </c>
      <c r="F1960" s="21" t="s">
        <v>71</v>
      </c>
      <c r="G1960" s="21">
        <v>0</v>
      </c>
      <c r="H1960" s="21">
        <v>1</v>
      </c>
    </row>
    <row r="1961" spans="1:8" x14ac:dyDescent="0.25">
      <c r="A1961" s="21">
        <v>2035</v>
      </c>
      <c r="B1961" s="21">
        <v>1</v>
      </c>
      <c r="C1961" s="21">
        <v>4</v>
      </c>
      <c r="D1961" s="21" t="s">
        <v>69</v>
      </c>
      <c r="E1961" s="21" t="s">
        <v>70</v>
      </c>
      <c r="F1961" s="21" t="s">
        <v>71</v>
      </c>
      <c r="G1961" s="21">
        <v>1</v>
      </c>
      <c r="H1961" s="21">
        <v>12</v>
      </c>
    </row>
    <row r="1962" spans="1:8" x14ac:dyDescent="0.25">
      <c r="A1962" s="21">
        <v>2035</v>
      </c>
      <c r="B1962" s="21">
        <v>1</v>
      </c>
      <c r="C1962" s="21">
        <v>4</v>
      </c>
      <c r="D1962" s="21" t="s">
        <v>69</v>
      </c>
      <c r="E1962" s="21" t="s">
        <v>70</v>
      </c>
      <c r="F1962" s="21" t="s">
        <v>71</v>
      </c>
      <c r="G1962" s="21">
        <v>2</v>
      </c>
      <c r="H1962" s="21">
        <v>40</v>
      </c>
    </row>
    <row r="1963" spans="1:8" x14ac:dyDescent="0.25">
      <c r="A1963" s="21">
        <v>2035</v>
      </c>
      <c r="B1963" s="21">
        <v>1</v>
      </c>
      <c r="C1963" s="21">
        <v>4</v>
      </c>
      <c r="D1963" s="21" t="s">
        <v>69</v>
      </c>
      <c r="E1963" s="21" t="s">
        <v>70</v>
      </c>
      <c r="F1963" s="21" t="s">
        <v>71</v>
      </c>
      <c r="G1963" s="21">
        <v>3</v>
      </c>
      <c r="H1963" s="21">
        <v>24</v>
      </c>
    </row>
    <row r="1964" spans="1:8" x14ac:dyDescent="0.25">
      <c r="A1964" s="21">
        <v>2035</v>
      </c>
      <c r="B1964" s="21">
        <v>1</v>
      </c>
      <c r="C1964" s="21">
        <v>4</v>
      </c>
      <c r="D1964" s="21" t="s">
        <v>69</v>
      </c>
      <c r="E1964" s="21" t="s">
        <v>70</v>
      </c>
      <c r="F1964" s="21" t="s">
        <v>71</v>
      </c>
      <c r="G1964" s="21">
        <v>4</v>
      </c>
      <c r="H1964" s="21">
        <v>9</v>
      </c>
    </row>
    <row r="1965" spans="1:8" x14ac:dyDescent="0.25">
      <c r="A1965" s="21">
        <v>2035</v>
      </c>
      <c r="B1965" s="21">
        <v>1</v>
      </c>
      <c r="C1965" s="21">
        <v>4</v>
      </c>
      <c r="D1965" s="21" t="s">
        <v>69</v>
      </c>
      <c r="E1965" s="21" t="s">
        <v>70</v>
      </c>
      <c r="F1965" s="21" t="s">
        <v>72</v>
      </c>
      <c r="G1965" s="21">
        <v>0</v>
      </c>
      <c r="H1965" s="21">
        <v>26</v>
      </c>
    </row>
    <row r="1966" spans="1:8" x14ac:dyDescent="0.25">
      <c r="A1966" s="21">
        <v>2035</v>
      </c>
      <c r="B1966" s="21">
        <v>1</v>
      </c>
      <c r="C1966" s="21">
        <v>4</v>
      </c>
      <c r="D1966" s="21" t="s">
        <v>69</v>
      </c>
      <c r="E1966" s="21" t="s">
        <v>70</v>
      </c>
      <c r="F1966" s="21" t="s">
        <v>72</v>
      </c>
      <c r="G1966" s="21">
        <v>1</v>
      </c>
      <c r="H1966" s="21">
        <v>382</v>
      </c>
    </row>
    <row r="1967" spans="1:8" x14ac:dyDescent="0.25">
      <c r="A1967" s="21">
        <v>2035</v>
      </c>
      <c r="B1967" s="21">
        <v>1</v>
      </c>
      <c r="C1967" s="21">
        <v>4</v>
      </c>
      <c r="D1967" s="21" t="s">
        <v>69</v>
      </c>
      <c r="E1967" s="21" t="s">
        <v>70</v>
      </c>
      <c r="F1967" s="21" t="s">
        <v>72</v>
      </c>
      <c r="G1967" s="21">
        <v>2</v>
      </c>
      <c r="H1967" s="21">
        <v>1003</v>
      </c>
    </row>
    <row r="1968" spans="1:8" x14ac:dyDescent="0.25">
      <c r="A1968" s="21">
        <v>2035</v>
      </c>
      <c r="B1968" s="21">
        <v>1</v>
      </c>
      <c r="C1968" s="21">
        <v>4</v>
      </c>
      <c r="D1968" s="21" t="s">
        <v>69</v>
      </c>
      <c r="E1968" s="21" t="s">
        <v>70</v>
      </c>
      <c r="F1968" s="21" t="s">
        <v>72</v>
      </c>
      <c r="G1968" s="21">
        <v>3</v>
      </c>
      <c r="H1968" s="21">
        <v>474</v>
      </c>
    </row>
    <row r="1969" spans="1:8" x14ac:dyDescent="0.25">
      <c r="A1969" s="21">
        <v>2035</v>
      </c>
      <c r="B1969" s="21">
        <v>1</v>
      </c>
      <c r="C1969" s="21">
        <v>4</v>
      </c>
      <c r="D1969" s="21" t="s">
        <v>69</v>
      </c>
      <c r="E1969" s="21" t="s">
        <v>70</v>
      </c>
      <c r="F1969" s="21" t="s">
        <v>72</v>
      </c>
      <c r="G1969" s="21">
        <v>4</v>
      </c>
      <c r="H1969" s="21">
        <v>210</v>
      </c>
    </row>
    <row r="1970" spans="1:8" x14ac:dyDescent="0.25">
      <c r="A1970" s="21">
        <v>2035</v>
      </c>
      <c r="B1970" s="21">
        <v>1</v>
      </c>
      <c r="C1970" s="21">
        <v>4</v>
      </c>
      <c r="D1970" s="21" t="s">
        <v>69</v>
      </c>
      <c r="E1970" s="21" t="s">
        <v>74</v>
      </c>
      <c r="F1970" s="21" t="s">
        <v>71</v>
      </c>
      <c r="G1970" s="21">
        <v>2</v>
      </c>
      <c r="H1970" s="21">
        <v>2</v>
      </c>
    </row>
    <row r="1971" spans="1:8" x14ac:dyDescent="0.25">
      <c r="A1971" s="21">
        <v>2035</v>
      </c>
      <c r="B1971" s="21">
        <v>1</v>
      </c>
      <c r="C1971" s="21">
        <v>4</v>
      </c>
      <c r="D1971" s="21" t="s">
        <v>69</v>
      </c>
      <c r="E1971" s="21" t="s">
        <v>74</v>
      </c>
      <c r="F1971" s="21" t="s">
        <v>72</v>
      </c>
      <c r="G1971" s="21">
        <v>1</v>
      </c>
      <c r="H1971" s="21">
        <v>5</v>
      </c>
    </row>
    <row r="1972" spans="1:8" x14ac:dyDescent="0.25">
      <c r="A1972" s="21">
        <v>2035</v>
      </c>
      <c r="B1972" s="21">
        <v>1</v>
      </c>
      <c r="C1972" s="21">
        <v>4</v>
      </c>
      <c r="D1972" s="21" t="s">
        <v>69</v>
      </c>
      <c r="E1972" s="21" t="s">
        <v>74</v>
      </c>
      <c r="F1972" s="21" t="s">
        <v>72</v>
      </c>
      <c r="G1972" s="21">
        <v>2</v>
      </c>
      <c r="H1972" s="21">
        <v>6</v>
      </c>
    </row>
    <row r="1973" spans="1:8" x14ac:dyDescent="0.25">
      <c r="A1973" s="21">
        <v>2035</v>
      </c>
      <c r="B1973" s="21">
        <v>1</v>
      </c>
      <c r="C1973" s="21">
        <v>4</v>
      </c>
      <c r="D1973" s="21" t="s">
        <v>69</v>
      </c>
      <c r="E1973" s="21" t="s">
        <v>74</v>
      </c>
      <c r="F1973" s="21" t="s">
        <v>72</v>
      </c>
      <c r="G1973" s="21">
        <v>3</v>
      </c>
      <c r="H1973" s="21">
        <v>2</v>
      </c>
    </row>
    <row r="1974" spans="1:8" x14ac:dyDescent="0.25">
      <c r="A1974" s="21">
        <v>2035</v>
      </c>
      <c r="B1974" s="21">
        <v>1</v>
      </c>
      <c r="C1974" s="21">
        <v>4</v>
      </c>
      <c r="D1974" s="21" t="s">
        <v>69</v>
      </c>
      <c r="E1974" s="21" t="s">
        <v>73</v>
      </c>
      <c r="F1974" s="21" t="s">
        <v>71</v>
      </c>
      <c r="G1974" s="21">
        <v>1</v>
      </c>
      <c r="H1974" s="21">
        <v>20</v>
      </c>
    </row>
    <row r="1975" spans="1:8" x14ac:dyDescent="0.25">
      <c r="A1975" s="21">
        <v>2035</v>
      </c>
      <c r="B1975" s="21">
        <v>1</v>
      </c>
      <c r="C1975" s="21">
        <v>4</v>
      </c>
      <c r="D1975" s="21" t="s">
        <v>69</v>
      </c>
      <c r="E1975" s="21" t="s">
        <v>73</v>
      </c>
      <c r="F1975" s="21" t="s">
        <v>71</v>
      </c>
      <c r="G1975" s="21">
        <v>2</v>
      </c>
      <c r="H1975" s="21">
        <v>41</v>
      </c>
    </row>
    <row r="1976" spans="1:8" x14ac:dyDescent="0.25">
      <c r="A1976" s="21">
        <v>2035</v>
      </c>
      <c r="B1976" s="21">
        <v>1</v>
      </c>
      <c r="C1976" s="21">
        <v>4</v>
      </c>
      <c r="D1976" s="21" t="s">
        <v>69</v>
      </c>
      <c r="E1976" s="21" t="s">
        <v>73</v>
      </c>
      <c r="F1976" s="21" t="s">
        <v>71</v>
      </c>
      <c r="G1976" s="21">
        <v>3</v>
      </c>
      <c r="H1976" s="21">
        <v>26</v>
      </c>
    </row>
    <row r="1977" spans="1:8" x14ac:dyDescent="0.25">
      <c r="A1977" s="21">
        <v>2035</v>
      </c>
      <c r="B1977" s="21">
        <v>1</v>
      </c>
      <c r="C1977" s="21">
        <v>4</v>
      </c>
      <c r="D1977" s="21" t="s">
        <v>69</v>
      </c>
      <c r="E1977" s="21" t="s">
        <v>73</v>
      </c>
      <c r="F1977" s="21" t="s">
        <v>71</v>
      </c>
      <c r="G1977" s="21">
        <v>4</v>
      </c>
      <c r="H1977" s="21">
        <v>16</v>
      </c>
    </row>
    <row r="1978" spans="1:8" x14ac:dyDescent="0.25">
      <c r="A1978" s="21">
        <v>2035</v>
      </c>
      <c r="B1978" s="21">
        <v>1</v>
      </c>
      <c r="C1978" s="21">
        <v>4</v>
      </c>
      <c r="D1978" s="21" t="s">
        <v>69</v>
      </c>
      <c r="E1978" s="21" t="s">
        <v>73</v>
      </c>
      <c r="F1978" s="21" t="s">
        <v>72</v>
      </c>
      <c r="G1978" s="21">
        <v>0</v>
      </c>
      <c r="H1978" s="21">
        <v>19</v>
      </c>
    </row>
    <row r="1979" spans="1:8" x14ac:dyDescent="0.25">
      <c r="A1979" s="21">
        <v>2035</v>
      </c>
      <c r="B1979" s="21">
        <v>1</v>
      </c>
      <c r="C1979" s="21">
        <v>4</v>
      </c>
      <c r="D1979" s="21" t="s">
        <v>69</v>
      </c>
      <c r="E1979" s="21" t="s">
        <v>73</v>
      </c>
      <c r="F1979" s="21" t="s">
        <v>72</v>
      </c>
      <c r="G1979" s="21">
        <v>1</v>
      </c>
      <c r="H1979" s="21">
        <v>43</v>
      </c>
    </row>
    <row r="1980" spans="1:8" x14ac:dyDescent="0.25">
      <c r="A1980" s="21">
        <v>2035</v>
      </c>
      <c r="B1980" s="21">
        <v>1</v>
      </c>
      <c r="C1980" s="21">
        <v>4</v>
      </c>
      <c r="D1980" s="21" t="s">
        <v>69</v>
      </c>
      <c r="E1980" s="21" t="s">
        <v>73</v>
      </c>
      <c r="F1980" s="21" t="s">
        <v>72</v>
      </c>
      <c r="G1980" s="21">
        <v>2</v>
      </c>
      <c r="H1980" s="21">
        <v>110</v>
      </c>
    </row>
    <row r="1981" spans="1:8" x14ac:dyDescent="0.25">
      <c r="A1981" s="21">
        <v>2035</v>
      </c>
      <c r="B1981" s="21">
        <v>1</v>
      </c>
      <c r="C1981" s="21">
        <v>4</v>
      </c>
      <c r="D1981" s="21" t="s">
        <v>69</v>
      </c>
      <c r="E1981" s="21" t="s">
        <v>73</v>
      </c>
      <c r="F1981" s="21" t="s">
        <v>72</v>
      </c>
      <c r="G1981" s="21">
        <v>3</v>
      </c>
      <c r="H1981" s="21">
        <v>57</v>
      </c>
    </row>
    <row r="1982" spans="1:8" x14ac:dyDescent="0.25">
      <c r="A1982" s="21">
        <v>2035</v>
      </c>
      <c r="B1982" s="21">
        <v>1</v>
      </c>
      <c r="C1982" s="21">
        <v>4</v>
      </c>
      <c r="D1982" s="21" t="s">
        <v>69</v>
      </c>
      <c r="E1982" s="21" t="s">
        <v>73</v>
      </c>
      <c r="F1982" s="21" t="s">
        <v>72</v>
      </c>
      <c r="G1982" s="21">
        <v>4</v>
      </c>
      <c r="H1982" s="21">
        <v>52</v>
      </c>
    </row>
    <row r="1983" spans="1:8" x14ac:dyDescent="0.25">
      <c r="A1983" s="21">
        <v>2035</v>
      </c>
      <c r="B1983" s="21">
        <v>1</v>
      </c>
      <c r="C1983" s="21">
        <v>4</v>
      </c>
      <c r="D1983" s="21" t="s">
        <v>69</v>
      </c>
      <c r="E1983" s="21" t="s">
        <v>76</v>
      </c>
      <c r="F1983" s="21" t="s">
        <v>71</v>
      </c>
      <c r="G1983" s="21">
        <v>0</v>
      </c>
      <c r="H1983" s="21">
        <v>1</v>
      </c>
    </row>
    <row r="1984" spans="1:8" x14ac:dyDescent="0.25">
      <c r="A1984" s="21">
        <v>2035</v>
      </c>
      <c r="B1984" s="21">
        <v>1</v>
      </c>
      <c r="C1984" s="21">
        <v>4</v>
      </c>
      <c r="D1984" s="21" t="s">
        <v>69</v>
      </c>
      <c r="E1984" s="21" t="s">
        <v>76</v>
      </c>
      <c r="F1984" s="21" t="s">
        <v>71</v>
      </c>
      <c r="G1984" s="21">
        <v>1</v>
      </c>
      <c r="H1984" s="21">
        <v>1</v>
      </c>
    </row>
    <row r="1985" spans="1:8" x14ac:dyDescent="0.25">
      <c r="A1985" s="21">
        <v>2035</v>
      </c>
      <c r="B1985" s="21">
        <v>1</v>
      </c>
      <c r="C1985" s="21">
        <v>4</v>
      </c>
      <c r="D1985" s="21" t="s">
        <v>69</v>
      </c>
      <c r="E1985" s="21" t="s">
        <v>76</v>
      </c>
      <c r="F1985" s="21" t="s">
        <v>71</v>
      </c>
      <c r="G1985" s="21">
        <v>2</v>
      </c>
      <c r="H1985" s="21">
        <v>5</v>
      </c>
    </row>
    <row r="1986" spans="1:8" x14ac:dyDescent="0.25">
      <c r="A1986" s="21">
        <v>2035</v>
      </c>
      <c r="B1986" s="21">
        <v>1</v>
      </c>
      <c r="C1986" s="21">
        <v>4</v>
      </c>
      <c r="D1986" s="21" t="s">
        <v>69</v>
      </c>
      <c r="E1986" s="21" t="s">
        <v>76</v>
      </c>
      <c r="F1986" s="21" t="s">
        <v>71</v>
      </c>
      <c r="G1986" s="21">
        <v>3</v>
      </c>
      <c r="H1986" s="21">
        <v>1</v>
      </c>
    </row>
    <row r="1987" spans="1:8" x14ac:dyDescent="0.25">
      <c r="A1987" s="21">
        <v>2035</v>
      </c>
      <c r="B1987" s="21">
        <v>1</v>
      </c>
      <c r="C1987" s="21">
        <v>4</v>
      </c>
      <c r="D1987" s="21" t="s">
        <v>69</v>
      </c>
      <c r="E1987" s="21" t="s">
        <v>76</v>
      </c>
      <c r="F1987" s="21" t="s">
        <v>72</v>
      </c>
      <c r="G1987" s="21">
        <v>0</v>
      </c>
      <c r="H1987" s="21">
        <v>46</v>
      </c>
    </row>
    <row r="1988" spans="1:8" x14ac:dyDescent="0.25">
      <c r="A1988" s="21">
        <v>2035</v>
      </c>
      <c r="B1988" s="21">
        <v>1</v>
      </c>
      <c r="C1988" s="21">
        <v>4</v>
      </c>
      <c r="D1988" s="21" t="s">
        <v>69</v>
      </c>
      <c r="E1988" s="21" t="s">
        <v>76</v>
      </c>
      <c r="F1988" s="21" t="s">
        <v>72</v>
      </c>
      <c r="G1988" s="21">
        <v>1</v>
      </c>
      <c r="H1988" s="21">
        <v>47</v>
      </c>
    </row>
    <row r="1989" spans="1:8" x14ac:dyDescent="0.25">
      <c r="A1989" s="21">
        <v>2035</v>
      </c>
      <c r="B1989" s="21">
        <v>1</v>
      </c>
      <c r="C1989" s="21">
        <v>4</v>
      </c>
      <c r="D1989" s="21" t="s">
        <v>69</v>
      </c>
      <c r="E1989" s="21" t="s">
        <v>76</v>
      </c>
      <c r="F1989" s="21" t="s">
        <v>72</v>
      </c>
      <c r="G1989" s="21">
        <v>2</v>
      </c>
      <c r="H1989" s="21">
        <v>43</v>
      </c>
    </row>
    <row r="1990" spans="1:8" x14ac:dyDescent="0.25">
      <c r="A1990" s="21">
        <v>2035</v>
      </c>
      <c r="B1990" s="21">
        <v>1</v>
      </c>
      <c r="C1990" s="21">
        <v>4</v>
      </c>
      <c r="D1990" s="21" t="s">
        <v>69</v>
      </c>
      <c r="E1990" s="21" t="s">
        <v>76</v>
      </c>
      <c r="F1990" s="21" t="s">
        <v>72</v>
      </c>
      <c r="G1990" s="21">
        <v>3</v>
      </c>
      <c r="H1990" s="21">
        <v>19</v>
      </c>
    </row>
    <row r="1991" spans="1:8" x14ac:dyDescent="0.25">
      <c r="A1991" s="21">
        <v>2035</v>
      </c>
      <c r="B1991" s="21">
        <v>1</v>
      </c>
      <c r="C1991" s="21">
        <v>4</v>
      </c>
      <c r="D1991" s="21" t="s">
        <v>69</v>
      </c>
      <c r="E1991" s="21" t="s">
        <v>76</v>
      </c>
      <c r="F1991" s="21" t="s">
        <v>72</v>
      </c>
      <c r="G1991" s="21">
        <v>4</v>
      </c>
      <c r="H1991" s="21">
        <v>6</v>
      </c>
    </row>
    <row r="1992" spans="1:8" x14ac:dyDescent="0.25">
      <c r="A1992" s="21">
        <v>2035</v>
      </c>
      <c r="B1992" s="21">
        <v>1</v>
      </c>
      <c r="C1992" s="21">
        <v>4</v>
      </c>
      <c r="D1992" s="21" t="s">
        <v>77</v>
      </c>
      <c r="E1992" s="21" t="s">
        <v>70</v>
      </c>
      <c r="F1992" s="21" t="s">
        <v>71</v>
      </c>
      <c r="G1992" s="21">
        <v>0</v>
      </c>
      <c r="H1992" s="21">
        <v>80</v>
      </c>
    </row>
    <row r="1993" spans="1:8" x14ac:dyDescent="0.25">
      <c r="A1993" s="21">
        <v>2035</v>
      </c>
      <c r="B1993" s="21">
        <v>1</v>
      </c>
      <c r="C1993" s="21">
        <v>4</v>
      </c>
      <c r="D1993" s="21" t="s">
        <v>77</v>
      </c>
      <c r="E1993" s="21" t="s">
        <v>70</v>
      </c>
      <c r="F1993" s="21" t="s">
        <v>71</v>
      </c>
      <c r="G1993" s="21">
        <v>1</v>
      </c>
      <c r="H1993" s="21">
        <v>1688</v>
      </c>
    </row>
    <row r="1994" spans="1:8" x14ac:dyDescent="0.25">
      <c r="A1994" s="21">
        <v>2035</v>
      </c>
      <c r="B1994" s="21">
        <v>1</v>
      </c>
      <c r="C1994" s="21">
        <v>4</v>
      </c>
      <c r="D1994" s="21" t="s">
        <v>77</v>
      </c>
      <c r="E1994" s="21" t="s">
        <v>70</v>
      </c>
      <c r="F1994" s="21" t="s">
        <v>71</v>
      </c>
      <c r="G1994" s="21">
        <v>2</v>
      </c>
      <c r="H1994" s="21">
        <v>4856</v>
      </c>
    </row>
    <row r="1995" spans="1:8" x14ac:dyDescent="0.25">
      <c r="A1995" s="21">
        <v>2035</v>
      </c>
      <c r="B1995" s="21">
        <v>1</v>
      </c>
      <c r="C1995" s="21">
        <v>4</v>
      </c>
      <c r="D1995" s="21" t="s">
        <v>77</v>
      </c>
      <c r="E1995" s="21" t="s">
        <v>70</v>
      </c>
      <c r="F1995" s="21" t="s">
        <v>71</v>
      </c>
      <c r="G1995" s="21">
        <v>3</v>
      </c>
      <c r="H1995" s="21">
        <v>2169</v>
      </c>
    </row>
    <row r="1996" spans="1:8" x14ac:dyDescent="0.25">
      <c r="A1996" s="21">
        <v>2035</v>
      </c>
      <c r="B1996" s="21">
        <v>1</v>
      </c>
      <c r="C1996" s="21">
        <v>4</v>
      </c>
      <c r="D1996" s="21" t="s">
        <v>77</v>
      </c>
      <c r="E1996" s="21" t="s">
        <v>70</v>
      </c>
      <c r="F1996" s="21" t="s">
        <v>71</v>
      </c>
      <c r="G1996" s="21">
        <v>4</v>
      </c>
      <c r="H1996" s="21">
        <v>889</v>
      </c>
    </row>
    <row r="1997" spans="1:8" x14ac:dyDescent="0.25">
      <c r="A1997" s="21">
        <v>2035</v>
      </c>
      <c r="B1997" s="21">
        <v>1</v>
      </c>
      <c r="C1997" s="21">
        <v>4</v>
      </c>
      <c r="D1997" s="21" t="s">
        <v>77</v>
      </c>
      <c r="E1997" s="21" t="s">
        <v>70</v>
      </c>
      <c r="F1997" s="21" t="s">
        <v>72</v>
      </c>
      <c r="G1997" s="21">
        <v>0</v>
      </c>
      <c r="H1997" s="21">
        <v>57</v>
      </c>
    </row>
    <row r="1998" spans="1:8" x14ac:dyDescent="0.25">
      <c r="A1998" s="21">
        <v>2035</v>
      </c>
      <c r="B1998" s="21">
        <v>1</v>
      </c>
      <c r="C1998" s="21">
        <v>4</v>
      </c>
      <c r="D1998" s="21" t="s">
        <v>77</v>
      </c>
      <c r="E1998" s="21" t="s">
        <v>70</v>
      </c>
      <c r="F1998" s="21" t="s">
        <v>72</v>
      </c>
      <c r="G1998" s="21">
        <v>1</v>
      </c>
      <c r="H1998" s="21">
        <v>1731</v>
      </c>
    </row>
    <row r="1999" spans="1:8" x14ac:dyDescent="0.25">
      <c r="A1999" s="21">
        <v>2035</v>
      </c>
      <c r="B1999" s="21">
        <v>1</v>
      </c>
      <c r="C1999" s="21">
        <v>4</v>
      </c>
      <c r="D1999" s="21" t="s">
        <v>77</v>
      </c>
      <c r="E1999" s="21" t="s">
        <v>70</v>
      </c>
      <c r="F1999" s="21" t="s">
        <v>72</v>
      </c>
      <c r="G1999" s="21">
        <v>2</v>
      </c>
      <c r="H1999" s="21">
        <v>4487</v>
      </c>
    </row>
    <row r="2000" spans="1:8" x14ac:dyDescent="0.25">
      <c r="A2000" s="21">
        <v>2035</v>
      </c>
      <c r="B2000" s="21">
        <v>1</v>
      </c>
      <c r="C2000" s="21">
        <v>4</v>
      </c>
      <c r="D2000" s="21" t="s">
        <v>77</v>
      </c>
      <c r="E2000" s="21" t="s">
        <v>70</v>
      </c>
      <c r="F2000" s="21" t="s">
        <v>72</v>
      </c>
      <c r="G2000" s="21">
        <v>3</v>
      </c>
      <c r="H2000" s="21">
        <v>1955</v>
      </c>
    </row>
    <row r="2001" spans="1:8" x14ac:dyDescent="0.25">
      <c r="A2001" s="21">
        <v>2035</v>
      </c>
      <c r="B2001" s="21">
        <v>1</v>
      </c>
      <c r="C2001" s="21">
        <v>4</v>
      </c>
      <c r="D2001" s="21" t="s">
        <v>77</v>
      </c>
      <c r="E2001" s="21" t="s">
        <v>70</v>
      </c>
      <c r="F2001" s="21" t="s">
        <v>72</v>
      </c>
      <c r="G2001" s="21">
        <v>4</v>
      </c>
      <c r="H2001" s="21">
        <v>911</v>
      </c>
    </row>
    <row r="2002" spans="1:8" x14ac:dyDescent="0.25">
      <c r="A2002" s="21">
        <v>2035</v>
      </c>
      <c r="B2002" s="21">
        <v>1</v>
      </c>
      <c r="C2002" s="21">
        <v>4</v>
      </c>
      <c r="D2002" s="21" t="s">
        <v>77</v>
      </c>
      <c r="E2002" s="21" t="s">
        <v>74</v>
      </c>
      <c r="F2002" s="21" t="s">
        <v>71</v>
      </c>
      <c r="G2002" s="21">
        <v>0</v>
      </c>
      <c r="H2002" s="21">
        <v>40</v>
      </c>
    </row>
    <row r="2003" spans="1:8" x14ac:dyDescent="0.25">
      <c r="A2003" s="21">
        <v>2035</v>
      </c>
      <c r="B2003" s="21">
        <v>1</v>
      </c>
      <c r="C2003" s="21">
        <v>4</v>
      </c>
      <c r="D2003" s="21" t="s">
        <v>77</v>
      </c>
      <c r="E2003" s="21" t="s">
        <v>74</v>
      </c>
      <c r="F2003" s="21" t="s">
        <v>71</v>
      </c>
      <c r="G2003" s="21">
        <v>1</v>
      </c>
      <c r="H2003" s="21">
        <v>65</v>
      </c>
    </row>
    <row r="2004" spans="1:8" x14ac:dyDescent="0.25">
      <c r="A2004" s="21">
        <v>2035</v>
      </c>
      <c r="B2004" s="21">
        <v>1</v>
      </c>
      <c r="C2004" s="21">
        <v>4</v>
      </c>
      <c r="D2004" s="21" t="s">
        <v>77</v>
      </c>
      <c r="E2004" s="21" t="s">
        <v>74</v>
      </c>
      <c r="F2004" s="21" t="s">
        <v>71</v>
      </c>
      <c r="G2004" s="21">
        <v>2</v>
      </c>
      <c r="H2004" s="21">
        <v>100</v>
      </c>
    </row>
    <row r="2005" spans="1:8" x14ac:dyDescent="0.25">
      <c r="A2005" s="21">
        <v>2035</v>
      </c>
      <c r="B2005" s="21">
        <v>1</v>
      </c>
      <c r="C2005" s="21">
        <v>4</v>
      </c>
      <c r="D2005" s="21" t="s">
        <v>77</v>
      </c>
      <c r="E2005" s="21" t="s">
        <v>74</v>
      </c>
      <c r="F2005" s="21" t="s">
        <v>71</v>
      </c>
      <c r="G2005" s="21">
        <v>3</v>
      </c>
      <c r="H2005" s="21">
        <v>48</v>
      </c>
    </row>
    <row r="2006" spans="1:8" x14ac:dyDescent="0.25">
      <c r="A2006" s="21">
        <v>2035</v>
      </c>
      <c r="B2006" s="21">
        <v>1</v>
      </c>
      <c r="C2006" s="21">
        <v>4</v>
      </c>
      <c r="D2006" s="21" t="s">
        <v>77</v>
      </c>
      <c r="E2006" s="21" t="s">
        <v>74</v>
      </c>
      <c r="F2006" s="21" t="s">
        <v>71</v>
      </c>
      <c r="G2006" s="21">
        <v>4</v>
      </c>
      <c r="H2006" s="21">
        <v>23</v>
      </c>
    </row>
    <row r="2007" spans="1:8" x14ac:dyDescent="0.25">
      <c r="A2007" s="21">
        <v>2035</v>
      </c>
      <c r="B2007" s="21">
        <v>1</v>
      </c>
      <c r="C2007" s="21">
        <v>4</v>
      </c>
      <c r="D2007" s="21" t="s">
        <v>77</v>
      </c>
      <c r="E2007" s="21" t="s">
        <v>74</v>
      </c>
      <c r="F2007" s="21" t="s">
        <v>72</v>
      </c>
      <c r="G2007" s="21">
        <v>0</v>
      </c>
      <c r="H2007" s="21">
        <v>7</v>
      </c>
    </row>
    <row r="2008" spans="1:8" x14ac:dyDescent="0.25">
      <c r="A2008" s="21">
        <v>2035</v>
      </c>
      <c r="B2008" s="21">
        <v>1</v>
      </c>
      <c r="C2008" s="21">
        <v>4</v>
      </c>
      <c r="D2008" s="21" t="s">
        <v>77</v>
      </c>
      <c r="E2008" s="21" t="s">
        <v>74</v>
      </c>
      <c r="F2008" s="21" t="s">
        <v>72</v>
      </c>
      <c r="G2008" s="21">
        <v>1</v>
      </c>
      <c r="H2008" s="21">
        <v>28</v>
      </c>
    </row>
    <row r="2009" spans="1:8" x14ac:dyDescent="0.25">
      <c r="A2009" s="21">
        <v>2035</v>
      </c>
      <c r="B2009" s="21">
        <v>1</v>
      </c>
      <c r="C2009" s="21">
        <v>4</v>
      </c>
      <c r="D2009" s="21" t="s">
        <v>77</v>
      </c>
      <c r="E2009" s="21" t="s">
        <v>74</v>
      </c>
      <c r="F2009" s="21" t="s">
        <v>72</v>
      </c>
      <c r="G2009" s="21">
        <v>2</v>
      </c>
      <c r="H2009" s="21">
        <v>29</v>
      </c>
    </row>
    <row r="2010" spans="1:8" x14ac:dyDescent="0.25">
      <c r="A2010" s="21">
        <v>2035</v>
      </c>
      <c r="B2010" s="21">
        <v>1</v>
      </c>
      <c r="C2010" s="21">
        <v>4</v>
      </c>
      <c r="D2010" s="21" t="s">
        <v>77</v>
      </c>
      <c r="E2010" s="21" t="s">
        <v>74</v>
      </c>
      <c r="F2010" s="21" t="s">
        <v>72</v>
      </c>
      <c r="G2010" s="21">
        <v>3</v>
      </c>
      <c r="H2010" s="21">
        <v>18</v>
      </c>
    </row>
    <row r="2011" spans="1:8" x14ac:dyDescent="0.25">
      <c r="A2011" s="21">
        <v>2035</v>
      </c>
      <c r="B2011" s="21">
        <v>1</v>
      </c>
      <c r="C2011" s="21">
        <v>4</v>
      </c>
      <c r="D2011" s="21" t="s">
        <v>77</v>
      </c>
      <c r="E2011" s="21" t="s">
        <v>74</v>
      </c>
      <c r="F2011" s="21" t="s">
        <v>72</v>
      </c>
      <c r="G2011" s="21">
        <v>4</v>
      </c>
      <c r="H2011" s="21">
        <v>7</v>
      </c>
    </row>
    <row r="2012" spans="1:8" x14ac:dyDescent="0.25">
      <c r="A2012" s="21">
        <v>2035</v>
      </c>
      <c r="B2012" s="21">
        <v>1</v>
      </c>
      <c r="C2012" s="21">
        <v>4</v>
      </c>
      <c r="D2012" s="21" t="s">
        <v>77</v>
      </c>
      <c r="E2012" s="21" t="s">
        <v>73</v>
      </c>
      <c r="F2012" s="21" t="s">
        <v>71</v>
      </c>
      <c r="G2012" s="21">
        <v>0</v>
      </c>
      <c r="H2012" s="21">
        <v>139</v>
      </c>
    </row>
    <row r="2013" spans="1:8" x14ac:dyDescent="0.25">
      <c r="A2013" s="21">
        <v>2035</v>
      </c>
      <c r="B2013" s="21">
        <v>1</v>
      </c>
      <c r="C2013" s="21">
        <v>4</v>
      </c>
      <c r="D2013" s="21" t="s">
        <v>77</v>
      </c>
      <c r="E2013" s="21" t="s">
        <v>73</v>
      </c>
      <c r="F2013" s="21" t="s">
        <v>71</v>
      </c>
      <c r="G2013" s="21">
        <v>1</v>
      </c>
      <c r="H2013" s="21">
        <v>1593</v>
      </c>
    </row>
    <row r="2014" spans="1:8" x14ac:dyDescent="0.25">
      <c r="A2014" s="21">
        <v>2035</v>
      </c>
      <c r="B2014" s="21">
        <v>1</v>
      </c>
      <c r="C2014" s="21">
        <v>4</v>
      </c>
      <c r="D2014" s="21" t="s">
        <v>77</v>
      </c>
      <c r="E2014" s="21" t="s">
        <v>73</v>
      </c>
      <c r="F2014" s="21" t="s">
        <v>71</v>
      </c>
      <c r="G2014" s="21">
        <v>2</v>
      </c>
      <c r="H2014" s="21">
        <v>3511</v>
      </c>
    </row>
    <row r="2015" spans="1:8" x14ac:dyDescent="0.25">
      <c r="A2015" s="21">
        <v>2035</v>
      </c>
      <c r="B2015" s="21">
        <v>1</v>
      </c>
      <c r="C2015" s="21">
        <v>4</v>
      </c>
      <c r="D2015" s="21" t="s">
        <v>77</v>
      </c>
      <c r="E2015" s="21" t="s">
        <v>73</v>
      </c>
      <c r="F2015" s="21" t="s">
        <v>71</v>
      </c>
      <c r="G2015" s="21">
        <v>3</v>
      </c>
      <c r="H2015" s="21">
        <v>1900</v>
      </c>
    </row>
    <row r="2016" spans="1:8" x14ac:dyDescent="0.25">
      <c r="A2016" s="21">
        <v>2035</v>
      </c>
      <c r="B2016" s="21">
        <v>1</v>
      </c>
      <c r="C2016" s="21">
        <v>4</v>
      </c>
      <c r="D2016" s="21" t="s">
        <v>77</v>
      </c>
      <c r="E2016" s="21" t="s">
        <v>73</v>
      </c>
      <c r="F2016" s="21" t="s">
        <v>71</v>
      </c>
      <c r="G2016" s="21">
        <v>4</v>
      </c>
      <c r="H2016" s="21">
        <v>1217</v>
      </c>
    </row>
    <row r="2017" spans="1:8" x14ac:dyDescent="0.25">
      <c r="A2017" s="21">
        <v>2035</v>
      </c>
      <c r="B2017" s="21">
        <v>1</v>
      </c>
      <c r="C2017" s="21">
        <v>4</v>
      </c>
      <c r="D2017" s="21" t="s">
        <v>77</v>
      </c>
      <c r="E2017" s="21" t="s">
        <v>73</v>
      </c>
      <c r="F2017" s="21" t="s">
        <v>72</v>
      </c>
      <c r="G2017" s="21">
        <v>0</v>
      </c>
      <c r="H2017" s="21">
        <v>44</v>
      </c>
    </row>
    <row r="2018" spans="1:8" x14ac:dyDescent="0.25">
      <c r="A2018" s="21">
        <v>2035</v>
      </c>
      <c r="B2018" s="21">
        <v>1</v>
      </c>
      <c r="C2018" s="21">
        <v>4</v>
      </c>
      <c r="D2018" s="21" t="s">
        <v>77</v>
      </c>
      <c r="E2018" s="21" t="s">
        <v>73</v>
      </c>
      <c r="F2018" s="21" t="s">
        <v>72</v>
      </c>
      <c r="G2018" s="21">
        <v>1</v>
      </c>
      <c r="H2018" s="21">
        <v>185</v>
      </c>
    </row>
    <row r="2019" spans="1:8" x14ac:dyDescent="0.25">
      <c r="A2019" s="21">
        <v>2035</v>
      </c>
      <c r="B2019" s="21">
        <v>1</v>
      </c>
      <c r="C2019" s="21">
        <v>4</v>
      </c>
      <c r="D2019" s="21" t="s">
        <v>77</v>
      </c>
      <c r="E2019" s="21" t="s">
        <v>73</v>
      </c>
      <c r="F2019" s="21" t="s">
        <v>72</v>
      </c>
      <c r="G2019" s="21">
        <v>2</v>
      </c>
      <c r="H2019" s="21">
        <v>550</v>
      </c>
    </row>
    <row r="2020" spans="1:8" x14ac:dyDescent="0.25">
      <c r="A2020" s="21">
        <v>2035</v>
      </c>
      <c r="B2020" s="21">
        <v>1</v>
      </c>
      <c r="C2020" s="21">
        <v>4</v>
      </c>
      <c r="D2020" s="21" t="s">
        <v>77</v>
      </c>
      <c r="E2020" s="21" t="s">
        <v>73</v>
      </c>
      <c r="F2020" s="21" t="s">
        <v>72</v>
      </c>
      <c r="G2020" s="21">
        <v>3</v>
      </c>
      <c r="H2020" s="21">
        <v>285</v>
      </c>
    </row>
    <row r="2021" spans="1:8" x14ac:dyDescent="0.25">
      <c r="A2021" s="21">
        <v>2035</v>
      </c>
      <c r="B2021" s="21">
        <v>1</v>
      </c>
      <c r="C2021" s="21">
        <v>4</v>
      </c>
      <c r="D2021" s="21" t="s">
        <v>77</v>
      </c>
      <c r="E2021" s="21" t="s">
        <v>73</v>
      </c>
      <c r="F2021" s="21" t="s">
        <v>72</v>
      </c>
      <c r="G2021" s="21">
        <v>4</v>
      </c>
      <c r="H2021" s="21">
        <v>205</v>
      </c>
    </row>
    <row r="2022" spans="1:8" x14ac:dyDescent="0.25">
      <c r="A2022" s="21">
        <v>2035</v>
      </c>
      <c r="B2022" s="21">
        <v>1</v>
      </c>
      <c r="C2022" s="21">
        <v>4</v>
      </c>
      <c r="D2022" s="21" t="s">
        <v>77</v>
      </c>
      <c r="E2022" s="21" t="s">
        <v>76</v>
      </c>
      <c r="F2022" s="21" t="s">
        <v>71</v>
      </c>
      <c r="G2022" s="21">
        <v>0</v>
      </c>
      <c r="H2022" s="21">
        <v>103</v>
      </c>
    </row>
    <row r="2023" spans="1:8" x14ac:dyDescent="0.25">
      <c r="A2023" s="21">
        <v>2035</v>
      </c>
      <c r="B2023" s="21">
        <v>1</v>
      </c>
      <c r="C2023" s="21">
        <v>4</v>
      </c>
      <c r="D2023" s="21" t="s">
        <v>77</v>
      </c>
      <c r="E2023" s="21" t="s">
        <v>76</v>
      </c>
      <c r="F2023" s="21" t="s">
        <v>71</v>
      </c>
      <c r="G2023" s="21">
        <v>1</v>
      </c>
      <c r="H2023" s="21">
        <v>129</v>
      </c>
    </row>
    <row r="2024" spans="1:8" x14ac:dyDescent="0.25">
      <c r="A2024" s="21">
        <v>2035</v>
      </c>
      <c r="B2024" s="21">
        <v>1</v>
      </c>
      <c r="C2024" s="21">
        <v>4</v>
      </c>
      <c r="D2024" s="21" t="s">
        <v>77</v>
      </c>
      <c r="E2024" s="21" t="s">
        <v>76</v>
      </c>
      <c r="F2024" s="21" t="s">
        <v>71</v>
      </c>
      <c r="G2024" s="21">
        <v>2</v>
      </c>
      <c r="H2024" s="21">
        <v>293</v>
      </c>
    </row>
    <row r="2025" spans="1:8" x14ac:dyDescent="0.25">
      <c r="A2025" s="21">
        <v>2035</v>
      </c>
      <c r="B2025" s="21">
        <v>1</v>
      </c>
      <c r="C2025" s="21">
        <v>4</v>
      </c>
      <c r="D2025" s="21" t="s">
        <v>77</v>
      </c>
      <c r="E2025" s="21" t="s">
        <v>76</v>
      </c>
      <c r="F2025" s="21" t="s">
        <v>71</v>
      </c>
      <c r="G2025" s="21">
        <v>3</v>
      </c>
      <c r="H2025" s="21">
        <v>128</v>
      </c>
    </row>
    <row r="2026" spans="1:8" x14ac:dyDescent="0.25">
      <c r="A2026" s="21">
        <v>2035</v>
      </c>
      <c r="B2026" s="21">
        <v>1</v>
      </c>
      <c r="C2026" s="21">
        <v>4</v>
      </c>
      <c r="D2026" s="21" t="s">
        <v>77</v>
      </c>
      <c r="E2026" s="21" t="s">
        <v>76</v>
      </c>
      <c r="F2026" s="21" t="s">
        <v>71</v>
      </c>
      <c r="G2026" s="21">
        <v>4</v>
      </c>
      <c r="H2026" s="21">
        <v>112</v>
      </c>
    </row>
    <row r="2027" spans="1:8" x14ac:dyDescent="0.25">
      <c r="A2027" s="21">
        <v>2035</v>
      </c>
      <c r="B2027" s="21">
        <v>1</v>
      </c>
      <c r="C2027" s="21">
        <v>4</v>
      </c>
      <c r="D2027" s="21" t="s">
        <v>77</v>
      </c>
      <c r="E2027" s="21" t="s">
        <v>76</v>
      </c>
      <c r="F2027" s="21" t="s">
        <v>72</v>
      </c>
      <c r="G2027" s="21">
        <v>0</v>
      </c>
      <c r="H2027" s="21">
        <v>111</v>
      </c>
    </row>
    <row r="2028" spans="1:8" x14ac:dyDescent="0.25">
      <c r="A2028" s="21">
        <v>2035</v>
      </c>
      <c r="B2028" s="21">
        <v>1</v>
      </c>
      <c r="C2028" s="21">
        <v>4</v>
      </c>
      <c r="D2028" s="21" t="s">
        <v>77</v>
      </c>
      <c r="E2028" s="21" t="s">
        <v>76</v>
      </c>
      <c r="F2028" s="21" t="s">
        <v>72</v>
      </c>
      <c r="G2028" s="21">
        <v>1</v>
      </c>
      <c r="H2028" s="21">
        <v>141</v>
      </c>
    </row>
    <row r="2029" spans="1:8" x14ac:dyDescent="0.25">
      <c r="A2029" s="21">
        <v>2035</v>
      </c>
      <c r="B2029" s="21">
        <v>1</v>
      </c>
      <c r="C2029" s="21">
        <v>4</v>
      </c>
      <c r="D2029" s="21" t="s">
        <v>77</v>
      </c>
      <c r="E2029" s="21" t="s">
        <v>76</v>
      </c>
      <c r="F2029" s="21" t="s">
        <v>72</v>
      </c>
      <c r="G2029" s="21">
        <v>2</v>
      </c>
      <c r="H2029" s="21">
        <v>210</v>
      </c>
    </row>
    <row r="2030" spans="1:8" x14ac:dyDescent="0.25">
      <c r="A2030" s="21">
        <v>2035</v>
      </c>
      <c r="B2030" s="21">
        <v>1</v>
      </c>
      <c r="C2030" s="21">
        <v>4</v>
      </c>
      <c r="D2030" s="21" t="s">
        <v>77</v>
      </c>
      <c r="E2030" s="21" t="s">
        <v>76</v>
      </c>
      <c r="F2030" s="21" t="s">
        <v>72</v>
      </c>
      <c r="G2030" s="21">
        <v>3</v>
      </c>
      <c r="H2030" s="21">
        <v>57</v>
      </c>
    </row>
    <row r="2031" spans="1:8" x14ac:dyDescent="0.25">
      <c r="A2031" s="21">
        <v>2035</v>
      </c>
      <c r="B2031" s="21">
        <v>1</v>
      </c>
      <c r="C2031" s="21">
        <v>4</v>
      </c>
      <c r="D2031" s="21" t="s">
        <v>77</v>
      </c>
      <c r="E2031" s="21" t="s">
        <v>76</v>
      </c>
      <c r="F2031" s="21" t="s">
        <v>72</v>
      </c>
      <c r="G2031" s="21">
        <v>4</v>
      </c>
      <c r="H2031" s="21">
        <v>60</v>
      </c>
    </row>
    <row r="2032" spans="1:8" x14ac:dyDescent="0.25">
      <c r="A2032" s="21">
        <v>2035</v>
      </c>
      <c r="B2032" s="21">
        <v>1</v>
      </c>
      <c r="C2032" s="21">
        <v>4</v>
      </c>
      <c r="D2032" s="21" t="s">
        <v>79</v>
      </c>
      <c r="E2032" s="21" t="s">
        <v>70</v>
      </c>
      <c r="F2032" s="21" t="s">
        <v>71</v>
      </c>
      <c r="G2032" s="21">
        <v>0</v>
      </c>
      <c r="H2032" s="21">
        <v>14</v>
      </c>
    </row>
    <row r="2033" spans="1:8" x14ac:dyDescent="0.25">
      <c r="A2033" s="21">
        <v>2035</v>
      </c>
      <c r="B2033" s="21">
        <v>1</v>
      </c>
      <c r="C2033" s="21">
        <v>4</v>
      </c>
      <c r="D2033" s="21" t="s">
        <v>79</v>
      </c>
      <c r="E2033" s="21" t="s">
        <v>70</v>
      </c>
      <c r="F2033" s="21" t="s">
        <v>71</v>
      </c>
      <c r="G2033" s="21">
        <v>1</v>
      </c>
      <c r="H2033" s="21">
        <v>491</v>
      </c>
    </row>
    <row r="2034" spans="1:8" x14ac:dyDescent="0.25">
      <c r="A2034" s="21">
        <v>2035</v>
      </c>
      <c r="B2034" s="21">
        <v>1</v>
      </c>
      <c r="C2034" s="21">
        <v>4</v>
      </c>
      <c r="D2034" s="21" t="s">
        <v>79</v>
      </c>
      <c r="E2034" s="21" t="s">
        <v>70</v>
      </c>
      <c r="F2034" s="21" t="s">
        <v>71</v>
      </c>
      <c r="G2034" s="21">
        <v>2</v>
      </c>
      <c r="H2034" s="21">
        <v>1480</v>
      </c>
    </row>
    <row r="2035" spans="1:8" x14ac:dyDescent="0.25">
      <c r="A2035" s="21">
        <v>2035</v>
      </c>
      <c r="B2035" s="21">
        <v>1</v>
      </c>
      <c r="C2035" s="21">
        <v>4</v>
      </c>
      <c r="D2035" s="21" t="s">
        <v>79</v>
      </c>
      <c r="E2035" s="21" t="s">
        <v>70</v>
      </c>
      <c r="F2035" s="21" t="s">
        <v>71</v>
      </c>
      <c r="G2035" s="21">
        <v>3</v>
      </c>
      <c r="H2035" s="21">
        <v>648</v>
      </c>
    </row>
    <row r="2036" spans="1:8" x14ac:dyDescent="0.25">
      <c r="A2036" s="21">
        <v>2035</v>
      </c>
      <c r="B2036" s="21">
        <v>1</v>
      </c>
      <c r="C2036" s="21">
        <v>4</v>
      </c>
      <c r="D2036" s="21" t="s">
        <v>79</v>
      </c>
      <c r="E2036" s="21" t="s">
        <v>70</v>
      </c>
      <c r="F2036" s="21" t="s">
        <v>71</v>
      </c>
      <c r="G2036" s="21">
        <v>4</v>
      </c>
      <c r="H2036" s="21">
        <v>291</v>
      </c>
    </row>
    <row r="2037" spans="1:8" x14ac:dyDescent="0.25">
      <c r="A2037" s="21">
        <v>2035</v>
      </c>
      <c r="B2037" s="21">
        <v>1</v>
      </c>
      <c r="C2037" s="21">
        <v>4</v>
      </c>
      <c r="D2037" s="21" t="s">
        <v>79</v>
      </c>
      <c r="E2037" s="21" t="s">
        <v>70</v>
      </c>
      <c r="F2037" s="21" t="s">
        <v>72</v>
      </c>
      <c r="G2037" s="21">
        <v>0</v>
      </c>
      <c r="H2037" s="21">
        <v>14</v>
      </c>
    </row>
    <row r="2038" spans="1:8" x14ac:dyDescent="0.25">
      <c r="A2038" s="21">
        <v>2035</v>
      </c>
      <c r="B2038" s="21">
        <v>1</v>
      </c>
      <c r="C2038" s="21">
        <v>4</v>
      </c>
      <c r="D2038" s="21" t="s">
        <v>79</v>
      </c>
      <c r="E2038" s="21" t="s">
        <v>70</v>
      </c>
      <c r="F2038" s="21" t="s">
        <v>72</v>
      </c>
      <c r="G2038" s="21">
        <v>1</v>
      </c>
      <c r="H2038" s="21">
        <v>993</v>
      </c>
    </row>
    <row r="2039" spans="1:8" x14ac:dyDescent="0.25">
      <c r="A2039" s="21">
        <v>2035</v>
      </c>
      <c r="B2039" s="21">
        <v>1</v>
      </c>
      <c r="C2039" s="21">
        <v>4</v>
      </c>
      <c r="D2039" s="21" t="s">
        <v>79</v>
      </c>
      <c r="E2039" s="21" t="s">
        <v>70</v>
      </c>
      <c r="F2039" s="21" t="s">
        <v>72</v>
      </c>
      <c r="G2039" s="21">
        <v>2</v>
      </c>
      <c r="H2039" s="21">
        <v>3053</v>
      </c>
    </row>
    <row r="2040" spans="1:8" x14ac:dyDescent="0.25">
      <c r="A2040" s="21">
        <v>2035</v>
      </c>
      <c r="B2040" s="21">
        <v>1</v>
      </c>
      <c r="C2040" s="21">
        <v>4</v>
      </c>
      <c r="D2040" s="21" t="s">
        <v>79</v>
      </c>
      <c r="E2040" s="21" t="s">
        <v>70</v>
      </c>
      <c r="F2040" s="21" t="s">
        <v>72</v>
      </c>
      <c r="G2040" s="21">
        <v>3</v>
      </c>
      <c r="H2040" s="21">
        <v>1510</v>
      </c>
    </row>
    <row r="2041" spans="1:8" x14ac:dyDescent="0.25">
      <c r="A2041" s="21">
        <v>2035</v>
      </c>
      <c r="B2041" s="21">
        <v>1</v>
      </c>
      <c r="C2041" s="21">
        <v>4</v>
      </c>
      <c r="D2041" s="21" t="s">
        <v>79</v>
      </c>
      <c r="E2041" s="21" t="s">
        <v>70</v>
      </c>
      <c r="F2041" s="21" t="s">
        <v>72</v>
      </c>
      <c r="G2041" s="21">
        <v>4</v>
      </c>
      <c r="H2041" s="21">
        <v>671</v>
      </c>
    </row>
    <row r="2042" spans="1:8" x14ac:dyDescent="0.25">
      <c r="A2042" s="21">
        <v>2035</v>
      </c>
      <c r="B2042" s="21">
        <v>1</v>
      </c>
      <c r="C2042" s="21">
        <v>4</v>
      </c>
      <c r="D2042" s="21" t="s">
        <v>79</v>
      </c>
      <c r="E2042" s="21" t="s">
        <v>74</v>
      </c>
      <c r="F2042" s="21" t="s">
        <v>71</v>
      </c>
      <c r="G2042" s="21">
        <v>0</v>
      </c>
      <c r="H2042" s="21">
        <v>8</v>
      </c>
    </row>
    <row r="2043" spans="1:8" x14ac:dyDescent="0.25">
      <c r="A2043" s="21">
        <v>2035</v>
      </c>
      <c r="B2043" s="21">
        <v>1</v>
      </c>
      <c r="C2043" s="21">
        <v>4</v>
      </c>
      <c r="D2043" s="21" t="s">
        <v>79</v>
      </c>
      <c r="E2043" s="21" t="s">
        <v>74</v>
      </c>
      <c r="F2043" s="21" t="s">
        <v>71</v>
      </c>
      <c r="G2043" s="21">
        <v>1</v>
      </c>
      <c r="H2043" s="21">
        <v>20</v>
      </c>
    </row>
    <row r="2044" spans="1:8" x14ac:dyDescent="0.25">
      <c r="A2044" s="21">
        <v>2035</v>
      </c>
      <c r="B2044" s="21">
        <v>1</v>
      </c>
      <c r="C2044" s="21">
        <v>4</v>
      </c>
      <c r="D2044" s="21" t="s">
        <v>79</v>
      </c>
      <c r="E2044" s="21" t="s">
        <v>74</v>
      </c>
      <c r="F2044" s="21" t="s">
        <v>71</v>
      </c>
      <c r="G2044" s="21">
        <v>2</v>
      </c>
      <c r="H2044" s="21">
        <v>35</v>
      </c>
    </row>
    <row r="2045" spans="1:8" x14ac:dyDescent="0.25">
      <c r="A2045" s="21">
        <v>2035</v>
      </c>
      <c r="B2045" s="21">
        <v>1</v>
      </c>
      <c r="C2045" s="21">
        <v>4</v>
      </c>
      <c r="D2045" s="21" t="s">
        <v>79</v>
      </c>
      <c r="E2045" s="21" t="s">
        <v>74</v>
      </c>
      <c r="F2045" s="21" t="s">
        <v>71</v>
      </c>
      <c r="G2045" s="21">
        <v>3</v>
      </c>
      <c r="H2045" s="21">
        <v>14</v>
      </c>
    </row>
    <row r="2046" spans="1:8" x14ac:dyDescent="0.25">
      <c r="A2046" s="21">
        <v>2035</v>
      </c>
      <c r="B2046" s="21">
        <v>1</v>
      </c>
      <c r="C2046" s="21">
        <v>4</v>
      </c>
      <c r="D2046" s="21" t="s">
        <v>79</v>
      </c>
      <c r="E2046" s="21" t="s">
        <v>74</v>
      </c>
      <c r="F2046" s="21" t="s">
        <v>71</v>
      </c>
      <c r="G2046" s="21">
        <v>4</v>
      </c>
      <c r="H2046" s="21">
        <v>8</v>
      </c>
    </row>
    <row r="2047" spans="1:8" x14ac:dyDescent="0.25">
      <c r="A2047" s="21">
        <v>2035</v>
      </c>
      <c r="B2047" s="21">
        <v>1</v>
      </c>
      <c r="C2047" s="21">
        <v>4</v>
      </c>
      <c r="D2047" s="21" t="s">
        <v>79</v>
      </c>
      <c r="E2047" s="21" t="s">
        <v>74</v>
      </c>
      <c r="F2047" s="21" t="s">
        <v>72</v>
      </c>
      <c r="G2047" s="21">
        <v>0</v>
      </c>
      <c r="H2047" s="21">
        <v>5</v>
      </c>
    </row>
    <row r="2048" spans="1:8" x14ac:dyDescent="0.25">
      <c r="A2048" s="21">
        <v>2035</v>
      </c>
      <c r="B2048" s="21">
        <v>1</v>
      </c>
      <c r="C2048" s="21">
        <v>4</v>
      </c>
      <c r="D2048" s="21" t="s">
        <v>79</v>
      </c>
      <c r="E2048" s="21" t="s">
        <v>74</v>
      </c>
      <c r="F2048" s="21" t="s">
        <v>72</v>
      </c>
      <c r="G2048" s="21">
        <v>1</v>
      </c>
      <c r="H2048" s="21">
        <v>20</v>
      </c>
    </row>
    <row r="2049" spans="1:8" x14ac:dyDescent="0.25">
      <c r="A2049" s="21">
        <v>2035</v>
      </c>
      <c r="B2049" s="21">
        <v>1</v>
      </c>
      <c r="C2049" s="21">
        <v>4</v>
      </c>
      <c r="D2049" s="21" t="s">
        <v>79</v>
      </c>
      <c r="E2049" s="21" t="s">
        <v>74</v>
      </c>
      <c r="F2049" s="21" t="s">
        <v>72</v>
      </c>
      <c r="G2049" s="21">
        <v>2</v>
      </c>
      <c r="H2049" s="21">
        <v>35</v>
      </c>
    </row>
    <row r="2050" spans="1:8" x14ac:dyDescent="0.25">
      <c r="A2050" s="21">
        <v>2035</v>
      </c>
      <c r="B2050" s="21">
        <v>1</v>
      </c>
      <c r="C2050" s="21">
        <v>4</v>
      </c>
      <c r="D2050" s="21" t="s">
        <v>79</v>
      </c>
      <c r="E2050" s="21" t="s">
        <v>74</v>
      </c>
      <c r="F2050" s="21" t="s">
        <v>72</v>
      </c>
      <c r="G2050" s="21">
        <v>3</v>
      </c>
      <c r="H2050" s="21">
        <v>6</v>
      </c>
    </row>
    <row r="2051" spans="1:8" x14ac:dyDescent="0.25">
      <c r="A2051" s="21">
        <v>2035</v>
      </c>
      <c r="B2051" s="21">
        <v>1</v>
      </c>
      <c r="C2051" s="21">
        <v>4</v>
      </c>
      <c r="D2051" s="21" t="s">
        <v>79</v>
      </c>
      <c r="E2051" s="21" t="s">
        <v>74</v>
      </c>
      <c r="F2051" s="21" t="s">
        <v>72</v>
      </c>
      <c r="G2051" s="21">
        <v>4</v>
      </c>
      <c r="H2051" s="21">
        <v>16</v>
      </c>
    </row>
    <row r="2052" spans="1:8" x14ac:dyDescent="0.25">
      <c r="A2052" s="21">
        <v>2035</v>
      </c>
      <c r="B2052" s="21">
        <v>1</v>
      </c>
      <c r="C2052" s="21">
        <v>4</v>
      </c>
      <c r="D2052" s="21" t="s">
        <v>79</v>
      </c>
      <c r="E2052" s="21" t="s">
        <v>73</v>
      </c>
      <c r="F2052" s="21" t="s">
        <v>71</v>
      </c>
      <c r="G2052" s="21">
        <v>0</v>
      </c>
      <c r="H2052" s="21">
        <v>54</v>
      </c>
    </row>
    <row r="2053" spans="1:8" x14ac:dyDescent="0.25">
      <c r="A2053" s="21">
        <v>2035</v>
      </c>
      <c r="B2053" s="21">
        <v>1</v>
      </c>
      <c r="C2053" s="21">
        <v>4</v>
      </c>
      <c r="D2053" s="21" t="s">
        <v>79</v>
      </c>
      <c r="E2053" s="21" t="s">
        <v>73</v>
      </c>
      <c r="F2053" s="21" t="s">
        <v>71</v>
      </c>
      <c r="G2053" s="21">
        <v>1</v>
      </c>
      <c r="H2053" s="21">
        <v>595</v>
      </c>
    </row>
    <row r="2054" spans="1:8" x14ac:dyDescent="0.25">
      <c r="A2054" s="21">
        <v>2035</v>
      </c>
      <c r="B2054" s="21">
        <v>1</v>
      </c>
      <c r="C2054" s="21">
        <v>4</v>
      </c>
      <c r="D2054" s="21" t="s">
        <v>79</v>
      </c>
      <c r="E2054" s="21" t="s">
        <v>73</v>
      </c>
      <c r="F2054" s="21" t="s">
        <v>71</v>
      </c>
      <c r="G2054" s="21">
        <v>2</v>
      </c>
      <c r="H2054" s="21">
        <v>1313</v>
      </c>
    </row>
    <row r="2055" spans="1:8" x14ac:dyDescent="0.25">
      <c r="A2055" s="21">
        <v>2035</v>
      </c>
      <c r="B2055" s="21">
        <v>1</v>
      </c>
      <c r="C2055" s="21">
        <v>4</v>
      </c>
      <c r="D2055" s="21" t="s">
        <v>79</v>
      </c>
      <c r="E2055" s="21" t="s">
        <v>73</v>
      </c>
      <c r="F2055" s="21" t="s">
        <v>71</v>
      </c>
      <c r="G2055" s="21">
        <v>3</v>
      </c>
      <c r="H2055" s="21">
        <v>663</v>
      </c>
    </row>
    <row r="2056" spans="1:8" x14ac:dyDescent="0.25">
      <c r="A2056" s="21">
        <v>2035</v>
      </c>
      <c r="B2056" s="21">
        <v>1</v>
      </c>
      <c r="C2056" s="21">
        <v>4</v>
      </c>
      <c r="D2056" s="21" t="s">
        <v>79</v>
      </c>
      <c r="E2056" s="21" t="s">
        <v>73</v>
      </c>
      <c r="F2056" s="21" t="s">
        <v>71</v>
      </c>
      <c r="G2056" s="21">
        <v>4</v>
      </c>
      <c r="H2056" s="21">
        <v>477</v>
      </c>
    </row>
    <row r="2057" spans="1:8" x14ac:dyDescent="0.25">
      <c r="A2057" s="21">
        <v>2035</v>
      </c>
      <c r="B2057" s="21">
        <v>1</v>
      </c>
      <c r="C2057" s="21">
        <v>4</v>
      </c>
      <c r="D2057" s="21" t="s">
        <v>79</v>
      </c>
      <c r="E2057" s="21" t="s">
        <v>73</v>
      </c>
      <c r="F2057" s="21" t="s">
        <v>72</v>
      </c>
      <c r="G2057" s="21">
        <v>0</v>
      </c>
      <c r="H2057" s="21">
        <v>32</v>
      </c>
    </row>
    <row r="2058" spans="1:8" x14ac:dyDescent="0.25">
      <c r="A2058" s="21">
        <v>2035</v>
      </c>
      <c r="B2058" s="21">
        <v>1</v>
      </c>
      <c r="C2058" s="21">
        <v>4</v>
      </c>
      <c r="D2058" s="21" t="s">
        <v>79</v>
      </c>
      <c r="E2058" s="21" t="s">
        <v>73</v>
      </c>
      <c r="F2058" s="21" t="s">
        <v>72</v>
      </c>
      <c r="G2058" s="21">
        <v>1</v>
      </c>
      <c r="H2058" s="21">
        <v>89</v>
      </c>
    </row>
    <row r="2059" spans="1:8" x14ac:dyDescent="0.25">
      <c r="A2059" s="21">
        <v>2035</v>
      </c>
      <c r="B2059" s="21">
        <v>1</v>
      </c>
      <c r="C2059" s="21">
        <v>4</v>
      </c>
      <c r="D2059" s="21" t="s">
        <v>79</v>
      </c>
      <c r="E2059" s="21" t="s">
        <v>73</v>
      </c>
      <c r="F2059" s="21" t="s">
        <v>72</v>
      </c>
      <c r="G2059" s="21">
        <v>2</v>
      </c>
      <c r="H2059" s="21">
        <v>442</v>
      </c>
    </row>
    <row r="2060" spans="1:8" x14ac:dyDescent="0.25">
      <c r="A2060" s="21">
        <v>2035</v>
      </c>
      <c r="B2060" s="21">
        <v>1</v>
      </c>
      <c r="C2060" s="21">
        <v>4</v>
      </c>
      <c r="D2060" s="21" t="s">
        <v>79</v>
      </c>
      <c r="E2060" s="21" t="s">
        <v>73</v>
      </c>
      <c r="F2060" s="21" t="s">
        <v>72</v>
      </c>
      <c r="G2060" s="21">
        <v>3</v>
      </c>
      <c r="H2060" s="21">
        <v>238</v>
      </c>
    </row>
    <row r="2061" spans="1:8" x14ac:dyDescent="0.25">
      <c r="A2061" s="21">
        <v>2035</v>
      </c>
      <c r="B2061" s="21">
        <v>1</v>
      </c>
      <c r="C2061" s="21">
        <v>4</v>
      </c>
      <c r="D2061" s="21" t="s">
        <v>79</v>
      </c>
      <c r="E2061" s="21" t="s">
        <v>73</v>
      </c>
      <c r="F2061" s="21" t="s">
        <v>72</v>
      </c>
      <c r="G2061" s="21">
        <v>4</v>
      </c>
      <c r="H2061" s="21">
        <v>185</v>
      </c>
    </row>
    <row r="2062" spans="1:8" x14ac:dyDescent="0.25">
      <c r="A2062" s="21">
        <v>2035</v>
      </c>
      <c r="B2062" s="21">
        <v>1</v>
      </c>
      <c r="C2062" s="21">
        <v>4</v>
      </c>
      <c r="D2062" s="21" t="s">
        <v>79</v>
      </c>
      <c r="E2062" s="21" t="s">
        <v>76</v>
      </c>
      <c r="F2062" s="21" t="s">
        <v>71</v>
      </c>
      <c r="G2062" s="21">
        <v>0</v>
      </c>
      <c r="H2062" s="21">
        <v>42</v>
      </c>
    </row>
    <row r="2063" spans="1:8" x14ac:dyDescent="0.25">
      <c r="A2063" s="21">
        <v>2035</v>
      </c>
      <c r="B2063" s="21">
        <v>1</v>
      </c>
      <c r="C2063" s="21">
        <v>4</v>
      </c>
      <c r="D2063" s="21" t="s">
        <v>79</v>
      </c>
      <c r="E2063" s="21" t="s">
        <v>76</v>
      </c>
      <c r="F2063" s="21" t="s">
        <v>71</v>
      </c>
      <c r="G2063" s="21">
        <v>1</v>
      </c>
      <c r="H2063" s="21">
        <v>79</v>
      </c>
    </row>
    <row r="2064" spans="1:8" x14ac:dyDescent="0.25">
      <c r="A2064" s="21">
        <v>2035</v>
      </c>
      <c r="B2064" s="21">
        <v>1</v>
      </c>
      <c r="C2064" s="21">
        <v>4</v>
      </c>
      <c r="D2064" s="21" t="s">
        <v>79</v>
      </c>
      <c r="E2064" s="21" t="s">
        <v>76</v>
      </c>
      <c r="F2064" s="21" t="s">
        <v>71</v>
      </c>
      <c r="G2064" s="21">
        <v>2</v>
      </c>
      <c r="H2064" s="21">
        <v>131</v>
      </c>
    </row>
    <row r="2065" spans="1:8" x14ac:dyDescent="0.25">
      <c r="A2065" s="21">
        <v>2035</v>
      </c>
      <c r="B2065" s="21">
        <v>1</v>
      </c>
      <c r="C2065" s="21">
        <v>4</v>
      </c>
      <c r="D2065" s="21" t="s">
        <v>79</v>
      </c>
      <c r="E2065" s="21" t="s">
        <v>76</v>
      </c>
      <c r="F2065" s="21" t="s">
        <v>71</v>
      </c>
      <c r="G2065" s="21">
        <v>3</v>
      </c>
      <c r="H2065" s="21">
        <v>74</v>
      </c>
    </row>
    <row r="2066" spans="1:8" x14ac:dyDescent="0.25">
      <c r="A2066" s="21">
        <v>2035</v>
      </c>
      <c r="B2066" s="21">
        <v>1</v>
      </c>
      <c r="C2066" s="21">
        <v>4</v>
      </c>
      <c r="D2066" s="21" t="s">
        <v>79</v>
      </c>
      <c r="E2066" s="21" t="s">
        <v>76</v>
      </c>
      <c r="F2066" s="21" t="s">
        <v>71</v>
      </c>
      <c r="G2066" s="21">
        <v>4</v>
      </c>
      <c r="H2066" s="21">
        <v>68</v>
      </c>
    </row>
    <row r="2067" spans="1:8" x14ac:dyDescent="0.25">
      <c r="A2067" s="21">
        <v>2035</v>
      </c>
      <c r="B2067" s="21">
        <v>1</v>
      </c>
      <c r="C2067" s="21">
        <v>4</v>
      </c>
      <c r="D2067" s="21" t="s">
        <v>79</v>
      </c>
      <c r="E2067" s="21" t="s">
        <v>76</v>
      </c>
      <c r="F2067" s="21" t="s">
        <v>72</v>
      </c>
      <c r="G2067" s="21">
        <v>0</v>
      </c>
      <c r="H2067" s="21">
        <v>58</v>
      </c>
    </row>
    <row r="2068" spans="1:8" x14ac:dyDescent="0.25">
      <c r="A2068" s="21">
        <v>2035</v>
      </c>
      <c r="B2068" s="21">
        <v>1</v>
      </c>
      <c r="C2068" s="21">
        <v>4</v>
      </c>
      <c r="D2068" s="21" t="s">
        <v>79</v>
      </c>
      <c r="E2068" s="21" t="s">
        <v>76</v>
      </c>
      <c r="F2068" s="21" t="s">
        <v>72</v>
      </c>
      <c r="G2068" s="21">
        <v>1</v>
      </c>
      <c r="H2068" s="21">
        <v>86</v>
      </c>
    </row>
    <row r="2069" spans="1:8" x14ac:dyDescent="0.25">
      <c r="A2069" s="21">
        <v>2035</v>
      </c>
      <c r="B2069" s="21">
        <v>1</v>
      </c>
      <c r="C2069" s="21">
        <v>4</v>
      </c>
      <c r="D2069" s="21" t="s">
        <v>79</v>
      </c>
      <c r="E2069" s="21" t="s">
        <v>76</v>
      </c>
      <c r="F2069" s="21" t="s">
        <v>72</v>
      </c>
      <c r="G2069" s="21">
        <v>2</v>
      </c>
      <c r="H2069" s="21">
        <v>151</v>
      </c>
    </row>
    <row r="2070" spans="1:8" x14ac:dyDescent="0.25">
      <c r="A2070" s="21">
        <v>2035</v>
      </c>
      <c r="B2070" s="21">
        <v>1</v>
      </c>
      <c r="C2070" s="21">
        <v>4</v>
      </c>
      <c r="D2070" s="21" t="s">
        <v>79</v>
      </c>
      <c r="E2070" s="21" t="s">
        <v>76</v>
      </c>
      <c r="F2070" s="21" t="s">
        <v>72</v>
      </c>
      <c r="G2070" s="21">
        <v>3</v>
      </c>
      <c r="H2070" s="21">
        <v>67</v>
      </c>
    </row>
    <row r="2071" spans="1:8" x14ac:dyDescent="0.25">
      <c r="A2071" s="21">
        <v>2035</v>
      </c>
      <c r="B2071" s="21">
        <v>1</v>
      </c>
      <c r="C2071" s="21">
        <v>4</v>
      </c>
      <c r="D2071" s="21" t="s">
        <v>79</v>
      </c>
      <c r="E2071" s="21" t="s">
        <v>76</v>
      </c>
      <c r="F2071" s="21" t="s">
        <v>72</v>
      </c>
      <c r="G2071" s="21">
        <v>4</v>
      </c>
      <c r="H2071" s="21">
        <v>46</v>
      </c>
    </row>
    <row r="2072" spans="1:8" x14ac:dyDescent="0.25">
      <c r="A2072" s="21">
        <v>2035</v>
      </c>
      <c r="B2072" s="21">
        <v>1</v>
      </c>
      <c r="C2072" s="21">
        <v>4</v>
      </c>
      <c r="D2072" s="21" t="s">
        <v>78</v>
      </c>
      <c r="E2072" s="21" t="s">
        <v>70</v>
      </c>
      <c r="F2072" s="21" t="s">
        <v>71</v>
      </c>
      <c r="G2072" s="21">
        <v>0</v>
      </c>
      <c r="H2072" s="21">
        <v>32</v>
      </c>
    </row>
    <row r="2073" spans="1:8" x14ac:dyDescent="0.25">
      <c r="A2073" s="21">
        <v>2035</v>
      </c>
      <c r="B2073" s="21">
        <v>1</v>
      </c>
      <c r="C2073" s="21">
        <v>4</v>
      </c>
      <c r="D2073" s="21" t="s">
        <v>78</v>
      </c>
      <c r="E2073" s="21" t="s">
        <v>70</v>
      </c>
      <c r="F2073" s="21" t="s">
        <v>71</v>
      </c>
      <c r="G2073" s="21">
        <v>1</v>
      </c>
      <c r="H2073" s="21">
        <v>658</v>
      </c>
    </row>
    <row r="2074" spans="1:8" x14ac:dyDescent="0.25">
      <c r="A2074" s="21">
        <v>2035</v>
      </c>
      <c r="B2074" s="21">
        <v>1</v>
      </c>
      <c r="C2074" s="21">
        <v>4</v>
      </c>
      <c r="D2074" s="21" t="s">
        <v>78</v>
      </c>
      <c r="E2074" s="21" t="s">
        <v>70</v>
      </c>
      <c r="F2074" s="21" t="s">
        <v>71</v>
      </c>
      <c r="G2074" s="21">
        <v>2</v>
      </c>
      <c r="H2074" s="21">
        <v>2034</v>
      </c>
    </row>
    <row r="2075" spans="1:8" x14ac:dyDescent="0.25">
      <c r="A2075" s="21">
        <v>2035</v>
      </c>
      <c r="B2075" s="21">
        <v>1</v>
      </c>
      <c r="C2075" s="21">
        <v>4</v>
      </c>
      <c r="D2075" s="21" t="s">
        <v>78</v>
      </c>
      <c r="E2075" s="21" t="s">
        <v>70</v>
      </c>
      <c r="F2075" s="21" t="s">
        <v>71</v>
      </c>
      <c r="G2075" s="21">
        <v>3</v>
      </c>
      <c r="H2075" s="21">
        <v>943</v>
      </c>
    </row>
    <row r="2076" spans="1:8" x14ac:dyDescent="0.25">
      <c r="A2076" s="21">
        <v>2035</v>
      </c>
      <c r="B2076" s="21">
        <v>1</v>
      </c>
      <c r="C2076" s="21">
        <v>4</v>
      </c>
      <c r="D2076" s="21" t="s">
        <v>78</v>
      </c>
      <c r="E2076" s="21" t="s">
        <v>70</v>
      </c>
      <c r="F2076" s="21" t="s">
        <v>71</v>
      </c>
      <c r="G2076" s="21">
        <v>4</v>
      </c>
      <c r="H2076" s="21">
        <v>433</v>
      </c>
    </row>
    <row r="2077" spans="1:8" x14ac:dyDescent="0.25">
      <c r="A2077" s="21">
        <v>2035</v>
      </c>
      <c r="B2077" s="21">
        <v>1</v>
      </c>
      <c r="C2077" s="21">
        <v>4</v>
      </c>
      <c r="D2077" s="21" t="s">
        <v>78</v>
      </c>
      <c r="E2077" s="21" t="s">
        <v>70</v>
      </c>
      <c r="F2077" s="21" t="s">
        <v>72</v>
      </c>
      <c r="G2077" s="21">
        <v>0</v>
      </c>
      <c r="H2077" s="21">
        <v>59</v>
      </c>
    </row>
    <row r="2078" spans="1:8" x14ac:dyDescent="0.25">
      <c r="A2078" s="21">
        <v>2035</v>
      </c>
      <c r="B2078" s="21">
        <v>1</v>
      </c>
      <c r="C2078" s="21">
        <v>4</v>
      </c>
      <c r="D2078" s="21" t="s">
        <v>78</v>
      </c>
      <c r="E2078" s="21" t="s">
        <v>70</v>
      </c>
      <c r="F2078" s="21" t="s">
        <v>72</v>
      </c>
      <c r="G2078" s="21">
        <v>1</v>
      </c>
      <c r="H2078" s="21">
        <v>2990</v>
      </c>
    </row>
    <row r="2079" spans="1:8" x14ac:dyDescent="0.25">
      <c r="A2079" s="21">
        <v>2035</v>
      </c>
      <c r="B2079" s="21">
        <v>1</v>
      </c>
      <c r="C2079" s="21">
        <v>4</v>
      </c>
      <c r="D2079" s="21" t="s">
        <v>78</v>
      </c>
      <c r="E2079" s="21" t="s">
        <v>70</v>
      </c>
      <c r="F2079" s="21" t="s">
        <v>72</v>
      </c>
      <c r="G2079" s="21">
        <v>2</v>
      </c>
      <c r="H2079" s="21">
        <v>9268</v>
      </c>
    </row>
    <row r="2080" spans="1:8" x14ac:dyDescent="0.25">
      <c r="A2080" s="21">
        <v>2035</v>
      </c>
      <c r="B2080" s="21">
        <v>1</v>
      </c>
      <c r="C2080" s="21">
        <v>4</v>
      </c>
      <c r="D2080" s="21" t="s">
        <v>78</v>
      </c>
      <c r="E2080" s="21" t="s">
        <v>70</v>
      </c>
      <c r="F2080" s="21" t="s">
        <v>72</v>
      </c>
      <c r="G2080" s="21">
        <v>3</v>
      </c>
      <c r="H2080" s="21">
        <v>4259</v>
      </c>
    </row>
    <row r="2081" spans="1:8" x14ac:dyDescent="0.25">
      <c r="A2081" s="21">
        <v>2035</v>
      </c>
      <c r="B2081" s="21">
        <v>1</v>
      </c>
      <c r="C2081" s="21">
        <v>4</v>
      </c>
      <c r="D2081" s="21" t="s">
        <v>78</v>
      </c>
      <c r="E2081" s="21" t="s">
        <v>70</v>
      </c>
      <c r="F2081" s="21" t="s">
        <v>72</v>
      </c>
      <c r="G2081" s="21">
        <v>4</v>
      </c>
      <c r="H2081" s="21">
        <v>1805</v>
      </c>
    </row>
    <row r="2082" spans="1:8" x14ac:dyDescent="0.25">
      <c r="A2082" s="21">
        <v>2035</v>
      </c>
      <c r="B2082" s="21">
        <v>1</v>
      </c>
      <c r="C2082" s="21">
        <v>4</v>
      </c>
      <c r="D2082" s="21" t="s">
        <v>78</v>
      </c>
      <c r="E2082" s="21" t="s">
        <v>74</v>
      </c>
      <c r="F2082" s="21" t="s">
        <v>71</v>
      </c>
      <c r="G2082" s="21">
        <v>0</v>
      </c>
      <c r="H2082" s="21">
        <v>17</v>
      </c>
    </row>
    <row r="2083" spans="1:8" x14ac:dyDescent="0.25">
      <c r="A2083" s="21">
        <v>2035</v>
      </c>
      <c r="B2083" s="21">
        <v>1</v>
      </c>
      <c r="C2083" s="21">
        <v>4</v>
      </c>
      <c r="D2083" s="21" t="s">
        <v>78</v>
      </c>
      <c r="E2083" s="21" t="s">
        <v>74</v>
      </c>
      <c r="F2083" s="21" t="s">
        <v>71</v>
      </c>
      <c r="G2083" s="21">
        <v>1</v>
      </c>
      <c r="H2083" s="21">
        <v>26</v>
      </c>
    </row>
    <row r="2084" spans="1:8" x14ac:dyDescent="0.25">
      <c r="A2084" s="21">
        <v>2035</v>
      </c>
      <c r="B2084" s="21">
        <v>1</v>
      </c>
      <c r="C2084" s="21">
        <v>4</v>
      </c>
      <c r="D2084" s="21" t="s">
        <v>78</v>
      </c>
      <c r="E2084" s="21" t="s">
        <v>74</v>
      </c>
      <c r="F2084" s="21" t="s">
        <v>71</v>
      </c>
      <c r="G2084" s="21">
        <v>2</v>
      </c>
      <c r="H2084" s="21">
        <v>59</v>
      </c>
    </row>
    <row r="2085" spans="1:8" x14ac:dyDescent="0.25">
      <c r="A2085" s="21">
        <v>2035</v>
      </c>
      <c r="B2085" s="21">
        <v>1</v>
      </c>
      <c r="C2085" s="21">
        <v>4</v>
      </c>
      <c r="D2085" s="21" t="s">
        <v>78</v>
      </c>
      <c r="E2085" s="21" t="s">
        <v>74</v>
      </c>
      <c r="F2085" s="21" t="s">
        <v>71</v>
      </c>
      <c r="G2085" s="21">
        <v>3</v>
      </c>
      <c r="H2085" s="21">
        <v>19</v>
      </c>
    </row>
    <row r="2086" spans="1:8" x14ac:dyDescent="0.25">
      <c r="A2086" s="21">
        <v>2035</v>
      </c>
      <c r="B2086" s="21">
        <v>1</v>
      </c>
      <c r="C2086" s="21">
        <v>4</v>
      </c>
      <c r="D2086" s="21" t="s">
        <v>78</v>
      </c>
      <c r="E2086" s="21" t="s">
        <v>74</v>
      </c>
      <c r="F2086" s="21" t="s">
        <v>71</v>
      </c>
      <c r="G2086" s="21">
        <v>4</v>
      </c>
      <c r="H2086" s="21">
        <v>7</v>
      </c>
    </row>
    <row r="2087" spans="1:8" x14ac:dyDescent="0.25">
      <c r="A2087" s="21">
        <v>2035</v>
      </c>
      <c r="B2087" s="21">
        <v>1</v>
      </c>
      <c r="C2087" s="21">
        <v>4</v>
      </c>
      <c r="D2087" s="21" t="s">
        <v>78</v>
      </c>
      <c r="E2087" s="21" t="s">
        <v>74</v>
      </c>
      <c r="F2087" s="21" t="s">
        <v>72</v>
      </c>
      <c r="G2087" s="21">
        <v>0</v>
      </c>
      <c r="H2087" s="21">
        <v>15</v>
      </c>
    </row>
    <row r="2088" spans="1:8" x14ac:dyDescent="0.25">
      <c r="A2088" s="21">
        <v>2035</v>
      </c>
      <c r="B2088" s="21">
        <v>1</v>
      </c>
      <c r="C2088" s="21">
        <v>4</v>
      </c>
      <c r="D2088" s="21" t="s">
        <v>78</v>
      </c>
      <c r="E2088" s="21" t="s">
        <v>74</v>
      </c>
      <c r="F2088" s="21" t="s">
        <v>72</v>
      </c>
      <c r="G2088" s="21">
        <v>1</v>
      </c>
      <c r="H2088" s="21">
        <v>55</v>
      </c>
    </row>
    <row r="2089" spans="1:8" x14ac:dyDescent="0.25">
      <c r="A2089" s="21">
        <v>2035</v>
      </c>
      <c r="B2089" s="21">
        <v>1</v>
      </c>
      <c r="C2089" s="21">
        <v>4</v>
      </c>
      <c r="D2089" s="21" t="s">
        <v>78</v>
      </c>
      <c r="E2089" s="21" t="s">
        <v>74</v>
      </c>
      <c r="F2089" s="21" t="s">
        <v>72</v>
      </c>
      <c r="G2089" s="21">
        <v>2</v>
      </c>
      <c r="H2089" s="21">
        <v>90</v>
      </c>
    </row>
    <row r="2090" spans="1:8" x14ac:dyDescent="0.25">
      <c r="A2090" s="21">
        <v>2035</v>
      </c>
      <c r="B2090" s="21">
        <v>1</v>
      </c>
      <c r="C2090" s="21">
        <v>4</v>
      </c>
      <c r="D2090" s="21" t="s">
        <v>78</v>
      </c>
      <c r="E2090" s="21" t="s">
        <v>74</v>
      </c>
      <c r="F2090" s="21" t="s">
        <v>72</v>
      </c>
      <c r="G2090" s="21">
        <v>3</v>
      </c>
      <c r="H2090" s="21">
        <v>16</v>
      </c>
    </row>
    <row r="2091" spans="1:8" x14ac:dyDescent="0.25">
      <c r="A2091" s="21">
        <v>2035</v>
      </c>
      <c r="B2091" s="21">
        <v>1</v>
      </c>
      <c r="C2091" s="21">
        <v>4</v>
      </c>
      <c r="D2091" s="21" t="s">
        <v>78</v>
      </c>
      <c r="E2091" s="21" t="s">
        <v>74</v>
      </c>
      <c r="F2091" s="21" t="s">
        <v>72</v>
      </c>
      <c r="G2091" s="21">
        <v>4</v>
      </c>
      <c r="H2091" s="21">
        <v>18</v>
      </c>
    </row>
    <row r="2092" spans="1:8" x14ac:dyDescent="0.25">
      <c r="A2092" s="21">
        <v>2035</v>
      </c>
      <c r="B2092" s="21">
        <v>1</v>
      </c>
      <c r="C2092" s="21">
        <v>4</v>
      </c>
      <c r="D2092" s="21" t="s">
        <v>78</v>
      </c>
      <c r="E2092" s="21" t="s">
        <v>73</v>
      </c>
      <c r="F2092" s="21" t="s">
        <v>71</v>
      </c>
      <c r="G2092" s="21">
        <v>0</v>
      </c>
      <c r="H2092" s="21">
        <v>62</v>
      </c>
    </row>
    <row r="2093" spans="1:8" x14ac:dyDescent="0.25">
      <c r="A2093" s="21">
        <v>2035</v>
      </c>
      <c r="B2093" s="21">
        <v>1</v>
      </c>
      <c r="C2093" s="21">
        <v>4</v>
      </c>
      <c r="D2093" s="21" t="s">
        <v>78</v>
      </c>
      <c r="E2093" s="21" t="s">
        <v>73</v>
      </c>
      <c r="F2093" s="21" t="s">
        <v>71</v>
      </c>
      <c r="G2093" s="21">
        <v>1</v>
      </c>
      <c r="H2093" s="21">
        <v>914</v>
      </c>
    </row>
    <row r="2094" spans="1:8" x14ac:dyDescent="0.25">
      <c r="A2094" s="21">
        <v>2035</v>
      </c>
      <c r="B2094" s="21">
        <v>1</v>
      </c>
      <c r="C2094" s="21">
        <v>4</v>
      </c>
      <c r="D2094" s="21" t="s">
        <v>78</v>
      </c>
      <c r="E2094" s="21" t="s">
        <v>73</v>
      </c>
      <c r="F2094" s="21" t="s">
        <v>71</v>
      </c>
      <c r="G2094" s="21">
        <v>2</v>
      </c>
      <c r="H2094" s="21">
        <v>2096</v>
      </c>
    </row>
    <row r="2095" spans="1:8" x14ac:dyDescent="0.25">
      <c r="A2095" s="21">
        <v>2035</v>
      </c>
      <c r="B2095" s="21">
        <v>1</v>
      </c>
      <c r="C2095" s="21">
        <v>4</v>
      </c>
      <c r="D2095" s="21" t="s">
        <v>78</v>
      </c>
      <c r="E2095" s="21" t="s">
        <v>73</v>
      </c>
      <c r="F2095" s="21" t="s">
        <v>71</v>
      </c>
      <c r="G2095" s="21">
        <v>3</v>
      </c>
      <c r="H2095" s="21">
        <v>1108</v>
      </c>
    </row>
    <row r="2096" spans="1:8" x14ac:dyDescent="0.25">
      <c r="A2096" s="21">
        <v>2035</v>
      </c>
      <c r="B2096" s="21">
        <v>1</v>
      </c>
      <c r="C2096" s="21">
        <v>4</v>
      </c>
      <c r="D2096" s="21" t="s">
        <v>78</v>
      </c>
      <c r="E2096" s="21" t="s">
        <v>73</v>
      </c>
      <c r="F2096" s="21" t="s">
        <v>71</v>
      </c>
      <c r="G2096" s="21">
        <v>4</v>
      </c>
      <c r="H2096" s="21">
        <v>746</v>
      </c>
    </row>
    <row r="2097" spans="1:8" x14ac:dyDescent="0.25">
      <c r="A2097" s="21">
        <v>2035</v>
      </c>
      <c r="B2097" s="21">
        <v>1</v>
      </c>
      <c r="C2097" s="21">
        <v>4</v>
      </c>
      <c r="D2097" s="21" t="s">
        <v>78</v>
      </c>
      <c r="E2097" s="21" t="s">
        <v>73</v>
      </c>
      <c r="F2097" s="21" t="s">
        <v>72</v>
      </c>
      <c r="G2097" s="21">
        <v>0</v>
      </c>
      <c r="H2097" s="21">
        <v>97</v>
      </c>
    </row>
    <row r="2098" spans="1:8" x14ac:dyDescent="0.25">
      <c r="A2098" s="21">
        <v>2035</v>
      </c>
      <c r="B2098" s="21">
        <v>1</v>
      </c>
      <c r="C2098" s="21">
        <v>4</v>
      </c>
      <c r="D2098" s="21" t="s">
        <v>78</v>
      </c>
      <c r="E2098" s="21" t="s">
        <v>73</v>
      </c>
      <c r="F2098" s="21" t="s">
        <v>72</v>
      </c>
      <c r="G2098" s="21">
        <v>1</v>
      </c>
      <c r="H2098" s="21">
        <v>403</v>
      </c>
    </row>
    <row r="2099" spans="1:8" x14ac:dyDescent="0.25">
      <c r="A2099" s="21">
        <v>2035</v>
      </c>
      <c r="B2099" s="21">
        <v>1</v>
      </c>
      <c r="C2099" s="21">
        <v>4</v>
      </c>
      <c r="D2099" s="21" t="s">
        <v>78</v>
      </c>
      <c r="E2099" s="21" t="s">
        <v>73</v>
      </c>
      <c r="F2099" s="21" t="s">
        <v>72</v>
      </c>
      <c r="G2099" s="21">
        <v>2</v>
      </c>
      <c r="H2099" s="21">
        <v>1331</v>
      </c>
    </row>
    <row r="2100" spans="1:8" x14ac:dyDescent="0.25">
      <c r="A2100" s="21">
        <v>2035</v>
      </c>
      <c r="B2100" s="21">
        <v>1</v>
      </c>
      <c r="C2100" s="21">
        <v>4</v>
      </c>
      <c r="D2100" s="21" t="s">
        <v>78</v>
      </c>
      <c r="E2100" s="21" t="s">
        <v>73</v>
      </c>
      <c r="F2100" s="21" t="s">
        <v>72</v>
      </c>
      <c r="G2100" s="21">
        <v>3</v>
      </c>
      <c r="H2100" s="21">
        <v>771</v>
      </c>
    </row>
    <row r="2101" spans="1:8" x14ac:dyDescent="0.25">
      <c r="A2101" s="21">
        <v>2035</v>
      </c>
      <c r="B2101" s="21">
        <v>1</v>
      </c>
      <c r="C2101" s="21">
        <v>4</v>
      </c>
      <c r="D2101" s="21" t="s">
        <v>78</v>
      </c>
      <c r="E2101" s="21" t="s">
        <v>73</v>
      </c>
      <c r="F2101" s="21" t="s">
        <v>72</v>
      </c>
      <c r="G2101" s="21">
        <v>4</v>
      </c>
      <c r="H2101" s="21">
        <v>505</v>
      </c>
    </row>
    <row r="2102" spans="1:8" x14ac:dyDescent="0.25">
      <c r="A2102" s="21">
        <v>2035</v>
      </c>
      <c r="B2102" s="21">
        <v>1</v>
      </c>
      <c r="C2102" s="21">
        <v>4</v>
      </c>
      <c r="D2102" s="21" t="s">
        <v>78</v>
      </c>
      <c r="E2102" s="21" t="s">
        <v>76</v>
      </c>
      <c r="F2102" s="21" t="s">
        <v>71</v>
      </c>
      <c r="G2102" s="21">
        <v>0</v>
      </c>
      <c r="H2102" s="21">
        <v>50</v>
      </c>
    </row>
    <row r="2103" spans="1:8" x14ac:dyDescent="0.25">
      <c r="A2103" s="21">
        <v>2035</v>
      </c>
      <c r="B2103" s="21">
        <v>1</v>
      </c>
      <c r="C2103" s="21">
        <v>4</v>
      </c>
      <c r="D2103" s="21" t="s">
        <v>78</v>
      </c>
      <c r="E2103" s="21" t="s">
        <v>76</v>
      </c>
      <c r="F2103" s="21" t="s">
        <v>71</v>
      </c>
      <c r="G2103" s="21">
        <v>1</v>
      </c>
      <c r="H2103" s="21">
        <v>88</v>
      </c>
    </row>
    <row r="2104" spans="1:8" x14ac:dyDescent="0.25">
      <c r="A2104" s="21">
        <v>2035</v>
      </c>
      <c r="B2104" s="21">
        <v>1</v>
      </c>
      <c r="C2104" s="21">
        <v>4</v>
      </c>
      <c r="D2104" s="21" t="s">
        <v>78</v>
      </c>
      <c r="E2104" s="21" t="s">
        <v>76</v>
      </c>
      <c r="F2104" s="21" t="s">
        <v>71</v>
      </c>
      <c r="G2104" s="21">
        <v>2</v>
      </c>
      <c r="H2104" s="21">
        <v>215</v>
      </c>
    </row>
    <row r="2105" spans="1:8" x14ac:dyDescent="0.25">
      <c r="A2105" s="21">
        <v>2035</v>
      </c>
      <c r="B2105" s="21">
        <v>1</v>
      </c>
      <c r="C2105" s="21">
        <v>4</v>
      </c>
      <c r="D2105" s="21" t="s">
        <v>78</v>
      </c>
      <c r="E2105" s="21" t="s">
        <v>76</v>
      </c>
      <c r="F2105" s="21" t="s">
        <v>71</v>
      </c>
      <c r="G2105" s="21">
        <v>3</v>
      </c>
      <c r="H2105" s="21">
        <v>98</v>
      </c>
    </row>
    <row r="2106" spans="1:8" x14ac:dyDescent="0.25">
      <c r="A2106" s="21">
        <v>2035</v>
      </c>
      <c r="B2106" s="21">
        <v>1</v>
      </c>
      <c r="C2106" s="21">
        <v>4</v>
      </c>
      <c r="D2106" s="21" t="s">
        <v>78</v>
      </c>
      <c r="E2106" s="21" t="s">
        <v>76</v>
      </c>
      <c r="F2106" s="21" t="s">
        <v>71</v>
      </c>
      <c r="G2106" s="21">
        <v>4</v>
      </c>
      <c r="H2106" s="21">
        <v>79</v>
      </c>
    </row>
    <row r="2107" spans="1:8" x14ac:dyDescent="0.25">
      <c r="A2107" s="21">
        <v>2035</v>
      </c>
      <c r="B2107" s="21">
        <v>1</v>
      </c>
      <c r="C2107" s="21">
        <v>4</v>
      </c>
      <c r="D2107" s="21" t="s">
        <v>78</v>
      </c>
      <c r="E2107" s="21" t="s">
        <v>76</v>
      </c>
      <c r="F2107" s="21" t="s">
        <v>72</v>
      </c>
      <c r="G2107" s="21">
        <v>0</v>
      </c>
      <c r="H2107" s="21">
        <v>279</v>
      </c>
    </row>
    <row r="2108" spans="1:8" x14ac:dyDescent="0.25">
      <c r="A2108" s="21">
        <v>2035</v>
      </c>
      <c r="B2108" s="21">
        <v>1</v>
      </c>
      <c r="C2108" s="21">
        <v>4</v>
      </c>
      <c r="D2108" s="21" t="s">
        <v>78</v>
      </c>
      <c r="E2108" s="21" t="s">
        <v>76</v>
      </c>
      <c r="F2108" s="21" t="s">
        <v>72</v>
      </c>
      <c r="G2108" s="21">
        <v>1</v>
      </c>
      <c r="H2108" s="21">
        <v>427</v>
      </c>
    </row>
    <row r="2109" spans="1:8" x14ac:dyDescent="0.25">
      <c r="A2109" s="21">
        <v>2035</v>
      </c>
      <c r="B2109" s="21">
        <v>1</v>
      </c>
      <c r="C2109" s="21">
        <v>4</v>
      </c>
      <c r="D2109" s="21" t="s">
        <v>78</v>
      </c>
      <c r="E2109" s="21" t="s">
        <v>76</v>
      </c>
      <c r="F2109" s="21" t="s">
        <v>72</v>
      </c>
      <c r="G2109" s="21">
        <v>2</v>
      </c>
      <c r="H2109" s="21">
        <v>719</v>
      </c>
    </row>
    <row r="2110" spans="1:8" x14ac:dyDescent="0.25">
      <c r="A2110" s="21">
        <v>2035</v>
      </c>
      <c r="B2110" s="21">
        <v>1</v>
      </c>
      <c r="C2110" s="21">
        <v>4</v>
      </c>
      <c r="D2110" s="21" t="s">
        <v>78</v>
      </c>
      <c r="E2110" s="21" t="s">
        <v>76</v>
      </c>
      <c r="F2110" s="21" t="s">
        <v>72</v>
      </c>
      <c r="G2110" s="21">
        <v>3</v>
      </c>
      <c r="H2110" s="21">
        <v>284</v>
      </c>
    </row>
    <row r="2111" spans="1:8" x14ac:dyDescent="0.25">
      <c r="A2111" s="21">
        <v>2035</v>
      </c>
      <c r="B2111" s="21">
        <v>1</v>
      </c>
      <c r="C2111" s="21">
        <v>4</v>
      </c>
      <c r="D2111" s="21" t="s">
        <v>78</v>
      </c>
      <c r="E2111" s="21" t="s">
        <v>76</v>
      </c>
      <c r="F2111" s="21" t="s">
        <v>72</v>
      </c>
      <c r="G2111" s="21">
        <v>4</v>
      </c>
      <c r="H2111" s="21">
        <v>177</v>
      </c>
    </row>
    <row r="2112" spans="1:8" x14ac:dyDescent="0.25">
      <c r="A2112" s="21">
        <v>2035</v>
      </c>
      <c r="B2112" s="21">
        <v>1</v>
      </c>
      <c r="C2112" s="21">
        <v>5</v>
      </c>
      <c r="D2112" s="21" t="s">
        <v>75</v>
      </c>
      <c r="E2112" s="21" t="s">
        <v>70</v>
      </c>
      <c r="F2112" s="21" t="s">
        <v>71</v>
      </c>
      <c r="G2112" s="21">
        <v>0</v>
      </c>
      <c r="H2112" s="21">
        <v>33</v>
      </c>
    </row>
    <row r="2113" spans="1:8" x14ac:dyDescent="0.25">
      <c r="A2113" s="21">
        <v>2035</v>
      </c>
      <c r="B2113" s="21">
        <v>1</v>
      </c>
      <c r="C2113" s="21">
        <v>5</v>
      </c>
      <c r="D2113" s="21" t="s">
        <v>75</v>
      </c>
      <c r="E2113" s="21" t="s">
        <v>70</v>
      </c>
      <c r="F2113" s="21" t="s">
        <v>71</v>
      </c>
      <c r="G2113" s="21">
        <v>1</v>
      </c>
      <c r="H2113" s="21">
        <v>320</v>
      </c>
    </row>
    <row r="2114" spans="1:8" x14ac:dyDescent="0.25">
      <c r="A2114" s="21">
        <v>2035</v>
      </c>
      <c r="B2114" s="21">
        <v>1</v>
      </c>
      <c r="C2114" s="21">
        <v>5</v>
      </c>
      <c r="D2114" s="21" t="s">
        <v>75</v>
      </c>
      <c r="E2114" s="21" t="s">
        <v>70</v>
      </c>
      <c r="F2114" s="21" t="s">
        <v>71</v>
      </c>
      <c r="G2114" s="21">
        <v>2</v>
      </c>
      <c r="H2114" s="21">
        <v>1148</v>
      </c>
    </row>
    <row r="2115" spans="1:8" x14ac:dyDescent="0.25">
      <c r="A2115" s="21">
        <v>2035</v>
      </c>
      <c r="B2115" s="21">
        <v>1</v>
      </c>
      <c r="C2115" s="21">
        <v>5</v>
      </c>
      <c r="D2115" s="21" t="s">
        <v>75</v>
      </c>
      <c r="E2115" s="21" t="s">
        <v>70</v>
      </c>
      <c r="F2115" s="21" t="s">
        <v>71</v>
      </c>
      <c r="G2115" s="21">
        <v>3</v>
      </c>
      <c r="H2115" s="21">
        <v>609</v>
      </c>
    </row>
    <row r="2116" spans="1:8" x14ac:dyDescent="0.25">
      <c r="A2116" s="21">
        <v>2035</v>
      </c>
      <c r="B2116" s="21">
        <v>1</v>
      </c>
      <c r="C2116" s="21">
        <v>5</v>
      </c>
      <c r="D2116" s="21" t="s">
        <v>75</v>
      </c>
      <c r="E2116" s="21" t="s">
        <v>70</v>
      </c>
      <c r="F2116" s="21" t="s">
        <v>71</v>
      </c>
      <c r="G2116" s="21">
        <v>4</v>
      </c>
      <c r="H2116" s="21">
        <v>339</v>
      </c>
    </row>
    <row r="2117" spans="1:8" x14ac:dyDescent="0.25">
      <c r="A2117" s="21">
        <v>2035</v>
      </c>
      <c r="B2117" s="21">
        <v>1</v>
      </c>
      <c r="C2117" s="21">
        <v>5</v>
      </c>
      <c r="D2117" s="21" t="s">
        <v>75</v>
      </c>
      <c r="E2117" s="21" t="s">
        <v>70</v>
      </c>
      <c r="F2117" s="21" t="s">
        <v>72</v>
      </c>
      <c r="G2117" s="21">
        <v>0</v>
      </c>
      <c r="H2117" s="21">
        <v>32</v>
      </c>
    </row>
    <row r="2118" spans="1:8" x14ac:dyDescent="0.25">
      <c r="A2118" s="21">
        <v>2035</v>
      </c>
      <c r="B2118" s="21">
        <v>1</v>
      </c>
      <c r="C2118" s="21">
        <v>5</v>
      </c>
      <c r="D2118" s="21" t="s">
        <v>75</v>
      </c>
      <c r="E2118" s="21" t="s">
        <v>70</v>
      </c>
      <c r="F2118" s="21" t="s">
        <v>72</v>
      </c>
      <c r="G2118" s="21">
        <v>1</v>
      </c>
      <c r="H2118" s="21">
        <v>1006</v>
      </c>
    </row>
    <row r="2119" spans="1:8" x14ac:dyDescent="0.25">
      <c r="A2119" s="21">
        <v>2035</v>
      </c>
      <c r="B2119" s="21">
        <v>1</v>
      </c>
      <c r="C2119" s="21">
        <v>5</v>
      </c>
      <c r="D2119" s="21" t="s">
        <v>75</v>
      </c>
      <c r="E2119" s="21" t="s">
        <v>70</v>
      </c>
      <c r="F2119" s="21" t="s">
        <v>72</v>
      </c>
      <c r="G2119" s="21">
        <v>2</v>
      </c>
      <c r="H2119" s="21">
        <v>3049</v>
      </c>
    </row>
    <row r="2120" spans="1:8" x14ac:dyDescent="0.25">
      <c r="A2120" s="21">
        <v>2035</v>
      </c>
      <c r="B2120" s="21">
        <v>1</v>
      </c>
      <c r="C2120" s="21">
        <v>5</v>
      </c>
      <c r="D2120" s="21" t="s">
        <v>75</v>
      </c>
      <c r="E2120" s="21" t="s">
        <v>70</v>
      </c>
      <c r="F2120" s="21" t="s">
        <v>72</v>
      </c>
      <c r="G2120" s="21">
        <v>3</v>
      </c>
      <c r="H2120" s="21">
        <v>1617</v>
      </c>
    </row>
    <row r="2121" spans="1:8" x14ac:dyDescent="0.25">
      <c r="A2121" s="21">
        <v>2035</v>
      </c>
      <c r="B2121" s="21">
        <v>1</v>
      </c>
      <c r="C2121" s="21">
        <v>5</v>
      </c>
      <c r="D2121" s="21" t="s">
        <v>75</v>
      </c>
      <c r="E2121" s="21" t="s">
        <v>70</v>
      </c>
      <c r="F2121" s="21" t="s">
        <v>72</v>
      </c>
      <c r="G2121" s="21">
        <v>4</v>
      </c>
      <c r="H2121" s="21">
        <v>714</v>
      </c>
    </row>
    <row r="2122" spans="1:8" x14ac:dyDescent="0.25">
      <c r="A2122" s="21">
        <v>2035</v>
      </c>
      <c r="B2122" s="21">
        <v>1</v>
      </c>
      <c r="C2122" s="21">
        <v>5</v>
      </c>
      <c r="D2122" s="21" t="s">
        <v>75</v>
      </c>
      <c r="E2122" s="21" t="s">
        <v>74</v>
      </c>
      <c r="F2122" s="21" t="s">
        <v>71</v>
      </c>
      <c r="G2122" s="21">
        <v>1</v>
      </c>
      <c r="H2122" s="21">
        <v>1</v>
      </c>
    </row>
    <row r="2123" spans="1:8" x14ac:dyDescent="0.25">
      <c r="A2123" s="21">
        <v>2035</v>
      </c>
      <c r="B2123" s="21">
        <v>1</v>
      </c>
      <c r="C2123" s="21">
        <v>5</v>
      </c>
      <c r="D2123" s="21" t="s">
        <v>75</v>
      </c>
      <c r="E2123" s="21" t="s">
        <v>74</v>
      </c>
      <c r="F2123" s="21" t="s">
        <v>71</v>
      </c>
      <c r="G2123" s="21">
        <v>2</v>
      </c>
      <c r="H2123" s="21">
        <v>4</v>
      </c>
    </row>
    <row r="2124" spans="1:8" x14ac:dyDescent="0.25">
      <c r="A2124" s="21">
        <v>2035</v>
      </c>
      <c r="B2124" s="21">
        <v>1</v>
      </c>
      <c r="C2124" s="21">
        <v>5</v>
      </c>
      <c r="D2124" s="21" t="s">
        <v>75</v>
      </c>
      <c r="E2124" s="21" t="s">
        <v>74</v>
      </c>
      <c r="F2124" s="21" t="s">
        <v>72</v>
      </c>
      <c r="G2124" s="21">
        <v>2</v>
      </c>
      <c r="H2124" s="21">
        <v>1</v>
      </c>
    </row>
    <row r="2125" spans="1:8" x14ac:dyDescent="0.25">
      <c r="A2125" s="21">
        <v>2035</v>
      </c>
      <c r="B2125" s="21">
        <v>1</v>
      </c>
      <c r="C2125" s="21">
        <v>5</v>
      </c>
      <c r="D2125" s="21" t="s">
        <v>75</v>
      </c>
      <c r="E2125" s="21" t="s">
        <v>74</v>
      </c>
      <c r="F2125" s="21" t="s">
        <v>72</v>
      </c>
      <c r="G2125" s="21">
        <v>4</v>
      </c>
      <c r="H2125" s="21">
        <v>1</v>
      </c>
    </row>
    <row r="2126" spans="1:8" x14ac:dyDescent="0.25">
      <c r="A2126" s="21">
        <v>2035</v>
      </c>
      <c r="B2126" s="21">
        <v>1</v>
      </c>
      <c r="C2126" s="21">
        <v>5</v>
      </c>
      <c r="D2126" s="21" t="s">
        <v>75</v>
      </c>
      <c r="E2126" s="21" t="s">
        <v>73</v>
      </c>
      <c r="F2126" s="21" t="s">
        <v>71</v>
      </c>
      <c r="G2126" s="21">
        <v>0</v>
      </c>
      <c r="H2126" s="21">
        <v>33</v>
      </c>
    </row>
    <row r="2127" spans="1:8" x14ac:dyDescent="0.25">
      <c r="A2127" s="21">
        <v>2035</v>
      </c>
      <c r="B2127" s="21">
        <v>1</v>
      </c>
      <c r="C2127" s="21">
        <v>5</v>
      </c>
      <c r="D2127" s="21" t="s">
        <v>75</v>
      </c>
      <c r="E2127" s="21" t="s">
        <v>73</v>
      </c>
      <c r="F2127" s="21" t="s">
        <v>71</v>
      </c>
      <c r="G2127" s="21">
        <v>1</v>
      </c>
      <c r="H2127" s="21">
        <v>436</v>
      </c>
    </row>
    <row r="2128" spans="1:8" x14ac:dyDescent="0.25">
      <c r="A2128" s="21">
        <v>2035</v>
      </c>
      <c r="B2128" s="21">
        <v>1</v>
      </c>
      <c r="C2128" s="21">
        <v>5</v>
      </c>
      <c r="D2128" s="21" t="s">
        <v>75</v>
      </c>
      <c r="E2128" s="21" t="s">
        <v>73</v>
      </c>
      <c r="F2128" s="21" t="s">
        <v>71</v>
      </c>
      <c r="G2128" s="21">
        <v>2</v>
      </c>
      <c r="H2128" s="21">
        <v>1181</v>
      </c>
    </row>
    <row r="2129" spans="1:8" x14ac:dyDescent="0.25">
      <c r="A2129" s="21">
        <v>2035</v>
      </c>
      <c r="B2129" s="21">
        <v>1</v>
      </c>
      <c r="C2129" s="21">
        <v>5</v>
      </c>
      <c r="D2129" s="21" t="s">
        <v>75</v>
      </c>
      <c r="E2129" s="21" t="s">
        <v>73</v>
      </c>
      <c r="F2129" s="21" t="s">
        <v>71</v>
      </c>
      <c r="G2129" s="21">
        <v>3</v>
      </c>
      <c r="H2129" s="21">
        <v>705</v>
      </c>
    </row>
    <row r="2130" spans="1:8" x14ac:dyDescent="0.25">
      <c r="A2130" s="21">
        <v>2035</v>
      </c>
      <c r="B2130" s="21">
        <v>1</v>
      </c>
      <c r="C2130" s="21">
        <v>5</v>
      </c>
      <c r="D2130" s="21" t="s">
        <v>75</v>
      </c>
      <c r="E2130" s="21" t="s">
        <v>73</v>
      </c>
      <c r="F2130" s="21" t="s">
        <v>71</v>
      </c>
      <c r="G2130" s="21">
        <v>4</v>
      </c>
      <c r="H2130" s="21">
        <v>509</v>
      </c>
    </row>
    <row r="2131" spans="1:8" x14ac:dyDescent="0.25">
      <c r="A2131" s="21">
        <v>2035</v>
      </c>
      <c r="B2131" s="21">
        <v>1</v>
      </c>
      <c r="C2131" s="21">
        <v>5</v>
      </c>
      <c r="D2131" s="21" t="s">
        <v>75</v>
      </c>
      <c r="E2131" s="21" t="s">
        <v>73</v>
      </c>
      <c r="F2131" s="21" t="s">
        <v>72</v>
      </c>
      <c r="G2131" s="21">
        <v>0</v>
      </c>
      <c r="H2131" s="21">
        <v>19</v>
      </c>
    </row>
    <row r="2132" spans="1:8" x14ac:dyDescent="0.25">
      <c r="A2132" s="21">
        <v>2035</v>
      </c>
      <c r="B2132" s="21">
        <v>1</v>
      </c>
      <c r="C2132" s="21">
        <v>5</v>
      </c>
      <c r="D2132" s="21" t="s">
        <v>75</v>
      </c>
      <c r="E2132" s="21" t="s">
        <v>73</v>
      </c>
      <c r="F2132" s="21" t="s">
        <v>72</v>
      </c>
      <c r="G2132" s="21">
        <v>1</v>
      </c>
      <c r="H2132" s="21">
        <v>89</v>
      </c>
    </row>
    <row r="2133" spans="1:8" x14ac:dyDescent="0.25">
      <c r="A2133" s="21">
        <v>2035</v>
      </c>
      <c r="B2133" s="21">
        <v>1</v>
      </c>
      <c r="C2133" s="21">
        <v>5</v>
      </c>
      <c r="D2133" s="21" t="s">
        <v>75</v>
      </c>
      <c r="E2133" s="21" t="s">
        <v>73</v>
      </c>
      <c r="F2133" s="21" t="s">
        <v>72</v>
      </c>
      <c r="G2133" s="21">
        <v>2</v>
      </c>
      <c r="H2133" s="21">
        <v>336</v>
      </c>
    </row>
    <row r="2134" spans="1:8" x14ac:dyDescent="0.25">
      <c r="A2134" s="21">
        <v>2035</v>
      </c>
      <c r="B2134" s="21">
        <v>1</v>
      </c>
      <c r="C2134" s="21">
        <v>5</v>
      </c>
      <c r="D2134" s="21" t="s">
        <v>75</v>
      </c>
      <c r="E2134" s="21" t="s">
        <v>73</v>
      </c>
      <c r="F2134" s="21" t="s">
        <v>72</v>
      </c>
      <c r="G2134" s="21">
        <v>3</v>
      </c>
      <c r="H2134" s="21">
        <v>213</v>
      </c>
    </row>
    <row r="2135" spans="1:8" x14ac:dyDescent="0.25">
      <c r="A2135" s="21">
        <v>2035</v>
      </c>
      <c r="B2135" s="21">
        <v>1</v>
      </c>
      <c r="C2135" s="21">
        <v>5</v>
      </c>
      <c r="D2135" s="21" t="s">
        <v>75</v>
      </c>
      <c r="E2135" s="21" t="s">
        <v>73</v>
      </c>
      <c r="F2135" s="21" t="s">
        <v>72</v>
      </c>
      <c r="G2135" s="21">
        <v>4</v>
      </c>
      <c r="H2135" s="21">
        <v>136</v>
      </c>
    </row>
    <row r="2136" spans="1:8" x14ac:dyDescent="0.25">
      <c r="A2136" s="21">
        <v>2035</v>
      </c>
      <c r="B2136" s="21">
        <v>1</v>
      </c>
      <c r="C2136" s="21">
        <v>5</v>
      </c>
      <c r="D2136" s="21" t="s">
        <v>75</v>
      </c>
      <c r="E2136" s="21" t="s">
        <v>76</v>
      </c>
      <c r="F2136" s="21" t="s">
        <v>71</v>
      </c>
      <c r="G2136" s="21">
        <v>0</v>
      </c>
      <c r="H2136" s="21">
        <v>6</v>
      </c>
    </row>
    <row r="2137" spans="1:8" x14ac:dyDescent="0.25">
      <c r="A2137" s="21">
        <v>2035</v>
      </c>
      <c r="B2137" s="21">
        <v>1</v>
      </c>
      <c r="C2137" s="21">
        <v>5</v>
      </c>
      <c r="D2137" s="21" t="s">
        <v>75</v>
      </c>
      <c r="E2137" s="21" t="s">
        <v>76</v>
      </c>
      <c r="F2137" s="21" t="s">
        <v>71</v>
      </c>
      <c r="G2137" s="21">
        <v>1</v>
      </c>
      <c r="H2137" s="21">
        <v>14</v>
      </c>
    </row>
    <row r="2138" spans="1:8" x14ac:dyDescent="0.25">
      <c r="A2138" s="21">
        <v>2035</v>
      </c>
      <c r="B2138" s="21">
        <v>1</v>
      </c>
      <c r="C2138" s="21">
        <v>5</v>
      </c>
      <c r="D2138" s="21" t="s">
        <v>75</v>
      </c>
      <c r="E2138" s="21" t="s">
        <v>76</v>
      </c>
      <c r="F2138" s="21" t="s">
        <v>71</v>
      </c>
      <c r="G2138" s="21">
        <v>2</v>
      </c>
      <c r="H2138" s="21">
        <v>23</v>
      </c>
    </row>
    <row r="2139" spans="1:8" x14ac:dyDescent="0.25">
      <c r="A2139" s="21">
        <v>2035</v>
      </c>
      <c r="B2139" s="21">
        <v>1</v>
      </c>
      <c r="C2139" s="21">
        <v>5</v>
      </c>
      <c r="D2139" s="21" t="s">
        <v>75</v>
      </c>
      <c r="E2139" s="21" t="s">
        <v>76</v>
      </c>
      <c r="F2139" s="21" t="s">
        <v>71</v>
      </c>
      <c r="G2139" s="21">
        <v>3</v>
      </c>
      <c r="H2139" s="21">
        <v>23</v>
      </c>
    </row>
    <row r="2140" spans="1:8" x14ac:dyDescent="0.25">
      <c r="A2140" s="21">
        <v>2035</v>
      </c>
      <c r="B2140" s="21">
        <v>1</v>
      </c>
      <c r="C2140" s="21">
        <v>5</v>
      </c>
      <c r="D2140" s="21" t="s">
        <v>75</v>
      </c>
      <c r="E2140" s="21" t="s">
        <v>76</v>
      </c>
      <c r="F2140" s="21" t="s">
        <v>71</v>
      </c>
      <c r="G2140" s="21">
        <v>4</v>
      </c>
      <c r="H2140" s="21">
        <v>14</v>
      </c>
    </row>
    <row r="2141" spans="1:8" x14ac:dyDescent="0.25">
      <c r="A2141" s="21">
        <v>2035</v>
      </c>
      <c r="B2141" s="21">
        <v>1</v>
      </c>
      <c r="C2141" s="21">
        <v>5</v>
      </c>
      <c r="D2141" s="21" t="s">
        <v>75</v>
      </c>
      <c r="E2141" s="21" t="s">
        <v>76</v>
      </c>
      <c r="F2141" s="21" t="s">
        <v>72</v>
      </c>
      <c r="G2141" s="21">
        <v>0</v>
      </c>
      <c r="H2141" s="21">
        <v>48</v>
      </c>
    </row>
    <row r="2142" spans="1:8" x14ac:dyDescent="0.25">
      <c r="A2142" s="21">
        <v>2035</v>
      </c>
      <c r="B2142" s="21">
        <v>1</v>
      </c>
      <c r="C2142" s="21">
        <v>5</v>
      </c>
      <c r="D2142" s="21" t="s">
        <v>75</v>
      </c>
      <c r="E2142" s="21" t="s">
        <v>76</v>
      </c>
      <c r="F2142" s="21" t="s">
        <v>72</v>
      </c>
      <c r="G2142" s="21">
        <v>1</v>
      </c>
      <c r="H2142" s="21">
        <v>73</v>
      </c>
    </row>
    <row r="2143" spans="1:8" x14ac:dyDescent="0.25">
      <c r="A2143" s="21">
        <v>2035</v>
      </c>
      <c r="B2143" s="21">
        <v>1</v>
      </c>
      <c r="C2143" s="21">
        <v>5</v>
      </c>
      <c r="D2143" s="21" t="s">
        <v>75</v>
      </c>
      <c r="E2143" s="21" t="s">
        <v>76</v>
      </c>
      <c r="F2143" s="21" t="s">
        <v>72</v>
      </c>
      <c r="G2143" s="21">
        <v>2</v>
      </c>
      <c r="H2143" s="21">
        <v>87</v>
      </c>
    </row>
    <row r="2144" spans="1:8" x14ac:dyDescent="0.25">
      <c r="A2144" s="21">
        <v>2035</v>
      </c>
      <c r="B2144" s="21">
        <v>1</v>
      </c>
      <c r="C2144" s="21">
        <v>5</v>
      </c>
      <c r="D2144" s="21" t="s">
        <v>75</v>
      </c>
      <c r="E2144" s="21" t="s">
        <v>76</v>
      </c>
      <c r="F2144" s="21" t="s">
        <v>72</v>
      </c>
      <c r="G2144" s="21">
        <v>3</v>
      </c>
      <c r="H2144" s="21">
        <v>51</v>
      </c>
    </row>
    <row r="2145" spans="1:8" x14ac:dyDescent="0.25">
      <c r="A2145" s="21">
        <v>2035</v>
      </c>
      <c r="B2145" s="21">
        <v>1</v>
      </c>
      <c r="C2145" s="21">
        <v>5</v>
      </c>
      <c r="D2145" s="21" t="s">
        <v>75</v>
      </c>
      <c r="E2145" s="21" t="s">
        <v>76</v>
      </c>
      <c r="F2145" s="21" t="s">
        <v>72</v>
      </c>
      <c r="G2145" s="21">
        <v>4</v>
      </c>
      <c r="H2145" s="21">
        <v>27</v>
      </c>
    </row>
    <row r="2146" spans="1:8" x14ac:dyDescent="0.25">
      <c r="A2146" s="21">
        <v>2035</v>
      </c>
      <c r="B2146" s="21">
        <v>1</v>
      </c>
      <c r="C2146" s="21">
        <v>5</v>
      </c>
      <c r="D2146" s="21" t="s">
        <v>69</v>
      </c>
      <c r="E2146" s="21" t="s">
        <v>70</v>
      </c>
      <c r="F2146" s="21" t="s">
        <v>71</v>
      </c>
      <c r="G2146" s="21">
        <v>0</v>
      </c>
      <c r="H2146" s="21">
        <v>1</v>
      </c>
    </row>
    <row r="2147" spans="1:8" x14ac:dyDescent="0.25">
      <c r="A2147" s="21">
        <v>2035</v>
      </c>
      <c r="B2147" s="21">
        <v>1</v>
      </c>
      <c r="C2147" s="21">
        <v>5</v>
      </c>
      <c r="D2147" s="21" t="s">
        <v>69</v>
      </c>
      <c r="E2147" s="21" t="s">
        <v>70</v>
      </c>
      <c r="F2147" s="21" t="s">
        <v>71</v>
      </c>
      <c r="G2147" s="21">
        <v>1</v>
      </c>
      <c r="H2147" s="21">
        <v>12</v>
      </c>
    </row>
    <row r="2148" spans="1:8" x14ac:dyDescent="0.25">
      <c r="A2148" s="21">
        <v>2035</v>
      </c>
      <c r="B2148" s="21">
        <v>1</v>
      </c>
      <c r="C2148" s="21">
        <v>5</v>
      </c>
      <c r="D2148" s="21" t="s">
        <v>69</v>
      </c>
      <c r="E2148" s="21" t="s">
        <v>70</v>
      </c>
      <c r="F2148" s="21" t="s">
        <v>71</v>
      </c>
      <c r="G2148" s="21">
        <v>2</v>
      </c>
      <c r="H2148" s="21">
        <v>47</v>
      </c>
    </row>
    <row r="2149" spans="1:8" x14ac:dyDescent="0.25">
      <c r="A2149" s="21">
        <v>2035</v>
      </c>
      <c r="B2149" s="21">
        <v>1</v>
      </c>
      <c r="C2149" s="21">
        <v>5</v>
      </c>
      <c r="D2149" s="21" t="s">
        <v>69</v>
      </c>
      <c r="E2149" s="21" t="s">
        <v>70</v>
      </c>
      <c r="F2149" s="21" t="s">
        <v>71</v>
      </c>
      <c r="G2149" s="21">
        <v>3</v>
      </c>
      <c r="H2149" s="21">
        <v>23</v>
      </c>
    </row>
    <row r="2150" spans="1:8" x14ac:dyDescent="0.25">
      <c r="A2150" s="21">
        <v>2035</v>
      </c>
      <c r="B2150" s="21">
        <v>1</v>
      </c>
      <c r="C2150" s="21">
        <v>5</v>
      </c>
      <c r="D2150" s="21" t="s">
        <v>69</v>
      </c>
      <c r="E2150" s="21" t="s">
        <v>70</v>
      </c>
      <c r="F2150" s="21" t="s">
        <v>71</v>
      </c>
      <c r="G2150" s="21">
        <v>4</v>
      </c>
      <c r="H2150" s="21">
        <v>11</v>
      </c>
    </row>
    <row r="2151" spans="1:8" x14ac:dyDescent="0.25">
      <c r="A2151" s="21">
        <v>2035</v>
      </c>
      <c r="B2151" s="21">
        <v>1</v>
      </c>
      <c r="C2151" s="21">
        <v>5</v>
      </c>
      <c r="D2151" s="21" t="s">
        <v>69</v>
      </c>
      <c r="E2151" s="21" t="s">
        <v>70</v>
      </c>
      <c r="F2151" s="21" t="s">
        <v>72</v>
      </c>
      <c r="G2151" s="21">
        <v>0</v>
      </c>
      <c r="H2151" s="21">
        <v>9</v>
      </c>
    </row>
    <row r="2152" spans="1:8" x14ac:dyDescent="0.25">
      <c r="A2152" s="21">
        <v>2035</v>
      </c>
      <c r="B2152" s="21">
        <v>1</v>
      </c>
      <c r="C2152" s="21">
        <v>5</v>
      </c>
      <c r="D2152" s="21" t="s">
        <v>69</v>
      </c>
      <c r="E2152" s="21" t="s">
        <v>70</v>
      </c>
      <c r="F2152" s="21" t="s">
        <v>72</v>
      </c>
      <c r="G2152" s="21">
        <v>1</v>
      </c>
      <c r="H2152" s="21">
        <v>279</v>
      </c>
    </row>
    <row r="2153" spans="1:8" x14ac:dyDescent="0.25">
      <c r="A2153" s="21">
        <v>2035</v>
      </c>
      <c r="B2153" s="21">
        <v>1</v>
      </c>
      <c r="C2153" s="21">
        <v>5</v>
      </c>
      <c r="D2153" s="21" t="s">
        <v>69</v>
      </c>
      <c r="E2153" s="21" t="s">
        <v>70</v>
      </c>
      <c r="F2153" s="21" t="s">
        <v>72</v>
      </c>
      <c r="G2153" s="21">
        <v>2</v>
      </c>
      <c r="H2153" s="21">
        <v>789</v>
      </c>
    </row>
    <row r="2154" spans="1:8" x14ac:dyDescent="0.25">
      <c r="A2154" s="21">
        <v>2035</v>
      </c>
      <c r="B2154" s="21">
        <v>1</v>
      </c>
      <c r="C2154" s="21">
        <v>5</v>
      </c>
      <c r="D2154" s="21" t="s">
        <v>69</v>
      </c>
      <c r="E2154" s="21" t="s">
        <v>70</v>
      </c>
      <c r="F2154" s="21" t="s">
        <v>72</v>
      </c>
      <c r="G2154" s="21">
        <v>3</v>
      </c>
      <c r="H2154" s="21">
        <v>428</v>
      </c>
    </row>
    <row r="2155" spans="1:8" x14ac:dyDescent="0.25">
      <c r="A2155" s="21">
        <v>2035</v>
      </c>
      <c r="B2155" s="21">
        <v>1</v>
      </c>
      <c r="C2155" s="21">
        <v>5</v>
      </c>
      <c r="D2155" s="21" t="s">
        <v>69</v>
      </c>
      <c r="E2155" s="21" t="s">
        <v>70</v>
      </c>
      <c r="F2155" s="21" t="s">
        <v>72</v>
      </c>
      <c r="G2155" s="21">
        <v>4</v>
      </c>
      <c r="H2155" s="21">
        <v>163</v>
      </c>
    </row>
    <row r="2156" spans="1:8" x14ac:dyDescent="0.25">
      <c r="A2156" s="21">
        <v>2035</v>
      </c>
      <c r="B2156" s="21">
        <v>1</v>
      </c>
      <c r="C2156" s="21">
        <v>5</v>
      </c>
      <c r="D2156" s="21" t="s">
        <v>69</v>
      </c>
      <c r="E2156" s="21" t="s">
        <v>74</v>
      </c>
      <c r="F2156" s="21" t="s">
        <v>71</v>
      </c>
      <c r="G2156" s="21">
        <v>3</v>
      </c>
      <c r="H2156" s="21">
        <v>1</v>
      </c>
    </row>
    <row r="2157" spans="1:8" x14ac:dyDescent="0.25">
      <c r="A2157" s="21">
        <v>2035</v>
      </c>
      <c r="B2157" s="21">
        <v>1</v>
      </c>
      <c r="C2157" s="21">
        <v>5</v>
      </c>
      <c r="D2157" s="21" t="s">
        <v>69</v>
      </c>
      <c r="E2157" s="21" t="s">
        <v>74</v>
      </c>
      <c r="F2157" s="21" t="s">
        <v>72</v>
      </c>
      <c r="G2157" s="21">
        <v>1</v>
      </c>
      <c r="H2157" s="21">
        <v>1</v>
      </c>
    </row>
    <row r="2158" spans="1:8" x14ac:dyDescent="0.25">
      <c r="A2158" s="21">
        <v>2035</v>
      </c>
      <c r="B2158" s="21">
        <v>1</v>
      </c>
      <c r="C2158" s="21">
        <v>5</v>
      </c>
      <c r="D2158" s="21" t="s">
        <v>69</v>
      </c>
      <c r="E2158" s="21" t="s">
        <v>74</v>
      </c>
      <c r="F2158" s="21" t="s">
        <v>72</v>
      </c>
      <c r="G2158" s="21">
        <v>2</v>
      </c>
      <c r="H2158" s="21">
        <v>1</v>
      </c>
    </row>
    <row r="2159" spans="1:8" x14ac:dyDescent="0.25">
      <c r="A2159" s="21">
        <v>2035</v>
      </c>
      <c r="B2159" s="21">
        <v>1</v>
      </c>
      <c r="C2159" s="21">
        <v>5</v>
      </c>
      <c r="D2159" s="21" t="s">
        <v>69</v>
      </c>
      <c r="E2159" s="21" t="s">
        <v>74</v>
      </c>
      <c r="F2159" s="21" t="s">
        <v>72</v>
      </c>
      <c r="G2159" s="21">
        <v>3</v>
      </c>
      <c r="H2159" s="21">
        <v>1</v>
      </c>
    </row>
    <row r="2160" spans="1:8" x14ac:dyDescent="0.25">
      <c r="A2160" s="21">
        <v>2035</v>
      </c>
      <c r="B2160" s="21">
        <v>1</v>
      </c>
      <c r="C2160" s="21">
        <v>5</v>
      </c>
      <c r="D2160" s="21" t="s">
        <v>69</v>
      </c>
      <c r="E2160" s="21" t="s">
        <v>73</v>
      </c>
      <c r="F2160" s="21" t="s">
        <v>71</v>
      </c>
      <c r="G2160" s="21">
        <v>0</v>
      </c>
      <c r="H2160" s="21">
        <v>1</v>
      </c>
    </row>
    <row r="2161" spans="1:8" x14ac:dyDescent="0.25">
      <c r="A2161" s="21">
        <v>2035</v>
      </c>
      <c r="B2161" s="21">
        <v>1</v>
      </c>
      <c r="C2161" s="21">
        <v>5</v>
      </c>
      <c r="D2161" s="21" t="s">
        <v>69</v>
      </c>
      <c r="E2161" s="21" t="s">
        <v>73</v>
      </c>
      <c r="F2161" s="21" t="s">
        <v>71</v>
      </c>
      <c r="G2161" s="21">
        <v>1</v>
      </c>
      <c r="H2161" s="21">
        <v>10</v>
      </c>
    </row>
    <row r="2162" spans="1:8" x14ac:dyDescent="0.25">
      <c r="A2162" s="21">
        <v>2035</v>
      </c>
      <c r="B2162" s="21">
        <v>1</v>
      </c>
      <c r="C2162" s="21">
        <v>5</v>
      </c>
      <c r="D2162" s="21" t="s">
        <v>69</v>
      </c>
      <c r="E2162" s="21" t="s">
        <v>73</v>
      </c>
      <c r="F2162" s="21" t="s">
        <v>71</v>
      </c>
      <c r="G2162" s="21">
        <v>2</v>
      </c>
      <c r="H2162" s="21">
        <v>28</v>
      </c>
    </row>
    <row r="2163" spans="1:8" x14ac:dyDescent="0.25">
      <c r="A2163" s="21">
        <v>2035</v>
      </c>
      <c r="B2163" s="21">
        <v>1</v>
      </c>
      <c r="C2163" s="21">
        <v>5</v>
      </c>
      <c r="D2163" s="21" t="s">
        <v>69</v>
      </c>
      <c r="E2163" s="21" t="s">
        <v>73</v>
      </c>
      <c r="F2163" s="21" t="s">
        <v>71</v>
      </c>
      <c r="G2163" s="21">
        <v>3</v>
      </c>
      <c r="H2163" s="21">
        <v>22</v>
      </c>
    </row>
    <row r="2164" spans="1:8" x14ac:dyDescent="0.25">
      <c r="A2164" s="21">
        <v>2035</v>
      </c>
      <c r="B2164" s="21">
        <v>1</v>
      </c>
      <c r="C2164" s="21">
        <v>5</v>
      </c>
      <c r="D2164" s="21" t="s">
        <v>69</v>
      </c>
      <c r="E2164" s="21" t="s">
        <v>73</v>
      </c>
      <c r="F2164" s="21" t="s">
        <v>71</v>
      </c>
      <c r="G2164" s="21">
        <v>4</v>
      </c>
      <c r="H2164" s="21">
        <v>17</v>
      </c>
    </row>
    <row r="2165" spans="1:8" x14ac:dyDescent="0.25">
      <c r="A2165" s="21">
        <v>2035</v>
      </c>
      <c r="B2165" s="21">
        <v>1</v>
      </c>
      <c r="C2165" s="21">
        <v>5</v>
      </c>
      <c r="D2165" s="21" t="s">
        <v>69</v>
      </c>
      <c r="E2165" s="21" t="s">
        <v>73</v>
      </c>
      <c r="F2165" s="21" t="s">
        <v>72</v>
      </c>
      <c r="G2165" s="21">
        <v>0</v>
      </c>
      <c r="H2165" s="21">
        <v>5</v>
      </c>
    </row>
    <row r="2166" spans="1:8" x14ac:dyDescent="0.25">
      <c r="A2166" s="21">
        <v>2035</v>
      </c>
      <c r="B2166" s="21">
        <v>1</v>
      </c>
      <c r="C2166" s="21">
        <v>5</v>
      </c>
      <c r="D2166" s="21" t="s">
        <v>69</v>
      </c>
      <c r="E2166" s="21" t="s">
        <v>73</v>
      </c>
      <c r="F2166" s="21" t="s">
        <v>72</v>
      </c>
      <c r="G2166" s="21">
        <v>1</v>
      </c>
      <c r="H2166" s="21">
        <v>29</v>
      </c>
    </row>
    <row r="2167" spans="1:8" x14ac:dyDescent="0.25">
      <c r="A2167" s="21">
        <v>2035</v>
      </c>
      <c r="B2167" s="21">
        <v>1</v>
      </c>
      <c r="C2167" s="21">
        <v>5</v>
      </c>
      <c r="D2167" s="21" t="s">
        <v>69</v>
      </c>
      <c r="E2167" s="21" t="s">
        <v>73</v>
      </c>
      <c r="F2167" s="21" t="s">
        <v>72</v>
      </c>
      <c r="G2167" s="21">
        <v>2</v>
      </c>
      <c r="H2167" s="21">
        <v>71</v>
      </c>
    </row>
    <row r="2168" spans="1:8" x14ac:dyDescent="0.25">
      <c r="A2168" s="21">
        <v>2035</v>
      </c>
      <c r="B2168" s="21">
        <v>1</v>
      </c>
      <c r="C2168" s="21">
        <v>5</v>
      </c>
      <c r="D2168" s="21" t="s">
        <v>69</v>
      </c>
      <c r="E2168" s="21" t="s">
        <v>73</v>
      </c>
      <c r="F2168" s="21" t="s">
        <v>72</v>
      </c>
      <c r="G2168" s="21">
        <v>3</v>
      </c>
      <c r="H2168" s="21">
        <v>54</v>
      </c>
    </row>
    <row r="2169" spans="1:8" x14ac:dyDescent="0.25">
      <c r="A2169" s="21">
        <v>2035</v>
      </c>
      <c r="B2169" s="21">
        <v>1</v>
      </c>
      <c r="C2169" s="21">
        <v>5</v>
      </c>
      <c r="D2169" s="21" t="s">
        <v>69</v>
      </c>
      <c r="E2169" s="21" t="s">
        <v>73</v>
      </c>
      <c r="F2169" s="21" t="s">
        <v>72</v>
      </c>
      <c r="G2169" s="21">
        <v>4</v>
      </c>
      <c r="H2169" s="21">
        <v>29</v>
      </c>
    </row>
    <row r="2170" spans="1:8" x14ac:dyDescent="0.25">
      <c r="A2170" s="21">
        <v>2035</v>
      </c>
      <c r="B2170" s="21">
        <v>1</v>
      </c>
      <c r="C2170" s="21">
        <v>5</v>
      </c>
      <c r="D2170" s="21" t="s">
        <v>69</v>
      </c>
      <c r="E2170" s="21" t="s">
        <v>76</v>
      </c>
      <c r="F2170" s="21" t="s">
        <v>71</v>
      </c>
      <c r="G2170" s="21">
        <v>1</v>
      </c>
      <c r="H2170" s="21">
        <v>1</v>
      </c>
    </row>
    <row r="2171" spans="1:8" x14ac:dyDescent="0.25">
      <c r="A2171" s="21">
        <v>2035</v>
      </c>
      <c r="B2171" s="21">
        <v>1</v>
      </c>
      <c r="C2171" s="21">
        <v>5</v>
      </c>
      <c r="D2171" s="21" t="s">
        <v>69</v>
      </c>
      <c r="E2171" s="21" t="s">
        <v>76</v>
      </c>
      <c r="F2171" s="21" t="s">
        <v>71</v>
      </c>
      <c r="G2171" s="21">
        <v>2</v>
      </c>
      <c r="H2171" s="21">
        <v>2</v>
      </c>
    </row>
    <row r="2172" spans="1:8" x14ac:dyDescent="0.25">
      <c r="A2172" s="21">
        <v>2035</v>
      </c>
      <c r="B2172" s="21">
        <v>1</v>
      </c>
      <c r="C2172" s="21">
        <v>5</v>
      </c>
      <c r="D2172" s="21" t="s">
        <v>69</v>
      </c>
      <c r="E2172" s="21" t="s">
        <v>76</v>
      </c>
      <c r="F2172" s="21" t="s">
        <v>71</v>
      </c>
      <c r="G2172" s="21">
        <v>3</v>
      </c>
      <c r="H2172" s="21">
        <v>1</v>
      </c>
    </row>
    <row r="2173" spans="1:8" x14ac:dyDescent="0.25">
      <c r="A2173" s="21">
        <v>2035</v>
      </c>
      <c r="B2173" s="21">
        <v>1</v>
      </c>
      <c r="C2173" s="21">
        <v>5</v>
      </c>
      <c r="D2173" s="21" t="s">
        <v>69</v>
      </c>
      <c r="E2173" s="21" t="s">
        <v>76</v>
      </c>
      <c r="F2173" s="21" t="s">
        <v>72</v>
      </c>
      <c r="G2173" s="21">
        <v>0</v>
      </c>
      <c r="H2173" s="21">
        <v>19</v>
      </c>
    </row>
    <row r="2174" spans="1:8" x14ac:dyDescent="0.25">
      <c r="A2174" s="21">
        <v>2035</v>
      </c>
      <c r="B2174" s="21">
        <v>1</v>
      </c>
      <c r="C2174" s="21">
        <v>5</v>
      </c>
      <c r="D2174" s="21" t="s">
        <v>69</v>
      </c>
      <c r="E2174" s="21" t="s">
        <v>76</v>
      </c>
      <c r="F2174" s="21" t="s">
        <v>72</v>
      </c>
      <c r="G2174" s="21">
        <v>1</v>
      </c>
      <c r="H2174" s="21">
        <v>33</v>
      </c>
    </row>
    <row r="2175" spans="1:8" x14ac:dyDescent="0.25">
      <c r="A2175" s="21">
        <v>2035</v>
      </c>
      <c r="B2175" s="21">
        <v>1</v>
      </c>
      <c r="C2175" s="21">
        <v>5</v>
      </c>
      <c r="D2175" s="21" t="s">
        <v>69</v>
      </c>
      <c r="E2175" s="21" t="s">
        <v>76</v>
      </c>
      <c r="F2175" s="21" t="s">
        <v>72</v>
      </c>
      <c r="G2175" s="21">
        <v>2</v>
      </c>
      <c r="H2175" s="21">
        <v>29</v>
      </c>
    </row>
    <row r="2176" spans="1:8" x14ac:dyDescent="0.25">
      <c r="A2176" s="21">
        <v>2035</v>
      </c>
      <c r="B2176" s="21">
        <v>1</v>
      </c>
      <c r="C2176" s="21">
        <v>5</v>
      </c>
      <c r="D2176" s="21" t="s">
        <v>69</v>
      </c>
      <c r="E2176" s="21" t="s">
        <v>76</v>
      </c>
      <c r="F2176" s="21" t="s">
        <v>72</v>
      </c>
      <c r="G2176" s="21">
        <v>3</v>
      </c>
      <c r="H2176" s="21">
        <v>16</v>
      </c>
    </row>
    <row r="2177" spans="1:8" x14ac:dyDescent="0.25">
      <c r="A2177" s="21">
        <v>2035</v>
      </c>
      <c r="B2177" s="21">
        <v>1</v>
      </c>
      <c r="C2177" s="21">
        <v>5</v>
      </c>
      <c r="D2177" s="21" t="s">
        <v>69</v>
      </c>
      <c r="E2177" s="21" t="s">
        <v>76</v>
      </c>
      <c r="F2177" s="21" t="s">
        <v>72</v>
      </c>
      <c r="G2177" s="21">
        <v>4</v>
      </c>
      <c r="H2177" s="21">
        <v>9</v>
      </c>
    </row>
    <row r="2178" spans="1:8" x14ac:dyDescent="0.25">
      <c r="A2178" s="21">
        <v>2035</v>
      </c>
      <c r="B2178" s="21">
        <v>1</v>
      </c>
      <c r="C2178" s="21">
        <v>5</v>
      </c>
      <c r="D2178" s="21" t="s">
        <v>77</v>
      </c>
      <c r="E2178" s="21" t="s">
        <v>70</v>
      </c>
      <c r="F2178" s="21" t="s">
        <v>71</v>
      </c>
      <c r="G2178" s="21">
        <v>0</v>
      </c>
      <c r="H2178" s="21">
        <v>91</v>
      </c>
    </row>
    <row r="2179" spans="1:8" x14ac:dyDescent="0.25">
      <c r="A2179" s="21">
        <v>2035</v>
      </c>
      <c r="B2179" s="21">
        <v>1</v>
      </c>
      <c r="C2179" s="21">
        <v>5</v>
      </c>
      <c r="D2179" s="21" t="s">
        <v>77</v>
      </c>
      <c r="E2179" s="21" t="s">
        <v>70</v>
      </c>
      <c r="F2179" s="21" t="s">
        <v>71</v>
      </c>
      <c r="G2179" s="21">
        <v>1</v>
      </c>
      <c r="H2179" s="21">
        <v>1463</v>
      </c>
    </row>
    <row r="2180" spans="1:8" x14ac:dyDescent="0.25">
      <c r="A2180" s="21">
        <v>2035</v>
      </c>
      <c r="B2180" s="21">
        <v>1</v>
      </c>
      <c r="C2180" s="21">
        <v>5</v>
      </c>
      <c r="D2180" s="21" t="s">
        <v>77</v>
      </c>
      <c r="E2180" s="21" t="s">
        <v>70</v>
      </c>
      <c r="F2180" s="21" t="s">
        <v>71</v>
      </c>
      <c r="G2180" s="21">
        <v>2</v>
      </c>
      <c r="H2180" s="21">
        <v>4668</v>
      </c>
    </row>
    <row r="2181" spans="1:8" x14ac:dyDescent="0.25">
      <c r="A2181" s="21">
        <v>2035</v>
      </c>
      <c r="B2181" s="21">
        <v>1</v>
      </c>
      <c r="C2181" s="21">
        <v>5</v>
      </c>
      <c r="D2181" s="21" t="s">
        <v>77</v>
      </c>
      <c r="E2181" s="21" t="s">
        <v>70</v>
      </c>
      <c r="F2181" s="21" t="s">
        <v>71</v>
      </c>
      <c r="G2181" s="21">
        <v>3</v>
      </c>
      <c r="H2181" s="21">
        <v>2275</v>
      </c>
    </row>
    <row r="2182" spans="1:8" x14ac:dyDescent="0.25">
      <c r="A2182" s="21">
        <v>2035</v>
      </c>
      <c r="B2182" s="21">
        <v>1</v>
      </c>
      <c r="C2182" s="21">
        <v>5</v>
      </c>
      <c r="D2182" s="21" t="s">
        <v>77</v>
      </c>
      <c r="E2182" s="21" t="s">
        <v>70</v>
      </c>
      <c r="F2182" s="21" t="s">
        <v>71</v>
      </c>
      <c r="G2182" s="21">
        <v>4</v>
      </c>
      <c r="H2182" s="21">
        <v>1132</v>
      </c>
    </row>
    <row r="2183" spans="1:8" x14ac:dyDescent="0.25">
      <c r="A2183" s="21">
        <v>2035</v>
      </c>
      <c r="B2183" s="21">
        <v>1</v>
      </c>
      <c r="C2183" s="21">
        <v>5</v>
      </c>
      <c r="D2183" s="21" t="s">
        <v>77</v>
      </c>
      <c r="E2183" s="21" t="s">
        <v>70</v>
      </c>
      <c r="F2183" s="21" t="s">
        <v>72</v>
      </c>
      <c r="G2183" s="21">
        <v>0</v>
      </c>
      <c r="H2183" s="21">
        <v>67</v>
      </c>
    </row>
    <row r="2184" spans="1:8" x14ac:dyDescent="0.25">
      <c r="A2184" s="21">
        <v>2035</v>
      </c>
      <c r="B2184" s="21">
        <v>1</v>
      </c>
      <c r="C2184" s="21">
        <v>5</v>
      </c>
      <c r="D2184" s="21" t="s">
        <v>77</v>
      </c>
      <c r="E2184" s="21" t="s">
        <v>70</v>
      </c>
      <c r="F2184" s="21" t="s">
        <v>72</v>
      </c>
      <c r="G2184" s="21">
        <v>1</v>
      </c>
      <c r="H2184" s="21">
        <v>1291</v>
      </c>
    </row>
    <row r="2185" spans="1:8" x14ac:dyDescent="0.25">
      <c r="A2185" s="21">
        <v>2035</v>
      </c>
      <c r="B2185" s="21">
        <v>1</v>
      </c>
      <c r="C2185" s="21">
        <v>5</v>
      </c>
      <c r="D2185" s="21" t="s">
        <v>77</v>
      </c>
      <c r="E2185" s="21" t="s">
        <v>70</v>
      </c>
      <c r="F2185" s="21" t="s">
        <v>72</v>
      </c>
      <c r="G2185" s="21">
        <v>2</v>
      </c>
      <c r="H2185" s="21">
        <v>3864</v>
      </c>
    </row>
    <row r="2186" spans="1:8" x14ac:dyDescent="0.25">
      <c r="A2186" s="21">
        <v>2035</v>
      </c>
      <c r="B2186" s="21">
        <v>1</v>
      </c>
      <c r="C2186" s="21">
        <v>5</v>
      </c>
      <c r="D2186" s="21" t="s">
        <v>77</v>
      </c>
      <c r="E2186" s="21" t="s">
        <v>70</v>
      </c>
      <c r="F2186" s="21" t="s">
        <v>72</v>
      </c>
      <c r="G2186" s="21">
        <v>3</v>
      </c>
      <c r="H2186" s="21">
        <v>2150</v>
      </c>
    </row>
    <row r="2187" spans="1:8" x14ac:dyDescent="0.25">
      <c r="A2187" s="21">
        <v>2035</v>
      </c>
      <c r="B2187" s="21">
        <v>1</v>
      </c>
      <c r="C2187" s="21">
        <v>5</v>
      </c>
      <c r="D2187" s="21" t="s">
        <v>77</v>
      </c>
      <c r="E2187" s="21" t="s">
        <v>70</v>
      </c>
      <c r="F2187" s="21" t="s">
        <v>72</v>
      </c>
      <c r="G2187" s="21">
        <v>4</v>
      </c>
      <c r="H2187" s="21">
        <v>1041</v>
      </c>
    </row>
    <row r="2188" spans="1:8" x14ac:dyDescent="0.25">
      <c r="A2188" s="21">
        <v>2035</v>
      </c>
      <c r="B2188" s="21">
        <v>1</v>
      </c>
      <c r="C2188" s="21">
        <v>5</v>
      </c>
      <c r="D2188" s="21" t="s">
        <v>77</v>
      </c>
      <c r="E2188" s="21" t="s">
        <v>74</v>
      </c>
      <c r="F2188" s="21" t="s">
        <v>71</v>
      </c>
      <c r="G2188" s="21">
        <v>0</v>
      </c>
      <c r="H2188" s="21">
        <v>2</v>
      </c>
    </row>
    <row r="2189" spans="1:8" x14ac:dyDescent="0.25">
      <c r="A2189" s="21">
        <v>2035</v>
      </c>
      <c r="B2189" s="21">
        <v>1</v>
      </c>
      <c r="C2189" s="21">
        <v>5</v>
      </c>
      <c r="D2189" s="21" t="s">
        <v>77</v>
      </c>
      <c r="E2189" s="21" t="s">
        <v>74</v>
      </c>
      <c r="F2189" s="21" t="s">
        <v>71</v>
      </c>
      <c r="G2189" s="21">
        <v>1</v>
      </c>
      <c r="H2189" s="21">
        <v>7</v>
      </c>
    </row>
    <row r="2190" spans="1:8" x14ac:dyDescent="0.25">
      <c r="A2190" s="21">
        <v>2035</v>
      </c>
      <c r="B2190" s="21">
        <v>1</v>
      </c>
      <c r="C2190" s="21">
        <v>5</v>
      </c>
      <c r="D2190" s="21" t="s">
        <v>77</v>
      </c>
      <c r="E2190" s="21" t="s">
        <v>74</v>
      </c>
      <c r="F2190" s="21" t="s">
        <v>71</v>
      </c>
      <c r="G2190" s="21">
        <v>2</v>
      </c>
      <c r="H2190" s="21">
        <v>16</v>
      </c>
    </row>
    <row r="2191" spans="1:8" x14ac:dyDescent="0.25">
      <c r="A2191" s="21">
        <v>2035</v>
      </c>
      <c r="B2191" s="21">
        <v>1</v>
      </c>
      <c r="C2191" s="21">
        <v>5</v>
      </c>
      <c r="D2191" s="21" t="s">
        <v>77</v>
      </c>
      <c r="E2191" s="21" t="s">
        <v>74</v>
      </c>
      <c r="F2191" s="21" t="s">
        <v>71</v>
      </c>
      <c r="G2191" s="21">
        <v>3</v>
      </c>
      <c r="H2191" s="21">
        <v>10</v>
      </c>
    </row>
    <row r="2192" spans="1:8" x14ac:dyDescent="0.25">
      <c r="A2192" s="21">
        <v>2035</v>
      </c>
      <c r="B2192" s="21">
        <v>1</v>
      </c>
      <c r="C2192" s="21">
        <v>5</v>
      </c>
      <c r="D2192" s="21" t="s">
        <v>77</v>
      </c>
      <c r="E2192" s="21" t="s">
        <v>74</v>
      </c>
      <c r="F2192" s="21" t="s">
        <v>71</v>
      </c>
      <c r="G2192" s="21">
        <v>4</v>
      </c>
      <c r="H2192" s="21">
        <v>1</v>
      </c>
    </row>
    <row r="2193" spans="1:8" x14ac:dyDescent="0.25">
      <c r="A2193" s="21">
        <v>2035</v>
      </c>
      <c r="B2193" s="21">
        <v>1</v>
      </c>
      <c r="C2193" s="21">
        <v>5</v>
      </c>
      <c r="D2193" s="21" t="s">
        <v>77</v>
      </c>
      <c r="E2193" s="21" t="s">
        <v>74</v>
      </c>
      <c r="F2193" s="21" t="s">
        <v>72</v>
      </c>
      <c r="G2193" s="21">
        <v>0</v>
      </c>
      <c r="H2193" s="21">
        <v>2</v>
      </c>
    </row>
    <row r="2194" spans="1:8" x14ac:dyDescent="0.25">
      <c r="A2194" s="21">
        <v>2035</v>
      </c>
      <c r="B2194" s="21">
        <v>1</v>
      </c>
      <c r="C2194" s="21">
        <v>5</v>
      </c>
      <c r="D2194" s="21" t="s">
        <v>77</v>
      </c>
      <c r="E2194" s="21" t="s">
        <v>74</v>
      </c>
      <c r="F2194" s="21" t="s">
        <v>72</v>
      </c>
      <c r="G2194" s="21">
        <v>1</v>
      </c>
      <c r="H2194" s="21">
        <v>1</v>
      </c>
    </row>
    <row r="2195" spans="1:8" x14ac:dyDescent="0.25">
      <c r="A2195" s="21">
        <v>2035</v>
      </c>
      <c r="B2195" s="21">
        <v>1</v>
      </c>
      <c r="C2195" s="21">
        <v>5</v>
      </c>
      <c r="D2195" s="21" t="s">
        <v>77</v>
      </c>
      <c r="E2195" s="21" t="s">
        <v>74</v>
      </c>
      <c r="F2195" s="21" t="s">
        <v>72</v>
      </c>
      <c r="G2195" s="21">
        <v>2</v>
      </c>
      <c r="H2195" s="21">
        <v>1</v>
      </c>
    </row>
    <row r="2196" spans="1:8" x14ac:dyDescent="0.25">
      <c r="A2196" s="21">
        <v>2035</v>
      </c>
      <c r="B2196" s="21">
        <v>1</v>
      </c>
      <c r="C2196" s="21">
        <v>5</v>
      </c>
      <c r="D2196" s="21" t="s">
        <v>77</v>
      </c>
      <c r="E2196" s="21" t="s">
        <v>74</v>
      </c>
      <c r="F2196" s="21" t="s">
        <v>72</v>
      </c>
      <c r="G2196" s="21">
        <v>3</v>
      </c>
      <c r="H2196" s="21">
        <v>1</v>
      </c>
    </row>
    <row r="2197" spans="1:8" x14ac:dyDescent="0.25">
      <c r="A2197" s="21">
        <v>2035</v>
      </c>
      <c r="B2197" s="21">
        <v>1</v>
      </c>
      <c r="C2197" s="21">
        <v>5</v>
      </c>
      <c r="D2197" s="21" t="s">
        <v>77</v>
      </c>
      <c r="E2197" s="21" t="s">
        <v>73</v>
      </c>
      <c r="F2197" s="21" t="s">
        <v>71</v>
      </c>
      <c r="G2197" s="21">
        <v>0</v>
      </c>
      <c r="H2197" s="21">
        <v>96</v>
      </c>
    </row>
    <row r="2198" spans="1:8" x14ac:dyDescent="0.25">
      <c r="A2198" s="21">
        <v>2035</v>
      </c>
      <c r="B2198" s="21">
        <v>1</v>
      </c>
      <c r="C2198" s="21">
        <v>5</v>
      </c>
      <c r="D2198" s="21" t="s">
        <v>77</v>
      </c>
      <c r="E2198" s="21" t="s">
        <v>73</v>
      </c>
      <c r="F2198" s="21" t="s">
        <v>71</v>
      </c>
      <c r="G2198" s="21">
        <v>1</v>
      </c>
      <c r="H2198" s="21">
        <v>1266</v>
      </c>
    </row>
    <row r="2199" spans="1:8" x14ac:dyDescent="0.25">
      <c r="A2199" s="21">
        <v>2035</v>
      </c>
      <c r="B2199" s="21">
        <v>1</v>
      </c>
      <c r="C2199" s="21">
        <v>5</v>
      </c>
      <c r="D2199" s="21" t="s">
        <v>77</v>
      </c>
      <c r="E2199" s="21" t="s">
        <v>73</v>
      </c>
      <c r="F2199" s="21" t="s">
        <v>71</v>
      </c>
      <c r="G2199" s="21">
        <v>2</v>
      </c>
      <c r="H2199" s="21">
        <v>2969</v>
      </c>
    </row>
    <row r="2200" spans="1:8" x14ac:dyDescent="0.25">
      <c r="A2200" s="21">
        <v>2035</v>
      </c>
      <c r="B2200" s="21">
        <v>1</v>
      </c>
      <c r="C2200" s="21">
        <v>5</v>
      </c>
      <c r="D2200" s="21" t="s">
        <v>77</v>
      </c>
      <c r="E2200" s="21" t="s">
        <v>73</v>
      </c>
      <c r="F2200" s="21" t="s">
        <v>71</v>
      </c>
      <c r="G2200" s="21">
        <v>3</v>
      </c>
      <c r="H2200" s="21">
        <v>1720</v>
      </c>
    </row>
    <row r="2201" spans="1:8" x14ac:dyDescent="0.25">
      <c r="A2201" s="21">
        <v>2035</v>
      </c>
      <c r="B2201" s="21">
        <v>1</v>
      </c>
      <c r="C2201" s="21">
        <v>5</v>
      </c>
      <c r="D2201" s="21" t="s">
        <v>77</v>
      </c>
      <c r="E2201" s="21" t="s">
        <v>73</v>
      </c>
      <c r="F2201" s="21" t="s">
        <v>71</v>
      </c>
      <c r="G2201" s="21">
        <v>4</v>
      </c>
      <c r="H2201" s="21">
        <v>1288</v>
      </c>
    </row>
    <row r="2202" spans="1:8" x14ac:dyDescent="0.25">
      <c r="A2202" s="21">
        <v>2035</v>
      </c>
      <c r="B2202" s="21">
        <v>1</v>
      </c>
      <c r="C2202" s="21">
        <v>5</v>
      </c>
      <c r="D2202" s="21" t="s">
        <v>77</v>
      </c>
      <c r="E2202" s="21" t="s">
        <v>73</v>
      </c>
      <c r="F2202" s="21" t="s">
        <v>72</v>
      </c>
      <c r="G2202" s="21">
        <v>0</v>
      </c>
      <c r="H2202" s="21">
        <v>64</v>
      </c>
    </row>
    <row r="2203" spans="1:8" x14ac:dyDescent="0.25">
      <c r="A2203" s="21">
        <v>2035</v>
      </c>
      <c r="B2203" s="21">
        <v>1</v>
      </c>
      <c r="C2203" s="21">
        <v>5</v>
      </c>
      <c r="D2203" s="21" t="s">
        <v>77</v>
      </c>
      <c r="E2203" s="21" t="s">
        <v>73</v>
      </c>
      <c r="F2203" s="21" t="s">
        <v>72</v>
      </c>
      <c r="G2203" s="21">
        <v>1</v>
      </c>
      <c r="H2203" s="21">
        <v>144</v>
      </c>
    </row>
    <row r="2204" spans="1:8" x14ac:dyDescent="0.25">
      <c r="A2204" s="21">
        <v>2035</v>
      </c>
      <c r="B2204" s="21">
        <v>1</v>
      </c>
      <c r="C2204" s="21">
        <v>5</v>
      </c>
      <c r="D2204" s="21" t="s">
        <v>77</v>
      </c>
      <c r="E2204" s="21" t="s">
        <v>73</v>
      </c>
      <c r="F2204" s="21" t="s">
        <v>72</v>
      </c>
      <c r="G2204" s="21">
        <v>2</v>
      </c>
      <c r="H2204" s="21">
        <v>489</v>
      </c>
    </row>
    <row r="2205" spans="1:8" x14ac:dyDescent="0.25">
      <c r="A2205" s="21">
        <v>2035</v>
      </c>
      <c r="B2205" s="21">
        <v>1</v>
      </c>
      <c r="C2205" s="21">
        <v>5</v>
      </c>
      <c r="D2205" s="21" t="s">
        <v>77</v>
      </c>
      <c r="E2205" s="21" t="s">
        <v>73</v>
      </c>
      <c r="F2205" s="21" t="s">
        <v>72</v>
      </c>
      <c r="G2205" s="21">
        <v>3</v>
      </c>
      <c r="H2205" s="21">
        <v>358</v>
      </c>
    </row>
    <row r="2206" spans="1:8" x14ac:dyDescent="0.25">
      <c r="A2206" s="21">
        <v>2035</v>
      </c>
      <c r="B2206" s="21">
        <v>1</v>
      </c>
      <c r="C2206" s="21">
        <v>5</v>
      </c>
      <c r="D2206" s="21" t="s">
        <v>77</v>
      </c>
      <c r="E2206" s="21" t="s">
        <v>73</v>
      </c>
      <c r="F2206" s="21" t="s">
        <v>72</v>
      </c>
      <c r="G2206" s="21">
        <v>4</v>
      </c>
      <c r="H2206" s="21">
        <v>217</v>
      </c>
    </row>
    <row r="2207" spans="1:8" x14ac:dyDescent="0.25">
      <c r="A2207" s="21">
        <v>2035</v>
      </c>
      <c r="B2207" s="21">
        <v>1</v>
      </c>
      <c r="C2207" s="21">
        <v>5</v>
      </c>
      <c r="D2207" s="21" t="s">
        <v>77</v>
      </c>
      <c r="E2207" s="21" t="s">
        <v>76</v>
      </c>
      <c r="F2207" s="21" t="s">
        <v>71</v>
      </c>
      <c r="G2207" s="21">
        <v>0</v>
      </c>
      <c r="H2207" s="21">
        <v>59</v>
      </c>
    </row>
    <row r="2208" spans="1:8" x14ac:dyDescent="0.25">
      <c r="A2208" s="21">
        <v>2035</v>
      </c>
      <c r="B2208" s="21">
        <v>1</v>
      </c>
      <c r="C2208" s="21">
        <v>5</v>
      </c>
      <c r="D2208" s="21" t="s">
        <v>77</v>
      </c>
      <c r="E2208" s="21" t="s">
        <v>76</v>
      </c>
      <c r="F2208" s="21" t="s">
        <v>71</v>
      </c>
      <c r="G2208" s="21">
        <v>1</v>
      </c>
      <c r="H2208" s="21">
        <v>62</v>
      </c>
    </row>
    <row r="2209" spans="1:8" x14ac:dyDescent="0.25">
      <c r="A2209" s="21">
        <v>2035</v>
      </c>
      <c r="B2209" s="21">
        <v>1</v>
      </c>
      <c r="C2209" s="21">
        <v>5</v>
      </c>
      <c r="D2209" s="21" t="s">
        <v>77</v>
      </c>
      <c r="E2209" s="21" t="s">
        <v>76</v>
      </c>
      <c r="F2209" s="21" t="s">
        <v>71</v>
      </c>
      <c r="G2209" s="21">
        <v>2</v>
      </c>
      <c r="H2209" s="21">
        <v>137</v>
      </c>
    </row>
    <row r="2210" spans="1:8" x14ac:dyDescent="0.25">
      <c r="A2210" s="21">
        <v>2035</v>
      </c>
      <c r="B2210" s="21">
        <v>1</v>
      </c>
      <c r="C2210" s="21">
        <v>5</v>
      </c>
      <c r="D2210" s="21" t="s">
        <v>77</v>
      </c>
      <c r="E2210" s="21" t="s">
        <v>76</v>
      </c>
      <c r="F2210" s="21" t="s">
        <v>71</v>
      </c>
      <c r="G2210" s="21">
        <v>3</v>
      </c>
      <c r="H2210" s="21">
        <v>69</v>
      </c>
    </row>
    <row r="2211" spans="1:8" x14ac:dyDescent="0.25">
      <c r="A2211" s="21">
        <v>2035</v>
      </c>
      <c r="B2211" s="21">
        <v>1</v>
      </c>
      <c r="C2211" s="21">
        <v>5</v>
      </c>
      <c r="D2211" s="21" t="s">
        <v>77</v>
      </c>
      <c r="E2211" s="21" t="s">
        <v>76</v>
      </c>
      <c r="F2211" s="21" t="s">
        <v>71</v>
      </c>
      <c r="G2211" s="21">
        <v>4</v>
      </c>
      <c r="H2211" s="21">
        <v>58</v>
      </c>
    </row>
    <row r="2212" spans="1:8" x14ac:dyDescent="0.25">
      <c r="A2212" s="21">
        <v>2035</v>
      </c>
      <c r="B2212" s="21">
        <v>1</v>
      </c>
      <c r="C2212" s="21">
        <v>5</v>
      </c>
      <c r="D2212" s="21" t="s">
        <v>77</v>
      </c>
      <c r="E2212" s="21" t="s">
        <v>76</v>
      </c>
      <c r="F2212" s="21" t="s">
        <v>72</v>
      </c>
      <c r="G2212" s="21">
        <v>0</v>
      </c>
      <c r="H2212" s="21">
        <v>124</v>
      </c>
    </row>
    <row r="2213" spans="1:8" x14ac:dyDescent="0.25">
      <c r="A2213" s="21">
        <v>2035</v>
      </c>
      <c r="B2213" s="21">
        <v>1</v>
      </c>
      <c r="C2213" s="21">
        <v>5</v>
      </c>
      <c r="D2213" s="21" t="s">
        <v>77</v>
      </c>
      <c r="E2213" s="21" t="s">
        <v>76</v>
      </c>
      <c r="F2213" s="21" t="s">
        <v>72</v>
      </c>
      <c r="G2213" s="21">
        <v>1</v>
      </c>
      <c r="H2213" s="21">
        <v>94</v>
      </c>
    </row>
    <row r="2214" spans="1:8" x14ac:dyDescent="0.25">
      <c r="A2214" s="21">
        <v>2035</v>
      </c>
      <c r="B2214" s="21">
        <v>1</v>
      </c>
      <c r="C2214" s="21">
        <v>5</v>
      </c>
      <c r="D2214" s="21" t="s">
        <v>77</v>
      </c>
      <c r="E2214" s="21" t="s">
        <v>76</v>
      </c>
      <c r="F2214" s="21" t="s">
        <v>72</v>
      </c>
      <c r="G2214" s="21">
        <v>2</v>
      </c>
      <c r="H2214" s="21">
        <v>176</v>
      </c>
    </row>
    <row r="2215" spans="1:8" x14ac:dyDescent="0.25">
      <c r="A2215" s="21">
        <v>2035</v>
      </c>
      <c r="B2215" s="21">
        <v>1</v>
      </c>
      <c r="C2215" s="21">
        <v>5</v>
      </c>
      <c r="D2215" s="21" t="s">
        <v>77</v>
      </c>
      <c r="E2215" s="21" t="s">
        <v>76</v>
      </c>
      <c r="F2215" s="21" t="s">
        <v>72</v>
      </c>
      <c r="G2215" s="21">
        <v>3</v>
      </c>
      <c r="H2215" s="21">
        <v>65</v>
      </c>
    </row>
    <row r="2216" spans="1:8" x14ac:dyDescent="0.25">
      <c r="A2216" s="21">
        <v>2035</v>
      </c>
      <c r="B2216" s="21">
        <v>1</v>
      </c>
      <c r="C2216" s="21">
        <v>5</v>
      </c>
      <c r="D2216" s="21" t="s">
        <v>77</v>
      </c>
      <c r="E2216" s="21" t="s">
        <v>76</v>
      </c>
      <c r="F2216" s="21" t="s">
        <v>72</v>
      </c>
      <c r="G2216" s="21">
        <v>4</v>
      </c>
      <c r="H2216" s="21">
        <v>39</v>
      </c>
    </row>
    <row r="2217" spans="1:8" x14ac:dyDescent="0.25">
      <c r="A2217" s="21">
        <v>2035</v>
      </c>
      <c r="B2217" s="21">
        <v>1</v>
      </c>
      <c r="C2217" s="21">
        <v>5</v>
      </c>
      <c r="D2217" s="21" t="s">
        <v>79</v>
      </c>
      <c r="E2217" s="21" t="s">
        <v>70</v>
      </c>
      <c r="F2217" s="21" t="s">
        <v>71</v>
      </c>
      <c r="G2217" s="21">
        <v>0</v>
      </c>
      <c r="H2217" s="21">
        <v>14</v>
      </c>
    </row>
    <row r="2218" spans="1:8" x14ac:dyDescent="0.25">
      <c r="A2218" s="21">
        <v>2035</v>
      </c>
      <c r="B2218" s="21">
        <v>1</v>
      </c>
      <c r="C2218" s="21">
        <v>5</v>
      </c>
      <c r="D2218" s="21" t="s">
        <v>79</v>
      </c>
      <c r="E2218" s="21" t="s">
        <v>70</v>
      </c>
      <c r="F2218" s="21" t="s">
        <v>71</v>
      </c>
      <c r="G2218" s="21">
        <v>1</v>
      </c>
      <c r="H2218" s="21">
        <v>406</v>
      </c>
    </row>
    <row r="2219" spans="1:8" x14ac:dyDescent="0.25">
      <c r="A2219" s="21">
        <v>2035</v>
      </c>
      <c r="B2219" s="21">
        <v>1</v>
      </c>
      <c r="C2219" s="21">
        <v>5</v>
      </c>
      <c r="D2219" s="21" t="s">
        <v>79</v>
      </c>
      <c r="E2219" s="21" t="s">
        <v>70</v>
      </c>
      <c r="F2219" s="21" t="s">
        <v>71</v>
      </c>
      <c r="G2219" s="21">
        <v>2</v>
      </c>
      <c r="H2219" s="21">
        <v>1492</v>
      </c>
    </row>
    <row r="2220" spans="1:8" x14ac:dyDescent="0.25">
      <c r="A2220" s="21">
        <v>2035</v>
      </c>
      <c r="B2220" s="21">
        <v>1</v>
      </c>
      <c r="C2220" s="21">
        <v>5</v>
      </c>
      <c r="D2220" s="21" t="s">
        <v>79</v>
      </c>
      <c r="E2220" s="21" t="s">
        <v>70</v>
      </c>
      <c r="F2220" s="21" t="s">
        <v>71</v>
      </c>
      <c r="G2220" s="21">
        <v>3</v>
      </c>
      <c r="H2220" s="21">
        <v>744</v>
      </c>
    </row>
    <row r="2221" spans="1:8" x14ac:dyDescent="0.25">
      <c r="A2221" s="21">
        <v>2035</v>
      </c>
      <c r="B2221" s="21">
        <v>1</v>
      </c>
      <c r="C2221" s="21">
        <v>5</v>
      </c>
      <c r="D2221" s="21" t="s">
        <v>79</v>
      </c>
      <c r="E2221" s="21" t="s">
        <v>70</v>
      </c>
      <c r="F2221" s="21" t="s">
        <v>71</v>
      </c>
      <c r="G2221" s="21">
        <v>4</v>
      </c>
      <c r="H2221" s="21">
        <v>380</v>
      </c>
    </row>
    <row r="2222" spans="1:8" x14ac:dyDescent="0.25">
      <c r="A2222" s="21">
        <v>2035</v>
      </c>
      <c r="B2222" s="21">
        <v>1</v>
      </c>
      <c r="C2222" s="21">
        <v>5</v>
      </c>
      <c r="D2222" s="21" t="s">
        <v>79</v>
      </c>
      <c r="E2222" s="21" t="s">
        <v>70</v>
      </c>
      <c r="F2222" s="21" t="s">
        <v>72</v>
      </c>
      <c r="G2222" s="21">
        <v>0</v>
      </c>
      <c r="H2222" s="21">
        <v>42</v>
      </c>
    </row>
    <row r="2223" spans="1:8" x14ac:dyDescent="0.25">
      <c r="A2223" s="21">
        <v>2035</v>
      </c>
      <c r="B2223" s="21">
        <v>1</v>
      </c>
      <c r="C2223" s="21">
        <v>5</v>
      </c>
      <c r="D2223" s="21" t="s">
        <v>79</v>
      </c>
      <c r="E2223" s="21" t="s">
        <v>70</v>
      </c>
      <c r="F2223" s="21" t="s">
        <v>72</v>
      </c>
      <c r="G2223" s="21">
        <v>1</v>
      </c>
      <c r="H2223" s="21">
        <v>852</v>
      </c>
    </row>
    <row r="2224" spans="1:8" x14ac:dyDescent="0.25">
      <c r="A2224" s="21">
        <v>2035</v>
      </c>
      <c r="B2224" s="21">
        <v>1</v>
      </c>
      <c r="C2224" s="21">
        <v>5</v>
      </c>
      <c r="D2224" s="21" t="s">
        <v>79</v>
      </c>
      <c r="E2224" s="21" t="s">
        <v>70</v>
      </c>
      <c r="F2224" s="21" t="s">
        <v>72</v>
      </c>
      <c r="G2224" s="21">
        <v>2</v>
      </c>
      <c r="H2224" s="21">
        <v>2948</v>
      </c>
    </row>
    <row r="2225" spans="1:8" x14ac:dyDescent="0.25">
      <c r="A2225" s="21">
        <v>2035</v>
      </c>
      <c r="B2225" s="21">
        <v>1</v>
      </c>
      <c r="C2225" s="21">
        <v>5</v>
      </c>
      <c r="D2225" s="21" t="s">
        <v>79</v>
      </c>
      <c r="E2225" s="21" t="s">
        <v>70</v>
      </c>
      <c r="F2225" s="21" t="s">
        <v>72</v>
      </c>
      <c r="G2225" s="21">
        <v>3</v>
      </c>
      <c r="H2225" s="21">
        <v>1632</v>
      </c>
    </row>
    <row r="2226" spans="1:8" x14ac:dyDescent="0.25">
      <c r="A2226" s="21">
        <v>2035</v>
      </c>
      <c r="B2226" s="21">
        <v>1</v>
      </c>
      <c r="C2226" s="21">
        <v>5</v>
      </c>
      <c r="D2226" s="21" t="s">
        <v>79</v>
      </c>
      <c r="E2226" s="21" t="s">
        <v>70</v>
      </c>
      <c r="F2226" s="21" t="s">
        <v>72</v>
      </c>
      <c r="G2226" s="21">
        <v>4</v>
      </c>
      <c r="H2226" s="21">
        <v>963</v>
      </c>
    </row>
    <row r="2227" spans="1:8" x14ac:dyDescent="0.25">
      <c r="A2227" s="21">
        <v>2035</v>
      </c>
      <c r="B2227" s="21">
        <v>1</v>
      </c>
      <c r="C2227" s="21">
        <v>5</v>
      </c>
      <c r="D2227" s="21" t="s">
        <v>79</v>
      </c>
      <c r="E2227" s="21" t="s">
        <v>74</v>
      </c>
      <c r="F2227" s="21" t="s">
        <v>71</v>
      </c>
      <c r="G2227" s="21">
        <v>2</v>
      </c>
      <c r="H2227" s="21">
        <v>6</v>
      </c>
    </row>
    <row r="2228" spans="1:8" x14ac:dyDescent="0.25">
      <c r="A2228" s="21">
        <v>2035</v>
      </c>
      <c r="B2228" s="21">
        <v>1</v>
      </c>
      <c r="C2228" s="21">
        <v>5</v>
      </c>
      <c r="D2228" s="21" t="s">
        <v>79</v>
      </c>
      <c r="E2228" s="21" t="s">
        <v>74</v>
      </c>
      <c r="F2228" s="21" t="s">
        <v>71</v>
      </c>
      <c r="G2228" s="21">
        <v>3</v>
      </c>
      <c r="H2228" s="21">
        <v>2</v>
      </c>
    </row>
    <row r="2229" spans="1:8" x14ac:dyDescent="0.25">
      <c r="A2229" s="21">
        <v>2035</v>
      </c>
      <c r="B2229" s="21">
        <v>1</v>
      </c>
      <c r="C2229" s="21">
        <v>5</v>
      </c>
      <c r="D2229" s="21" t="s">
        <v>79</v>
      </c>
      <c r="E2229" s="21" t="s">
        <v>74</v>
      </c>
      <c r="F2229" s="21" t="s">
        <v>72</v>
      </c>
      <c r="G2229" s="21">
        <v>1</v>
      </c>
      <c r="H2229" s="21">
        <v>2</v>
      </c>
    </row>
    <row r="2230" spans="1:8" x14ac:dyDescent="0.25">
      <c r="A2230" s="21">
        <v>2035</v>
      </c>
      <c r="B2230" s="21">
        <v>1</v>
      </c>
      <c r="C2230" s="21">
        <v>5</v>
      </c>
      <c r="D2230" s="21" t="s">
        <v>79</v>
      </c>
      <c r="E2230" s="21" t="s">
        <v>74</v>
      </c>
      <c r="F2230" s="21" t="s">
        <v>72</v>
      </c>
      <c r="G2230" s="21">
        <v>2</v>
      </c>
      <c r="H2230" s="21">
        <v>1</v>
      </c>
    </row>
    <row r="2231" spans="1:8" x14ac:dyDescent="0.25">
      <c r="A2231" s="21">
        <v>2035</v>
      </c>
      <c r="B2231" s="21">
        <v>1</v>
      </c>
      <c r="C2231" s="21">
        <v>5</v>
      </c>
      <c r="D2231" s="21" t="s">
        <v>79</v>
      </c>
      <c r="E2231" s="21" t="s">
        <v>74</v>
      </c>
      <c r="F2231" s="21" t="s">
        <v>72</v>
      </c>
      <c r="G2231" s="21">
        <v>3</v>
      </c>
      <c r="H2231" s="21">
        <v>1</v>
      </c>
    </row>
    <row r="2232" spans="1:8" x14ac:dyDescent="0.25">
      <c r="A2232" s="21">
        <v>2035</v>
      </c>
      <c r="B2232" s="21">
        <v>1</v>
      </c>
      <c r="C2232" s="21">
        <v>5</v>
      </c>
      <c r="D2232" s="21" t="s">
        <v>79</v>
      </c>
      <c r="E2232" s="21" t="s">
        <v>73</v>
      </c>
      <c r="F2232" s="21" t="s">
        <v>71</v>
      </c>
      <c r="G2232" s="21">
        <v>0</v>
      </c>
      <c r="H2232" s="21">
        <v>34</v>
      </c>
    </row>
    <row r="2233" spans="1:8" x14ac:dyDescent="0.25">
      <c r="A2233" s="21">
        <v>2035</v>
      </c>
      <c r="B2233" s="21">
        <v>1</v>
      </c>
      <c r="C2233" s="21">
        <v>5</v>
      </c>
      <c r="D2233" s="21" t="s">
        <v>79</v>
      </c>
      <c r="E2233" s="21" t="s">
        <v>73</v>
      </c>
      <c r="F2233" s="21" t="s">
        <v>71</v>
      </c>
      <c r="G2233" s="21">
        <v>1</v>
      </c>
      <c r="H2233" s="21">
        <v>449</v>
      </c>
    </row>
    <row r="2234" spans="1:8" x14ac:dyDescent="0.25">
      <c r="A2234" s="21">
        <v>2035</v>
      </c>
      <c r="B2234" s="21">
        <v>1</v>
      </c>
      <c r="C2234" s="21">
        <v>5</v>
      </c>
      <c r="D2234" s="21" t="s">
        <v>79</v>
      </c>
      <c r="E2234" s="21" t="s">
        <v>73</v>
      </c>
      <c r="F2234" s="21" t="s">
        <v>71</v>
      </c>
      <c r="G2234" s="21">
        <v>2</v>
      </c>
      <c r="H2234" s="21">
        <v>1118</v>
      </c>
    </row>
    <row r="2235" spans="1:8" x14ac:dyDescent="0.25">
      <c r="A2235" s="21">
        <v>2035</v>
      </c>
      <c r="B2235" s="21">
        <v>1</v>
      </c>
      <c r="C2235" s="21">
        <v>5</v>
      </c>
      <c r="D2235" s="21" t="s">
        <v>79</v>
      </c>
      <c r="E2235" s="21" t="s">
        <v>73</v>
      </c>
      <c r="F2235" s="21" t="s">
        <v>71</v>
      </c>
      <c r="G2235" s="21">
        <v>3</v>
      </c>
      <c r="H2235" s="21">
        <v>623</v>
      </c>
    </row>
    <row r="2236" spans="1:8" x14ac:dyDescent="0.25">
      <c r="A2236" s="21">
        <v>2035</v>
      </c>
      <c r="B2236" s="21">
        <v>1</v>
      </c>
      <c r="C2236" s="21">
        <v>5</v>
      </c>
      <c r="D2236" s="21" t="s">
        <v>79</v>
      </c>
      <c r="E2236" s="21" t="s">
        <v>73</v>
      </c>
      <c r="F2236" s="21" t="s">
        <v>71</v>
      </c>
      <c r="G2236" s="21">
        <v>4</v>
      </c>
      <c r="H2236" s="21">
        <v>456</v>
      </c>
    </row>
    <row r="2237" spans="1:8" x14ac:dyDescent="0.25">
      <c r="A2237" s="21">
        <v>2035</v>
      </c>
      <c r="B2237" s="21">
        <v>1</v>
      </c>
      <c r="C2237" s="21">
        <v>5</v>
      </c>
      <c r="D2237" s="21" t="s">
        <v>79</v>
      </c>
      <c r="E2237" s="21" t="s">
        <v>73</v>
      </c>
      <c r="F2237" s="21" t="s">
        <v>72</v>
      </c>
      <c r="G2237" s="21">
        <v>0</v>
      </c>
      <c r="H2237" s="21">
        <v>63</v>
      </c>
    </row>
    <row r="2238" spans="1:8" x14ac:dyDescent="0.25">
      <c r="A2238" s="21">
        <v>2035</v>
      </c>
      <c r="B2238" s="21">
        <v>1</v>
      </c>
      <c r="C2238" s="21">
        <v>5</v>
      </c>
      <c r="D2238" s="21" t="s">
        <v>79</v>
      </c>
      <c r="E2238" s="21" t="s">
        <v>73</v>
      </c>
      <c r="F2238" s="21" t="s">
        <v>72</v>
      </c>
      <c r="G2238" s="21">
        <v>1</v>
      </c>
      <c r="H2238" s="21">
        <v>122</v>
      </c>
    </row>
    <row r="2239" spans="1:8" x14ac:dyDescent="0.25">
      <c r="A2239" s="21">
        <v>2035</v>
      </c>
      <c r="B2239" s="21">
        <v>1</v>
      </c>
      <c r="C2239" s="21">
        <v>5</v>
      </c>
      <c r="D2239" s="21" t="s">
        <v>79</v>
      </c>
      <c r="E2239" s="21" t="s">
        <v>73</v>
      </c>
      <c r="F2239" s="21" t="s">
        <v>72</v>
      </c>
      <c r="G2239" s="21">
        <v>2</v>
      </c>
      <c r="H2239" s="21">
        <v>424</v>
      </c>
    </row>
    <row r="2240" spans="1:8" x14ac:dyDescent="0.25">
      <c r="A2240" s="21">
        <v>2035</v>
      </c>
      <c r="B2240" s="21">
        <v>1</v>
      </c>
      <c r="C2240" s="21">
        <v>5</v>
      </c>
      <c r="D2240" s="21" t="s">
        <v>79</v>
      </c>
      <c r="E2240" s="21" t="s">
        <v>73</v>
      </c>
      <c r="F2240" s="21" t="s">
        <v>72</v>
      </c>
      <c r="G2240" s="21">
        <v>3</v>
      </c>
      <c r="H2240" s="21">
        <v>290</v>
      </c>
    </row>
    <row r="2241" spans="1:8" x14ac:dyDescent="0.25">
      <c r="A2241" s="21">
        <v>2035</v>
      </c>
      <c r="B2241" s="21">
        <v>1</v>
      </c>
      <c r="C2241" s="21">
        <v>5</v>
      </c>
      <c r="D2241" s="21" t="s">
        <v>79</v>
      </c>
      <c r="E2241" s="21" t="s">
        <v>73</v>
      </c>
      <c r="F2241" s="21" t="s">
        <v>72</v>
      </c>
      <c r="G2241" s="21">
        <v>4</v>
      </c>
      <c r="H2241" s="21">
        <v>210</v>
      </c>
    </row>
    <row r="2242" spans="1:8" x14ac:dyDescent="0.25">
      <c r="A2242" s="21">
        <v>2035</v>
      </c>
      <c r="B2242" s="21">
        <v>1</v>
      </c>
      <c r="C2242" s="21">
        <v>5</v>
      </c>
      <c r="D2242" s="21" t="s">
        <v>79</v>
      </c>
      <c r="E2242" s="21" t="s">
        <v>76</v>
      </c>
      <c r="F2242" s="21" t="s">
        <v>71</v>
      </c>
      <c r="G2242" s="21">
        <v>0</v>
      </c>
      <c r="H2242" s="21">
        <v>40</v>
      </c>
    </row>
    <row r="2243" spans="1:8" x14ac:dyDescent="0.25">
      <c r="A2243" s="21">
        <v>2035</v>
      </c>
      <c r="B2243" s="21">
        <v>1</v>
      </c>
      <c r="C2243" s="21">
        <v>5</v>
      </c>
      <c r="D2243" s="21" t="s">
        <v>79</v>
      </c>
      <c r="E2243" s="21" t="s">
        <v>76</v>
      </c>
      <c r="F2243" s="21" t="s">
        <v>71</v>
      </c>
      <c r="G2243" s="21">
        <v>1</v>
      </c>
      <c r="H2243" s="21">
        <v>30</v>
      </c>
    </row>
    <row r="2244" spans="1:8" x14ac:dyDescent="0.25">
      <c r="A2244" s="21">
        <v>2035</v>
      </c>
      <c r="B2244" s="21">
        <v>1</v>
      </c>
      <c r="C2244" s="21">
        <v>5</v>
      </c>
      <c r="D2244" s="21" t="s">
        <v>79</v>
      </c>
      <c r="E2244" s="21" t="s">
        <v>76</v>
      </c>
      <c r="F2244" s="21" t="s">
        <v>71</v>
      </c>
      <c r="G2244" s="21">
        <v>2</v>
      </c>
      <c r="H2244" s="21">
        <v>76</v>
      </c>
    </row>
    <row r="2245" spans="1:8" x14ac:dyDescent="0.25">
      <c r="A2245" s="21">
        <v>2035</v>
      </c>
      <c r="B2245" s="21">
        <v>1</v>
      </c>
      <c r="C2245" s="21">
        <v>5</v>
      </c>
      <c r="D2245" s="21" t="s">
        <v>79</v>
      </c>
      <c r="E2245" s="21" t="s">
        <v>76</v>
      </c>
      <c r="F2245" s="21" t="s">
        <v>71</v>
      </c>
      <c r="G2245" s="21">
        <v>3</v>
      </c>
      <c r="H2245" s="21">
        <v>35</v>
      </c>
    </row>
    <row r="2246" spans="1:8" x14ac:dyDescent="0.25">
      <c r="A2246" s="21">
        <v>2035</v>
      </c>
      <c r="B2246" s="21">
        <v>1</v>
      </c>
      <c r="C2246" s="21">
        <v>5</v>
      </c>
      <c r="D2246" s="21" t="s">
        <v>79</v>
      </c>
      <c r="E2246" s="21" t="s">
        <v>76</v>
      </c>
      <c r="F2246" s="21" t="s">
        <v>71</v>
      </c>
      <c r="G2246" s="21">
        <v>4</v>
      </c>
      <c r="H2246" s="21">
        <v>39</v>
      </c>
    </row>
    <row r="2247" spans="1:8" x14ac:dyDescent="0.25">
      <c r="A2247" s="21">
        <v>2035</v>
      </c>
      <c r="B2247" s="21">
        <v>1</v>
      </c>
      <c r="C2247" s="21">
        <v>5</v>
      </c>
      <c r="D2247" s="21" t="s">
        <v>79</v>
      </c>
      <c r="E2247" s="21" t="s">
        <v>76</v>
      </c>
      <c r="F2247" s="21" t="s">
        <v>72</v>
      </c>
      <c r="G2247" s="21">
        <v>0</v>
      </c>
      <c r="H2247" s="21">
        <v>108</v>
      </c>
    </row>
    <row r="2248" spans="1:8" x14ac:dyDescent="0.25">
      <c r="A2248" s="21">
        <v>2035</v>
      </c>
      <c r="B2248" s="21">
        <v>1</v>
      </c>
      <c r="C2248" s="21">
        <v>5</v>
      </c>
      <c r="D2248" s="21" t="s">
        <v>79</v>
      </c>
      <c r="E2248" s="21" t="s">
        <v>76</v>
      </c>
      <c r="F2248" s="21" t="s">
        <v>72</v>
      </c>
      <c r="G2248" s="21">
        <v>1</v>
      </c>
      <c r="H2248" s="21">
        <v>95</v>
      </c>
    </row>
    <row r="2249" spans="1:8" x14ac:dyDescent="0.25">
      <c r="A2249" s="21">
        <v>2035</v>
      </c>
      <c r="B2249" s="21">
        <v>1</v>
      </c>
      <c r="C2249" s="21">
        <v>5</v>
      </c>
      <c r="D2249" s="21" t="s">
        <v>79</v>
      </c>
      <c r="E2249" s="21" t="s">
        <v>76</v>
      </c>
      <c r="F2249" s="21" t="s">
        <v>72</v>
      </c>
      <c r="G2249" s="21">
        <v>2</v>
      </c>
      <c r="H2249" s="21">
        <v>126</v>
      </c>
    </row>
    <row r="2250" spans="1:8" x14ac:dyDescent="0.25">
      <c r="A2250" s="21">
        <v>2035</v>
      </c>
      <c r="B2250" s="21">
        <v>1</v>
      </c>
      <c r="C2250" s="21">
        <v>5</v>
      </c>
      <c r="D2250" s="21" t="s">
        <v>79</v>
      </c>
      <c r="E2250" s="21" t="s">
        <v>76</v>
      </c>
      <c r="F2250" s="21" t="s">
        <v>72</v>
      </c>
      <c r="G2250" s="21">
        <v>3</v>
      </c>
      <c r="H2250" s="21">
        <v>77</v>
      </c>
    </row>
    <row r="2251" spans="1:8" x14ac:dyDescent="0.25">
      <c r="A2251" s="21">
        <v>2035</v>
      </c>
      <c r="B2251" s="21">
        <v>1</v>
      </c>
      <c r="C2251" s="21">
        <v>5</v>
      </c>
      <c r="D2251" s="21" t="s">
        <v>79</v>
      </c>
      <c r="E2251" s="21" t="s">
        <v>76</v>
      </c>
      <c r="F2251" s="21" t="s">
        <v>72</v>
      </c>
      <c r="G2251" s="21">
        <v>4</v>
      </c>
      <c r="H2251" s="21">
        <v>56</v>
      </c>
    </row>
    <row r="2252" spans="1:8" x14ac:dyDescent="0.25">
      <c r="A2252" s="21">
        <v>2035</v>
      </c>
      <c r="B2252" s="21">
        <v>1</v>
      </c>
      <c r="C2252" s="21">
        <v>5</v>
      </c>
      <c r="D2252" s="21" t="s">
        <v>78</v>
      </c>
      <c r="E2252" s="21" t="s">
        <v>70</v>
      </c>
      <c r="F2252" s="21" t="s">
        <v>71</v>
      </c>
      <c r="G2252" s="21">
        <v>0</v>
      </c>
      <c r="H2252" s="21">
        <v>23</v>
      </c>
    </row>
    <row r="2253" spans="1:8" x14ac:dyDescent="0.25">
      <c r="A2253" s="21">
        <v>2035</v>
      </c>
      <c r="B2253" s="21">
        <v>1</v>
      </c>
      <c r="C2253" s="21">
        <v>5</v>
      </c>
      <c r="D2253" s="21" t="s">
        <v>78</v>
      </c>
      <c r="E2253" s="21" t="s">
        <v>70</v>
      </c>
      <c r="F2253" s="21" t="s">
        <v>71</v>
      </c>
      <c r="G2253" s="21">
        <v>1</v>
      </c>
      <c r="H2253" s="21">
        <v>575</v>
      </c>
    </row>
    <row r="2254" spans="1:8" x14ac:dyDescent="0.25">
      <c r="A2254" s="21">
        <v>2035</v>
      </c>
      <c r="B2254" s="21">
        <v>1</v>
      </c>
      <c r="C2254" s="21">
        <v>5</v>
      </c>
      <c r="D2254" s="21" t="s">
        <v>78</v>
      </c>
      <c r="E2254" s="21" t="s">
        <v>70</v>
      </c>
      <c r="F2254" s="21" t="s">
        <v>71</v>
      </c>
      <c r="G2254" s="21">
        <v>2</v>
      </c>
      <c r="H2254" s="21">
        <v>1987</v>
      </c>
    </row>
    <row r="2255" spans="1:8" x14ac:dyDescent="0.25">
      <c r="A2255" s="21">
        <v>2035</v>
      </c>
      <c r="B2255" s="21">
        <v>1</v>
      </c>
      <c r="C2255" s="21">
        <v>5</v>
      </c>
      <c r="D2255" s="21" t="s">
        <v>78</v>
      </c>
      <c r="E2255" s="21" t="s">
        <v>70</v>
      </c>
      <c r="F2255" s="21" t="s">
        <v>71</v>
      </c>
      <c r="G2255" s="21">
        <v>3</v>
      </c>
      <c r="H2255" s="21">
        <v>1002</v>
      </c>
    </row>
    <row r="2256" spans="1:8" x14ac:dyDescent="0.25">
      <c r="A2256" s="21">
        <v>2035</v>
      </c>
      <c r="B2256" s="21">
        <v>1</v>
      </c>
      <c r="C2256" s="21">
        <v>5</v>
      </c>
      <c r="D2256" s="21" t="s">
        <v>78</v>
      </c>
      <c r="E2256" s="21" t="s">
        <v>70</v>
      </c>
      <c r="F2256" s="21" t="s">
        <v>71</v>
      </c>
      <c r="G2256" s="21">
        <v>4</v>
      </c>
      <c r="H2256" s="21">
        <v>511</v>
      </c>
    </row>
    <row r="2257" spans="1:8" x14ac:dyDescent="0.25">
      <c r="A2257" s="21">
        <v>2035</v>
      </c>
      <c r="B2257" s="21">
        <v>1</v>
      </c>
      <c r="C2257" s="21">
        <v>5</v>
      </c>
      <c r="D2257" s="21" t="s">
        <v>78</v>
      </c>
      <c r="E2257" s="21" t="s">
        <v>70</v>
      </c>
      <c r="F2257" s="21" t="s">
        <v>72</v>
      </c>
      <c r="G2257" s="21">
        <v>0</v>
      </c>
      <c r="H2257" s="21">
        <v>127</v>
      </c>
    </row>
    <row r="2258" spans="1:8" x14ac:dyDescent="0.25">
      <c r="A2258" s="21">
        <v>2035</v>
      </c>
      <c r="B2258" s="21">
        <v>1</v>
      </c>
      <c r="C2258" s="21">
        <v>5</v>
      </c>
      <c r="D2258" s="21" t="s">
        <v>78</v>
      </c>
      <c r="E2258" s="21" t="s">
        <v>70</v>
      </c>
      <c r="F2258" s="21" t="s">
        <v>72</v>
      </c>
      <c r="G2258" s="21">
        <v>1</v>
      </c>
      <c r="H2258" s="21">
        <v>2647</v>
      </c>
    </row>
    <row r="2259" spans="1:8" x14ac:dyDescent="0.25">
      <c r="A2259" s="21">
        <v>2035</v>
      </c>
      <c r="B2259" s="21">
        <v>1</v>
      </c>
      <c r="C2259" s="21">
        <v>5</v>
      </c>
      <c r="D2259" s="21" t="s">
        <v>78</v>
      </c>
      <c r="E2259" s="21" t="s">
        <v>70</v>
      </c>
      <c r="F2259" s="21" t="s">
        <v>72</v>
      </c>
      <c r="G2259" s="21">
        <v>2</v>
      </c>
      <c r="H2259" s="21">
        <v>8741</v>
      </c>
    </row>
    <row r="2260" spans="1:8" x14ac:dyDescent="0.25">
      <c r="A2260" s="21">
        <v>2035</v>
      </c>
      <c r="B2260" s="21">
        <v>1</v>
      </c>
      <c r="C2260" s="21">
        <v>5</v>
      </c>
      <c r="D2260" s="21" t="s">
        <v>78</v>
      </c>
      <c r="E2260" s="21" t="s">
        <v>70</v>
      </c>
      <c r="F2260" s="21" t="s">
        <v>72</v>
      </c>
      <c r="G2260" s="21">
        <v>3</v>
      </c>
      <c r="H2260" s="21">
        <v>4950</v>
      </c>
    </row>
    <row r="2261" spans="1:8" x14ac:dyDescent="0.25">
      <c r="A2261" s="21">
        <v>2035</v>
      </c>
      <c r="B2261" s="21">
        <v>1</v>
      </c>
      <c r="C2261" s="21">
        <v>5</v>
      </c>
      <c r="D2261" s="21" t="s">
        <v>78</v>
      </c>
      <c r="E2261" s="21" t="s">
        <v>70</v>
      </c>
      <c r="F2261" s="21" t="s">
        <v>72</v>
      </c>
      <c r="G2261" s="21">
        <v>4</v>
      </c>
      <c r="H2261" s="21">
        <v>2523</v>
      </c>
    </row>
    <row r="2262" spans="1:8" x14ac:dyDescent="0.25">
      <c r="A2262" s="21">
        <v>2035</v>
      </c>
      <c r="B2262" s="21">
        <v>1</v>
      </c>
      <c r="C2262" s="21">
        <v>5</v>
      </c>
      <c r="D2262" s="21" t="s">
        <v>78</v>
      </c>
      <c r="E2262" s="21" t="s">
        <v>74</v>
      </c>
      <c r="F2262" s="21" t="s">
        <v>71</v>
      </c>
      <c r="G2262" s="21">
        <v>0</v>
      </c>
      <c r="H2262" s="21">
        <v>2</v>
      </c>
    </row>
    <row r="2263" spans="1:8" x14ac:dyDescent="0.25">
      <c r="A2263" s="21">
        <v>2035</v>
      </c>
      <c r="B2263" s="21">
        <v>1</v>
      </c>
      <c r="C2263" s="21">
        <v>5</v>
      </c>
      <c r="D2263" s="21" t="s">
        <v>78</v>
      </c>
      <c r="E2263" s="21" t="s">
        <v>74</v>
      </c>
      <c r="F2263" s="21" t="s">
        <v>71</v>
      </c>
      <c r="G2263" s="21">
        <v>1</v>
      </c>
      <c r="H2263" s="21">
        <v>1</v>
      </c>
    </row>
    <row r="2264" spans="1:8" x14ac:dyDescent="0.25">
      <c r="A2264" s="21">
        <v>2035</v>
      </c>
      <c r="B2264" s="21">
        <v>1</v>
      </c>
      <c r="C2264" s="21">
        <v>5</v>
      </c>
      <c r="D2264" s="21" t="s">
        <v>78</v>
      </c>
      <c r="E2264" s="21" t="s">
        <v>74</v>
      </c>
      <c r="F2264" s="21" t="s">
        <v>71</v>
      </c>
      <c r="G2264" s="21">
        <v>2</v>
      </c>
      <c r="H2264" s="21">
        <v>6</v>
      </c>
    </row>
    <row r="2265" spans="1:8" x14ac:dyDescent="0.25">
      <c r="A2265" s="21">
        <v>2035</v>
      </c>
      <c r="B2265" s="21">
        <v>1</v>
      </c>
      <c r="C2265" s="21">
        <v>5</v>
      </c>
      <c r="D2265" s="21" t="s">
        <v>78</v>
      </c>
      <c r="E2265" s="21" t="s">
        <v>74</v>
      </c>
      <c r="F2265" s="21" t="s">
        <v>71</v>
      </c>
      <c r="G2265" s="21">
        <v>3</v>
      </c>
      <c r="H2265" s="21">
        <v>2</v>
      </c>
    </row>
    <row r="2266" spans="1:8" x14ac:dyDescent="0.25">
      <c r="A2266" s="21">
        <v>2035</v>
      </c>
      <c r="B2266" s="21">
        <v>1</v>
      </c>
      <c r="C2266" s="21">
        <v>5</v>
      </c>
      <c r="D2266" s="21" t="s">
        <v>78</v>
      </c>
      <c r="E2266" s="21" t="s">
        <v>74</v>
      </c>
      <c r="F2266" s="21" t="s">
        <v>72</v>
      </c>
      <c r="G2266" s="21">
        <v>1</v>
      </c>
      <c r="H2266" s="21">
        <v>2</v>
      </c>
    </row>
    <row r="2267" spans="1:8" x14ac:dyDescent="0.25">
      <c r="A2267" s="21">
        <v>2035</v>
      </c>
      <c r="B2267" s="21">
        <v>1</v>
      </c>
      <c r="C2267" s="21">
        <v>5</v>
      </c>
      <c r="D2267" s="21" t="s">
        <v>78</v>
      </c>
      <c r="E2267" s="21" t="s">
        <v>74</v>
      </c>
      <c r="F2267" s="21" t="s">
        <v>72</v>
      </c>
      <c r="G2267" s="21">
        <v>2</v>
      </c>
      <c r="H2267" s="21">
        <v>2</v>
      </c>
    </row>
    <row r="2268" spans="1:8" x14ac:dyDescent="0.25">
      <c r="A2268" s="21">
        <v>2035</v>
      </c>
      <c r="B2268" s="21">
        <v>1</v>
      </c>
      <c r="C2268" s="21">
        <v>5</v>
      </c>
      <c r="D2268" s="21" t="s">
        <v>78</v>
      </c>
      <c r="E2268" s="21" t="s">
        <v>74</v>
      </c>
      <c r="F2268" s="21" t="s">
        <v>72</v>
      </c>
      <c r="G2268" s="21">
        <v>4</v>
      </c>
      <c r="H2268" s="21">
        <v>1</v>
      </c>
    </row>
    <row r="2269" spans="1:8" x14ac:dyDescent="0.25">
      <c r="A2269" s="21">
        <v>2035</v>
      </c>
      <c r="B2269" s="21">
        <v>1</v>
      </c>
      <c r="C2269" s="21">
        <v>5</v>
      </c>
      <c r="D2269" s="21" t="s">
        <v>78</v>
      </c>
      <c r="E2269" s="21" t="s">
        <v>73</v>
      </c>
      <c r="F2269" s="21" t="s">
        <v>71</v>
      </c>
      <c r="G2269" s="21">
        <v>0</v>
      </c>
      <c r="H2269" s="21">
        <v>32</v>
      </c>
    </row>
    <row r="2270" spans="1:8" x14ac:dyDescent="0.25">
      <c r="A2270" s="21">
        <v>2035</v>
      </c>
      <c r="B2270" s="21">
        <v>1</v>
      </c>
      <c r="C2270" s="21">
        <v>5</v>
      </c>
      <c r="D2270" s="21" t="s">
        <v>78</v>
      </c>
      <c r="E2270" s="21" t="s">
        <v>73</v>
      </c>
      <c r="F2270" s="21" t="s">
        <v>71</v>
      </c>
      <c r="G2270" s="21">
        <v>1</v>
      </c>
      <c r="H2270" s="21">
        <v>672</v>
      </c>
    </row>
    <row r="2271" spans="1:8" x14ac:dyDescent="0.25">
      <c r="A2271" s="21">
        <v>2035</v>
      </c>
      <c r="B2271" s="21">
        <v>1</v>
      </c>
      <c r="C2271" s="21">
        <v>5</v>
      </c>
      <c r="D2271" s="21" t="s">
        <v>78</v>
      </c>
      <c r="E2271" s="21" t="s">
        <v>73</v>
      </c>
      <c r="F2271" s="21" t="s">
        <v>71</v>
      </c>
      <c r="G2271" s="21">
        <v>2</v>
      </c>
      <c r="H2271" s="21">
        <v>1596</v>
      </c>
    </row>
    <row r="2272" spans="1:8" x14ac:dyDescent="0.25">
      <c r="A2272" s="21">
        <v>2035</v>
      </c>
      <c r="B2272" s="21">
        <v>1</v>
      </c>
      <c r="C2272" s="21">
        <v>5</v>
      </c>
      <c r="D2272" s="21" t="s">
        <v>78</v>
      </c>
      <c r="E2272" s="21" t="s">
        <v>73</v>
      </c>
      <c r="F2272" s="21" t="s">
        <v>71</v>
      </c>
      <c r="G2272" s="21">
        <v>3</v>
      </c>
      <c r="H2272" s="21">
        <v>957</v>
      </c>
    </row>
    <row r="2273" spans="1:8" x14ac:dyDescent="0.25">
      <c r="A2273" s="21">
        <v>2035</v>
      </c>
      <c r="B2273" s="21">
        <v>1</v>
      </c>
      <c r="C2273" s="21">
        <v>5</v>
      </c>
      <c r="D2273" s="21" t="s">
        <v>78</v>
      </c>
      <c r="E2273" s="21" t="s">
        <v>73</v>
      </c>
      <c r="F2273" s="21" t="s">
        <v>71</v>
      </c>
      <c r="G2273" s="21">
        <v>4</v>
      </c>
      <c r="H2273" s="21">
        <v>694</v>
      </c>
    </row>
    <row r="2274" spans="1:8" x14ac:dyDescent="0.25">
      <c r="A2274" s="21">
        <v>2035</v>
      </c>
      <c r="B2274" s="21">
        <v>1</v>
      </c>
      <c r="C2274" s="21">
        <v>5</v>
      </c>
      <c r="D2274" s="21" t="s">
        <v>78</v>
      </c>
      <c r="E2274" s="21" t="s">
        <v>73</v>
      </c>
      <c r="F2274" s="21" t="s">
        <v>72</v>
      </c>
      <c r="G2274" s="21">
        <v>0</v>
      </c>
      <c r="H2274" s="21">
        <v>188</v>
      </c>
    </row>
    <row r="2275" spans="1:8" x14ac:dyDescent="0.25">
      <c r="A2275" s="21">
        <v>2035</v>
      </c>
      <c r="B2275" s="21">
        <v>1</v>
      </c>
      <c r="C2275" s="21">
        <v>5</v>
      </c>
      <c r="D2275" s="21" t="s">
        <v>78</v>
      </c>
      <c r="E2275" s="21" t="s">
        <v>73</v>
      </c>
      <c r="F2275" s="21" t="s">
        <v>72</v>
      </c>
      <c r="G2275" s="21">
        <v>1</v>
      </c>
      <c r="H2275" s="21">
        <v>414</v>
      </c>
    </row>
    <row r="2276" spans="1:8" x14ac:dyDescent="0.25">
      <c r="A2276" s="21">
        <v>2035</v>
      </c>
      <c r="B2276" s="21">
        <v>1</v>
      </c>
      <c r="C2276" s="21">
        <v>5</v>
      </c>
      <c r="D2276" s="21" t="s">
        <v>78</v>
      </c>
      <c r="E2276" s="21" t="s">
        <v>73</v>
      </c>
      <c r="F2276" s="21" t="s">
        <v>72</v>
      </c>
      <c r="G2276" s="21">
        <v>2</v>
      </c>
      <c r="H2276" s="21">
        <v>1353</v>
      </c>
    </row>
    <row r="2277" spans="1:8" x14ac:dyDescent="0.25">
      <c r="A2277" s="21">
        <v>2035</v>
      </c>
      <c r="B2277" s="21">
        <v>1</v>
      </c>
      <c r="C2277" s="21">
        <v>5</v>
      </c>
      <c r="D2277" s="21" t="s">
        <v>78</v>
      </c>
      <c r="E2277" s="21" t="s">
        <v>73</v>
      </c>
      <c r="F2277" s="21" t="s">
        <v>72</v>
      </c>
      <c r="G2277" s="21">
        <v>3</v>
      </c>
      <c r="H2277" s="21">
        <v>957</v>
      </c>
    </row>
    <row r="2278" spans="1:8" x14ac:dyDescent="0.25">
      <c r="A2278" s="21">
        <v>2035</v>
      </c>
      <c r="B2278" s="21">
        <v>1</v>
      </c>
      <c r="C2278" s="21">
        <v>5</v>
      </c>
      <c r="D2278" s="21" t="s">
        <v>78</v>
      </c>
      <c r="E2278" s="21" t="s">
        <v>73</v>
      </c>
      <c r="F2278" s="21" t="s">
        <v>72</v>
      </c>
      <c r="G2278" s="21">
        <v>4</v>
      </c>
      <c r="H2278" s="21">
        <v>682</v>
      </c>
    </row>
    <row r="2279" spans="1:8" x14ac:dyDescent="0.25">
      <c r="A2279" s="21">
        <v>2035</v>
      </c>
      <c r="B2279" s="21">
        <v>1</v>
      </c>
      <c r="C2279" s="21">
        <v>5</v>
      </c>
      <c r="D2279" s="21" t="s">
        <v>78</v>
      </c>
      <c r="E2279" s="21" t="s">
        <v>76</v>
      </c>
      <c r="F2279" s="21" t="s">
        <v>71</v>
      </c>
      <c r="G2279" s="21">
        <v>0</v>
      </c>
      <c r="H2279" s="21">
        <v>49</v>
      </c>
    </row>
    <row r="2280" spans="1:8" x14ac:dyDescent="0.25">
      <c r="A2280" s="21">
        <v>2035</v>
      </c>
      <c r="B2280" s="21">
        <v>1</v>
      </c>
      <c r="C2280" s="21">
        <v>5</v>
      </c>
      <c r="D2280" s="21" t="s">
        <v>78</v>
      </c>
      <c r="E2280" s="21" t="s">
        <v>76</v>
      </c>
      <c r="F2280" s="21" t="s">
        <v>71</v>
      </c>
      <c r="G2280" s="21">
        <v>1</v>
      </c>
      <c r="H2280" s="21">
        <v>54</v>
      </c>
    </row>
    <row r="2281" spans="1:8" x14ac:dyDescent="0.25">
      <c r="A2281" s="21">
        <v>2035</v>
      </c>
      <c r="B2281" s="21">
        <v>1</v>
      </c>
      <c r="C2281" s="21">
        <v>5</v>
      </c>
      <c r="D2281" s="21" t="s">
        <v>78</v>
      </c>
      <c r="E2281" s="21" t="s">
        <v>76</v>
      </c>
      <c r="F2281" s="21" t="s">
        <v>71</v>
      </c>
      <c r="G2281" s="21">
        <v>2</v>
      </c>
      <c r="H2281" s="21">
        <v>95</v>
      </c>
    </row>
    <row r="2282" spans="1:8" x14ac:dyDescent="0.25">
      <c r="A2282" s="21">
        <v>2035</v>
      </c>
      <c r="B2282" s="21">
        <v>1</v>
      </c>
      <c r="C2282" s="21">
        <v>5</v>
      </c>
      <c r="D2282" s="21" t="s">
        <v>78</v>
      </c>
      <c r="E2282" s="21" t="s">
        <v>76</v>
      </c>
      <c r="F2282" s="21" t="s">
        <v>71</v>
      </c>
      <c r="G2282" s="21">
        <v>3</v>
      </c>
      <c r="H2282" s="21">
        <v>56</v>
      </c>
    </row>
    <row r="2283" spans="1:8" x14ac:dyDescent="0.25">
      <c r="A2283" s="21">
        <v>2035</v>
      </c>
      <c r="B2283" s="21">
        <v>1</v>
      </c>
      <c r="C2283" s="21">
        <v>5</v>
      </c>
      <c r="D2283" s="21" t="s">
        <v>78</v>
      </c>
      <c r="E2283" s="21" t="s">
        <v>76</v>
      </c>
      <c r="F2283" s="21" t="s">
        <v>71</v>
      </c>
      <c r="G2283" s="21">
        <v>4</v>
      </c>
      <c r="H2283" s="21">
        <v>36</v>
      </c>
    </row>
    <row r="2284" spans="1:8" x14ac:dyDescent="0.25">
      <c r="A2284" s="21">
        <v>2035</v>
      </c>
      <c r="B2284" s="21">
        <v>1</v>
      </c>
      <c r="C2284" s="21">
        <v>5</v>
      </c>
      <c r="D2284" s="21" t="s">
        <v>78</v>
      </c>
      <c r="E2284" s="21" t="s">
        <v>76</v>
      </c>
      <c r="F2284" s="21" t="s">
        <v>72</v>
      </c>
      <c r="G2284" s="21">
        <v>0</v>
      </c>
      <c r="H2284" s="21">
        <v>415</v>
      </c>
    </row>
    <row r="2285" spans="1:8" x14ac:dyDescent="0.25">
      <c r="A2285" s="21">
        <v>2035</v>
      </c>
      <c r="B2285" s="21">
        <v>1</v>
      </c>
      <c r="C2285" s="21">
        <v>5</v>
      </c>
      <c r="D2285" s="21" t="s">
        <v>78</v>
      </c>
      <c r="E2285" s="21" t="s">
        <v>76</v>
      </c>
      <c r="F2285" s="21" t="s">
        <v>72</v>
      </c>
      <c r="G2285" s="21">
        <v>1</v>
      </c>
      <c r="H2285" s="21">
        <v>323</v>
      </c>
    </row>
    <row r="2286" spans="1:8" x14ac:dyDescent="0.25">
      <c r="A2286" s="21">
        <v>2035</v>
      </c>
      <c r="B2286" s="21">
        <v>1</v>
      </c>
      <c r="C2286" s="21">
        <v>5</v>
      </c>
      <c r="D2286" s="21" t="s">
        <v>78</v>
      </c>
      <c r="E2286" s="21" t="s">
        <v>76</v>
      </c>
      <c r="F2286" s="21" t="s">
        <v>72</v>
      </c>
      <c r="G2286" s="21">
        <v>2</v>
      </c>
      <c r="H2286" s="21">
        <v>566</v>
      </c>
    </row>
    <row r="2287" spans="1:8" x14ac:dyDescent="0.25">
      <c r="A2287" s="21">
        <v>2035</v>
      </c>
      <c r="B2287" s="21">
        <v>1</v>
      </c>
      <c r="C2287" s="21">
        <v>5</v>
      </c>
      <c r="D2287" s="21" t="s">
        <v>78</v>
      </c>
      <c r="E2287" s="21" t="s">
        <v>76</v>
      </c>
      <c r="F2287" s="21" t="s">
        <v>72</v>
      </c>
      <c r="G2287" s="21">
        <v>3</v>
      </c>
      <c r="H2287" s="21">
        <v>252</v>
      </c>
    </row>
    <row r="2288" spans="1:8" x14ac:dyDescent="0.25">
      <c r="A2288" s="21">
        <v>2035</v>
      </c>
      <c r="B2288" s="21">
        <v>1</v>
      </c>
      <c r="C2288" s="21">
        <v>5</v>
      </c>
      <c r="D2288" s="21" t="s">
        <v>78</v>
      </c>
      <c r="E2288" s="21" t="s">
        <v>76</v>
      </c>
      <c r="F2288" s="21" t="s">
        <v>72</v>
      </c>
      <c r="G2288" s="21">
        <v>4</v>
      </c>
      <c r="H2288" s="21">
        <v>178</v>
      </c>
    </row>
    <row r="2289" spans="1:8" x14ac:dyDescent="0.25">
      <c r="A2289" s="21">
        <v>2035</v>
      </c>
      <c r="B2289" s="21">
        <v>1</v>
      </c>
      <c r="C2289" s="21">
        <v>6</v>
      </c>
      <c r="D2289" s="21" t="s">
        <v>75</v>
      </c>
      <c r="E2289" s="21" t="s">
        <v>70</v>
      </c>
      <c r="F2289" s="21" t="s">
        <v>71</v>
      </c>
      <c r="G2289" s="21">
        <v>1</v>
      </c>
      <c r="H2289" s="21">
        <v>11</v>
      </c>
    </row>
    <row r="2290" spans="1:8" x14ac:dyDescent="0.25">
      <c r="A2290" s="21">
        <v>2035</v>
      </c>
      <c r="B2290" s="21">
        <v>1</v>
      </c>
      <c r="C2290" s="21">
        <v>6</v>
      </c>
      <c r="D2290" s="21" t="s">
        <v>75</v>
      </c>
      <c r="E2290" s="21" t="s">
        <v>70</v>
      </c>
      <c r="F2290" s="21" t="s">
        <v>71</v>
      </c>
      <c r="G2290" s="21">
        <v>2</v>
      </c>
      <c r="H2290" s="21">
        <v>19</v>
      </c>
    </row>
    <row r="2291" spans="1:8" x14ac:dyDescent="0.25">
      <c r="A2291" s="21">
        <v>2035</v>
      </c>
      <c r="B2291" s="21">
        <v>1</v>
      </c>
      <c r="C2291" s="21">
        <v>6</v>
      </c>
      <c r="D2291" s="21" t="s">
        <v>75</v>
      </c>
      <c r="E2291" s="21" t="s">
        <v>70</v>
      </c>
      <c r="F2291" s="21" t="s">
        <v>71</v>
      </c>
      <c r="G2291" s="21">
        <v>3</v>
      </c>
      <c r="H2291" s="21">
        <v>21</v>
      </c>
    </row>
    <row r="2292" spans="1:8" x14ac:dyDescent="0.25">
      <c r="A2292" s="21">
        <v>2035</v>
      </c>
      <c r="B2292" s="21">
        <v>1</v>
      </c>
      <c r="C2292" s="21">
        <v>6</v>
      </c>
      <c r="D2292" s="21" t="s">
        <v>75</v>
      </c>
      <c r="E2292" s="21" t="s">
        <v>70</v>
      </c>
      <c r="F2292" s="21" t="s">
        <v>71</v>
      </c>
      <c r="G2292" s="21">
        <v>4</v>
      </c>
      <c r="H2292" s="21">
        <v>5</v>
      </c>
    </row>
    <row r="2293" spans="1:8" x14ac:dyDescent="0.25">
      <c r="A2293" s="21">
        <v>2035</v>
      </c>
      <c r="B2293" s="21">
        <v>1</v>
      </c>
      <c r="C2293" s="21">
        <v>6</v>
      </c>
      <c r="D2293" s="21" t="s">
        <v>75</v>
      </c>
      <c r="E2293" s="21" t="s">
        <v>70</v>
      </c>
      <c r="F2293" s="21" t="s">
        <v>72</v>
      </c>
      <c r="G2293" s="21">
        <v>0</v>
      </c>
      <c r="H2293" s="21">
        <v>1</v>
      </c>
    </row>
    <row r="2294" spans="1:8" x14ac:dyDescent="0.25">
      <c r="A2294" s="21">
        <v>2035</v>
      </c>
      <c r="B2294" s="21">
        <v>1</v>
      </c>
      <c r="C2294" s="21">
        <v>6</v>
      </c>
      <c r="D2294" s="21" t="s">
        <v>75</v>
      </c>
      <c r="E2294" s="21" t="s">
        <v>70</v>
      </c>
      <c r="F2294" s="21" t="s">
        <v>72</v>
      </c>
      <c r="G2294" s="21">
        <v>1</v>
      </c>
      <c r="H2294" s="21">
        <v>18</v>
      </c>
    </row>
    <row r="2295" spans="1:8" x14ac:dyDescent="0.25">
      <c r="A2295" s="21">
        <v>2035</v>
      </c>
      <c r="B2295" s="21">
        <v>1</v>
      </c>
      <c r="C2295" s="21">
        <v>6</v>
      </c>
      <c r="D2295" s="21" t="s">
        <v>75</v>
      </c>
      <c r="E2295" s="21" t="s">
        <v>70</v>
      </c>
      <c r="F2295" s="21" t="s">
        <v>72</v>
      </c>
      <c r="G2295" s="21">
        <v>2</v>
      </c>
      <c r="H2295" s="21">
        <v>42</v>
      </c>
    </row>
    <row r="2296" spans="1:8" x14ac:dyDescent="0.25">
      <c r="A2296" s="21">
        <v>2035</v>
      </c>
      <c r="B2296" s="21">
        <v>1</v>
      </c>
      <c r="C2296" s="21">
        <v>6</v>
      </c>
      <c r="D2296" s="21" t="s">
        <v>75</v>
      </c>
      <c r="E2296" s="21" t="s">
        <v>70</v>
      </c>
      <c r="F2296" s="21" t="s">
        <v>72</v>
      </c>
      <c r="G2296" s="21">
        <v>3</v>
      </c>
      <c r="H2296" s="21">
        <v>20</v>
      </c>
    </row>
    <row r="2297" spans="1:8" x14ac:dyDescent="0.25">
      <c r="A2297" s="21">
        <v>2035</v>
      </c>
      <c r="B2297" s="21">
        <v>1</v>
      </c>
      <c r="C2297" s="21">
        <v>6</v>
      </c>
      <c r="D2297" s="21" t="s">
        <v>75</v>
      </c>
      <c r="E2297" s="21" t="s">
        <v>70</v>
      </c>
      <c r="F2297" s="21" t="s">
        <v>72</v>
      </c>
      <c r="G2297" s="21">
        <v>4</v>
      </c>
      <c r="H2297" s="21">
        <v>12</v>
      </c>
    </row>
    <row r="2298" spans="1:8" x14ac:dyDescent="0.25">
      <c r="A2298" s="21">
        <v>2035</v>
      </c>
      <c r="B2298" s="21">
        <v>1</v>
      </c>
      <c r="C2298" s="21">
        <v>6</v>
      </c>
      <c r="D2298" s="21" t="s">
        <v>75</v>
      </c>
      <c r="E2298" s="21" t="s">
        <v>73</v>
      </c>
      <c r="F2298" s="21" t="s">
        <v>71</v>
      </c>
      <c r="G2298" s="21">
        <v>1</v>
      </c>
      <c r="H2298" s="21">
        <v>14</v>
      </c>
    </row>
    <row r="2299" spans="1:8" x14ac:dyDescent="0.25">
      <c r="A2299" s="21">
        <v>2035</v>
      </c>
      <c r="B2299" s="21">
        <v>1</v>
      </c>
      <c r="C2299" s="21">
        <v>6</v>
      </c>
      <c r="D2299" s="21" t="s">
        <v>75</v>
      </c>
      <c r="E2299" s="21" t="s">
        <v>73</v>
      </c>
      <c r="F2299" s="21" t="s">
        <v>71</v>
      </c>
      <c r="G2299" s="21">
        <v>2</v>
      </c>
      <c r="H2299" s="21">
        <v>56</v>
      </c>
    </row>
    <row r="2300" spans="1:8" x14ac:dyDescent="0.25">
      <c r="A2300" s="21">
        <v>2035</v>
      </c>
      <c r="B2300" s="21">
        <v>1</v>
      </c>
      <c r="C2300" s="21">
        <v>6</v>
      </c>
      <c r="D2300" s="21" t="s">
        <v>75</v>
      </c>
      <c r="E2300" s="21" t="s">
        <v>73</v>
      </c>
      <c r="F2300" s="21" t="s">
        <v>71</v>
      </c>
      <c r="G2300" s="21">
        <v>3</v>
      </c>
      <c r="H2300" s="21">
        <v>30</v>
      </c>
    </row>
    <row r="2301" spans="1:8" x14ac:dyDescent="0.25">
      <c r="A2301" s="21">
        <v>2035</v>
      </c>
      <c r="B2301" s="21">
        <v>1</v>
      </c>
      <c r="C2301" s="21">
        <v>6</v>
      </c>
      <c r="D2301" s="21" t="s">
        <v>75</v>
      </c>
      <c r="E2301" s="21" t="s">
        <v>73</v>
      </c>
      <c r="F2301" s="21" t="s">
        <v>71</v>
      </c>
      <c r="G2301" s="21">
        <v>4</v>
      </c>
      <c r="H2301" s="21">
        <v>21</v>
      </c>
    </row>
    <row r="2302" spans="1:8" x14ac:dyDescent="0.25">
      <c r="A2302" s="21">
        <v>2035</v>
      </c>
      <c r="B2302" s="21">
        <v>1</v>
      </c>
      <c r="C2302" s="21">
        <v>6</v>
      </c>
      <c r="D2302" s="21" t="s">
        <v>75</v>
      </c>
      <c r="E2302" s="21" t="s">
        <v>73</v>
      </c>
      <c r="F2302" s="21" t="s">
        <v>72</v>
      </c>
      <c r="G2302" s="21">
        <v>0</v>
      </c>
      <c r="H2302" s="21">
        <v>1</v>
      </c>
    </row>
    <row r="2303" spans="1:8" x14ac:dyDescent="0.25">
      <c r="A2303" s="21">
        <v>2035</v>
      </c>
      <c r="B2303" s="21">
        <v>1</v>
      </c>
      <c r="C2303" s="21">
        <v>6</v>
      </c>
      <c r="D2303" s="21" t="s">
        <v>75</v>
      </c>
      <c r="E2303" s="21" t="s">
        <v>73</v>
      </c>
      <c r="F2303" s="21" t="s">
        <v>72</v>
      </c>
      <c r="G2303" s="21">
        <v>2</v>
      </c>
      <c r="H2303" s="21">
        <v>5</v>
      </c>
    </row>
    <row r="2304" spans="1:8" x14ac:dyDescent="0.25">
      <c r="A2304" s="21">
        <v>2035</v>
      </c>
      <c r="B2304" s="21">
        <v>1</v>
      </c>
      <c r="C2304" s="21">
        <v>6</v>
      </c>
      <c r="D2304" s="21" t="s">
        <v>75</v>
      </c>
      <c r="E2304" s="21" t="s">
        <v>73</v>
      </c>
      <c r="F2304" s="21" t="s">
        <v>72</v>
      </c>
      <c r="G2304" s="21">
        <v>3</v>
      </c>
      <c r="H2304" s="21">
        <v>1</v>
      </c>
    </row>
    <row r="2305" spans="1:8" x14ac:dyDescent="0.25">
      <c r="A2305" s="21">
        <v>2035</v>
      </c>
      <c r="B2305" s="21">
        <v>1</v>
      </c>
      <c r="C2305" s="21">
        <v>6</v>
      </c>
      <c r="D2305" s="21" t="s">
        <v>69</v>
      </c>
      <c r="E2305" s="21" t="s">
        <v>70</v>
      </c>
      <c r="F2305" s="21" t="s">
        <v>71</v>
      </c>
      <c r="G2305" s="21">
        <v>0</v>
      </c>
      <c r="H2305" s="21">
        <v>1</v>
      </c>
    </row>
    <row r="2306" spans="1:8" x14ac:dyDescent="0.25">
      <c r="A2306" s="21">
        <v>2035</v>
      </c>
      <c r="B2306" s="21">
        <v>1</v>
      </c>
      <c r="C2306" s="21">
        <v>6</v>
      </c>
      <c r="D2306" s="21" t="s">
        <v>69</v>
      </c>
      <c r="E2306" s="21" t="s">
        <v>70</v>
      </c>
      <c r="F2306" s="21" t="s">
        <v>71</v>
      </c>
      <c r="G2306" s="21">
        <v>2</v>
      </c>
      <c r="H2306" s="21">
        <v>1</v>
      </c>
    </row>
    <row r="2307" spans="1:8" x14ac:dyDescent="0.25">
      <c r="A2307" s="21">
        <v>2035</v>
      </c>
      <c r="B2307" s="21">
        <v>1</v>
      </c>
      <c r="C2307" s="21">
        <v>6</v>
      </c>
      <c r="D2307" s="21" t="s">
        <v>69</v>
      </c>
      <c r="E2307" s="21" t="s">
        <v>70</v>
      </c>
      <c r="F2307" s="21" t="s">
        <v>72</v>
      </c>
      <c r="G2307" s="21">
        <v>0</v>
      </c>
      <c r="H2307" s="21">
        <v>1</v>
      </c>
    </row>
    <row r="2308" spans="1:8" x14ac:dyDescent="0.25">
      <c r="A2308" s="21">
        <v>2035</v>
      </c>
      <c r="B2308" s="21">
        <v>1</v>
      </c>
      <c r="C2308" s="21">
        <v>6</v>
      </c>
      <c r="D2308" s="21" t="s">
        <v>69</v>
      </c>
      <c r="E2308" s="21" t="s">
        <v>70</v>
      </c>
      <c r="F2308" s="21" t="s">
        <v>72</v>
      </c>
      <c r="G2308" s="21">
        <v>1</v>
      </c>
      <c r="H2308" s="21">
        <v>3</v>
      </c>
    </row>
    <row r="2309" spans="1:8" x14ac:dyDescent="0.25">
      <c r="A2309" s="21">
        <v>2035</v>
      </c>
      <c r="B2309" s="21">
        <v>1</v>
      </c>
      <c r="C2309" s="21">
        <v>6</v>
      </c>
      <c r="D2309" s="21" t="s">
        <v>69</v>
      </c>
      <c r="E2309" s="21" t="s">
        <v>70</v>
      </c>
      <c r="F2309" s="21" t="s">
        <v>72</v>
      </c>
      <c r="G2309" s="21">
        <v>2</v>
      </c>
      <c r="H2309" s="21">
        <v>18</v>
      </c>
    </row>
    <row r="2310" spans="1:8" x14ac:dyDescent="0.25">
      <c r="A2310" s="21">
        <v>2035</v>
      </c>
      <c r="B2310" s="21">
        <v>1</v>
      </c>
      <c r="C2310" s="21">
        <v>6</v>
      </c>
      <c r="D2310" s="21" t="s">
        <v>69</v>
      </c>
      <c r="E2310" s="21" t="s">
        <v>70</v>
      </c>
      <c r="F2310" s="21" t="s">
        <v>72</v>
      </c>
      <c r="G2310" s="21">
        <v>3</v>
      </c>
      <c r="H2310" s="21">
        <v>11</v>
      </c>
    </row>
    <row r="2311" spans="1:8" x14ac:dyDescent="0.25">
      <c r="A2311" s="21">
        <v>2035</v>
      </c>
      <c r="B2311" s="21">
        <v>1</v>
      </c>
      <c r="C2311" s="21">
        <v>6</v>
      </c>
      <c r="D2311" s="21" t="s">
        <v>69</v>
      </c>
      <c r="E2311" s="21" t="s">
        <v>70</v>
      </c>
      <c r="F2311" s="21" t="s">
        <v>72</v>
      </c>
      <c r="G2311" s="21">
        <v>4</v>
      </c>
      <c r="H2311" s="21">
        <v>7</v>
      </c>
    </row>
    <row r="2312" spans="1:8" x14ac:dyDescent="0.25">
      <c r="A2312" s="21">
        <v>2035</v>
      </c>
      <c r="B2312" s="21">
        <v>1</v>
      </c>
      <c r="C2312" s="21">
        <v>6</v>
      </c>
      <c r="D2312" s="21" t="s">
        <v>69</v>
      </c>
      <c r="E2312" s="21" t="s">
        <v>73</v>
      </c>
      <c r="F2312" s="21" t="s">
        <v>71</v>
      </c>
      <c r="G2312" s="21">
        <v>1</v>
      </c>
      <c r="H2312" s="21">
        <v>1</v>
      </c>
    </row>
    <row r="2313" spans="1:8" x14ac:dyDescent="0.25">
      <c r="A2313" s="21">
        <v>2035</v>
      </c>
      <c r="B2313" s="21">
        <v>1</v>
      </c>
      <c r="C2313" s="21">
        <v>6</v>
      </c>
      <c r="D2313" s="21" t="s">
        <v>69</v>
      </c>
      <c r="E2313" s="21" t="s">
        <v>73</v>
      </c>
      <c r="F2313" s="21" t="s">
        <v>71</v>
      </c>
      <c r="G2313" s="21">
        <v>2</v>
      </c>
      <c r="H2313" s="21">
        <v>2</v>
      </c>
    </row>
    <row r="2314" spans="1:8" x14ac:dyDescent="0.25">
      <c r="A2314" s="21">
        <v>2035</v>
      </c>
      <c r="B2314" s="21">
        <v>1</v>
      </c>
      <c r="C2314" s="21">
        <v>6</v>
      </c>
      <c r="D2314" s="21" t="s">
        <v>69</v>
      </c>
      <c r="E2314" s="21" t="s">
        <v>73</v>
      </c>
      <c r="F2314" s="21" t="s">
        <v>71</v>
      </c>
      <c r="G2314" s="21">
        <v>3</v>
      </c>
      <c r="H2314" s="21">
        <v>1</v>
      </c>
    </row>
    <row r="2315" spans="1:8" x14ac:dyDescent="0.25">
      <c r="A2315" s="21">
        <v>2035</v>
      </c>
      <c r="B2315" s="21">
        <v>1</v>
      </c>
      <c r="C2315" s="21">
        <v>6</v>
      </c>
      <c r="D2315" s="21" t="s">
        <v>69</v>
      </c>
      <c r="E2315" s="21" t="s">
        <v>73</v>
      </c>
      <c r="F2315" s="21" t="s">
        <v>71</v>
      </c>
      <c r="G2315" s="21">
        <v>4</v>
      </c>
      <c r="H2315" s="21">
        <v>2</v>
      </c>
    </row>
    <row r="2316" spans="1:8" x14ac:dyDescent="0.25">
      <c r="A2316" s="21">
        <v>2035</v>
      </c>
      <c r="B2316" s="21">
        <v>1</v>
      </c>
      <c r="C2316" s="21">
        <v>6</v>
      </c>
      <c r="D2316" s="21" t="s">
        <v>69</v>
      </c>
      <c r="E2316" s="21" t="s">
        <v>73</v>
      </c>
      <c r="F2316" s="21" t="s">
        <v>72</v>
      </c>
      <c r="G2316" s="21">
        <v>1</v>
      </c>
      <c r="H2316" s="21">
        <v>1</v>
      </c>
    </row>
    <row r="2317" spans="1:8" x14ac:dyDescent="0.25">
      <c r="A2317" s="21">
        <v>2035</v>
      </c>
      <c r="B2317" s="21">
        <v>1</v>
      </c>
      <c r="C2317" s="21">
        <v>6</v>
      </c>
      <c r="D2317" s="21" t="s">
        <v>69</v>
      </c>
      <c r="E2317" s="21" t="s">
        <v>73</v>
      </c>
      <c r="F2317" s="21" t="s">
        <v>72</v>
      </c>
      <c r="G2317" s="21">
        <v>4</v>
      </c>
      <c r="H2317" s="21">
        <v>1</v>
      </c>
    </row>
    <row r="2318" spans="1:8" x14ac:dyDescent="0.25">
      <c r="A2318" s="21">
        <v>2035</v>
      </c>
      <c r="B2318" s="21">
        <v>1</v>
      </c>
      <c r="C2318" s="21">
        <v>6</v>
      </c>
      <c r="D2318" s="21" t="s">
        <v>77</v>
      </c>
      <c r="E2318" s="21" t="s">
        <v>70</v>
      </c>
      <c r="F2318" s="21" t="s">
        <v>71</v>
      </c>
      <c r="G2318" s="21">
        <v>0</v>
      </c>
      <c r="H2318" s="21">
        <v>2</v>
      </c>
    </row>
    <row r="2319" spans="1:8" x14ac:dyDescent="0.25">
      <c r="A2319" s="21">
        <v>2035</v>
      </c>
      <c r="B2319" s="21">
        <v>1</v>
      </c>
      <c r="C2319" s="21">
        <v>6</v>
      </c>
      <c r="D2319" s="21" t="s">
        <v>77</v>
      </c>
      <c r="E2319" s="21" t="s">
        <v>70</v>
      </c>
      <c r="F2319" s="21" t="s">
        <v>71</v>
      </c>
      <c r="G2319" s="21">
        <v>1</v>
      </c>
      <c r="H2319" s="21">
        <v>37</v>
      </c>
    </row>
    <row r="2320" spans="1:8" x14ac:dyDescent="0.25">
      <c r="A2320" s="21">
        <v>2035</v>
      </c>
      <c r="B2320" s="21">
        <v>1</v>
      </c>
      <c r="C2320" s="21">
        <v>6</v>
      </c>
      <c r="D2320" s="21" t="s">
        <v>77</v>
      </c>
      <c r="E2320" s="21" t="s">
        <v>70</v>
      </c>
      <c r="F2320" s="21" t="s">
        <v>71</v>
      </c>
      <c r="G2320" s="21">
        <v>2</v>
      </c>
      <c r="H2320" s="21">
        <v>180</v>
      </c>
    </row>
    <row r="2321" spans="1:8" x14ac:dyDescent="0.25">
      <c r="A2321" s="21">
        <v>2035</v>
      </c>
      <c r="B2321" s="21">
        <v>1</v>
      </c>
      <c r="C2321" s="21">
        <v>6</v>
      </c>
      <c r="D2321" s="21" t="s">
        <v>77</v>
      </c>
      <c r="E2321" s="21" t="s">
        <v>70</v>
      </c>
      <c r="F2321" s="21" t="s">
        <v>71</v>
      </c>
      <c r="G2321" s="21">
        <v>3</v>
      </c>
      <c r="H2321" s="21">
        <v>75</v>
      </c>
    </row>
    <row r="2322" spans="1:8" x14ac:dyDescent="0.25">
      <c r="A2322" s="21">
        <v>2035</v>
      </c>
      <c r="B2322" s="21">
        <v>1</v>
      </c>
      <c r="C2322" s="21">
        <v>6</v>
      </c>
      <c r="D2322" s="21" t="s">
        <v>77</v>
      </c>
      <c r="E2322" s="21" t="s">
        <v>70</v>
      </c>
      <c r="F2322" s="21" t="s">
        <v>71</v>
      </c>
      <c r="G2322" s="21">
        <v>4</v>
      </c>
      <c r="H2322" s="21">
        <v>45</v>
      </c>
    </row>
    <row r="2323" spans="1:8" x14ac:dyDescent="0.25">
      <c r="A2323" s="21">
        <v>2035</v>
      </c>
      <c r="B2323" s="21">
        <v>1</v>
      </c>
      <c r="C2323" s="21">
        <v>6</v>
      </c>
      <c r="D2323" s="21" t="s">
        <v>77</v>
      </c>
      <c r="E2323" s="21" t="s">
        <v>70</v>
      </c>
      <c r="F2323" s="21" t="s">
        <v>72</v>
      </c>
      <c r="G2323" s="21">
        <v>1</v>
      </c>
      <c r="H2323" s="21">
        <v>19</v>
      </c>
    </row>
    <row r="2324" spans="1:8" x14ac:dyDescent="0.25">
      <c r="A2324" s="21">
        <v>2035</v>
      </c>
      <c r="B2324" s="21">
        <v>1</v>
      </c>
      <c r="C2324" s="21">
        <v>6</v>
      </c>
      <c r="D2324" s="21" t="s">
        <v>77</v>
      </c>
      <c r="E2324" s="21" t="s">
        <v>70</v>
      </c>
      <c r="F2324" s="21" t="s">
        <v>72</v>
      </c>
      <c r="G2324" s="21">
        <v>2</v>
      </c>
      <c r="H2324" s="21">
        <v>86</v>
      </c>
    </row>
    <row r="2325" spans="1:8" x14ac:dyDescent="0.25">
      <c r="A2325" s="21">
        <v>2035</v>
      </c>
      <c r="B2325" s="21">
        <v>1</v>
      </c>
      <c r="C2325" s="21">
        <v>6</v>
      </c>
      <c r="D2325" s="21" t="s">
        <v>77</v>
      </c>
      <c r="E2325" s="21" t="s">
        <v>70</v>
      </c>
      <c r="F2325" s="21" t="s">
        <v>72</v>
      </c>
      <c r="G2325" s="21">
        <v>3</v>
      </c>
      <c r="H2325" s="21">
        <v>58</v>
      </c>
    </row>
    <row r="2326" spans="1:8" x14ac:dyDescent="0.25">
      <c r="A2326" s="21">
        <v>2035</v>
      </c>
      <c r="B2326" s="21">
        <v>1</v>
      </c>
      <c r="C2326" s="21">
        <v>6</v>
      </c>
      <c r="D2326" s="21" t="s">
        <v>77</v>
      </c>
      <c r="E2326" s="21" t="s">
        <v>70</v>
      </c>
      <c r="F2326" s="21" t="s">
        <v>72</v>
      </c>
      <c r="G2326" s="21">
        <v>4</v>
      </c>
      <c r="H2326" s="21">
        <v>29</v>
      </c>
    </row>
    <row r="2327" spans="1:8" x14ac:dyDescent="0.25">
      <c r="A2327" s="21">
        <v>2035</v>
      </c>
      <c r="B2327" s="21">
        <v>1</v>
      </c>
      <c r="C2327" s="21">
        <v>6</v>
      </c>
      <c r="D2327" s="21" t="s">
        <v>77</v>
      </c>
      <c r="E2327" s="21" t="s">
        <v>73</v>
      </c>
      <c r="F2327" s="21" t="s">
        <v>71</v>
      </c>
      <c r="G2327" s="21">
        <v>0</v>
      </c>
      <c r="H2327" s="21">
        <v>4</v>
      </c>
    </row>
    <row r="2328" spans="1:8" x14ac:dyDescent="0.25">
      <c r="A2328" s="21">
        <v>2035</v>
      </c>
      <c r="B2328" s="21">
        <v>1</v>
      </c>
      <c r="C2328" s="21">
        <v>6</v>
      </c>
      <c r="D2328" s="21" t="s">
        <v>77</v>
      </c>
      <c r="E2328" s="21" t="s">
        <v>73</v>
      </c>
      <c r="F2328" s="21" t="s">
        <v>71</v>
      </c>
      <c r="G2328" s="21">
        <v>1</v>
      </c>
      <c r="H2328" s="21">
        <v>114</v>
      </c>
    </row>
    <row r="2329" spans="1:8" x14ac:dyDescent="0.25">
      <c r="A2329" s="21">
        <v>2035</v>
      </c>
      <c r="B2329" s="21">
        <v>1</v>
      </c>
      <c r="C2329" s="21">
        <v>6</v>
      </c>
      <c r="D2329" s="21" t="s">
        <v>77</v>
      </c>
      <c r="E2329" s="21" t="s">
        <v>73</v>
      </c>
      <c r="F2329" s="21" t="s">
        <v>71</v>
      </c>
      <c r="G2329" s="21">
        <v>2</v>
      </c>
      <c r="H2329" s="21">
        <v>306</v>
      </c>
    </row>
    <row r="2330" spans="1:8" x14ac:dyDescent="0.25">
      <c r="A2330" s="21">
        <v>2035</v>
      </c>
      <c r="B2330" s="21">
        <v>1</v>
      </c>
      <c r="C2330" s="21">
        <v>6</v>
      </c>
      <c r="D2330" s="21" t="s">
        <v>77</v>
      </c>
      <c r="E2330" s="21" t="s">
        <v>73</v>
      </c>
      <c r="F2330" s="21" t="s">
        <v>71</v>
      </c>
      <c r="G2330" s="21">
        <v>3</v>
      </c>
      <c r="H2330" s="21">
        <v>117</v>
      </c>
    </row>
    <row r="2331" spans="1:8" x14ac:dyDescent="0.25">
      <c r="A2331" s="21">
        <v>2035</v>
      </c>
      <c r="B2331" s="21">
        <v>1</v>
      </c>
      <c r="C2331" s="21">
        <v>6</v>
      </c>
      <c r="D2331" s="21" t="s">
        <v>77</v>
      </c>
      <c r="E2331" s="21" t="s">
        <v>73</v>
      </c>
      <c r="F2331" s="21" t="s">
        <v>71</v>
      </c>
      <c r="G2331" s="21">
        <v>4</v>
      </c>
      <c r="H2331" s="21">
        <v>83</v>
      </c>
    </row>
    <row r="2332" spans="1:8" x14ac:dyDescent="0.25">
      <c r="A2332" s="21">
        <v>2035</v>
      </c>
      <c r="B2332" s="21">
        <v>1</v>
      </c>
      <c r="C2332" s="21">
        <v>6</v>
      </c>
      <c r="D2332" s="21" t="s">
        <v>77</v>
      </c>
      <c r="E2332" s="21" t="s">
        <v>73</v>
      </c>
      <c r="F2332" s="21" t="s">
        <v>72</v>
      </c>
      <c r="G2332" s="21">
        <v>1</v>
      </c>
      <c r="H2332" s="21">
        <v>1</v>
      </c>
    </row>
    <row r="2333" spans="1:8" x14ac:dyDescent="0.25">
      <c r="A2333" s="21">
        <v>2035</v>
      </c>
      <c r="B2333" s="21">
        <v>1</v>
      </c>
      <c r="C2333" s="21">
        <v>6</v>
      </c>
      <c r="D2333" s="21" t="s">
        <v>77</v>
      </c>
      <c r="E2333" s="21" t="s">
        <v>73</v>
      </c>
      <c r="F2333" s="21" t="s">
        <v>72</v>
      </c>
      <c r="G2333" s="21">
        <v>2</v>
      </c>
      <c r="H2333" s="21">
        <v>7</v>
      </c>
    </row>
    <row r="2334" spans="1:8" x14ac:dyDescent="0.25">
      <c r="A2334" s="21">
        <v>2035</v>
      </c>
      <c r="B2334" s="21">
        <v>1</v>
      </c>
      <c r="C2334" s="21">
        <v>6</v>
      </c>
      <c r="D2334" s="21" t="s">
        <v>77</v>
      </c>
      <c r="E2334" s="21" t="s">
        <v>73</v>
      </c>
      <c r="F2334" s="21" t="s">
        <v>72</v>
      </c>
      <c r="G2334" s="21">
        <v>3</v>
      </c>
      <c r="H2334" s="21">
        <v>6</v>
      </c>
    </row>
    <row r="2335" spans="1:8" x14ac:dyDescent="0.25">
      <c r="A2335" s="21">
        <v>2035</v>
      </c>
      <c r="B2335" s="21">
        <v>1</v>
      </c>
      <c r="C2335" s="21">
        <v>6</v>
      </c>
      <c r="D2335" s="21" t="s">
        <v>77</v>
      </c>
      <c r="E2335" s="21" t="s">
        <v>73</v>
      </c>
      <c r="F2335" s="21" t="s">
        <v>72</v>
      </c>
      <c r="G2335" s="21">
        <v>4</v>
      </c>
      <c r="H2335" s="21">
        <v>7</v>
      </c>
    </row>
    <row r="2336" spans="1:8" x14ac:dyDescent="0.25">
      <c r="A2336" s="21">
        <v>2035</v>
      </c>
      <c r="B2336" s="21">
        <v>1</v>
      </c>
      <c r="C2336" s="21">
        <v>6</v>
      </c>
      <c r="D2336" s="21" t="s">
        <v>77</v>
      </c>
      <c r="E2336" s="21" t="s">
        <v>76</v>
      </c>
      <c r="F2336" s="21" t="s">
        <v>71</v>
      </c>
      <c r="G2336" s="21">
        <v>4</v>
      </c>
      <c r="H2336" s="21">
        <v>1</v>
      </c>
    </row>
    <row r="2337" spans="1:8" x14ac:dyDescent="0.25">
      <c r="A2337" s="21">
        <v>2035</v>
      </c>
      <c r="B2337" s="21">
        <v>1</v>
      </c>
      <c r="C2337" s="21">
        <v>6</v>
      </c>
      <c r="D2337" s="21" t="s">
        <v>77</v>
      </c>
      <c r="E2337" s="21" t="s">
        <v>76</v>
      </c>
      <c r="F2337" s="21" t="s">
        <v>72</v>
      </c>
      <c r="G2337" s="21">
        <v>2</v>
      </c>
      <c r="H2337" s="21">
        <v>2</v>
      </c>
    </row>
    <row r="2338" spans="1:8" x14ac:dyDescent="0.25">
      <c r="A2338" s="21">
        <v>2035</v>
      </c>
      <c r="B2338" s="21">
        <v>1</v>
      </c>
      <c r="C2338" s="21">
        <v>6</v>
      </c>
      <c r="D2338" s="21" t="s">
        <v>79</v>
      </c>
      <c r="E2338" s="21" t="s">
        <v>70</v>
      </c>
      <c r="F2338" s="21" t="s">
        <v>71</v>
      </c>
      <c r="G2338" s="21">
        <v>1</v>
      </c>
      <c r="H2338" s="21">
        <v>74</v>
      </c>
    </row>
    <row r="2339" spans="1:8" x14ac:dyDescent="0.25">
      <c r="A2339" s="21">
        <v>2035</v>
      </c>
      <c r="B2339" s="21">
        <v>1</v>
      </c>
      <c r="C2339" s="21">
        <v>6</v>
      </c>
      <c r="D2339" s="21" t="s">
        <v>79</v>
      </c>
      <c r="E2339" s="21" t="s">
        <v>70</v>
      </c>
      <c r="F2339" s="21" t="s">
        <v>71</v>
      </c>
      <c r="G2339" s="21">
        <v>2</v>
      </c>
      <c r="H2339" s="21">
        <v>221</v>
      </c>
    </row>
    <row r="2340" spans="1:8" x14ac:dyDescent="0.25">
      <c r="A2340" s="21">
        <v>2035</v>
      </c>
      <c r="B2340" s="21">
        <v>1</v>
      </c>
      <c r="C2340" s="21">
        <v>6</v>
      </c>
      <c r="D2340" s="21" t="s">
        <v>79</v>
      </c>
      <c r="E2340" s="21" t="s">
        <v>70</v>
      </c>
      <c r="F2340" s="21" t="s">
        <v>71</v>
      </c>
      <c r="G2340" s="21">
        <v>3</v>
      </c>
      <c r="H2340" s="21">
        <v>100</v>
      </c>
    </row>
    <row r="2341" spans="1:8" x14ac:dyDescent="0.25">
      <c r="A2341" s="21">
        <v>2035</v>
      </c>
      <c r="B2341" s="21">
        <v>1</v>
      </c>
      <c r="C2341" s="21">
        <v>6</v>
      </c>
      <c r="D2341" s="21" t="s">
        <v>79</v>
      </c>
      <c r="E2341" s="21" t="s">
        <v>70</v>
      </c>
      <c r="F2341" s="21" t="s">
        <v>71</v>
      </c>
      <c r="G2341" s="21">
        <v>4</v>
      </c>
      <c r="H2341" s="21">
        <v>57</v>
      </c>
    </row>
    <row r="2342" spans="1:8" x14ac:dyDescent="0.25">
      <c r="A2342" s="21">
        <v>2035</v>
      </c>
      <c r="B2342" s="21">
        <v>1</v>
      </c>
      <c r="C2342" s="21">
        <v>6</v>
      </c>
      <c r="D2342" s="21" t="s">
        <v>79</v>
      </c>
      <c r="E2342" s="21" t="s">
        <v>70</v>
      </c>
      <c r="F2342" s="21" t="s">
        <v>72</v>
      </c>
      <c r="G2342" s="21">
        <v>1</v>
      </c>
      <c r="H2342" s="21">
        <v>9</v>
      </c>
    </row>
    <row r="2343" spans="1:8" x14ac:dyDescent="0.25">
      <c r="A2343" s="21">
        <v>2035</v>
      </c>
      <c r="B2343" s="21">
        <v>1</v>
      </c>
      <c r="C2343" s="21">
        <v>6</v>
      </c>
      <c r="D2343" s="21" t="s">
        <v>79</v>
      </c>
      <c r="E2343" s="21" t="s">
        <v>70</v>
      </c>
      <c r="F2343" s="21" t="s">
        <v>72</v>
      </c>
      <c r="G2343" s="21">
        <v>2</v>
      </c>
      <c r="H2343" s="21">
        <v>48</v>
      </c>
    </row>
    <row r="2344" spans="1:8" x14ac:dyDescent="0.25">
      <c r="A2344" s="21">
        <v>2035</v>
      </c>
      <c r="B2344" s="21">
        <v>1</v>
      </c>
      <c r="C2344" s="21">
        <v>6</v>
      </c>
      <c r="D2344" s="21" t="s">
        <v>79</v>
      </c>
      <c r="E2344" s="21" t="s">
        <v>70</v>
      </c>
      <c r="F2344" s="21" t="s">
        <v>72</v>
      </c>
      <c r="G2344" s="21">
        <v>3</v>
      </c>
      <c r="H2344" s="21">
        <v>50</v>
      </c>
    </row>
    <row r="2345" spans="1:8" x14ac:dyDescent="0.25">
      <c r="A2345" s="21">
        <v>2035</v>
      </c>
      <c r="B2345" s="21">
        <v>1</v>
      </c>
      <c r="C2345" s="21">
        <v>6</v>
      </c>
      <c r="D2345" s="21" t="s">
        <v>79</v>
      </c>
      <c r="E2345" s="21" t="s">
        <v>70</v>
      </c>
      <c r="F2345" s="21" t="s">
        <v>72</v>
      </c>
      <c r="G2345" s="21">
        <v>4</v>
      </c>
      <c r="H2345" s="21">
        <v>26</v>
      </c>
    </row>
    <row r="2346" spans="1:8" x14ac:dyDescent="0.25">
      <c r="A2346" s="21">
        <v>2035</v>
      </c>
      <c r="B2346" s="21">
        <v>1</v>
      </c>
      <c r="C2346" s="21">
        <v>6</v>
      </c>
      <c r="D2346" s="21" t="s">
        <v>79</v>
      </c>
      <c r="E2346" s="21" t="s">
        <v>73</v>
      </c>
      <c r="F2346" s="21" t="s">
        <v>71</v>
      </c>
      <c r="G2346" s="21">
        <v>1</v>
      </c>
      <c r="H2346" s="21">
        <v>161</v>
      </c>
    </row>
    <row r="2347" spans="1:8" x14ac:dyDescent="0.25">
      <c r="A2347" s="21">
        <v>2035</v>
      </c>
      <c r="B2347" s="21">
        <v>1</v>
      </c>
      <c r="C2347" s="21">
        <v>6</v>
      </c>
      <c r="D2347" s="21" t="s">
        <v>79</v>
      </c>
      <c r="E2347" s="21" t="s">
        <v>73</v>
      </c>
      <c r="F2347" s="21" t="s">
        <v>71</v>
      </c>
      <c r="G2347" s="21">
        <v>2</v>
      </c>
      <c r="H2347" s="21">
        <v>466</v>
      </c>
    </row>
    <row r="2348" spans="1:8" x14ac:dyDescent="0.25">
      <c r="A2348" s="21">
        <v>2035</v>
      </c>
      <c r="B2348" s="21">
        <v>1</v>
      </c>
      <c r="C2348" s="21">
        <v>6</v>
      </c>
      <c r="D2348" s="21" t="s">
        <v>79</v>
      </c>
      <c r="E2348" s="21" t="s">
        <v>73</v>
      </c>
      <c r="F2348" s="21" t="s">
        <v>71</v>
      </c>
      <c r="G2348" s="21">
        <v>3</v>
      </c>
      <c r="H2348" s="21">
        <v>205</v>
      </c>
    </row>
    <row r="2349" spans="1:8" x14ac:dyDescent="0.25">
      <c r="A2349" s="21">
        <v>2035</v>
      </c>
      <c r="B2349" s="21">
        <v>1</v>
      </c>
      <c r="C2349" s="21">
        <v>6</v>
      </c>
      <c r="D2349" s="21" t="s">
        <v>79</v>
      </c>
      <c r="E2349" s="21" t="s">
        <v>73</v>
      </c>
      <c r="F2349" s="21" t="s">
        <v>71</v>
      </c>
      <c r="G2349" s="21">
        <v>4</v>
      </c>
      <c r="H2349" s="21">
        <v>126</v>
      </c>
    </row>
    <row r="2350" spans="1:8" x14ac:dyDescent="0.25">
      <c r="A2350" s="21">
        <v>2035</v>
      </c>
      <c r="B2350" s="21">
        <v>1</v>
      </c>
      <c r="C2350" s="21">
        <v>6</v>
      </c>
      <c r="D2350" s="21" t="s">
        <v>79</v>
      </c>
      <c r="E2350" s="21" t="s">
        <v>73</v>
      </c>
      <c r="F2350" s="21" t="s">
        <v>72</v>
      </c>
      <c r="G2350" s="21">
        <v>1</v>
      </c>
      <c r="H2350" s="21">
        <v>2</v>
      </c>
    </row>
    <row r="2351" spans="1:8" x14ac:dyDescent="0.25">
      <c r="A2351" s="21">
        <v>2035</v>
      </c>
      <c r="B2351" s="21">
        <v>1</v>
      </c>
      <c r="C2351" s="21">
        <v>6</v>
      </c>
      <c r="D2351" s="21" t="s">
        <v>79</v>
      </c>
      <c r="E2351" s="21" t="s">
        <v>73</v>
      </c>
      <c r="F2351" s="21" t="s">
        <v>72</v>
      </c>
      <c r="G2351" s="21">
        <v>2</v>
      </c>
      <c r="H2351" s="21">
        <v>9</v>
      </c>
    </row>
    <row r="2352" spans="1:8" x14ac:dyDescent="0.25">
      <c r="A2352" s="21">
        <v>2035</v>
      </c>
      <c r="B2352" s="21">
        <v>1</v>
      </c>
      <c r="C2352" s="21">
        <v>6</v>
      </c>
      <c r="D2352" s="21" t="s">
        <v>79</v>
      </c>
      <c r="E2352" s="21" t="s">
        <v>73</v>
      </c>
      <c r="F2352" s="21" t="s">
        <v>72</v>
      </c>
      <c r="G2352" s="21">
        <v>3</v>
      </c>
      <c r="H2352" s="21">
        <v>7</v>
      </c>
    </row>
    <row r="2353" spans="1:8" x14ac:dyDescent="0.25">
      <c r="A2353" s="21">
        <v>2035</v>
      </c>
      <c r="B2353" s="21">
        <v>1</v>
      </c>
      <c r="C2353" s="21">
        <v>6</v>
      </c>
      <c r="D2353" s="21" t="s">
        <v>79</v>
      </c>
      <c r="E2353" s="21" t="s">
        <v>73</v>
      </c>
      <c r="F2353" s="21" t="s">
        <v>72</v>
      </c>
      <c r="G2353" s="21">
        <v>4</v>
      </c>
      <c r="H2353" s="21">
        <v>5</v>
      </c>
    </row>
    <row r="2354" spans="1:8" x14ac:dyDescent="0.25">
      <c r="A2354" s="21">
        <v>2035</v>
      </c>
      <c r="B2354" s="21">
        <v>1</v>
      </c>
      <c r="C2354" s="21">
        <v>6</v>
      </c>
      <c r="D2354" s="21" t="s">
        <v>79</v>
      </c>
      <c r="E2354" s="21" t="s">
        <v>76</v>
      </c>
      <c r="F2354" s="21" t="s">
        <v>71</v>
      </c>
      <c r="G2354" s="21">
        <v>2</v>
      </c>
      <c r="H2354" s="21">
        <v>1</v>
      </c>
    </row>
    <row r="2355" spans="1:8" x14ac:dyDescent="0.25">
      <c r="A2355" s="21">
        <v>2035</v>
      </c>
      <c r="B2355" s="21">
        <v>1</v>
      </c>
      <c r="C2355" s="21">
        <v>6</v>
      </c>
      <c r="D2355" s="21" t="s">
        <v>79</v>
      </c>
      <c r="E2355" s="21" t="s">
        <v>76</v>
      </c>
      <c r="F2355" s="21" t="s">
        <v>72</v>
      </c>
      <c r="G2355" s="21">
        <v>1</v>
      </c>
      <c r="H2355" s="21">
        <v>1</v>
      </c>
    </row>
    <row r="2356" spans="1:8" x14ac:dyDescent="0.25">
      <c r="A2356" s="21">
        <v>2035</v>
      </c>
      <c r="B2356" s="21">
        <v>1</v>
      </c>
      <c r="C2356" s="21">
        <v>6</v>
      </c>
      <c r="D2356" s="21" t="s">
        <v>79</v>
      </c>
      <c r="E2356" s="21" t="s">
        <v>76</v>
      </c>
      <c r="F2356" s="21" t="s">
        <v>72</v>
      </c>
      <c r="G2356" s="21">
        <v>3</v>
      </c>
      <c r="H2356" s="21">
        <v>1</v>
      </c>
    </row>
    <row r="2357" spans="1:8" x14ac:dyDescent="0.25">
      <c r="A2357" s="21">
        <v>2035</v>
      </c>
      <c r="B2357" s="21">
        <v>1</v>
      </c>
      <c r="C2357" s="21">
        <v>6</v>
      </c>
      <c r="D2357" s="21" t="s">
        <v>78</v>
      </c>
      <c r="E2357" s="21" t="s">
        <v>70</v>
      </c>
      <c r="F2357" s="21" t="s">
        <v>71</v>
      </c>
      <c r="G2357" s="21">
        <v>1</v>
      </c>
      <c r="H2357" s="21">
        <v>43</v>
      </c>
    </row>
    <row r="2358" spans="1:8" x14ac:dyDescent="0.25">
      <c r="A2358" s="21">
        <v>2035</v>
      </c>
      <c r="B2358" s="21">
        <v>1</v>
      </c>
      <c r="C2358" s="21">
        <v>6</v>
      </c>
      <c r="D2358" s="21" t="s">
        <v>78</v>
      </c>
      <c r="E2358" s="21" t="s">
        <v>70</v>
      </c>
      <c r="F2358" s="21" t="s">
        <v>71</v>
      </c>
      <c r="G2358" s="21">
        <v>2</v>
      </c>
      <c r="H2358" s="21">
        <v>127</v>
      </c>
    </row>
    <row r="2359" spans="1:8" x14ac:dyDescent="0.25">
      <c r="A2359" s="21">
        <v>2035</v>
      </c>
      <c r="B2359" s="21">
        <v>1</v>
      </c>
      <c r="C2359" s="21">
        <v>6</v>
      </c>
      <c r="D2359" s="21" t="s">
        <v>78</v>
      </c>
      <c r="E2359" s="21" t="s">
        <v>70</v>
      </c>
      <c r="F2359" s="21" t="s">
        <v>71</v>
      </c>
      <c r="G2359" s="21">
        <v>3</v>
      </c>
      <c r="H2359" s="21">
        <v>53</v>
      </c>
    </row>
    <row r="2360" spans="1:8" x14ac:dyDescent="0.25">
      <c r="A2360" s="21">
        <v>2035</v>
      </c>
      <c r="B2360" s="21">
        <v>1</v>
      </c>
      <c r="C2360" s="21">
        <v>6</v>
      </c>
      <c r="D2360" s="21" t="s">
        <v>78</v>
      </c>
      <c r="E2360" s="21" t="s">
        <v>70</v>
      </c>
      <c r="F2360" s="21" t="s">
        <v>71</v>
      </c>
      <c r="G2360" s="21">
        <v>4</v>
      </c>
      <c r="H2360" s="21">
        <v>30</v>
      </c>
    </row>
    <row r="2361" spans="1:8" x14ac:dyDescent="0.25">
      <c r="A2361" s="21">
        <v>2035</v>
      </c>
      <c r="B2361" s="21">
        <v>1</v>
      </c>
      <c r="C2361" s="21">
        <v>6</v>
      </c>
      <c r="D2361" s="21" t="s">
        <v>78</v>
      </c>
      <c r="E2361" s="21" t="s">
        <v>70</v>
      </c>
      <c r="F2361" s="21" t="s">
        <v>72</v>
      </c>
      <c r="G2361" s="21">
        <v>1</v>
      </c>
      <c r="H2361" s="21">
        <v>36</v>
      </c>
    </row>
    <row r="2362" spans="1:8" x14ac:dyDescent="0.25">
      <c r="A2362" s="21">
        <v>2035</v>
      </c>
      <c r="B2362" s="21">
        <v>1</v>
      </c>
      <c r="C2362" s="21">
        <v>6</v>
      </c>
      <c r="D2362" s="21" t="s">
        <v>78</v>
      </c>
      <c r="E2362" s="21" t="s">
        <v>70</v>
      </c>
      <c r="F2362" s="21" t="s">
        <v>72</v>
      </c>
      <c r="G2362" s="21">
        <v>2</v>
      </c>
      <c r="H2362" s="21">
        <v>227</v>
      </c>
    </row>
    <row r="2363" spans="1:8" x14ac:dyDescent="0.25">
      <c r="A2363" s="21">
        <v>2035</v>
      </c>
      <c r="B2363" s="21">
        <v>1</v>
      </c>
      <c r="C2363" s="21">
        <v>6</v>
      </c>
      <c r="D2363" s="21" t="s">
        <v>78</v>
      </c>
      <c r="E2363" s="21" t="s">
        <v>70</v>
      </c>
      <c r="F2363" s="21" t="s">
        <v>72</v>
      </c>
      <c r="G2363" s="21">
        <v>3</v>
      </c>
      <c r="H2363" s="21">
        <v>152</v>
      </c>
    </row>
    <row r="2364" spans="1:8" x14ac:dyDescent="0.25">
      <c r="A2364" s="21">
        <v>2035</v>
      </c>
      <c r="B2364" s="21">
        <v>1</v>
      </c>
      <c r="C2364" s="21">
        <v>6</v>
      </c>
      <c r="D2364" s="21" t="s">
        <v>78</v>
      </c>
      <c r="E2364" s="21" t="s">
        <v>70</v>
      </c>
      <c r="F2364" s="21" t="s">
        <v>72</v>
      </c>
      <c r="G2364" s="21">
        <v>4</v>
      </c>
      <c r="H2364" s="21">
        <v>74</v>
      </c>
    </row>
    <row r="2365" spans="1:8" x14ac:dyDescent="0.25">
      <c r="A2365" s="21">
        <v>2035</v>
      </c>
      <c r="B2365" s="21">
        <v>1</v>
      </c>
      <c r="C2365" s="21">
        <v>6</v>
      </c>
      <c r="D2365" s="21" t="s">
        <v>78</v>
      </c>
      <c r="E2365" s="21" t="s">
        <v>73</v>
      </c>
      <c r="F2365" s="21" t="s">
        <v>71</v>
      </c>
      <c r="G2365" s="21">
        <v>0</v>
      </c>
      <c r="H2365" s="21">
        <v>7</v>
      </c>
    </row>
    <row r="2366" spans="1:8" x14ac:dyDescent="0.25">
      <c r="A2366" s="21">
        <v>2035</v>
      </c>
      <c r="B2366" s="21">
        <v>1</v>
      </c>
      <c r="C2366" s="21">
        <v>6</v>
      </c>
      <c r="D2366" s="21" t="s">
        <v>78</v>
      </c>
      <c r="E2366" s="21" t="s">
        <v>73</v>
      </c>
      <c r="F2366" s="21" t="s">
        <v>71</v>
      </c>
      <c r="G2366" s="21">
        <v>1</v>
      </c>
      <c r="H2366" s="21">
        <v>114</v>
      </c>
    </row>
    <row r="2367" spans="1:8" x14ac:dyDescent="0.25">
      <c r="A2367" s="21">
        <v>2035</v>
      </c>
      <c r="B2367" s="21">
        <v>1</v>
      </c>
      <c r="C2367" s="21">
        <v>6</v>
      </c>
      <c r="D2367" s="21" t="s">
        <v>78</v>
      </c>
      <c r="E2367" s="21" t="s">
        <v>73</v>
      </c>
      <c r="F2367" s="21" t="s">
        <v>71</v>
      </c>
      <c r="G2367" s="21">
        <v>2</v>
      </c>
      <c r="H2367" s="21">
        <v>251</v>
      </c>
    </row>
    <row r="2368" spans="1:8" x14ac:dyDescent="0.25">
      <c r="A2368" s="21">
        <v>2035</v>
      </c>
      <c r="B2368" s="21">
        <v>1</v>
      </c>
      <c r="C2368" s="21">
        <v>6</v>
      </c>
      <c r="D2368" s="21" t="s">
        <v>78</v>
      </c>
      <c r="E2368" s="21" t="s">
        <v>73</v>
      </c>
      <c r="F2368" s="21" t="s">
        <v>71</v>
      </c>
      <c r="G2368" s="21">
        <v>3</v>
      </c>
      <c r="H2368" s="21">
        <v>135</v>
      </c>
    </row>
    <row r="2369" spans="1:8" x14ac:dyDescent="0.25">
      <c r="A2369" s="21">
        <v>2035</v>
      </c>
      <c r="B2369" s="21">
        <v>1</v>
      </c>
      <c r="C2369" s="21">
        <v>6</v>
      </c>
      <c r="D2369" s="21" t="s">
        <v>78</v>
      </c>
      <c r="E2369" s="21" t="s">
        <v>73</v>
      </c>
      <c r="F2369" s="21" t="s">
        <v>71</v>
      </c>
      <c r="G2369" s="21">
        <v>4</v>
      </c>
      <c r="H2369" s="21">
        <v>72</v>
      </c>
    </row>
    <row r="2370" spans="1:8" x14ac:dyDescent="0.25">
      <c r="A2370" s="21">
        <v>2035</v>
      </c>
      <c r="B2370" s="21">
        <v>1</v>
      </c>
      <c r="C2370" s="21">
        <v>6</v>
      </c>
      <c r="D2370" s="21" t="s">
        <v>78</v>
      </c>
      <c r="E2370" s="21" t="s">
        <v>73</v>
      </c>
      <c r="F2370" s="21" t="s">
        <v>72</v>
      </c>
      <c r="G2370" s="21">
        <v>1</v>
      </c>
      <c r="H2370" s="21">
        <v>6</v>
      </c>
    </row>
    <row r="2371" spans="1:8" x14ac:dyDescent="0.25">
      <c r="A2371" s="21">
        <v>2035</v>
      </c>
      <c r="B2371" s="21">
        <v>1</v>
      </c>
      <c r="C2371" s="21">
        <v>6</v>
      </c>
      <c r="D2371" s="21" t="s">
        <v>78</v>
      </c>
      <c r="E2371" s="21" t="s">
        <v>73</v>
      </c>
      <c r="F2371" s="21" t="s">
        <v>72</v>
      </c>
      <c r="G2371" s="21">
        <v>2</v>
      </c>
      <c r="H2371" s="21">
        <v>23</v>
      </c>
    </row>
    <row r="2372" spans="1:8" x14ac:dyDescent="0.25">
      <c r="A2372" s="21">
        <v>2035</v>
      </c>
      <c r="B2372" s="21">
        <v>1</v>
      </c>
      <c r="C2372" s="21">
        <v>6</v>
      </c>
      <c r="D2372" s="21" t="s">
        <v>78</v>
      </c>
      <c r="E2372" s="21" t="s">
        <v>73</v>
      </c>
      <c r="F2372" s="21" t="s">
        <v>72</v>
      </c>
      <c r="G2372" s="21">
        <v>3</v>
      </c>
      <c r="H2372" s="21">
        <v>28</v>
      </c>
    </row>
    <row r="2373" spans="1:8" x14ac:dyDescent="0.25">
      <c r="A2373" s="21">
        <v>2035</v>
      </c>
      <c r="B2373" s="21">
        <v>1</v>
      </c>
      <c r="C2373" s="21">
        <v>6</v>
      </c>
      <c r="D2373" s="21" t="s">
        <v>78</v>
      </c>
      <c r="E2373" s="21" t="s">
        <v>73</v>
      </c>
      <c r="F2373" s="21" t="s">
        <v>72</v>
      </c>
      <c r="G2373" s="21">
        <v>4</v>
      </c>
      <c r="H2373" s="21">
        <v>20</v>
      </c>
    </row>
    <row r="2374" spans="1:8" x14ac:dyDescent="0.25">
      <c r="A2374" s="21">
        <v>2035</v>
      </c>
      <c r="B2374" s="21">
        <v>1</v>
      </c>
      <c r="C2374" s="21">
        <v>6</v>
      </c>
      <c r="D2374" s="21" t="s">
        <v>78</v>
      </c>
      <c r="E2374" s="21" t="s">
        <v>76</v>
      </c>
      <c r="F2374" s="21" t="s">
        <v>71</v>
      </c>
      <c r="G2374" s="21">
        <v>1</v>
      </c>
      <c r="H2374" s="21">
        <v>1</v>
      </c>
    </row>
    <row r="2375" spans="1:8" x14ac:dyDescent="0.25">
      <c r="A2375" s="21">
        <v>2035</v>
      </c>
      <c r="B2375" s="21">
        <v>1</v>
      </c>
      <c r="C2375" s="21">
        <v>6</v>
      </c>
      <c r="D2375" s="21" t="s">
        <v>78</v>
      </c>
      <c r="E2375" s="21" t="s">
        <v>76</v>
      </c>
      <c r="F2375" s="21" t="s">
        <v>72</v>
      </c>
      <c r="G2375" s="21">
        <v>2</v>
      </c>
      <c r="H2375" s="21">
        <v>1</v>
      </c>
    </row>
    <row r="2376" spans="1:8" x14ac:dyDescent="0.25">
      <c r="A2376" s="21">
        <v>2035</v>
      </c>
      <c r="B2376" s="21">
        <v>1</v>
      </c>
      <c r="C2376" s="21">
        <v>6</v>
      </c>
      <c r="D2376" s="21" t="s">
        <v>78</v>
      </c>
      <c r="E2376" s="21" t="s">
        <v>76</v>
      </c>
      <c r="F2376" s="21" t="s">
        <v>72</v>
      </c>
      <c r="G2376" s="21">
        <v>3</v>
      </c>
      <c r="H2376" s="21">
        <v>2</v>
      </c>
    </row>
    <row r="2377" spans="1:8" x14ac:dyDescent="0.25">
      <c r="A2377" s="21">
        <v>2035</v>
      </c>
      <c r="B2377" s="21">
        <v>2</v>
      </c>
      <c r="C2377" s="21">
        <v>0</v>
      </c>
      <c r="D2377" s="21" t="s">
        <v>75</v>
      </c>
      <c r="E2377" s="21" t="s">
        <v>70</v>
      </c>
      <c r="F2377" s="21" t="s">
        <v>71</v>
      </c>
      <c r="G2377" s="21">
        <v>0</v>
      </c>
      <c r="H2377" s="21">
        <v>224</v>
      </c>
    </row>
    <row r="2378" spans="1:8" x14ac:dyDescent="0.25">
      <c r="A2378" s="21">
        <v>2035</v>
      </c>
      <c r="B2378" s="21">
        <v>2</v>
      </c>
      <c r="C2378" s="21">
        <v>0</v>
      </c>
      <c r="D2378" s="21" t="s">
        <v>75</v>
      </c>
      <c r="E2378" s="21" t="s">
        <v>70</v>
      </c>
      <c r="F2378" s="21" t="s">
        <v>71</v>
      </c>
      <c r="G2378" s="21">
        <v>1</v>
      </c>
      <c r="H2378" s="21">
        <v>1551</v>
      </c>
    </row>
    <row r="2379" spans="1:8" x14ac:dyDescent="0.25">
      <c r="A2379" s="21">
        <v>2035</v>
      </c>
      <c r="B2379" s="21">
        <v>2</v>
      </c>
      <c r="C2379" s="21">
        <v>0</v>
      </c>
      <c r="D2379" s="21" t="s">
        <v>75</v>
      </c>
      <c r="E2379" s="21" t="s">
        <v>70</v>
      </c>
      <c r="F2379" s="21" t="s">
        <v>71</v>
      </c>
      <c r="G2379" s="21">
        <v>2</v>
      </c>
      <c r="H2379" s="21">
        <v>3868</v>
      </c>
    </row>
    <row r="2380" spans="1:8" x14ac:dyDescent="0.25">
      <c r="A2380" s="21">
        <v>2035</v>
      </c>
      <c r="B2380" s="21">
        <v>2</v>
      </c>
      <c r="C2380" s="21">
        <v>0</v>
      </c>
      <c r="D2380" s="21" t="s">
        <v>75</v>
      </c>
      <c r="E2380" s="21" t="s">
        <v>70</v>
      </c>
      <c r="F2380" s="21" t="s">
        <v>71</v>
      </c>
      <c r="G2380" s="21">
        <v>3</v>
      </c>
      <c r="H2380" s="21">
        <v>1610</v>
      </c>
    </row>
    <row r="2381" spans="1:8" x14ac:dyDescent="0.25">
      <c r="A2381" s="21">
        <v>2035</v>
      </c>
      <c r="B2381" s="21">
        <v>2</v>
      </c>
      <c r="C2381" s="21">
        <v>0</v>
      </c>
      <c r="D2381" s="21" t="s">
        <v>75</v>
      </c>
      <c r="E2381" s="21" t="s">
        <v>70</v>
      </c>
      <c r="F2381" s="21" t="s">
        <v>71</v>
      </c>
      <c r="G2381" s="21">
        <v>4</v>
      </c>
      <c r="H2381" s="21">
        <v>1147</v>
      </c>
    </row>
    <row r="2382" spans="1:8" x14ac:dyDescent="0.25">
      <c r="A2382" s="21">
        <v>2035</v>
      </c>
      <c r="B2382" s="21">
        <v>2</v>
      </c>
      <c r="C2382" s="21">
        <v>0</v>
      </c>
      <c r="D2382" s="21" t="s">
        <v>75</v>
      </c>
      <c r="E2382" s="21" t="s">
        <v>70</v>
      </c>
      <c r="F2382" s="21" t="s">
        <v>72</v>
      </c>
      <c r="G2382" s="21">
        <v>0</v>
      </c>
      <c r="H2382" s="21">
        <v>166</v>
      </c>
    </row>
    <row r="2383" spans="1:8" x14ac:dyDescent="0.25">
      <c r="A2383" s="21">
        <v>2035</v>
      </c>
      <c r="B2383" s="21">
        <v>2</v>
      </c>
      <c r="C2383" s="21">
        <v>0</v>
      </c>
      <c r="D2383" s="21" t="s">
        <v>75</v>
      </c>
      <c r="E2383" s="21" t="s">
        <v>70</v>
      </c>
      <c r="F2383" s="21" t="s">
        <v>72</v>
      </c>
      <c r="G2383" s="21">
        <v>1</v>
      </c>
      <c r="H2383" s="21">
        <v>3243</v>
      </c>
    </row>
    <row r="2384" spans="1:8" x14ac:dyDescent="0.25">
      <c r="A2384" s="21">
        <v>2035</v>
      </c>
      <c r="B2384" s="21">
        <v>2</v>
      </c>
      <c r="C2384" s="21">
        <v>0</v>
      </c>
      <c r="D2384" s="21" t="s">
        <v>75</v>
      </c>
      <c r="E2384" s="21" t="s">
        <v>70</v>
      </c>
      <c r="F2384" s="21" t="s">
        <v>72</v>
      </c>
      <c r="G2384" s="21">
        <v>2</v>
      </c>
      <c r="H2384" s="21">
        <v>8820</v>
      </c>
    </row>
    <row r="2385" spans="1:8" x14ac:dyDescent="0.25">
      <c r="A2385" s="21">
        <v>2035</v>
      </c>
      <c r="B2385" s="21">
        <v>2</v>
      </c>
      <c r="C2385" s="21">
        <v>0</v>
      </c>
      <c r="D2385" s="21" t="s">
        <v>75</v>
      </c>
      <c r="E2385" s="21" t="s">
        <v>70</v>
      </c>
      <c r="F2385" s="21" t="s">
        <v>72</v>
      </c>
      <c r="G2385" s="21">
        <v>3</v>
      </c>
      <c r="H2385" s="21">
        <v>3887</v>
      </c>
    </row>
    <row r="2386" spans="1:8" x14ac:dyDescent="0.25">
      <c r="A2386" s="21">
        <v>2035</v>
      </c>
      <c r="B2386" s="21">
        <v>2</v>
      </c>
      <c r="C2386" s="21">
        <v>0</v>
      </c>
      <c r="D2386" s="21" t="s">
        <v>75</v>
      </c>
      <c r="E2386" s="21" t="s">
        <v>70</v>
      </c>
      <c r="F2386" s="21" t="s">
        <v>72</v>
      </c>
      <c r="G2386" s="21">
        <v>4</v>
      </c>
      <c r="H2386" s="21">
        <v>2335</v>
      </c>
    </row>
    <row r="2387" spans="1:8" x14ac:dyDescent="0.25">
      <c r="A2387" s="21">
        <v>2035</v>
      </c>
      <c r="B2387" s="21">
        <v>2</v>
      </c>
      <c r="C2387" s="21">
        <v>0</v>
      </c>
      <c r="D2387" s="21" t="s">
        <v>75</v>
      </c>
      <c r="E2387" s="21" t="s">
        <v>74</v>
      </c>
      <c r="F2387" s="21" t="s">
        <v>71</v>
      </c>
      <c r="G2387" s="21">
        <v>0</v>
      </c>
      <c r="H2387" s="21">
        <v>53</v>
      </c>
    </row>
    <row r="2388" spans="1:8" x14ac:dyDescent="0.25">
      <c r="A2388" s="21">
        <v>2035</v>
      </c>
      <c r="B2388" s="21">
        <v>2</v>
      </c>
      <c r="C2388" s="21">
        <v>0</v>
      </c>
      <c r="D2388" s="21" t="s">
        <v>75</v>
      </c>
      <c r="E2388" s="21" t="s">
        <v>74</v>
      </c>
      <c r="F2388" s="21" t="s">
        <v>71</v>
      </c>
      <c r="G2388" s="21">
        <v>1</v>
      </c>
      <c r="H2388" s="21">
        <v>81</v>
      </c>
    </row>
    <row r="2389" spans="1:8" x14ac:dyDescent="0.25">
      <c r="A2389" s="21">
        <v>2035</v>
      </c>
      <c r="B2389" s="21">
        <v>2</v>
      </c>
      <c r="C2389" s="21">
        <v>0</v>
      </c>
      <c r="D2389" s="21" t="s">
        <v>75</v>
      </c>
      <c r="E2389" s="21" t="s">
        <v>74</v>
      </c>
      <c r="F2389" s="21" t="s">
        <v>71</v>
      </c>
      <c r="G2389" s="21">
        <v>2</v>
      </c>
      <c r="H2389" s="21">
        <v>79</v>
      </c>
    </row>
    <row r="2390" spans="1:8" x14ac:dyDescent="0.25">
      <c r="A2390" s="21">
        <v>2035</v>
      </c>
      <c r="B2390" s="21">
        <v>2</v>
      </c>
      <c r="C2390" s="21">
        <v>0</v>
      </c>
      <c r="D2390" s="21" t="s">
        <v>75</v>
      </c>
      <c r="E2390" s="21" t="s">
        <v>74</v>
      </c>
      <c r="F2390" s="21" t="s">
        <v>71</v>
      </c>
      <c r="G2390" s="21">
        <v>3</v>
      </c>
      <c r="H2390" s="21">
        <v>36</v>
      </c>
    </row>
    <row r="2391" spans="1:8" x14ac:dyDescent="0.25">
      <c r="A2391" s="21">
        <v>2035</v>
      </c>
      <c r="B2391" s="21">
        <v>2</v>
      </c>
      <c r="C2391" s="21">
        <v>0</v>
      </c>
      <c r="D2391" s="21" t="s">
        <v>75</v>
      </c>
      <c r="E2391" s="21" t="s">
        <v>74</v>
      </c>
      <c r="F2391" s="21" t="s">
        <v>71</v>
      </c>
      <c r="G2391" s="21">
        <v>4</v>
      </c>
      <c r="H2391" s="21">
        <v>26</v>
      </c>
    </row>
    <row r="2392" spans="1:8" x14ac:dyDescent="0.25">
      <c r="A2392" s="21">
        <v>2035</v>
      </c>
      <c r="B2392" s="21">
        <v>2</v>
      </c>
      <c r="C2392" s="21">
        <v>0</v>
      </c>
      <c r="D2392" s="21" t="s">
        <v>75</v>
      </c>
      <c r="E2392" s="21" t="s">
        <v>74</v>
      </c>
      <c r="F2392" s="21" t="s">
        <v>72</v>
      </c>
      <c r="G2392" s="21">
        <v>0</v>
      </c>
      <c r="H2392" s="21">
        <v>70</v>
      </c>
    </row>
    <row r="2393" spans="1:8" x14ac:dyDescent="0.25">
      <c r="A2393" s="21">
        <v>2035</v>
      </c>
      <c r="B2393" s="21">
        <v>2</v>
      </c>
      <c r="C2393" s="21">
        <v>0</v>
      </c>
      <c r="D2393" s="21" t="s">
        <v>75</v>
      </c>
      <c r="E2393" s="21" t="s">
        <v>74</v>
      </c>
      <c r="F2393" s="21" t="s">
        <v>72</v>
      </c>
      <c r="G2393" s="21">
        <v>1</v>
      </c>
      <c r="H2393" s="21">
        <v>132</v>
      </c>
    </row>
    <row r="2394" spans="1:8" x14ac:dyDescent="0.25">
      <c r="A2394" s="21">
        <v>2035</v>
      </c>
      <c r="B2394" s="21">
        <v>2</v>
      </c>
      <c r="C2394" s="21">
        <v>0</v>
      </c>
      <c r="D2394" s="21" t="s">
        <v>75</v>
      </c>
      <c r="E2394" s="21" t="s">
        <v>74</v>
      </c>
      <c r="F2394" s="21" t="s">
        <v>72</v>
      </c>
      <c r="G2394" s="21">
        <v>2</v>
      </c>
      <c r="H2394" s="21">
        <v>166</v>
      </c>
    </row>
    <row r="2395" spans="1:8" x14ac:dyDescent="0.25">
      <c r="A2395" s="21">
        <v>2035</v>
      </c>
      <c r="B2395" s="21">
        <v>2</v>
      </c>
      <c r="C2395" s="21">
        <v>0</v>
      </c>
      <c r="D2395" s="21" t="s">
        <v>75</v>
      </c>
      <c r="E2395" s="21" t="s">
        <v>74</v>
      </c>
      <c r="F2395" s="21" t="s">
        <v>72</v>
      </c>
      <c r="G2395" s="21">
        <v>3</v>
      </c>
      <c r="H2395" s="21">
        <v>56</v>
      </c>
    </row>
    <row r="2396" spans="1:8" x14ac:dyDescent="0.25">
      <c r="A2396" s="21">
        <v>2035</v>
      </c>
      <c r="B2396" s="21">
        <v>2</v>
      </c>
      <c r="C2396" s="21">
        <v>0</v>
      </c>
      <c r="D2396" s="21" t="s">
        <v>75</v>
      </c>
      <c r="E2396" s="21" t="s">
        <v>74</v>
      </c>
      <c r="F2396" s="21" t="s">
        <v>72</v>
      </c>
      <c r="G2396" s="21">
        <v>4</v>
      </c>
      <c r="H2396" s="21">
        <v>37</v>
      </c>
    </row>
    <row r="2397" spans="1:8" x14ac:dyDescent="0.25">
      <c r="A2397" s="21">
        <v>2035</v>
      </c>
      <c r="B2397" s="21">
        <v>2</v>
      </c>
      <c r="C2397" s="21">
        <v>0</v>
      </c>
      <c r="D2397" s="21" t="s">
        <v>75</v>
      </c>
      <c r="E2397" s="21" t="s">
        <v>73</v>
      </c>
      <c r="F2397" s="21" t="s">
        <v>71</v>
      </c>
      <c r="G2397" s="21">
        <v>0</v>
      </c>
      <c r="H2397" s="21">
        <v>422</v>
      </c>
    </row>
    <row r="2398" spans="1:8" x14ac:dyDescent="0.25">
      <c r="A2398" s="21">
        <v>2035</v>
      </c>
      <c r="B2398" s="21">
        <v>2</v>
      </c>
      <c r="C2398" s="21">
        <v>0</v>
      </c>
      <c r="D2398" s="21" t="s">
        <v>75</v>
      </c>
      <c r="E2398" s="21" t="s">
        <v>73</v>
      </c>
      <c r="F2398" s="21" t="s">
        <v>71</v>
      </c>
      <c r="G2398" s="21">
        <v>1</v>
      </c>
      <c r="H2398" s="21">
        <v>3401</v>
      </c>
    </row>
    <row r="2399" spans="1:8" x14ac:dyDescent="0.25">
      <c r="A2399" s="21">
        <v>2035</v>
      </c>
      <c r="B2399" s="21">
        <v>2</v>
      </c>
      <c r="C2399" s="21">
        <v>0</v>
      </c>
      <c r="D2399" s="21" t="s">
        <v>75</v>
      </c>
      <c r="E2399" s="21" t="s">
        <v>73</v>
      </c>
      <c r="F2399" s="21" t="s">
        <v>71</v>
      </c>
      <c r="G2399" s="21">
        <v>2</v>
      </c>
      <c r="H2399" s="21">
        <v>5861</v>
      </c>
    </row>
    <row r="2400" spans="1:8" x14ac:dyDescent="0.25">
      <c r="A2400" s="21">
        <v>2035</v>
      </c>
      <c r="B2400" s="21">
        <v>2</v>
      </c>
      <c r="C2400" s="21">
        <v>0</v>
      </c>
      <c r="D2400" s="21" t="s">
        <v>75</v>
      </c>
      <c r="E2400" s="21" t="s">
        <v>73</v>
      </c>
      <c r="F2400" s="21" t="s">
        <v>71</v>
      </c>
      <c r="G2400" s="21">
        <v>3</v>
      </c>
      <c r="H2400" s="21">
        <v>2868</v>
      </c>
    </row>
    <row r="2401" spans="1:8" x14ac:dyDescent="0.25">
      <c r="A2401" s="21">
        <v>2035</v>
      </c>
      <c r="B2401" s="21">
        <v>2</v>
      </c>
      <c r="C2401" s="21">
        <v>0</v>
      </c>
      <c r="D2401" s="21" t="s">
        <v>75</v>
      </c>
      <c r="E2401" s="21" t="s">
        <v>73</v>
      </c>
      <c r="F2401" s="21" t="s">
        <v>71</v>
      </c>
      <c r="G2401" s="21">
        <v>4</v>
      </c>
      <c r="H2401" s="21">
        <v>2286</v>
      </c>
    </row>
    <row r="2402" spans="1:8" x14ac:dyDescent="0.25">
      <c r="A2402" s="21">
        <v>2035</v>
      </c>
      <c r="B2402" s="21">
        <v>2</v>
      </c>
      <c r="C2402" s="21">
        <v>0</v>
      </c>
      <c r="D2402" s="21" t="s">
        <v>75</v>
      </c>
      <c r="E2402" s="21" t="s">
        <v>73</v>
      </c>
      <c r="F2402" s="21" t="s">
        <v>72</v>
      </c>
      <c r="G2402" s="21">
        <v>0</v>
      </c>
      <c r="H2402" s="21">
        <v>208</v>
      </c>
    </row>
    <row r="2403" spans="1:8" x14ac:dyDescent="0.25">
      <c r="A2403" s="21">
        <v>2035</v>
      </c>
      <c r="B2403" s="21">
        <v>2</v>
      </c>
      <c r="C2403" s="21">
        <v>0</v>
      </c>
      <c r="D2403" s="21" t="s">
        <v>75</v>
      </c>
      <c r="E2403" s="21" t="s">
        <v>73</v>
      </c>
      <c r="F2403" s="21" t="s">
        <v>72</v>
      </c>
      <c r="G2403" s="21">
        <v>1</v>
      </c>
      <c r="H2403" s="21">
        <v>560</v>
      </c>
    </row>
    <row r="2404" spans="1:8" x14ac:dyDescent="0.25">
      <c r="A2404" s="21">
        <v>2035</v>
      </c>
      <c r="B2404" s="21">
        <v>2</v>
      </c>
      <c r="C2404" s="21">
        <v>0</v>
      </c>
      <c r="D2404" s="21" t="s">
        <v>75</v>
      </c>
      <c r="E2404" s="21" t="s">
        <v>73</v>
      </c>
      <c r="F2404" s="21" t="s">
        <v>72</v>
      </c>
      <c r="G2404" s="21">
        <v>2</v>
      </c>
      <c r="H2404" s="21">
        <v>1530</v>
      </c>
    </row>
    <row r="2405" spans="1:8" x14ac:dyDescent="0.25">
      <c r="A2405" s="21">
        <v>2035</v>
      </c>
      <c r="B2405" s="21">
        <v>2</v>
      </c>
      <c r="C2405" s="21">
        <v>0</v>
      </c>
      <c r="D2405" s="21" t="s">
        <v>75</v>
      </c>
      <c r="E2405" s="21" t="s">
        <v>73</v>
      </c>
      <c r="F2405" s="21" t="s">
        <v>72</v>
      </c>
      <c r="G2405" s="21">
        <v>3</v>
      </c>
      <c r="H2405" s="21">
        <v>857</v>
      </c>
    </row>
    <row r="2406" spans="1:8" x14ac:dyDescent="0.25">
      <c r="A2406" s="21">
        <v>2035</v>
      </c>
      <c r="B2406" s="21">
        <v>2</v>
      </c>
      <c r="C2406" s="21">
        <v>0</v>
      </c>
      <c r="D2406" s="21" t="s">
        <v>75</v>
      </c>
      <c r="E2406" s="21" t="s">
        <v>73</v>
      </c>
      <c r="F2406" s="21" t="s">
        <v>72</v>
      </c>
      <c r="G2406" s="21">
        <v>4</v>
      </c>
      <c r="H2406" s="21">
        <v>606</v>
      </c>
    </row>
    <row r="2407" spans="1:8" x14ac:dyDescent="0.25">
      <c r="A2407" s="21">
        <v>2035</v>
      </c>
      <c r="B2407" s="21">
        <v>2</v>
      </c>
      <c r="C2407" s="21">
        <v>0</v>
      </c>
      <c r="D2407" s="21" t="s">
        <v>75</v>
      </c>
      <c r="E2407" s="21" t="s">
        <v>76</v>
      </c>
      <c r="F2407" s="21" t="s">
        <v>71</v>
      </c>
      <c r="G2407" s="21">
        <v>0</v>
      </c>
      <c r="H2407" s="21">
        <v>307</v>
      </c>
    </row>
    <row r="2408" spans="1:8" x14ac:dyDescent="0.25">
      <c r="A2408" s="21">
        <v>2035</v>
      </c>
      <c r="B2408" s="21">
        <v>2</v>
      </c>
      <c r="C2408" s="21">
        <v>0</v>
      </c>
      <c r="D2408" s="21" t="s">
        <v>75</v>
      </c>
      <c r="E2408" s="21" t="s">
        <v>76</v>
      </c>
      <c r="F2408" s="21" t="s">
        <v>71</v>
      </c>
      <c r="G2408" s="21">
        <v>1</v>
      </c>
      <c r="H2408" s="21">
        <v>361</v>
      </c>
    </row>
    <row r="2409" spans="1:8" x14ac:dyDescent="0.25">
      <c r="A2409" s="21">
        <v>2035</v>
      </c>
      <c r="B2409" s="21">
        <v>2</v>
      </c>
      <c r="C2409" s="21">
        <v>0</v>
      </c>
      <c r="D2409" s="21" t="s">
        <v>75</v>
      </c>
      <c r="E2409" s="21" t="s">
        <v>76</v>
      </c>
      <c r="F2409" s="21" t="s">
        <v>71</v>
      </c>
      <c r="G2409" s="21">
        <v>2</v>
      </c>
      <c r="H2409" s="21">
        <v>576</v>
      </c>
    </row>
    <row r="2410" spans="1:8" x14ac:dyDescent="0.25">
      <c r="A2410" s="21">
        <v>2035</v>
      </c>
      <c r="B2410" s="21">
        <v>2</v>
      </c>
      <c r="C2410" s="21">
        <v>0</v>
      </c>
      <c r="D2410" s="21" t="s">
        <v>75</v>
      </c>
      <c r="E2410" s="21" t="s">
        <v>76</v>
      </c>
      <c r="F2410" s="21" t="s">
        <v>71</v>
      </c>
      <c r="G2410" s="21">
        <v>3</v>
      </c>
      <c r="H2410" s="21">
        <v>304</v>
      </c>
    </row>
    <row r="2411" spans="1:8" x14ac:dyDescent="0.25">
      <c r="A2411" s="21">
        <v>2035</v>
      </c>
      <c r="B2411" s="21">
        <v>2</v>
      </c>
      <c r="C2411" s="21">
        <v>0</v>
      </c>
      <c r="D2411" s="21" t="s">
        <v>75</v>
      </c>
      <c r="E2411" s="21" t="s">
        <v>76</v>
      </c>
      <c r="F2411" s="21" t="s">
        <v>71</v>
      </c>
      <c r="G2411" s="21">
        <v>4</v>
      </c>
      <c r="H2411" s="21">
        <v>245</v>
      </c>
    </row>
    <row r="2412" spans="1:8" x14ac:dyDescent="0.25">
      <c r="A2412" s="21">
        <v>2035</v>
      </c>
      <c r="B2412" s="21">
        <v>2</v>
      </c>
      <c r="C2412" s="21">
        <v>0</v>
      </c>
      <c r="D2412" s="21" t="s">
        <v>75</v>
      </c>
      <c r="E2412" s="21" t="s">
        <v>76</v>
      </c>
      <c r="F2412" s="21" t="s">
        <v>72</v>
      </c>
      <c r="G2412" s="21">
        <v>0</v>
      </c>
      <c r="H2412" s="21">
        <v>1010</v>
      </c>
    </row>
    <row r="2413" spans="1:8" x14ac:dyDescent="0.25">
      <c r="A2413" s="21">
        <v>2035</v>
      </c>
      <c r="B2413" s="21">
        <v>2</v>
      </c>
      <c r="C2413" s="21">
        <v>0</v>
      </c>
      <c r="D2413" s="21" t="s">
        <v>75</v>
      </c>
      <c r="E2413" s="21" t="s">
        <v>76</v>
      </c>
      <c r="F2413" s="21" t="s">
        <v>72</v>
      </c>
      <c r="G2413" s="21">
        <v>1</v>
      </c>
      <c r="H2413" s="21">
        <v>1029</v>
      </c>
    </row>
    <row r="2414" spans="1:8" x14ac:dyDescent="0.25">
      <c r="A2414" s="21">
        <v>2035</v>
      </c>
      <c r="B2414" s="21">
        <v>2</v>
      </c>
      <c r="C2414" s="21">
        <v>0</v>
      </c>
      <c r="D2414" s="21" t="s">
        <v>75</v>
      </c>
      <c r="E2414" s="21" t="s">
        <v>76</v>
      </c>
      <c r="F2414" s="21" t="s">
        <v>72</v>
      </c>
      <c r="G2414" s="21">
        <v>2</v>
      </c>
      <c r="H2414" s="21">
        <v>1370</v>
      </c>
    </row>
    <row r="2415" spans="1:8" x14ac:dyDescent="0.25">
      <c r="A2415" s="21">
        <v>2035</v>
      </c>
      <c r="B2415" s="21">
        <v>2</v>
      </c>
      <c r="C2415" s="21">
        <v>0</v>
      </c>
      <c r="D2415" s="21" t="s">
        <v>75</v>
      </c>
      <c r="E2415" s="21" t="s">
        <v>76</v>
      </c>
      <c r="F2415" s="21" t="s">
        <v>72</v>
      </c>
      <c r="G2415" s="21">
        <v>3</v>
      </c>
      <c r="H2415" s="21">
        <v>527</v>
      </c>
    </row>
    <row r="2416" spans="1:8" x14ac:dyDescent="0.25">
      <c r="A2416" s="21">
        <v>2035</v>
      </c>
      <c r="B2416" s="21">
        <v>2</v>
      </c>
      <c r="C2416" s="21">
        <v>0</v>
      </c>
      <c r="D2416" s="21" t="s">
        <v>75</v>
      </c>
      <c r="E2416" s="21" t="s">
        <v>76</v>
      </c>
      <c r="F2416" s="21" t="s">
        <v>72</v>
      </c>
      <c r="G2416" s="21">
        <v>4</v>
      </c>
      <c r="H2416" s="21">
        <v>404</v>
      </c>
    </row>
    <row r="2417" spans="1:8" x14ac:dyDescent="0.25">
      <c r="A2417" s="21">
        <v>2035</v>
      </c>
      <c r="B2417" s="21">
        <v>2</v>
      </c>
      <c r="C2417" s="21">
        <v>0</v>
      </c>
      <c r="D2417" s="21" t="s">
        <v>69</v>
      </c>
      <c r="E2417" s="21" t="s">
        <v>70</v>
      </c>
      <c r="F2417" s="21" t="s">
        <v>71</v>
      </c>
      <c r="G2417" s="21">
        <v>0</v>
      </c>
      <c r="H2417" s="21">
        <v>2</v>
      </c>
    </row>
    <row r="2418" spans="1:8" x14ac:dyDescent="0.25">
      <c r="A2418" s="21">
        <v>2035</v>
      </c>
      <c r="B2418" s="21">
        <v>2</v>
      </c>
      <c r="C2418" s="21">
        <v>0</v>
      </c>
      <c r="D2418" s="21" t="s">
        <v>69</v>
      </c>
      <c r="E2418" s="21" t="s">
        <v>70</v>
      </c>
      <c r="F2418" s="21" t="s">
        <v>71</v>
      </c>
      <c r="G2418" s="21">
        <v>1</v>
      </c>
      <c r="H2418" s="21">
        <v>44</v>
      </c>
    </row>
    <row r="2419" spans="1:8" x14ac:dyDescent="0.25">
      <c r="A2419" s="21">
        <v>2035</v>
      </c>
      <c r="B2419" s="21">
        <v>2</v>
      </c>
      <c r="C2419" s="21">
        <v>0</v>
      </c>
      <c r="D2419" s="21" t="s">
        <v>69</v>
      </c>
      <c r="E2419" s="21" t="s">
        <v>70</v>
      </c>
      <c r="F2419" s="21" t="s">
        <v>71</v>
      </c>
      <c r="G2419" s="21">
        <v>2</v>
      </c>
      <c r="H2419" s="21">
        <v>103</v>
      </c>
    </row>
    <row r="2420" spans="1:8" x14ac:dyDescent="0.25">
      <c r="A2420" s="21">
        <v>2035</v>
      </c>
      <c r="B2420" s="21">
        <v>2</v>
      </c>
      <c r="C2420" s="21">
        <v>0</v>
      </c>
      <c r="D2420" s="21" t="s">
        <v>69</v>
      </c>
      <c r="E2420" s="21" t="s">
        <v>70</v>
      </c>
      <c r="F2420" s="21" t="s">
        <v>71</v>
      </c>
      <c r="G2420" s="21">
        <v>3</v>
      </c>
      <c r="H2420" s="21">
        <v>45</v>
      </c>
    </row>
    <row r="2421" spans="1:8" x14ac:dyDescent="0.25">
      <c r="A2421" s="21">
        <v>2035</v>
      </c>
      <c r="B2421" s="21">
        <v>2</v>
      </c>
      <c r="C2421" s="21">
        <v>0</v>
      </c>
      <c r="D2421" s="21" t="s">
        <v>69</v>
      </c>
      <c r="E2421" s="21" t="s">
        <v>70</v>
      </c>
      <c r="F2421" s="21" t="s">
        <v>71</v>
      </c>
      <c r="G2421" s="21">
        <v>4</v>
      </c>
      <c r="H2421" s="21">
        <v>32</v>
      </c>
    </row>
    <row r="2422" spans="1:8" x14ac:dyDescent="0.25">
      <c r="A2422" s="21">
        <v>2035</v>
      </c>
      <c r="B2422" s="21">
        <v>2</v>
      </c>
      <c r="C2422" s="21">
        <v>0</v>
      </c>
      <c r="D2422" s="21" t="s">
        <v>69</v>
      </c>
      <c r="E2422" s="21" t="s">
        <v>70</v>
      </c>
      <c r="F2422" s="21" t="s">
        <v>72</v>
      </c>
      <c r="G2422" s="21">
        <v>0</v>
      </c>
      <c r="H2422" s="21">
        <v>53</v>
      </c>
    </row>
    <row r="2423" spans="1:8" x14ac:dyDescent="0.25">
      <c r="A2423" s="21">
        <v>2035</v>
      </c>
      <c r="B2423" s="21">
        <v>2</v>
      </c>
      <c r="C2423" s="21">
        <v>0</v>
      </c>
      <c r="D2423" s="21" t="s">
        <v>69</v>
      </c>
      <c r="E2423" s="21" t="s">
        <v>70</v>
      </c>
      <c r="F2423" s="21" t="s">
        <v>72</v>
      </c>
      <c r="G2423" s="21">
        <v>1</v>
      </c>
      <c r="H2423" s="21">
        <v>945</v>
      </c>
    </row>
    <row r="2424" spans="1:8" x14ac:dyDescent="0.25">
      <c r="A2424" s="21">
        <v>2035</v>
      </c>
      <c r="B2424" s="21">
        <v>2</v>
      </c>
      <c r="C2424" s="21">
        <v>0</v>
      </c>
      <c r="D2424" s="21" t="s">
        <v>69</v>
      </c>
      <c r="E2424" s="21" t="s">
        <v>70</v>
      </c>
      <c r="F2424" s="21" t="s">
        <v>72</v>
      </c>
      <c r="G2424" s="21">
        <v>2</v>
      </c>
      <c r="H2424" s="21">
        <v>2138</v>
      </c>
    </row>
    <row r="2425" spans="1:8" x14ac:dyDescent="0.25">
      <c r="A2425" s="21">
        <v>2035</v>
      </c>
      <c r="B2425" s="21">
        <v>2</v>
      </c>
      <c r="C2425" s="21">
        <v>0</v>
      </c>
      <c r="D2425" s="21" t="s">
        <v>69</v>
      </c>
      <c r="E2425" s="21" t="s">
        <v>70</v>
      </c>
      <c r="F2425" s="21" t="s">
        <v>72</v>
      </c>
      <c r="G2425" s="21">
        <v>3</v>
      </c>
      <c r="H2425" s="21">
        <v>933</v>
      </c>
    </row>
    <row r="2426" spans="1:8" x14ac:dyDescent="0.25">
      <c r="A2426" s="21">
        <v>2035</v>
      </c>
      <c r="B2426" s="21">
        <v>2</v>
      </c>
      <c r="C2426" s="21">
        <v>0</v>
      </c>
      <c r="D2426" s="21" t="s">
        <v>69</v>
      </c>
      <c r="E2426" s="21" t="s">
        <v>70</v>
      </c>
      <c r="F2426" s="21" t="s">
        <v>72</v>
      </c>
      <c r="G2426" s="21">
        <v>4</v>
      </c>
      <c r="H2426" s="21">
        <v>579</v>
      </c>
    </row>
    <row r="2427" spans="1:8" x14ac:dyDescent="0.25">
      <c r="A2427" s="21">
        <v>2035</v>
      </c>
      <c r="B2427" s="21">
        <v>2</v>
      </c>
      <c r="C2427" s="21">
        <v>0</v>
      </c>
      <c r="D2427" s="21" t="s">
        <v>69</v>
      </c>
      <c r="E2427" s="21" t="s">
        <v>74</v>
      </c>
      <c r="F2427" s="21" t="s">
        <v>71</v>
      </c>
      <c r="G2427" s="21">
        <v>0</v>
      </c>
      <c r="H2427" s="21">
        <v>4</v>
      </c>
    </row>
    <row r="2428" spans="1:8" x14ac:dyDescent="0.25">
      <c r="A2428" s="21">
        <v>2035</v>
      </c>
      <c r="B2428" s="21">
        <v>2</v>
      </c>
      <c r="C2428" s="21">
        <v>0</v>
      </c>
      <c r="D2428" s="21" t="s">
        <v>69</v>
      </c>
      <c r="E2428" s="21" t="s">
        <v>74</v>
      </c>
      <c r="F2428" s="21" t="s">
        <v>71</v>
      </c>
      <c r="G2428" s="21">
        <v>1</v>
      </c>
      <c r="H2428" s="21">
        <v>4</v>
      </c>
    </row>
    <row r="2429" spans="1:8" x14ac:dyDescent="0.25">
      <c r="A2429" s="21">
        <v>2035</v>
      </c>
      <c r="B2429" s="21">
        <v>2</v>
      </c>
      <c r="C2429" s="21">
        <v>0</v>
      </c>
      <c r="D2429" s="21" t="s">
        <v>69</v>
      </c>
      <c r="E2429" s="21" t="s">
        <v>74</v>
      </c>
      <c r="F2429" s="21" t="s">
        <v>71</v>
      </c>
      <c r="G2429" s="21">
        <v>2</v>
      </c>
      <c r="H2429" s="21">
        <v>5</v>
      </c>
    </row>
    <row r="2430" spans="1:8" x14ac:dyDescent="0.25">
      <c r="A2430" s="21">
        <v>2035</v>
      </c>
      <c r="B2430" s="21">
        <v>2</v>
      </c>
      <c r="C2430" s="21">
        <v>0</v>
      </c>
      <c r="D2430" s="21" t="s">
        <v>69</v>
      </c>
      <c r="E2430" s="21" t="s">
        <v>74</v>
      </c>
      <c r="F2430" s="21" t="s">
        <v>71</v>
      </c>
      <c r="G2430" s="21">
        <v>3</v>
      </c>
      <c r="H2430" s="21">
        <v>1</v>
      </c>
    </row>
    <row r="2431" spans="1:8" x14ac:dyDescent="0.25">
      <c r="A2431" s="21">
        <v>2035</v>
      </c>
      <c r="B2431" s="21">
        <v>2</v>
      </c>
      <c r="C2431" s="21">
        <v>0</v>
      </c>
      <c r="D2431" s="21" t="s">
        <v>69</v>
      </c>
      <c r="E2431" s="21" t="s">
        <v>74</v>
      </c>
      <c r="F2431" s="21" t="s">
        <v>71</v>
      </c>
      <c r="G2431" s="21">
        <v>4</v>
      </c>
      <c r="H2431" s="21">
        <v>1</v>
      </c>
    </row>
    <row r="2432" spans="1:8" x14ac:dyDescent="0.25">
      <c r="A2432" s="21">
        <v>2035</v>
      </c>
      <c r="B2432" s="21">
        <v>2</v>
      </c>
      <c r="C2432" s="21">
        <v>0</v>
      </c>
      <c r="D2432" s="21" t="s">
        <v>69</v>
      </c>
      <c r="E2432" s="21" t="s">
        <v>74</v>
      </c>
      <c r="F2432" s="21" t="s">
        <v>72</v>
      </c>
      <c r="G2432" s="21">
        <v>0</v>
      </c>
      <c r="H2432" s="21">
        <v>21</v>
      </c>
    </row>
    <row r="2433" spans="1:8" x14ac:dyDescent="0.25">
      <c r="A2433" s="21">
        <v>2035</v>
      </c>
      <c r="B2433" s="21">
        <v>2</v>
      </c>
      <c r="C2433" s="21">
        <v>0</v>
      </c>
      <c r="D2433" s="21" t="s">
        <v>69</v>
      </c>
      <c r="E2433" s="21" t="s">
        <v>74</v>
      </c>
      <c r="F2433" s="21" t="s">
        <v>72</v>
      </c>
      <c r="G2433" s="21">
        <v>1</v>
      </c>
      <c r="H2433" s="21">
        <v>65</v>
      </c>
    </row>
    <row r="2434" spans="1:8" x14ac:dyDescent="0.25">
      <c r="A2434" s="21">
        <v>2035</v>
      </c>
      <c r="B2434" s="21">
        <v>2</v>
      </c>
      <c r="C2434" s="21">
        <v>0</v>
      </c>
      <c r="D2434" s="21" t="s">
        <v>69</v>
      </c>
      <c r="E2434" s="21" t="s">
        <v>74</v>
      </c>
      <c r="F2434" s="21" t="s">
        <v>72</v>
      </c>
      <c r="G2434" s="21">
        <v>2</v>
      </c>
      <c r="H2434" s="21">
        <v>50</v>
      </c>
    </row>
    <row r="2435" spans="1:8" x14ac:dyDescent="0.25">
      <c r="A2435" s="21">
        <v>2035</v>
      </c>
      <c r="B2435" s="21">
        <v>2</v>
      </c>
      <c r="C2435" s="21">
        <v>0</v>
      </c>
      <c r="D2435" s="21" t="s">
        <v>69</v>
      </c>
      <c r="E2435" s="21" t="s">
        <v>74</v>
      </c>
      <c r="F2435" s="21" t="s">
        <v>72</v>
      </c>
      <c r="G2435" s="21">
        <v>3</v>
      </c>
      <c r="H2435" s="21">
        <v>16</v>
      </c>
    </row>
    <row r="2436" spans="1:8" x14ac:dyDescent="0.25">
      <c r="A2436" s="21">
        <v>2035</v>
      </c>
      <c r="B2436" s="21">
        <v>2</v>
      </c>
      <c r="C2436" s="21">
        <v>0</v>
      </c>
      <c r="D2436" s="21" t="s">
        <v>69</v>
      </c>
      <c r="E2436" s="21" t="s">
        <v>74</v>
      </c>
      <c r="F2436" s="21" t="s">
        <v>72</v>
      </c>
      <c r="G2436" s="21">
        <v>4</v>
      </c>
      <c r="H2436" s="21">
        <v>9</v>
      </c>
    </row>
    <row r="2437" spans="1:8" x14ac:dyDescent="0.25">
      <c r="A2437" s="21">
        <v>2035</v>
      </c>
      <c r="B2437" s="21">
        <v>2</v>
      </c>
      <c r="C2437" s="21">
        <v>0</v>
      </c>
      <c r="D2437" s="21" t="s">
        <v>69</v>
      </c>
      <c r="E2437" s="21" t="s">
        <v>73</v>
      </c>
      <c r="F2437" s="21" t="s">
        <v>71</v>
      </c>
      <c r="G2437" s="21">
        <v>0</v>
      </c>
      <c r="H2437" s="21">
        <v>15</v>
      </c>
    </row>
    <row r="2438" spans="1:8" x14ac:dyDescent="0.25">
      <c r="A2438" s="21">
        <v>2035</v>
      </c>
      <c r="B2438" s="21">
        <v>2</v>
      </c>
      <c r="C2438" s="21">
        <v>0</v>
      </c>
      <c r="D2438" s="21" t="s">
        <v>69</v>
      </c>
      <c r="E2438" s="21" t="s">
        <v>73</v>
      </c>
      <c r="F2438" s="21" t="s">
        <v>71</v>
      </c>
      <c r="G2438" s="21">
        <v>1</v>
      </c>
      <c r="H2438" s="21">
        <v>111</v>
      </c>
    </row>
    <row r="2439" spans="1:8" x14ac:dyDescent="0.25">
      <c r="A2439" s="21">
        <v>2035</v>
      </c>
      <c r="B2439" s="21">
        <v>2</v>
      </c>
      <c r="C2439" s="21">
        <v>0</v>
      </c>
      <c r="D2439" s="21" t="s">
        <v>69</v>
      </c>
      <c r="E2439" s="21" t="s">
        <v>73</v>
      </c>
      <c r="F2439" s="21" t="s">
        <v>71</v>
      </c>
      <c r="G2439" s="21">
        <v>2</v>
      </c>
      <c r="H2439" s="21">
        <v>181</v>
      </c>
    </row>
    <row r="2440" spans="1:8" x14ac:dyDescent="0.25">
      <c r="A2440" s="21">
        <v>2035</v>
      </c>
      <c r="B2440" s="21">
        <v>2</v>
      </c>
      <c r="C2440" s="21">
        <v>0</v>
      </c>
      <c r="D2440" s="21" t="s">
        <v>69</v>
      </c>
      <c r="E2440" s="21" t="s">
        <v>73</v>
      </c>
      <c r="F2440" s="21" t="s">
        <v>71</v>
      </c>
      <c r="G2440" s="21">
        <v>3</v>
      </c>
      <c r="H2440" s="21">
        <v>100</v>
      </c>
    </row>
    <row r="2441" spans="1:8" x14ac:dyDescent="0.25">
      <c r="A2441" s="21">
        <v>2035</v>
      </c>
      <c r="B2441" s="21">
        <v>2</v>
      </c>
      <c r="C2441" s="21">
        <v>0</v>
      </c>
      <c r="D2441" s="21" t="s">
        <v>69</v>
      </c>
      <c r="E2441" s="21" t="s">
        <v>73</v>
      </c>
      <c r="F2441" s="21" t="s">
        <v>71</v>
      </c>
      <c r="G2441" s="21">
        <v>4</v>
      </c>
      <c r="H2441" s="21">
        <v>90</v>
      </c>
    </row>
    <row r="2442" spans="1:8" x14ac:dyDescent="0.25">
      <c r="A2442" s="21">
        <v>2035</v>
      </c>
      <c r="B2442" s="21">
        <v>2</v>
      </c>
      <c r="C2442" s="21">
        <v>0</v>
      </c>
      <c r="D2442" s="21" t="s">
        <v>69</v>
      </c>
      <c r="E2442" s="21" t="s">
        <v>73</v>
      </c>
      <c r="F2442" s="21" t="s">
        <v>72</v>
      </c>
      <c r="G2442" s="21">
        <v>0</v>
      </c>
      <c r="H2442" s="21">
        <v>69</v>
      </c>
    </row>
    <row r="2443" spans="1:8" x14ac:dyDescent="0.25">
      <c r="A2443" s="21">
        <v>2035</v>
      </c>
      <c r="B2443" s="21">
        <v>2</v>
      </c>
      <c r="C2443" s="21">
        <v>0</v>
      </c>
      <c r="D2443" s="21" t="s">
        <v>69</v>
      </c>
      <c r="E2443" s="21" t="s">
        <v>73</v>
      </c>
      <c r="F2443" s="21" t="s">
        <v>72</v>
      </c>
      <c r="G2443" s="21">
        <v>1</v>
      </c>
      <c r="H2443" s="21">
        <v>185</v>
      </c>
    </row>
    <row r="2444" spans="1:8" x14ac:dyDescent="0.25">
      <c r="A2444" s="21">
        <v>2035</v>
      </c>
      <c r="B2444" s="21">
        <v>2</v>
      </c>
      <c r="C2444" s="21">
        <v>0</v>
      </c>
      <c r="D2444" s="21" t="s">
        <v>69</v>
      </c>
      <c r="E2444" s="21" t="s">
        <v>73</v>
      </c>
      <c r="F2444" s="21" t="s">
        <v>72</v>
      </c>
      <c r="G2444" s="21">
        <v>2</v>
      </c>
      <c r="H2444" s="21">
        <v>404</v>
      </c>
    </row>
    <row r="2445" spans="1:8" x14ac:dyDescent="0.25">
      <c r="A2445" s="21">
        <v>2035</v>
      </c>
      <c r="B2445" s="21">
        <v>2</v>
      </c>
      <c r="C2445" s="21">
        <v>0</v>
      </c>
      <c r="D2445" s="21" t="s">
        <v>69</v>
      </c>
      <c r="E2445" s="21" t="s">
        <v>73</v>
      </c>
      <c r="F2445" s="21" t="s">
        <v>72</v>
      </c>
      <c r="G2445" s="21">
        <v>3</v>
      </c>
      <c r="H2445" s="21">
        <v>208</v>
      </c>
    </row>
    <row r="2446" spans="1:8" x14ac:dyDescent="0.25">
      <c r="A2446" s="21">
        <v>2035</v>
      </c>
      <c r="B2446" s="21">
        <v>2</v>
      </c>
      <c r="C2446" s="21">
        <v>0</v>
      </c>
      <c r="D2446" s="21" t="s">
        <v>69</v>
      </c>
      <c r="E2446" s="21" t="s">
        <v>73</v>
      </c>
      <c r="F2446" s="21" t="s">
        <v>72</v>
      </c>
      <c r="G2446" s="21">
        <v>4</v>
      </c>
      <c r="H2446" s="21">
        <v>171</v>
      </c>
    </row>
    <row r="2447" spans="1:8" x14ac:dyDescent="0.25">
      <c r="A2447" s="21">
        <v>2035</v>
      </c>
      <c r="B2447" s="21">
        <v>2</v>
      </c>
      <c r="C2447" s="21">
        <v>0</v>
      </c>
      <c r="D2447" s="21" t="s">
        <v>69</v>
      </c>
      <c r="E2447" s="21" t="s">
        <v>76</v>
      </c>
      <c r="F2447" s="21" t="s">
        <v>71</v>
      </c>
      <c r="G2447" s="21">
        <v>0</v>
      </c>
      <c r="H2447" s="21">
        <v>9</v>
      </c>
    </row>
    <row r="2448" spans="1:8" x14ac:dyDescent="0.25">
      <c r="A2448" s="21">
        <v>2035</v>
      </c>
      <c r="B2448" s="21">
        <v>2</v>
      </c>
      <c r="C2448" s="21">
        <v>0</v>
      </c>
      <c r="D2448" s="21" t="s">
        <v>69</v>
      </c>
      <c r="E2448" s="21" t="s">
        <v>76</v>
      </c>
      <c r="F2448" s="21" t="s">
        <v>71</v>
      </c>
      <c r="G2448" s="21">
        <v>1</v>
      </c>
      <c r="H2448" s="21">
        <v>22</v>
      </c>
    </row>
    <row r="2449" spans="1:8" x14ac:dyDescent="0.25">
      <c r="A2449" s="21">
        <v>2035</v>
      </c>
      <c r="B2449" s="21">
        <v>2</v>
      </c>
      <c r="C2449" s="21">
        <v>0</v>
      </c>
      <c r="D2449" s="21" t="s">
        <v>69</v>
      </c>
      <c r="E2449" s="21" t="s">
        <v>76</v>
      </c>
      <c r="F2449" s="21" t="s">
        <v>71</v>
      </c>
      <c r="G2449" s="21">
        <v>2</v>
      </c>
      <c r="H2449" s="21">
        <v>29</v>
      </c>
    </row>
    <row r="2450" spans="1:8" x14ac:dyDescent="0.25">
      <c r="A2450" s="21">
        <v>2035</v>
      </c>
      <c r="B2450" s="21">
        <v>2</v>
      </c>
      <c r="C2450" s="21">
        <v>0</v>
      </c>
      <c r="D2450" s="21" t="s">
        <v>69</v>
      </c>
      <c r="E2450" s="21" t="s">
        <v>76</v>
      </c>
      <c r="F2450" s="21" t="s">
        <v>71</v>
      </c>
      <c r="G2450" s="21">
        <v>3</v>
      </c>
      <c r="H2450" s="21">
        <v>6</v>
      </c>
    </row>
    <row r="2451" spans="1:8" x14ac:dyDescent="0.25">
      <c r="A2451" s="21">
        <v>2035</v>
      </c>
      <c r="B2451" s="21">
        <v>2</v>
      </c>
      <c r="C2451" s="21">
        <v>0</v>
      </c>
      <c r="D2451" s="21" t="s">
        <v>69</v>
      </c>
      <c r="E2451" s="21" t="s">
        <v>76</v>
      </c>
      <c r="F2451" s="21" t="s">
        <v>71</v>
      </c>
      <c r="G2451" s="21">
        <v>4</v>
      </c>
      <c r="H2451" s="21">
        <v>3</v>
      </c>
    </row>
    <row r="2452" spans="1:8" x14ac:dyDescent="0.25">
      <c r="A2452" s="21">
        <v>2035</v>
      </c>
      <c r="B2452" s="21">
        <v>2</v>
      </c>
      <c r="C2452" s="21">
        <v>0</v>
      </c>
      <c r="D2452" s="21" t="s">
        <v>69</v>
      </c>
      <c r="E2452" s="21" t="s">
        <v>76</v>
      </c>
      <c r="F2452" s="21" t="s">
        <v>72</v>
      </c>
      <c r="G2452" s="21">
        <v>0</v>
      </c>
      <c r="H2452" s="21">
        <v>352</v>
      </c>
    </row>
    <row r="2453" spans="1:8" x14ac:dyDescent="0.25">
      <c r="A2453" s="21">
        <v>2035</v>
      </c>
      <c r="B2453" s="21">
        <v>2</v>
      </c>
      <c r="C2453" s="21">
        <v>0</v>
      </c>
      <c r="D2453" s="21" t="s">
        <v>69</v>
      </c>
      <c r="E2453" s="21" t="s">
        <v>76</v>
      </c>
      <c r="F2453" s="21" t="s">
        <v>72</v>
      </c>
      <c r="G2453" s="21">
        <v>1</v>
      </c>
      <c r="H2453" s="21">
        <v>364</v>
      </c>
    </row>
    <row r="2454" spans="1:8" x14ac:dyDescent="0.25">
      <c r="A2454" s="21">
        <v>2035</v>
      </c>
      <c r="B2454" s="21">
        <v>2</v>
      </c>
      <c r="C2454" s="21">
        <v>0</v>
      </c>
      <c r="D2454" s="21" t="s">
        <v>69</v>
      </c>
      <c r="E2454" s="21" t="s">
        <v>76</v>
      </c>
      <c r="F2454" s="21" t="s">
        <v>72</v>
      </c>
      <c r="G2454" s="21">
        <v>2</v>
      </c>
      <c r="H2454" s="21">
        <v>392</v>
      </c>
    </row>
    <row r="2455" spans="1:8" x14ac:dyDescent="0.25">
      <c r="A2455" s="21">
        <v>2035</v>
      </c>
      <c r="B2455" s="21">
        <v>2</v>
      </c>
      <c r="C2455" s="21">
        <v>0</v>
      </c>
      <c r="D2455" s="21" t="s">
        <v>69</v>
      </c>
      <c r="E2455" s="21" t="s">
        <v>76</v>
      </c>
      <c r="F2455" s="21" t="s">
        <v>72</v>
      </c>
      <c r="G2455" s="21">
        <v>3</v>
      </c>
      <c r="H2455" s="21">
        <v>160</v>
      </c>
    </row>
    <row r="2456" spans="1:8" x14ac:dyDescent="0.25">
      <c r="A2456" s="21">
        <v>2035</v>
      </c>
      <c r="B2456" s="21">
        <v>2</v>
      </c>
      <c r="C2456" s="21">
        <v>0</v>
      </c>
      <c r="D2456" s="21" t="s">
        <v>69</v>
      </c>
      <c r="E2456" s="21" t="s">
        <v>76</v>
      </c>
      <c r="F2456" s="21" t="s">
        <v>72</v>
      </c>
      <c r="G2456" s="21">
        <v>4</v>
      </c>
      <c r="H2456" s="21">
        <v>97</v>
      </c>
    </row>
    <row r="2457" spans="1:8" x14ac:dyDescent="0.25">
      <c r="A2457" s="21">
        <v>2035</v>
      </c>
      <c r="B2457" s="21">
        <v>2</v>
      </c>
      <c r="C2457" s="21">
        <v>0</v>
      </c>
      <c r="D2457" s="21" t="s">
        <v>77</v>
      </c>
      <c r="E2457" s="21" t="s">
        <v>70</v>
      </c>
      <c r="F2457" s="21" t="s">
        <v>71</v>
      </c>
      <c r="G2457" s="21">
        <v>0</v>
      </c>
      <c r="H2457" s="21">
        <v>505</v>
      </c>
    </row>
    <row r="2458" spans="1:8" x14ac:dyDescent="0.25">
      <c r="A2458" s="21">
        <v>2035</v>
      </c>
      <c r="B2458" s="21">
        <v>2</v>
      </c>
      <c r="C2458" s="21">
        <v>0</v>
      </c>
      <c r="D2458" s="21" t="s">
        <v>77</v>
      </c>
      <c r="E2458" s="21" t="s">
        <v>70</v>
      </c>
      <c r="F2458" s="21" t="s">
        <v>71</v>
      </c>
      <c r="G2458" s="21">
        <v>1</v>
      </c>
      <c r="H2458" s="21">
        <v>5048</v>
      </c>
    </row>
    <row r="2459" spans="1:8" x14ac:dyDescent="0.25">
      <c r="A2459" s="21">
        <v>2035</v>
      </c>
      <c r="B2459" s="21">
        <v>2</v>
      </c>
      <c r="C2459" s="21">
        <v>0</v>
      </c>
      <c r="D2459" s="21" t="s">
        <v>77</v>
      </c>
      <c r="E2459" s="21" t="s">
        <v>70</v>
      </c>
      <c r="F2459" s="21" t="s">
        <v>71</v>
      </c>
      <c r="G2459" s="21">
        <v>2</v>
      </c>
      <c r="H2459" s="21">
        <v>11394</v>
      </c>
    </row>
    <row r="2460" spans="1:8" x14ac:dyDescent="0.25">
      <c r="A2460" s="21">
        <v>2035</v>
      </c>
      <c r="B2460" s="21">
        <v>2</v>
      </c>
      <c r="C2460" s="21">
        <v>0</v>
      </c>
      <c r="D2460" s="21" t="s">
        <v>77</v>
      </c>
      <c r="E2460" s="21" t="s">
        <v>70</v>
      </c>
      <c r="F2460" s="21" t="s">
        <v>71</v>
      </c>
      <c r="G2460" s="21">
        <v>3</v>
      </c>
      <c r="H2460" s="21">
        <v>4565</v>
      </c>
    </row>
    <row r="2461" spans="1:8" x14ac:dyDescent="0.25">
      <c r="A2461" s="21">
        <v>2035</v>
      </c>
      <c r="B2461" s="21">
        <v>2</v>
      </c>
      <c r="C2461" s="21">
        <v>0</v>
      </c>
      <c r="D2461" s="21" t="s">
        <v>77</v>
      </c>
      <c r="E2461" s="21" t="s">
        <v>70</v>
      </c>
      <c r="F2461" s="21" t="s">
        <v>71</v>
      </c>
      <c r="G2461" s="21">
        <v>4</v>
      </c>
      <c r="H2461" s="21">
        <v>2672</v>
      </c>
    </row>
    <row r="2462" spans="1:8" x14ac:dyDescent="0.25">
      <c r="A2462" s="21">
        <v>2035</v>
      </c>
      <c r="B2462" s="21">
        <v>2</v>
      </c>
      <c r="C2462" s="21">
        <v>0</v>
      </c>
      <c r="D2462" s="21" t="s">
        <v>77</v>
      </c>
      <c r="E2462" s="21" t="s">
        <v>70</v>
      </c>
      <c r="F2462" s="21" t="s">
        <v>72</v>
      </c>
      <c r="G2462" s="21">
        <v>0</v>
      </c>
      <c r="H2462" s="21">
        <v>138</v>
      </c>
    </row>
    <row r="2463" spans="1:8" x14ac:dyDescent="0.25">
      <c r="A2463" s="21">
        <v>2035</v>
      </c>
      <c r="B2463" s="21">
        <v>2</v>
      </c>
      <c r="C2463" s="21">
        <v>0</v>
      </c>
      <c r="D2463" s="21" t="s">
        <v>77</v>
      </c>
      <c r="E2463" s="21" t="s">
        <v>70</v>
      </c>
      <c r="F2463" s="21" t="s">
        <v>72</v>
      </c>
      <c r="G2463" s="21">
        <v>1</v>
      </c>
      <c r="H2463" s="21">
        <v>2976</v>
      </c>
    </row>
    <row r="2464" spans="1:8" x14ac:dyDescent="0.25">
      <c r="A2464" s="21">
        <v>2035</v>
      </c>
      <c r="B2464" s="21">
        <v>2</v>
      </c>
      <c r="C2464" s="21">
        <v>0</v>
      </c>
      <c r="D2464" s="21" t="s">
        <v>77</v>
      </c>
      <c r="E2464" s="21" t="s">
        <v>70</v>
      </c>
      <c r="F2464" s="21" t="s">
        <v>72</v>
      </c>
      <c r="G2464" s="21">
        <v>2</v>
      </c>
      <c r="H2464" s="21">
        <v>5661</v>
      </c>
    </row>
    <row r="2465" spans="1:8" x14ac:dyDescent="0.25">
      <c r="A2465" s="21">
        <v>2035</v>
      </c>
      <c r="B2465" s="21">
        <v>2</v>
      </c>
      <c r="C2465" s="21">
        <v>0</v>
      </c>
      <c r="D2465" s="21" t="s">
        <v>77</v>
      </c>
      <c r="E2465" s="21" t="s">
        <v>70</v>
      </c>
      <c r="F2465" s="21" t="s">
        <v>72</v>
      </c>
      <c r="G2465" s="21">
        <v>3</v>
      </c>
      <c r="H2465" s="21">
        <v>2467</v>
      </c>
    </row>
    <row r="2466" spans="1:8" x14ac:dyDescent="0.25">
      <c r="A2466" s="21">
        <v>2035</v>
      </c>
      <c r="B2466" s="21">
        <v>2</v>
      </c>
      <c r="C2466" s="21">
        <v>0</v>
      </c>
      <c r="D2466" s="21" t="s">
        <v>77</v>
      </c>
      <c r="E2466" s="21" t="s">
        <v>70</v>
      </c>
      <c r="F2466" s="21" t="s">
        <v>72</v>
      </c>
      <c r="G2466" s="21">
        <v>4</v>
      </c>
      <c r="H2466" s="21">
        <v>1275</v>
      </c>
    </row>
    <row r="2467" spans="1:8" x14ac:dyDescent="0.25">
      <c r="A2467" s="21">
        <v>2035</v>
      </c>
      <c r="B2467" s="21">
        <v>2</v>
      </c>
      <c r="C2467" s="21">
        <v>0</v>
      </c>
      <c r="D2467" s="21" t="s">
        <v>77</v>
      </c>
      <c r="E2467" s="21" t="s">
        <v>74</v>
      </c>
      <c r="F2467" s="21" t="s">
        <v>71</v>
      </c>
      <c r="G2467" s="21">
        <v>0</v>
      </c>
      <c r="H2467" s="21">
        <v>259</v>
      </c>
    </row>
    <row r="2468" spans="1:8" x14ac:dyDescent="0.25">
      <c r="A2468" s="21">
        <v>2035</v>
      </c>
      <c r="B2468" s="21">
        <v>2</v>
      </c>
      <c r="C2468" s="21">
        <v>0</v>
      </c>
      <c r="D2468" s="21" t="s">
        <v>77</v>
      </c>
      <c r="E2468" s="21" t="s">
        <v>74</v>
      </c>
      <c r="F2468" s="21" t="s">
        <v>71</v>
      </c>
      <c r="G2468" s="21">
        <v>1</v>
      </c>
      <c r="H2468" s="21">
        <v>227</v>
      </c>
    </row>
    <row r="2469" spans="1:8" x14ac:dyDescent="0.25">
      <c r="A2469" s="21">
        <v>2035</v>
      </c>
      <c r="B2469" s="21">
        <v>2</v>
      </c>
      <c r="C2469" s="21">
        <v>0</v>
      </c>
      <c r="D2469" s="21" t="s">
        <v>77</v>
      </c>
      <c r="E2469" s="21" t="s">
        <v>74</v>
      </c>
      <c r="F2469" s="21" t="s">
        <v>71</v>
      </c>
      <c r="G2469" s="21">
        <v>2</v>
      </c>
      <c r="H2469" s="21">
        <v>320</v>
      </c>
    </row>
    <row r="2470" spans="1:8" x14ac:dyDescent="0.25">
      <c r="A2470" s="21">
        <v>2035</v>
      </c>
      <c r="B2470" s="21">
        <v>2</v>
      </c>
      <c r="C2470" s="21">
        <v>0</v>
      </c>
      <c r="D2470" s="21" t="s">
        <v>77</v>
      </c>
      <c r="E2470" s="21" t="s">
        <v>74</v>
      </c>
      <c r="F2470" s="21" t="s">
        <v>71</v>
      </c>
      <c r="G2470" s="21">
        <v>3</v>
      </c>
      <c r="H2470" s="21">
        <v>107</v>
      </c>
    </row>
    <row r="2471" spans="1:8" x14ac:dyDescent="0.25">
      <c r="A2471" s="21">
        <v>2035</v>
      </c>
      <c r="B2471" s="21">
        <v>2</v>
      </c>
      <c r="C2471" s="21">
        <v>0</v>
      </c>
      <c r="D2471" s="21" t="s">
        <v>77</v>
      </c>
      <c r="E2471" s="21" t="s">
        <v>74</v>
      </c>
      <c r="F2471" s="21" t="s">
        <v>71</v>
      </c>
      <c r="G2471" s="21">
        <v>4</v>
      </c>
      <c r="H2471" s="21">
        <v>73</v>
      </c>
    </row>
    <row r="2472" spans="1:8" x14ac:dyDescent="0.25">
      <c r="A2472" s="21">
        <v>2035</v>
      </c>
      <c r="B2472" s="21">
        <v>2</v>
      </c>
      <c r="C2472" s="21">
        <v>0</v>
      </c>
      <c r="D2472" s="21" t="s">
        <v>77</v>
      </c>
      <c r="E2472" s="21" t="s">
        <v>74</v>
      </c>
      <c r="F2472" s="21" t="s">
        <v>72</v>
      </c>
      <c r="G2472" s="21">
        <v>0</v>
      </c>
      <c r="H2472" s="21">
        <v>76</v>
      </c>
    </row>
    <row r="2473" spans="1:8" x14ac:dyDescent="0.25">
      <c r="A2473" s="21">
        <v>2035</v>
      </c>
      <c r="B2473" s="21">
        <v>2</v>
      </c>
      <c r="C2473" s="21">
        <v>0</v>
      </c>
      <c r="D2473" s="21" t="s">
        <v>77</v>
      </c>
      <c r="E2473" s="21" t="s">
        <v>74</v>
      </c>
      <c r="F2473" s="21" t="s">
        <v>72</v>
      </c>
      <c r="G2473" s="21">
        <v>1</v>
      </c>
      <c r="H2473" s="21">
        <v>167</v>
      </c>
    </row>
    <row r="2474" spans="1:8" x14ac:dyDescent="0.25">
      <c r="A2474" s="21">
        <v>2035</v>
      </c>
      <c r="B2474" s="21">
        <v>2</v>
      </c>
      <c r="C2474" s="21">
        <v>0</v>
      </c>
      <c r="D2474" s="21" t="s">
        <v>77</v>
      </c>
      <c r="E2474" s="21" t="s">
        <v>74</v>
      </c>
      <c r="F2474" s="21" t="s">
        <v>72</v>
      </c>
      <c r="G2474" s="21">
        <v>2</v>
      </c>
      <c r="H2474" s="21">
        <v>131</v>
      </c>
    </row>
    <row r="2475" spans="1:8" x14ac:dyDescent="0.25">
      <c r="A2475" s="21">
        <v>2035</v>
      </c>
      <c r="B2475" s="21">
        <v>2</v>
      </c>
      <c r="C2475" s="21">
        <v>0</v>
      </c>
      <c r="D2475" s="21" t="s">
        <v>77</v>
      </c>
      <c r="E2475" s="21" t="s">
        <v>74</v>
      </c>
      <c r="F2475" s="21" t="s">
        <v>72</v>
      </c>
      <c r="G2475" s="21">
        <v>3</v>
      </c>
      <c r="H2475" s="21">
        <v>35</v>
      </c>
    </row>
    <row r="2476" spans="1:8" x14ac:dyDescent="0.25">
      <c r="A2476" s="21">
        <v>2035</v>
      </c>
      <c r="B2476" s="21">
        <v>2</v>
      </c>
      <c r="C2476" s="21">
        <v>0</v>
      </c>
      <c r="D2476" s="21" t="s">
        <v>77</v>
      </c>
      <c r="E2476" s="21" t="s">
        <v>74</v>
      </c>
      <c r="F2476" s="21" t="s">
        <v>72</v>
      </c>
      <c r="G2476" s="21">
        <v>4</v>
      </c>
      <c r="H2476" s="21">
        <v>36</v>
      </c>
    </row>
    <row r="2477" spans="1:8" x14ac:dyDescent="0.25">
      <c r="A2477" s="21">
        <v>2035</v>
      </c>
      <c r="B2477" s="21">
        <v>2</v>
      </c>
      <c r="C2477" s="21">
        <v>0</v>
      </c>
      <c r="D2477" s="21" t="s">
        <v>77</v>
      </c>
      <c r="E2477" s="21" t="s">
        <v>73</v>
      </c>
      <c r="F2477" s="21" t="s">
        <v>71</v>
      </c>
      <c r="G2477" s="21">
        <v>0</v>
      </c>
      <c r="H2477" s="21">
        <v>1055</v>
      </c>
    </row>
    <row r="2478" spans="1:8" x14ac:dyDescent="0.25">
      <c r="A2478" s="21">
        <v>2035</v>
      </c>
      <c r="B2478" s="21">
        <v>2</v>
      </c>
      <c r="C2478" s="21">
        <v>0</v>
      </c>
      <c r="D2478" s="21" t="s">
        <v>77</v>
      </c>
      <c r="E2478" s="21" t="s">
        <v>73</v>
      </c>
      <c r="F2478" s="21" t="s">
        <v>71</v>
      </c>
      <c r="G2478" s="21">
        <v>1</v>
      </c>
      <c r="H2478" s="21">
        <v>6341</v>
      </c>
    </row>
    <row r="2479" spans="1:8" x14ac:dyDescent="0.25">
      <c r="A2479" s="21">
        <v>2035</v>
      </c>
      <c r="B2479" s="21">
        <v>2</v>
      </c>
      <c r="C2479" s="21">
        <v>0</v>
      </c>
      <c r="D2479" s="21" t="s">
        <v>77</v>
      </c>
      <c r="E2479" s="21" t="s">
        <v>73</v>
      </c>
      <c r="F2479" s="21" t="s">
        <v>71</v>
      </c>
      <c r="G2479" s="21">
        <v>2</v>
      </c>
      <c r="H2479" s="21">
        <v>10090</v>
      </c>
    </row>
    <row r="2480" spans="1:8" x14ac:dyDescent="0.25">
      <c r="A2480" s="21">
        <v>2035</v>
      </c>
      <c r="B2480" s="21">
        <v>2</v>
      </c>
      <c r="C2480" s="21">
        <v>0</v>
      </c>
      <c r="D2480" s="21" t="s">
        <v>77</v>
      </c>
      <c r="E2480" s="21" t="s">
        <v>73</v>
      </c>
      <c r="F2480" s="21" t="s">
        <v>71</v>
      </c>
      <c r="G2480" s="21">
        <v>3</v>
      </c>
      <c r="H2480" s="21">
        <v>4789</v>
      </c>
    </row>
    <row r="2481" spans="1:8" x14ac:dyDescent="0.25">
      <c r="A2481" s="21">
        <v>2035</v>
      </c>
      <c r="B2481" s="21">
        <v>2</v>
      </c>
      <c r="C2481" s="21">
        <v>0</v>
      </c>
      <c r="D2481" s="21" t="s">
        <v>77</v>
      </c>
      <c r="E2481" s="21" t="s">
        <v>73</v>
      </c>
      <c r="F2481" s="21" t="s">
        <v>71</v>
      </c>
      <c r="G2481" s="21">
        <v>4</v>
      </c>
      <c r="H2481" s="21">
        <v>4139</v>
      </c>
    </row>
    <row r="2482" spans="1:8" x14ac:dyDescent="0.25">
      <c r="A2482" s="21">
        <v>2035</v>
      </c>
      <c r="B2482" s="21">
        <v>2</v>
      </c>
      <c r="C2482" s="21">
        <v>0</v>
      </c>
      <c r="D2482" s="21" t="s">
        <v>77</v>
      </c>
      <c r="E2482" s="21" t="s">
        <v>73</v>
      </c>
      <c r="F2482" s="21" t="s">
        <v>72</v>
      </c>
      <c r="G2482" s="21">
        <v>0</v>
      </c>
      <c r="H2482" s="21">
        <v>166</v>
      </c>
    </row>
    <row r="2483" spans="1:8" x14ac:dyDescent="0.25">
      <c r="A2483" s="21">
        <v>2035</v>
      </c>
      <c r="B2483" s="21">
        <v>2</v>
      </c>
      <c r="C2483" s="21">
        <v>0</v>
      </c>
      <c r="D2483" s="21" t="s">
        <v>77</v>
      </c>
      <c r="E2483" s="21" t="s">
        <v>73</v>
      </c>
      <c r="F2483" s="21" t="s">
        <v>72</v>
      </c>
      <c r="G2483" s="21">
        <v>1</v>
      </c>
      <c r="H2483" s="21">
        <v>381</v>
      </c>
    </row>
    <row r="2484" spans="1:8" x14ac:dyDescent="0.25">
      <c r="A2484" s="21">
        <v>2035</v>
      </c>
      <c r="B2484" s="21">
        <v>2</v>
      </c>
      <c r="C2484" s="21">
        <v>0</v>
      </c>
      <c r="D2484" s="21" t="s">
        <v>77</v>
      </c>
      <c r="E2484" s="21" t="s">
        <v>73</v>
      </c>
      <c r="F2484" s="21" t="s">
        <v>72</v>
      </c>
      <c r="G2484" s="21">
        <v>2</v>
      </c>
      <c r="H2484" s="21">
        <v>835</v>
      </c>
    </row>
    <row r="2485" spans="1:8" x14ac:dyDescent="0.25">
      <c r="A2485" s="21">
        <v>2035</v>
      </c>
      <c r="B2485" s="21">
        <v>2</v>
      </c>
      <c r="C2485" s="21">
        <v>0</v>
      </c>
      <c r="D2485" s="21" t="s">
        <v>77</v>
      </c>
      <c r="E2485" s="21" t="s">
        <v>73</v>
      </c>
      <c r="F2485" s="21" t="s">
        <v>72</v>
      </c>
      <c r="G2485" s="21">
        <v>3</v>
      </c>
      <c r="H2485" s="21">
        <v>450</v>
      </c>
    </row>
    <row r="2486" spans="1:8" x14ac:dyDescent="0.25">
      <c r="A2486" s="21">
        <v>2035</v>
      </c>
      <c r="B2486" s="21">
        <v>2</v>
      </c>
      <c r="C2486" s="21">
        <v>0</v>
      </c>
      <c r="D2486" s="21" t="s">
        <v>77</v>
      </c>
      <c r="E2486" s="21" t="s">
        <v>73</v>
      </c>
      <c r="F2486" s="21" t="s">
        <v>72</v>
      </c>
      <c r="G2486" s="21">
        <v>4</v>
      </c>
      <c r="H2486" s="21">
        <v>312</v>
      </c>
    </row>
    <row r="2487" spans="1:8" x14ac:dyDescent="0.25">
      <c r="A2487" s="21">
        <v>2035</v>
      </c>
      <c r="B2487" s="21">
        <v>2</v>
      </c>
      <c r="C2487" s="21">
        <v>0</v>
      </c>
      <c r="D2487" s="21" t="s">
        <v>77</v>
      </c>
      <c r="E2487" s="21" t="s">
        <v>76</v>
      </c>
      <c r="F2487" s="21" t="s">
        <v>71</v>
      </c>
      <c r="G2487" s="21">
        <v>0</v>
      </c>
      <c r="H2487" s="21">
        <v>907</v>
      </c>
    </row>
    <row r="2488" spans="1:8" x14ac:dyDescent="0.25">
      <c r="A2488" s="21">
        <v>2035</v>
      </c>
      <c r="B2488" s="21">
        <v>2</v>
      </c>
      <c r="C2488" s="21">
        <v>0</v>
      </c>
      <c r="D2488" s="21" t="s">
        <v>77</v>
      </c>
      <c r="E2488" s="21" t="s">
        <v>76</v>
      </c>
      <c r="F2488" s="21" t="s">
        <v>71</v>
      </c>
      <c r="G2488" s="21">
        <v>1</v>
      </c>
      <c r="H2488" s="21">
        <v>687</v>
      </c>
    </row>
    <row r="2489" spans="1:8" x14ac:dyDescent="0.25">
      <c r="A2489" s="21">
        <v>2035</v>
      </c>
      <c r="B2489" s="21">
        <v>2</v>
      </c>
      <c r="C2489" s="21">
        <v>0</v>
      </c>
      <c r="D2489" s="21" t="s">
        <v>77</v>
      </c>
      <c r="E2489" s="21" t="s">
        <v>76</v>
      </c>
      <c r="F2489" s="21" t="s">
        <v>71</v>
      </c>
      <c r="G2489" s="21">
        <v>2</v>
      </c>
      <c r="H2489" s="21">
        <v>1060</v>
      </c>
    </row>
    <row r="2490" spans="1:8" x14ac:dyDescent="0.25">
      <c r="A2490" s="21">
        <v>2035</v>
      </c>
      <c r="B2490" s="21">
        <v>2</v>
      </c>
      <c r="C2490" s="21">
        <v>0</v>
      </c>
      <c r="D2490" s="21" t="s">
        <v>77</v>
      </c>
      <c r="E2490" s="21" t="s">
        <v>76</v>
      </c>
      <c r="F2490" s="21" t="s">
        <v>71</v>
      </c>
      <c r="G2490" s="21">
        <v>3</v>
      </c>
      <c r="H2490" s="21">
        <v>400</v>
      </c>
    </row>
    <row r="2491" spans="1:8" x14ac:dyDescent="0.25">
      <c r="A2491" s="21">
        <v>2035</v>
      </c>
      <c r="B2491" s="21">
        <v>2</v>
      </c>
      <c r="C2491" s="21">
        <v>0</v>
      </c>
      <c r="D2491" s="21" t="s">
        <v>77</v>
      </c>
      <c r="E2491" s="21" t="s">
        <v>76</v>
      </c>
      <c r="F2491" s="21" t="s">
        <v>71</v>
      </c>
      <c r="G2491" s="21">
        <v>4</v>
      </c>
      <c r="H2491" s="21">
        <v>386</v>
      </c>
    </row>
    <row r="2492" spans="1:8" x14ac:dyDescent="0.25">
      <c r="A2492" s="21">
        <v>2035</v>
      </c>
      <c r="B2492" s="21">
        <v>2</v>
      </c>
      <c r="C2492" s="21">
        <v>0</v>
      </c>
      <c r="D2492" s="21" t="s">
        <v>77</v>
      </c>
      <c r="E2492" s="21" t="s">
        <v>76</v>
      </c>
      <c r="F2492" s="21" t="s">
        <v>72</v>
      </c>
      <c r="G2492" s="21">
        <v>0</v>
      </c>
      <c r="H2492" s="21">
        <v>707</v>
      </c>
    </row>
    <row r="2493" spans="1:8" x14ac:dyDescent="0.25">
      <c r="A2493" s="21">
        <v>2035</v>
      </c>
      <c r="B2493" s="21">
        <v>2</v>
      </c>
      <c r="C2493" s="21">
        <v>0</v>
      </c>
      <c r="D2493" s="21" t="s">
        <v>77</v>
      </c>
      <c r="E2493" s="21" t="s">
        <v>76</v>
      </c>
      <c r="F2493" s="21" t="s">
        <v>72</v>
      </c>
      <c r="G2493" s="21">
        <v>1</v>
      </c>
      <c r="H2493" s="21">
        <v>592</v>
      </c>
    </row>
    <row r="2494" spans="1:8" x14ac:dyDescent="0.25">
      <c r="A2494" s="21">
        <v>2035</v>
      </c>
      <c r="B2494" s="21">
        <v>2</v>
      </c>
      <c r="C2494" s="21">
        <v>0</v>
      </c>
      <c r="D2494" s="21" t="s">
        <v>77</v>
      </c>
      <c r="E2494" s="21" t="s">
        <v>76</v>
      </c>
      <c r="F2494" s="21" t="s">
        <v>72</v>
      </c>
      <c r="G2494" s="21">
        <v>2</v>
      </c>
      <c r="H2494" s="21">
        <v>652</v>
      </c>
    </row>
    <row r="2495" spans="1:8" x14ac:dyDescent="0.25">
      <c r="A2495" s="21">
        <v>2035</v>
      </c>
      <c r="B2495" s="21">
        <v>2</v>
      </c>
      <c r="C2495" s="21">
        <v>0</v>
      </c>
      <c r="D2495" s="21" t="s">
        <v>77</v>
      </c>
      <c r="E2495" s="21" t="s">
        <v>76</v>
      </c>
      <c r="F2495" s="21" t="s">
        <v>72</v>
      </c>
      <c r="G2495" s="21">
        <v>3</v>
      </c>
      <c r="H2495" s="21">
        <v>278</v>
      </c>
    </row>
    <row r="2496" spans="1:8" x14ac:dyDescent="0.25">
      <c r="A2496" s="21">
        <v>2035</v>
      </c>
      <c r="B2496" s="21">
        <v>2</v>
      </c>
      <c r="C2496" s="21">
        <v>0</v>
      </c>
      <c r="D2496" s="21" t="s">
        <v>77</v>
      </c>
      <c r="E2496" s="21" t="s">
        <v>76</v>
      </c>
      <c r="F2496" s="21" t="s">
        <v>72</v>
      </c>
      <c r="G2496" s="21">
        <v>4</v>
      </c>
      <c r="H2496" s="21">
        <v>190</v>
      </c>
    </row>
    <row r="2497" spans="1:8" x14ac:dyDescent="0.25">
      <c r="A2497" s="21">
        <v>2035</v>
      </c>
      <c r="B2497" s="21">
        <v>2</v>
      </c>
      <c r="C2497" s="21">
        <v>0</v>
      </c>
      <c r="D2497" s="21" t="s">
        <v>79</v>
      </c>
      <c r="E2497" s="21" t="s">
        <v>70</v>
      </c>
      <c r="F2497" s="21" t="s">
        <v>71</v>
      </c>
      <c r="G2497" s="21">
        <v>0</v>
      </c>
      <c r="H2497" s="21">
        <v>71</v>
      </c>
    </row>
    <row r="2498" spans="1:8" x14ac:dyDescent="0.25">
      <c r="A2498" s="21">
        <v>2035</v>
      </c>
      <c r="B2498" s="21">
        <v>2</v>
      </c>
      <c r="C2498" s="21">
        <v>0</v>
      </c>
      <c r="D2498" s="21" t="s">
        <v>79</v>
      </c>
      <c r="E2498" s="21" t="s">
        <v>70</v>
      </c>
      <c r="F2498" s="21" t="s">
        <v>71</v>
      </c>
      <c r="G2498" s="21">
        <v>1</v>
      </c>
      <c r="H2498" s="21">
        <v>1124</v>
      </c>
    </row>
    <row r="2499" spans="1:8" x14ac:dyDescent="0.25">
      <c r="A2499" s="21">
        <v>2035</v>
      </c>
      <c r="B2499" s="21">
        <v>2</v>
      </c>
      <c r="C2499" s="21">
        <v>0</v>
      </c>
      <c r="D2499" s="21" t="s">
        <v>79</v>
      </c>
      <c r="E2499" s="21" t="s">
        <v>70</v>
      </c>
      <c r="F2499" s="21" t="s">
        <v>71</v>
      </c>
      <c r="G2499" s="21">
        <v>2</v>
      </c>
      <c r="H2499" s="21">
        <v>2703</v>
      </c>
    </row>
    <row r="2500" spans="1:8" x14ac:dyDescent="0.25">
      <c r="A2500" s="21">
        <v>2035</v>
      </c>
      <c r="B2500" s="21">
        <v>2</v>
      </c>
      <c r="C2500" s="21">
        <v>0</v>
      </c>
      <c r="D2500" s="21" t="s">
        <v>79</v>
      </c>
      <c r="E2500" s="21" t="s">
        <v>70</v>
      </c>
      <c r="F2500" s="21" t="s">
        <v>71</v>
      </c>
      <c r="G2500" s="21">
        <v>3</v>
      </c>
      <c r="H2500" s="21">
        <v>1150</v>
      </c>
    </row>
    <row r="2501" spans="1:8" x14ac:dyDescent="0.25">
      <c r="A2501" s="21">
        <v>2035</v>
      </c>
      <c r="B2501" s="21">
        <v>2</v>
      </c>
      <c r="C2501" s="21">
        <v>0</v>
      </c>
      <c r="D2501" s="21" t="s">
        <v>79</v>
      </c>
      <c r="E2501" s="21" t="s">
        <v>70</v>
      </c>
      <c r="F2501" s="21" t="s">
        <v>71</v>
      </c>
      <c r="G2501" s="21">
        <v>4</v>
      </c>
      <c r="H2501" s="21">
        <v>726</v>
      </c>
    </row>
    <row r="2502" spans="1:8" x14ac:dyDescent="0.25">
      <c r="A2502" s="21">
        <v>2035</v>
      </c>
      <c r="B2502" s="21">
        <v>2</v>
      </c>
      <c r="C2502" s="21">
        <v>0</v>
      </c>
      <c r="D2502" s="21" t="s">
        <v>79</v>
      </c>
      <c r="E2502" s="21" t="s">
        <v>70</v>
      </c>
      <c r="F2502" s="21" t="s">
        <v>72</v>
      </c>
      <c r="G2502" s="21">
        <v>0</v>
      </c>
      <c r="H2502" s="21">
        <v>80</v>
      </c>
    </row>
    <row r="2503" spans="1:8" x14ac:dyDescent="0.25">
      <c r="A2503" s="21">
        <v>2035</v>
      </c>
      <c r="B2503" s="21">
        <v>2</v>
      </c>
      <c r="C2503" s="21">
        <v>0</v>
      </c>
      <c r="D2503" s="21" t="s">
        <v>79</v>
      </c>
      <c r="E2503" s="21" t="s">
        <v>70</v>
      </c>
      <c r="F2503" s="21" t="s">
        <v>72</v>
      </c>
      <c r="G2503" s="21">
        <v>1</v>
      </c>
      <c r="H2503" s="21">
        <v>1260</v>
      </c>
    </row>
    <row r="2504" spans="1:8" x14ac:dyDescent="0.25">
      <c r="A2504" s="21">
        <v>2035</v>
      </c>
      <c r="B2504" s="21">
        <v>2</v>
      </c>
      <c r="C2504" s="21">
        <v>0</v>
      </c>
      <c r="D2504" s="21" t="s">
        <v>79</v>
      </c>
      <c r="E2504" s="21" t="s">
        <v>70</v>
      </c>
      <c r="F2504" s="21" t="s">
        <v>72</v>
      </c>
      <c r="G2504" s="21">
        <v>2</v>
      </c>
      <c r="H2504" s="21">
        <v>2012</v>
      </c>
    </row>
    <row r="2505" spans="1:8" x14ac:dyDescent="0.25">
      <c r="A2505" s="21">
        <v>2035</v>
      </c>
      <c r="B2505" s="21">
        <v>2</v>
      </c>
      <c r="C2505" s="21">
        <v>0</v>
      </c>
      <c r="D2505" s="21" t="s">
        <v>79</v>
      </c>
      <c r="E2505" s="21" t="s">
        <v>70</v>
      </c>
      <c r="F2505" s="21" t="s">
        <v>72</v>
      </c>
      <c r="G2505" s="21">
        <v>3</v>
      </c>
      <c r="H2505" s="21">
        <v>819</v>
      </c>
    </row>
    <row r="2506" spans="1:8" x14ac:dyDescent="0.25">
      <c r="A2506" s="21">
        <v>2035</v>
      </c>
      <c r="B2506" s="21">
        <v>2</v>
      </c>
      <c r="C2506" s="21">
        <v>0</v>
      </c>
      <c r="D2506" s="21" t="s">
        <v>79</v>
      </c>
      <c r="E2506" s="21" t="s">
        <v>70</v>
      </c>
      <c r="F2506" s="21" t="s">
        <v>72</v>
      </c>
      <c r="G2506" s="21">
        <v>4</v>
      </c>
      <c r="H2506" s="21">
        <v>473</v>
      </c>
    </row>
    <row r="2507" spans="1:8" x14ac:dyDescent="0.25">
      <c r="A2507" s="21">
        <v>2035</v>
      </c>
      <c r="B2507" s="21">
        <v>2</v>
      </c>
      <c r="C2507" s="21">
        <v>0</v>
      </c>
      <c r="D2507" s="21" t="s">
        <v>79</v>
      </c>
      <c r="E2507" s="21" t="s">
        <v>74</v>
      </c>
      <c r="F2507" s="21" t="s">
        <v>71</v>
      </c>
      <c r="G2507" s="21">
        <v>0</v>
      </c>
      <c r="H2507" s="21">
        <v>52</v>
      </c>
    </row>
    <row r="2508" spans="1:8" x14ac:dyDescent="0.25">
      <c r="A2508" s="21">
        <v>2035</v>
      </c>
      <c r="B2508" s="21">
        <v>2</v>
      </c>
      <c r="C2508" s="21">
        <v>0</v>
      </c>
      <c r="D2508" s="21" t="s">
        <v>79</v>
      </c>
      <c r="E2508" s="21" t="s">
        <v>74</v>
      </c>
      <c r="F2508" s="21" t="s">
        <v>71</v>
      </c>
      <c r="G2508" s="21">
        <v>1</v>
      </c>
      <c r="H2508" s="21">
        <v>63</v>
      </c>
    </row>
    <row r="2509" spans="1:8" x14ac:dyDescent="0.25">
      <c r="A2509" s="21">
        <v>2035</v>
      </c>
      <c r="B2509" s="21">
        <v>2</v>
      </c>
      <c r="C2509" s="21">
        <v>0</v>
      </c>
      <c r="D2509" s="21" t="s">
        <v>79</v>
      </c>
      <c r="E2509" s="21" t="s">
        <v>74</v>
      </c>
      <c r="F2509" s="21" t="s">
        <v>71</v>
      </c>
      <c r="G2509" s="21">
        <v>2</v>
      </c>
      <c r="H2509" s="21">
        <v>99</v>
      </c>
    </row>
    <row r="2510" spans="1:8" x14ac:dyDescent="0.25">
      <c r="A2510" s="21">
        <v>2035</v>
      </c>
      <c r="B2510" s="21">
        <v>2</v>
      </c>
      <c r="C2510" s="21">
        <v>0</v>
      </c>
      <c r="D2510" s="21" t="s">
        <v>79</v>
      </c>
      <c r="E2510" s="21" t="s">
        <v>74</v>
      </c>
      <c r="F2510" s="21" t="s">
        <v>71</v>
      </c>
      <c r="G2510" s="21">
        <v>3</v>
      </c>
      <c r="H2510" s="21">
        <v>35</v>
      </c>
    </row>
    <row r="2511" spans="1:8" x14ac:dyDescent="0.25">
      <c r="A2511" s="21">
        <v>2035</v>
      </c>
      <c r="B2511" s="21">
        <v>2</v>
      </c>
      <c r="C2511" s="21">
        <v>0</v>
      </c>
      <c r="D2511" s="21" t="s">
        <v>79</v>
      </c>
      <c r="E2511" s="21" t="s">
        <v>74</v>
      </c>
      <c r="F2511" s="21" t="s">
        <v>71</v>
      </c>
      <c r="G2511" s="21">
        <v>4</v>
      </c>
      <c r="H2511" s="21">
        <v>27</v>
      </c>
    </row>
    <row r="2512" spans="1:8" x14ac:dyDescent="0.25">
      <c r="A2512" s="21">
        <v>2035</v>
      </c>
      <c r="B2512" s="21">
        <v>2</v>
      </c>
      <c r="C2512" s="21">
        <v>0</v>
      </c>
      <c r="D2512" s="21" t="s">
        <v>79</v>
      </c>
      <c r="E2512" s="21" t="s">
        <v>74</v>
      </c>
      <c r="F2512" s="21" t="s">
        <v>72</v>
      </c>
      <c r="G2512" s="21">
        <v>0</v>
      </c>
      <c r="H2512" s="21">
        <v>45</v>
      </c>
    </row>
    <row r="2513" spans="1:8" x14ac:dyDescent="0.25">
      <c r="A2513" s="21">
        <v>2035</v>
      </c>
      <c r="B2513" s="21">
        <v>2</v>
      </c>
      <c r="C2513" s="21">
        <v>0</v>
      </c>
      <c r="D2513" s="21" t="s">
        <v>79</v>
      </c>
      <c r="E2513" s="21" t="s">
        <v>74</v>
      </c>
      <c r="F2513" s="21" t="s">
        <v>72</v>
      </c>
      <c r="G2513" s="21">
        <v>1</v>
      </c>
      <c r="H2513" s="21">
        <v>77</v>
      </c>
    </row>
    <row r="2514" spans="1:8" x14ac:dyDescent="0.25">
      <c r="A2514" s="21">
        <v>2035</v>
      </c>
      <c r="B2514" s="21">
        <v>2</v>
      </c>
      <c r="C2514" s="21">
        <v>0</v>
      </c>
      <c r="D2514" s="21" t="s">
        <v>79</v>
      </c>
      <c r="E2514" s="21" t="s">
        <v>74</v>
      </c>
      <c r="F2514" s="21" t="s">
        <v>72</v>
      </c>
      <c r="G2514" s="21">
        <v>2</v>
      </c>
      <c r="H2514" s="21">
        <v>35</v>
      </c>
    </row>
    <row r="2515" spans="1:8" x14ac:dyDescent="0.25">
      <c r="A2515" s="21">
        <v>2035</v>
      </c>
      <c r="B2515" s="21">
        <v>2</v>
      </c>
      <c r="C2515" s="21">
        <v>0</v>
      </c>
      <c r="D2515" s="21" t="s">
        <v>79</v>
      </c>
      <c r="E2515" s="21" t="s">
        <v>74</v>
      </c>
      <c r="F2515" s="21" t="s">
        <v>72</v>
      </c>
      <c r="G2515" s="21">
        <v>3</v>
      </c>
      <c r="H2515" s="21">
        <v>12</v>
      </c>
    </row>
    <row r="2516" spans="1:8" x14ac:dyDescent="0.25">
      <c r="A2516" s="21">
        <v>2035</v>
      </c>
      <c r="B2516" s="21">
        <v>2</v>
      </c>
      <c r="C2516" s="21">
        <v>0</v>
      </c>
      <c r="D2516" s="21" t="s">
        <v>79</v>
      </c>
      <c r="E2516" s="21" t="s">
        <v>74</v>
      </c>
      <c r="F2516" s="21" t="s">
        <v>72</v>
      </c>
      <c r="G2516" s="21">
        <v>4</v>
      </c>
      <c r="H2516" s="21">
        <v>4</v>
      </c>
    </row>
    <row r="2517" spans="1:8" x14ac:dyDescent="0.25">
      <c r="A2517" s="21">
        <v>2035</v>
      </c>
      <c r="B2517" s="21">
        <v>2</v>
      </c>
      <c r="C2517" s="21">
        <v>0</v>
      </c>
      <c r="D2517" s="21" t="s">
        <v>79</v>
      </c>
      <c r="E2517" s="21" t="s">
        <v>73</v>
      </c>
      <c r="F2517" s="21" t="s">
        <v>71</v>
      </c>
      <c r="G2517" s="21">
        <v>0</v>
      </c>
      <c r="H2517" s="21">
        <v>171</v>
      </c>
    </row>
    <row r="2518" spans="1:8" x14ac:dyDescent="0.25">
      <c r="A2518" s="21">
        <v>2035</v>
      </c>
      <c r="B2518" s="21">
        <v>2</v>
      </c>
      <c r="C2518" s="21">
        <v>0</v>
      </c>
      <c r="D2518" s="21" t="s">
        <v>79</v>
      </c>
      <c r="E2518" s="21" t="s">
        <v>73</v>
      </c>
      <c r="F2518" s="21" t="s">
        <v>71</v>
      </c>
      <c r="G2518" s="21">
        <v>1</v>
      </c>
      <c r="H2518" s="21">
        <v>1445</v>
      </c>
    </row>
    <row r="2519" spans="1:8" x14ac:dyDescent="0.25">
      <c r="A2519" s="21">
        <v>2035</v>
      </c>
      <c r="B2519" s="21">
        <v>2</v>
      </c>
      <c r="C2519" s="21">
        <v>0</v>
      </c>
      <c r="D2519" s="21" t="s">
        <v>79</v>
      </c>
      <c r="E2519" s="21" t="s">
        <v>73</v>
      </c>
      <c r="F2519" s="21" t="s">
        <v>71</v>
      </c>
      <c r="G2519" s="21">
        <v>2</v>
      </c>
      <c r="H2519" s="21">
        <v>2338</v>
      </c>
    </row>
    <row r="2520" spans="1:8" x14ac:dyDescent="0.25">
      <c r="A2520" s="21">
        <v>2035</v>
      </c>
      <c r="B2520" s="21">
        <v>2</v>
      </c>
      <c r="C2520" s="21">
        <v>0</v>
      </c>
      <c r="D2520" s="21" t="s">
        <v>79</v>
      </c>
      <c r="E2520" s="21" t="s">
        <v>73</v>
      </c>
      <c r="F2520" s="21" t="s">
        <v>71</v>
      </c>
      <c r="G2520" s="21">
        <v>3</v>
      </c>
      <c r="H2520" s="21">
        <v>1121</v>
      </c>
    </row>
    <row r="2521" spans="1:8" x14ac:dyDescent="0.25">
      <c r="A2521" s="21">
        <v>2035</v>
      </c>
      <c r="B2521" s="21">
        <v>2</v>
      </c>
      <c r="C2521" s="21">
        <v>0</v>
      </c>
      <c r="D2521" s="21" t="s">
        <v>79</v>
      </c>
      <c r="E2521" s="21" t="s">
        <v>73</v>
      </c>
      <c r="F2521" s="21" t="s">
        <v>71</v>
      </c>
      <c r="G2521" s="21">
        <v>4</v>
      </c>
      <c r="H2521" s="21">
        <v>959</v>
      </c>
    </row>
    <row r="2522" spans="1:8" x14ac:dyDescent="0.25">
      <c r="A2522" s="21">
        <v>2035</v>
      </c>
      <c r="B2522" s="21">
        <v>2</v>
      </c>
      <c r="C2522" s="21">
        <v>0</v>
      </c>
      <c r="D2522" s="21" t="s">
        <v>79</v>
      </c>
      <c r="E2522" s="21" t="s">
        <v>73</v>
      </c>
      <c r="F2522" s="21" t="s">
        <v>72</v>
      </c>
      <c r="G2522" s="21">
        <v>0</v>
      </c>
      <c r="H2522" s="21">
        <v>64</v>
      </c>
    </row>
    <row r="2523" spans="1:8" x14ac:dyDescent="0.25">
      <c r="A2523" s="21">
        <v>2035</v>
      </c>
      <c r="B2523" s="21">
        <v>2</v>
      </c>
      <c r="C2523" s="21">
        <v>0</v>
      </c>
      <c r="D2523" s="21" t="s">
        <v>79</v>
      </c>
      <c r="E2523" s="21" t="s">
        <v>73</v>
      </c>
      <c r="F2523" s="21" t="s">
        <v>72</v>
      </c>
      <c r="G2523" s="21">
        <v>1</v>
      </c>
      <c r="H2523" s="21">
        <v>135</v>
      </c>
    </row>
    <row r="2524" spans="1:8" x14ac:dyDescent="0.25">
      <c r="A2524" s="21">
        <v>2035</v>
      </c>
      <c r="B2524" s="21">
        <v>2</v>
      </c>
      <c r="C2524" s="21">
        <v>0</v>
      </c>
      <c r="D2524" s="21" t="s">
        <v>79</v>
      </c>
      <c r="E2524" s="21" t="s">
        <v>73</v>
      </c>
      <c r="F2524" s="21" t="s">
        <v>72</v>
      </c>
      <c r="G2524" s="21">
        <v>2</v>
      </c>
      <c r="H2524" s="21">
        <v>295</v>
      </c>
    </row>
    <row r="2525" spans="1:8" x14ac:dyDescent="0.25">
      <c r="A2525" s="21">
        <v>2035</v>
      </c>
      <c r="B2525" s="21">
        <v>2</v>
      </c>
      <c r="C2525" s="21">
        <v>0</v>
      </c>
      <c r="D2525" s="21" t="s">
        <v>79</v>
      </c>
      <c r="E2525" s="21" t="s">
        <v>73</v>
      </c>
      <c r="F2525" s="21" t="s">
        <v>72</v>
      </c>
      <c r="G2525" s="21">
        <v>3</v>
      </c>
      <c r="H2525" s="21">
        <v>156</v>
      </c>
    </row>
    <row r="2526" spans="1:8" x14ac:dyDescent="0.25">
      <c r="A2526" s="21">
        <v>2035</v>
      </c>
      <c r="B2526" s="21">
        <v>2</v>
      </c>
      <c r="C2526" s="21">
        <v>0</v>
      </c>
      <c r="D2526" s="21" t="s">
        <v>79</v>
      </c>
      <c r="E2526" s="21" t="s">
        <v>73</v>
      </c>
      <c r="F2526" s="21" t="s">
        <v>72</v>
      </c>
      <c r="G2526" s="21">
        <v>4</v>
      </c>
      <c r="H2526" s="21">
        <v>118</v>
      </c>
    </row>
    <row r="2527" spans="1:8" x14ac:dyDescent="0.25">
      <c r="A2527" s="21">
        <v>2035</v>
      </c>
      <c r="B2527" s="21">
        <v>2</v>
      </c>
      <c r="C2527" s="21">
        <v>0</v>
      </c>
      <c r="D2527" s="21" t="s">
        <v>79</v>
      </c>
      <c r="E2527" s="21" t="s">
        <v>76</v>
      </c>
      <c r="F2527" s="21" t="s">
        <v>71</v>
      </c>
      <c r="G2527" s="21">
        <v>0</v>
      </c>
      <c r="H2527" s="21">
        <v>190</v>
      </c>
    </row>
    <row r="2528" spans="1:8" x14ac:dyDescent="0.25">
      <c r="A2528" s="21">
        <v>2035</v>
      </c>
      <c r="B2528" s="21">
        <v>2</v>
      </c>
      <c r="C2528" s="21">
        <v>0</v>
      </c>
      <c r="D2528" s="21" t="s">
        <v>79</v>
      </c>
      <c r="E2528" s="21" t="s">
        <v>76</v>
      </c>
      <c r="F2528" s="21" t="s">
        <v>71</v>
      </c>
      <c r="G2528" s="21">
        <v>1</v>
      </c>
      <c r="H2528" s="21">
        <v>154</v>
      </c>
    </row>
    <row r="2529" spans="1:8" x14ac:dyDescent="0.25">
      <c r="A2529" s="21">
        <v>2035</v>
      </c>
      <c r="B2529" s="21">
        <v>2</v>
      </c>
      <c r="C2529" s="21">
        <v>0</v>
      </c>
      <c r="D2529" s="21" t="s">
        <v>79</v>
      </c>
      <c r="E2529" s="21" t="s">
        <v>76</v>
      </c>
      <c r="F2529" s="21" t="s">
        <v>71</v>
      </c>
      <c r="G2529" s="21">
        <v>2</v>
      </c>
      <c r="H2529" s="21">
        <v>191</v>
      </c>
    </row>
    <row r="2530" spans="1:8" x14ac:dyDescent="0.25">
      <c r="A2530" s="21">
        <v>2035</v>
      </c>
      <c r="B2530" s="21">
        <v>2</v>
      </c>
      <c r="C2530" s="21">
        <v>0</v>
      </c>
      <c r="D2530" s="21" t="s">
        <v>79</v>
      </c>
      <c r="E2530" s="21" t="s">
        <v>76</v>
      </c>
      <c r="F2530" s="21" t="s">
        <v>71</v>
      </c>
      <c r="G2530" s="21">
        <v>3</v>
      </c>
      <c r="H2530" s="21">
        <v>61</v>
      </c>
    </row>
    <row r="2531" spans="1:8" x14ac:dyDescent="0.25">
      <c r="A2531" s="21">
        <v>2035</v>
      </c>
      <c r="B2531" s="21">
        <v>2</v>
      </c>
      <c r="C2531" s="21">
        <v>0</v>
      </c>
      <c r="D2531" s="21" t="s">
        <v>79</v>
      </c>
      <c r="E2531" s="21" t="s">
        <v>76</v>
      </c>
      <c r="F2531" s="21" t="s">
        <v>71</v>
      </c>
      <c r="G2531" s="21">
        <v>4</v>
      </c>
      <c r="H2531" s="21">
        <v>59</v>
      </c>
    </row>
    <row r="2532" spans="1:8" x14ac:dyDescent="0.25">
      <c r="A2532" s="21">
        <v>2035</v>
      </c>
      <c r="B2532" s="21">
        <v>2</v>
      </c>
      <c r="C2532" s="21">
        <v>0</v>
      </c>
      <c r="D2532" s="21" t="s">
        <v>79</v>
      </c>
      <c r="E2532" s="21" t="s">
        <v>76</v>
      </c>
      <c r="F2532" s="21" t="s">
        <v>72</v>
      </c>
      <c r="G2532" s="21">
        <v>0</v>
      </c>
      <c r="H2532" s="21">
        <v>239</v>
      </c>
    </row>
    <row r="2533" spans="1:8" x14ac:dyDescent="0.25">
      <c r="A2533" s="21">
        <v>2035</v>
      </c>
      <c r="B2533" s="21">
        <v>2</v>
      </c>
      <c r="C2533" s="21">
        <v>0</v>
      </c>
      <c r="D2533" s="21" t="s">
        <v>79</v>
      </c>
      <c r="E2533" s="21" t="s">
        <v>76</v>
      </c>
      <c r="F2533" s="21" t="s">
        <v>72</v>
      </c>
      <c r="G2533" s="21">
        <v>1</v>
      </c>
      <c r="H2533" s="21">
        <v>210</v>
      </c>
    </row>
    <row r="2534" spans="1:8" x14ac:dyDescent="0.25">
      <c r="A2534" s="21">
        <v>2035</v>
      </c>
      <c r="B2534" s="21">
        <v>2</v>
      </c>
      <c r="C2534" s="21">
        <v>0</v>
      </c>
      <c r="D2534" s="21" t="s">
        <v>79</v>
      </c>
      <c r="E2534" s="21" t="s">
        <v>76</v>
      </c>
      <c r="F2534" s="21" t="s">
        <v>72</v>
      </c>
      <c r="G2534" s="21">
        <v>2</v>
      </c>
      <c r="H2534" s="21">
        <v>178</v>
      </c>
    </row>
    <row r="2535" spans="1:8" x14ac:dyDescent="0.25">
      <c r="A2535" s="21">
        <v>2035</v>
      </c>
      <c r="B2535" s="21">
        <v>2</v>
      </c>
      <c r="C2535" s="21">
        <v>0</v>
      </c>
      <c r="D2535" s="21" t="s">
        <v>79</v>
      </c>
      <c r="E2535" s="21" t="s">
        <v>76</v>
      </c>
      <c r="F2535" s="21" t="s">
        <v>72</v>
      </c>
      <c r="G2535" s="21">
        <v>3</v>
      </c>
      <c r="H2535" s="21">
        <v>62</v>
      </c>
    </row>
    <row r="2536" spans="1:8" x14ac:dyDescent="0.25">
      <c r="A2536" s="21">
        <v>2035</v>
      </c>
      <c r="B2536" s="21">
        <v>2</v>
      </c>
      <c r="C2536" s="21">
        <v>0</v>
      </c>
      <c r="D2536" s="21" t="s">
        <v>79</v>
      </c>
      <c r="E2536" s="21" t="s">
        <v>76</v>
      </c>
      <c r="F2536" s="21" t="s">
        <v>72</v>
      </c>
      <c r="G2536" s="21">
        <v>4</v>
      </c>
      <c r="H2536" s="21">
        <v>34</v>
      </c>
    </row>
    <row r="2537" spans="1:8" x14ac:dyDescent="0.25">
      <c r="A2537" s="21">
        <v>2035</v>
      </c>
      <c r="B2537" s="21">
        <v>2</v>
      </c>
      <c r="C2537" s="21">
        <v>0</v>
      </c>
      <c r="D2537" s="21" t="s">
        <v>78</v>
      </c>
      <c r="E2537" s="21" t="s">
        <v>70</v>
      </c>
      <c r="F2537" s="21" t="s">
        <v>71</v>
      </c>
      <c r="G2537" s="21">
        <v>0</v>
      </c>
      <c r="H2537" s="21">
        <v>203</v>
      </c>
    </row>
    <row r="2538" spans="1:8" x14ac:dyDescent="0.25">
      <c r="A2538" s="21">
        <v>2035</v>
      </c>
      <c r="B2538" s="21">
        <v>2</v>
      </c>
      <c r="C2538" s="21">
        <v>0</v>
      </c>
      <c r="D2538" s="21" t="s">
        <v>78</v>
      </c>
      <c r="E2538" s="21" t="s">
        <v>70</v>
      </c>
      <c r="F2538" s="21" t="s">
        <v>71</v>
      </c>
      <c r="G2538" s="21">
        <v>1</v>
      </c>
      <c r="H2538" s="21">
        <v>1996</v>
      </c>
    </row>
    <row r="2539" spans="1:8" x14ac:dyDescent="0.25">
      <c r="A2539" s="21">
        <v>2035</v>
      </c>
      <c r="B2539" s="21">
        <v>2</v>
      </c>
      <c r="C2539" s="21">
        <v>0</v>
      </c>
      <c r="D2539" s="21" t="s">
        <v>78</v>
      </c>
      <c r="E2539" s="21" t="s">
        <v>70</v>
      </c>
      <c r="F2539" s="21" t="s">
        <v>71</v>
      </c>
      <c r="G2539" s="21">
        <v>2</v>
      </c>
      <c r="H2539" s="21">
        <v>4841</v>
      </c>
    </row>
    <row r="2540" spans="1:8" x14ac:dyDescent="0.25">
      <c r="A2540" s="21">
        <v>2035</v>
      </c>
      <c r="B2540" s="21">
        <v>2</v>
      </c>
      <c r="C2540" s="21">
        <v>0</v>
      </c>
      <c r="D2540" s="21" t="s">
        <v>78</v>
      </c>
      <c r="E2540" s="21" t="s">
        <v>70</v>
      </c>
      <c r="F2540" s="21" t="s">
        <v>71</v>
      </c>
      <c r="G2540" s="21">
        <v>3</v>
      </c>
      <c r="H2540" s="21">
        <v>1978</v>
      </c>
    </row>
    <row r="2541" spans="1:8" x14ac:dyDescent="0.25">
      <c r="A2541" s="21">
        <v>2035</v>
      </c>
      <c r="B2541" s="21">
        <v>2</v>
      </c>
      <c r="C2541" s="21">
        <v>0</v>
      </c>
      <c r="D2541" s="21" t="s">
        <v>78</v>
      </c>
      <c r="E2541" s="21" t="s">
        <v>70</v>
      </c>
      <c r="F2541" s="21" t="s">
        <v>71</v>
      </c>
      <c r="G2541" s="21">
        <v>4</v>
      </c>
      <c r="H2541" s="21">
        <v>1272</v>
      </c>
    </row>
    <row r="2542" spans="1:8" x14ac:dyDescent="0.25">
      <c r="A2542" s="21">
        <v>2035</v>
      </c>
      <c r="B2542" s="21">
        <v>2</v>
      </c>
      <c r="C2542" s="21">
        <v>0</v>
      </c>
      <c r="D2542" s="21" t="s">
        <v>78</v>
      </c>
      <c r="E2542" s="21" t="s">
        <v>70</v>
      </c>
      <c r="F2542" s="21" t="s">
        <v>72</v>
      </c>
      <c r="G2542" s="21">
        <v>0</v>
      </c>
      <c r="H2542" s="21">
        <v>243</v>
      </c>
    </row>
    <row r="2543" spans="1:8" x14ac:dyDescent="0.25">
      <c r="A2543" s="21">
        <v>2035</v>
      </c>
      <c r="B2543" s="21">
        <v>2</v>
      </c>
      <c r="C2543" s="21">
        <v>0</v>
      </c>
      <c r="D2543" s="21" t="s">
        <v>78</v>
      </c>
      <c r="E2543" s="21" t="s">
        <v>70</v>
      </c>
      <c r="F2543" s="21" t="s">
        <v>72</v>
      </c>
      <c r="G2543" s="21">
        <v>1</v>
      </c>
      <c r="H2543" s="21">
        <v>3674</v>
      </c>
    </row>
    <row r="2544" spans="1:8" x14ac:dyDescent="0.25">
      <c r="A2544" s="21">
        <v>2035</v>
      </c>
      <c r="B2544" s="21">
        <v>2</v>
      </c>
      <c r="C2544" s="21">
        <v>0</v>
      </c>
      <c r="D2544" s="21" t="s">
        <v>78</v>
      </c>
      <c r="E2544" s="21" t="s">
        <v>70</v>
      </c>
      <c r="F2544" s="21" t="s">
        <v>72</v>
      </c>
      <c r="G2544" s="21">
        <v>2</v>
      </c>
      <c r="H2544" s="21">
        <v>6123</v>
      </c>
    </row>
    <row r="2545" spans="1:8" x14ac:dyDescent="0.25">
      <c r="A2545" s="21">
        <v>2035</v>
      </c>
      <c r="B2545" s="21">
        <v>2</v>
      </c>
      <c r="C2545" s="21">
        <v>0</v>
      </c>
      <c r="D2545" s="21" t="s">
        <v>78</v>
      </c>
      <c r="E2545" s="21" t="s">
        <v>70</v>
      </c>
      <c r="F2545" s="21" t="s">
        <v>72</v>
      </c>
      <c r="G2545" s="21">
        <v>3</v>
      </c>
      <c r="H2545" s="21">
        <v>2541</v>
      </c>
    </row>
    <row r="2546" spans="1:8" x14ac:dyDescent="0.25">
      <c r="A2546" s="21">
        <v>2035</v>
      </c>
      <c r="B2546" s="21">
        <v>2</v>
      </c>
      <c r="C2546" s="21">
        <v>0</v>
      </c>
      <c r="D2546" s="21" t="s">
        <v>78</v>
      </c>
      <c r="E2546" s="21" t="s">
        <v>70</v>
      </c>
      <c r="F2546" s="21" t="s">
        <v>72</v>
      </c>
      <c r="G2546" s="21">
        <v>4</v>
      </c>
      <c r="H2546" s="21">
        <v>1375</v>
      </c>
    </row>
    <row r="2547" spans="1:8" x14ac:dyDescent="0.25">
      <c r="A2547" s="21">
        <v>2035</v>
      </c>
      <c r="B2547" s="21">
        <v>2</v>
      </c>
      <c r="C2547" s="21">
        <v>0</v>
      </c>
      <c r="D2547" s="21" t="s">
        <v>78</v>
      </c>
      <c r="E2547" s="21" t="s">
        <v>74</v>
      </c>
      <c r="F2547" s="21" t="s">
        <v>71</v>
      </c>
      <c r="G2547" s="21">
        <v>0</v>
      </c>
      <c r="H2547" s="21">
        <v>102</v>
      </c>
    </row>
    <row r="2548" spans="1:8" x14ac:dyDescent="0.25">
      <c r="A2548" s="21">
        <v>2035</v>
      </c>
      <c r="B2548" s="21">
        <v>2</v>
      </c>
      <c r="C2548" s="21">
        <v>0</v>
      </c>
      <c r="D2548" s="21" t="s">
        <v>78</v>
      </c>
      <c r="E2548" s="21" t="s">
        <v>74</v>
      </c>
      <c r="F2548" s="21" t="s">
        <v>71</v>
      </c>
      <c r="G2548" s="21">
        <v>1</v>
      </c>
      <c r="H2548" s="21">
        <v>119</v>
      </c>
    </row>
    <row r="2549" spans="1:8" x14ac:dyDescent="0.25">
      <c r="A2549" s="21">
        <v>2035</v>
      </c>
      <c r="B2549" s="21">
        <v>2</v>
      </c>
      <c r="C2549" s="21">
        <v>0</v>
      </c>
      <c r="D2549" s="21" t="s">
        <v>78</v>
      </c>
      <c r="E2549" s="21" t="s">
        <v>74</v>
      </c>
      <c r="F2549" s="21" t="s">
        <v>71</v>
      </c>
      <c r="G2549" s="21">
        <v>2</v>
      </c>
      <c r="H2549" s="21">
        <v>137</v>
      </c>
    </row>
    <row r="2550" spans="1:8" x14ac:dyDescent="0.25">
      <c r="A2550" s="21">
        <v>2035</v>
      </c>
      <c r="B2550" s="21">
        <v>2</v>
      </c>
      <c r="C2550" s="21">
        <v>0</v>
      </c>
      <c r="D2550" s="21" t="s">
        <v>78</v>
      </c>
      <c r="E2550" s="21" t="s">
        <v>74</v>
      </c>
      <c r="F2550" s="21" t="s">
        <v>71</v>
      </c>
      <c r="G2550" s="21">
        <v>3</v>
      </c>
      <c r="H2550" s="21">
        <v>44</v>
      </c>
    </row>
    <row r="2551" spans="1:8" x14ac:dyDescent="0.25">
      <c r="A2551" s="21">
        <v>2035</v>
      </c>
      <c r="B2551" s="21">
        <v>2</v>
      </c>
      <c r="C2551" s="21">
        <v>0</v>
      </c>
      <c r="D2551" s="21" t="s">
        <v>78</v>
      </c>
      <c r="E2551" s="21" t="s">
        <v>74</v>
      </c>
      <c r="F2551" s="21" t="s">
        <v>71</v>
      </c>
      <c r="G2551" s="21">
        <v>4</v>
      </c>
      <c r="H2551" s="21">
        <v>41</v>
      </c>
    </row>
    <row r="2552" spans="1:8" x14ac:dyDescent="0.25">
      <c r="A2552" s="21">
        <v>2035</v>
      </c>
      <c r="B2552" s="21">
        <v>2</v>
      </c>
      <c r="C2552" s="21">
        <v>0</v>
      </c>
      <c r="D2552" s="21" t="s">
        <v>78</v>
      </c>
      <c r="E2552" s="21" t="s">
        <v>74</v>
      </c>
      <c r="F2552" s="21" t="s">
        <v>72</v>
      </c>
      <c r="G2552" s="21">
        <v>0</v>
      </c>
      <c r="H2552" s="21">
        <v>140</v>
      </c>
    </row>
    <row r="2553" spans="1:8" x14ac:dyDescent="0.25">
      <c r="A2553" s="21">
        <v>2035</v>
      </c>
      <c r="B2553" s="21">
        <v>2</v>
      </c>
      <c r="C2553" s="21">
        <v>0</v>
      </c>
      <c r="D2553" s="21" t="s">
        <v>78</v>
      </c>
      <c r="E2553" s="21" t="s">
        <v>74</v>
      </c>
      <c r="F2553" s="21" t="s">
        <v>72</v>
      </c>
      <c r="G2553" s="21">
        <v>1</v>
      </c>
      <c r="H2553" s="21">
        <v>150</v>
      </c>
    </row>
    <row r="2554" spans="1:8" x14ac:dyDescent="0.25">
      <c r="A2554" s="21">
        <v>2035</v>
      </c>
      <c r="B2554" s="21">
        <v>2</v>
      </c>
      <c r="C2554" s="21">
        <v>0</v>
      </c>
      <c r="D2554" s="21" t="s">
        <v>78</v>
      </c>
      <c r="E2554" s="21" t="s">
        <v>74</v>
      </c>
      <c r="F2554" s="21" t="s">
        <v>72</v>
      </c>
      <c r="G2554" s="21">
        <v>2</v>
      </c>
      <c r="H2554" s="21">
        <v>81</v>
      </c>
    </row>
    <row r="2555" spans="1:8" x14ac:dyDescent="0.25">
      <c r="A2555" s="21">
        <v>2035</v>
      </c>
      <c r="B2555" s="21">
        <v>2</v>
      </c>
      <c r="C2555" s="21">
        <v>0</v>
      </c>
      <c r="D2555" s="21" t="s">
        <v>78</v>
      </c>
      <c r="E2555" s="21" t="s">
        <v>74</v>
      </c>
      <c r="F2555" s="21" t="s">
        <v>72</v>
      </c>
      <c r="G2555" s="21">
        <v>3</v>
      </c>
      <c r="H2555" s="21">
        <v>32</v>
      </c>
    </row>
    <row r="2556" spans="1:8" x14ac:dyDescent="0.25">
      <c r="A2556" s="21">
        <v>2035</v>
      </c>
      <c r="B2556" s="21">
        <v>2</v>
      </c>
      <c r="C2556" s="21">
        <v>0</v>
      </c>
      <c r="D2556" s="21" t="s">
        <v>78</v>
      </c>
      <c r="E2556" s="21" t="s">
        <v>74</v>
      </c>
      <c r="F2556" s="21" t="s">
        <v>72</v>
      </c>
      <c r="G2556" s="21">
        <v>4</v>
      </c>
      <c r="H2556" s="21">
        <v>16</v>
      </c>
    </row>
    <row r="2557" spans="1:8" x14ac:dyDescent="0.25">
      <c r="A2557" s="21">
        <v>2035</v>
      </c>
      <c r="B2557" s="21">
        <v>2</v>
      </c>
      <c r="C2557" s="21">
        <v>0</v>
      </c>
      <c r="D2557" s="21" t="s">
        <v>78</v>
      </c>
      <c r="E2557" s="21" t="s">
        <v>73</v>
      </c>
      <c r="F2557" s="21" t="s">
        <v>71</v>
      </c>
      <c r="G2557" s="21">
        <v>0</v>
      </c>
      <c r="H2557" s="21">
        <v>374</v>
      </c>
    </row>
    <row r="2558" spans="1:8" x14ac:dyDescent="0.25">
      <c r="A2558" s="21">
        <v>2035</v>
      </c>
      <c r="B2558" s="21">
        <v>2</v>
      </c>
      <c r="C2558" s="21">
        <v>0</v>
      </c>
      <c r="D2558" s="21" t="s">
        <v>78</v>
      </c>
      <c r="E2558" s="21" t="s">
        <v>73</v>
      </c>
      <c r="F2558" s="21" t="s">
        <v>71</v>
      </c>
      <c r="G2558" s="21">
        <v>1</v>
      </c>
      <c r="H2558" s="21">
        <v>3282</v>
      </c>
    </row>
    <row r="2559" spans="1:8" x14ac:dyDescent="0.25">
      <c r="A2559" s="21">
        <v>2035</v>
      </c>
      <c r="B2559" s="21">
        <v>2</v>
      </c>
      <c r="C2559" s="21">
        <v>0</v>
      </c>
      <c r="D2559" s="21" t="s">
        <v>78</v>
      </c>
      <c r="E2559" s="21" t="s">
        <v>73</v>
      </c>
      <c r="F2559" s="21" t="s">
        <v>71</v>
      </c>
      <c r="G2559" s="21">
        <v>2</v>
      </c>
      <c r="H2559" s="21">
        <v>5500</v>
      </c>
    </row>
    <row r="2560" spans="1:8" x14ac:dyDescent="0.25">
      <c r="A2560" s="21">
        <v>2035</v>
      </c>
      <c r="B2560" s="21">
        <v>2</v>
      </c>
      <c r="C2560" s="21">
        <v>0</v>
      </c>
      <c r="D2560" s="21" t="s">
        <v>78</v>
      </c>
      <c r="E2560" s="21" t="s">
        <v>73</v>
      </c>
      <c r="F2560" s="21" t="s">
        <v>71</v>
      </c>
      <c r="G2560" s="21">
        <v>3</v>
      </c>
      <c r="H2560" s="21">
        <v>2616</v>
      </c>
    </row>
    <row r="2561" spans="1:8" x14ac:dyDescent="0.25">
      <c r="A2561" s="21">
        <v>2035</v>
      </c>
      <c r="B2561" s="21">
        <v>2</v>
      </c>
      <c r="C2561" s="21">
        <v>0</v>
      </c>
      <c r="D2561" s="21" t="s">
        <v>78</v>
      </c>
      <c r="E2561" s="21" t="s">
        <v>73</v>
      </c>
      <c r="F2561" s="21" t="s">
        <v>71</v>
      </c>
      <c r="G2561" s="21">
        <v>4</v>
      </c>
      <c r="H2561" s="21">
        <v>2158</v>
      </c>
    </row>
    <row r="2562" spans="1:8" x14ac:dyDescent="0.25">
      <c r="A2562" s="21">
        <v>2035</v>
      </c>
      <c r="B2562" s="21">
        <v>2</v>
      </c>
      <c r="C2562" s="21">
        <v>0</v>
      </c>
      <c r="D2562" s="21" t="s">
        <v>78</v>
      </c>
      <c r="E2562" s="21" t="s">
        <v>73</v>
      </c>
      <c r="F2562" s="21" t="s">
        <v>72</v>
      </c>
      <c r="G2562" s="21">
        <v>0</v>
      </c>
      <c r="H2562" s="21">
        <v>212</v>
      </c>
    </row>
    <row r="2563" spans="1:8" x14ac:dyDescent="0.25">
      <c r="A2563" s="21">
        <v>2035</v>
      </c>
      <c r="B2563" s="21">
        <v>2</v>
      </c>
      <c r="C2563" s="21">
        <v>0</v>
      </c>
      <c r="D2563" s="21" t="s">
        <v>78</v>
      </c>
      <c r="E2563" s="21" t="s">
        <v>73</v>
      </c>
      <c r="F2563" s="21" t="s">
        <v>72</v>
      </c>
      <c r="G2563" s="21">
        <v>1</v>
      </c>
      <c r="H2563" s="21">
        <v>382</v>
      </c>
    </row>
    <row r="2564" spans="1:8" x14ac:dyDescent="0.25">
      <c r="A2564" s="21">
        <v>2035</v>
      </c>
      <c r="B2564" s="21">
        <v>2</v>
      </c>
      <c r="C2564" s="21">
        <v>0</v>
      </c>
      <c r="D2564" s="21" t="s">
        <v>78</v>
      </c>
      <c r="E2564" s="21" t="s">
        <v>73</v>
      </c>
      <c r="F2564" s="21" t="s">
        <v>72</v>
      </c>
      <c r="G2564" s="21">
        <v>2</v>
      </c>
      <c r="H2564" s="21">
        <v>876</v>
      </c>
    </row>
    <row r="2565" spans="1:8" x14ac:dyDescent="0.25">
      <c r="A2565" s="21">
        <v>2035</v>
      </c>
      <c r="B2565" s="21">
        <v>2</v>
      </c>
      <c r="C2565" s="21">
        <v>0</v>
      </c>
      <c r="D2565" s="21" t="s">
        <v>78</v>
      </c>
      <c r="E2565" s="21" t="s">
        <v>73</v>
      </c>
      <c r="F2565" s="21" t="s">
        <v>72</v>
      </c>
      <c r="G2565" s="21">
        <v>3</v>
      </c>
      <c r="H2565" s="21">
        <v>449</v>
      </c>
    </row>
    <row r="2566" spans="1:8" x14ac:dyDescent="0.25">
      <c r="A2566" s="21">
        <v>2035</v>
      </c>
      <c r="B2566" s="21">
        <v>2</v>
      </c>
      <c r="C2566" s="21">
        <v>0</v>
      </c>
      <c r="D2566" s="21" t="s">
        <v>78</v>
      </c>
      <c r="E2566" s="21" t="s">
        <v>73</v>
      </c>
      <c r="F2566" s="21" t="s">
        <v>72</v>
      </c>
      <c r="G2566" s="21">
        <v>4</v>
      </c>
      <c r="H2566" s="21">
        <v>331</v>
      </c>
    </row>
    <row r="2567" spans="1:8" x14ac:dyDescent="0.25">
      <c r="A2567" s="21">
        <v>2035</v>
      </c>
      <c r="B2567" s="21">
        <v>2</v>
      </c>
      <c r="C2567" s="21">
        <v>0</v>
      </c>
      <c r="D2567" s="21" t="s">
        <v>78</v>
      </c>
      <c r="E2567" s="21" t="s">
        <v>76</v>
      </c>
      <c r="F2567" s="21" t="s">
        <v>71</v>
      </c>
      <c r="G2567" s="21">
        <v>0</v>
      </c>
      <c r="H2567" s="21">
        <v>433</v>
      </c>
    </row>
    <row r="2568" spans="1:8" x14ac:dyDescent="0.25">
      <c r="A2568" s="21">
        <v>2035</v>
      </c>
      <c r="B2568" s="21">
        <v>2</v>
      </c>
      <c r="C2568" s="21">
        <v>0</v>
      </c>
      <c r="D2568" s="21" t="s">
        <v>78</v>
      </c>
      <c r="E2568" s="21" t="s">
        <v>76</v>
      </c>
      <c r="F2568" s="21" t="s">
        <v>71</v>
      </c>
      <c r="G2568" s="21">
        <v>1</v>
      </c>
      <c r="H2568" s="21">
        <v>375</v>
      </c>
    </row>
    <row r="2569" spans="1:8" x14ac:dyDescent="0.25">
      <c r="A2569" s="21">
        <v>2035</v>
      </c>
      <c r="B2569" s="21">
        <v>2</v>
      </c>
      <c r="C2569" s="21">
        <v>0</v>
      </c>
      <c r="D2569" s="21" t="s">
        <v>78</v>
      </c>
      <c r="E2569" s="21" t="s">
        <v>76</v>
      </c>
      <c r="F2569" s="21" t="s">
        <v>71</v>
      </c>
      <c r="G2569" s="21">
        <v>2</v>
      </c>
      <c r="H2569" s="21">
        <v>484</v>
      </c>
    </row>
    <row r="2570" spans="1:8" x14ac:dyDescent="0.25">
      <c r="A2570" s="21">
        <v>2035</v>
      </c>
      <c r="B2570" s="21">
        <v>2</v>
      </c>
      <c r="C2570" s="21">
        <v>0</v>
      </c>
      <c r="D2570" s="21" t="s">
        <v>78</v>
      </c>
      <c r="E2570" s="21" t="s">
        <v>76</v>
      </c>
      <c r="F2570" s="21" t="s">
        <v>71</v>
      </c>
      <c r="G2570" s="21">
        <v>3</v>
      </c>
      <c r="H2570" s="21">
        <v>198</v>
      </c>
    </row>
    <row r="2571" spans="1:8" x14ac:dyDescent="0.25">
      <c r="A2571" s="21">
        <v>2035</v>
      </c>
      <c r="B2571" s="21">
        <v>2</v>
      </c>
      <c r="C2571" s="21">
        <v>0</v>
      </c>
      <c r="D2571" s="21" t="s">
        <v>78</v>
      </c>
      <c r="E2571" s="21" t="s">
        <v>76</v>
      </c>
      <c r="F2571" s="21" t="s">
        <v>71</v>
      </c>
      <c r="G2571" s="21">
        <v>4</v>
      </c>
      <c r="H2571" s="21">
        <v>181</v>
      </c>
    </row>
    <row r="2572" spans="1:8" x14ac:dyDescent="0.25">
      <c r="A2572" s="21">
        <v>2035</v>
      </c>
      <c r="B2572" s="21">
        <v>2</v>
      </c>
      <c r="C2572" s="21">
        <v>0</v>
      </c>
      <c r="D2572" s="21" t="s">
        <v>78</v>
      </c>
      <c r="E2572" s="21" t="s">
        <v>76</v>
      </c>
      <c r="F2572" s="21" t="s">
        <v>72</v>
      </c>
      <c r="G2572" s="21">
        <v>0</v>
      </c>
      <c r="H2572" s="21">
        <v>999</v>
      </c>
    </row>
    <row r="2573" spans="1:8" x14ac:dyDescent="0.25">
      <c r="A2573" s="21">
        <v>2035</v>
      </c>
      <c r="B2573" s="21">
        <v>2</v>
      </c>
      <c r="C2573" s="21">
        <v>0</v>
      </c>
      <c r="D2573" s="21" t="s">
        <v>78</v>
      </c>
      <c r="E2573" s="21" t="s">
        <v>76</v>
      </c>
      <c r="F2573" s="21" t="s">
        <v>72</v>
      </c>
      <c r="G2573" s="21">
        <v>1</v>
      </c>
      <c r="H2573" s="21">
        <v>532</v>
      </c>
    </row>
    <row r="2574" spans="1:8" x14ac:dyDescent="0.25">
      <c r="A2574" s="21">
        <v>2035</v>
      </c>
      <c r="B2574" s="21">
        <v>2</v>
      </c>
      <c r="C2574" s="21">
        <v>0</v>
      </c>
      <c r="D2574" s="21" t="s">
        <v>78</v>
      </c>
      <c r="E2574" s="21" t="s">
        <v>76</v>
      </c>
      <c r="F2574" s="21" t="s">
        <v>72</v>
      </c>
      <c r="G2574" s="21">
        <v>2</v>
      </c>
      <c r="H2574" s="21">
        <v>498</v>
      </c>
    </row>
    <row r="2575" spans="1:8" x14ac:dyDescent="0.25">
      <c r="A2575" s="21">
        <v>2035</v>
      </c>
      <c r="B2575" s="21">
        <v>2</v>
      </c>
      <c r="C2575" s="21">
        <v>0</v>
      </c>
      <c r="D2575" s="21" t="s">
        <v>78</v>
      </c>
      <c r="E2575" s="21" t="s">
        <v>76</v>
      </c>
      <c r="F2575" s="21" t="s">
        <v>72</v>
      </c>
      <c r="G2575" s="21">
        <v>3</v>
      </c>
      <c r="H2575" s="21">
        <v>147</v>
      </c>
    </row>
    <row r="2576" spans="1:8" x14ac:dyDescent="0.25">
      <c r="A2576" s="21">
        <v>2035</v>
      </c>
      <c r="B2576" s="21">
        <v>2</v>
      </c>
      <c r="C2576" s="21">
        <v>0</v>
      </c>
      <c r="D2576" s="21" t="s">
        <v>78</v>
      </c>
      <c r="E2576" s="21" t="s">
        <v>76</v>
      </c>
      <c r="F2576" s="21" t="s">
        <v>72</v>
      </c>
      <c r="G2576" s="21">
        <v>4</v>
      </c>
      <c r="H2576" s="21">
        <v>129</v>
      </c>
    </row>
    <row r="2577" spans="1:8" x14ac:dyDescent="0.25">
      <c r="A2577" s="21">
        <v>2035</v>
      </c>
      <c r="B2577" s="21">
        <v>2</v>
      </c>
      <c r="C2577" s="21">
        <v>1</v>
      </c>
      <c r="D2577" s="21" t="s">
        <v>75</v>
      </c>
      <c r="E2577" s="21" t="s">
        <v>70</v>
      </c>
      <c r="F2577" s="21" t="s">
        <v>71</v>
      </c>
      <c r="G2577" s="21">
        <v>0</v>
      </c>
      <c r="H2577" s="21">
        <v>28</v>
      </c>
    </row>
    <row r="2578" spans="1:8" x14ac:dyDescent="0.25">
      <c r="A2578" s="21">
        <v>2035</v>
      </c>
      <c r="B2578" s="21">
        <v>2</v>
      </c>
      <c r="C2578" s="21">
        <v>1</v>
      </c>
      <c r="D2578" s="21" t="s">
        <v>75</v>
      </c>
      <c r="E2578" s="21" t="s">
        <v>70</v>
      </c>
      <c r="F2578" s="21" t="s">
        <v>71</v>
      </c>
      <c r="G2578" s="21">
        <v>1</v>
      </c>
      <c r="H2578" s="21">
        <v>209</v>
      </c>
    </row>
    <row r="2579" spans="1:8" x14ac:dyDescent="0.25">
      <c r="A2579" s="21">
        <v>2035</v>
      </c>
      <c r="B2579" s="21">
        <v>2</v>
      </c>
      <c r="C2579" s="21">
        <v>1</v>
      </c>
      <c r="D2579" s="21" t="s">
        <v>75</v>
      </c>
      <c r="E2579" s="21" t="s">
        <v>70</v>
      </c>
      <c r="F2579" s="21" t="s">
        <v>71</v>
      </c>
      <c r="G2579" s="21">
        <v>2</v>
      </c>
      <c r="H2579" s="21">
        <v>536</v>
      </c>
    </row>
    <row r="2580" spans="1:8" x14ac:dyDescent="0.25">
      <c r="A2580" s="21">
        <v>2035</v>
      </c>
      <c r="B2580" s="21">
        <v>2</v>
      </c>
      <c r="C2580" s="21">
        <v>1</v>
      </c>
      <c r="D2580" s="21" t="s">
        <v>75</v>
      </c>
      <c r="E2580" s="21" t="s">
        <v>70</v>
      </c>
      <c r="F2580" s="21" t="s">
        <v>71</v>
      </c>
      <c r="G2580" s="21">
        <v>3</v>
      </c>
      <c r="H2580" s="21">
        <v>245</v>
      </c>
    </row>
    <row r="2581" spans="1:8" x14ac:dyDescent="0.25">
      <c r="A2581" s="21">
        <v>2035</v>
      </c>
      <c r="B2581" s="21">
        <v>2</v>
      </c>
      <c r="C2581" s="21">
        <v>1</v>
      </c>
      <c r="D2581" s="21" t="s">
        <v>75</v>
      </c>
      <c r="E2581" s="21" t="s">
        <v>70</v>
      </c>
      <c r="F2581" s="21" t="s">
        <v>71</v>
      </c>
      <c r="G2581" s="21">
        <v>4</v>
      </c>
      <c r="H2581" s="21">
        <v>215</v>
      </c>
    </row>
    <row r="2582" spans="1:8" x14ac:dyDescent="0.25">
      <c r="A2582" s="21">
        <v>2035</v>
      </c>
      <c r="B2582" s="21">
        <v>2</v>
      </c>
      <c r="C2582" s="21">
        <v>1</v>
      </c>
      <c r="D2582" s="21" t="s">
        <v>75</v>
      </c>
      <c r="E2582" s="21" t="s">
        <v>70</v>
      </c>
      <c r="F2582" s="21" t="s">
        <v>72</v>
      </c>
      <c r="G2582" s="21">
        <v>0</v>
      </c>
      <c r="H2582" s="21">
        <v>98</v>
      </c>
    </row>
    <row r="2583" spans="1:8" x14ac:dyDescent="0.25">
      <c r="A2583" s="21">
        <v>2035</v>
      </c>
      <c r="B2583" s="21">
        <v>2</v>
      </c>
      <c r="C2583" s="21">
        <v>1</v>
      </c>
      <c r="D2583" s="21" t="s">
        <v>75</v>
      </c>
      <c r="E2583" s="21" t="s">
        <v>70</v>
      </c>
      <c r="F2583" s="21" t="s">
        <v>72</v>
      </c>
      <c r="G2583" s="21">
        <v>1</v>
      </c>
      <c r="H2583" s="21">
        <v>2006</v>
      </c>
    </row>
    <row r="2584" spans="1:8" x14ac:dyDescent="0.25">
      <c r="A2584" s="21">
        <v>2035</v>
      </c>
      <c r="B2584" s="21">
        <v>2</v>
      </c>
      <c r="C2584" s="21">
        <v>1</v>
      </c>
      <c r="D2584" s="21" t="s">
        <v>75</v>
      </c>
      <c r="E2584" s="21" t="s">
        <v>70</v>
      </c>
      <c r="F2584" s="21" t="s">
        <v>72</v>
      </c>
      <c r="G2584" s="21">
        <v>2</v>
      </c>
      <c r="H2584" s="21">
        <v>6036</v>
      </c>
    </row>
    <row r="2585" spans="1:8" x14ac:dyDescent="0.25">
      <c r="A2585" s="21">
        <v>2035</v>
      </c>
      <c r="B2585" s="21">
        <v>2</v>
      </c>
      <c r="C2585" s="21">
        <v>1</v>
      </c>
      <c r="D2585" s="21" t="s">
        <v>75</v>
      </c>
      <c r="E2585" s="21" t="s">
        <v>70</v>
      </c>
      <c r="F2585" s="21" t="s">
        <v>72</v>
      </c>
      <c r="G2585" s="21">
        <v>3</v>
      </c>
      <c r="H2585" s="21">
        <v>3077</v>
      </c>
    </row>
    <row r="2586" spans="1:8" x14ac:dyDescent="0.25">
      <c r="A2586" s="21">
        <v>2035</v>
      </c>
      <c r="B2586" s="21">
        <v>2</v>
      </c>
      <c r="C2586" s="21">
        <v>1</v>
      </c>
      <c r="D2586" s="21" t="s">
        <v>75</v>
      </c>
      <c r="E2586" s="21" t="s">
        <v>70</v>
      </c>
      <c r="F2586" s="21" t="s">
        <v>72</v>
      </c>
      <c r="G2586" s="21">
        <v>4</v>
      </c>
      <c r="H2586" s="21">
        <v>1832</v>
      </c>
    </row>
    <row r="2587" spans="1:8" x14ac:dyDescent="0.25">
      <c r="A2587" s="21">
        <v>2035</v>
      </c>
      <c r="B2587" s="21">
        <v>2</v>
      </c>
      <c r="C2587" s="21">
        <v>1</v>
      </c>
      <c r="D2587" s="21" t="s">
        <v>75</v>
      </c>
      <c r="E2587" s="21" t="s">
        <v>74</v>
      </c>
      <c r="F2587" s="21" t="s">
        <v>72</v>
      </c>
      <c r="G2587" s="21">
        <v>0</v>
      </c>
      <c r="H2587" s="21">
        <v>2</v>
      </c>
    </row>
    <row r="2588" spans="1:8" x14ac:dyDescent="0.25">
      <c r="A2588" s="21">
        <v>2035</v>
      </c>
      <c r="B2588" s="21">
        <v>2</v>
      </c>
      <c r="C2588" s="21">
        <v>1</v>
      </c>
      <c r="D2588" s="21" t="s">
        <v>75</v>
      </c>
      <c r="E2588" s="21" t="s">
        <v>74</v>
      </c>
      <c r="F2588" s="21" t="s">
        <v>72</v>
      </c>
      <c r="G2588" s="21">
        <v>1</v>
      </c>
      <c r="H2588" s="21">
        <v>5</v>
      </c>
    </row>
    <row r="2589" spans="1:8" x14ac:dyDescent="0.25">
      <c r="A2589" s="21">
        <v>2035</v>
      </c>
      <c r="B2589" s="21">
        <v>2</v>
      </c>
      <c r="C2589" s="21">
        <v>1</v>
      </c>
      <c r="D2589" s="21" t="s">
        <v>75</v>
      </c>
      <c r="E2589" s="21" t="s">
        <v>74</v>
      </c>
      <c r="F2589" s="21" t="s">
        <v>72</v>
      </c>
      <c r="G2589" s="21">
        <v>2</v>
      </c>
      <c r="H2589" s="21">
        <v>9</v>
      </c>
    </row>
    <row r="2590" spans="1:8" x14ac:dyDescent="0.25">
      <c r="A2590" s="21">
        <v>2035</v>
      </c>
      <c r="B2590" s="21">
        <v>2</v>
      </c>
      <c r="C2590" s="21">
        <v>1</v>
      </c>
      <c r="D2590" s="21" t="s">
        <v>75</v>
      </c>
      <c r="E2590" s="21" t="s">
        <v>74</v>
      </c>
      <c r="F2590" s="21" t="s">
        <v>72</v>
      </c>
      <c r="G2590" s="21">
        <v>3</v>
      </c>
      <c r="H2590" s="21">
        <v>1</v>
      </c>
    </row>
    <row r="2591" spans="1:8" x14ac:dyDescent="0.25">
      <c r="A2591" s="21">
        <v>2035</v>
      </c>
      <c r="B2591" s="21">
        <v>2</v>
      </c>
      <c r="C2591" s="21">
        <v>1</v>
      </c>
      <c r="D2591" s="21" t="s">
        <v>75</v>
      </c>
      <c r="E2591" s="21" t="s">
        <v>74</v>
      </c>
      <c r="F2591" s="21" t="s">
        <v>72</v>
      </c>
      <c r="G2591" s="21">
        <v>4</v>
      </c>
      <c r="H2591" s="21">
        <v>1</v>
      </c>
    </row>
    <row r="2592" spans="1:8" x14ac:dyDescent="0.25">
      <c r="A2592" s="21">
        <v>2035</v>
      </c>
      <c r="B2592" s="21">
        <v>2</v>
      </c>
      <c r="C2592" s="21">
        <v>1</v>
      </c>
      <c r="D2592" s="21" t="s">
        <v>75</v>
      </c>
      <c r="E2592" s="21" t="s">
        <v>73</v>
      </c>
      <c r="F2592" s="21" t="s">
        <v>71</v>
      </c>
      <c r="G2592" s="21">
        <v>0</v>
      </c>
      <c r="H2592" s="21">
        <v>75</v>
      </c>
    </row>
    <row r="2593" spans="1:8" x14ac:dyDescent="0.25">
      <c r="A2593" s="21">
        <v>2035</v>
      </c>
      <c r="B2593" s="21">
        <v>2</v>
      </c>
      <c r="C2593" s="21">
        <v>1</v>
      </c>
      <c r="D2593" s="21" t="s">
        <v>75</v>
      </c>
      <c r="E2593" s="21" t="s">
        <v>73</v>
      </c>
      <c r="F2593" s="21" t="s">
        <v>71</v>
      </c>
      <c r="G2593" s="21">
        <v>1</v>
      </c>
      <c r="H2593" s="21">
        <v>423</v>
      </c>
    </row>
    <row r="2594" spans="1:8" x14ac:dyDescent="0.25">
      <c r="A2594" s="21">
        <v>2035</v>
      </c>
      <c r="B2594" s="21">
        <v>2</v>
      </c>
      <c r="C2594" s="21">
        <v>1</v>
      </c>
      <c r="D2594" s="21" t="s">
        <v>75</v>
      </c>
      <c r="E2594" s="21" t="s">
        <v>73</v>
      </c>
      <c r="F2594" s="21" t="s">
        <v>71</v>
      </c>
      <c r="G2594" s="21">
        <v>2</v>
      </c>
      <c r="H2594" s="21">
        <v>778</v>
      </c>
    </row>
    <row r="2595" spans="1:8" x14ac:dyDescent="0.25">
      <c r="A2595" s="21">
        <v>2035</v>
      </c>
      <c r="B2595" s="21">
        <v>2</v>
      </c>
      <c r="C2595" s="21">
        <v>1</v>
      </c>
      <c r="D2595" s="21" t="s">
        <v>75</v>
      </c>
      <c r="E2595" s="21" t="s">
        <v>73</v>
      </c>
      <c r="F2595" s="21" t="s">
        <v>71</v>
      </c>
      <c r="G2595" s="21">
        <v>3</v>
      </c>
      <c r="H2595" s="21">
        <v>413</v>
      </c>
    </row>
    <row r="2596" spans="1:8" x14ac:dyDescent="0.25">
      <c r="A2596" s="21">
        <v>2035</v>
      </c>
      <c r="B2596" s="21">
        <v>2</v>
      </c>
      <c r="C2596" s="21">
        <v>1</v>
      </c>
      <c r="D2596" s="21" t="s">
        <v>75</v>
      </c>
      <c r="E2596" s="21" t="s">
        <v>73</v>
      </c>
      <c r="F2596" s="21" t="s">
        <v>71</v>
      </c>
      <c r="G2596" s="21">
        <v>4</v>
      </c>
      <c r="H2596" s="21">
        <v>346</v>
      </c>
    </row>
    <row r="2597" spans="1:8" x14ac:dyDescent="0.25">
      <c r="A2597" s="21">
        <v>2035</v>
      </c>
      <c r="B2597" s="21">
        <v>2</v>
      </c>
      <c r="C2597" s="21">
        <v>1</v>
      </c>
      <c r="D2597" s="21" t="s">
        <v>75</v>
      </c>
      <c r="E2597" s="21" t="s">
        <v>73</v>
      </c>
      <c r="F2597" s="21" t="s">
        <v>72</v>
      </c>
      <c r="G2597" s="21">
        <v>0</v>
      </c>
      <c r="H2597" s="21">
        <v>131</v>
      </c>
    </row>
    <row r="2598" spans="1:8" x14ac:dyDescent="0.25">
      <c r="A2598" s="21">
        <v>2035</v>
      </c>
      <c r="B2598" s="21">
        <v>2</v>
      </c>
      <c r="C2598" s="21">
        <v>1</v>
      </c>
      <c r="D2598" s="21" t="s">
        <v>75</v>
      </c>
      <c r="E2598" s="21" t="s">
        <v>73</v>
      </c>
      <c r="F2598" s="21" t="s">
        <v>72</v>
      </c>
      <c r="G2598" s="21">
        <v>1</v>
      </c>
      <c r="H2598" s="21">
        <v>306</v>
      </c>
    </row>
    <row r="2599" spans="1:8" x14ac:dyDescent="0.25">
      <c r="A2599" s="21">
        <v>2035</v>
      </c>
      <c r="B2599" s="21">
        <v>2</v>
      </c>
      <c r="C2599" s="21">
        <v>1</v>
      </c>
      <c r="D2599" s="21" t="s">
        <v>75</v>
      </c>
      <c r="E2599" s="21" t="s">
        <v>73</v>
      </c>
      <c r="F2599" s="21" t="s">
        <v>72</v>
      </c>
      <c r="G2599" s="21">
        <v>2</v>
      </c>
      <c r="H2599" s="21">
        <v>1027</v>
      </c>
    </row>
    <row r="2600" spans="1:8" x14ac:dyDescent="0.25">
      <c r="A2600" s="21">
        <v>2035</v>
      </c>
      <c r="B2600" s="21">
        <v>2</v>
      </c>
      <c r="C2600" s="21">
        <v>1</v>
      </c>
      <c r="D2600" s="21" t="s">
        <v>75</v>
      </c>
      <c r="E2600" s="21" t="s">
        <v>73</v>
      </c>
      <c r="F2600" s="21" t="s">
        <v>72</v>
      </c>
      <c r="G2600" s="21">
        <v>3</v>
      </c>
      <c r="H2600" s="21">
        <v>658</v>
      </c>
    </row>
    <row r="2601" spans="1:8" x14ac:dyDescent="0.25">
      <c r="A2601" s="21">
        <v>2035</v>
      </c>
      <c r="B2601" s="21">
        <v>2</v>
      </c>
      <c r="C2601" s="21">
        <v>1</v>
      </c>
      <c r="D2601" s="21" t="s">
        <v>75</v>
      </c>
      <c r="E2601" s="21" t="s">
        <v>73</v>
      </c>
      <c r="F2601" s="21" t="s">
        <v>72</v>
      </c>
      <c r="G2601" s="21">
        <v>4</v>
      </c>
      <c r="H2601" s="21">
        <v>504</v>
      </c>
    </row>
    <row r="2602" spans="1:8" x14ac:dyDescent="0.25">
      <c r="A2602" s="21">
        <v>2035</v>
      </c>
      <c r="B2602" s="21">
        <v>2</v>
      </c>
      <c r="C2602" s="21">
        <v>1</v>
      </c>
      <c r="D2602" s="21" t="s">
        <v>75</v>
      </c>
      <c r="E2602" s="21" t="s">
        <v>76</v>
      </c>
      <c r="F2602" s="21" t="s">
        <v>71</v>
      </c>
      <c r="G2602" s="21">
        <v>0</v>
      </c>
      <c r="H2602" s="21">
        <v>63</v>
      </c>
    </row>
    <row r="2603" spans="1:8" x14ac:dyDescent="0.25">
      <c r="A2603" s="21">
        <v>2035</v>
      </c>
      <c r="B2603" s="21">
        <v>2</v>
      </c>
      <c r="C2603" s="21">
        <v>1</v>
      </c>
      <c r="D2603" s="21" t="s">
        <v>75</v>
      </c>
      <c r="E2603" s="21" t="s">
        <v>76</v>
      </c>
      <c r="F2603" s="21" t="s">
        <v>71</v>
      </c>
      <c r="G2603" s="21">
        <v>1</v>
      </c>
      <c r="H2603" s="21">
        <v>144</v>
      </c>
    </row>
    <row r="2604" spans="1:8" x14ac:dyDescent="0.25">
      <c r="A2604" s="21">
        <v>2035</v>
      </c>
      <c r="B2604" s="21">
        <v>2</v>
      </c>
      <c r="C2604" s="21">
        <v>1</v>
      </c>
      <c r="D2604" s="21" t="s">
        <v>75</v>
      </c>
      <c r="E2604" s="21" t="s">
        <v>76</v>
      </c>
      <c r="F2604" s="21" t="s">
        <v>71</v>
      </c>
      <c r="G2604" s="21">
        <v>2</v>
      </c>
      <c r="H2604" s="21">
        <v>224</v>
      </c>
    </row>
    <row r="2605" spans="1:8" x14ac:dyDescent="0.25">
      <c r="A2605" s="21">
        <v>2035</v>
      </c>
      <c r="B2605" s="21">
        <v>2</v>
      </c>
      <c r="C2605" s="21">
        <v>1</v>
      </c>
      <c r="D2605" s="21" t="s">
        <v>75</v>
      </c>
      <c r="E2605" s="21" t="s">
        <v>76</v>
      </c>
      <c r="F2605" s="21" t="s">
        <v>71</v>
      </c>
      <c r="G2605" s="21">
        <v>3</v>
      </c>
      <c r="H2605" s="21">
        <v>121</v>
      </c>
    </row>
    <row r="2606" spans="1:8" x14ac:dyDescent="0.25">
      <c r="A2606" s="21">
        <v>2035</v>
      </c>
      <c r="B2606" s="21">
        <v>2</v>
      </c>
      <c r="C2606" s="21">
        <v>1</v>
      </c>
      <c r="D2606" s="21" t="s">
        <v>75</v>
      </c>
      <c r="E2606" s="21" t="s">
        <v>76</v>
      </c>
      <c r="F2606" s="21" t="s">
        <v>71</v>
      </c>
      <c r="G2606" s="21">
        <v>4</v>
      </c>
      <c r="H2606" s="21">
        <v>122</v>
      </c>
    </row>
    <row r="2607" spans="1:8" x14ac:dyDescent="0.25">
      <c r="A2607" s="21">
        <v>2035</v>
      </c>
      <c r="B2607" s="21">
        <v>2</v>
      </c>
      <c r="C2607" s="21">
        <v>1</v>
      </c>
      <c r="D2607" s="21" t="s">
        <v>75</v>
      </c>
      <c r="E2607" s="21" t="s">
        <v>76</v>
      </c>
      <c r="F2607" s="21" t="s">
        <v>72</v>
      </c>
      <c r="G2607" s="21">
        <v>0</v>
      </c>
      <c r="H2607" s="21">
        <v>496</v>
      </c>
    </row>
    <row r="2608" spans="1:8" x14ac:dyDescent="0.25">
      <c r="A2608" s="21">
        <v>2035</v>
      </c>
      <c r="B2608" s="21">
        <v>2</v>
      </c>
      <c r="C2608" s="21">
        <v>1</v>
      </c>
      <c r="D2608" s="21" t="s">
        <v>75</v>
      </c>
      <c r="E2608" s="21" t="s">
        <v>76</v>
      </c>
      <c r="F2608" s="21" t="s">
        <v>72</v>
      </c>
      <c r="G2608" s="21">
        <v>1</v>
      </c>
      <c r="H2608" s="21">
        <v>537</v>
      </c>
    </row>
    <row r="2609" spans="1:8" x14ac:dyDescent="0.25">
      <c r="A2609" s="21">
        <v>2035</v>
      </c>
      <c r="B2609" s="21">
        <v>2</v>
      </c>
      <c r="C2609" s="21">
        <v>1</v>
      </c>
      <c r="D2609" s="21" t="s">
        <v>75</v>
      </c>
      <c r="E2609" s="21" t="s">
        <v>76</v>
      </c>
      <c r="F2609" s="21" t="s">
        <v>72</v>
      </c>
      <c r="G2609" s="21">
        <v>2</v>
      </c>
      <c r="H2609" s="21">
        <v>758</v>
      </c>
    </row>
    <row r="2610" spans="1:8" x14ac:dyDescent="0.25">
      <c r="A2610" s="21">
        <v>2035</v>
      </c>
      <c r="B2610" s="21">
        <v>2</v>
      </c>
      <c r="C2610" s="21">
        <v>1</v>
      </c>
      <c r="D2610" s="21" t="s">
        <v>75</v>
      </c>
      <c r="E2610" s="21" t="s">
        <v>76</v>
      </c>
      <c r="F2610" s="21" t="s">
        <v>72</v>
      </c>
      <c r="G2610" s="21">
        <v>3</v>
      </c>
      <c r="H2610" s="21">
        <v>325</v>
      </c>
    </row>
    <row r="2611" spans="1:8" x14ac:dyDescent="0.25">
      <c r="A2611" s="21">
        <v>2035</v>
      </c>
      <c r="B2611" s="21">
        <v>2</v>
      </c>
      <c r="C2611" s="21">
        <v>1</v>
      </c>
      <c r="D2611" s="21" t="s">
        <v>75</v>
      </c>
      <c r="E2611" s="21" t="s">
        <v>76</v>
      </c>
      <c r="F2611" s="21" t="s">
        <v>72</v>
      </c>
      <c r="G2611" s="21">
        <v>4</v>
      </c>
      <c r="H2611" s="21">
        <v>212</v>
      </c>
    </row>
    <row r="2612" spans="1:8" x14ac:dyDescent="0.25">
      <c r="A2612" s="21">
        <v>2035</v>
      </c>
      <c r="B2612" s="21">
        <v>2</v>
      </c>
      <c r="C2612" s="21">
        <v>1</v>
      </c>
      <c r="D2612" s="21" t="s">
        <v>69</v>
      </c>
      <c r="E2612" s="21" t="s">
        <v>70</v>
      </c>
      <c r="F2612" s="21" t="s">
        <v>71</v>
      </c>
      <c r="G2612" s="21">
        <v>0</v>
      </c>
      <c r="H2612" s="21">
        <v>2</v>
      </c>
    </row>
    <row r="2613" spans="1:8" x14ac:dyDescent="0.25">
      <c r="A2613" s="21">
        <v>2035</v>
      </c>
      <c r="B2613" s="21">
        <v>2</v>
      </c>
      <c r="C2613" s="21">
        <v>1</v>
      </c>
      <c r="D2613" s="21" t="s">
        <v>69</v>
      </c>
      <c r="E2613" s="21" t="s">
        <v>70</v>
      </c>
      <c r="F2613" s="21" t="s">
        <v>71</v>
      </c>
      <c r="G2613" s="21">
        <v>1</v>
      </c>
      <c r="H2613" s="21">
        <v>5</v>
      </c>
    </row>
    <row r="2614" spans="1:8" x14ac:dyDescent="0.25">
      <c r="A2614" s="21">
        <v>2035</v>
      </c>
      <c r="B2614" s="21">
        <v>2</v>
      </c>
      <c r="C2614" s="21">
        <v>1</v>
      </c>
      <c r="D2614" s="21" t="s">
        <v>69</v>
      </c>
      <c r="E2614" s="21" t="s">
        <v>70</v>
      </c>
      <c r="F2614" s="21" t="s">
        <v>71</v>
      </c>
      <c r="G2614" s="21">
        <v>2</v>
      </c>
      <c r="H2614" s="21">
        <v>24</v>
      </c>
    </row>
    <row r="2615" spans="1:8" x14ac:dyDescent="0.25">
      <c r="A2615" s="21">
        <v>2035</v>
      </c>
      <c r="B2615" s="21">
        <v>2</v>
      </c>
      <c r="C2615" s="21">
        <v>1</v>
      </c>
      <c r="D2615" s="21" t="s">
        <v>69</v>
      </c>
      <c r="E2615" s="21" t="s">
        <v>70</v>
      </c>
      <c r="F2615" s="21" t="s">
        <v>71</v>
      </c>
      <c r="G2615" s="21">
        <v>3</v>
      </c>
      <c r="H2615" s="21">
        <v>9</v>
      </c>
    </row>
    <row r="2616" spans="1:8" x14ac:dyDescent="0.25">
      <c r="A2616" s="21">
        <v>2035</v>
      </c>
      <c r="B2616" s="21">
        <v>2</v>
      </c>
      <c r="C2616" s="21">
        <v>1</v>
      </c>
      <c r="D2616" s="21" t="s">
        <v>69</v>
      </c>
      <c r="E2616" s="21" t="s">
        <v>70</v>
      </c>
      <c r="F2616" s="21" t="s">
        <v>71</v>
      </c>
      <c r="G2616" s="21">
        <v>4</v>
      </c>
      <c r="H2616" s="21">
        <v>2</v>
      </c>
    </row>
    <row r="2617" spans="1:8" x14ac:dyDescent="0.25">
      <c r="A2617" s="21">
        <v>2035</v>
      </c>
      <c r="B2617" s="21">
        <v>2</v>
      </c>
      <c r="C2617" s="21">
        <v>1</v>
      </c>
      <c r="D2617" s="21" t="s">
        <v>69</v>
      </c>
      <c r="E2617" s="21" t="s">
        <v>70</v>
      </c>
      <c r="F2617" s="21" t="s">
        <v>72</v>
      </c>
      <c r="G2617" s="21">
        <v>0</v>
      </c>
      <c r="H2617" s="21">
        <v>69</v>
      </c>
    </row>
    <row r="2618" spans="1:8" x14ac:dyDescent="0.25">
      <c r="A2618" s="21">
        <v>2035</v>
      </c>
      <c r="B2618" s="21">
        <v>2</v>
      </c>
      <c r="C2618" s="21">
        <v>1</v>
      </c>
      <c r="D2618" s="21" t="s">
        <v>69</v>
      </c>
      <c r="E2618" s="21" t="s">
        <v>70</v>
      </c>
      <c r="F2618" s="21" t="s">
        <v>72</v>
      </c>
      <c r="G2618" s="21">
        <v>1</v>
      </c>
      <c r="H2618" s="21">
        <v>755</v>
      </c>
    </row>
    <row r="2619" spans="1:8" x14ac:dyDescent="0.25">
      <c r="A2619" s="21">
        <v>2035</v>
      </c>
      <c r="B2619" s="21">
        <v>2</v>
      </c>
      <c r="C2619" s="21">
        <v>1</v>
      </c>
      <c r="D2619" s="21" t="s">
        <v>69</v>
      </c>
      <c r="E2619" s="21" t="s">
        <v>70</v>
      </c>
      <c r="F2619" s="21" t="s">
        <v>72</v>
      </c>
      <c r="G2619" s="21">
        <v>2</v>
      </c>
      <c r="H2619" s="21">
        <v>2226</v>
      </c>
    </row>
    <row r="2620" spans="1:8" x14ac:dyDescent="0.25">
      <c r="A2620" s="21">
        <v>2035</v>
      </c>
      <c r="B2620" s="21">
        <v>2</v>
      </c>
      <c r="C2620" s="21">
        <v>1</v>
      </c>
      <c r="D2620" s="21" t="s">
        <v>69</v>
      </c>
      <c r="E2620" s="21" t="s">
        <v>70</v>
      </c>
      <c r="F2620" s="21" t="s">
        <v>72</v>
      </c>
      <c r="G2620" s="21">
        <v>3</v>
      </c>
      <c r="H2620" s="21">
        <v>1192</v>
      </c>
    </row>
    <row r="2621" spans="1:8" x14ac:dyDescent="0.25">
      <c r="A2621" s="21">
        <v>2035</v>
      </c>
      <c r="B2621" s="21">
        <v>2</v>
      </c>
      <c r="C2621" s="21">
        <v>1</v>
      </c>
      <c r="D2621" s="21" t="s">
        <v>69</v>
      </c>
      <c r="E2621" s="21" t="s">
        <v>70</v>
      </c>
      <c r="F2621" s="21" t="s">
        <v>72</v>
      </c>
      <c r="G2621" s="21">
        <v>4</v>
      </c>
      <c r="H2621" s="21">
        <v>770</v>
      </c>
    </row>
    <row r="2622" spans="1:8" x14ac:dyDescent="0.25">
      <c r="A2622" s="21">
        <v>2035</v>
      </c>
      <c r="B2622" s="21">
        <v>2</v>
      </c>
      <c r="C2622" s="21">
        <v>1</v>
      </c>
      <c r="D2622" s="21" t="s">
        <v>69</v>
      </c>
      <c r="E2622" s="21" t="s">
        <v>74</v>
      </c>
      <c r="F2622" s="21" t="s">
        <v>72</v>
      </c>
      <c r="G2622" s="21">
        <v>0</v>
      </c>
      <c r="H2622" s="21">
        <v>3</v>
      </c>
    </row>
    <row r="2623" spans="1:8" x14ac:dyDescent="0.25">
      <c r="A2623" s="21">
        <v>2035</v>
      </c>
      <c r="B2623" s="21">
        <v>2</v>
      </c>
      <c r="C2623" s="21">
        <v>1</v>
      </c>
      <c r="D2623" s="21" t="s">
        <v>69</v>
      </c>
      <c r="E2623" s="21" t="s">
        <v>74</v>
      </c>
      <c r="F2623" s="21" t="s">
        <v>72</v>
      </c>
      <c r="G2623" s="21">
        <v>1</v>
      </c>
      <c r="H2623" s="21">
        <v>4</v>
      </c>
    </row>
    <row r="2624" spans="1:8" x14ac:dyDescent="0.25">
      <c r="A2624" s="21">
        <v>2035</v>
      </c>
      <c r="B2624" s="21">
        <v>2</v>
      </c>
      <c r="C2624" s="21">
        <v>1</v>
      </c>
      <c r="D2624" s="21" t="s">
        <v>69</v>
      </c>
      <c r="E2624" s="21" t="s">
        <v>74</v>
      </c>
      <c r="F2624" s="21" t="s">
        <v>72</v>
      </c>
      <c r="G2624" s="21">
        <v>2</v>
      </c>
      <c r="H2624" s="21">
        <v>5</v>
      </c>
    </row>
    <row r="2625" spans="1:8" x14ac:dyDescent="0.25">
      <c r="A2625" s="21">
        <v>2035</v>
      </c>
      <c r="B2625" s="21">
        <v>2</v>
      </c>
      <c r="C2625" s="21">
        <v>1</v>
      </c>
      <c r="D2625" s="21" t="s">
        <v>69</v>
      </c>
      <c r="E2625" s="21" t="s">
        <v>74</v>
      </c>
      <c r="F2625" s="21" t="s">
        <v>72</v>
      </c>
      <c r="G2625" s="21">
        <v>3</v>
      </c>
      <c r="H2625" s="21">
        <v>1</v>
      </c>
    </row>
    <row r="2626" spans="1:8" x14ac:dyDescent="0.25">
      <c r="A2626" s="21">
        <v>2035</v>
      </c>
      <c r="B2626" s="21">
        <v>2</v>
      </c>
      <c r="C2626" s="21">
        <v>1</v>
      </c>
      <c r="D2626" s="21" t="s">
        <v>69</v>
      </c>
      <c r="E2626" s="21" t="s">
        <v>74</v>
      </c>
      <c r="F2626" s="21" t="s">
        <v>72</v>
      </c>
      <c r="G2626" s="21">
        <v>4</v>
      </c>
      <c r="H2626" s="21">
        <v>1</v>
      </c>
    </row>
    <row r="2627" spans="1:8" x14ac:dyDescent="0.25">
      <c r="A2627" s="21">
        <v>2035</v>
      </c>
      <c r="B2627" s="21">
        <v>2</v>
      </c>
      <c r="C2627" s="21">
        <v>1</v>
      </c>
      <c r="D2627" s="21" t="s">
        <v>69</v>
      </c>
      <c r="E2627" s="21" t="s">
        <v>73</v>
      </c>
      <c r="F2627" s="21" t="s">
        <v>71</v>
      </c>
      <c r="G2627" s="21">
        <v>0</v>
      </c>
      <c r="H2627" s="21">
        <v>2</v>
      </c>
    </row>
    <row r="2628" spans="1:8" x14ac:dyDescent="0.25">
      <c r="A2628" s="21">
        <v>2035</v>
      </c>
      <c r="B2628" s="21">
        <v>2</v>
      </c>
      <c r="C2628" s="21">
        <v>1</v>
      </c>
      <c r="D2628" s="21" t="s">
        <v>69</v>
      </c>
      <c r="E2628" s="21" t="s">
        <v>73</v>
      </c>
      <c r="F2628" s="21" t="s">
        <v>71</v>
      </c>
      <c r="G2628" s="21">
        <v>1</v>
      </c>
      <c r="H2628" s="21">
        <v>17</v>
      </c>
    </row>
    <row r="2629" spans="1:8" x14ac:dyDescent="0.25">
      <c r="A2629" s="21">
        <v>2035</v>
      </c>
      <c r="B2629" s="21">
        <v>2</v>
      </c>
      <c r="C2629" s="21">
        <v>1</v>
      </c>
      <c r="D2629" s="21" t="s">
        <v>69</v>
      </c>
      <c r="E2629" s="21" t="s">
        <v>73</v>
      </c>
      <c r="F2629" s="21" t="s">
        <v>71</v>
      </c>
      <c r="G2629" s="21">
        <v>2</v>
      </c>
      <c r="H2629" s="21">
        <v>24</v>
      </c>
    </row>
    <row r="2630" spans="1:8" x14ac:dyDescent="0.25">
      <c r="A2630" s="21">
        <v>2035</v>
      </c>
      <c r="B2630" s="21">
        <v>2</v>
      </c>
      <c r="C2630" s="21">
        <v>1</v>
      </c>
      <c r="D2630" s="21" t="s">
        <v>69</v>
      </c>
      <c r="E2630" s="21" t="s">
        <v>73</v>
      </c>
      <c r="F2630" s="21" t="s">
        <v>71</v>
      </c>
      <c r="G2630" s="21">
        <v>3</v>
      </c>
      <c r="H2630" s="21">
        <v>12</v>
      </c>
    </row>
    <row r="2631" spans="1:8" x14ac:dyDescent="0.25">
      <c r="A2631" s="21">
        <v>2035</v>
      </c>
      <c r="B2631" s="21">
        <v>2</v>
      </c>
      <c r="C2631" s="21">
        <v>1</v>
      </c>
      <c r="D2631" s="21" t="s">
        <v>69</v>
      </c>
      <c r="E2631" s="21" t="s">
        <v>73</v>
      </c>
      <c r="F2631" s="21" t="s">
        <v>71</v>
      </c>
      <c r="G2631" s="21">
        <v>4</v>
      </c>
      <c r="H2631" s="21">
        <v>22</v>
      </c>
    </row>
    <row r="2632" spans="1:8" x14ac:dyDescent="0.25">
      <c r="A2632" s="21">
        <v>2035</v>
      </c>
      <c r="B2632" s="21">
        <v>2</v>
      </c>
      <c r="C2632" s="21">
        <v>1</v>
      </c>
      <c r="D2632" s="21" t="s">
        <v>69</v>
      </c>
      <c r="E2632" s="21" t="s">
        <v>73</v>
      </c>
      <c r="F2632" s="21" t="s">
        <v>72</v>
      </c>
      <c r="G2632" s="21">
        <v>0</v>
      </c>
      <c r="H2632" s="21">
        <v>63</v>
      </c>
    </row>
    <row r="2633" spans="1:8" x14ac:dyDescent="0.25">
      <c r="A2633" s="21">
        <v>2035</v>
      </c>
      <c r="B2633" s="21">
        <v>2</v>
      </c>
      <c r="C2633" s="21">
        <v>1</v>
      </c>
      <c r="D2633" s="21" t="s">
        <v>69</v>
      </c>
      <c r="E2633" s="21" t="s">
        <v>73</v>
      </c>
      <c r="F2633" s="21" t="s">
        <v>72</v>
      </c>
      <c r="G2633" s="21">
        <v>1</v>
      </c>
      <c r="H2633" s="21">
        <v>128</v>
      </c>
    </row>
    <row r="2634" spans="1:8" x14ac:dyDescent="0.25">
      <c r="A2634" s="21">
        <v>2035</v>
      </c>
      <c r="B2634" s="21">
        <v>2</v>
      </c>
      <c r="C2634" s="21">
        <v>1</v>
      </c>
      <c r="D2634" s="21" t="s">
        <v>69</v>
      </c>
      <c r="E2634" s="21" t="s">
        <v>73</v>
      </c>
      <c r="F2634" s="21" t="s">
        <v>72</v>
      </c>
      <c r="G2634" s="21">
        <v>2</v>
      </c>
      <c r="H2634" s="21">
        <v>381</v>
      </c>
    </row>
    <row r="2635" spans="1:8" x14ac:dyDescent="0.25">
      <c r="A2635" s="21">
        <v>2035</v>
      </c>
      <c r="B2635" s="21">
        <v>2</v>
      </c>
      <c r="C2635" s="21">
        <v>1</v>
      </c>
      <c r="D2635" s="21" t="s">
        <v>69</v>
      </c>
      <c r="E2635" s="21" t="s">
        <v>73</v>
      </c>
      <c r="F2635" s="21" t="s">
        <v>72</v>
      </c>
      <c r="G2635" s="21">
        <v>3</v>
      </c>
      <c r="H2635" s="21">
        <v>238</v>
      </c>
    </row>
    <row r="2636" spans="1:8" x14ac:dyDescent="0.25">
      <c r="A2636" s="21">
        <v>2035</v>
      </c>
      <c r="B2636" s="21">
        <v>2</v>
      </c>
      <c r="C2636" s="21">
        <v>1</v>
      </c>
      <c r="D2636" s="21" t="s">
        <v>69</v>
      </c>
      <c r="E2636" s="21" t="s">
        <v>73</v>
      </c>
      <c r="F2636" s="21" t="s">
        <v>72</v>
      </c>
      <c r="G2636" s="21">
        <v>4</v>
      </c>
      <c r="H2636" s="21">
        <v>222</v>
      </c>
    </row>
    <row r="2637" spans="1:8" x14ac:dyDescent="0.25">
      <c r="A2637" s="21">
        <v>2035</v>
      </c>
      <c r="B2637" s="21">
        <v>2</v>
      </c>
      <c r="C2637" s="21">
        <v>1</v>
      </c>
      <c r="D2637" s="21" t="s">
        <v>69</v>
      </c>
      <c r="E2637" s="21" t="s">
        <v>76</v>
      </c>
      <c r="F2637" s="21" t="s">
        <v>71</v>
      </c>
      <c r="G2637" s="21">
        <v>0</v>
      </c>
      <c r="H2637" s="21">
        <v>2</v>
      </c>
    </row>
    <row r="2638" spans="1:8" x14ac:dyDescent="0.25">
      <c r="A2638" s="21">
        <v>2035</v>
      </c>
      <c r="B2638" s="21">
        <v>2</v>
      </c>
      <c r="C2638" s="21">
        <v>1</v>
      </c>
      <c r="D2638" s="21" t="s">
        <v>69</v>
      </c>
      <c r="E2638" s="21" t="s">
        <v>76</v>
      </c>
      <c r="F2638" s="21" t="s">
        <v>71</v>
      </c>
      <c r="G2638" s="21">
        <v>1</v>
      </c>
      <c r="H2638" s="21">
        <v>7</v>
      </c>
    </row>
    <row r="2639" spans="1:8" x14ac:dyDescent="0.25">
      <c r="A2639" s="21">
        <v>2035</v>
      </c>
      <c r="B2639" s="21">
        <v>2</v>
      </c>
      <c r="C2639" s="21">
        <v>1</v>
      </c>
      <c r="D2639" s="21" t="s">
        <v>69</v>
      </c>
      <c r="E2639" s="21" t="s">
        <v>76</v>
      </c>
      <c r="F2639" s="21" t="s">
        <v>71</v>
      </c>
      <c r="G2639" s="21">
        <v>2</v>
      </c>
      <c r="H2639" s="21">
        <v>3</v>
      </c>
    </row>
    <row r="2640" spans="1:8" x14ac:dyDescent="0.25">
      <c r="A2640" s="21">
        <v>2035</v>
      </c>
      <c r="B2640" s="21">
        <v>2</v>
      </c>
      <c r="C2640" s="21">
        <v>1</v>
      </c>
      <c r="D2640" s="21" t="s">
        <v>69</v>
      </c>
      <c r="E2640" s="21" t="s">
        <v>76</v>
      </c>
      <c r="F2640" s="21" t="s">
        <v>71</v>
      </c>
      <c r="G2640" s="21">
        <v>3</v>
      </c>
      <c r="H2640" s="21">
        <v>3</v>
      </c>
    </row>
    <row r="2641" spans="1:8" x14ac:dyDescent="0.25">
      <c r="A2641" s="21">
        <v>2035</v>
      </c>
      <c r="B2641" s="21">
        <v>2</v>
      </c>
      <c r="C2641" s="21">
        <v>1</v>
      </c>
      <c r="D2641" s="21" t="s">
        <v>69</v>
      </c>
      <c r="E2641" s="21" t="s">
        <v>76</v>
      </c>
      <c r="F2641" s="21" t="s">
        <v>71</v>
      </c>
      <c r="G2641" s="21">
        <v>4</v>
      </c>
      <c r="H2641" s="21">
        <v>7</v>
      </c>
    </row>
    <row r="2642" spans="1:8" x14ac:dyDescent="0.25">
      <c r="A2642" s="21">
        <v>2035</v>
      </c>
      <c r="B2642" s="21">
        <v>2</v>
      </c>
      <c r="C2642" s="21">
        <v>1</v>
      </c>
      <c r="D2642" s="21" t="s">
        <v>69</v>
      </c>
      <c r="E2642" s="21" t="s">
        <v>76</v>
      </c>
      <c r="F2642" s="21" t="s">
        <v>72</v>
      </c>
      <c r="G2642" s="21">
        <v>0</v>
      </c>
      <c r="H2642" s="21">
        <v>292</v>
      </c>
    </row>
    <row r="2643" spans="1:8" x14ac:dyDescent="0.25">
      <c r="A2643" s="21">
        <v>2035</v>
      </c>
      <c r="B2643" s="21">
        <v>2</v>
      </c>
      <c r="C2643" s="21">
        <v>1</v>
      </c>
      <c r="D2643" s="21" t="s">
        <v>69</v>
      </c>
      <c r="E2643" s="21" t="s">
        <v>76</v>
      </c>
      <c r="F2643" s="21" t="s">
        <v>72</v>
      </c>
      <c r="G2643" s="21">
        <v>1</v>
      </c>
      <c r="H2643" s="21">
        <v>243</v>
      </c>
    </row>
    <row r="2644" spans="1:8" x14ac:dyDescent="0.25">
      <c r="A2644" s="21">
        <v>2035</v>
      </c>
      <c r="B2644" s="21">
        <v>2</v>
      </c>
      <c r="C2644" s="21">
        <v>1</v>
      </c>
      <c r="D2644" s="21" t="s">
        <v>69</v>
      </c>
      <c r="E2644" s="21" t="s">
        <v>76</v>
      </c>
      <c r="F2644" s="21" t="s">
        <v>72</v>
      </c>
      <c r="G2644" s="21">
        <v>2</v>
      </c>
      <c r="H2644" s="21">
        <v>333</v>
      </c>
    </row>
    <row r="2645" spans="1:8" x14ac:dyDescent="0.25">
      <c r="A2645" s="21">
        <v>2035</v>
      </c>
      <c r="B2645" s="21">
        <v>2</v>
      </c>
      <c r="C2645" s="21">
        <v>1</v>
      </c>
      <c r="D2645" s="21" t="s">
        <v>69</v>
      </c>
      <c r="E2645" s="21" t="s">
        <v>76</v>
      </c>
      <c r="F2645" s="21" t="s">
        <v>72</v>
      </c>
      <c r="G2645" s="21">
        <v>3</v>
      </c>
      <c r="H2645" s="21">
        <v>132</v>
      </c>
    </row>
    <row r="2646" spans="1:8" x14ac:dyDescent="0.25">
      <c r="A2646" s="21">
        <v>2035</v>
      </c>
      <c r="B2646" s="21">
        <v>2</v>
      </c>
      <c r="C2646" s="21">
        <v>1</v>
      </c>
      <c r="D2646" s="21" t="s">
        <v>69</v>
      </c>
      <c r="E2646" s="21" t="s">
        <v>76</v>
      </c>
      <c r="F2646" s="21" t="s">
        <v>72</v>
      </c>
      <c r="G2646" s="21">
        <v>4</v>
      </c>
      <c r="H2646" s="21">
        <v>91</v>
      </c>
    </row>
    <row r="2647" spans="1:8" x14ac:dyDescent="0.25">
      <c r="A2647" s="21">
        <v>2035</v>
      </c>
      <c r="B2647" s="21">
        <v>2</v>
      </c>
      <c r="C2647" s="21">
        <v>1</v>
      </c>
      <c r="D2647" s="21" t="s">
        <v>77</v>
      </c>
      <c r="E2647" s="21" t="s">
        <v>70</v>
      </c>
      <c r="F2647" s="21" t="s">
        <v>71</v>
      </c>
      <c r="G2647" s="21">
        <v>0</v>
      </c>
      <c r="H2647" s="21">
        <v>67</v>
      </c>
    </row>
    <row r="2648" spans="1:8" x14ac:dyDescent="0.25">
      <c r="A2648" s="21">
        <v>2035</v>
      </c>
      <c r="B2648" s="21">
        <v>2</v>
      </c>
      <c r="C2648" s="21">
        <v>1</v>
      </c>
      <c r="D2648" s="21" t="s">
        <v>77</v>
      </c>
      <c r="E2648" s="21" t="s">
        <v>70</v>
      </c>
      <c r="F2648" s="21" t="s">
        <v>71</v>
      </c>
      <c r="G2648" s="21">
        <v>1</v>
      </c>
      <c r="H2648" s="21">
        <v>565</v>
      </c>
    </row>
    <row r="2649" spans="1:8" x14ac:dyDescent="0.25">
      <c r="A2649" s="21">
        <v>2035</v>
      </c>
      <c r="B2649" s="21">
        <v>2</v>
      </c>
      <c r="C2649" s="21">
        <v>1</v>
      </c>
      <c r="D2649" s="21" t="s">
        <v>77</v>
      </c>
      <c r="E2649" s="21" t="s">
        <v>70</v>
      </c>
      <c r="F2649" s="21" t="s">
        <v>71</v>
      </c>
      <c r="G2649" s="21">
        <v>2</v>
      </c>
      <c r="H2649" s="21">
        <v>1393</v>
      </c>
    </row>
    <row r="2650" spans="1:8" x14ac:dyDescent="0.25">
      <c r="A2650" s="21">
        <v>2035</v>
      </c>
      <c r="B2650" s="21">
        <v>2</v>
      </c>
      <c r="C2650" s="21">
        <v>1</v>
      </c>
      <c r="D2650" s="21" t="s">
        <v>77</v>
      </c>
      <c r="E2650" s="21" t="s">
        <v>70</v>
      </c>
      <c r="F2650" s="21" t="s">
        <v>71</v>
      </c>
      <c r="G2650" s="21">
        <v>3</v>
      </c>
      <c r="H2650" s="21">
        <v>637</v>
      </c>
    </row>
    <row r="2651" spans="1:8" x14ac:dyDescent="0.25">
      <c r="A2651" s="21">
        <v>2035</v>
      </c>
      <c r="B2651" s="21">
        <v>2</v>
      </c>
      <c r="C2651" s="21">
        <v>1</v>
      </c>
      <c r="D2651" s="21" t="s">
        <v>77</v>
      </c>
      <c r="E2651" s="21" t="s">
        <v>70</v>
      </c>
      <c r="F2651" s="21" t="s">
        <v>71</v>
      </c>
      <c r="G2651" s="21">
        <v>4</v>
      </c>
      <c r="H2651" s="21">
        <v>363</v>
      </c>
    </row>
    <row r="2652" spans="1:8" x14ac:dyDescent="0.25">
      <c r="A2652" s="21">
        <v>2035</v>
      </c>
      <c r="B2652" s="21">
        <v>2</v>
      </c>
      <c r="C2652" s="21">
        <v>1</v>
      </c>
      <c r="D2652" s="21" t="s">
        <v>77</v>
      </c>
      <c r="E2652" s="21" t="s">
        <v>70</v>
      </c>
      <c r="F2652" s="21" t="s">
        <v>72</v>
      </c>
      <c r="G2652" s="21">
        <v>0</v>
      </c>
      <c r="H2652" s="21">
        <v>43</v>
      </c>
    </row>
    <row r="2653" spans="1:8" x14ac:dyDescent="0.25">
      <c r="A2653" s="21">
        <v>2035</v>
      </c>
      <c r="B2653" s="21">
        <v>2</v>
      </c>
      <c r="C2653" s="21">
        <v>1</v>
      </c>
      <c r="D2653" s="21" t="s">
        <v>77</v>
      </c>
      <c r="E2653" s="21" t="s">
        <v>70</v>
      </c>
      <c r="F2653" s="21" t="s">
        <v>72</v>
      </c>
      <c r="G2653" s="21">
        <v>1</v>
      </c>
      <c r="H2653" s="21">
        <v>893</v>
      </c>
    </row>
    <row r="2654" spans="1:8" x14ac:dyDescent="0.25">
      <c r="A2654" s="21">
        <v>2035</v>
      </c>
      <c r="B2654" s="21">
        <v>2</v>
      </c>
      <c r="C2654" s="21">
        <v>1</v>
      </c>
      <c r="D2654" s="21" t="s">
        <v>77</v>
      </c>
      <c r="E2654" s="21" t="s">
        <v>70</v>
      </c>
      <c r="F2654" s="21" t="s">
        <v>72</v>
      </c>
      <c r="G2654" s="21">
        <v>2</v>
      </c>
      <c r="H2654" s="21">
        <v>2574</v>
      </c>
    </row>
    <row r="2655" spans="1:8" x14ac:dyDescent="0.25">
      <c r="A2655" s="21">
        <v>2035</v>
      </c>
      <c r="B2655" s="21">
        <v>2</v>
      </c>
      <c r="C2655" s="21">
        <v>1</v>
      </c>
      <c r="D2655" s="21" t="s">
        <v>77</v>
      </c>
      <c r="E2655" s="21" t="s">
        <v>70</v>
      </c>
      <c r="F2655" s="21" t="s">
        <v>72</v>
      </c>
      <c r="G2655" s="21">
        <v>3</v>
      </c>
      <c r="H2655" s="21">
        <v>1212</v>
      </c>
    </row>
    <row r="2656" spans="1:8" x14ac:dyDescent="0.25">
      <c r="A2656" s="21">
        <v>2035</v>
      </c>
      <c r="B2656" s="21">
        <v>2</v>
      </c>
      <c r="C2656" s="21">
        <v>1</v>
      </c>
      <c r="D2656" s="21" t="s">
        <v>77</v>
      </c>
      <c r="E2656" s="21" t="s">
        <v>70</v>
      </c>
      <c r="F2656" s="21" t="s">
        <v>72</v>
      </c>
      <c r="G2656" s="21">
        <v>4</v>
      </c>
      <c r="H2656" s="21">
        <v>695</v>
      </c>
    </row>
    <row r="2657" spans="1:8" x14ac:dyDescent="0.25">
      <c r="A2657" s="21">
        <v>2035</v>
      </c>
      <c r="B2657" s="21">
        <v>2</v>
      </c>
      <c r="C2657" s="21">
        <v>1</v>
      </c>
      <c r="D2657" s="21" t="s">
        <v>77</v>
      </c>
      <c r="E2657" s="21" t="s">
        <v>74</v>
      </c>
      <c r="F2657" s="21" t="s">
        <v>71</v>
      </c>
      <c r="G2657" s="21">
        <v>1</v>
      </c>
      <c r="H2657" s="21">
        <v>1</v>
      </c>
    </row>
    <row r="2658" spans="1:8" x14ac:dyDescent="0.25">
      <c r="A2658" s="21">
        <v>2035</v>
      </c>
      <c r="B2658" s="21">
        <v>2</v>
      </c>
      <c r="C2658" s="21">
        <v>1</v>
      </c>
      <c r="D2658" s="21" t="s">
        <v>77</v>
      </c>
      <c r="E2658" s="21" t="s">
        <v>74</v>
      </c>
      <c r="F2658" s="21" t="s">
        <v>72</v>
      </c>
      <c r="G2658" s="21">
        <v>0</v>
      </c>
      <c r="H2658" s="21">
        <v>1</v>
      </c>
    </row>
    <row r="2659" spans="1:8" x14ac:dyDescent="0.25">
      <c r="A2659" s="21">
        <v>2035</v>
      </c>
      <c r="B2659" s="21">
        <v>2</v>
      </c>
      <c r="C2659" s="21">
        <v>1</v>
      </c>
      <c r="D2659" s="21" t="s">
        <v>77</v>
      </c>
      <c r="E2659" s="21" t="s">
        <v>74</v>
      </c>
      <c r="F2659" s="21" t="s">
        <v>72</v>
      </c>
      <c r="G2659" s="21">
        <v>1</v>
      </c>
      <c r="H2659" s="21">
        <v>6</v>
      </c>
    </row>
    <row r="2660" spans="1:8" x14ac:dyDescent="0.25">
      <c r="A2660" s="21">
        <v>2035</v>
      </c>
      <c r="B2660" s="21">
        <v>2</v>
      </c>
      <c r="C2660" s="21">
        <v>1</v>
      </c>
      <c r="D2660" s="21" t="s">
        <v>77</v>
      </c>
      <c r="E2660" s="21" t="s">
        <v>74</v>
      </c>
      <c r="F2660" s="21" t="s">
        <v>72</v>
      </c>
      <c r="G2660" s="21">
        <v>2</v>
      </c>
      <c r="H2660" s="21">
        <v>5</v>
      </c>
    </row>
    <row r="2661" spans="1:8" x14ac:dyDescent="0.25">
      <c r="A2661" s="21">
        <v>2035</v>
      </c>
      <c r="B2661" s="21">
        <v>2</v>
      </c>
      <c r="C2661" s="21">
        <v>1</v>
      </c>
      <c r="D2661" s="21" t="s">
        <v>77</v>
      </c>
      <c r="E2661" s="21" t="s">
        <v>73</v>
      </c>
      <c r="F2661" s="21" t="s">
        <v>71</v>
      </c>
      <c r="G2661" s="21">
        <v>0</v>
      </c>
      <c r="H2661" s="21">
        <v>154</v>
      </c>
    </row>
    <row r="2662" spans="1:8" x14ac:dyDescent="0.25">
      <c r="A2662" s="21">
        <v>2035</v>
      </c>
      <c r="B2662" s="21">
        <v>2</v>
      </c>
      <c r="C2662" s="21">
        <v>1</v>
      </c>
      <c r="D2662" s="21" t="s">
        <v>77</v>
      </c>
      <c r="E2662" s="21" t="s">
        <v>73</v>
      </c>
      <c r="F2662" s="21" t="s">
        <v>71</v>
      </c>
      <c r="G2662" s="21">
        <v>1</v>
      </c>
      <c r="H2662" s="21">
        <v>832</v>
      </c>
    </row>
    <row r="2663" spans="1:8" x14ac:dyDescent="0.25">
      <c r="A2663" s="21">
        <v>2035</v>
      </c>
      <c r="B2663" s="21">
        <v>2</v>
      </c>
      <c r="C2663" s="21">
        <v>1</v>
      </c>
      <c r="D2663" s="21" t="s">
        <v>77</v>
      </c>
      <c r="E2663" s="21" t="s">
        <v>73</v>
      </c>
      <c r="F2663" s="21" t="s">
        <v>71</v>
      </c>
      <c r="G2663" s="21">
        <v>2</v>
      </c>
      <c r="H2663" s="21">
        <v>1434</v>
      </c>
    </row>
    <row r="2664" spans="1:8" x14ac:dyDescent="0.25">
      <c r="A2664" s="21">
        <v>2035</v>
      </c>
      <c r="B2664" s="21">
        <v>2</v>
      </c>
      <c r="C2664" s="21">
        <v>1</v>
      </c>
      <c r="D2664" s="21" t="s">
        <v>77</v>
      </c>
      <c r="E2664" s="21" t="s">
        <v>73</v>
      </c>
      <c r="F2664" s="21" t="s">
        <v>71</v>
      </c>
      <c r="G2664" s="21">
        <v>3</v>
      </c>
      <c r="H2664" s="21">
        <v>698</v>
      </c>
    </row>
    <row r="2665" spans="1:8" x14ac:dyDescent="0.25">
      <c r="A2665" s="21">
        <v>2035</v>
      </c>
      <c r="B2665" s="21">
        <v>2</v>
      </c>
      <c r="C2665" s="21">
        <v>1</v>
      </c>
      <c r="D2665" s="21" t="s">
        <v>77</v>
      </c>
      <c r="E2665" s="21" t="s">
        <v>73</v>
      </c>
      <c r="F2665" s="21" t="s">
        <v>71</v>
      </c>
      <c r="G2665" s="21">
        <v>4</v>
      </c>
      <c r="H2665" s="21">
        <v>571</v>
      </c>
    </row>
    <row r="2666" spans="1:8" x14ac:dyDescent="0.25">
      <c r="A2666" s="21">
        <v>2035</v>
      </c>
      <c r="B2666" s="21">
        <v>2</v>
      </c>
      <c r="C2666" s="21">
        <v>1</v>
      </c>
      <c r="D2666" s="21" t="s">
        <v>77</v>
      </c>
      <c r="E2666" s="21" t="s">
        <v>73</v>
      </c>
      <c r="F2666" s="21" t="s">
        <v>72</v>
      </c>
      <c r="G2666" s="21">
        <v>0</v>
      </c>
      <c r="H2666" s="21">
        <v>43</v>
      </c>
    </row>
    <row r="2667" spans="1:8" x14ac:dyDescent="0.25">
      <c r="A2667" s="21">
        <v>2035</v>
      </c>
      <c r="B2667" s="21">
        <v>2</v>
      </c>
      <c r="C2667" s="21">
        <v>1</v>
      </c>
      <c r="D2667" s="21" t="s">
        <v>77</v>
      </c>
      <c r="E2667" s="21" t="s">
        <v>73</v>
      </c>
      <c r="F2667" s="21" t="s">
        <v>72</v>
      </c>
      <c r="G2667" s="21">
        <v>1</v>
      </c>
      <c r="H2667" s="21">
        <v>127</v>
      </c>
    </row>
    <row r="2668" spans="1:8" x14ac:dyDescent="0.25">
      <c r="A2668" s="21">
        <v>2035</v>
      </c>
      <c r="B2668" s="21">
        <v>2</v>
      </c>
      <c r="C2668" s="21">
        <v>1</v>
      </c>
      <c r="D2668" s="21" t="s">
        <v>77</v>
      </c>
      <c r="E2668" s="21" t="s">
        <v>73</v>
      </c>
      <c r="F2668" s="21" t="s">
        <v>72</v>
      </c>
      <c r="G2668" s="21">
        <v>2</v>
      </c>
      <c r="H2668" s="21">
        <v>384</v>
      </c>
    </row>
    <row r="2669" spans="1:8" x14ac:dyDescent="0.25">
      <c r="A2669" s="21">
        <v>2035</v>
      </c>
      <c r="B2669" s="21">
        <v>2</v>
      </c>
      <c r="C2669" s="21">
        <v>1</v>
      </c>
      <c r="D2669" s="21" t="s">
        <v>77</v>
      </c>
      <c r="E2669" s="21" t="s">
        <v>73</v>
      </c>
      <c r="F2669" s="21" t="s">
        <v>72</v>
      </c>
      <c r="G2669" s="21">
        <v>3</v>
      </c>
      <c r="H2669" s="21">
        <v>234</v>
      </c>
    </row>
    <row r="2670" spans="1:8" x14ac:dyDescent="0.25">
      <c r="A2670" s="21">
        <v>2035</v>
      </c>
      <c r="B2670" s="21">
        <v>2</v>
      </c>
      <c r="C2670" s="21">
        <v>1</v>
      </c>
      <c r="D2670" s="21" t="s">
        <v>77</v>
      </c>
      <c r="E2670" s="21" t="s">
        <v>73</v>
      </c>
      <c r="F2670" s="21" t="s">
        <v>72</v>
      </c>
      <c r="G2670" s="21">
        <v>4</v>
      </c>
      <c r="H2670" s="21">
        <v>192</v>
      </c>
    </row>
    <row r="2671" spans="1:8" x14ac:dyDescent="0.25">
      <c r="A2671" s="21">
        <v>2035</v>
      </c>
      <c r="B2671" s="21">
        <v>2</v>
      </c>
      <c r="C2671" s="21">
        <v>1</v>
      </c>
      <c r="D2671" s="21" t="s">
        <v>77</v>
      </c>
      <c r="E2671" s="21" t="s">
        <v>76</v>
      </c>
      <c r="F2671" s="21" t="s">
        <v>71</v>
      </c>
      <c r="G2671" s="21">
        <v>0</v>
      </c>
      <c r="H2671" s="21">
        <v>111</v>
      </c>
    </row>
    <row r="2672" spans="1:8" x14ac:dyDescent="0.25">
      <c r="A2672" s="21">
        <v>2035</v>
      </c>
      <c r="B2672" s="21">
        <v>2</v>
      </c>
      <c r="C2672" s="21">
        <v>1</v>
      </c>
      <c r="D2672" s="21" t="s">
        <v>77</v>
      </c>
      <c r="E2672" s="21" t="s">
        <v>76</v>
      </c>
      <c r="F2672" s="21" t="s">
        <v>71</v>
      </c>
      <c r="G2672" s="21">
        <v>1</v>
      </c>
      <c r="H2672" s="21">
        <v>175</v>
      </c>
    </row>
    <row r="2673" spans="1:8" x14ac:dyDescent="0.25">
      <c r="A2673" s="21">
        <v>2035</v>
      </c>
      <c r="B2673" s="21">
        <v>2</v>
      </c>
      <c r="C2673" s="21">
        <v>1</v>
      </c>
      <c r="D2673" s="21" t="s">
        <v>77</v>
      </c>
      <c r="E2673" s="21" t="s">
        <v>76</v>
      </c>
      <c r="F2673" s="21" t="s">
        <v>71</v>
      </c>
      <c r="G2673" s="21">
        <v>2</v>
      </c>
      <c r="H2673" s="21">
        <v>281</v>
      </c>
    </row>
    <row r="2674" spans="1:8" x14ac:dyDescent="0.25">
      <c r="A2674" s="21">
        <v>2035</v>
      </c>
      <c r="B2674" s="21">
        <v>2</v>
      </c>
      <c r="C2674" s="21">
        <v>1</v>
      </c>
      <c r="D2674" s="21" t="s">
        <v>77</v>
      </c>
      <c r="E2674" s="21" t="s">
        <v>76</v>
      </c>
      <c r="F2674" s="21" t="s">
        <v>71</v>
      </c>
      <c r="G2674" s="21">
        <v>3</v>
      </c>
      <c r="H2674" s="21">
        <v>130</v>
      </c>
    </row>
    <row r="2675" spans="1:8" x14ac:dyDescent="0.25">
      <c r="A2675" s="21">
        <v>2035</v>
      </c>
      <c r="B2675" s="21">
        <v>2</v>
      </c>
      <c r="C2675" s="21">
        <v>1</v>
      </c>
      <c r="D2675" s="21" t="s">
        <v>77</v>
      </c>
      <c r="E2675" s="21" t="s">
        <v>76</v>
      </c>
      <c r="F2675" s="21" t="s">
        <v>71</v>
      </c>
      <c r="G2675" s="21">
        <v>4</v>
      </c>
      <c r="H2675" s="21">
        <v>145</v>
      </c>
    </row>
    <row r="2676" spans="1:8" x14ac:dyDescent="0.25">
      <c r="A2676" s="21">
        <v>2035</v>
      </c>
      <c r="B2676" s="21">
        <v>2</v>
      </c>
      <c r="C2676" s="21">
        <v>1</v>
      </c>
      <c r="D2676" s="21" t="s">
        <v>77</v>
      </c>
      <c r="E2676" s="21" t="s">
        <v>76</v>
      </c>
      <c r="F2676" s="21" t="s">
        <v>72</v>
      </c>
      <c r="G2676" s="21">
        <v>0</v>
      </c>
      <c r="H2676" s="21">
        <v>194</v>
      </c>
    </row>
    <row r="2677" spans="1:8" x14ac:dyDescent="0.25">
      <c r="A2677" s="21">
        <v>2035</v>
      </c>
      <c r="B2677" s="21">
        <v>2</v>
      </c>
      <c r="C2677" s="21">
        <v>1</v>
      </c>
      <c r="D2677" s="21" t="s">
        <v>77</v>
      </c>
      <c r="E2677" s="21" t="s">
        <v>76</v>
      </c>
      <c r="F2677" s="21" t="s">
        <v>72</v>
      </c>
      <c r="G2677" s="21">
        <v>1</v>
      </c>
      <c r="H2677" s="21">
        <v>200</v>
      </c>
    </row>
    <row r="2678" spans="1:8" x14ac:dyDescent="0.25">
      <c r="A2678" s="21">
        <v>2035</v>
      </c>
      <c r="B2678" s="21">
        <v>2</v>
      </c>
      <c r="C2678" s="21">
        <v>1</v>
      </c>
      <c r="D2678" s="21" t="s">
        <v>77</v>
      </c>
      <c r="E2678" s="21" t="s">
        <v>76</v>
      </c>
      <c r="F2678" s="21" t="s">
        <v>72</v>
      </c>
      <c r="G2678" s="21">
        <v>2</v>
      </c>
      <c r="H2678" s="21">
        <v>229</v>
      </c>
    </row>
    <row r="2679" spans="1:8" x14ac:dyDescent="0.25">
      <c r="A2679" s="21">
        <v>2035</v>
      </c>
      <c r="B2679" s="21">
        <v>2</v>
      </c>
      <c r="C2679" s="21">
        <v>1</v>
      </c>
      <c r="D2679" s="21" t="s">
        <v>77</v>
      </c>
      <c r="E2679" s="21" t="s">
        <v>76</v>
      </c>
      <c r="F2679" s="21" t="s">
        <v>72</v>
      </c>
      <c r="G2679" s="21">
        <v>3</v>
      </c>
      <c r="H2679" s="21">
        <v>109</v>
      </c>
    </row>
    <row r="2680" spans="1:8" x14ac:dyDescent="0.25">
      <c r="A2680" s="21">
        <v>2035</v>
      </c>
      <c r="B2680" s="21">
        <v>2</v>
      </c>
      <c r="C2680" s="21">
        <v>1</v>
      </c>
      <c r="D2680" s="21" t="s">
        <v>77</v>
      </c>
      <c r="E2680" s="21" t="s">
        <v>76</v>
      </c>
      <c r="F2680" s="21" t="s">
        <v>72</v>
      </c>
      <c r="G2680" s="21">
        <v>4</v>
      </c>
      <c r="H2680" s="21">
        <v>67</v>
      </c>
    </row>
    <row r="2681" spans="1:8" x14ac:dyDescent="0.25">
      <c r="A2681" s="21">
        <v>2035</v>
      </c>
      <c r="B2681" s="21">
        <v>2</v>
      </c>
      <c r="C2681" s="21">
        <v>1</v>
      </c>
      <c r="D2681" s="21" t="s">
        <v>79</v>
      </c>
      <c r="E2681" s="21" t="s">
        <v>70</v>
      </c>
      <c r="F2681" s="21" t="s">
        <v>71</v>
      </c>
      <c r="G2681" s="21">
        <v>0</v>
      </c>
      <c r="H2681" s="21">
        <v>7</v>
      </c>
    </row>
    <row r="2682" spans="1:8" x14ac:dyDescent="0.25">
      <c r="A2682" s="21">
        <v>2035</v>
      </c>
      <c r="B2682" s="21">
        <v>2</v>
      </c>
      <c r="C2682" s="21">
        <v>1</v>
      </c>
      <c r="D2682" s="21" t="s">
        <v>79</v>
      </c>
      <c r="E2682" s="21" t="s">
        <v>70</v>
      </c>
      <c r="F2682" s="21" t="s">
        <v>71</v>
      </c>
      <c r="G2682" s="21">
        <v>1</v>
      </c>
      <c r="H2682" s="21">
        <v>124</v>
      </c>
    </row>
    <row r="2683" spans="1:8" x14ac:dyDescent="0.25">
      <c r="A2683" s="21">
        <v>2035</v>
      </c>
      <c r="B2683" s="21">
        <v>2</v>
      </c>
      <c r="C2683" s="21">
        <v>1</v>
      </c>
      <c r="D2683" s="21" t="s">
        <v>79</v>
      </c>
      <c r="E2683" s="21" t="s">
        <v>70</v>
      </c>
      <c r="F2683" s="21" t="s">
        <v>71</v>
      </c>
      <c r="G2683" s="21">
        <v>2</v>
      </c>
      <c r="H2683" s="21">
        <v>343</v>
      </c>
    </row>
    <row r="2684" spans="1:8" x14ac:dyDescent="0.25">
      <c r="A2684" s="21">
        <v>2035</v>
      </c>
      <c r="B2684" s="21">
        <v>2</v>
      </c>
      <c r="C2684" s="21">
        <v>1</v>
      </c>
      <c r="D2684" s="21" t="s">
        <v>79</v>
      </c>
      <c r="E2684" s="21" t="s">
        <v>70</v>
      </c>
      <c r="F2684" s="21" t="s">
        <v>71</v>
      </c>
      <c r="G2684" s="21">
        <v>3</v>
      </c>
      <c r="H2684" s="21">
        <v>157</v>
      </c>
    </row>
    <row r="2685" spans="1:8" x14ac:dyDescent="0.25">
      <c r="A2685" s="21">
        <v>2035</v>
      </c>
      <c r="B2685" s="21">
        <v>2</v>
      </c>
      <c r="C2685" s="21">
        <v>1</v>
      </c>
      <c r="D2685" s="21" t="s">
        <v>79</v>
      </c>
      <c r="E2685" s="21" t="s">
        <v>70</v>
      </c>
      <c r="F2685" s="21" t="s">
        <v>71</v>
      </c>
      <c r="G2685" s="21">
        <v>4</v>
      </c>
      <c r="H2685" s="21">
        <v>85</v>
      </c>
    </row>
    <row r="2686" spans="1:8" x14ac:dyDescent="0.25">
      <c r="A2686" s="21">
        <v>2035</v>
      </c>
      <c r="B2686" s="21">
        <v>2</v>
      </c>
      <c r="C2686" s="21">
        <v>1</v>
      </c>
      <c r="D2686" s="21" t="s">
        <v>79</v>
      </c>
      <c r="E2686" s="21" t="s">
        <v>70</v>
      </c>
      <c r="F2686" s="21" t="s">
        <v>72</v>
      </c>
      <c r="G2686" s="21">
        <v>0</v>
      </c>
      <c r="H2686" s="21">
        <v>10</v>
      </c>
    </row>
    <row r="2687" spans="1:8" x14ac:dyDescent="0.25">
      <c r="A2687" s="21">
        <v>2035</v>
      </c>
      <c r="B2687" s="21">
        <v>2</v>
      </c>
      <c r="C2687" s="21">
        <v>1</v>
      </c>
      <c r="D2687" s="21" t="s">
        <v>79</v>
      </c>
      <c r="E2687" s="21" t="s">
        <v>70</v>
      </c>
      <c r="F2687" s="21" t="s">
        <v>72</v>
      </c>
      <c r="G2687" s="21">
        <v>1</v>
      </c>
      <c r="H2687" s="21">
        <v>303</v>
      </c>
    </row>
    <row r="2688" spans="1:8" x14ac:dyDescent="0.25">
      <c r="A2688" s="21">
        <v>2035</v>
      </c>
      <c r="B2688" s="21">
        <v>2</v>
      </c>
      <c r="C2688" s="21">
        <v>1</v>
      </c>
      <c r="D2688" s="21" t="s">
        <v>79</v>
      </c>
      <c r="E2688" s="21" t="s">
        <v>70</v>
      </c>
      <c r="F2688" s="21" t="s">
        <v>72</v>
      </c>
      <c r="G2688" s="21">
        <v>2</v>
      </c>
      <c r="H2688" s="21">
        <v>726</v>
      </c>
    </row>
    <row r="2689" spans="1:8" x14ac:dyDescent="0.25">
      <c r="A2689" s="21">
        <v>2035</v>
      </c>
      <c r="B2689" s="21">
        <v>2</v>
      </c>
      <c r="C2689" s="21">
        <v>1</v>
      </c>
      <c r="D2689" s="21" t="s">
        <v>79</v>
      </c>
      <c r="E2689" s="21" t="s">
        <v>70</v>
      </c>
      <c r="F2689" s="21" t="s">
        <v>72</v>
      </c>
      <c r="G2689" s="21">
        <v>3</v>
      </c>
      <c r="H2689" s="21">
        <v>332</v>
      </c>
    </row>
    <row r="2690" spans="1:8" x14ac:dyDescent="0.25">
      <c r="A2690" s="21">
        <v>2035</v>
      </c>
      <c r="B2690" s="21">
        <v>2</v>
      </c>
      <c r="C2690" s="21">
        <v>1</v>
      </c>
      <c r="D2690" s="21" t="s">
        <v>79</v>
      </c>
      <c r="E2690" s="21" t="s">
        <v>70</v>
      </c>
      <c r="F2690" s="21" t="s">
        <v>72</v>
      </c>
      <c r="G2690" s="21">
        <v>4</v>
      </c>
      <c r="H2690" s="21">
        <v>176</v>
      </c>
    </row>
    <row r="2691" spans="1:8" x14ac:dyDescent="0.25">
      <c r="A2691" s="21">
        <v>2035</v>
      </c>
      <c r="B2691" s="21">
        <v>2</v>
      </c>
      <c r="C2691" s="21">
        <v>1</v>
      </c>
      <c r="D2691" s="21" t="s">
        <v>79</v>
      </c>
      <c r="E2691" s="21" t="s">
        <v>74</v>
      </c>
      <c r="F2691" s="21" t="s">
        <v>72</v>
      </c>
      <c r="G2691" s="21">
        <v>0</v>
      </c>
      <c r="H2691" s="21">
        <v>2</v>
      </c>
    </row>
    <row r="2692" spans="1:8" x14ac:dyDescent="0.25">
      <c r="A2692" s="21">
        <v>2035</v>
      </c>
      <c r="B2692" s="21">
        <v>2</v>
      </c>
      <c r="C2692" s="21">
        <v>1</v>
      </c>
      <c r="D2692" s="21" t="s">
        <v>79</v>
      </c>
      <c r="E2692" s="21" t="s">
        <v>74</v>
      </c>
      <c r="F2692" s="21" t="s">
        <v>72</v>
      </c>
      <c r="G2692" s="21">
        <v>1</v>
      </c>
      <c r="H2692" s="21">
        <v>3</v>
      </c>
    </row>
    <row r="2693" spans="1:8" x14ac:dyDescent="0.25">
      <c r="A2693" s="21">
        <v>2035</v>
      </c>
      <c r="B2693" s="21">
        <v>2</v>
      </c>
      <c r="C2693" s="21">
        <v>1</v>
      </c>
      <c r="D2693" s="21" t="s">
        <v>79</v>
      </c>
      <c r="E2693" s="21" t="s">
        <v>74</v>
      </c>
      <c r="F2693" s="21" t="s">
        <v>72</v>
      </c>
      <c r="G2693" s="21">
        <v>2</v>
      </c>
      <c r="H2693" s="21">
        <v>1</v>
      </c>
    </row>
    <row r="2694" spans="1:8" x14ac:dyDescent="0.25">
      <c r="A2694" s="21">
        <v>2035</v>
      </c>
      <c r="B2694" s="21">
        <v>2</v>
      </c>
      <c r="C2694" s="21">
        <v>1</v>
      </c>
      <c r="D2694" s="21" t="s">
        <v>79</v>
      </c>
      <c r="E2694" s="21" t="s">
        <v>73</v>
      </c>
      <c r="F2694" s="21" t="s">
        <v>71</v>
      </c>
      <c r="G2694" s="21">
        <v>0</v>
      </c>
      <c r="H2694" s="21">
        <v>21</v>
      </c>
    </row>
    <row r="2695" spans="1:8" x14ac:dyDescent="0.25">
      <c r="A2695" s="21">
        <v>2035</v>
      </c>
      <c r="B2695" s="21">
        <v>2</v>
      </c>
      <c r="C2695" s="21">
        <v>1</v>
      </c>
      <c r="D2695" s="21" t="s">
        <v>79</v>
      </c>
      <c r="E2695" s="21" t="s">
        <v>73</v>
      </c>
      <c r="F2695" s="21" t="s">
        <v>71</v>
      </c>
      <c r="G2695" s="21">
        <v>1</v>
      </c>
      <c r="H2695" s="21">
        <v>174</v>
      </c>
    </row>
    <row r="2696" spans="1:8" x14ac:dyDescent="0.25">
      <c r="A2696" s="21">
        <v>2035</v>
      </c>
      <c r="B2696" s="21">
        <v>2</v>
      </c>
      <c r="C2696" s="21">
        <v>1</v>
      </c>
      <c r="D2696" s="21" t="s">
        <v>79</v>
      </c>
      <c r="E2696" s="21" t="s">
        <v>73</v>
      </c>
      <c r="F2696" s="21" t="s">
        <v>71</v>
      </c>
      <c r="G2696" s="21">
        <v>2</v>
      </c>
      <c r="H2696" s="21">
        <v>336</v>
      </c>
    </row>
    <row r="2697" spans="1:8" x14ac:dyDescent="0.25">
      <c r="A2697" s="21">
        <v>2035</v>
      </c>
      <c r="B2697" s="21">
        <v>2</v>
      </c>
      <c r="C2697" s="21">
        <v>1</v>
      </c>
      <c r="D2697" s="21" t="s">
        <v>79</v>
      </c>
      <c r="E2697" s="21" t="s">
        <v>73</v>
      </c>
      <c r="F2697" s="21" t="s">
        <v>71</v>
      </c>
      <c r="G2697" s="21">
        <v>3</v>
      </c>
      <c r="H2697" s="21">
        <v>182</v>
      </c>
    </row>
    <row r="2698" spans="1:8" x14ac:dyDescent="0.25">
      <c r="A2698" s="21">
        <v>2035</v>
      </c>
      <c r="B2698" s="21">
        <v>2</v>
      </c>
      <c r="C2698" s="21">
        <v>1</v>
      </c>
      <c r="D2698" s="21" t="s">
        <v>79</v>
      </c>
      <c r="E2698" s="21" t="s">
        <v>73</v>
      </c>
      <c r="F2698" s="21" t="s">
        <v>71</v>
      </c>
      <c r="G2698" s="21">
        <v>4</v>
      </c>
      <c r="H2698" s="21">
        <v>123</v>
      </c>
    </row>
    <row r="2699" spans="1:8" x14ac:dyDescent="0.25">
      <c r="A2699" s="21">
        <v>2035</v>
      </c>
      <c r="B2699" s="21">
        <v>2</v>
      </c>
      <c r="C2699" s="21">
        <v>1</v>
      </c>
      <c r="D2699" s="21" t="s">
        <v>79</v>
      </c>
      <c r="E2699" s="21" t="s">
        <v>73</v>
      </c>
      <c r="F2699" s="21" t="s">
        <v>72</v>
      </c>
      <c r="G2699" s="21">
        <v>0</v>
      </c>
      <c r="H2699" s="21">
        <v>13</v>
      </c>
    </row>
    <row r="2700" spans="1:8" x14ac:dyDescent="0.25">
      <c r="A2700" s="21">
        <v>2035</v>
      </c>
      <c r="B2700" s="21">
        <v>2</v>
      </c>
      <c r="C2700" s="21">
        <v>1</v>
      </c>
      <c r="D2700" s="21" t="s">
        <v>79</v>
      </c>
      <c r="E2700" s="21" t="s">
        <v>73</v>
      </c>
      <c r="F2700" s="21" t="s">
        <v>72</v>
      </c>
      <c r="G2700" s="21">
        <v>1</v>
      </c>
      <c r="H2700" s="21">
        <v>20</v>
      </c>
    </row>
    <row r="2701" spans="1:8" x14ac:dyDescent="0.25">
      <c r="A2701" s="21">
        <v>2035</v>
      </c>
      <c r="B2701" s="21">
        <v>2</v>
      </c>
      <c r="C2701" s="21">
        <v>1</v>
      </c>
      <c r="D2701" s="21" t="s">
        <v>79</v>
      </c>
      <c r="E2701" s="21" t="s">
        <v>73</v>
      </c>
      <c r="F2701" s="21" t="s">
        <v>72</v>
      </c>
      <c r="G2701" s="21">
        <v>2</v>
      </c>
      <c r="H2701" s="21">
        <v>88</v>
      </c>
    </row>
    <row r="2702" spans="1:8" x14ac:dyDescent="0.25">
      <c r="A2702" s="21">
        <v>2035</v>
      </c>
      <c r="B2702" s="21">
        <v>2</v>
      </c>
      <c r="C2702" s="21">
        <v>1</v>
      </c>
      <c r="D2702" s="21" t="s">
        <v>79</v>
      </c>
      <c r="E2702" s="21" t="s">
        <v>73</v>
      </c>
      <c r="F2702" s="21" t="s">
        <v>72</v>
      </c>
      <c r="G2702" s="21">
        <v>3</v>
      </c>
      <c r="H2702" s="21">
        <v>55</v>
      </c>
    </row>
    <row r="2703" spans="1:8" x14ac:dyDescent="0.25">
      <c r="A2703" s="21">
        <v>2035</v>
      </c>
      <c r="B2703" s="21">
        <v>2</v>
      </c>
      <c r="C2703" s="21">
        <v>1</v>
      </c>
      <c r="D2703" s="21" t="s">
        <v>79</v>
      </c>
      <c r="E2703" s="21" t="s">
        <v>73</v>
      </c>
      <c r="F2703" s="21" t="s">
        <v>72</v>
      </c>
      <c r="G2703" s="21">
        <v>4</v>
      </c>
      <c r="H2703" s="21">
        <v>44</v>
      </c>
    </row>
    <row r="2704" spans="1:8" x14ac:dyDescent="0.25">
      <c r="A2704" s="21">
        <v>2035</v>
      </c>
      <c r="B2704" s="21">
        <v>2</v>
      </c>
      <c r="C2704" s="21">
        <v>1</v>
      </c>
      <c r="D2704" s="21" t="s">
        <v>79</v>
      </c>
      <c r="E2704" s="21" t="s">
        <v>76</v>
      </c>
      <c r="F2704" s="21" t="s">
        <v>71</v>
      </c>
      <c r="G2704" s="21">
        <v>0</v>
      </c>
      <c r="H2704" s="21">
        <v>15</v>
      </c>
    </row>
    <row r="2705" spans="1:8" x14ac:dyDescent="0.25">
      <c r="A2705" s="21">
        <v>2035</v>
      </c>
      <c r="B2705" s="21">
        <v>2</v>
      </c>
      <c r="C2705" s="21">
        <v>1</v>
      </c>
      <c r="D2705" s="21" t="s">
        <v>79</v>
      </c>
      <c r="E2705" s="21" t="s">
        <v>76</v>
      </c>
      <c r="F2705" s="21" t="s">
        <v>71</v>
      </c>
      <c r="G2705" s="21">
        <v>1</v>
      </c>
      <c r="H2705" s="21">
        <v>6</v>
      </c>
    </row>
    <row r="2706" spans="1:8" x14ac:dyDescent="0.25">
      <c r="A2706" s="21">
        <v>2035</v>
      </c>
      <c r="B2706" s="21">
        <v>2</v>
      </c>
      <c r="C2706" s="21">
        <v>1</v>
      </c>
      <c r="D2706" s="21" t="s">
        <v>79</v>
      </c>
      <c r="E2706" s="21" t="s">
        <v>76</v>
      </c>
      <c r="F2706" s="21" t="s">
        <v>71</v>
      </c>
      <c r="G2706" s="21">
        <v>2</v>
      </c>
      <c r="H2706" s="21">
        <v>25</v>
      </c>
    </row>
    <row r="2707" spans="1:8" x14ac:dyDescent="0.25">
      <c r="A2707" s="21">
        <v>2035</v>
      </c>
      <c r="B2707" s="21">
        <v>2</v>
      </c>
      <c r="C2707" s="21">
        <v>1</v>
      </c>
      <c r="D2707" s="21" t="s">
        <v>79</v>
      </c>
      <c r="E2707" s="21" t="s">
        <v>76</v>
      </c>
      <c r="F2707" s="21" t="s">
        <v>71</v>
      </c>
      <c r="G2707" s="21">
        <v>3</v>
      </c>
      <c r="H2707" s="21">
        <v>11</v>
      </c>
    </row>
    <row r="2708" spans="1:8" x14ac:dyDescent="0.25">
      <c r="A2708" s="21">
        <v>2035</v>
      </c>
      <c r="B2708" s="21">
        <v>2</v>
      </c>
      <c r="C2708" s="21">
        <v>1</v>
      </c>
      <c r="D2708" s="21" t="s">
        <v>79</v>
      </c>
      <c r="E2708" s="21" t="s">
        <v>76</v>
      </c>
      <c r="F2708" s="21" t="s">
        <v>71</v>
      </c>
      <c r="G2708" s="21">
        <v>4</v>
      </c>
      <c r="H2708" s="21">
        <v>8</v>
      </c>
    </row>
    <row r="2709" spans="1:8" x14ac:dyDescent="0.25">
      <c r="A2709" s="21">
        <v>2035</v>
      </c>
      <c r="B2709" s="21">
        <v>2</v>
      </c>
      <c r="C2709" s="21">
        <v>1</v>
      </c>
      <c r="D2709" s="21" t="s">
        <v>79</v>
      </c>
      <c r="E2709" s="21" t="s">
        <v>76</v>
      </c>
      <c r="F2709" s="21" t="s">
        <v>72</v>
      </c>
      <c r="G2709" s="21">
        <v>0</v>
      </c>
      <c r="H2709" s="21">
        <v>23</v>
      </c>
    </row>
    <row r="2710" spans="1:8" x14ac:dyDescent="0.25">
      <c r="A2710" s="21">
        <v>2035</v>
      </c>
      <c r="B2710" s="21">
        <v>2</v>
      </c>
      <c r="C2710" s="21">
        <v>1</v>
      </c>
      <c r="D2710" s="21" t="s">
        <v>79</v>
      </c>
      <c r="E2710" s="21" t="s">
        <v>76</v>
      </c>
      <c r="F2710" s="21" t="s">
        <v>72</v>
      </c>
      <c r="G2710" s="21">
        <v>1</v>
      </c>
      <c r="H2710" s="21">
        <v>34</v>
      </c>
    </row>
    <row r="2711" spans="1:8" x14ac:dyDescent="0.25">
      <c r="A2711" s="21">
        <v>2035</v>
      </c>
      <c r="B2711" s="21">
        <v>2</v>
      </c>
      <c r="C2711" s="21">
        <v>1</v>
      </c>
      <c r="D2711" s="21" t="s">
        <v>79</v>
      </c>
      <c r="E2711" s="21" t="s">
        <v>76</v>
      </c>
      <c r="F2711" s="21" t="s">
        <v>72</v>
      </c>
      <c r="G2711" s="21">
        <v>2</v>
      </c>
      <c r="H2711" s="21">
        <v>47</v>
      </c>
    </row>
    <row r="2712" spans="1:8" x14ac:dyDescent="0.25">
      <c r="A2712" s="21">
        <v>2035</v>
      </c>
      <c r="B2712" s="21">
        <v>2</v>
      </c>
      <c r="C2712" s="21">
        <v>1</v>
      </c>
      <c r="D2712" s="21" t="s">
        <v>79</v>
      </c>
      <c r="E2712" s="21" t="s">
        <v>76</v>
      </c>
      <c r="F2712" s="21" t="s">
        <v>72</v>
      </c>
      <c r="G2712" s="21">
        <v>3</v>
      </c>
      <c r="H2712" s="21">
        <v>14</v>
      </c>
    </row>
    <row r="2713" spans="1:8" x14ac:dyDescent="0.25">
      <c r="A2713" s="21">
        <v>2035</v>
      </c>
      <c r="B2713" s="21">
        <v>2</v>
      </c>
      <c r="C2713" s="21">
        <v>1</v>
      </c>
      <c r="D2713" s="21" t="s">
        <v>79</v>
      </c>
      <c r="E2713" s="21" t="s">
        <v>76</v>
      </c>
      <c r="F2713" s="21" t="s">
        <v>72</v>
      </c>
      <c r="G2713" s="21">
        <v>4</v>
      </c>
      <c r="H2713" s="21">
        <v>15</v>
      </c>
    </row>
    <row r="2714" spans="1:8" x14ac:dyDescent="0.25">
      <c r="A2714" s="21">
        <v>2035</v>
      </c>
      <c r="B2714" s="21">
        <v>2</v>
      </c>
      <c r="C2714" s="21">
        <v>1</v>
      </c>
      <c r="D2714" s="21" t="s">
        <v>78</v>
      </c>
      <c r="E2714" s="21" t="s">
        <v>70</v>
      </c>
      <c r="F2714" s="21" t="s">
        <v>71</v>
      </c>
      <c r="G2714" s="21">
        <v>0</v>
      </c>
      <c r="H2714" s="21">
        <v>26</v>
      </c>
    </row>
    <row r="2715" spans="1:8" x14ac:dyDescent="0.25">
      <c r="A2715" s="21">
        <v>2035</v>
      </c>
      <c r="B2715" s="21">
        <v>2</v>
      </c>
      <c r="C2715" s="21">
        <v>1</v>
      </c>
      <c r="D2715" s="21" t="s">
        <v>78</v>
      </c>
      <c r="E2715" s="21" t="s">
        <v>70</v>
      </c>
      <c r="F2715" s="21" t="s">
        <v>71</v>
      </c>
      <c r="G2715" s="21">
        <v>1</v>
      </c>
      <c r="H2715" s="21">
        <v>214</v>
      </c>
    </row>
    <row r="2716" spans="1:8" x14ac:dyDescent="0.25">
      <c r="A2716" s="21">
        <v>2035</v>
      </c>
      <c r="B2716" s="21">
        <v>2</v>
      </c>
      <c r="C2716" s="21">
        <v>1</v>
      </c>
      <c r="D2716" s="21" t="s">
        <v>78</v>
      </c>
      <c r="E2716" s="21" t="s">
        <v>70</v>
      </c>
      <c r="F2716" s="21" t="s">
        <v>71</v>
      </c>
      <c r="G2716" s="21">
        <v>2</v>
      </c>
      <c r="H2716" s="21">
        <v>566</v>
      </c>
    </row>
    <row r="2717" spans="1:8" x14ac:dyDescent="0.25">
      <c r="A2717" s="21">
        <v>2035</v>
      </c>
      <c r="B2717" s="21">
        <v>2</v>
      </c>
      <c r="C2717" s="21">
        <v>1</v>
      </c>
      <c r="D2717" s="21" t="s">
        <v>78</v>
      </c>
      <c r="E2717" s="21" t="s">
        <v>70</v>
      </c>
      <c r="F2717" s="21" t="s">
        <v>71</v>
      </c>
      <c r="G2717" s="21">
        <v>3</v>
      </c>
      <c r="H2717" s="21">
        <v>245</v>
      </c>
    </row>
    <row r="2718" spans="1:8" x14ac:dyDescent="0.25">
      <c r="A2718" s="21">
        <v>2035</v>
      </c>
      <c r="B2718" s="21">
        <v>2</v>
      </c>
      <c r="C2718" s="21">
        <v>1</v>
      </c>
      <c r="D2718" s="21" t="s">
        <v>78</v>
      </c>
      <c r="E2718" s="21" t="s">
        <v>70</v>
      </c>
      <c r="F2718" s="21" t="s">
        <v>71</v>
      </c>
      <c r="G2718" s="21">
        <v>4</v>
      </c>
      <c r="H2718" s="21">
        <v>172</v>
      </c>
    </row>
    <row r="2719" spans="1:8" x14ac:dyDescent="0.25">
      <c r="A2719" s="21">
        <v>2035</v>
      </c>
      <c r="B2719" s="21">
        <v>2</v>
      </c>
      <c r="C2719" s="21">
        <v>1</v>
      </c>
      <c r="D2719" s="21" t="s">
        <v>78</v>
      </c>
      <c r="E2719" s="21" t="s">
        <v>70</v>
      </c>
      <c r="F2719" s="21" t="s">
        <v>72</v>
      </c>
      <c r="G2719" s="21">
        <v>0</v>
      </c>
      <c r="H2719" s="21">
        <v>48</v>
      </c>
    </row>
    <row r="2720" spans="1:8" x14ac:dyDescent="0.25">
      <c r="A2720" s="21">
        <v>2035</v>
      </c>
      <c r="B2720" s="21">
        <v>2</v>
      </c>
      <c r="C2720" s="21">
        <v>1</v>
      </c>
      <c r="D2720" s="21" t="s">
        <v>78</v>
      </c>
      <c r="E2720" s="21" t="s">
        <v>70</v>
      </c>
      <c r="F2720" s="21" t="s">
        <v>72</v>
      </c>
      <c r="G2720" s="21">
        <v>1</v>
      </c>
      <c r="H2720" s="21">
        <v>1008</v>
      </c>
    </row>
    <row r="2721" spans="1:8" x14ac:dyDescent="0.25">
      <c r="A2721" s="21">
        <v>2035</v>
      </c>
      <c r="B2721" s="21">
        <v>2</v>
      </c>
      <c r="C2721" s="21">
        <v>1</v>
      </c>
      <c r="D2721" s="21" t="s">
        <v>78</v>
      </c>
      <c r="E2721" s="21" t="s">
        <v>70</v>
      </c>
      <c r="F2721" s="21" t="s">
        <v>72</v>
      </c>
      <c r="G2721" s="21">
        <v>2</v>
      </c>
      <c r="H2721" s="21">
        <v>2451</v>
      </c>
    </row>
    <row r="2722" spans="1:8" x14ac:dyDescent="0.25">
      <c r="A2722" s="21">
        <v>2035</v>
      </c>
      <c r="B2722" s="21">
        <v>2</v>
      </c>
      <c r="C2722" s="21">
        <v>1</v>
      </c>
      <c r="D2722" s="21" t="s">
        <v>78</v>
      </c>
      <c r="E2722" s="21" t="s">
        <v>70</v>
      </c>
      <c r="F2722" s="21" t="s">
        <v>72</v>
      </c>
      <c r="G2722" s="21">
        <v>3</v>
      </c>
      <c r="H2722" s="21">
        <v>1064</v>
      </c>
    </row>
    <row r="2723" spans="1:8" x14ac:dyDescent="0.25">
      <c r="A2723" s="21">
        <v>2035</v>
      </c>
      <c r="B2723" s="21">
        <v>2</v>
      </c>
      <c r="C2723" s="21">
        <v>1</v>
      </c>
      <c r="D2723" s="21" t="s">
        <v>78</v>
      </c>
      <c r="E2723" s="21" t="s">
        <v>70</v>
      </c>
      <c r="F2723" s="21" t="s">
        <v>72</v>
      </c>
      <c r="G2723" s="21">
        <v>4</v>
      </c>
      <c r="H2723" s="21">
        <v>507</v>
      </c>
    </row>
    <row r="2724" spans="1:8" x14ac:dyDescent="0.25">
      <c r="A2724" s="21">
        <v>2035</v>
      </c>
      <c r="B2724" s="21">
        <v>2</v>
      </c>
      <c r="C2724" s="21">
        <v>1</v>
      </c>
      <c r="D2724" s="21" t="s">
        <v>78</v>
      </c>
      <c r="E2724" s="21" t="s">
        <v>74</v>
      </c>
      <c r="F2724" s="21" t="s">
        <v>72</v>
      </c>
      <c r="G2724" s="21">
        <v>0</v>
      </c>
      <c r="H2724" s="21">
        <v>3</v>
      </c>
    </row>
    <row r="2725" spans="1:8" x14ac:dyDescent="0.25">
      <c r="A2725" s="21">
        <v>2035</v>
      </c>
      <c r="B2725" s="21">
        <v>2</v>
      </c>
      <c r="C2725" s="21">
        <v>1</v>
      </c>
      <c r="D2725" s="21" t="s">
        <v>78</v>
      </c>
      <c r="E2725" s="21" t="s">
        <v>74</v>
      </c>
      <c r="F2725" s="21" t="s">
        <v>72</v>
      </c>
      <c r="G2725" s="21">
        <v>1</v>
      </c>
      <c r="H2725" s="21">
        <v>7</v>
      </c>
    </row>
    <row r="2726" spans="1:8" x14ac:dyDescent="0.25">
      <c r="A2726" s="21">
        <v>2035</v>
      </c>
      <c r="B2726" s="21">
        <v>2</v>
      </c>
      <c r="C2726" s="21">
        <v>1</v>
      </c>
      <c r="D2726" s="21" t="s">
        <v>78</v>
      </c>
      <c r="E2726" s="21" t="s">
        <v>74</v>
      </c>
      <c r="F2726" s="21" t="s">
        <v>72</v>
      </c>
      <c r="G2726" s="21">
        <v>2</v>
      </c>
      <c r="H2726" s="21">
        <v>4</v>
      </c>
    </row>
    <row r="2727" spans="1:8" x14ac:dyDescent="0.25">
      <c r="A2727" s="21">
        <v>2035</v>
      </c>
      <c r="B2727" s="21">
        <v>2</v>
      </c>
      <c r="C2727" s="21">
        <v>1</v>
      </c>
      <c r="D2727" s="21" t="s">
        <v>78</v>
      </c>
      <c r="E2727" s="21" t="s">
        <v>74</v>
      </c>
      <c r="F2727" s="21" t="s">
        <v>72</v>
      </c>
      <c r="G2727" s="21">
        <v>3</v>
      </c>
      <c r="H2727" s="21">
        <v>2</v>
      </c>
    </row>
    <row r="2728" spans="1:8" x14ac:dyDescent="0.25">
      <c r="A2728" s="21">
        <v>2035</v>
      </c>
      <c r="B2728" s="21">
        <v>2</v>
      </c>
      <c r="C2728" s="21">
        <v>1</v>
      </c>
      <c r="D2728" s="21" t="s">
        <v>78</v>
      </c>
      <c r="E2728" s="21" t="s">
        <v>74</v>
      </c>
      <c r="F2728" s="21" t="s">
        <v>72</v>
      </c>
      <c r="G2728" s="21">
        <v>4</v>
      </c>
      <c r="H2728" s="21">
        <v>1</v>
      </c>
    </row>
    <row r="2729" spans="1:8" x14ac:dyDescent="0.25">
      <c r="A2729" s="21">
        <v>2035</v>
      </c>
      <c r="B2729" s="21">
        <v>2</v>
      </c>
      <c r="C2729" s="21">
        <v>1</v>
      </c>
      <c r="D2729" s="21" t="s">
        <v>78</v>
      </c>
      <c r="E2729" s="21" t="s">
        <v>73</v>
      </c>
      <c r="F2729" s="21" t="s">
        <v>71</v>
      </c>
      <c r="G2729" s="21">
        <v>0</v>
      </c>
      <c r="H2729" s="21">
        <v>49</v>
      </c>
    </row>
    <row r="2730" spans="1:8" x14ac:dyDescent="0.25">
      <c r="A2730" s="21">
        <v>2035</v>
      </c>
      <c r="B2730" s="21">
        <v>2</v>
      </c>
      <c r="C2730" s="21">
        <v>1</v>
      </c>
      <c r="D2730" s="21" t="s">
        <v>78</v>
      </c>
      <c r="E2730" s="21" t="s">
        <v>73</v>
      </c>
      <c r="F2730" s="21" t="s">
        <v>71</v>
      </c>
      <c r="G2730" s="21">
        <v>1</v>
      </c>
      <c r="H2730" s="21">
        <v>468</v>
      </c>
    </row>
    <row r="2731" spans="1:8" x14ac:dyDescent="0.25">
      <c r="A2731" s="21">
        <v>2035</v>
      </c>
      <c r="B2731" s="21">
        <v>2</v>
      </c>
      <c r="C2731" s="21">
        <v>1</v>
      </c>
      <c r="D2731" s="21" t="s">
        <v>78</v>
      </c>
      <c r="E2731" s="21" t="s">
        <v>73</v>
      </c>
      <c r="F2731" s="21" t="s">
        <v>71</v>
      </c>
      <c r="G2731" s="21">
        <v>2</v>
      </c>
      <c r="H2731" s="21">
        <v>741</v>
      </c>
    </row>
    <row r="2732" spans="1:8" x14ac:dyDescent="0.25">
      <c r="A2732" s="21">
        <v>2035</v>
      </c>
      <c r="B2732" s="21">
        <v>2</v>
      </c>
      <c r="C2732" s="21">
        <v>1</v>
      </c>
      <c r="D2732" s="21" t="s">
        <v>78</v>
      </c>
      <c r="E2732" s="21" t="s">
        <v>73</v>
      </c>
      <c r="F2732" s="21" t="s">
        <v>71</v>
      </c>
      <c r="G2732" s="21">
        <v>3</v>
      </c>
      <c r="H2732" s="21">
        <v>361</v>
      </c>
    </row>
    <row r="2733" spans="1:8" x14ac:dyDescent="0.25">
      <c r="A2733" s="21">
        <v>2035</v>
      </c>
      <c r="B2733" s="21">
        <v>2</v>
      </c>
      <c r="C2733" s="21">
        <v>1</v>
      </c>
      <c r="D2733" s="21" t="s">
        <v>78</v>
      </c>
      <c r="E2733" s="21" t="s">
        <v>73</v>
      </c>
      <c r="F2733" s="21" t="s">
        <v>71</v>
      </c>
      <c r="G2733" s="21">
        <v>4</v>
      </c>
      <c r="H2733" s="21">
        <v>264</v>
      </c>
    </row>
    <row r="2734" spans="1:8" x14ac:dyDescent="0.25">
      <c r="A2734" s="21">
        <v>2035</v>
      </c>
      <c r="B2734" s="21">
        <v>2</v>
      </c>
      <c r="C2734" s="21">
        <v>1</v>
      </c>
      <c r="D2734" s="21" t="s">
        <v>78</v>
      </c>
      <c r="E2734" s="21" t="s">
        <v>73</v>
      </c>
      <c r="F2734" s="21" t="s">
        <v>72</v>
      </c>
      <c r="G2734" s="21">
        <v>0</v>
      </c>
      <c r="H2734" s="21">
        <v>42</v>
      </c>
    </row>
    <row r="2735" spans="1:8" x14ac:dyDescent="0.25">
      <c r="A2735" s="21">
        <v>2035</v>
      </c>
      <c r="B2735" s="21">
        <v>2</v>
      </c>
      <c r="C2735" s="21">
        <v>1</v>
      </c>
      <c r="D2735" s="21" t="s">
        <v>78</v>
      </c>
      <c r="E2735" s="21" t="s">
        <v>73</v>
      </c>
      <c r="F2735" s="21" t="s">
        <v>72</v>
      </c>
      <c r="G2735" s="21">
        <v>1</v>
      </c>
      <c r="H2735" s="21">
        <v>85</v>
      </c>
    </row>
    <row r="2736" spans="1:8" x14ac:dyDescent="0.25">
      <c r="A2736" s="21">
        <v>2035</v>
      </c>
      <c r="B2736" s="21">
        <v>2</v>
      </c>
      <c r="C2736" s="21">
        <v>1</v>
      </c>
      <c r="D2736" s="21" t="s">
        <v>78</v>
      </c>
      <c r="E2736" s="21" t="s">
        <v>73</v>
      </c>
      <c r="F2736" s="21" t="s">
        <v>72</v>
      </c>
      <c r="G2736" s="21">
        <v>2</v>
      </c>
      <c r="H2736" s="21">
        <v>289</v>
      </c>
    </row>
    <row r="2737" spans="1:8" x14ac:dyDescent="0.25">
      <c r="A2737" s="21">
        <v>2035</v>
      </c>
      <c r="B2737" s="21">
        <v>2</v>
      </c>
      <c r="C2737" s="21">
        <v>1</v>
      </c>
      <c r="D2737" s="21" t="s">
        <v>78</v>
      </c>
      <c r="E2737" s="21" t="s">
        <v>73</v>
      </c>
      <c r="F2737" s="21" t="s">
        <v>72</v>
      </c>
      <c r="G2737" s="21">
        <v>3</v>
      </c>
      <c r="H2737" s="21">
        <v>137</v>
      </c>
    </row>
    <row r="2738" spans="1:8" x14ac:dyDescent="0.25">
      <c r="A2738" s="21">
        <v>2035</v>
      </c>
      <c r="B2738" s="21">
        <v>2</v>
      </c>
      <c r="C2738" s="21">
        <v>1</v>
      </c>
      <c r="D2738" s="21" t="s">
        <v>78</v>
      </c>
      <c r="E2738" s="21" t="s">
        <v>73</v>
      </c>
      <c r="F2738" s="21" t="s">
        <v>72</v>
      </c>
      <c r="G2738" s="21">
        <v>4</v>
      </c>
      <c r="H2738" s="21">
        <v>98</v>
      </c>
    </row>
    <row r="2739" spans="1:8" x14ac:dyDescent="0.25">
      <c r="A2739" s="21">
        <v>2035</v>
      </c>
      <c r="B2739" s="21">
        <v>2</v>
      </c>
      <c r="C2739" s="21">
        <v>1</v>
      </c>
      <c r="D2739" s="21" t="s">
        <v>78</v>
      </c>
      <c r="E2739" s="21" t="s">
        <v>76</v>
      </c>
      <c r="F2739" s="21" t="s">
        <v>71</v>
      </c>
      <c r="G2739" s="21">
        <v>0</v>
      </c>
      <c r="H2739" s="21">
        <v>24</v>
      </c>
    </row>
    <row r="2740" spans="1:8" x14ac:dyDescent="0.25">
      <c r="A2740" s="21">
        <v>2035</v>
      </c>
      <c r="B2740" s="21">
        <v>2</v>
      </c>
      <c r="C2740" s="21">
        <v>1</v>
      </c>
      <c r="D2740" s="21" t="s">
        <v>78</v>
      </c>
      <c r="E2740" s="21" t="s">
        <v>76</v>
      </c>
      <c r="F2740" s="21" t="s">
        <v>71</v>
      </c>
      <c r="G2740" s="21">
        <v>1</v>
      </c>
      <c r="H2740" s="21">
        <v>65</v>
      </c>
    </row>
    <row r="2741" spans="1:8" x14ac:dyDescent="0.25">
      <c r="A2741" s="21">
        <v>2035</v>
      </c>
      <c r="B2741" s="21">
        <v>2</v>
      </c>
      <c r="C2741" s="21">
        <v>1</v>
      </c>
      <c r="D2741" s="21" t="s">
        <v>78</v>
      </c>
      <c r="E2741" s="21" t="s">
        <v>76</v>
      </c>
      <c r="F2741" s="21" t="s">
        <v>71</v>
      </c>
      <c r="G2741" s="21">
        <v>2</v>
      </c>
      <c r="H2741" s="21">
        <v>100</v>
      </c>
    </row>
    <row r="2742" spans="1:8" x14ac:dyDescent="0.25">
      <c r="A2742" s="21">
        <v>2035</v>
      </c>
      <c r="B2742" s="21">
        <v>2</v>
      </c>
      <c r="C2742" s="21">
        <v>1</v>
      </c>
      <c r="D2742" s="21" t="s">
        <v>78</v>
      </c>
      <c r="E2742" s="21" t="s">
        <v>76</v>
      </c>
      <c r="F2742" s="21" t="s">
        <v>71</v>
      </c>
      <c r="G2742" s="21">
        <v>3</v>
      </c>
      <c r="H2742" s="21">
        <v>55</v>
      </c>
    </row>
    <row r="2743" spans="1:8" x14ac:dyDescent="0.25">
      <c r="A2743" s="21">
        <v>2035</v>
      </c>
      <c r="B2743" s="21">
        <v>2</v>
      </c>
      <c r="C2743" s="21">
        <v>1</v>
      </c>
      <c r="D2743" s="21" t="s">
        <v>78</v>
      </c>
      <c r="E2743" s="21" t="s">
        <v>76</v>
      </c>
      <c r="F2743" s="21" t="s">
        <v>71</v>
      </c>
      <c r="G2743" s="21">
        <v>4</v>
      </c>
      <c r="H2743" s="21">
        <v>42</v>
      </c>
    </row>
    <row r="2744" spans="1:8" x14ac:dyDescent="0.25">
      <c r="A2744" s="21">
        <v>2035</v>
      </c>
      <c r="B2744" s="21">
        <v>2</v>
      </c>
      <c r="C2744" s="21">
        <v>1</v>
      </c>
      <c r="D2744" s="21" t="s">
        <v>78</v>
      </c>
      <c r="E2744" s="21" t="s">
        <v>76</v>
      </c>
      <c r="F2744" s="21" t="s">
        <v>72</v>
      </c>
      <c r="G2744" s="21">
        <v>0</v>
      </c>
      <c r="H2744" s="21">
        <v>125</v>
      </c>
    </row>
    <row r="2745" spans="1:8" x14ac:dyDescent="0.25">
      <c r="A2745" s="21">
        <v>2035</v>
      </c>
      <c r="B2745" s="21">
        <v>2</v>
      </c>
      <c r="C2745" s="21">
        <v>1</v>
      </c>
      <c r="D2745" s="21" t="s">
        <v>78</v>
      </c>
      <c r="E2745" s="21" t="s">
        <v>76</v>
      </c>
      <c r="F2745" s="21" t="s">
        <v>72</v>
      </c>
      <c r="G2745" s="21">
        <v>1</v>
      </c>
      <c r="H2745" s="21">
        <v>113</v>
      </c>
    </row>
    <row r="2746" spans="1:8" x14ac:dyDescent="0.25">
      <c r="A2746" s="21">
        <v>2035</v>
      </c>
      <c r="B2746" s="21">
        <v>2</v>
      </c>
      <c r="C2746" s="21">
        <v>1</v>
      </c>
      <c r="D2746" s="21" t="s">
        <v>78</v>
      </c>
      <c r="E2746" s="21" t="s">
        <v>76</v>
      </c>
      <c r="F2746" s="21" t="s">
        <v>72</v>
      </c>
      <c r="G2746" s="21">
        <v>2</v>
      </c>
      <c r="H2746" s="21">
        <v>129</v>
      </c>
    </row>
    <row r="2747" spans="1:8" x14ac:dyDescent="0.25">
      <c r="A2747" s="21">
        <v>2035</v>
      </c>
      <c r="B2747" s="21">
        <v>2</v>
      </c>
      <c r="C2747" s="21">
        <v>1</v>
      </c>
      <c r="D2747" s="21" t="s">
        <v>78</v>
      </c>
      <c r="E2747" s="21" t="s">
        <v>76</v>
      </c>
      <c r="F2747" s="21" t="s">
        <v>72</v>
      </c>
      <c r="G2747" s="21">
        <v>3</v>
      </c>
      <c r="H2747" s="21">
        <v>42</v>
      </c>
    </row>
    <row r="2748" spans="1:8" x14ac:dyDescent="0.25">
      <c r="A2748" s="21">
        <v>2035</v>
      </c>
      <c r="B2748" s="21">
        <v>2</v>
      </c>
      <c r="C2748" s="21">
        <v>1</v>
      </c>
      <c r="D2748" s="21" t="s">
        <v>78</v>
      </c>
      <c r="E2748" s="21" t="s">
        <v>76</v>
      </c>
      <c r="F2748" s="21" t="s">
        <v>72</v>
      </c>
      <c r="G2748" s="21">
        <v>4</v>
      </c>
      <c r="H2748" s="21">
        <v>23</v>
      </c>
    </row>
    <row r="2749" spans="1:8" x14ac:dyDescent="0.25">
      <c r="A2749" s="21">
        <v>2035</v>
      </c>
      <c r="B2749" s="21">
        <v>2</v>
      </c>
      <c r="C2749" s="21">
        <v>2</v>
      </c>
      <c r="D2749" s="21" t="s">
        <v>75</v>
      </c>
      <c r="E2749" s="21" t="s">
        <v>70</v>
      </c>
      <c r="F2749" s="21" t="s">
        <v>71</v>
      </c>
      <c r="G2749" s="21">
        <v>0</v>
      </c>
      <c r="H2749" s="21">
        <v>573</v>
      </c>
    </row>
    <row r="2750" spans="1:8" x14ac:dyDescent="0.25">
      <c r="A2750" s="21">
        <v>2035</v>
      </c>
      <c r="B2750" s="21">
        <v>2</v>
      </c>
      <c r="C2750" s="21">
        <v>2</v>
      </c>
      <c r="D2750" s="21" t="s">
        <v>75</v>
      </c>
      <c r="E2750" s="21" t="s">
        <v>70</v>
      </c>
      <c r="F2750" s="21" t="s">
        <v>71</v>
      </c>
      <c r="G2750" s="21">
        <v>1</v>
      </c>
      <c r="H2750" s="21">
        <v>10251</v>
      </c>
    </row>
    <row r="2751" spans="1:8" x14ac:dyDescent="0.25">
      <c r="A2751" s="21">
        <v>2035</v>
      </c>
      <c r="B2751" s="21">
        <v>2</v>
      </c>
      <c r="C2751" s="21">
        <v>2</v>
      </c>
      <c r="D2751" s="21" t="s">
        <v>75</v>
      </c>
      <c r="E2751" s="21" t="s">
        <v>70</v>
      </c>
      <c r="F2751" s="21" t="s">
        <v>71</v>
      </c>
      <c r="G2751" s="21">
        <v>2</v>
      </c>
      <c r="H2751" s="21">
        <v>27468</v>
      </c>
    </row>
    <row r="2752" spans="1:8" x14ac:dyDescent="0.25">
      <c r="A2752" s="21">
        <v>2035</v>
      </c>
      <c r="B2752" s="21">
        <v>2</v>
      </c>
      <c r="C2752" s="21">
        <v>2</v>
      </c>
      <c r="D2752" s="21" t="s">
        <v>75</v>
      </c>
      <c r="E2752" s="21" t="s">
        <v>70</v>
      </c>
      <c r="F2752" s="21" t="s">
        <v>71</v>
      </c>
      <c r="G2752" s="21">
        <v>3</v>
      </c>
      <c r="H2752" s="21">
        <v>12337</v>
      </c>
    </row>
    <row r="2753" spans="1:8" x14ac:dyDescent="0.25">
      <c r="A2753" s="21">
        <v>2035</v>
      </c>
      <c r="B2753" s="21">
        <v>2</v>
      </c>
      <c r="C2753" s="21">
        <v>2</v>
      </c>
      <c r="D2753" s="21" t="s">
        <v>75</v>
      </c>
      <c r="E2753" s="21" t="s">
        <v>70</v>
      </c>
      <c r="F2753" s="21" t="s">
        <v>71</v>
      </c>
      <c r="G2753" s="21">
        <v>4</v>
      </c>
      <c r="H2753" s="21">
        <v>8818</v>
      </c>
    </row>
    <row r="2754" spans="1:8" x14ac:dyDescent="0.25">
      <c r="A2754" s="21">
        <v>2035</v>
      </c>
      <c r="B2754" s="21">
        <v>2</v>
      </c>
      <c r="C2754" s="21">
        <v>2</v>
      </c>
      <c r="D2754" s="21" t="s">
        <v>75</v>
      </c>
      <c r="E2754" s="21" t="s">
        <v>70</v>
      </c>
      <c r="F2754" s="21" t="s">
        <v>72</v>
      </c>
      <c r="G2754" s="21">
        <v>0</v>
      </c>
      <c r="H2754" s="21">
        <v>302</v>
      </c>
    </row>
    <row r="2755" spans="1:8" x14ac:dyDescent="0.25">
      <c r="A2755" s="21">
        <v>2035</v>
      </c>
      <c r="B2755" s="21">
        <v>2</v>
      </c>
      <c r="C2755" s="21">
        <v>2</v>
      </c>
      <c r="D2755" s="21" t="s">
        <v>75</v>
      </c>
      <c r="E2755" s="21" t="s">
        <v>70</v>
      </c>
      <c r="F2755" s="21" t="s">
        <v>72</v>
      </c>
      <c r="G2755" s="21">
        <v>1</v>
      </c>
      <c r="H2755" s="21">
        <v>6241</v>
      </c>
    </row>
    <row r="2756" spans="1:8" x14ac:dyDescent="0.25">
      <c r="A2756" s="21">
        <v>2035</v>
      </c>
      <c r="B2756" s="21">
        <v>2</v>
      </c>
      <c r="C2756" s="21">
        <v>2</v>
      </c>
      <c r="D2756" s="21" t="s">
        <v>75</v>
      </c>
      <c r="E2756" s="21" t="s">
        <v>70</v>
      </c>
      <c r="F2756" s="21" t="s">
        <v>72</v>
      </c>
      <c r="G2756" s="21">
        <v>2</v>
      </c>
      <c r="H2756" s="21">
        <v>15388</v>
      </c>
    </row>
    <row r="2757" spans="1:8" x14ac:dyDescent="0.25">
      <c r="A2757" s="21">
        <v>2035</v>
      </c>
      <c r="B2757" s="21">
        <v>2</v>
      </c>
      <c r="C2757" s="21">
        <v>2</v>
      </c>
      <c r="D2757" s="21" t="s">
        <v>75</v>
      </c>
      <c r="E2757" s="21" t="s">
        <v>70</v>
      </c>
      <c r="F2757" s="21" t="s">
        <v>72</v>
      </c>
      <c r="G2757" s="21">
        <v>3</v>
      </c>
      <c r="H2757" s="21">
        <v>7299</v>
      </c>
    </row>
    <row r="2758" spans="1:8" x14ac:dyDescent="0.25">
      <c r="A2758" s="21">
        <v>2035</v>
      </c>
      <c r="B2758" s="21">
        <v>2</v>
      </c>
      <c r="C2758" s="21">
        <v>2</v>
      </c>
      <c r="D2758" s="21" t="s">
        <v>75</v>
      </c>
      <c r="E2758" s="21" t="s">
        <v>70</v>
      </c>
      <c r="F2758" s="21" t="s">
        <v>72</v>
      </c>
      <c r="G2758" s="21">
        <v>4</v>
      </c>
      <c r="H2758" s="21">
        <v>3770</v>
      </c>
    </row>
    <row r="2759" spans="1:8" x14ac:dyDescent="0.25">
      <c r="A2759" s="21">
        <v>2035</v>
      </c>
      <c r="B2759" s="21">
        <v>2</v>
      </c>
      <c r="C2759" s="21">
        <v>2</v>
      </c>
      <c r="D2759" s="21" t="s">
        <v>75</v>
      </c>
      <c r="E2759" s="21" t="s">
        <v>74</v>
      </c>
      <c r="F2759" s="21" t="s">
        <v>71</v>
      </c>
      <c r="G2759" s="21">
        <v>0</v>
      </c>
      <c r="H2759" s="21">
        <v>3260</v>
      </c>
    </row>
    <row r="2760" spans="1:8" x14ac:dyDescent="0.25">
      <c r="A2760" s="21">
        <v>2035</v>
      </c>
      <c r="B2760" s="21">
        <v>2</v>
      </c>
      <c r="C2760" s="21">
        <v>2</v>
      </c>
      <c r="D2760" s="21" t="s">
        <v>75</v>
      </c>
      <c r="E2760" s="21" t="s">
        <v>74</v>
      </c>
      <c r="F2760" s="21" t="s">
        <v>71</v>
      </c>
      <c r="G2760" s="21">
        <v>1</v>
      </c>
      <c r="H2760" s="21">
        <v>5828</v>
      </c>
    </row>
    <row r="2761" spans="1:8" x14ac:dyDescent="0.25">
      <c r="A2761" s="21">
        <v>2035</v>
      </c>
      <c r="B2761" s="21">
        <v>2</v>
      </c>
      <c r="C2761" s="21">
        <v>2</v>
      </c>
      <c r="D2761" s="21" t="s">
        <v>75</v>
      </c>
      <c r="E2761" s="21" t="s">
        <v>74</v>
      </c>
      <c r="F2761" s="21" t="s">
        <v>71</v>
      </c>
      <c r="G2761" s="21">
        <v>2</v>
      </c>
      <c r="H2761" s="21">
        <v>8213</v>
      </c>
    </row>
    <row r="2762" spans="1:8" x14ac:dyDescent="0.25">
      <c r="A2762" s="21">
        <v>2035</v>
      </c>
      <c r="B2762" s="21">
        <v>2</v>
      </c>
      <c r="C2762" s="21">
        <v>2</v>
      </c>
      <c r="D2762" s="21" t="s">
        <v>75</v>
      </c>
      <c r="E2762" s="21" t="s">
        <v>74</v>
      </c>
      <c r="F2762" s="21" t="s">
        <v>71</v>
      </c>
      <c r="G2762" s="21">
        <v>3</v>
      </c>
      <c r="H2762" s="21">
        <v>3325</v>
      </c>
    </row>
    <row r="2763" spans="1:8" x14ac:dyDescent="0.25">
      <c r="A2763" s="21">
        <v>2035</v>
      </c>
      <c r="B2763" s="21">
        <v>2</v>
      </c>
      <c r="C2763" s="21">
        <v>2</v>
      </c>
      <c r="D2763" s="21" t="s">
        <v>75</v>
      </c>
      <c r="E2763" s="21" t="s">
        <v>74</v>
      </c>
      <c r="F2763" s="21" t="s">
        <v>71</v>
      </c>
      <c r="G2763" s="21">
        <v>4</v>
      </c>
      <c r="H2763" s="21">
        <v>2239</v>
      </c>
    </row>
    <row r="2764" spans="1:8" x14ac:dyDescent="0.25">
      <c r="A2764" s="21">
        <v>2035</v>
      </c>
      <c r="B2764" s="21">
        <v>2</v>
      </c>
      <c r="C2764" s="21">
        <v>2</v>
      </c>
      <c r="D2764" s="21" t="s">
        <v>75</v>
      </c>
      <c r="E2764" s="21" t="s">
        <v>74</v>
      </c>
      <c r="F2764" s="21" t="s">
        <v>72</v>
      </c>
      <c r="G2764" s="21">
        <v>0</v>
      </c>
      <c r="H2764" s="21">
        <v>420</v>
      </c>
    </row>
    <row r="2765" spans="1:8" x14ac:dyDescent="0.25">
      <c r="A2765" s="21">
        <v>2035</v>
      </c>
      <c r="B2765" s="21">
        <v>2</v>
      </c>
      <c r="C2765" s="21">
        <v>2</v>
      </c>
      <c r="D2765" s="21" t="s">
        <v>75</v>
      </c>
      <c r="E2765" s="21" t="s">
        <v>74</v>
      </c>
      <c r="F2765" s="21" t="s">
        <v>72</v>
      </c>
      <c r="G2765" s="21">
        <v>1</v>
      </c>
      <c r="H2765" s="21">
        <v>347</v>
      </c>
    </row>
    <row r="2766" spans="1:8" x14ac:dyDescent="0.25">
      <c r="A2766" s="21">
        <v>2035</v>
      </c>
      <c r="B2766" s="21">
        <v>2</v>
      </c>
      <c r="C2766" s="21">
        <v>2</v>
      </c>
      <c r="D2766" s="21" t="s">
        <v>75</v>
      </c>
      <c r="E2766" s="21" t="s">
        <v>74</v>
      </c>
      <c r="F2766" s="21" t="s">
        <v>72</v>
      </c>
      <c r="G2766" s="21">
        <v>2</v>
      </c>
      <c r="H2766" s="21">
        <v>520</v>
      </c>
    </row>
    <row r="2767" spans="1:8" x14ac:dyDescent="0.25">
      <c r="A2767" s="21">
        <v>2035</v>
      </c>
      <c r="B2767" s="21">
        <v>2</v>
      </c>
      <c r="C2767" s="21">
        <v>2</v>
      </c>
      <c r="D2767" s="21" t="s">
        <v>75</v>
      </c>
      <c r="E2767" s="21" t="s">
        <v>74</v>
      </c>
      <c r="F2767" s="21" t="s">
        <v>72</v>
      </c>
      <c r="G2767" s="21">
        <v>3</v>
      </c>
      <c r="H2767" s="21">
        <v>207</v>
      </c>
    </row>
    <row r="2768" spans="1:8" x14ac:dyDescent="0.25">
      <c r="A2768" s="21">
        <v>2035</v>
      </c>
      <c r="B2768" s="21">
        <v>2</v>
      </c>
      <c r="C2768" s="21">
        <v>2</v>
      </c>
      <c r="D2768" s="21" t="s">
        <v>75</v>
      </c>
      <c r="E2768" s="21" t="s">
        <v>74</v>
      </c>
      <c r="F2768" s="21" t="s">
        <v>72</v>
      </c>
      <c r="G2768" s="21">
        <v>4</v>
      </c>
      <c r="H2768" s="21">
        <v>149</v>
      </c>
    </row>
    <row r="2769" spans="1:8" x14ac:dyDescent="0.25">
      <c r="A2769" s="21">
        <v>2035</v>
      </c>
      <c r="B2769" s="21">
        <v>2</v>
      </c>
      <c r="C2769" s="21">
        <v>2</v>
      </c>
      <c r="D2769" s="21" t="s">
        <v>75</v>
      </c>
      <c r="E2769" s="21" t="s">
        <v>73</v>
      </c>
      <c r="F2769" s="21" t="s">
        <v>71</v>
      </c>
      <c r="G2769" s="21">
        <v>0</v>
      </c>
      <c r="H2769" s="21">
        <v>2096</v>
      </c>
    </row>
    <row r="2770" spans="1:8" x14ac:dyDescent="0.25">
      <c r="A2770" s="21">
        <v>2035</v>
      </c>
      <c r="B2770" s="21">
        <v>2</v>
      </c>
      <c r="C2770" s="21">
        <v>2</v>
      </c>
      <c r="D2770" s="21" t="s">
        <v>75</v>
      </c>
      <c r="E2770" s="21" t="s">
        <v>73</v>
      </c>
      <c r="F2770" s="21" t="s">
        <v>71</v>
      </c>
      <c r="G2770" s="21">
        <v>1</v>
      </c>
      <c r="H2770" s="21">
        <v>42677</v>
      </c>
    </row>
    <row r="2771" spans="1:8" x14ac:dyDescent="0.25">
      <c r="A2771" s="21">
        <v>2035</v>
      </c>
      <c r="B2771" s="21">
        <v>2</v>
      </c>
      <c r="C2771" s="21">
        <v>2</v>
      </c>
      <c r="D2771" s="21" t="s">
        <v>75</v>
      </c>
      <c r="E2771" s="21" t="s">
        <v>73</v>
      </c>
      <c r="F2771" s="21" t="s">
        <v>71</v>
      </c>
      <c r="G2771" s="21">
        <v>2</v>
      </c>
      <c r="H2771" s="21">
        <v>76098</v>
      </c>
    </row>
    <row r="2772" spans="1:8" x14ac:dyDescent="0.25">
      <c r="A2772" s="21">
        <v>2035</v>
      </c>
      <c r="B2772" s="21">
        <v>2</v>
      </c>
      <c r="C2772" s="21">
        <v>2</v>
      </c>
      <c r="D2772" s="21" t="s">
        <v>75</v>
      </c>
      <c r="E2772" s="21" t="s">
        <v>73</v>
      </c>
      <c r="F2772" s="21" t="s">
        <v>71</v>
      </c>
      <c r="G2772" s="21">
        <v>3</v>
      </c>
      <c r="H2772" s="21">
        <v>37055</v>
      </c>
    </row>
    <row r="2773" spans="1:8" x14ac:dyDescent="0.25">
      <c r="A2773" s="21">
        <v>2035</v>
      </c>
      <c r="B2773" s="21">
        <v>2</v>
      </c>
      <c r="C2773" s="21">
        <v>2</v>
      </c>
      <c r="D2773" s="21" t="s">
        <v>75</v>
      </c>
      <c r="E2773" s="21" t="s">
        <v>73</v>
      </c>
      <c r="F2773" s="21" t="s">
        <v>71</v>
      </c>
      <c r="G2773" s="21">
        <v>4</v>
      </c>
      <c r="H2773" s="21">
        <v>27532</v>
      </c>
    </row>
    <row r="2774" spans="1:8" x14ac:dyDescent="0.25">
      <c r="A2774" s="21">
        <v>2035</v>
      </c>
      <c r="B2774" s="21">
        <v>2</v>
      </c>
      <c r="C2774" s="21">
        <v>2</v>
      </c>
      <c r="D2774" s="21" t="s">
        <v>75</v>
      </c>
      <c r="E2774" s="21" t="s">
        <v>73</v>
      </c>
      <c r="F2774" s="21" t="s">
        <v>72</v>
      </c>
      <c r="G2774" s="21">
        <v>0</v>
      </c>
      <c r="H2774" s="21">
        <v>407</v>
      </c>
    </row>
    <row r="2775" spans="1:8" x14ac:dyDescent="0.25">
      <c r="A2775" s="21">
        <v>2035</v>
      </c>
      <c r="B2775" s="21">
        <v>2</v>
      </c>
      <c r="C2775" s="21">
        <v>2</v>
      </c>
      <c r="D2775" s="21" t="s">
        <v>75</v>
      </c>
      <c r="E2775" s="21" t="s">
        <v>73</v>
      </c>
      <c r="F2775" s="21" t="s">
        <v>72</v>
      </c>
      <c r="G2775" s="21">
        <v>1</v>
      </c>
      <c r="H2775" s="21">
        <v>2092</v>
      </c>
    </row>
    <row r="2776" spans="1:8" x14ac:dyDescent="0.25">
      <c r="A2776" s="21">
        <v>2035</v>
      </c>
      <c r="B2776" s="21">
        <v>2</v>
      </c>
      <c r="C2776" s="21">
        <v>2</v>
      </c>
      <c r="D2776" s="21" t="s">
        <v>75</v>
      </c>
      <c r="E2776" s="21" t="s">
        <v>73</v>
      </c>
      <c r="F2776" s="21" t="s">
        <v>72</v>
      </c>
      <c r="G2776" s="21">
        <v>2</v>
      </c>
      <c r="H2776" s="21">
        <v>5540</v>
      </c>
    </row>
    <row r="2777" spans="1:8" x14ac:dyDescent="0.25">
      <c r="A2777" s="21">
        <v>2035</v>
      </c>
      <c r="B2777" s="21">
        <v>2</v>
      </c>
      <c r="C2777" s="21">
        <v>2</v>
      </c>
      <c r="D2777" s="21" t="s">
        <v>75</v>
      </c>
      <c r="E2777" s="21" t="s">
        <v>73</v>
      </c>
      <c r="F2777" s="21" t="s">
        <v>72</v>
      </c>
      <c r="G2777" s="21">
        <v>3</v>
      </c>
      <c r="H2777" s="21">
        <v>2962</v>
      </c>
    </row>
    <row r="2778" spans="1:8" x14ac:dyDescent="0.25">
      <c r="A2778" s="21">
        <v>2035</v>
      </c>
      <c r="B2778" s="21">
        <v>2</v>
      </c>
      <c r="C2778" s="21">
        <v>2</v>
      </c>
      <c r="D2778" s="21" t="s">
        <v>75</v>
      </c>
      <c r="E2778" s="21" t="s">
        <v>73</v>
      </c>
      <c r="F2778" s="21" t="s">
        <v>72</v>
      </c>
      <c r="G2778" s="21">
        <v>4</v>
      </c>
      <c r="H2778" s="21">
        <v>1769</v>
      </c>
    </row>
    <row r="2779" spans="1:8" x14ac:dyDescent="0.25">
      <c r="A2779" s="21">
        <v>2035</v>
      </c>
      <c r="B2779" s="21">
        <v>2</v>
      </c>
      <c r="C2779" s="21">
        <v>2</v>
      </c>
      <c r="D2779" s="21" t="s">
        <v>75</v>
      </c>
      <c r="E2779" s="21" t="s">
        <v>76</v>
      </c>
      <c r="F2779" s="21" t="s">
        <v>71</v>
      </c>
      <c r="G2779" s="21">
        <v>0</v>
      </c>
      <c r="H2779" s="21">
        <v>2569</v>
      </c>
    </row>
    <row r="2780" spans="1:8" x14ac:dyDescent="0.25">
      <c r="A2780" s="21">
        <v>2035</v>
      </c>
      <c r="B2780" s="21">
        <v>2</v>
      </c>
      <c r="C2780" s="21">
        <v>2</v>
      </c>
      <c r="D2780" s="21" t="s">
        <v>75</v>
      </c>
      <c r="E2780" s="21" t="s">
        <v>76</v>
      </c>
      <c r="F2780" s="21" t="s">
        <v>71</v>
      </c>
      <c r="G2780" s="21">
        <v>1</v>
      </c>
      <c r="H2780" s="21">
        <v>3350</v>
      </c>
    </row>
    <row r="2781" spans="1:8" x14ac:dyDescent="0.25">
      <c r="A2781" s="21">
        <v>2035</v>
      </c>
      <c r="B2781" s="21">
        <v>2</v>
      </c>
      <c r="C2781" s="21">
        <v>2</v>
      </c>
      <c r="D2781" s="21" t="s">
        <v>75</v>
      </c>
      <c r="E2781" s="21" t="s">
        <v>76</v>
      </c>
      <c r="F2781" s="21" t="s">
        <v>71</v>
      </c>
      <c r="G2781" s="21">
        <v>2</v>
      </c>
      <c r="H2781" s="21">
        <v>4645</v>
      </c>
    </row>
    <row r="2782" spans="1:8" x14ac:dyDescent="0.25">
      <c r="A2782" s="21">
        <v>2035</v>
      </c>
      <c r="B2782" s="21">
        <v>2</v>
      </c>
      <c r="C2782" s="21">
        <v>2</v>
      </c>
      <c r="D2782" s="21" t="s">
        <v>75</v>
      </c>
      <c r="E2782" s="21" t="s">
        <v>76</v>
      </c>
      <c r="F2782" s="21" t="s">
        <v>71</v>
      </c>
      <c r="G2782" s="21">
        <v>3</v>
      </c>
      <c r="H2782" s="21">
        <v>1803</v>
      </c>
    </row>
    <row r="2783" spans="1:8" x14ac:dyDescent="0.25">
      <c r="A2783" s="21">
        <v>2035</v>
      </c>
      <c r="B2783" s="21">
        <v>2</v>
      </c>
      <c r="C2783" s="21">
        <v>2</v>
      </c>
      <c r="D2783" s="21" t="s">
        <v>75</v>
      </c>
      <c r="E2783" s="21" t="s">
        <v>76</v>
      </c>
      <c r="F2783" s="21" t="s">
        <v>71</v>
      </c>
      <c r="G2783" s="21">
        <v>4</v>
      </c>
      <c r="H2783" s="21">
        <v>1096</v>
      </c>
    </row>
    <row r="2784" spans="1:8" x14ac:dyDescent="0.25">
      <c r="A2784" s="21">
        <v>2035</v>
      </c>
      <c r="B2784" s="21">
        <v>2</v>
      </c>
      <c r="C2784" s="21">
        <v>2</v>
      </c>
      <c r="D2784" s="21" t="s">
        <v>75</v>
      </c>
      <c r="E2784" s="21" t="s">
        <v>76</v>
      </c>
      <c r="F2784" s="21" t="s">
        <v>72</v>
      </c>
      <c r="G2784" s="21">
        <v>0</v>
      </c>
      <c r="H2784" s="21">
        <v>758</v>
      </c>
    </row>
    <row r="2785" spans="1:8" x14ac:dyDescent="0.25">
      <c r="A2785" s="21">
        <v>2035</v>
      </c>
      <c r="B2785" s="21">
        <v>2</v>
      </c>
      <c r="C2785" s="21">
        <v>2</v>
      </c>
      <c r="D2785" s="21" t="s">
        <v>75</v>
      </c>
      <c r="E2785" s="21" t="s">
        <v>76</v>
      </c>
      <c r="F2785" s="21" t="s">
        <v>72</v>
      </c>
      <c r="G2785" s="21">
        <v>1</v>
      </c>
      <c r="H2785" s="21">
        <v>696</v>
      </c>
    </row>
    <row r="2786" spans="1:8" x14ac:dyDescent="0.25">
      <c r="A2786" s="21">
        <v>2035</v>
      </c>
      <c r="B2786" s="21">
        <v>2</v>
      </c>
      <c r="C2786" s="21">
        <v>2</v>
      </c>
      <c r="D2786" s="21" t="s">
        <v>75</v>
      </c>
      <c r="E2786" s="21" t="s">
        <v>76</v>
      </c>
      <c r="F2786" s="21" t="s">
        <v>72</v>
      </c>
      <c r="G2786" s="21">
        <v>2</v>
      </c>
      <c r="H2786" s="21">
        <v>831</v>
      </c>
    </row>
    <row r="2787" spans="1:8" x14ac:dyDescent="0.25">
      <c r="A2787" s="21">
        <v>2035</v>
      </c>
      <c r="B2787" s="21">
        <v>2</v>
      </c>
      <c r="C2787" s="21">
        <v>2</v>
      </c>
      <c r="D2787" s="21" t="s">
        <v>75</v>
      </c>
      <c r="E2787" s="21" t="s">
        <v>76</v>
      </c>
      <c r="F2787" s="21" t="s">
        <v>72</v>
      </c>
      <c r="G2787" s="21">
        <v>3</v>
      </c>
      <c r="H2787" s="21">
        <v>380</v>
      </c>
    </row>
    <row r="2788" spans="1:8" x14ac:dyDescent="0.25">
      <c r="A2788" s="21">
        <v>2035</v>
      </c>
      <c r="B2788" s="21">
        <v>2</v>
      </c>
      <c r="C2788" s="21">
        <v>2</v>
      </c>
      <c r="D2788" s="21" t="s">
        <v>75</v>
      </c>
      <c r="E2788" s="21" t="s">
        <v>76</v>
      </c>
      <c r="F2788" s="21" t="s">
        <v>72</v>
      </c>
      <c r="G2788" s="21">
        <v>4</v>
      </c>
      <c r="H2788" s="21">
        <v>236</v>
      </c>
    </row>
    <row r="2789" spans="1:8" x14ac:dyDescent="0.25">
      <c r="A2789" s="21">
        <v>2035</v>
      </c>
      <c r="B2789" s="21">
        <v>2</v>
      </c>
      <c r="C2789" s="21">
        <v>2</v>
      </c>
      <c r="D2789" s="21" t="s">
        <v>69</v>
      </c>
      <c r="E2789" s="21" t="s">
        <v>70</v>
      </c>
      <c r="F2789" s="21" t="s">
        <v>71</v>
      </c>
      <c r="G2789" s="21">
        <v>0</v>
      </c>
      <c r="H2789" s="21">
        <v>5</v>
      </c>
    </row>
    <row r="2790" spans="1:8" x14ac:dyDescent="0.25">
      <c r="A2790" s="21">
        <v>2035</v>
      </c>
      <c r="B2790" s="21">
        <v>2</v>
      </c>
      <c r="C2790" s="21">
        <v>2</v>
      </c>
      <c r="D2790" s="21" t="s">
        <v>69</v>
      </c>
      <c r="E2790" s="21" t="s">
        <v>70</v>
      </c>
      <c r="F2790" s="21" t="s">
        <v>71</v>
      </c>
      <c r="G2790" s="21">
        <v>1</v>
      </c>
      <c r="H2790" s="21">
        <v>343</v>
      </c>
    </row>
    <row r="2791" spans="1:8" x14ac:dyDescent="0.25">
      <c r="A2791" s="21">
        <v>2035</v>
      </c>
      <c r="B2791" s="21">
        <v>2</v>
      </c>
      <c r="C2791" s="21">
        <v>2</v>
      </c>
      <c r="D2791" s="21" t="s">
        <v>69</v>
      </c>
      <c r="E2791" s="21" t="s">
        <v>70</v>
      </c>
      <c r="F2791" s="21" t="s">
        <v>71</v>
      </c>
      <c r="G2791" s="21">
        <v>2</v>
      </c>
      <c r="H2791" s="21">
        <v>801</v>
      </c>
    </row>
    <row r="2792" spans="1:8" x14ac:dyDescent="0.25">
      <c r="A2792" s="21">
        <v>2035</v>
      </c>
      <c r="B2792" s="21">
        <v>2</v>
      </c>
      <c r="C2792" s="21">
        <v>2</v>
      </c>
      <c r="D2792" s="21" t="s">
        <v>69</v>
      </c>
      <c r="E2792" s="21" t="s">
        <v>70</v>
      </c>
      <c r="F2792" s="21" t="s">
        <v>71</v>
      </c>
      <c r="G2792" s="21">
        <v>3</v>
      </c>
      <c r="H2792" s="21">
        <v>342</v>
      </c>
    </row>
    <row r="2793" spans="1:8" x14ac:dyDescent="0.25">
      <c r="A2793" s="21">
        <v>2035</v>
      </c>
      <c r="B2793" s="21">
        <v>2</v>
      </c>
      <c r="C2793" s="21">
        <v>2</v>
      </c>
      <c r="D2793" s="21" t="s">
        <v>69</v>
      </c>
      <c r="E2793" s="21" t="s">
        <v>70</v>
      </c>
      <c r="F2793" s="21" t="s">
        <v>71</v>
      </c>
      <c r="G2793" s="21">
        <v>4</v>
      </c>
      <c r="H2793" s="21">
        <v>221</v>
      </c>
    </row>
    <row r="2794" spans="1:8" x14ac:dyDescent="0.25">
      <c r="A2794" s="21">
        <v>2035</v>
      </c>
      <c r="B2794" s="21">
        <v>2</v>
      </c>
      <c r="C2794" s="21">
        <v>2</v>
      </c>
      <c r="D2794" s="21" t="s">
        <v>69</v>
      </c>
      <c r="E2794" s="21" t="s">
        <v>70</v>
      </c>
      <c r="F2794" s="21" t="s">
        <v>72</v>
      </c>
      <c r="G2794" s="21">
        <v>0</v>
      </c>
      <c r="H2794" s="21">
        <v>55</v>
      </c>
    </row>
    <row r="2795" spans="1:8" x14ac:dyDescent="0.25">
      <c r="A2795" s="21">
        <v>2035</v>
      </c>
      <c r="B2795" s="21">
        <v>2</v>
      </c>
      <c r="C2795" s="21">
        <v>2</v>
      </c>
      <c r="D2795" s="21" t="s">
        <v>69</v>
      </c>
      <c r="E2795" s="21" t="s">
        <v>70</v>
      </c>
      <c r="F2795" s="21" t="s">
        <v>72</v>
      </c>
      <c r="G2795" s="21">
        <v>1</v>
      </c>
      <c r="H2795" s="21">
        <v>1078</v>
      </c>
    </row>
    <row r="2796" spans="1:8" x14ac:dyDescent="0.25">
      <c r="A2796" s="21">
        <v>2035</v>
      </c>
      <c r="B2796" s="21">
        <v>2</v>
      </c>
      <c r="C2796" s="21">
        <v>2</v>
      </c>
      <c r="D2796" s="21" t="s">
        <v>69</v>
      </c>
      <c r="E2796" s="21" t="s">
        <v>70</v>
      </c>
      <c r="F2796" s="21" t="s">
        <v>72</v>
      </c>
      <c r="G2796" s="21">
        <v>2</v>
      </c>
      <c r="H2796" s="21">
        <v>2553</v>
      </c>
    </row>
    <row r="2797" spans="1:8" x14ac:dyDescent="0.25">
      <c r="A2797" s="21">
        <v>2035</v>
      </c>
      <c r="B2797" s="21">
        <v>2</v>
      </c>
      <c r="C2797" s="21">
        <v>2</v>
      </c>
      <c r="D2797" s="21" t="s">
        <v>69</v>
      </c>
      <c r="E2797" s="21" t="s">
        <v>70</v>
      </c>
      <c r="F2797" s="21" t="s">
        <v>72</v>
      </c>
      <c r="G2797" s="21">
        <v>3</v>
      </c>
      <c r="H2797" s="21">
        <v>1187</v>
      </c>
    </row>
    <row r="2798" spans="1:8" x14ac:dyDescent="0.25">
      <c r="A2798" s="21">
        <v>2035</v>
      </c>
      <c r="B2798" s="21">
        <v>2</v>
      </c>
      <c r="C2798" s="21">
        <v>2</v>
      </c>
      <c r="D2798" s="21" t="s">
        <v>69</v>
      </c>
      <c r="E2798" s="21" t="s">
        <v>70</v>
      </c>
      <c r="F2798" s="21" t="s">
        <v>72</v>
      </c>
      <c r="G2798" s="21">
        <v>4</v>
      </c>
      <c r="H2798" s="21">
        <v>671</v>
      </c>
    </row>
    <row r="2799" spans="1:8" x14ac:dyDescent="0.25">
      <c r="A2799" s="21">
        <v>2035</v>
      </c>
      <c r="B2799" s="21">
        <v>2</v>
      </c>
      <c r="C2799" s="21">
        <v>2</v>
      </c>
      <c r="D2799" s="21" t="s">
        <v>69</v>
      </c>
      <c r="E2799" s="21" t="s">
        <v>74</v>
      </c>
      <c r="F2799" s="21" t="s">
        <v>71</v>
      </c>
      <c r="G2799" s="21">
        <v>0</v>
      </c>
      <c r="H2799" s="21">
        <v>86</v>
      </c>
    </row>
    <row r="2800" spans="1:8" x14ac:dyDescent="0.25">
      <c r="A2800" s="21">
        <v>2035</v>
      </c>
      <c r="B2800" s="21">
        <v>2</v>
      </c>
      <c r="C2800" s="21">
        <v>2</v>
      </c>
      <c r="D2800" s="21" t="s">
        <v>69</v>
      </c>
      <c r="E2800" s="21" t="s">
        <v>74</v>
      </c>
      <c r="F2800" s="21" t="s">
        <v>71</v>
      </c>
      <c r="G2800" s="21">
        <v>1</v>
      </c>
      <c r="H2800" s="21">
        <v>160</v>
      </c>
    </row>
    <row r="2801" spans="1:8" x14ac:dyDescent="0.25">
      <c r="A2801" s="21">
        <v>2035</v>
      </c>
      <c r="B2801" s="21">
        <v>2</v>
      </c>
      <c r="C2801" s="21">
        <v>2</v>
      </c>
      <c r="D2801" s="21" t="s">
        <v>69</v>
      </c>
      <c r="E2801" s="21" t="s">
        <v>74</v>
      </c>
      <c r="F2801" s="21" t="s">
        <v>71</v>
      </c>
      <c r="G2801" s="21">
        <v>2</v>
      </c>
      <c r="H2801" s="21">
        <v>278</v>
      </c>
    </row>
    <row r="2802" spans="1:8" x14ac:dyDescent="0.25">
      <c r="A2802" s="21">
        <v>2035</v>
      </c>
      <c r="B2802" s="21">
        <v>2</v>
      </c>
      <c r="C2802" s="21">
        <v>2</v>
      </c>
      <c r="D2802" s="21" t="s">
        <v>69</v>
      </c>
      <c r="E2802" s="21" t="s">
        <v>74</v>
      </c>
      <c r="F2802" s="21" t="s">
        <v>71</v>
      </c>
      <c r="G2802" s="21">
        <v>3</v>
      </c>
      <c r="H2802" s="21">
        <v>113</v>
      </c>
    </row>
    <row r="2803" spans="1:8" x14ac:dyDescent="0.25">
      <c r="A2803" s="21">
        <v>2035</v>
      </c>
      <c r="B2803" s="21">
        <v>2</v>
      </c>
      <c r="C2803" s="21">
        <v>2</v>
      </c>
      <c r="D2803" s="21" t="s">
        <v>69</v>
      </c>
      <c r="E2803" s="21" t="s">
        <v>74</v>
      </c>
      <c r="F2803" s="21" t="s">
        <v>71</v>
      </c>
      <c r="G2803" s="21">
        <v>4</v>
      </c>
      <c r="H2803" s="21">
        <v>84</v>
      </c>
    </row>
    <row r="2804" spans="1:8" x14ac:dyDescent="0.25">
      <c r="A2804" s="21">
        <v>2035</v>
      </c>
      <c r="B2804" s="21">
        <v>2</v>
      </c>
      <c r="C2804" s="21">
        <v>2</v>
      </c>
      <c r="D2804" s="21" t="s">
        <v>69</v>
      </c>
      <c r="E2804" s="21" t="s">
        <v>74</v>
      </c>
      <c r="F2804" s="21" t="s">
        <v>72</v>
      </c>
      <c r="G2804" s="21">
        <v>0</v>
      </c>
      <c r="H2804" s="21">
        <v>98</v>
      </c>
    </row>
    <row r="2805" spans="1:8" x14ac:dyDescent="0.25">
      <c r="A2805" s="21">
        <v>2035</v>
      </c>
      <c r="B2805" s="21">
        <v>2</v>
      </c>
      <c r="C2805" s="21">
        <v>2</v>
      </c>
      <c r="D2805" s="21" t="s">
        <v>69</v>
      </c>
      <c r="E2805" s="21" t="s">
        <v>74</v>
      </c>
      <c r="F2805" s="21" t="s">
        <v>72</v>
      </c>
      <c r="G2805" s="21">
        <v>1</v>
      </c>
      <c r="H2805" s="21">
        <v>105</v>
      </c>
    </row>
    <row r="2806" spans="1:8" x14ac:dyDescent="0.25">
      <c r="A2806" s="21">
        <v>2035</v>
      </c>
      <c r="B2806" s="21">
        <v>2</v>
      </c>
      <c r="C2806" s="21">
        <v>2</v>
      </c>
      <c r="D2806" s="21" t="s">
        <v>69</v>
      </c>
      <c r="E2806" s="21" t="s">
        <v>74</v>
      </c>
      <c r="F2806" s="21" t="s">
        <v>72</v>
      </c>
      <c r="G2806" s="21">
        <v>2</v>
      </c>
      <c r="H2806" s="21">
        <v>95</v>
      </c>
    </row>
    <row r="2807" spans="1:8" x14ac:dyDescent="0.25">
      <c r="A2807" s="21">
        <v>2035</v>
      </c>
      <c r="B2807" s="21">
        <v>2</v>
      </c>
      <c r="C2807" s="21">
        <v>2</v>
      </c>
      <c r="D2807" s="21" t="s">
        <v>69</v>
      </c>
      <c r="E2807" s="21" t="s">
        <v>74</v>
      </c>
      <c r="F2807" s="21" t="s">
        <v>72</v>
      </c>
      <c r="G2807" s="21">
        <v>3</v>
      </c>
      <c r="H2807" s="21">
        <v>39</v>
      </c>
    </row>
    <row r="2808" spans="1:8" x14ac:dyDescent="0.25">
      <c r="A2808" s="21">
        <v>2035</v>
      </c>
      <c r="B2808" s="21">
        <v>2</v>
      </c>
      <c r="C2808" s="21">
        <v>2</v>
      </c>
      <c r="D2808" s="21" t="s">
        <v>69</v>
      </c>
      <c r="E2808" s="21" t="s">
        <v>74</v>
      </c>
      <c r="F2808" s="21" t="s">
        <v>72</v>
      </c>
      <c r="G2808" s="21">
        <v>4</v>
      </c>
      <c r="H2808" s="21">
        <v>28</v>
      </c>
    </row>
    <row r="2809" spans="1:8" x14ac:dyDescent="0.25">
      <c r="A2809" s="21">
        <v>2035</v>
      </c>
      <c r="B2809" s="21">
        <v>2</v>
      </c>
      <c r="C2809" s="21">
        <v>2</v>
      </c>
      <c r="D2809" s="21" t="s">
        <v>69</v>
      </c>
      <c r="E2809" s="21" t="s">
        <v>73</v>
      </c>
      <c r="F2809" s="21" t="s">
        <v>71</v>
      </c>
      <c r="G2809" s="21">
        <v>0</v>
      </c>
      <c r="H2809" s="21">
        <v>48</v>
      </c>
    </row>
    <row r="2810" spans="1:8" x14ac:dyDescent="0.25">
      <c r="A2810" s="21">
        <v>2035</v>
      </c>
      <c r="B2810" s="21">
        <v>2</v>
      </c>
      <c r="C2810" s="21">
        <v>2</v>
      </c>
      <c r="D2810" s="21" t="s">
        <v>69</v>
      </c>
      <c r="E2810" s="21" t="s">
        <v>73</v>
      </c>
      <c r="F2810" s="21" t="s">
        <v>71</v>
      </c>
      <c r="G2810" s="21">
        <v>1</v>
      </c>
      <c r="H2810" s="21">
        <v>989</v>
      </c>
    </row>
    <row r="2811" spans="1:8" x14ac:dyDescent="0.25">
      <c r="A2811" s="21">
        <v>2035</v>
      </c>
      <c r="B2811" s="21">
        <v>2</v>
      </c>
      <c r="C2811" s="21">
        <v>2</v>
      </c>
      <c r="D2811" s="21" t="s">
        <v>69</v>
      </c>
      <c r="E2811" s="21" t="s">
        <v>73</v>
      </c>
      <c r="F2811" s="21" t="s">
        <v>71</v>
      </c>
      <c r="G2811" s="21">
        <v>2</v>
      </c>
      <c r="H2811" s="21">
        <v>1616</v>
      </c>
    </row>
    <row r="2812" spans="1:8" x14ac:dyDescent="0.25">
      <c r="A2812" s="21">
        <v>2035</v>
      </c>
      <c r="B2812" s="21">
        <v>2</v>
      </c>
      <c r="C2812" s="21">
        <v>2</v>
      </c>
      <c r="D2812" s="21" t="s">
        <v>69</v>
      </c>
      <c r="E2812" s="21" t="s">
        <v>73</v>
      </c>
      <c r="F2812" s="21" t="s">
        <v>71</v>
      </c>
      <c r="G2812" s="21">
        <v>3</v>
      </c>
      <c r="H2812" s="21">
        <v>824</v>
      </c>
    </row>
    <row r="2813" spans="1:8" x14ac:dyDescent="0.25">
      <c r="A2813" s="21">
        <v>2035</v>
      </c>
      <c r="B2813" s="21">
        <v>2</v>
      </c>
      <c r="C2813" s="21">
        <v>2</v>
      </c>
      <c r="D2813" s="21" t="s">
        <v>69</v>
      </c>
      <c r="E2813" s="21" t="s">
        <v>73</v>
      </c>
      <c r="F2813" s="21" t="s">
        <v>71</v>
      </c>
      <c r="G2813" s="21">
        <v>4</v>
      </c>
      <c r="H2813" s="21">
        <v>670</v>
      </c>
    </row>
    <row r="2814" spans="1:8" x14ac:dyDescent="0.25">
      <c r="A2814" s="21">
        <v>2035</v>
      </c>
      <c r="B2814" s="21">
        <v>2</v>
      </c>
      <c r="C2814" s="21">
        <v>2</v>
      </c>
      <c r="D2814" s="21" t="s">
        <v>69</v>
      </c>
      <c r="E2814" s="21" t="s">
        <v>73</v>
      </c>
      <c r="F2814" s="21" t="s">
        <v>72</v>
      </c>
      <c r="G2814" s="21">
        <v>0</v>
      </c>
      <c r="H2814" s="21">
        <v>99</v>
      </c>
    </row>
    <row r="2815" spans="1:8" x14ac:dyDescent="0.25">
      <c r="A2815" s="21">
        <v>2035</v>
      </c>
      <c r="B2815" s="21">
        <v>2</v>
      </c>
      <c r="C2815" s="21">
        <v>2</v>
      </c>
      <c r="D2815" s="21" t="s">
        <v>69</v>
      </c>
      <c r="E2815" s="21" t="s">
        <v>73</v>
      </c>
      <c r="F2815" s="21" t="s">
        <v>72</v>
      </c>
      <c r="G2815" s="21">
        <v>1</v>
      </c>
      <c r="H2815" s="21">
        <v>189</v>
      </c>
    </row>
    <row r="2816" spans="1:8" x14ac:dyDescent="0.25">
      <c r="A2816" s="21">
        <v>2035</v>
      </c>
      <c r="B2816" s="21">
        <v>2</v>
      </c>
      <c r="C2816" s="21">
        <v>2</v>
      </c>
      <c r="D2816" s="21" t="s">
        <v>69</v>
      </c>
      <c r="E2816" s="21" t="s">
        <v>73</v>
      </c>
      <c r="F2816" s="21" t="s">
        <v>72</v>
      </c>
      <c r="G2816" s="21">
        <v>2</v>
      </c>
      <c r="H2816" s="21">
        <v>458</v>
      </c>
    </row>
    <row r="2817" spans="1:8" x14ac:dyDescent="0.25">
      <c r="A2817" s="21">
        <v>2035</v>
      </c>
      <c r="B2817" s="21">
        <v>2</v>
      </c>
      <c r="C2817" s="21">
        <v>2</v>
      </c>
      <c r="D2817" s="21" t="s">
        <v>69</v>
      </c>
      <c r="E2817" s="21" t="s">
        <v>73</v>
      </c>
      <c r="F2817" s="21" t="s">
        <v>72</v>
      </c>
      <c r="G2817" s="21">
        <v>3</v>
      </c>
      <c r="H2817" s="21">
        <v>304</v>
      </c>
    </row>
    <row r="2818" spans="1:8" x14ac:dyDescent="0.25">
      <c r="A2818" s="21">
        <v>2035</v>
      </c>
      <c r="B2818" s="21">
        <v>2</v>
      </c>
      <c r="C2818" s="21">
        <v>2</v>
      </c>
      <c r="D2818" s="21" t="s">
        <v>69</v>
      </c>
      <c r="E2818" s="21" t="s">
        <v>73</v>
      </c>
      <c r="F2818" s="21" t="s">
        <v>72</v>
      </c>
      <c r="G2818" s="21">
        <v>4</v>
      </c>
      <c r="H2818" s="21">
        <v>184</v>
      </c>
    </row>
    <row r="2819" spans="1:8" x14ac:dyDescent="0.25">
      <c r="A2819" s="21">
        <v>2035</v>
      </c>
      <c r="B2819" s="21">
        <v>2</v>
      </c>
      <c r="C2819" s="21">
        <v>2</v>
      </c>
      <c r="D2819" s="21" t="s">
        <v>69</v>
      </c>
      <c r="E2819" s="21" t="s">
        <v>76</v>
      </c>
      <c r="F2819" s="21" t="s">
        <v>71</v>
      </c>
      <c r="G2819" s="21">
        <v>0</v>
      </c>
      <c r="H2819" s="21">
        <v>99</v>
      </c>
    </row>
    <row r="2820" spans="1:8" x14ac:dyDescent="0.25">
      <c r="A2820" s="21">
        <v>2035</v>
      </c>
      <c r="B2820" s="21">
        <v>2</v>
      </c>
      <c r="C2820" s="21">
        <v>2</v>
      </c>
      <c r="D2820" s="21" t="s">
        <v>69</v>
      </c>
      <c r="E2820" s="21" t="s">
        <v>76</v>
      </c>
      <c r="F2820" s="21" t="s">
        <v>71</v>
      </c>
      <c r="G2820" s="21">
        <v>1</v>
      </c>
      <c r="H2820" s="21">
        <v>124</v>
      </c>
    </row>
    <row r="2821" spans="1:8" x14ac:dyDescent="0.25">
      <c r="A2821" s="21">
        <v>2035</v>
      </c>
      <c r="B2821" s="21">
        <v>2</v>
      </c>
      <c r="C2821" s="21">
        <v>2</v>
      </c>
      <c r="D2821" s="21" t="s">
        <v>69</v>
      </c>
      <c r="E2821" s="21" t="s">
        <v>76</v>
      </c>
      <c r="F2821" s="21" t="s">
        <v>71</v>
      </c>
      <c r="G2821" s="21">
        <v>2</v>
      </c>
      <c r="H2821" s="21">
        <v>182</v>
      </c>
    </row>
    <row r="2822" spans="1:8" x14ac:dyDescent="0.25">
      <c r="A2822" s="21">
        <v>2035</v>
      </c>
      <c r="B2822" s="21">
        <v>2</v>
      </c>
      <c r="C2822" s="21">
        <v>2</v>
      </c>
      <c r="D2822" s="21" t="s">
        <v>69</v>
      </c>
      <c r="E2822" s="21" t="s">
        <v>76</v>
      </c>
      <c r="F2822" s="21" t="s">
        <v>71</v>
      </c>
      <c r="G2822" s="21">
        <v>3</v>
      </c>
      <c r="H2822" s="21">
        <v>61</v>
      </c>
    </row>
    <row r="2823" spans="1:8" x14ac:dyDescent="0.25">
      <c r="A2823" s="21">
        <v>2035</v>
      </c>
      <c r="B2823" s="21">
        <v>2</v>
      </c>
      <c r="C2823" s="21">
        <v>2</v>
      </c>
      <c r="D2823" s="21" t="s">
        <v>69</v>
      </c>
      <c r="E2823" s="21" t="s">
        <v>76</v>
      </c>
      <c r="F2823" s="21" t="s">
        <v>71</v>
      </c>
      <c r="G2823" s="21">
        <v>4</v>
      </c>
      <c r="H2823" s="21">
        <v>40</v>
      </c>
    </row>
    <row r="2824" spans="1:8" x14ac:dyDescent="0.25">
      <c r="A2824" s="21">
        <v>2035</v>
      </c>
      <c r="B2824" s="21">
        <v>2</v>
      </c>
      <c r="C2824" s="21">
        <v>2</v>
      </c>
      <c r="D2824" s="21" t="s">
        <v>69</v>
      </c>
      <c r="E2824" s="21" t="s">
        <v>76</v>
      </c>
      <c r="F2824" s="21" t="s">
        <v>72</v>
      </c>
      <c r="G2824" s="21">
        <v>0</v>
      </c>
      <c r="H2824" s="21">
        <v>267</v>
      </c>
    </row>
    <row r="2825" spans="1:8" x14ac:dyDescent="0.25">
      <c r="A2825" s="21">
        <v>2035</v>
      </c>
      <c r="B2825" s="21">
        <v>2</v>
      </c>
      <c r="C2825" s="21">
        <v>2</v>
      </c>
      <c r="D2825" s="21" t="s">
        <v>69</v>
      </c>
      <c r="E2825" s="21" t="s">
        <v>76</v>
      </c>
      <c r="F2825" s="21" t="s">
        <v>72</v>
      </c>
      <c r="G2825" s="21">
        <v>1</v>
      </c>
      <c r="H2825" s="21">
        <v>177</v>
      </c>
    </row>
    <row r="2826" spans="1:8" x14ac:dyDescent="0.25">
      <c r="A2826" s="21">
        <v>2035</v>
      </c>
      <c r="B2826" s="21">
        <v>2</v>
      </c>
      <c r="C2826" s="21">
        <v>2</v>
      </c>
      <c r="D2826" s="21" t="s">
        <v>69</v>
      </c>
      <c r="E2826" s="21" t="s">
        <v>76</v>
      </c>
      <c r="F2826" s="21" t="s">
        <v>72</v>
      </c>
      <c r="G2826" s="21">
        <v>2</v>
      </c>
      <c r="H2826" s="21">
        <v>236</v>
      </c>
    </row>
    <row r="2827" spans="1:8" x14ac:dyDescent="0.25">
      <c r="A2827" s="21">
        <v>2035</v>
      </c>
      <c r="B2827" s="21">
        <v>2</v>
      </c>
      <c r="C2827" s="21">
        <v>2</v>
      </c>
      <c r="D2827" s="21" t="s">
        <v>69</v>
      </c>
      <c r="E2827" s="21" t="s">
        <v>76</v>
      </c>
      <c r="F2827" s="21" t="s">
        <v>72</v>
      </c>
      <c r="G2827" s="21">
        <v>3</v>
      </c>
      <c r="H2827" s="21">
        <v>81</v>
      </c>
    </row>
    <row r="2828" spans="1:8" x14ac:dyDescent="0.25">
      <c r="A2828" s="21">
        <v>2035</v>
      </c>
      <c r="B2828" s="21">
        <v>2</v>
      </c>
      <c r="C2828" s="21">
        <v>2</v>
      </c>
      <c r="D2828" s="21" t="s">
        <v>69</v>
      </c>
      <c r="E2828" s="21" t="s">
        <v>76</v>
      </c>
      <c r="F2828" s="21" t="s">
        <v>72</v>
      </c>
      <c r="G2828" s="21">
        <v>4</v>
      </c>
      <c r="H2828" s="21">
        <v>56</v>
      </c>
    </row>
    <row r="2829" spans="1:8" x14ac:dyDescent="0.25">
      <c r="A2829" s="21">
        <v>2035</v>
      </c>
      <c r="B2829" s="21">
        <v>2</v>
      </c>
      <c r="C2829" s="21">
        <v>2</v>
      </c>
      <c r="D2829" s="21" t="s">
        <v>77</v>
      </c>
      <c r="E2829" s="21" t="s">
        <v>70</v>
      </c>
      <c r="F2829" s="21" t="s">
        <v>71</v>
      </c>
      <c r="G2829" s="21">
        <v>0</v>
      </c>
      <c r="H2829" s="21">
        <v>2248</v>
      </c>
    </row>
    <row r="2830" spans="1:8" x14ac:dyDescent="0.25">
      <c r="A2830" s="21">
        <v>2035</v>
      </c>
      <c r="B2830" s="21">
        <v>2</v>
      </c>
      <c r="C2830" s="21">
        <v>2</v>
      </c>
      <c r="D2830" s="21" t="s">
        <v>77</v>
      </c>
      <c r="E2830" s="21" t="s">
        <v>70</v>
      </c>
      <c r="F2830" s="21" t="s">
        <v>71</v>
      </c>
      <c r="G2830" s="21">
        <v>1</v>
      </c>
      <c r="H2830" s="21">
        <v>34314</v>
      </c>
    </row>
    <row r="2831" spans="1:8" x14ac:dyDescent="0.25">
      <c r="A2831" s="21">
        <v>2035</v>
      </c>
      <c r="B2831" s="21">
        <v>2</v>
      </c>
      <c r="C2831" s="21">
        <v>2</v>
      </c>
      <c r="D2831" s="21" t="s">
        <v>77</v>
      </c>
      <c r="E2831" s="21" t="s">
        <v>70</v>
      </c>
      <c r="F2831" s="21" t="s">
        <v>71</v>
      </c>
      <c r="G2831" s="21">
        <v>2</v>
      </c>
      <c r="H2831" s="21">
        <v>88660</v>
      </c>
    </row>
    <row r="2832" spans="1:8" x14ac:dyDescent="0.25">
      <c r="A2832" s="21">
        <v>2035</v>
      </c>
      <c r="B2832" s="21">
        <v>2</v>
      </c>
      <c r="C2832" s="21">
        <v>2</v>
      </c>
      <c r="D2832" s="21" t="s">
        <v>77</v>
      </c>
      <c r="E2832" s="21" t="s">
        <v>70</v>
      </c>
      <c r="F2832" s="21" t="s">
        <v>71</v>
      </c>
      <c r="G2832" s="21">
        <v>3</v>
      </c>
      <c r="H2832" s="21">
        <v>36069</v>
      </c>
    </row>
    <row r="2833" spans="1:8" x14ac:dyDescent="0.25">
      <c r="A2833" s="21">
        <v>2035</v>
      </c>
      <c r="B2833" s="21">
        <v>2</v>
      </c>
      <c r="C2833" s="21">
        <v>2</v>
      </c>
      <c r="D2833" s="21" t="s">
        <v>77</v>
      </c>
      <c r="E2833" s="21" t="s">
        <v>70</v>
      </c>
      <c r="F2833" s="21" t="s">
        <v>71</v>
      </c>
      <c r="G2833" s="21">
        <v>4</v>
      </c>
      <c r="H2833" s="21">
        <v>21236</v>
      </c>
    </row>
    <row r="2834" spans="1:8" x14ac:dyDescent="0.25">
      <c r="A2834" s="21">
        <v>2035</v>
      </c>
      <c r="B2834" s="21">
        <v>2</v>
      </c>
      <c r="C2834" s="21">
        <v>2</v>
      </c>
      <c r="D2834" s="21" t="s">
        <v>77</v>
      </c>
      <c r="E2834" s="21" t="s">
        <v>70</v>
      </c>
      <c r="F2834" s="21" t="s">
        <v>72</v>
      </c>
      <c r="G2834" s="21">
        <v>0</v>
      </c>
      <c r="H2834" s="21">
        <v>455</v>
      </c>
    </row>
    <row r="2835" spans="1:8" x14ac:dyDescent="0.25">
      <c r="A2835" s="21">
        <v>2035</v>
      </c>
      <c r="B2835" s="21">
        <v>2</v>
      </c>
      <c r="C2835" s="21">
        <v>2</v>
      </c>
      <c r="D2835" s="21" t="s">
        <v>77</v>
      </c>
      <c r="E2835" s="21" t="s">
        <v>70</v>
      </c>
      <c r="F2835" s="21" t="s">
        <v>72</v>
      </c>
      <c r="G2835" s="21">
        <v>1</v>
      </c>
      <c r="H2835" s="21">
        <v>8219</v>
      </c>
    </row>
    <row r="2836" spans="1:8" x14ac:dyDescent="0.25">
      <c r="A2836" s="21">
        <v>2035</v>
      </c>
      <c r="B2836" s="21">
        <v>2</v>
      </c>
      <c r="C2836" s="21">
        <v>2</v>
      </c>
      <c r="D2836" s="21" t="s">
        <v>77</v>
      </c>
      <c r="E2836" s="21" t="s">
        <v>70</v>
      </c>
      <c r="F2836" s="21" t="s">
        <v>72</v>
      </c>
      <c r="G2836" s="21">
        <v>2</v>
      </c>
      <c r="H2836" s="21">
        <v>18213</v>
      </c>
    </row>
    <row r="2837" spans="1:8" x14ac:dyDescent="0.25">
      <c r="A2837" s="21">
        <v>2035</v>
      </c>
      <c r="B2837" s="21">
        <v>2</v>
      </c>
      <c r="C2837" s="21">
        <v>2</v>
      </c>
      <c r="D2837" s="21" t="s">
        <v>77</v>
      </c>
      <c r="E2837" s="21" t="s">
        <v>70</v>
      </c>
      <c r="F2837" s="21" t="s">
        <v>72</v>
      </c>
      <c r="G2837" s="21">
        <v>3</v>
      </c>
      <c r="H2837" s="21">
        <v>8294</v>
      </c>
    </row>
    <row r="2838" spans="1:8" x14ac:dyDescent="0.25">
      <c r="A2838" s="21">
        <v>2035</v>
      </c>
      <c r="B2838" s="21">
        <v>2</v>
      </c>
      <c r="C2838" s="21">
        <v>2</v>
      </c>
      <c r="D2838" s="21" t="s">
        <v>77</v>
      </c>
      <c r="E2838" s="21" t="s">
        <v>70</v>
      </c>
      <c r="F2838" s="21" t="s">
        <v>72</v>
      </c>
      <c r="G2838" s="21">
        <v>4</v>
      </c>
      <c r="H2838" s="21">
        <v>4453</v>
      </c>
    </row>
    <row r="2839" spans="1:8" x14ac:dyDescent="0.25">
      <c r="A2839" s="21">
        <v>2035</v>
      </c>
      <c r="B2839" s="21">
        <v>2</v>
      </c>
      <c r="C2839" s="21">
        <v>2</v>
      </c>
      <c r="D2839" s="21" t="s">
        <v>77</v>
      </c>
      <c r="E2839" s="21" t="s">
        <v>74</v>
      </c>
      <c r="F2839" s="21" t="s">
        <v>71</v>
      </c>
      <c r="G2839" s="21">
        <v>0</v>
      </c>
      <c r="H2839" s="21">
        <v>13386</v>
      </c>
    </row>
    <row r="2840" spans="1:8" x14ac:dyDescent="0.25">
      <c r="A2840" s="21">
        <v>2035</v>
      </c>
      <c r="B2840" s="21">
        <v>2</v>
      </c>
      <c r="C2840" s="21">
        <v>2</v>
      </c>
      <c r="D2840" s="21" t="s">
        <v>77</v>
      </c>
      <c r="E2840" s="21" t="s">
        <v>74</v>
      </c>
      <c r="F2840" s="21" t="s">
        <v>71</v>
      </c>
      <c r="G2840" s="21">
        <v>1</v>
      </c>
      <c r="H2840" s="21">
        <v>15875</v>
      </c>
    </row>
    <row r="2841" spans="1:8" x14ac:dyDescent="0.25">
      <c r="A2841" s="21">
        <v>2035</v>
      </c>
      <c r="B2841" s="21">
        <v>2</v>
      </c>
      <c r="C2841" s="21">
        <v>2</v>
      </c>
      <c r="D2841" s="21" t="s">
        <v>77</v>
      </c>
      <c r="E2841" s="21" t="s">
        <v>74</v>
      </c>
      <c r="F2841" s="21" t="s">
        <v>71</v>
      </c>
      <c r="G2841" s="21">
        <v>2</v>
      </c>
      <c r="H2841" s="21">
        <v>23733</v>
      </c>
    </row>
    <row r="2842" spans="1:8" x14ac:dyDescent="0.25">
      <c r="A2842" s="21">
        <v>2035</v>
      </c>
      <c r="B2842" s="21">
        <v>2</v>
      </c>
      <c r="C2842" s="21">
        <v>2</v>
      </c>
      <c r="D2842" s="21" t="s">
        <v>77</v>
      </c>
      <c r="E2842" s="21" t="s">
        <v>74</v>
      </c>
      <c r="F2842" s="21" t="s">
        <v>71</v>
      </c>
      <c r="G2842" s="21">
        <v>3</v>
      </c>
      <c r="H2842" s="21">
        <v>8804</v>
      </c>
    </row>
    <row r="2843" spans="1:8" x14ac:dyDescent="0.25">
      <c r="A2843" s="21">
        <v>2035</v>
      </c>
      <c r="B2843" s="21">
        <v>2</v>
      </c>
      <c r="C2843" s="21">
        <v>2</v>
      </c>
      <c r="D2843" s="21" t="s">
        <v>77</v>
      </c>
      <c r="E2843" s="21" t="s">
        <v>74</v>
      </c>
      <c r="F2843" s="21" t="s">
        <v>71</v>
      </c>
      <c r="G2843" s="21">
        <v>4</v>
      </c>
      <c r="H2843" s="21">
        <v>5851</v>
      </c>
    </row>
    <row r="2844" spans="1:8" x14ac:dyDescent="0.25">
      <c r="A2844" s="21">
        <v>2035</v>
      </c>
      <c r="B2844" s="21">
        <v>2</v>
      </c>
      <c r="C2844" s="21">
        <v>2</v>
      </c>
      <c r="D2844" s="21" t="s">
        <v>77</v>
      </c>
      <c r="E2844" s="21" t="s">
        <v>74</v>
      </c>
      <c r="F2844" s="21" t="s">
        <v>72</v>
      </c>
      <c r="G2844" s="21">
        <v>0</v>
      </c>
      <c r="H2844" s="21">
        <v>648</v>
      </c>
    </row>
    <row r="2845" spans="1:8" x14ac:dyDescent="0.25">
      <c r="A2845" s="21">
        <v>2035</v>
      </c>
      <c r="B2845" s="21">
        <v>2</v>
      </c>
      <c r="C2845" s="21">
        <v>2</v>
      </c>
      <c r="D2845" s="21" t="s">
        <v>77</v>
      </c>
      <c r="E2845" s="21" t="s">
        <v>74</v>
      </c>
      <c r="F2845" s="21" t="s">
        <v>72</v>
      </c>
      <c r="G2845" s="21">
        <v>1</v>
      </c>
      <c r="H2845" s="21">
        <v>553</v>
      </c>
    </row>
    <row r="2846" spans="1:8" x14ac:dyDescent="0.25">
      <c r="A2846" s="21">
        <v>2035</v>
      </c>
      <c r="B2846" s="21">
        <v>2</v>
      </c>
      <c r="C2846" s="21">
        <v>2</v>
      </c>
      <c r="D2846" s="21" t="s">
        <v>77</v>
      </c>
      <c r="E2846" s="21" t="s">
        <v>74</v>
      </c>
      <c r="F2846" s="21" t="s">
        <v>72</v>
      </c>
      <c r="G2846" s="21">
        <v>2</v>
      </c>
      <c r="H2846" s="21">
        <v>783</v>
      </c>
    </row>
    <row r="2847" spans="1:8" x14ac:dyDescent="0.25">
      <c r="A2847" s="21">
        <v>2035</v>
      </c>
      <c r="B2847" s="21">
        <v>2</v>
      </c>
      <c r="C2847" s="21">
        <v>2</v>
      </c>
      <c r="D2847" s="21" t="s">
        <v>77</v>
      </c>
      <c r="E2847" s="21" t="s">
        <v>74</v>
      </c>
      <c r="F2847" s="21" t="s">
        <v>72</v>
      </c>
      <c r="G2847" s="21">
        <v>3</v>
      </c>
      <c r="H2847" s="21">
        <v>288</v>
      </c>
    </row>
    <row r="2848" spans="1:8" x14ac:dyDescent="0.25">
      <c r="A2848" s="21">
        <v>2035</v>
      </c>
      <c r="B2848" s="21">
        <v>2</v>
      </c>
      <c r="C2848" s="21">
        <v>2</v>
      </c>
      <c r="D2848" s="21" t="s">
        <v>77</v>
      </c>
      <c r="E2848" s="21" t="s">
        <v>74</v>
      </c>
      <c r="F2848" s="21" t="s">
        <v>72</v>
      </c>
      <c r="G2848" s="21">
        <v>4</v>
      </c>
      <c r="H2848" s="21">
        <v>188</v>
      </c>
    </row>
    <row r="2849" spans="1:8" x14ac:dyDescent="0.25">
      <c r="A2849" s="21">
        <v>2035</v>
      </c>
      <c r="B2849" s="21">
        <v>2</v>
      </c>
      <c r="C2849" s="21">
        <v>2</v>
      </c>
      <c r="D2849" s="21" t="s">
        <v>77</v>
      </c>
      <c r="E2849" s="21" t="s">
        <v>73</v>
      </c>
      <c r="F2849" s="21" t="s">
        <v>71</v>
      </c>
      <c r="G2849" s="21">
        <v>0</v>
      </c>
      <c r="H2849" s="21">
        <v>4898</v>
      </c>
    </row>
    <row r="2850" spans="1:8" x14ac:dyDescent="0.25">
      <c r="A2850" s="21">
        <v>2035</v>
      </c>
      <c r="B2850" s="21">
        <v>2</v>
      </c>
      <c r="C2850" s="21">
        <v>2</v>
      </c>
      <c r="D2850" s="21" t="s">
        <v>77</v>
      </c>
      <c r="E2850" s="21" t="s">
        <v>73</v>
      </c>
      <c r="F2850" s="21" t="s">
        <v>71</v>
      </c>
      <c r="G2850" s="21">
        <v>1</v>
      </c>
      <c r="H2850" s="21">
        <v>49919</v>
      </c>
    </row>
    <row r="2851" spans="1:8" x14ac:dyDescent="0.25">
      <c r="A2851" s="21">
        <v>2035</v>
      </c>
      <c r="B2851" s="21">
        <v>2</v>
      </c>
      <c r="C2851" s="21">
        <v>2</v>
      </c>
      <c r="D2851" s="21" t="s">
        <v>77</v>
      </c>
      <c r="E2851" s="21" t="s">
        <v>73</v>
      </c>
      <c r="F2851" s="21" t="s">
        <v>71</v>
      </c>
      <c r="G2851" s="21">
        <v>2</v>
      </c>
      <c r="H2851" s="21">
        <v>91740</v>
      </c>
    </row>
    <row r="2852" spans="1:8" x14ac:dyDescent="0.25">
      <c r="A2852" s="21">
        <v>2035</v>
      </c>
      <c r="B2852" s="21">
        <v>2</v>
      </c>
      <c r="C2852" s="21">
        <v>2</v>
      </c>
      <c r="D2852" s="21" t="s">
        <v>77</v>
      </c>
      <c r="E2852" s="21" t="s">
        <v>73</v>
      </c>
      <c r="F2852" s="21" t="s">
        <v>71</v>
      </c>
      <c r="G2852" s="21">
        <v>3</v>
      </c>
      <c r="H2852" s="21">
        <v>46421</v>
      </c>
    </row>
    <row r="2853" spans="1:8" x14ac:dyDescent="0.25">
      <c r="A2853" s="21">
        <v>2035</v>
      </c>
      <c r="B2853" s="21">
        <v>2</v>
      </c>
      <c r="C2853" s="21">
        <v>2</v>
      </c>
      <c r="D2853" s="21" t="s">
        <v>77</v>
      </c>
      <c r="E2853" s="21" t="s">
        <v>73</v>
      </c>
      <c r="F2853" s="21" t="s">
        <v>71</v>
      </c>
      <c r="G2853" s="21">
        <v>4</v>
      </c>
      <c r="H2853" s="21">
        <v>36525</v>
      </c>
    </row>
    <row r="2854" spans="1:8" x14ac:dyDescent="0.25">
      <c r="A2854" s="21">
        <v>2035</v>
      </c>
      <c r="B2854" s="21">
        <v>2</v>
      </c>
      <c r="C2854" s="21">
        <v>2</v>
      </c>
      <c r="D2854" s="21" t="s">
        <v>77</v>
      </c>
      <c r="E2854" s="21" t="s">
        <v>73</v>
      </c>
      <c r="F2854" s="21" t="s">
        <v>72</v>
      </c>
      <c r="G2854" s="21">
        <v>0</v>
      </c>
      <c r="H2854" s="21">
        <v>511</v>
      </c>
    </row>
    <row r="2855" spans="1:8" x14ac:dyDescent="0.25">
      <c r="A2855" s="21">
        <v>2035</v>
      </c>
      <c r="B2855" s="21">
        <v>2</v>
      </c>
      <c r="C2855" s="21">
        <v>2</v>
      </c>
      <c r="D2855" s="21" t="s">
        <v>77</v>
      </c>
      <c r="E2855" s="21" t="s">
        <v>73</v>
      </c>
      <c r="F2855" s="21" t="s">
        <v>72</v>
      </c>
      <c r="G2855" s="21">
        <v>1</v>
      </c>
      <c r="H2855" s="21">
        <v>1366</v>
      </c>
    </row>
    <row r="2856" spans="1:8" x14ac:dyDescent="0.25">
      <c r="A2856" s="21">
        <v>2035</v>
      </c>
      <c r="B2856" s="21">
        <v>2</v>
      </c>
      <c r="C2856" s="21">
        <v>2</v>
      </c>
      <c r="D2856" s="21" t="s">
        <v>77</v>
      </c>
      <c r="E2856" s="21" t="s">
        <v>73</v>
      </c>
      <c r="F2856" s="21" t="s">
        <v>72</v>
      </c>
      <c r="G2856" s="21">
        <v>2</v>
      </c>
      <c r="H2856" s="21">
        <v>3434</v>
      </c>
    </row>
    <row r="2857" spans="1:8" x14ac:dyDescent="0.25">
      <c r="A2857" s="21">
        <v>2035</v>
      </c>
      <c r="B2857" s="21">
        <v>2</v>
      </c>
      <c r="C2857" s="21">
        <v>2</v>
      </c>
      <c r="D2857" s="21" t="s">
        <v>77</v>
      </c>
      <c r="E2857" s="21" t="s">
        <v>73</v>
      </c>
      <c r="F2857" s="21" t="s">
        <v>72</v>
      </c>
      <c r="G2857" s="21">
        <v>3</v>
      </c>
      <c r="H2857" s="21">
        <v>1915</v>
      </c>
    </row>
    <row r="2858" spans="1:8" x14ac:dyDescent="0.25">
      <c r="A2858" s="21">
        <v>2035</v>
      </c>
      <c r="B2858" s="21">
        <v>2</v>
      </c>
      <c r="C2858" s="21">
        <v>2</v>
      </c>
      <c r="D2858" s="21" t="s">
        <v>77</v>
      </c>
      <c r="E2858" s="21" t="s">
        <v>73</v>
      </c>
      <c r="F2858" s="21" t="s">
        <v>72</v>
      </c>
      <c r="G2858" s="21">
        <v>4</v>
      </c>
      <c r="H2858" s="21">
        <v>1294</v>
      </c>
    </row>
    <row r="2859" spans="1:8" x14ac:dyDescent="0.25">
      <c r="A2859" s="21">
        <v>2035</v>
      </c>
      <c r="B2859" s="21">
        <v>2</v>
      </c>
      <c r="C2859" s="21">
        <v>2</v>
      </c>
      <c r="D2859" s="21" t="s">
        <v>77</v>
      </c>
      <c r="E2859" s="21" t="s">
        <v>76</v>
      </c>
      <c r="F2859" s="21" t="s">
        <v>71</v>
      </c>
      <c r="G2859" s="21">
        <v>0</v>
      </c>
      <c r="H2859" s="21">
        <v>5607</v>
      </c>
    </row>
    <row r="2860" spans="1:8" x14ac:dyDescent="0.25">
      <c r="A2860" s="21">
        <v>2035</v>
      </c>
      <c r="B2860" s="21">
        <v>2</v>
      </c>
      <c r="C2860" s="21">
        <v>2</v>
      </c>
      <c r="D2860" s="21" t="s">
        <v>77</v>
      </c>
      <c r="E2860" s="21" t="s">
        <v>76</v>
      </c>
      <c r="F2860" s="21" t="s">
        <v>71</v>
      </c>
      <c r="G2860" s="21">
        <v>1</v>
      </c>
      <c r="H2860" s="21">
        <v>4604</v>
      </c>
    </row>
    <row r="2861" spans="1:8" x14ac:dyDescent="0.25">
      <c r="A2861" s="21">
        <v>2035</v>
      </c>
      <c r="B2861" s="21">
        <v>2</v>
      </c>
      <c r="C2861" s="21">
        <v>2</v>
      </c>
      <c r="D2861" s="21" t="s">
        <v>77</v>
      </c>
      <c r="E2861" s="21" t="s">
        <v>76</v>
      </c>
      <c r="F2861" s="21" t="s">
        <v>71</v>
      </c>
      <c r="G2861" s="21">
        <v>2</v>
      </c>
      <c r="H2861" s="21">
        <v>6542</v>
      </c>
    </row>
    <row r="2862" spans="1:8" x14ac:dyDescent="0.25">
      <c r="A2862" s="21">
        <v>2035</v>
      </c>
      <c r="B2862" s="21">
        <v>2</v>
      </c>
      <c r="C2862" s="21">
        <v>2</v>
      </c>
      <c r="D2862" s="21" t="s">
        <v>77</v>
      </c>
      <c r="E2862" s="21" t="s">
        <v>76</v>
      </c>
      <c r="F2862" s="21" t="s">
        <v>71</v>
      </c>
      <c r="G2862" s="21">
        <v>3</v>
      </c>
      <c r="H2862" s="21">
        <v>2601</v>
      </c>
    </row>
    <row r="2863" spans="1:8" x14ac:dyDescent="0.25">
      <c r="A2863" s="21">
        <v>2035</v>
      </c>
      <c r="B2863" s="21">
        <v>2</v>
      </c>
      <c r="C2863" s="21">
        <v>2</v>
      </c>
      <c r="D2863" s="21" t="s">
        <v>77</v>
      </c>
      <c r="E2863" s="21" t="s">
        <v>76</v>
      </c>
      <c r="F2863" s="21" t="s">
        <v>71</v>
      </c>
      <c r="G2863" s="21">
        <v>4</v>
      </c>
      <c r="H2863" s="21">
        <v>1758</v>
      </c>
    </row>
    <row r="2864" spans="1:8" x14ac:dyDescent="0.25">
      <c r="A2864" s="21">
        <v>2035</v>
      </c>
      <c r="B2864" s="21">
        <v>2</v>
      </c>
      <c r="C2864" s="21">
        <v>2</v>
      </c>
      <c r="D2864" s="21" t="s">
        <v>77</v>
      </c>
      <c r="E2864" s="21" t="s">
        <v>76</v>
      </c>
      <c r="F2864" s="21" t="s">
        <v>72</v>
      </c>
      <c r="G2864" s="21">
        <v>0</v>
      </c>
      <c r="H2864" s="21">
        <v>837</v>
      </c>
    </row>
    <row r="2865" spans="1:8" x14ac:dyDescent="0.25">
      <c r="A2865" s="21">
        <v>2035</v>
      </c>
      <c r="B2865" s="21">
        <v>2</v>
      </c>
      <c r="C2865" s="21">
        <v>2</v>
      </c>
      <c r="D2865" s="21" t="s">
        <v>77</v>
      </c>
      <c r="E2865" s="21" t="s">
        <v>76</v>
      </c>
      <c r="F2865" s="21" t="s">
        <v>72</v>
      </c>
      <c r="G2865" s="21">
        <v>1</v>
      </c>
      <c r="H2865" s="21">
        <v>808</v>
      </c>
    </row>
    <row r="2866" spans="1:8" x14ac:dyDescent="0.25">
      <c r="A2866" s="21">
        <v>2035</v>
      </c>
      <c r="B2866" s="21">
        <v>2</v>
      </c>
      <c r="C2866" s="21">
        <v>2</v>
      </c>
      <c r="D2866" s="21" t="s">
        <v>77</v>
      </c>
      <c r="E2866" s="21" t="s">
        <v>76</v>
      </c>
      <c r="F2866" s="21" t="s">
        <v>72</v>
      </c>
      <c r="G2866" s="21">
        <v>2</v>
      </c>
      <c r="H2866" s="21">
        <v>1130</v>
      </c>
    </row>
    <row r="2867" spans="1:8" x14ac:dyDescent="0.25">
      <c r="A2867" s="21">
        <v>2035</v>
      </c>
      <c r="B2867" s="21">
        <v>2</v>
      </c>
      <c r="C2867" s="21">
        <v>2</v>
      </c>
      <c r="D2867" s="21" t="s">
        <v>77</v>
      </c>
      <c r="E2867" s="21" t="s">
        <v>76</v>
      </c>
      <c r="F2867" s="21" t="s">
        <v>72</v>
      </c>
      <c r="G2867" s="21">
        <v>3</v>
      </c>
      <c r="H2867" s="21">
        <v>405</v>
      </c>
    </row>
    <row r="2868" spans="1:8" x14ac:dyDescent="0.25">
      <c r="A2868" s="21">
        <v>2035</v>
      </c>
      <c r="B2868" s="21">
        <v>2</v>
      </c>
      <c r="C2868" s="21">
        <v>2</v>
      </c>
      <c r="D2868" s="21" t="s">
        <v>77</v>
      </c>
      <c r="E2868" s="21" t="s">
        <v>76</v>
      </c>
      <c r="F2868" s="21" t="s">
        <v>72</v>
      </c>
      <c r="G2868" s="21">
        <v>4</v>
      </c>
      <c r="H2868" s="21">
        <v>326</v>
      </c>
    </row>
    <row r="2869" spans="1:8" x14ac:dyDescent="0.25">
      <c r="A2869" s="21">
        <v>2035</v>
      </c>
      <c r="B2869" s="21">
        <v>2</v>
      </c>
      <c r="C2869" s="21">
        <v>2</v>
      </c>
      <c r="D2869" s="21" t="s">
        <v>79</v>
      </c>
      <c r="E2869" s="21" t="s">
        <v>70</v>
      </c>
      <c r="F2869" s="21" t="s">
        <v>71</v>
      </c>
      <c r="G2869" s="21">
        <v>0</v>
      </c>
      <c r="H2869" s="21">
        <v>367</v>
      </c>
    </row>
    <row r="2870" spans="1:8" x14ac:dyDescent="0.25">
      <c r="A2870" s="21">
        <v>2035</v>
      </c>
      <c r="B2870" s="21">
        <v>2</v>
      </c>
      <c r="C2870" s="21">
        <v>2</v>
      </c>
      <c r="D2870" s="21" t="s">
        <v>79</v>
      </c>
      <c r="E2870" s="21" t="s">
        <v>70</v>
      </c>
      <c r="F2870" s="21" t="s">
        <v>71</v>
      </c>
      <c r="G2870" s="21">
        <v>1</v>
      </c>
      <c r="H2870" s="21">
        <v>8035</v>
      </c>
    </row>
    <row r="2871" spans="1:8" x14ac:dyDescent="0.25">
      <c r="A2871" s="21">
        <v>2035</v>
      </c>
      <c r="B2871" s="21">
        <v>2</v>
      </c>
      <c r="C2871" s="21">
        <v>2</v>
      </c>
      <c r="D2871" s="21" t="s">
        <v>79</v>
      </c>
      <c r="E2871" s="21" t="s">
        <v>70</v>
      </c>
      <c r="F2871" s="21" t="s">
        <v>71</v>
      </c>
      <c r="G2871" s="21">
        <v>2</v>
      </c>
      <c r="H2871" s="21">
        <v>22690</v>
      </c>
    </row>
    <row r="2872" spans="1:8" x14ac:dyDescent="0.25">
      <c r="A2872" s="21">
        <v>2035</v>
      </c>
      <c r="B2872" s="21">
        <v>2</v>
      </c>
      <c r="C2872" s="21">
        <v>2</v>
      </c>
      <c r="D2872" s="21" t="s">
        <v>79</v>
      </c>
      <c r="E2872" s="21" t="s">
        <v>70</v>
      </c>
      <c r="F2872" s="21" t="s">
        <v>71</v>
      </c>
      <c r="G2872" s="21">
        <v>3</v>
      </c>
      <c r="H2872" s="21">
        <v>9962</v>
      </c>
    </row>
    <row r="2873" spans="1:8" x14ac:dyDescent="0.25">
      <c r="A2873" s="21">
        <v>2035</v>
      </c>
      <c r="B2873" s="21">
        <v>2</v>
      </c>
      <c r="C2873" s="21">
        <v>2</v>
      </c>
      <c r="D2873" s="21" t="s">
        <v>79</v>
      </c>
      <c r="E2873" s="21" t="s">
        <v>70</v>
      </c>
      <c r="F2873" s="21" t="s">
        <v>71</v>
      </c>
      <c r="G2873" s="21">
        <v>4</v>
      </c>
      <c r="H2873" s="21">
        <v>6282</v>
      </c>
    </row>
    <row r="2874" spans="1:8" x14ac:dyDescent="0.25">
      <c r="A2874" s="21">
        <v>2035</v>
      </c>
      <c r="B2874" s="21">
        <v>2</v>
      </c>
      <c r="C2874" s="21">
        <v>2</v>
      </c>
      <c r="D2874" s="21" t="s">
        <v>79</v>
      </c>
      <c r="E2874" s="21" t="s">
        <v>70</v>
      </c>
      <c r="F2874" s="21" t="s">
        <v>72</v>
      </c>
      <c r="G2874" s="21">
        <v>0</v>
      </c>
      <c r="H2874" s="21">
        <v>194</v>
      </c>
    </row>
    <row r="2875" spans="1:8" x14ac:dyDescent="0.25">
      <c r="A2875" s="21">
        <v>2035</v>
      </c>
      <c r="B2875" s="21">
        <v>2</v>
      </c>
      <c r="C2875" s="21">
        <v>2</v>
      </c>
      <c r="D2875" s="21" t="s">
        <v>79</v>
      </c>
      <c r="E2875" s="21" t="s">
        <v>70</v>
      </c>
      <c r="F2875" s="21" t="s">
        <v>72</v>
      </c>
      <c r="G2875" s="21">
        <v>1</v>
      </c>
      <c r="H2875" s="21">
        <v>3761</v>
      </c>
    </row>
    <row r="2876" spans="1:8" x14ac:dyDescent="0.25">
      <c r="A2876" s="21">
        <v>2035</v>
      </c>
      <c r="B2876" s="21">
        <v>2</v>
      </c>
      <c r="C2876" s="21">
        <v>2</v>
      </c>
      <c r="D2876" s="21" t="s">
        <v>79</v>
      </c>
      <c r="E2876" s="21" t="s">
        <v>70</v>
      </c>
      <c r="F2876" s="21" t="s">
        <v>72</v>
      </c>
      <c r="G2876" s="21">
        <v>2</v>
      </c>
      <c r="H2876" s="21">
        <v>8842</v>
      </c>
    </row>
    <row r="2877" spans="1:8" x14ac:dyDescent="0.25">
      <c r="A2877" s="21">
        <v>2035</v>
      </c>
      <c r="B2877" s="21">
        <v>2</v>
      </c>
      <c r="C2877" s="21">
        <v>2</v>
      </c>
      <c r="D2877" s="21" t="s">
        <v>79</v>
      </c>
      <c r="E2877" s="21" t="s">
        <v>70</v>
      </c>
      <c r="F2877" s="21" t="s">
        <v>72</v>
      </c>
      <c r="G2877" s="21">
        <v>3</v>
      </c>
      <c r="H2877" s="21">
        <v>4248</v>
      </c>
    </row>
    <row r="2878" spans="1:8" x14ac:dyDescent="0.25">
      <c r="A2878" s="21">
        <v>2035</v>
      </c>
      <c r="B2878" s="21">
        <v>2</v>
      </c>
      <c r="C2878" s="21">
        <v>2</v>
      </c>
      <c r="D2878" s="21" t="s">
        <v>79</v>
      </c>
      <c r="E2878" s="21" t="s">
        <v>70</v>
      </c>
      <c r="F2878" s="21" t="s">
        <v>72</v>
      </c>
      <c r="G2878" s="21">
        <v>4</v>
      </c>
      <c r="H2878" s="21">
        <v>2465</v>
      </c>
    </row>
    <row r="2879" spans="1:8" x14ac:dyDescent="0.25">
      <c r="A2879" s="21">
        <v>2035</v>
      </c>
      <c r="B2879" s="21">
        <v>2</v>
      </c>
      <c r="C2879" s="21">
        <v>2</v>
      </c>
      <c r="D2879" s="21" t="s">
        <v>79</v>
      </c>
      <c r="E2879" s="21" t="s">
        <v>74</v>
      </c>
      <c r="F2879" s="21" t="s">
        <v>71</v>
      </c>
      <c r="G2879" s="21">
        <v>0</v>
      </c>
      <c r="H2879" s="21">
        <v>2692</v>
      </c>
    </row>
    <row r="2880" spans="1:8" x14ac:dyDescent="0.25">
      <c r="A2880" s="21">
        <v>2035</v>
      </c>
      <c r="B2880" s="21">
        <v>2</v>
      </c>
      <c r="C2880" s="21">
        <v>2</v>
      </c>
      <c r="D2880" s="21" t="s">
        <v>79</v>
      </c>
      <c r="E2880" s="21" t="s">
        <v>74</v>
      </c>
      <c r="F2880" s="21" t="s">
        <v>71</v>
      </c>
      <c r="G2880" s="21">
        <v>1</v>
      </c>
      <c r="H2880" s="21">
        <v>5143</v>
      </c>
    </row>
    <row r="2881" spans="1:8" x14ac:dyDescent="0.25">
      <c r="A2881" s="21">
        <v>2035</v>
      </c>
      <c r="B2881" s="21">
        <v>2</v>
      </c>
      <c r="C2881" s="21">
        <v>2</v>
      </c>
      <c r="D2881" s="21" t="s">
        <v>79</v>
      </c>
      <c r="E2881" s="21" t="s">
        <v>74</v>
      </c>
      <c r="F2881" s="21" t="s">
        <v>71</v>
      </c>
      <c r="G2881" s="21">
        <v>2</v>
      </c>
      <c r="H2881" s="21">
        <v>7592</v>
      </c>
    </row>
    <row r="2882" spans="1:8" x14ac:dyDescent="0.25">
      <c r="A2882" s="21">
        <v>2035</v>
      </c>
      <c r="B2882" s="21">
        <v>2</v>
      </c>
      <c r="C2882" s="21">
        <v>2</v>
      </c>
      <c r="D2882" s="21" t="s">
        <v>79</v>
      </c>
      <c r="E2882" s="21" t="s">
        <v>74</v>
      </c>
      <c r="F2882" s="21" t="s">
        <v>71</v>
      </c>
      <c r="G2882" s="21">
        <v>3</v>
      </c>
      <c r="H2882" s="21">
        <v>3127</v>
      </c>
    </row>
    <row r="2883" spans="1:8" x14ac:dyDescent="0.25">
      <c r="A2883" s="21">
        <v>2035</v>
      </c>
      <c r="B2883" s="21">
        <v>2</v>
      </c>
      <c r="C2883" s="21">
        <v>2</v>
      </c>
      <c r="D2883" s="21" t="s">
        <v>79</v>
      </c>
      <c r="E2883" s="21" t="s">
        <v>74</v>
      </c>
      <c r="F2883" s="21" t="s">
        <v>71</v>
      </c>
      <c r="G2883" s="21">
        <v>4</v>
      </c>
      <c r="H2883" s="21">
        <v>2323</v>
      </c>
    </row>
    <row r="2884" spans="1:8" x14ac:dyDescent="0.25">
      <c r="A2884" s="21">
        <v>2035</v>
      </c>
      <c r="B2884" s="21">
        <v>2</v>
      </c>
      <c r="C2884" s="21">
        <v>2</v>
      </c>
      <c r="D2884" s="21" t="s">
        <v>79</v>
      </c>
      <c r="E2884" s="21" t="s">
        <v>74</v>
      </c>
      <c r="F2884" s="21" t="s">
        <v>72</v>
      </c>
      <c r="G2884" s="21">
        <v>0</v>
      </c>
      <c r="H2884" s="21">
        <v>301</v>
      </c>
    </row>
    <row r="2885" spans="1:8" x14ac:dyDescent="0.25">
      <c r="A2885" s="21">
        <v>2035</v>
      </c>
      <c r="B2885" s="21">
        <v>2</v>
      </c>
      <c r="C2885" s="21">
        <v>2</v>
      </c>
      <c r="D2885" s="21" t="s">
        <v>79</v>
      </c>
      <c r="E2885" s="21" t="s">
        <v>74</v>
      </c>
      <c r="F2885" s="21" t="s">
        <v>72</v>
      </c>
      <c r="G2885" s="21">
        <v>1</v>
      </c>
      <c r="H2885" s="21">
        <v>297</v>
      </c>
    </row>
    <row r="2886" spans="1:8" x14ac:dyDescent="0.25">
      <c r="A2886" s="21">
        <v>2035</v>
      </c>
      <c r="B2886" s="21">
        <v>2</v>
      </c>
      <c r="C2886" s="21">
        <v>2</v>
      </c>
      <c r="D2886" s="21" t="s">
        <v>79</v>
      </c>
      <c r="E2886" s="21" t="s">
        <v>74</v>
      </c>
      <c r="F2886" s="21" t="s">
        <v>72</v>
      </c>
      <c r="G2886" s="21">
        <v>2</v>
      </c>
      <c r="H2886" s="21">
        <v>431</v>
      </c>
    </row>
    <row r="2887" spans="1:8" x14ac:dyDescent="0.25">
      <c r="A2887" s="21">
        <v>2035</v>
      </c>
      <c r="B2887" s="21">
        <v>2</v>
      </c>
      <c r="C2887" s="21">
        <v>2</v>
      </c>
      <c r="D2887" s="21" t="s">
        <v>79</v>
      </c>
      <c r="E2887" s="21" t="s">
        <v>74</v>
      </c>
      <c r="F2887" s="21" t="s">
        <v>72</v>
      </c>
      <c r="G2887" s="21">
        <v>3</v>
      </c>
      <c r="H2887" s="21">
        <v>204</v>
      </c>
    </row>
    <row r="2888" spans="1:8" x14ac:dyDescent="0.25">
      <c r="A2888" s="21">
        <v>2035</v>
      </c>
      <c r="B2888" s="21">
        <v>2</v>
      </c>
      <c r="C2888" s="21">
        <v>2</v>
      </c>
      <c r="D2888" s="21" t="s">
        <v>79</v>
      </c>
      <c r="E2888" s="21" t="s">
        <v>74</v>
      </c>
      <c r="F2888" s="21" t="s">
        <v>72</v>
      </c>
      <c r="G2888" s="21">
        <v>4</v>
      </c>
      <c r="H2888" s="21">
        <v>141</v>
      </c>
    </row>
    <row r="2889" spans="1:8" x14ac:dyDescent="0.25">
      <c r="A2889" s="21">
        <v>2035</v>
      </c>
      <c r="B2889" s="21">
        <v>2</v>
      </c>
      <c r="C2889" s="21">
        <v>2</v>
      </c>
      <c r="D2889" s="21" t="s">
        <v>79</v>
      </c>
      <c r="E2889" s="21" t="s">
        <v>73</v>
      </c>
      <c r="F2889" s="21" t="s">
        <v>71</v>
      </c>
      <c r="G2889" s="21">
        <v>0</v>
      </c>
      <c r="H2889" s="21">
        <v>864</v>
      </c>
    </row>
    <row r="2890" spans="1:8" x14ac:dyDescent="0.25">
      <c r="A2890" s="21">
        <v>2035</v>
      </c>
      <c r="B2890" s="21">
        <v>2</v>
      </c>
      <c r="C2890" s="21">
        <v>2</v>
      </c>
      <c r="D2890" s="21" t="s">
        <v>79</v>
      </c>
      <c r="E2890" s="21" t="s">
        <v>73</v>
      </c>
      <c r="F2890" s="21" t="s">
        <v>71</v>
      </c>
      <c r="G2890" s="21">
        <v>1</v>
      </c>
      <c r="H2890" s="21">
        <v>9282</v>
      </c>
    </row>
    <row r="2891" spans="1:8" x14ac:dyDescent="0.25">
      <c r="A2891" s="21">
        <v>2035</v>
      </c>
      <c r="B2891" s="21">
        <v>2</v>
      </c>
      <c r="C2891" s="21">
        <v>2</v>
      </c>
      <c r="D2891" s="21" t="s">
        <v>79</v>
      </c>
      <c r="E2891" s="21" t="s">
        <v>73</v>
      </c>
      <c r="F2891" s="21" t="s">
        <v>71</v>
      </c>
      <c r="G2891" s="21">
        <v>2</v>
      </c>
      <c r="H2891" s="21">
        <v>18391</v>
      </c>
    </row>
    <row r="2892" spans="1:8" x14ac:dyDescent="0.25">
      <c r="A2892" s="21">
        <v>2035</v>
      </c>
      <c r="B2892" s="21">
        <v>2</v>
      </c>
      <c r="C2892" s="21">
        <v>2</v>
      </c>
      <c r="D2892" s="21" t="s">
        <v>79</v>
      </c>
      <c r="E2892" s="21" t="s">
        <v>73</v>
      </c>
      <c r="F2892" s="21" t="s">
        <v>71</v>
      </c>
      <c r="G2892" s="21">
        <v>3</v>
      </c>
      <c r="H2892" s="21">
        <v>10149</v>
      </c>
    </row>
    <row r="2893" spans="1:8" x14ac:dyDescent="0.25">
      <c r="A2893" s="21">
        <v>2035</v>
      </c>
      <c r="B2893" s="21">
        <v>2</v>
      </c>
      <c r="C2893" s="21">
        <v>2</v>
      </c>
      <c r="D2893" s="21" t="s">
        <v>79</v>
      </c>
      <c r="E2893" s="21" t="s">
        <v>73</v>
      </c>
      <c r="F2893" s="21" t="s">
        <v>71</v>
      </c>
      <c r="G2893" s="21">
        <v>4</v>
      </c>
      <c r="H2893" s="21">
        <v>8697</v>
      </c>
    </row>
    <row r="2894" spans="1:8" x14ac:dyDescent="0.25">
      <c r="A2894" s="21">
        <v>2035</v>
      </c>
      <c r="B2894" s="21">
        <v>2</v>
      </c>
      <c r="C2894" s="21">
        <v>2</v>
      </c>
      <c r="D2894" s="21" t="s">
        <v>79</v>
      </c>
      <c r="E2894" s="21" t="s">
        <v>73</v>
      </c>
      <c r="F2894" s="21" t="s">
        <v>72</v>
      </c>
      <c r="G2894" s="21">
        <v>0</v>
      </c>
      <c r="H2894" s="21">
        <v>208</v>
      </c>
    </row>
    <row r="2895" spans="1:8" x14ac:dyDescent="0.25">
      <c r="A2895" s="21">
        <v>2035</v>
      </c>
      <c r="B2895" s="21">
        <v>2</v>
      </c>
      <c r="C2895" s="21">
        <v>2</v>
      </c>
      <c r="D2895" s="21" t="s">
        <v>79</v>
      </c>
      <c r="E2895" s="21" t="s">
        <v>73</v>
      </c>
      <c r="F2895" s="21" t="s">
        <v>72</v>
      </c>
      <c r="G2895" s="21">
        <v>1</v>
      </c>
      <c r="H2895" s="21">
        <v>460</v>
      </c>
    </row>
    <row r="2896" spans="1:8" x14ac:dyDescent="0.25">
      <c r="A2896" s="21">
        <v>2035</v>
      </c>
      <c r="B2896" s="21">
        <v>2</v>
      </c>
      <c r="C2896" s="21">
        <v>2</v>
      </c>
      <c r="D2896" s="21" t="s">
        <v>79</v>
      </c>
      <c r="E2896" s="21" t="s">
        <v>73</v>
      </c>
      <c r="F2896" s="21" t="s">
        <v>72</v>
      </c>
      <c r="G2896" s="21">
        <v>2</v>
      </c>
      <c r="H2896" s="21">
        <v>1332</v>
      </c>
    </row>
    <row r="2897" spans="1:8" x14ac:dyDescent="0.25">
      <c r="A2897" s="21">
        <v>2035</v>
      </c>
      <c r="B2897" s="21">
        <v>2</v>
      </c>
      <c r="C2897" s="21">
        <v>2</v>
      </c>
      <c r="D2897" s="21" t="s">
        <v>79</v>
      </c>
      <c r="E2897" s="21" t="s">
        <v>73</v>
      </c>
      <c r="F2897" s="21" t="s">
        <v>72</v>
      </c>
      <c r="G2897" s="21">
        <v>3</v>
      </c>
      <c r="H2897" s="21">
        <v>728</v>
      </c>
    </row>
    <row r="2898" spans="1:8" x14ac:dyDescent="0.25">
      <c r="A2898" s="21">
        <v>2035</v>
      </c>
      <c r="B2898" s="21">
        <v>2</v>
      </c>
      <c r="C2898" s="21">
        <v>2</v>
      </c>
      <c r="D2898" s="21" t="s">
        <v>79</v>
      </c>
      <c r="E2898" s="21" t="s">
        <v>73</v>
      </c>
      <c r="F2898" s="21" t="s">
        <v>72</v>
      </c>
      <c r="G2898" s="21">
        <v>4</v>
      </c>
      <c r="H2898" s="21">
        <v>524</v>
      </c>
    </row>
    <row r="2899" spans="1:8" x14ac:dyDescent="0.25">
      <c r="A2899" s="21">
        <v>2035</v>
      </c>
      <c r="B2899" s="21">
        <v>2</v>
      </c>
      <c r="C2899" s="21">
        <v>2</v>
      </c>
      <c r="D2899" s="21" t="s">
        <v>79</v>
      </c>
      <c r="E2899" s="21" t="s">
        <v>76</v>
      </c>
      <c r="F2899" s="21" t="s">
        <v>71</v>
      </c>
      <c r="G2899" s="21">
        <v>0</v>
      </c>
      <c r="H2899" s="21">
        <v>1132</v>
      </c>
    </row>
    <row r="2900" spans="1:8" x14ac:dyDescent="0.25">
      <c r="A2900" s="21">
        <v>2035</v>
      </c>
      <c r="B2900" s="21">
        <v>2</v>
      </c>
      <c r="C2900" s="21">
        <v>2</v>
      </c>
      <c r="D2900" s="21" t="s">
        <v>79</v>
      </c>
      <c r="E2900" s="21" t="s">
        <v>76</v>
      </c>
      <c r="F2900" s="21" t="s">
        <v>71</v>
      </c>
      <c r="G2900" s="21">
        <v>1</v>
      </c>
      <c r="H2900" s="21">
        <v>935</v>
      </c>
    </row>
    <row r="2901" spans="1:8" x14ac:dyDescent="0.25">
      <c r="A2901" s="21">
        <v>2035</v>
      </c>
      <c r="B2901" s="21">
        <v>2</v>
      </c>
      <c r="C2901" s="21">
        <v>2</v>
      </c>
      <c r="D2901" s="21" t="s">
        <v>79</v>
      </c>
      <c r="E2901" s="21" t="s">
        <v>76</v>
      </c>
      <c r="F2901" s="21" t="s">
        <v>71</v>
      </c>
      <c r="G2901" s="21">
        <v>2</v>
      </c>
      <c r="H2901" s="21">
        <v>1328</v>
      </c>
    </row>
    <row r="2902" spans="1:8" x14ac:dyDescent="0.25">
      <c r="A2902" s="21">
        <v>2035</v>
      </c>
      <c r="B2902" s="21">
        <v>2</v>
      </c>
      <c r="C2902" s="21">
        <v>2</v>
      </c>
      <c r="D2902" s="21" t="s">
        <v>79</v>
      </c>
      <c r="E2902" s="21" t="s">
        <v>76</v>
      </c>
      <c r="F2902" s="21" t="s">
        <v>71</v>
      </c>
      <c r="G2902" s="21">
        <v>3</v>
      </c>
      <c r="H2902" s="21">
        <v>573</v>
      </c>
    </row>
    <row r="2903" spans="1:8" x14ac:dyDescent="0.25">
      <c r="A2903" s="21">
        <v>2035</v>
      </c>
      <c r="B2903" s="21">
        <v>2</v>
      </c>
      <c r="C2903" s="21">
        <v>2</v>
      </c>
      <c r="D2903" s="21" t="s">
        <v>79</v>
      </c>
      <c r="E2903" s="21" t="s">
        <v>76</v>
      </c>
      <c r="F2903" s="21" t="s">
        <v>71</v>
      </c>
      <c r="G2903" s="21">
        <v>4</v>
      </c>
      <c r="H2903" s="21">
        <v>482</v>
      </c>
    </row>
    <row r="2904" spans="1:8" x14ac:dyDescent="0.25">
      <c r="A2904" s="21">
        <v>2035</v>
      </c>
      <c r="B2904" s="21">
        <v>2</v>
      </c>
      <c r="C2904" s="21">
        <v>2</v>
      </c>
      <c r="D2904" s="21" t="s">
        <v>79</v>
      </c>
      <c r="E2904" s="21" t="s">
        <v>76</v>
      </c>
      <c r="F2904" s="21" t="s">
        <v>72</v>
      </c>
      <c r="G2904" s="21">
        <v>0</v>
      </c>
      <c r="H2904" s="21">
        <v>430</v>
      </c>
    </row>
    <row r="2905" spans="1:8" x14ac:dyDescent="0.25">
      <c r="A2905" s="21">
        <v>2035</v>
      </c>
      <c r="B2905" s="21">
        <v>2</v>
      </c>
      <c r="C2905" s="21">
        <v>2</v>
      </c>
      <c r="D2905" s="21" t="s">
        <v>79</v>
      </c>
      <c r="E2905" s="21" t="s">
        <v>76</v>
      </c>
      <c r="F2905" s="21" t="s">
        <v>72</v>
      </c>
      <c r="G2905" s="21">
        <v>1</v>
      </c>
      <c r="H2905" s="21">
        <v>439</v>
      </c>
    </row>
    <row r="2906" spans="1:8" x14ac:dyDescent="0.25">
      <c r="A2906" s="21">
        <v>2035</v>
      </c>
      <c r="B2906" s="21">
        <v>2</v>
      </c>
      <c r="C2906" s="21">
        <v>2</v>
      </c>
      <c r="D2906" s="21" t="s">
        <v>79</v>
      </c>
      <c r="E2906" s="21" t="s">
        <v>76</v>
      </c>
      <c r="F2906" s="21" t="s">
        <v>72</v>
      </c>
      <c r="G2906" s="21">
        <v>2</v>
      </c>
      <c r="H2906" s="21">
        <v>668</v>
      </c>
    </row>
    <row r="2907" spans="1:8" x14ac:dyDescent="0.25">
      <c r="A2907" s="21">
        <v>2035</v>
      </c>
      <c r="B2907" s="21">
        <v>2</v>
      </c>
      <c r="C2907" s="21">
        <v>2</v>
      </c>
      <c r="D2907" s="21" t="s">
        <v>79</v>
      </c>
      <c r="E2907" s="21" t="s">
        <v>76</v>
      </c>
      <c r="F2907" s="21" t="s">
        <v>72</v>
      </c>
      <c r="G2907" s="21">
        <v>3</v>
      </c>
      <c r="H2907" s="21">
        <v>276</v>
      </c>
    </row>
    <row r="2908" spans="1:8" x14ac:dyDescent="0.25">
      <c r="A2908" s="21">
        <v>2035</v>
      </c>
      <c r="B2908" s="21">
        <v>2</v>
      </c>
      <c r="C2908" s="21">
        <v>2</v>
      </c>
      <c r="D2908" s="21" t="s">
        <v>79</v>
      </c>
      <c r="E2908" s="21" t="s">
        <v>76</v>
      </c>
      <c r="F2908" s="21" t="s">
        <v>72</v>
      </c>
      <c r="G2908" s="21">
        <v>4</v>
      </c>
      <c r="H2908" s="21">
        <v>228</v>
      </c>
    </row>
    <row r="2909" spans="1:8" x14ac:dyDescent="0.25">
      <c r="A2909" s="21">
        <v>2035</v>
      </c>
      <c r="B2909" s="21">
        <v>2</v>
      </c>
      <c r="C2909" s="21">
        <v>2</v>
      </c>
      <c r="D2909" s="21" t="s">
        <v>78</v>
      </c>
      <c r="E2909" s="21" t="s">
        <v>70</v>
      </c>
      <c r="F2909" s="21" t="s">
        <v>71</v>
      </c>
      <c r="G2909" s="21">
        <v>0</v>
      </c>
      <c r="H2909" s="21">
        <v>835</v>
      </c>
    </row>
    <row r="2910" spans="1:8" x14ac:dyDescent="0.25">
      <c r="A2910" s="21">
        <v>2035</v>
      </c>
      <c r="B2910" s="21">
        <v>2</v>
      </c>
      <c r="C2910" s="21">
        <v>2</v>
      </c>
      <c r="D2910" s="21" t="s">
        <v>78</v>
      </c>
      <c r="E2910" s="21" t="s">
        <v>70</v>
      </c>
      <c r="F2910" s="21" t="s">
        <v>71</v>
      </c>
      <c r="G2910" s="21">
        <v>1</v>
      </c>
      <c r="H2910" s="21">
        <v>14514</v>
      </c>
    </row>
    <row r="2911" spans="1:8" x14ac:dyDescent="0.25">
      <c r="A2911" s="21">
        <v>2035</v>
      </c>
      <c r="B2911" s="21">
        <v>2</v>
      </c>
      <c r="C2911" s="21">
        <v>2</v>
      </c>
      <c r="D2911" s="21" t="s">
        <v>78</v>
      </c>
      <c r="E2911" s="21" t="s">
        <v>70</v>
      </c>
      <c r="F2911" s="21" t="s">
        <v>71</v>
      </c>
      <c r="G2911" s="21">
        <v>2</v>
      </c>
      <c r="H2911" s="21">
        <v>39198</v>
      </c>
    </row>
    <row r="2912" spans="1:8" x14ac:dyDescent="0.25">
      <c r="A2912" s="21">
        <v>2035</v>
      </c>
      <c r="B2912" s="21">
        <v>2</v>
      </c>
      <c r="C2912" s="21">
        <v>2</v>
      </c>
      <c r="D2912" s="21" t="s">
        <v>78</v>
      </c>
      <c r="E2912" s="21" t="s">
        <v>70</v>
      </c>
      <c r="F2912" s="21" t="s">
        <v>71</v>
      </c>
      <c r="G2912" s="21">
        <v>3</v>
      </c>
      <c r="H2912" s="21">
        <v>16541</v>
      </c>
    </row>
    <row r="2913" spans="1:8" x14ac:dyDescent="0.25">
      <c r="A2913" s="21">
        <v>2035</v>
      </c>
      <c r="B2913" s="21">
        <v>2</v>
      </c>
      <c r="C2913" s="21">
        <v>2</v>
      </c>
      <c r="D2913" s="21" t="s">
        <v>78</v>
      </c>
      <c r="E2913" s="21" t="s">
        <v>70</v>
      </c>
      <c r="F2913" s="21" t="s">
        <v>71</v>
      </c>
      <c r="G2913" s="21">
        <v>4</v>
      </c>
      <c r="H2913" s="21">
        <v>10609</v>
      </c>
    </row>
    <row r="2914" spans="1:8" x14ac:dyDescent="0.25">
      <c r="A2914" s="21">
        <v>2035</v>
      </c>
      <c r="B2914" s="21">
        <v>2</v>
      </c>
      <c r="C2914" s="21">
        <v>2</v>
      </c>
      <c r="D2914" s="21" t="s">
        <v>78</v>
      </c>
      <c r="E2914" s="21" t="s">
        <v>70</v>
      </c>
      <c r="F2914" s="21" t="s">
        <v>72</v>
      </c>
      <c r="G2914" s="21">
        <v>0</v>
      </c>
      <c r="H2914" s="21">
        <v>530</v>
      </c>
    </row>
    <row r="2915" spans="1:8" x14ac:dyDescent="0.25">
      <c r="A2915" s="21">
        <v>2035</v>
      </c>
      <c r="B2915" s="21">
        <v>2</v>
      </c>
      <c r="C2915" s="21">
        <v>2</v>
      </c>
      <c r="D2915" s="21" t="s">
        <v>78</v>
      </c>
      <c r="E2915" s="21" t="s">
        <v>70</v>
      </c>
      <c r="F2915" s="21" t="s">
        <v>72</v>
      </c>
      <c r="G2915" s="21">
        <v>1</v>
      </c>
      <c r="H2915" s="21">
        <v>10741</v>
      </c>
    </row>
    <row r="2916" spans="1:8" x14ac:dyDescent="0.25">
      <c r="A2916" s="21">
        <v>2035</v>
      </c>
      <c r="B2916" s="21">
        <v>2</v>
      </c>
      <c r="C2916" s="21">
        <v>2</v>
      </c>
      <c r="D2916" s="21" t="s">
        <v>78</v>
      </c>
      <c r="E2916" s="21" t="s">
        <v>70</v>
      </c>
      <c r="F2916" s="21" t="s">
        <v>72</v>
      </c>
      <c r="G2916" s="21">
        <v>2</v>
      </c>
      <c r="H2916" s="21">
        <v>25548</v>
      </c>
    </row>
    <row r="2917" spans="1:8" x14ac:dyDescent="0.25">
      <c r="A2917" s="21">
        <v>2035</v>
      </c>
      <c r="B2917" s="21">
        <v>2</v>
      </c>
      <c r="C2917" s="21">
        <v>2</v>
      </c>
      <c r="D2917" s="21" t="s">
        <v>78</v>
      </c>
      <c r="E2917" s="21" t="s">
        <v>70</v>
      </c>
      <c r="F2917" s="21" t="s">
        <v>72</v>
      </c>
      <c r="G2917" s="21">
        <v>3</v>
      </c>
      <c r="H2917" s="21">
        <v>12085</v>
      </c>
    </row>
    <row r="2918" spans="1:8" x14ac:dyDescent="0.25">
      <c r="A2918" s="21">
        <v>2035</v>
      </c>
      <c r="B2918" s="21">
        <v>2</v>
      </c>
      <c r="C2918" s="21">
        <v>2</v>
      </c>
      <c r="D2918" s="21" t="s">
        <v>78</v>
      </c>
      <c r="E2918" s="21" t="s">
        <v>70</v>
      </c>
      <c r="F2918" s="21" t="s">
        <v>72</v>
      </c>
      <c r="G2918" s="21">
        <v>4</v>
      </c>
      <c r="H2918" s="21">
        <v>6197</v>
      </c>
    </row>
    <row r="2919" spans="1:8" x14ac:dyDescent="0.25">
      <c r="A2919" s="21">
        <v>2035</v>
      </c>
      <c r="B2919" s="21">
        <v>2</v>
      </c>
      <c r="C2919" s="21">
        <v>2</v>
      </c>
      <c r="D2919" s="21" t="s">
        <v>78</v>
      </c>
      <c r="E2919" s="21" t="s">
        <v>74</v>
      </c>
      <c r="F2919" s="21" t="s">
        <v>71</v>
      </c>
      <c r="G2919" s="21">
        <v>0</v>
      </c>
      <c r="H2919" s="21">
        <v>5321</v>
      </c>
    </row>
    <row r="2920" spans="1:8" x14ac:dyDescent="0.25">
      <c r="A2920" s="21">
        <v>2035</v>
      </c>
      <c r="B2920" s="21">
        <v>2</v>
      </c>
      <c r="C2920" s="21">
        <v>2</v>
      </c>
      <c r="D2920" s="21" t="s">
        <v>78</v>
      </c>
      <c r="E2920" s="21" t="s">
        <v>74</v>
      </c>
      <c r="F2920" s="21" t="s">
        <v>71</v>
      </c>
      <c r="G2920" s="21">
        <v>1</v>
      </c>
      <c r="H2920" s="21">
        <v>8875</v>
      </c>
    </row>
    <row r="2921" spans="1:8" x14ac:dyDescent="0.25">
      <c r="A2921" s="21">
        <v>2035</v>
      </c>
      <c r="B2921" s="21">
        <v>2</v>
      </c>
      <c r="C2921" s="21">
        <v>2</v>
      </c>
      <c r="D2921" s="21" t="s">
        <v>78</v>
      </c>
      <c r="E2921" s="21" t="s">
        <v>74</v>
      </c>
      <c r="F2921" s="21" t="s">
        <v>71</v>
      </c>
      <c r="G2921" s="21">
        <v>2</v>
      </c>
      <c r="H2921" s="21">
        <v>13079</v>
      </c>
    </row>
    <row r="2922" spans="1:8" x14ac:dyDescent="0.25">
      <c r="A2922" s="21">
        <v>2035</v>
      </c>
      <c r="B2922" s="21">
        <v>2</v>
      </c>
      <c r="C2922" s="21">
        <v>2</v>
      </c>
      <c r="D2922" s="21" t="s">
        <v>78</v>
      </c>
      <c r="E2922" s="21" t="s">
        <v>74</v>
      </c>
      <c r="F2922" s="21" t="s">
        <v>71</v>
      </c>
      <c r="G2922" s="21">
        <v>3</v>
      </c>
      <c r="H2922" s="21">
        <v>5091</v>
      </c>
    </row>
    <row r="2923" spans="1:8" x14ac:dyDescent="0.25">
      <c r="A2923" s="21">
        <v>2035</v>
      </c>
      <c r="B2923" s="21">
        <v>2</v>
      </c>
      <c r="C2923" s="21">
        <v>2</v>
      </c>
      <c r="D2923" s="21" t="s">
        <v>78</v>
      </c>
      <c r="E2923" s="21" t="s">
        <v>74</v>
      </c>
      <c r="F2923" s="21" t="s">
        <v>71</v>
      </c>
      <c r="G2923" s="21">
        <v>4</v>
      </c>
      <c r="H2923" s="21">
        <v>3666</v>
      </c>
    </row>
    <row r="2924" spans="1:8" x14ac:dyDescent="0.25">
      <c r="A2924" s="21">
        <v>2035</v>
      </c>
      <c r="B2924" s="21">
        <v>2</v>
      </c>
      <c r="C2924" s="21">
        <v>2</v>
      </c>
      <c r="D2924" s="21" t="s">
        <v>78</v>
      </c>
      <c r="E2924" s="21" t="s">
        <v>74</v>
      </c>
      <c r="F2924" s="21" t="s">
        <v>72</v>
      </c>
      <c r="G2924" s="21">
        <v>0</v>
      </c>
      <c r="H2924" s="21">
        <v>694</v>
      </c>
    </row>
    <row r="2925" spans="1:8" x14ac:dyDescent="0.25">
      <c r="A2925" s="21">
        <v>2035</v>
      </c>
      <c r="B2925" s="21">
        <v>2</v>
      </c>
      <c r="C2925" s="21">
        <v>2</v>
      </c>
      <c r="D2925" s="21" t="s">
        <v>78</v>
      </c>
      <c r="E2925" s="21" t="s">
        <v>74</v>
      </c>
      <c r="F2925" s="21" t="s">
        <v>72</v>
      </c>
      <c r="G2925" s="21">
        <v>1</v>
      </c>
      <c r="H2925" s="21">
        <v>649</v>
      </c>
    </row>
    <row r="2926" spans="1:8" x14ac:dyDescent="0.25">
      <c r="A2926" s="21">
        <v>2035</v>
      </c>
      <c r="B2926" s="21">
        <v>2</v>
      </c>
      <c r="C2926" s="21">
        <v>2</v>
      </c>
      <c r="D2926" s="21" t="s">
        <v>78</v>
      </c>
      <c r="E2926" s="21" t="s">
        <v>74</v>
      </c>
      <c r="F2926" s="21" t="s">
        <v>72</v>
      </c>
      <c r="G2926" s="21">
        <v>2</v>
      </c>
      <c r="H2926" s="21">
        <v>961</v>
      </c>
    </row>
    <row r="2927" spans="1:8" x14ac:dyDescent="0.25">
      <c r="A2927" s="21">
        <v>2035</v>
      </c>
      <c r="B2927" s="21">
        <v>2</v>
      </c>
      <c r="C2927" s="21">
        <v>2</v>
      </c>
      <c r="D2927" s="21" t="s">
        <v>78</v>
      </c>
      <c r="E2927" s="21" t="s">
        <v>74</v>
      </c>
      <c r="F2927" s="21" t="s">
        <v>72</v>
      </c>
      <c r="G2927" s="21">
        <v>3</v>
      </c>
      <c r="H2927" s="21">
        <v>413</v>
      </c>
    </row>
    <row r="2928" spans="1:8" x14ac:dyDescent="0.25">
      <c r="A2928" s="21">
        <v>2035</v>
      </c>
      <c r="B2928" s="21">
        <v>2</v>
      </c>
      <c r="C2928" s="21">
        <v>2</v>
      </c>
      <c r="D2928" s="21" t="s">
        <v>78</v>
      </c>
      <c r="E2928" s="21" t="s">
        <v>74</v>
      </c>
      <c r="F2928" s="21" t="s">
        <v>72</v>
      </c>
      <c r="G2928" s="21">
        <v>4</v>
      </c>
      <c r="H2928" s="21">
        <v>286</v>
      </c>
    </row>
    <row r="2929" spans="1:8" x14ac:dyDescent="0.25">
      <c r="A2929" s="21">
        <v>2035</v>
      </c>
      <c r="B2929" s="21">
        <v>2</v>
      </c>
      <c r="C2929" s="21">
        <v>2</v>
      </c>
      <c r="D2929" s="21" t="s">
        <v>78</v>
      </c>
      <c r="E2929" s="21" t="s">
        <v>73</v>
      </c>
      <c r="F2929" s="21" t="s">
        <v>71</v>
      </c>
      <c r="G2929" s="21">
        <v>0</v>
      </c>
      <c r="H2929" s="21">
        <v>2215</v>
      </c>
    </row>
    <row r="2930" spans="1:8" x14ac:dyDescent="0.25">
      <c r="A2930" s="21">
        <v>2035</v>
      </c>
      <c r="B2930" s="21">
        <v>2</v>
      </c>
      <c r="C2930" s="21">
        <v>2</v>
      </c>
      <c r="D2930" s="21" t="s">
        <v>78</v>
      </c>
      <c r="E2930" s="21" t="s">
        <v>73</v>
      </c>
      <c r="F2930" s="21" t="s">
        <v>71</v>
      </c>
      <c r="G2930" s="21">
        <v>1</v>
      </c>
      <c r="H2930" s="21">
        <v>27668</v>
      </c>
    </row>
    <row r="2931" spans="1:8" x14ac:dyDescent="0.25">
      <c r="A2931" s="21">
        <v>2035</v>
      </c>
      <c r="B2931" s="21">
        <v>2</v>
      </c>
      <c r="C2931" s="21">
        <v>2</v>
      </c>
      <c r="D2931" s="21" t="s">
        <v>78</v>
      </c>
      <c r="E2931" s="21" t="s">
        <v>73</v>
      </c>
      <c r="F2931" s="21" t="s">
        <v>71</v>
      </c>
      <c r="G2931" s="21">
        <v>2</v>
      </c>
      <c r="H2931" s="21">
        <v>48647</v>
      </c>
    </row>
    <row r="2932" spans="1:8" x14ac:dyDescent="0.25">
      <c r="A2932" s="21">
        <v>2035</v>
      </c>
      <c r="B2932" s="21">
        <v>2</v>
      </c>
      <c r="C2932" s="21">
        <v>2</v>
      </c>
      <c r="D2932" s="21" t="s">
        <v>78</v>
      </c>
      <c r="E2932" s="21" t="s">
        <v>73</v>
      </c>
      <c r="F2932" s="21" t="s">
        <v>71</v>
      </c>
      <c r="G2932" s="21">
        <v>3</v>
      </c>
      <c r="H2932" s="21">
        <v>24921</v>
      </c>
    </row>
    <row r="2933" spans="1:8" x14ac:dyDescent="0.25">
      <c r="A2933" s="21">
        <v>2035</v>
      </c>
      <c r="B2933" s="21">
        <v>2</v>
      </c>
      <c r="C2933" s="21">
        <v>2</v>
      </c>
      <c r="D2933" s="21" t="s">
        <v>78</v>
      </c>
      <c r="E2933" s="21" t="s">
        <v>73</v>
      </c>
      <c r="F2933" s="21" t="s">
        <v>71</v>
      </c>
      <c r="G2933" s="21">
        <v>4</v>
      </c>
      <c r="H2933" s="21">
        <v>19447</v>
      </c>
    </row>
    <row r="2934" spans="1:8" x14ac:dyDescent="0.25">
      <c r="A2934" s="21">
        <v>2035</v>
      </c>
      <c r="B2934" s="21">
        <v>2</v>
      </c>
      <c r="C2934" s="21">
        <v>2</v>
      </c>
      <c r="D2934" s="21" t="s">
        <v>78</v>
      </c>
      <c r="E2934" s="21" t="s">
        <v>73</v>
      </c>
      <c r="F2934" s="21" t="s">
        <v>72</v>
      </c>
      <c r="G2934" s="21">
        <v>0</v>
      </c>
      <c r="H2934" s="21">
        <v>626</v>
      </c>
    </row>
    <row r="2935" spans="1:8" x14ac:dyDescent="0.25">
      <c r="A2935" s="21">
        <v>2035</v>
      </c>
      <c r="B2935" s="21">
        <v>2</v>
      </c>
      <c r="C2935" s="21">
        <v>2</v>
      </c>
      <c r="D2935" s="21" t="s">
        <v>78</v>
      </c>
      <c r="E2935" s="21" t="s">
        <v>73</v>
      </c>
      <c r="F2935" s="21" t="s">
        <v>72</v>
      </c>
      <c r="G2935" s="21">
        <v>1</v>
      </c>
      <c r="H2935" s="21">
        <v>1839</v>
      </c>
    </row>
    <row r="2936" spans="1:8" x14ac:dyDescent="0.25">
      <c r="A2936" s="21">
        <v>2035</v>
      </c>
      <c r="B2936" s="21">
        <v>2</v>
      </c>
      <c r="C2936" s="21">
        <v>2</v>
      </c>
      <c r="D2936" s="21" t="s">
        <v>78</v>
      </c>
      <c r="E2936" s="21" t="s">
        <v>73</v>
      </c>
      <c r="F2936" s="21" t="s">
        <v>72</v>
      </c>
      <c r="G2936" s="21">
        <v>2</v>
      </c>
      <c r="H2936" s="21">
        <v>4737</v>
      </c>
    </row>
    <row r="2937" spans="1:8" x14ac:dyDescent="0.25">
      <c r="A2937" s="21">
        <v>2035</v>
      </c>
      <c r="B2937" s="21">
        <v>2</v>
      </c>
      <c r="C2937" s="21">
        <v>2</v>
      </c>
      <c r="D2937" s="21" t="s">
        <v>78</v>
      </c>
      <c r="E2937" s="21" t="s">
        <v>73</v>
      </c>
      <c r="F2937" s="21" t="s">
        <v>72</v>
      </c>
      <c r="G2937" s="21">
        <v>3</v>
      </c>
      <c r="H2937" s="21">
        <v>2589</v>
      </c>
    </row>
    <row r="2938" spans="1:8" x14ac:dyDescent="0.25">
      <c r="A2938" s="21">
        <v>2035</v>
      </c>
      <c r="B2938" s="21">
        <v>2</v>
      </c>
      <c r="C2938" s="21">
        <v>2</v>
      </c>
      <c r="D2938" s="21" t="s">
        <v>78</v>
      </c>
      <c r="E2938" s="21" t="s">
        <v>73</v>
      </c>
      <c r="F2938" s="21" t="s">
        <v>72</v>
      </c>
      <c r="G2938" s="21">
        <v>4</v>
      </c>
      <c r="H2938" s="21">
        <v>1764</v>
      </c>
    </row>
    <row r="2939" spans="1:8" x14ac:dyDescent="0.25">
      <c r="A2939" s="21">
        <v>2035</v>
      </c>
      <c r="B2939" s="21">
        <v>2</v>
      </c>
      <c r="C2939" s="21">
        <v>2</v>
      </c>
      <c r="D2939" s="21" t="s">
        <v>78</v>
      </c>
      <c r="E2939" s="21" t="s">
        <v>76</v>
      </c>
      <c r="F2939" s="21" t="s">
        <v>71</v>
      </c>
      <c r="G2939" s="21">
        <v>0</v>
      </c>
      <c r="H2939" s="21">
        <v>2589</v>
      </c>
    </row>
    <row r="2940" spans="1:8" x14ac:dyDescent="0.25">
      <c r="A2940" s="21">
        <v>2035</v>
      </c>
      <c r="B2940" s="21">
        <v>2</v>
      </c>
      <c r="C2940" s="21">
        <v>2</v>
      </c>
      <c r="D2940" s="21" t="s">
        <v>78</v>
      </c>
      <c r="E2940" s="21" t="s">
        <v>76</v>
      </c>
      <c r="F2940" s="21" t="s">
        <v>71</v>
      </c>
      <c r="G2940" s="21">
        <v>1</v>
      </c>
      <c r="H2940" s="21">
        <v>2568</v>
      </c>
    </row>
    <row r="2941" spans="1:8" x14ac:dyDescent="0.25">
      <c r="A2941" s="21">
        <v>2035</v>
      </c>
      <c r="B2941" s="21">
        <v>2</v>
      </c>
      <c r="C2941" s="21">
        <v>2</v>
      </c>
      <c r="D2941" s="21" t="s">
        <v>78</v>
      </c>
      <c r="E2941" s="21" t="s">
        <v>76</v>
      </c>
      <c r="F2941" s="21" t="s">
        <v>71</v>
      </c>
      <c r="G2941" s="21">
        <v>2</v>
      </c>
      <c r="H2941" s="21">
        <v>3791</v>
      </c>
    </row>
    <row r="2942" spans="1:8" x14ac:dyDescent="0.25">
      <c r="A2942" s="21">
        <v>2035</v>
      </c>
      <c r="B2942" s="21">
        <v>2</v>
      </c>
      <c r="C2942" s="21">
        <v>2</v>
      </c>
      <c r="D2942" s="21" t="s">
        <v>78</v>
      </c>
      <c r="E2942" s="21" t="s">
        <v>76</v>
      </c>
      <c r="F2942" s="21" t="s">
        <v>71</v>
      </c>
      <c r="G2942" s="21">
        <v>3</v>
      </c>
      <c r="H2942" s="21">
        <v>1391</v>
      </c>
    </row>
    <row r="2943" spans="1:8" x14ac:dyDescent="0.25">
      <c r="A2943" s="21">
        <v>2035</v>
      </c>
      <c r="B2943" s="21">
        <v>2</v>
      </c>
      <c r="C2943" s="21">
        <v>2</v>
      </c>
      <c r="D2943" s="21" t="s">
        <v>78</v>
      </c>
      <c r="E2943" s="21" t="s">
        <v>76</v>
      </c>
      <c r="F2943" s="21" t="s">
        <v>71</v>
      </c>
      <c r="G2943" s="21">
        <v>4</v>
      </c>
      <c r="H2943" s="21">
        <v>974</v>
      </c>
    </row>
    <row r="2944" spans="1:8" x14ac:dyDescent="0.25">
      <c r="A2944" s="21">
        <v>2035</v>
      </c>
      <c r="B2944" s="21">
        <v>2</v>
      </c>
      <c r="C2944" s="21">
        <v>2</v>
      </c>
      <c r="D2944" s="21" t="s">
        <v>78</v>
      </c>
      <c r="E2944" s="21" t="s">
        <v>76</v>
      </c>
      <c r="F2944" s="21" t="s">
        <v>72</v>
      </c>
      <c r="G2944" s="21">
        <v>0</v>
      </c>
      <c r="H2944" s="21">
        <v>1182</v>
      </c>
    </row>
    <row r="2945" spans="1:8" x14ac:dyDescent="0.25">
      <c r="A2945" s="21">
        <v>2035</v>
      </c>
      <c r="B2945" s="21">
        <v>2</v>
      </c>
      <c r="C2945" s="21">
        <v>2</v>
      </c>
      <c r="D2945" s="21" t="s">
        <v>78</v>
      </c>
      <c r="E2945" s="21" t="s">
        <v>76</v>
      </c>
      <c r="F2945" s="21" t="s">
        <v>72</v>
      </c>
      <c r="G2945" s="21">
        <v>1</v>
      </c>
      <c r="H2945" s="21">
        <v>1170</v>
      </c>
    </row>
    <row r="2946" spans="1:8" x14ac:dyDescent="0.25">
      <c r="A2946" s="21">
        <v>2035</v>
      </c>
      <c r="B2946" s="21">
        <v>2</v>
      </c>
      <c r="C2946" s="21">
        <v>2</v>
      </c>
      <c r="D2946" s="21" t="s">
        <v>78</v>
      </c>
      <c r="E2946" s="21" t="s">
        <v>76</v>
      </c>
      <c r="F2946" s="21" t="s">
        <v>72</v>
      </c>
      <c r="G2946" s="21">
        <v>2</v>
      </c>
      <c r="H2946" s="21">
        <v>1421</v>
      </c>
    </row>
    <row r="2947" spans="1:8" x14ac:dyDescent="0.25">
      <c r="A2947" s="21">
        <v>2035</v>
      </c>
      <c r="B2947" s="21">
        <v>2</v>
      </c>
      <c r="C2947" s="21">
        <v>2</v>
      </c>
      <c r="D2947" s="21" t="s">
        <v>78</v>
      </c>
      <c r="E2947" s="21" t="s">
        <v>76</v>
      </c>
      <c r="F2947" s="21" t="s">
        <v>72</v>
      </c>
      <c r="G2947" s="21">
        <v>3</v>
      </c>
      <c r="H2947" s="21">
        <v>636</v>
      </c>
    </row>
    <row r="2948" spans="1:8" x14ac:dyDescent="0.25">
      <c r="A2948" s="21">
        <v>2035</v>
      </c>
      <c r="B2948" s="21">
        <v>2</v>
      </c>
      <c r="C2948" s="21">
        <v>2</v>
      </c>
      <c r="D2948" s="21" t="s">
        <v>78</v>
      </c>
      <c r="E2948" s="21" t="s">
        <v>76</v>
      </c>
      <c r="F2948" s="21" t="s">
        <v>72</v>
      </c>
      <c r="G2948" s="21">
        <v>4</v>
      </c>
      <c r="H2948" s="21">
        <v>441</v>
      </c>
    </row>
    <row r="2949" spans="1:8" x14ac:dyDescent="0.25">
      <c r="A2949" s="21">
        <v>2035</v>
      </c>
      <c r="B2949" s="21">
        <v>2</v>
      </c>
      <c r="C2949" s="21">
        <v>3</v>
      </c>
      <c r="D2949" s="21" t="s">
        <v>75</v>
      </c>
      <c r="E2949" s="21" t="s">
        <v>70</v>
      </c>
      <c r="F2949" s="21" t="s">
        <v>71</v>
      </c>
      <c r="G2949" s="21">
        <v>0</v>
      </c>
      <c r="H2949" s="21">
        <v>48</v>
      </c>
    </row>
    <row r="2950" spans="1:8" x14ac:dyDescent="0.25">
      <c r="A2950" s="21">
        <v>2035</v>
      </c>
      <c r="B2950" s="21">
        <v>2</v>
      </c>
      <c r="C2950" s="21">
        <v>3</v>
      </c>
      <c r="D2950" s="21" t="s">
        <v>75</v>
      </c>
      <c r="E2950" s="21" t="s">
        <v>70</v>
      </c>
      <c r="F2950" s="21" t="s">
        <v>71</v>
      </c>
      <c r="G2950" s="21">
        <v>1</v>
      </c>
      <c r="H2950" s="21">
        <v>335</v>
      </c>
    </row>
    <row r="2951" spans="1:8" x14ac:dyDescent="0.25">
      <c r="A2951" s="21">
        <v>2035</v>
      </c>
      <c r="B2951" s="21">
        <v>2</v>
      </c>
      <c r="C2951" s="21">
        <v>3</v>
      </c>
      <c r="D2951" s="21" t="s">
        <v>75</v>
      </c>
      <c r="E2951" s="21" t="s">
        <v>70</v>
      </c>
      <c r="F2951" s="21" t="s">
        <v>71</v>
      </c>
      <c r="G2951" s="21">
        <v>2</v>
      </c>
      <c r="H2951" s="21">
        <v>1205</v>
      </c>
    </row>
    <row r="2952" spans="1:8" x14ac:dyDescent="0.25">
      <c r="A2952" s="21">
        <v>2035</v>
      </c>
      <c r="B2952" s="21">
        <v>2</v>
      </c>
      <c r="C2952" s="21">
        <v>3</v>
      </c>
      <c r="D2952" s="21" t="s">
        <v>75</v>
      </c>
      <c r="E2952" s="21" t="s">
        <v>70</v>
      </c>
      <c r="F2952" s="21" t="s">
        <v>71</v>
      </c>
      <c r="G2952" s="21">
        <v>3</v>
      </c>
      <c r="H2952" s="21">
        <v>546</v>
      </c>
    </row>
    <row r="2953" spans="1:8" x14ac:dyDescent="0.25">
      <c r="A2953" s="21">
        <v>2035</v>
      </c>
      <c r="B2953" s="21">
        <v>2</v>
      </c>
      <c r="C2953" s="21">
        <v>3</v>
      </c>
      <c r="D2953" s="21" t="s">
        <v>75</v>
      </c>
      <c r="E2953" s="21" t="s">
        <v>70</v>
      </c>
      <c r="F2953" s="21" t="s">
        <v>71</v>
      </c>
      <c r="G2953" s="21">
        <v>4</v>
      </c>
      <c r="H2953" s="21">
        <v>391</v>
      </c>
    </row>
    <row r="2954" spans="1:8" x14ac:dyDescent="0.25">
      <c r="A2954" s="21">
        <v>2035</v>
      </c>
      <c r="B2954" s="21">
        <v>2</v>
      </c>
      <c r="C2954" s="21">
        <v>3</v>
      </c>
      <c r="D2954" s="21" t="s">
        <v>75</v>
      </c>
      <c r="E2954" s="21" t="s">
        <v>70</v>
      </c>
      <c r="F2954" s="21" t="s">
        <v>72</v>
      </c>
      <c r="G2954" s="21">
        <v>0</v>
      </c>
      <c r="H2954" s="21">
        <v>48</v>
      </c>
    </row>
    <row r="2955" spans="1:8" x14ac:dyDescent="0.25">
      <c r="A2955" s="21">
        <v>2035</v>
      </c>
      <c r="B2955" s="21">
        <v>2</v>
      </c>
      <c r="C2955" s="21">
        <v>3</v>
      </c>
      <c r="D2955" s="21" t="s">
        <v>75</v>
      </c>
      <c r="E2955" s="21" t="s">
        <v>70</v>
      </c>
      <c r="F2955" s="21" t="s">
        <v>72</v>
      </c>
      <c r="G2955" s="21">
        <v>1</v>
      </c>
      <c r="H2955" s="21">
        <v>882</v>
      </c>
    </row>
    <row r="2956" spans="1:8" x14ac:dyDescent="0.25">
      <c r="A2956" s="21">
        <v>2035</v>
      </c>
      <c r="B2956" s="21">
        <v>2</v>
      </c>
      <c r="C2956" s="21">
        <v>3</v>
      </c>
      <c r="D2956" s="21" t="s">
        <v>75</v>
      </c>
      <c r="E2956" s="21" t="s">
        <v>70</v>
      </c>
      <c r="F2956" s="21" t="s">
        <v>72</v>
      </c>
      <c r="G2956" s="21">
        <v>2</v>
      </c>
      <c r="H2956" s="21">
        <v>2583</v>
      </c>
    </row>
    <row r="2957" spans="1:8" x14ac:dyDescent="0.25">
      <c r="A2957" s="21">
        <v>2035</v>
      </c>
      <c r="B2957" s="21">
        <v>2</v>
      </c>
      <c r="C2957" s="21">
        <v>3</v>
      </c>
      <c r="D2957" s="21" t="s">
        <v>75</v>
      </c>
      <c r="E2957" s="21" t="s">
        <v>70</v>
      </c>
      <c r="F2957" s="21" t="s">
        <v>72</v>
      </c>
      <c r="G2957" s="21">
        <v>3</v>
      </c>
      <c r="H2957" s="21">
        <v>1332</v>
      </c>
    </row>
    <row r="2958" spans="1:8" x14ac:dyDescent="0.25">
      <c r="A2958" s="21">
        <v>2035</v>
      </c>
      <c r="B2958" s="21">
        <v>2</v>
      </c>
      <c r="C2958" s="21">
        <v>3</v>
      </c>
      <c r="D2958" s="21" t="s">
        <v>75</v>
      </c>
      <c r="E2958" s="21" t="s">
        <v>70</v>
      </c>
      <c r="F2958" s="21" t="s">
        <v>72</v>
      </c>
      <c r="G2958" s="21">
        <v>4</v>
      </c>
      <c r="H2958" s="21">
        <v>767</v>
      </c>
    </row>
    <row r="2959" spans="1:8" x14ac:dyDescent="0.25">
      <c r="A2959" s="21">
        <v>2035</v>
      </c>
      <c r="B2959" s="21">
        <v>2</v>
      </c>
      <c r="C2959" s="21">
        <v>3</v>
      </c>
      <c r="D2959" s="21" t="s">
        <v>75</v>
      </c>
      <c r="E2959" s="21" t="s">
        <v>74</v>
      </c>
      <c r="F2959" s="21" t="s">
        <v>71</v>
      </c>
      <c r="G2959" s="21">
        <v>1</v>
      </c>
      <c r="H2959" s="21">
        <v>2</v>
      </c>
    </row>
    <row r="2960" spans="1:8" x14ac:dyDescent="0.25">
      <c r="A2960" s="21">
        <v>2035</v>
      </c>
      <c r="B2960" s="21">
        <v>2</v>
      </c>
      <c r="C2960" s="21">
        <v>3</v>
      </c>
      <c r="D2960" s="21" t="s">
        <v>75</v>
      </c>
      <c r="E2960" s="21" t="s">
        <v>74</v>
      </c>
      <c r="F2960" s="21" t="s">
        <v>71</v>
      </c>
      <c r="G2960" s="21">
        <v>2</v>
      </c>
      <c r="H2960" s="21">
        <v>9</v>
      </c>
    </row>
    <row r="2961" spans="1:8" x14ac:dyDescent="0.25">
      <c r="A2961" s="21">
        <v>2035</v>
      </c>
      <c r="B2961" s="21">
        <v>2</v>
      </c>
      <c r="C2961" s="21">
        <v>3</v>
      </c>
      <c r="D2961" s="21" t="s">
        <v>75</v>
      </c>
      <c r="E2961" s="21" t="s">
        <v>74</v>
      </c>
      <c r="F2961" s="21" t="s">
        <v>71</v>
      </c>
      <c r="G2961" s="21">
        <v>3</v>
      </c>
      <c r="H2961" s="21">
        <v>4</v>
      </c>
    </row>
    <row r="2962" spans="1:8" x14ac:dyDescent="0.25">
      <c r="A2962" s="21">
        <v>2035</v>
      </c>
      <c r="B2962" s="21">
        <v>2</v>
      </c>
      <c r="C2962" s="21">
        <v>3</v>
      </c>
      <c r="D2962" s="21" t="s">
        <v>75</v>
      </c>
      <c r="E2962" s="21" t="s">
        <v>74</v>
      </c>
      <c r="F2962" s="21" t="s">
        <v>71</v>
      </c>
      <c r="G2962" s="21">
        <v>4</v>
      </c>
      <c r="H2962" s="21">
        <v>3</v>
      </c>
    </row>
    <row r="2963" spans="1:8" x14ac:dyDescent="0.25">
      <c r="A2963" s="21">
        <v>2035</v>
      </c>
      <c r="B2963" s="21">
        <v>2</v>
      </c>
      <c r="C2963" s="21">
        <v>3</v>
      </c>
      <c r="D2963" s="21" t="s">
        <v>75</v>
      </c>
      <c r="E2963" s="21" t="s">
        <v>74</v>
      </c>
      <c r="F2963" s="21" t="s">
        <v>72</v>
      </c>
      <c r="G2963" s="21">
        <v>0</v>
      </c>
      <c r="H2963" s="21">
        <v>1</v>
      </c>
    </row>
    <row r="2964" spans="1:8" x14ac:dyDescent="0.25">
      <c r="A2964" s="21">
        <v>2035</v>
      </c>
      <c r="B2964" s="21">
        <v>2</v>
      </c>
      <c r="C2964" s="21">
        <v>3</v>
      </c>
      <c r="D2964" s="21" t="s">
        <v>75</v>
      </c>
      <c r="E2964" s="21" t="s">
        <v>74</v>
      </c>
      <c r="F2964" s="21" t="s">
        <v>72</v>
      </c>
      <c r="G2964" s="21">
        <v>1</v>
      </c>
      <c r="H2964" s="21">
        <v>2</v>
      </c>
    </row>
    <row r="2965" spans="1:8" x14ac:dyDescent="0.25">
      <c r="A2965" s="21">
        <v>2035</v>
      </c>
      <c r="B2965" s="21">
        <v>2</v>
      </c>
      <c r="C2965" s="21">
        <v>3</v>
      </c>
      <c r="D2965" s="21" t="s">
        <v>75</v>
      </c>
      <c r="E2965" s="21" t="s">
        <v>74</v>
      </c>
      <c r="F2965" s="21" t="s">
        <v>72</v>
      </c>
      <c r="G2965" s="21">
        <v>2</v>
      </c>
      <c r="H2965" s="21">
        <v>5</v>
      </c>
    </row>
    <row r="2966" spans="1:8" x14ac:dyDescent="0.25">
      <c r="A2966" s="21">
        <v>2035</v>
      </c>
      <c r="B2966" s="21">
        <v>2</v>
      </c>
      <c r="C2966" s="21">
        <v>3</v>
      </c>
      <c r="D2966" s="21" t="s">
        <v>75</v>
      </c>
      <c r="E2966" s="21" t="s">
        <v>73</v>
      </c>
      <c r="F2966" s="21" t="s">
        <v>71</v>
      </c>
      <c r="G2966" s="21">
        <v>0</v>
      </c>
      <c r="H2966" s="21">
        <v>88</v>
      </c>
    </row>
    <row r="2967" spans="1:8" x14ac:dyDescent="0.25">
      <c r="A2967" s="21">
        <v>2035</v>
      </c>
      <c r="B2967" s="21">
        <v>2</v>
      </c>
      <c r="C2967" s="21">
        <v>3</v>
      </c>
      <c r="D2967" s="21" t="s">
        <v>75</v>
      </c>
      <c r="E2967" s="21" t="s">
        <v>73</v>
      </c>
      <c r="F2967" s="21" t="s">
        <v>71</v>
      </c>
      <c r="G2967" s="21">
        <v>1</v>
      </c>
      <c r="H2967" s="21">
        <v>576</v>
      </c>
    </row>
    <row r="2968" spans="1:8" x14ac:dyDescent="0.25">
      <c r="A2968" s="21">
        <v>2035</v>
      </c>
      <c r="B2968" s="21">
        <v>2</v>
      </c>
      <c r="C2968" s="21">
        <v>3</v>
      </c>
      <c r="D2968" s="21" t="s">
        <v>75</v>
      </c>
      <c r="E2968" s="21" t="s">
        <v>73</v>
      </c>
      <c r="F2968" s="21" t="s">
        <v>71</v>
      </c>
      <c r="G2968" s="21">
        <v>2</v>
      </c>
      <c r="H2968" s="21">
        <v>1358</v>
      </c>
    </row>
    <row r="2969" spans="1:8" x14ac:dyDescent="0.25">
      <c r="A2969" s="21">
        <v>2035</v>
      </c>
      <c r="B2969" s="21">
        <v>2</v>
      </c>
      <c r="C2969" s="21">
        <v>3</v>
      </c>
      <c r="D2969" s="21" t="s">
        <v>75</v>
      </c>
      <c r="E2969" s="21" t="s">
        <v>73</v>
      </c>
      <c r="F2969" s="21" t="s">
        <v>71</v>
      </c>
      <c r="G2969" s="21">
        <v>3</v>
      </c>
      <c r="H2969" s="21">
        <v>627</v>
      </c>
    </row>
    <row r="2970" spans="1:8" x14ac:dyDescent="0.25">
      <c r="A2970" s="21">
        <v>2035</v>
      </c>
      <c r="B2970" s="21">
        <v>2</v>
      </c>
      <c r="C2970" s="21">
        <v>3</v>
      </c>
      <c r="D2970" s="21" t="s">
        <v>75</v>
      </c>
      <c r="E2970" s="21" t="s">
        <v>73</v>
      </c>
      <c r="F2970" s="21" t="s">
        <v>71</v>
      </c>
      <c r="G2970" s="21">
        <v>4</v>
      </c>
      <c r="H2970" s="21">
        <v>566</v>
      </c>
    </row>
    <row r="2971" spans="1:8" x14ac:dyDescent="0.25">
      <c r="A2971" s="21">
        <v>2035</v>
      </c>
      <c r="B2971" s="21">
        <v>2</v>
      </c>
      <c r="C2971" s="21">
        <v>3</v>
      </c>
      <c r="D2971" s="21" t="s">
        <v>75</v>
      </c>
      <c r="E2971" s="21" t="s">
        <v>73</v>
      </c>
      <c r="F2971" s="21" t="s">
        <v>72</v>
      </c>
      <c r="G2971" s="21">
        <v>0</v>
      </c>
      <c r="H2971" s="21">
        <v>52</v>
      </c>
    </row>
    <row r="2972" spans="1:8" x14ac:dyDescent="0.25">
      <c r="A2972" s="21">
        <v>2035</v>
      </c>
      <c r="B2972" s="21">
        <v>2</v>
      </c>
      <c r="C2972" s="21">
        <v>3</v>
      </c>
      <c r="D2972" s="21" t="s">
        <v>75</v>
      </c>
      <c r="E2972" s="21" t="s">
        <v>73</v>
      </c>
      <c r="F2972" s="21" t="s">
        <v>72</v>
      </c>
      <c r="G2972" s="21">
        <v>1</v>
      </c>
      <c r="H2972" s="21">
        <v>107</v>
      </c>
    </row>
    <row r="2973" spans="1:8" x14ac:dyDescent="0.25">
      <c r="A2973" s="21">
        <v>2035</v>
      </c>
      <c r="B2973" s="21">
        <v>2</v>
      </c>
      <c r="C2973" s="21">
        <v>3</v>
      </c>
      <c r="D2973" s="21" t="s">
        <v>75</v>
      </c>
      <c r="E2973" s="21" t="s">
        <v>73</v>
      </c>
      <c r="F2973" s="21" t="s">
        <v>72</v>
      </c>
      <c r="G2973" s="21">
        <v>2</v>
      </c>
      <c r="H2973" s="21">
        <v>443</v>
      </c>
    </row>
    <row r="2974" spans="1:8" x14ac:dyDescent="0.25">
      <c r="A2974" s="21">
        <v>2035</v>
      </c>
      <c r="B2974" s="21">
        <v>2</v>
      </c>
      <c r="C2974" s="21">
        <v>3</v>
      </c>
      <c r="D2974" s="21" t="s">
        <v>75</v>
      </c>
      <c r="E2974" s="21" t="s">
        <v>73</v>
      </c>
      <c r="F2974" s="21" t="s">
        <v>72</v>
      </c>
      <c r="G2974" s="21">
        <v>3</v>
      </c>
      <c r="H2974" s="21">
        <v>255</v>
      </c>
    </row>
    <row r="2975" spans="1:8" x14ac:dyDescent="0.25">
      <c r="A2975" s="21">
        <v>2035</v>
      </c>
      <c r="B2975" s="21">
        <v>2</v>
      </c>
      <c r="C2975" s="21">
        <v>3</v>
      </c>
      <c r="D2975" s="21" t="s">
        <v>75</v>
      </c>
      <c r="E2975" s="21" t="s">
        <v>73</v>
      </c>
      <c r="F2975" s="21" t="s">
        <v>72</v>
      </c>
      <c r="G2975" s="21">
        <v>4</v>
      </c>
      <c r="H2975" s="21">
        <v>183</v>
      </c>
    </row>
    <row r="2976" spans="1:8" x14ac:dyDescent="0.25">
      <c r="A2976" s="21">
        <v>2035</v>
      </c>
      <c r="B2976" s="21">
        <v>2</v>
      </c>
      <c r="C2976" s="21">
        <v>3</v>
      </c>
      <c r="D2976" s="21" t="s">
        <v>75</v>
      </c>
      <c r="E2976" s="21" t="s">
        <v>76</v>
      </c>
      <c r="F2976" s="21" t="s">
        <v>71</v>
      </c>
      <c r="G2976" s="21">
        <v>0</v>
      </c>
      <c r="H2976" s="21">
        <v>12</v>
      </c>
    </row>
    <row r="2977" spans="1:8" x14ac:dyDescent="0.25">
      <c r="A2977" s="21">
        <v>2035</v>
      </c>
      <c r="B2977" s="21">
        <v>2</v>
      </c>
      <c r="C2977" s="21">
        <v>3</v>
      </c>
      <c r="D2977" s="21" t="s">
        <v>75</v>
      </c>
      <c r="E2977" s="21" t="s">
        <v>76</v>
      </c>
      <c r="F2977" s="21" t="s">
        <v>71</v>
      </c>
      <c r="G2977" s="21">
        <v>1</v>
      </c>
      <c r="H2977" s="21">
        <v>12</v>
      </c>
    </row>
    <row r="2978" spans="1:8" x14ac:dyDescent="0.25">
      <c r="A2978" s="21">
        <v>2035</v>
      </c>
      <c r="B2978" s="21">
        <v>2</v>
      </c>
      <c r="C2978" s="21">
        <v>3</v>
      </c>
      <c r="D2978" s="21" t="s">
        <v>75</v>
      </c>
      <c r="E2978" s="21" t="s">
        <v>76</v>
      </c>
      <c r="F2978" s="21" t="s">
        <v>71</v>
      </c>
      <c r="G2978" s="21">
        <v>2</v>
      </c>
      <c r="H2978" s="21">
        <v>40</v>
      </c>
    </row>
    <row r="2979" spans="1:8" x14ac:dyDescent="0.25">
      <c r="A2979" s="21">
        <v>2035</v>
      </c>
      <c r="B2979" s="21">
        <v>2</v>
      </c>
      <c r="C2979" s="21">
        <v>3</v>
      </c>
      <c r="D2979" s="21" t="s">
        <v>75</v>
      </c>
      <c r="E2979" s="21" t="s">
        <v>76</v>
      </c>
      <c r="F2979" s="21" t="s">
        <v>71</v>
      </c>
      <c r="G2979" s="21">
        <v>3</v>
      </c>
      <c r="H2979" s="21">
        <v>16</v>
      </c>
    </row>
    <row r="2980" spans="1:8" x14ac:dyDescent="0.25">
      <c r="A2980" s="21">
        <v>2035</v>
      </c>
      <c r="B2980" s="21">
        <v>2</v>
      </c>
      <c r="C2980" s="21">
        <v>3</v>
      </c>
      <c r="D2980" s="21" t="s">
        <v>75</v>
      </c>
      <c r="E2980" s="21" t="s">
        <v>76</v>
      </c>
      <c r="F2980" s="21" t="s">
        <v>71</v>
      </c>
      <c r="G2980" s="21">
        <v>4</v>
      </c>
      <c r="H2980" s="21">
        <v>18</v>
      </c>
    </row>
    <row r="2981" spans="1:8" x14ac:dyDescent="0.25">
      <c r="A2981" s="21">
        <v>2035</v>
      </c>
      <c r="B2981" s="21">
        <v>2</v>
      </c>
      <c r="C2981" s="21">
        <v>3</v>
      </c>
      <c r="D2981" s="21" t="s">
        <v>75</v>
      </c>
      <c r="E2981" s="21" t="s">
        <v>76</v>
      </c>
      <c r="F2981" s="21" t="s">
        <v>72</v>
      </c>
      <c r="G2981" s="21">
        <v>0</v>
      </c>
      <c r="H2981" s="21">
        <v>85</v>
      </c>
    </row>
    <row r="2982" spans="1:8" x14ac:dyDescent="0.25">
      <c r="A2982" s="21">
        <v>2035</v>
      </c>
      <c r="B2982" s="21">
        <v>2</v>
      </c>
      <c r="C2982" s="21">
        <v>3</v>
      </c>
      <c r="D2982" s="21" t="s">
        <v>75</v>
      </c>
      <c r="E2982" s="21" t="s">
        <v>76</v>
      </c>
      <c r="F2982" s="21" t="s">
        <v>72</v>
      </c>
      <c r="G2982" s="21">
        <v>1</v>
      </c>
      <c r="H2982" s="21">
        <v>70</v>
      </c>
    </row>
    <row r="2983" spans="1:8" x14ac:dyDescent="0.25">
      <c r="A2983" s="21">
        <v>2035</v>
      </c>
      <c r="B2983" s="21">
        <v>2</v>
      </c>
      <c r="C2983" s="21">
        <v>3</v>
      </c>
      <c r="D2983" s="21" t="s">
        <v>75</v>
      </c>
      <c r="E2983" s="21" t="s">
        <v>76</v>
      </c>
      <c r="F2983" s="21" t="s">
        <v>72</v>
      </c>
      <c r="G2983" s="21">
        <v>2</v>
      </c>
      <c r="H2983" s="21">
        <v>99</v>
      </c>
    </row>
    <row r="2984" spans="1:8" x14ac:dyDescent="0.25">
      <c r="A2984" s="21">
        <v>2035</v>
      </c>
      <c r="B2984" s="21">
        <v>2</v>
      </c>
      <c r="C2984" s="21">
        <v>3</v>
      </c>
      <c r="D2984" s="21" t="s">
        <v>75</v>
      </c>
      <c r="E2984" s="21" t="s">
        <v>76</v>
      </c>
      <c r="F2984" s="21" t="s">
        <v>72</v>
      </c>
      <c r="G2984" s="21">
        <v>3</v>
      </c>
      <c r="H2984" s="21">
        <v>44</v>
      </c>
    </row>
    <row r="2985" spans="1:8" x14ac:dyDescent="0.25">
      <c r="A2985" s="21">
        <v>2035</v>
      </c>
      <c r="B2985" s="21">
        <v>2</v>
      </c>
      <c r="C2985" s="21">
        <v>3</v>
      </c>
      <c r="D2985" s="21" t="s">
        <v>75</v>
      </c>
      <c r="E2985" s="21" t="s">
        <v>76</v>
      </c>
      <c r="F2985" s="21" t="s">
        <v>72</v>
      </c>
      <c r="G2985" s="21">
        <v>4</v>
      </c>
      <c r="H2985" s="21">
        <v>28</v>
      </c>
    </row>
    <row r="2986" spans="1:8" x14ac:dyDescent="0.25">
      <c r="A2986" s="21">
        <v>2035</v>
      </c>
      <c r="B2986" s="21">
        <v>2</v>
      </c>
      <c r="C2986" s="21">
        <v>3</v>
      </c>
      <c r="D2986" s="21" t="s">
        <v>69</v>
      </c>
      <c r="E2986" s="21" t="s">
        <v>70</v>
      </c>
      <c r="F2986" s="21" t="s">
        <v>71</v>
      </c>
      <c r="G2986" s="21">
        <v>0</v>
      </c>
      <c r="H2986" s="21">
        <v>2</v>
      </c>
    </row>
    <row r="2987" spans="1:8" x14ac:dyDescent="0.25">
      <c r="A2987" s="21">
        <v>2035</v>
      </c>
      <c r="B2987" s="21">
        <v>2</v>
      </c>
      <c r="C2987" s="21">
        <v>3</v>
      </c>
      <c r="D2987" s="21" t="s">
        <v>69</v>
      </c>
      <c r="E2987" s="21" t="s">
        <v>70</v>
      </c>
      <c r="F2987" s="21" t="s">
        <v>71</v>
      </c>
      <c r="G2987" s="21">
        <v>1</v>
      </c>
      <c r="H2987" s="21">
        <v>9</v>
      </c>
    </row>
    <row r="2988" spans="1:8" x14ac:dyDescent="0.25">
      <c r="A2988" s="21">
        <v>2035</v>
      </c>
      <c r="B2988" s="21">
        <v>2</v>
      </c>
      <c r="C2988" s="21">
        <v>3</v>
      </c>
      <c r="D2988" s="21" t="s">
        <v>69</v>
      </c>
      <c r="E2988" s="21" t="s">
        <v>70</v>
      </c>
      <c r="F2988" s="21" t="s">
        <v>71</v>
      </c>
      <c r="G2988" s="21">
        <v>2</v>
      </c>
      <c r="H2988" s="21">
        <v>33</v>
      </c>
    </row>
    <row r="2989" spans="1:8" x14ac:dyDescent="0.25">
      <c r="A2989" s="21">
        <v>2035</v>
      </c>
      <c r="B2989" s="21">
        <v>2</v>
      </c>
      <c r="C2989" s="21">
        <v>3</v>
      </c>
      <c r="D2989" s="21" t="s">
        <v>69</v>
      </c>
      <c r="E2989" s="21" t="s">
        <v>70</v>
      </c>
      <c r="F2989" s="21" t="s">
        <v>71</v>
      </c>
      <c r="G2989" s="21">
        <v>3</v>
      </c>
      <c r="H2989" s="21">
        <v>16</v>
      </c>
    </row>
    <row r="2990" spans="1:8" x14ac:dyDescent="0.25">
      <c r="A2990" s="21">
        <v>2035</v>
      </c>
      <c r="B2990" s="21">
        <v>2</v>
      </c>
      <c r="C2990" s="21">
        <v>3</v>
      </c>
      <c r="D2990" s="21" t="s">
        <v>69</v>
      </c>
      <c r="E2990" s="21" t="s">
        <v>70</v>
      </c>
      <c r="F2990" s="21" t="s">
        <v>71</v>
      </c>
      <c r="G2990" s="21">
        <v>4</v>
      </c>
      <c r="H2990" s="21">
        <v>12</v>
      </c>
    </row>
    <row r="2991" spans="1:8" x14ac:dyDescent="0.25">
      <c r="A2991" s="21">
        <v>2035</v>
      </c>
      <c r="B2991" s="21">
        <v>2</v>
      </c>
      <c r="C2991" s="21">
        <v>3</v>
      </c>
      <c r="D2991" s="21" t="s">
        <v>69</v>
      </c>
      <c r="E2991" s="21" t="s">
        <v>70</v>
      </c>
      <c r="F2991" s="21" t="s">
        <v>72</v>
      </c>
      <c r="G2991" s="21">
        <v>0</v>
      </c>
      <c r="H2991" s="21">
        <v>28</v>
      </c>
    </row>
    <row r="2992" spans="1:8" x14ac:dyDescent="0.25">
      <c r="A2992" s="21">
        <v>2035</v>
      </c>
      <c r="B2992" s="21">
        <v>2</v>
      </c>
      <c r="C2992" s="21">
        <v>3</v>
      </c>
      <c r="D2992" s="21" t="s">
        <v>69</v>
      </c>
      <c r="E2992" s="21" t="s">
        <v>70</v>
      </c>
      <c r="F2992" s="21" t="s">
        <v>72</v>
      </c>
      <c r="G2992" s="21">
        <v>1</v>
      </c>
      <c r="H2992" s="21">
        <v>261</v>
      </c>
    </row>
    <row r="2993" spans="1:8" x14ac:dyDescent="0.25">
      <c r="A2993" s="21">
        <v>2035</v>
      </c>
      <c r="B2993" s="21">
        <v>2</v>
      </c>
      <c r="C2993" s="21">
        <v>3</v>
      </c>
      <c r="D2993" s="21" t="s">
        <v>69</v>
      </c>
      <c r="E2993" s="21" t="s">
        <v>70</v>
      </c>
      <c r="F2993" s="21" t="s">
        <v>72</v>
      </c>
      <c r="G2993" s="21">
        <v>2</v>
      </c>
      <c r="H2993" s="21">
        <v>744</v>
      </c>
    </row>
    <row r="2994" spans="1:8" x14ac:dyDescent="0.25">
      <c r="A2994" s="21">
        <v>2035</v>
      </c>
      <c r="B2994" s="21">
        <v>2</v>
      </c>
      <c r="C2994" s="21">
        <v>3</v>
      </c>
      <c r="D2994" s="21" t="s">
        <v>69</v>
      </c>
      <c r="E2994" s="21" t="s">
        <v>70</v>
      </c>
      <c r="F2994" s="21" t="s">
        <v>72</v>
      </c>
      <c r="G2994" s="21">
        <v>3</v>
      </c>
      <c r="H2994" s="21">
        <v>377</v>
      </c>
    </row>
    <row r="2995" spans="1:8" x14ac:dyDescent="0.25">
      <c r="A2995" s="21">
        <v>2035</v>
      </c>
      <c r="B2995" s="21">
        <v>2</v>
      </c>
      <c r="C2995" s="21">
        <v>3</v>
      </c>
      <c r="D2995" s="21" t="s">
        <v>69</v>
      </c>
      <c r="E2995" s="21" t="s">
        <v>70</v>
      </c>
      <c r="F2995" s="21" t="s">
        <v>72</v>
      </c>
      <c r="G2995" s="21">
        <v>4</v>
      </c>
      <c r="H2995" s="21">
        <v>231</v>
      </c>
    </row>
    <row r="2996" spans="1:8" x14ac:dyDescent="0.25">
      <c r="A2996" s="21">
        <v>2035</v>
      </c>
      <c r="B2996" s="21">
        <v>2</v>
      </c>
      <c r="C2996" s="21">
        <v>3</v>
      </c>
      <c r="D2996" s="21" t="s">
        <v>69</v>
      </c>
      <c r="E2996" s="21" t="s">
        <v>74</v>
      </c>
      <c r="F2996" s="21" t="s">
        <v>71</v>
      </c>
      <c r="G2996" s="21">
        <v>2</v>
      </c>
      <c r="H2996" s="21">
        <v>1</v>
      </c>
    </row>
    <row r="2997" spans="1:8" x14ac:dyDescent="0.25">
      <c r="A2997" s="21">
        <v>2035</v>
      </c>
      <c r="B2997" s="21">
        <v>2</v>
      </c>
      <c r="C2997" s="21">
        <v>3</v>
      </c>
      <c r="D2997" s="21" t="s">
        <v>69</v>
      </c>
      <c r="E2997" s="21" t="s">
        <v>74</v>
      </c>
      <c r="F2997" s="21" t="s">
        <v>72</v>
      </c>
      <c r="G2997" s="21">
        <v>0</v>
      </c>
      <c r="H2997" s="21">
        <v>1</v>
      </c>
    </row>
    <row r="2998" spans="1:8" x14ac:dyDescent="0.25">
      <c r="A2998" s="21">
        <v>2035</v>
      </c>
      <c r="B2998" s="21">
        <v>2</v>
      </c>
      <c r="C2998" s="21">
        <v>3</v>
      </c>
      <c r="D2998" s="21" t="s">
        <v>69</v>
      </c>
      <c r="E2998" s="21" t="s">
        <v>74</v>
      </c>
      <c r="F2998" s="21" t="s">
        <v>72</v>
      </c>
      <c r="G2998" s="21">
        <v>1</v>
      </c>
      <c r="H2998" s="21">
        <v>1</v>
      </c>
    </row>
    <row r="2999" spans="1:8" x14ac:dyDescent="0.25">
      <c r="A2999" s="21">
        <v>2035</v>
      </c>
      <c r="B2999" s="21">
        <v>2</v>
      </c>
      <c r="C2999" s="21">
        <v>3</v>
      </c>
      <c r="D2999" s="21" t="s">
        <v>69</v>
      </c>
      <c r="E2999" s="21" t="s">
        <v>73</v>
      </c>
      <c r="F2999" s="21" t="s">
        <v>71</v>
      </c>
      <c r="G2999" s="21">
        <v>0</v>
      </c>
      <c r="H2999" s="21">
        <v>1</v>
      </c>
    </row>
    <row r="3000" spans="1:8" x14ac:dyDescent="0.25">
      <c r="A3000" s="21">
        <v>2035</v>
      </c>
      <c r="B3000" s="21">
        <v>2</v>
      </c>
      <c r="C3000" s="21">
        <v>3</v>
      </c>
      <c r="D3000" s="21" t="s">
        <v>69</v>
      </c>
      <c r="E3000" s="21" t="s">
        <v>73</v>
      </c>
      <c r="F3000" s="21" t="s">
        <v>71</v>
      </c>
      <c r="G3000" s="21">
        <v>1</v>
      </c>
      <c r="H3000" s="21">
        <v>17</v>
      </c>
    </row>
    <row r="3001" spans="1:8" x14ac:dyDescent="0.25">
      <c r="A3001" s="21">
        <v>2035</v>
      </c>
      <c r="B3001" s="21">
        <v>2</v>
      </c>
      <c r="C3001" s="21">
        <v>3</v>
      </c>
      <c r="D3001" s="21" t="s">
        <v>69</v>
      </c>
      <c r="E3001" s="21" t="s">
        <v>73</v>
      </c>
      <c r="F3001" s="21" t="s">
        <v>71</v>
      </c>
      <c r="G3001" s="21">
        <v>2</v>
      </c>
      <c r="H3001" s="21">
        <v>31</v>
      </c>
    </row>
    <row r="3002" spans="1:8" x14ac:dyDescent="0.25">
      <c r="A3002" s="21">
        <v>2035</v>
      </c>
      <c r="B3002" s="21">
        <v>2</v>
      </c>
      <c r="C3002" s="21">
        <v>3</v>
      </c>
      <c r="D3002" s="21" t="s">
        <v>69</v>
      </c>
      <c r="E3002" s="21" t="s">
        <v>73</v>
      </c>
      <c r="F3002" s="21" t="s">
        <v>71</v>
      </c>
      <c r="G3002" s="21">
        <v>3</v>
      </c>
      <c r="H3002" s="21">
        <v>19</v>
      </c>
    </row>
    <row r="3003" spans="1:8" x14ac:dyDescent="0.25">
      <c r="A3003" s="21">
        <v>2035</v>
      </c>
      <c r="B3003" s="21">
        <v>2</v>
      </c>
      <c r="C3003" s="21">
        <v>3</v>
      </c>
      <c r="D3003" s="21" t="s">
        <v>69</v>
      </c>
      <c r="E3003" s="21" t="s">
        <v>73</v>
      </c>
      <c r="F3003" s="21" t="s">
        <v>71</v>
      </c>
      <c r="G3003" s="21">
        <v>4</v>
      </c>
      <c r="H3003" s="21">
        <v>11</v>
      </c>
    </row>
    <row r="3004" spans="1:8" x14ac:dyDescent="0.25">
      <c r="A3004" s="21">
        <v>2035</v>
      </c>
      <c r="B3004" s="21">
        <v>2</v>
      </c>
      <c r="C3004" s="21">
        <v>3</v>
      </c>
      <c r="D3004" s="21" t="s">
        <v>69</v>
      </c>
      <c r="E3004" s="21" t="s">
        <v>73</v>
      </c>
      <c r="F3004" s="21" t="s">
        <v>72</v>
      </c>
      <c r="G3004" s="21">
        <v>0</v>
      </c>
      <c r="H3004" s="21">
        <v>23</v>
      </c>
    </row>
    <row r="3005" spans="1:8" x14ac:dyDescent="0.25">
      <c r="A3005" s="21">
        <v>2035</v>
      </c>
      <c r="B3005" s="21">
        <v>2</v>
      </c>
      <c r="C3005" s="21">
        <v>3</v>
      </c>
      <c r="D3005" s="21" t="s">
        <v>69</v>
      </c>
      <c r="E3005" s="21" t="s">
        <v>73</v>
      </c>
      <c r="F3005" s="21" t="s">
        <v>72</v>
      </c>
      <c r="G3005" s="21">
        <v>1</v>
      </c>
      <c r="H3005" s="21">
        <v>27</v>
      </c>
    </row>
    <row r="3006" spans="1:8" x14ac:dyDescent="0.25">
      <c r="A3006" s="21">
        <v>2035</v>
      </c>
      <c r="B3006" s="21">
        <v>2</v>
      </c>
      <c r="C3006" s="21">
        <v>3</v>
      </c>
      <c r="D3006" s="21" t="s">
        <v>69</v>
      </c>
      <c r="E3006" s="21" t="s">
        <v>73</v>
      </c>
      <c r="F3006" s="21" t="s">
        <v>72</v>
      </c>
      <c r="G3006" s="21">
        <v>2</v>
      </c>
      <c r="H3006" s="21">
        <v>105</v>
      </c>
    </row>
    <row r="3007" spans="1:8" x14ac:dyDescent="0.25">
      <c r="A3007" s="21">
        <v>2035</v>
      </c>
      <c r="B3007" s="21">
        <v>2</v>
      </c>
      <c r="C3007" s="21">
        <v>3</v>
      </c>
      <c r="D3007" s="21" t="s">
        <v>69</v>
      </c>
      <c r="E3007" s="21" t="s">
        <v>73</v>
      </c>
      <c r="F3007" s="21" t="s">
        <v>72</v>
      </c>
      <c r="G3007" s="21">
        <v>3</v>
      </c>
      <c r="H3007" s="21">
        <v>60</v>
      </c>
    </row>
    <row r="3008" spans="1:8" x14ac:dyDescent="0.25">
      <c r="A3008" s="21">
        <v>2035</v>
      </c>
      <c r="B3008" s="21">
        <v>2</v>
      </c>
      <c r="C3008" s="21">
        <v>3</v>
      </c>
      <c r="D3008" s="21" t="s">
        <v>69</v>
      </c>
      <c r="E3008" s="21" t="s">
        <v>73</v>
      </c>
      <c r="F3008" s="21" t="s">
        <v>72</v>
      </c>
      <c r="G3008" s="21">
        <v>4</v>
      </c>
      <c r="H3008" s="21">
        <v>62</v>
      </c>
    </row>
    <row r="3009" spans="1:8" x14ac:dyDescent="0.25">
      <c r="A3009" s="21">
        <v>2035</v>
      </c>
      <c r="B3009" s="21">
        <v>2</v>
      </c>
      <c r="C3009" s="21">
        <v>3</v>
      </c>
      <c r="D3009" s="21" t="s">
        <v>69</v>
      </c>
      <c r="E3009" s="21" t="s">
        <v>76</v>
      </c>
      <c r="F3009" s="21" t="s">
        <v>71</v>
      </c>
      <c r="G3009" s="21">
        <v>2</v>
      </c>
      <c r="H3009" s="21">
        <v>1</v>
      </c>
    </row>
    <row r="3010" spans="1:8" x14ac:dyDescent="0.25">
      <c r="A3010" s="21">
        <v>2035</v>
      </c>
      <c r="B3010" s="21">
        <v>2</v>
      </c>
      <c r="C3010" s="21">
        <v>3</v>
      </c>
      <c r="D3010" s="21" t="s">
        <v>69</v>
      </c>
      <c r="E3010" s="21" t="s">
        <v>76</v>
      </c>
      <c r="F3010" s="21" t="s">
        <v>72</v>
      </c>
      <c r="G3010" s="21">
        <v>0</v>
      </c>
      <c r="H3010" s="21">
        <v>39</v>
      </c>
    </row>
    <row r="3011" spans="1:8" x14ac:dyDescent="0.25">
      <c r="A3011" s="21">
        <v>2035</v>
      </c>
      <c r="B3011" s="21">
        <v>2</v>
      </c>
      <c r="C3011" s="21">
        <v>3</v>
      </c>
      <c r="D3011" s="21" t="s">
        <v>69</v>
      </c>
      <c r="E3011" s="21" t="s">
        <v>76</v>
      </c>
      <c r="F3011" s="21" t="s">
        <v>72</v>
      </c>
      <c r="G3011" s="21">
        <v>1</v>
      </c>
      <c r="H3011" s="21">
        <v>33</v>
      </c>
    </row>
    <row r="3012" spans="1:8" x14ac:dyDescent="0.25">
      <c r="A3012" s="21">
        <v>2035</v>
      </c>
      <c r="B3012" s="21">
        <v>2</v>
      </c>
      <c r="C3012" s="21">
        <v>3</v>
      </c>
      <c r="D3012" s="21" t="s">
        <v>69</v>
      </c>
      <c r="E3012" s="21" t="s">
        <v>76</v>
      </c>
      <c r="F3012" s="21" t="s">
        <v>72</v>
      </c>
      <c r="G3012" s="21">
        <v>2</v>
      </c>
      <c r="H3012" s="21">
        <v>34</v>
      </c>
    </row>
    <row r="3013" spans="1:8" x14ac:dyDescent="0.25">
      <c r="A3013" s="21">
        <v>2035</v>
      </c>
      <c r="B3013" s="21">
        <v>2</v>
      </c>
      <c r="C3013" s="21">
        <v>3</v>
      </c>
      <c r="D3013" s="21" t="s">
        <v>69</v>
      </c>
      <c r="E3013" s="21" t="s">
        <v>76</v>
      </c>
      <c r="F3013" s="21" t="s">
        <v>72</v>
      </c>
      <c r="G3013" s="21">
        <v>3</v>
      </c>
      <c r="H3013" s="21">
        <v>18</v>
      </c>
    </row>
    <row r="3014" spans="1:8" x14ac:dyDescent="0.25">
      <c r="A3014" s="21">
        <v>2035</v>
      </c>
      <c r="B3014" s="21">
        <v>2</v>
      </c>
      <c r="C3014" s="21">
        <v>3</v>
      </c>
      <c r="D3014" s="21" t="s">
        <v>69</v>
      </c>
      <c r="E3014" s="21" t="s">
        <v>76</v>
      </c>
      <c r="F3014" s="21" t="s">
        <v>72</v>
      </c>
      <c r="G3014" s="21">
        <v>4</v>
      </c>
      <c r="H3014" s="21">
        <v>13</v>
      </c>
    </row>
    <row r="3015" spans="1:8" x14ac:dyDescent="0.25">
      <c r="A3015" s="21">
        <v>2035</v>
      </c>
      <c r="B3015" s="21">
        <v>2</v>
      </c>
      <c r="C3015" s="21">
        <v>3</v>
      </c>
      <c r="D3015" s="21" t="s">
        <v>77</v>
      </c>
      <c r="E3015" s="21" t="s">
        <v>70</v>
      </c>
      <c r="F3015" s="21" t="s">
        <v>71</v>
      </c>
      <c r="G3015" s="21">
        <v>0</v>
      </c>
      <c r="H3015" s="21">
        <v>98</v>
      </c>
    </row>
    <row r="3016" spans="1:8" x14ac:dyDescent="0.25">
      <c r="A3016" s="21">
        <v>2035</v>
      </c>
      <c r="B3016" s="21">
        <v>2</v>
      </c>
      <c r="C3016" s="21">
        <v>3</v>
      </c>
      <c r="D3016" s="21" t="s">
        <v>77</v>
      </c>
      <c r="E3016" s="21" t="s">
        <v>70</v>
      </c>
      <c r="F3016" s="21" t="s">
        <v>71</v>
      </c>
      <c r="G3016" s="21">
        <v>1</v>
      </c>
      <c r="H3016" s="21">
        <v>1023</v>
      </c>
    </row>
    <row r="3017" spans="1:8" x14ac:dyDescent="0.25">
      <c r="A3017" s="21">
        <v>2035</v>
      </c>
      <c r="B3017" s="21">
        <v>2</v>
      </c>
      <c r="C3017" s="21">
        <v>3</v>
      </c>
      <c r="D3017" s="21" t="s">
        <v>77</v>
      </c>
      <c r="E3017" s="21" t="s">
        <v>70</v>
      </c>
      <c r="F3017" s="21" t="s">
        <v>71</v>
      </c>
      <c r="G3017" s="21">
        <v>2</v>
      </c>
      <c r="H3017" s="21">
        <v>3361</v>
      </c>
    </row>
    <row r="3018" spans="1:8" x14ac:dyDescent="0.25">
      <c r="A3018" s="21">
        <v>2035</v>
      </c>
      <c r="B3018" s="21">
        <v>2</v>
      </c>
      <c r="C3018" s="21">
        <v>3</v>
      </c>
      <c r="D3018" s="21" t="s">
        <v>77</v>
      </c>
      <c r="E3018" s="21" t="s">
        <v>70</v>
      </c>
      <c r="F3018" s="21" t="s">
        <v>71</v>
      </c>
      <c r="G3018" s="21">
        <v>3</v>
      </c>
      <c r="H3018" s="21">
        <v>1562</v>
      </c>
    </row>
    <row r="3019" spans="1:8" x14ac:dyDescent="0.25">
      <c r="A3019" s="21">
        <v>2035</v>
      </c>
      <c r="B3019" s="21">
        <v>2</v>
      </c>
      <c r="C3019" s="21">
        <v>3</v>
      </c>
      <c r="D3019" s="21" t="s">
        <v>77</v>
      </c>
      <c r="E3019" s="21" t="s">
        <v>70</v>
      </c>
      <c r="F3019" s="21" t="s">
        <v>71</v>
      </c>
      <c r="G3019" s="21">
        <v>4</v>
      </c>
      <c r="H3019" s="21">
        <v>902</v>
      </c>
    </row>
    <row r="3020" spans="1:8" x14ac:dyDescent="0.25">
      <c r="A3020" s="21">
        <v>2035</v>
      </c>
      <c r="B3020" s="21">
        <v>2</v>
      </c>
      <c r="C3020" s="21">
        <v>3</v>
      </c>
      <c r="D3020" s="21" t="s">
        <v>77</v>
      </c>
      <c r="E3020" s="21" t="s">
        <v>70</v>
      </c>
      <c r="F3020" s="21" t="s">
        <v>72</v>
      </c>
      <c r="G3020" s="21">
        <v>0</v>
      </c>
      <c r="H3020" s="21">
        <v>35</v>
      </c>
    </row>
    <row r="3021" spans="1:8" x14ac:dyDescent="0.25">
      <c r="A3021" s="21">
        <v>2035</v>
      </c>
      <c r="B3021" s="21">
        <v>2</v>
      </c>
      <c r="C3021" s="21">
        <v>3</v>
      </c>
      <c r="D3021" s="21" t="s">
        <v>77</v>
      </c>
      <c r="E3021" s="21" t="s">
        <v>70</v>
      </c>
      <c r="F3021" s="21" t="s">
        <v>72</v>
      </c>
      <c r="G3021" s="21">
        <v>1</v>
      </c>
      <c r="H3021" s="21">
        <v>654</v>
      </c>
    </row>
    <row r="3022" spans="1:8" x14ac:dyDescent="0.25">
      <c r="A3022" s="21">
        <v>2035</v>
      </c>
      <c r="B3022" s="21">
        <v>2</v>
      </c>
      <c r="C3022" s="21">
        <v>3</v>
      </c>
      <c r="D3022" s="21" t="s">
        <v>77</v>
      </c>
      <c r="E3022" s="21" t="s">
        <v>70</v>
      </c>
      <c r="F3022" s="21" t="s">
        <v>72</v>
      </c>
      <c r="G3022" s="21">
        <v>2</v>
      </c>
      <c r="H3022" s="21">
        <v>1984</v>
      </c>
    </row>
    <row r="3023" spans="1:8" x14ac:dyDescent="0.25">
      <c r="A3023" s="21">
        <v>2035</v>
      </c>
      <c r="B3023" s="21">
        <v>2</v>
      </c>
      <c r="C3023" s="21">
        <v>3</v>
      </c>
      <c r="D3023" s="21" t="s">
        <v>77</v>
      </c>
      <c r="E3023" s="21" t="s">
        <v>70</v>
      </c>
      <c r="F3023" s="21" t="s">
        <v>72</v>
      </c>
      <c r="G3023" s="21">
        <v>3</v>
      </c>
      <c r="H3023" s="21">
        <v>957</v>
      </c>
    </row>
    <row r="3024" spans="1:8" x14ac:dyDescent="0.25">
      <c r="A3024" s="21">
        <v>2035</v>
      </c>
      <c r="B3024" s="21">
        <v>2</v>
      </c>
      <c r="C3024" s="21">
        <v>3</v>
      </c>
      <c r="D3024" s="21" t="s">
        <v>77</v>
      </c>
      <c r="E3024" s="21" t="s">
        <v>70</v>
      </c>
      <c r="F3024" s="21" t="s">
        <v>72</v>
      </c>
      <c r="G3024" s="21">
        <v>4</v>
      </c>
      <c r="H3024" s="21">
        <v>492</v>
      </c>
    </row>
    <row r="3025" spans="1:8" x14ac:dyDescent="0.25">
      <c r="A3025" s="21">
        <v>2035</v>
      </c>
      <c r="B3025" s="21">
        <v>2</v>
      </c>
      <c r="C3025" s="21">
        <v>3</v>
      </c>
      <c r="D3025" s="21" t="s">
        <v>77</v>
      </c>
      <c r="E3025" s="21" t="s">
        <v>74</v>
      </c>
      <c r="F3025" s="21" t="s">
        <v>71</v>
      </c>
      <c r="G3025" s="21">
        <v>0</v>
      </c>
      <c r="H3025" s="21">
        <v>6</v>
      </c>
    </row>
    <row r="3026" spans="1:8" x14ac:dyDescent="0.25">
      <c r="A3026" s="21">
        <v>2035</v>
      </c>
      <c r="B3026" s="21">
        <v>2</v>
      </c>
      <c r="C3026" s="21">
        <v>3</v>
      </c>
      <c r="D3026" s="21" t="s">
        <v>77</v>
      </c>
      <c r="E3026" s="21" t="s">
        <v>74</v>
      </c>
      <c r="F3026" s="21" t="s">
        <v>71</v>
      </c>
      <c r="G3026" s="21">
        <v>1</v>
      </c>
      <c r="H3026" s="21">
        <v>10</v>
      </c>
    </row>
    <row r="3027" spans="1:8" x14ac:dyDescent="0.25">
      <c r="A3027" s="21">
        <v>2035</v>
      </c>
      <c r="B3027" s="21">
        <v>2</v>
      </c>
      <c r="C3027" s="21">
        <v>3</v>
      </c>
      <c r="D3027" s="21" t="s">
        <v>77</v>
      </c>
      <c r="E3027" s="21" t="s">
        <v>74</v>
      </c>
      <c r="F3027" s="21" t="s">
        <v>71</v>
      </c>
      <c r="G3027" s="21">
        <v>2</v>
      </c>
      <c r="H3027" s="21">
        <v>48</v>
      </c>
    </row>
    <row r="3028" spans="1:8" x14ac:dyDescent="0.25">
      <c r="A3028" s="21">
        <v>2035</v>
      </c>
      <c r="B3028" s="21">
        <v>2</v>
      </c>
      <c r="C3028" s="21">
        <v>3</v>
      </c>
      <c r="D3028" s="21" t="s">
        <v>77</v>
      </c>
      <c r="E3028" s="21" t="s">
        <v>74</v>
      </c>
      <c r="F3028" s="21" t="s">
        <v>71</v>
      </c>
      <c r="G3028" s="21">
        <v>3</v>
      </c>
      <c r="H3028" s="21">
        <v>27</v>
      </c>
    </row>
    <row r="3029" spans="1:8" x14ac:dyDescent="0.25">
      <c r="A3029" s="21">
        <v>2035</v>
      </c>
      <c r="B3029" s="21">
        <v>2</v>
      </c>
      <c r="C3029" s="21">
        <v>3</v>
      </c>
      <c r="D3029" s="21" t="s">
        <v>77</v>
      </c>
      <c r="E3029" s="21" t="s">
        <v>74</v>
      </c>
      <c r="F3029" s="21" t="s">
        <v>71</v>
      </c>
      <c r="G3029" s="21">
        <v>4</v>
      </c>
      <c r="H3029" s="21">
        <v>16</v>
      </c>
    </row>
    <row r="3030" spans="1:8" x14ac:dyDescent="0.25">
      <c r="A3030" s="21">
        <v>2035</v>
      </c>
      <c r="B3030" s="21">
        <v>2</v>
      </c>
      <c r="C3030" s="21">
        <v>3</v>
      </c>
      <c r="D3030" s="21" t="s">
        <v>77</v>
      </c>
      <c r="E3030" s="21" t="s">
        <v>74</v>
      </c>
      <c r="F3030" s="21" t="s">
        <v>72</v>
      </c>
      <c r="G3030" s="21">
        <v>0</v>
      </c>
      <c r="H3030" s="21">
        <v>1</v>
      </c>
    </row>
    <row r="3031" spans="1:8" x14ac:dyDescent="0.25">
      <c r="A3031" s="21">
        <v>2035</v>
      </c>
      <c r="B3031" s="21">
        <v>2</v>
      </c>
      <c r="C3031" s="21">
        <v>3</v>
      </c>
      <c r="D3031" s="21" t="s">
        <v>77</v>
      </c>
      <c r="E3031" s="21" t="s">
        <v>74</v>
      </c>
      <c r="F3031" s="21" t="s">
        <v>72</v>
      </c>
      <c r="G3031" s="21">
        <v>2</v>
      </c>
      <c r="H3031" s="21">
        <v>1</v>
      </c>
    </row>
    <row r="3032" spans="1:8" x14ac:dyDescent="0.25">
      <c r="A3032" s="21">
        <v>2035</v>
      </c>
      <c r="B3032" s="21">
        <v>2</v>
      </c>
      <c r="C3032" s="21">
        <v>3</v>
      </c>
      <c r="D3032" s="21" t="s">
        <v>77</v>
      </c>
      <c r="E3032" s="21" t="s">
        <v>74</v>
      </c>
      <c r="F3032" s="21" t="s">
        <v>72</v>
      </c>
      <c r="G3032" s="21">
        <v>3</v>
      </c>
      <c r="H3032" s="21">
        <v>2</v>
      </c>
    </row>
    <row r="3033" spans="1:8" x14ac:dyDescent="0.25">
      <c r="A3033" s="21">
        <v>2035</v>
      </c>
      <c r="B3033" s="21">
        <v>2</v>
      </c>
      <c r="C3033" s="21">
        <v>3</v>
      </c>
      <c r="D3033" s="21" t="s">
        <v>77</v>
      </c>
      <c r="E3033" s="21" t="s">
        <v>73</v>
      </c>
      <c r="F3033" s="21" t="s">
        <v>71</v>
      </c>
      <c r="G3033" s="21">
        <v>0</v>
      </c>
      <c r="H3033" s="21">
        <v>145</v>
      </c>
    </row>
    <row r="3034" spans="1:8" x14ac:dyDescent="0.25">
      <c r="A3034" s="21">
        <v>2035</v>
      </c>
      <c r="B3034" s="21">
        <v>2</v>
      </c>
      <c r="C3034" s="21">
        <v>3</v>
      </c>
      <c r="D3034" s="21" t="s">
        <v>77</v>
      </c>
      <c r="E3034" s="21" t="s">
        <v>73</v>
      </c>
      <c r="F3034" s="21" t="s">
        <v>71</v>
      </c>
      <c r="G3034" s="21">
        <v>1</v>
      </c>
      <c r="H3034" s="21">
        <v>1306</v>
      </c>
    </row>
    <row r="3035" spans="1:8" x14ac:dyDescent="0.25">
      <c r="A3035" s="21">
        <v>2035</v>
      </c>
      <c r="B3035" s="21">
        <v>2</v>
      </c>
      <c r="C3035" s="21">
        <v>3</v>
      </c>
      <c r="D3035" s="21" t="s">
        <v>77</v>
      </c>
      <c r="E3035" s="21" t="s">
        <v>73</v>
      </c>
      <c r="F3035" s="21" t="s">
        <v>71</v>
      </c>
      <c r="G3035" s="21">
        <v>2</v>
      </c>
      <c r="H3035" s="21">
        <v>3123</v>
      </c>
    </row>
    <row r="3036" spans="1:8" x14ac:dyDescent="0.25">
      <c r="A3036" s="21">
        <v>2035</v>
      </c>
      <c r="B3036" s="21">
        <v>2</v>
      </c>
      <c r="C3036" s="21">
        <v>3</v>
      </c>
      <c r="D3036" s="21" t="s">
        <v>77</v>
      </c>
      <c r="E3036" s="21" t="s">
        <v>73</v>
      </c>
      <c r="F3036" s="21" t="s">
        <v>71</v>
      </c>
      <c r="G3036" s="21">
        <v>3</v>
      </c>
      <c r="H3036" s="21">
        <v>1506</v>
      </c>
    </row>
    <row r="3037" spans="1:8" x14ac:dyDescent="0.25">
      <c r="A3037" s="21">
        <v>2035</v>
      </c>
      <c r="B3037" s="21">
        <v>2</v>
      </c>
      <c r="C3037" s="21">
        <v>3</v>
      </c>
      <c r="D3037" s="21" t="s">
        <v>77</v>
      </c>
      <c r="E3037" s="21" t="s">
        <v>73</v>
      </c>
      <c r="F3037" s="21" t="s">
        <v>71</v>
      </c>
      <c r="G3037" s="21">
        <v>4</v>
      </c>
      <c r="H3037" s="21">
        <v>1237</v>
      </c>
    </row>
    <row r="3038" spans="1:8" x14ac:dyDescent="0.25">
      <c r="A3038" s="21">
        <v>2035</v>
      </c>
      <c r="B3038" s="21">
        <v>2</v>
      </c>
      <c r="C3038" s="21">
        <v>3</v>
      </c>
      <c r="D3038" s="21" t="s">
        <v>77</v>
      </c>
      <c r="E3038" s="21" t="s">
        <v>73</v>
      </c>
      <c r="F3038" s="21" t="s">
        <v>72</v>
      </c>
      <c r="G3038" s="21">
        <v>0</v>
      </c>
      <c r="H3038" s="21">
        <v>18</v>
      </c>
    </row>
    <row r="3039" spans="1:8" x14ac:dyDescent="0.25">
      <c r="A3039" s="21">
        <v>2035</v>
      </c>
      <c r="B3039" s="21">
        <v>2</v>
      </c>
      <c r="C3039" s="21">
        <v>3</v>
      </c>
      <c r="D3039" s="21" t="s">
        <v>77</v>
      </c>
      <c r="E3039" s="21" t="s">
        <v>73</v>
      </c>
      <c r="F3039" s="21" t="s">
        <v>72</v>
      </c>
      <c r="G3039" s="21">
        <v>1</v>
      </c>
      <c r="H3039" s="21">
        <v>82</v>
      </c>
    </row>
    <row r="3040" spans="1:8" x14ac:dyDescent="0.25">
      <c r="A3040" s="21">
        <v>2035</v>
      </c>
      <c r="B3040" s="21">
        <v>2</v>
      </c>
      <c r="C3040" s="21">
        <v>3</v>
      </c>
      <c r="D3040" s="21" t="s">
        <v>77</v>
      </c>
      <c r="E3040" s="21" t="s">
        <v>73</v>
      </c>
      <c r="F3040" s="21" t="s">
        <v>72</v>
      </c>
      <c r="G3040" s="21">
        <v>2</v>
      </c>
      <c r="H3040" s="21">
        <v>251</v>
      </c>
    </row>
    <row r="3041" spans="1:8" x14ac:dyDescent="0.25">
      <c r="A3041" s="21">
        <v>2035</v>
      </c>
      <c r="B3041" s="21">
        <v>2</v>
      </c>
      <c r="C3041" s="21">
        <v>3</v>
      </c>
      <c r="D3041" s="21" t="s">
        <v>77</v>
      </c>
      <c r="E3041" s="21" t="s">
        <v>73</v>
      </c>
      <c r="F3041" s="21" t="s">
        <v>72</v>
      </c>
      <c r="G3041" s="21">
        <v>3</v>
      </c>
      <c r="H3041" s="21">
        <v>173</v>
      </c>
    </row>
    <row r="3042" spans="1:8" x14ac:dyDescent="0.25">
      <c r="A3042" s="21">
        <v>2035</v>
      </c>
      <c r="B3042" s="21">
        <v>2</v>
      </c>
      <c r="C3042" s="21">
        <v>3</v>
      </c>
      <c r="D3042" s="21" t="s">
        <v>77</v>
      </c>
      <c r="E3042" s="21" t="s">
        <v>73</v>
      </c>
      <c r="F3042" s="21" t="s">
        <v>72</v>
      </c>
      <c r="G3042" s="21">
        <v>4</v>
      </c>
      <c r="H3042" s="21">
        <v>131</v>
      </c>
    </row>
    <row r="3043" spans="1:8" x14ac:dyDescent="0.25">
      <c r="A3043" s="21">
        <v>2035</v>
      </c>
      <c r="B3043" s="21">
        <v>2</v>
      </c>
      <c r="C3043" s="21">
        <v>3</v>
      </c>
      <c r="D3043" s="21" t="s">
        <v>77</v>
      </c>
      <c r="E3043" s="21" t="s">
        <v>76</v>
      </c>
      <c r="F3043" s="21" t="s">
        <v>71</v>
      </c>
      <c r="G3043" s="21">
        <v>0</v>
      </c>
      <c r="H3043" s="21">
        <v>30</v>
      </c>
    </row>
    <row r="3044" spans="1:8" x14ac:dyDescent="0.25">
      <c r="A3044" s="21">
        <v>2035</v>
      </c>
      <c r="B3044" s="21">
        <v>2</v>
      </c>
      <c r="C3044" s="21">
        <v>3</v>
      </c>
      <c r="D3044" s="21" t="s">
        <v>77</v>
      </c>
      <c r="E3044" s="21" t="s">
        <v>76</v>
      </c>
      <c r="F3044" s="21" t="s">
        <v>71</v>
      </c>
      <c r="G3044" s="21">
        <v>1</v>
      </c>
      <c r="H3044" s="21">
        <v>53</v>
      </c>
    </row>
    <row r="3045" spans="1:8" x14ac:dyDescent="0.25">
      <c r="A3045" s="21">
        <v>2035</v>
      </c>
      <c r="B3045" s="21">
        <v>2</v>
      </c>
      <c r="C3045" s="21">
        <v>3</v>
      </c>
      <c r="D3045" s="21" t="s">
        <v>77</v>
      </c>
      <c r="E3045" s="21" t="s">
        <v>76</v>
      </c>
      <c r="F3045" s="21" t="s">
        <v>71</v>
      </c>
      <c r="G3045" s="21">
        <v>2</v>
      </c>
      <c r="H3045" s="21">
        <v>146</v>
      </c>
    </row>
    <row r="3046" spans="1:8" x14ac:dyDescent="0.25">
      <c r="A3046" s="21">
        <v>2035</v>
      </c>
      <c r="B3046" s="21">
        <v>2</v>
      </c>
      <c r="C3046" s="21">
        <v>3</v>
      </c>
      <c r="D3046" s="21" t="s">
        <v>77</v>
      </c>
      <c r="E3046" s="21" t="s">
        <v>76</v>
      </c>
      <c r="F3046" s="21" t="s">
        <v>71</v>
      </c>
      <c r="G3046" s="21">
        <v>3</v>
      </c>
      <c r="H3046" s="21">
        <v>59</v>
      </c>
    </row>
    <row r="3047" spans="1:8" x14ac:dyDescent="0.25">
      <c r="A3047" s="21">
        <v>2035</v>
      </c>
      <c r="B3047" s="21">
        <v>2</v>
      </c>
      <c r="C3047" s="21">
        <v>3</v>
      </c>
      <c r="D3047" s="21" t="s">
        <v>77</v>
      </c>
      <c r="E3047" s="21" t="s">
        <v>76</v>
      </c>
      <c r="F3047" s="21" t="s">
        <v>71</v>
      </c>
      <c r="G3047" s="21">
        <v>4</v>
      </c>
      <c r="H3047" s="21">
        <v>44</v>
      </c>
    </row>
    <row r="3048" spans="1:8" x14ac:dyDescent="0.25">
      <c r="A3048" s="21">
        <v>2035</v>
      </c>
      <c r="B3048" s="21">
        <v>2</v>
      </c>
      <c r="C3048" s="21">
        <v>3</v>
      </c>
      <c r="D3048" s="21" t="s">
        <v>77</v>
      </c>
      <c r="E3048" s="21" t="s">
        <v>76</v>
      </c>
      <c r="F3048" s="21" t="s">
        <v>72</v>
      </c>
      <c r="G3048" s="21">
        <v>0</v>
      </c>
      <c r="H3048" s="21">
        <v>45</v>
      </c>
    </row>
    <row r="3049" spans="1:8" x14ac:dyDescent="0.25">
      <c r="A3049" s="21">
        <v>2035</v>
      </c>
      <c r="B3049" s="21">
        <v>2</v>
      </c>
      <c r="C3049" s="21">
        <v>3</v>
      </c>
      <c r="D3049" s="21" t="s">
        <v>77</v>
      </c>
      <c r="E3049" s="21" t="s">
        <v>76</v>
      </c>
      <c r="F3049" s="21" t="s">
        <v>72</v>
      </c>
      <c r="G3049" s="21">
        <v>1</v>
      </c>
      <c r="H3049" s="21">
        <v>50</v>
      </c>
    </row>
    <row r="3050" spans="1:8" x14ac:dyDescent="0.25">
      <c r="A3050" s="21">
        <v>2035</v>
      </c>
      <c r="B3050" s="21">
        <v>2</v>
      </c>
      <c r="C3050" s="21">
        <v>3</v>
      </c>
      <c r="D3050" s="21" t="s">
        <v>77</v>
      </c>
      <c r="E3050" s="21" t="s">
        <v>76</v>
      </c>
      <c r="F3050" s="21" t="s">
        <v>72</v>
      </c>
      <c r="G3050" s="21">
        <v>2</v>
      </c>
      <c r="H3050" s="21">
        <v>64</v>
      </c>
    </row>
    <row r="3051" spans="1:8" x14ac:dyDescent="0.25">
      <c r="A3051" s="21">
        <v>2035</v>
      </c>
      <c r="B3051" s="21">
        <v>2</v>
      </c>
      <c r="C3051" s="21">
        <v>3</v>
      </c>
      <c r="D3051" s="21" t="s">
        <v>77</v>
      </c>
      <c r="E3051" s="21" t="s">
        <v>76</v>
      </c>
      <c r="F3051" s="21" t="s">
        <v>72</v>
      </c>
      <c r="G3051" s="21">
        <v>3</v>
      </c>
      <c r="H3051" s="21">
        <v>22</v>
      </c>
    </row>
    <row r="3052" spans="1:8" x14ac:dyDescent="0.25">
      <c r="A3052" s="21">
        <v>2035</v>
      </c>
      <c r="B3052" s="21">
        <v>2</v>
      </c>
      <c r="C3052" s="21">
        <v>3</v>
      </c>
      <c r="D3052" s="21" t="s">
        <v>77</v>
      </c>
      <c r="E3052" s="21" t="s">
        <v>76</v>
      </c>
      <c r="F3052" s="21" t="s">
        <v>72</v>
      </c>
      <c r="G3052" s="21">
        <v>4</v>
      </c>
      <c r="H3052" s="21">
        <v>19</v>
      </c>
    </row>
    <row r="3053" spans="1:8" x14ac:dyDescent="0.25">
      <c r="A3053" s="21">
        <v>2035</v>
      </c>
      <c r="B3053" s="21">
        <v>2</v>
      </c>
      <c r="C3053" s="21">
        <v>3</v>
      </c>
      <c r="D3053" s="21" t="s">
        <v>79</v>
      </c>
      <c r="E3053" s="21" t="s">
        <v>70</v>
      </c>
      <c r="F3053" s="21" t="s">
        <v>71</v>
      </c>
      <c r="G3053" s="21">
        <v>0</v>
      </c>
      <c r="H3053" s="21">
        <v>18</v>
      </c>
    </row>
    <row r="3054" spans="1:8" x14ac:dyDescent="0.25">
      <c r="A3054" s="21">
        <v>2035</v>
      </c>
      <c r="B3054" s="21">
        <v>2</v>
      </c>
      <c r="C3054" s="21">
        <v>3</v>
      </c>
      <c r="D3054" s="21" t="s">
        <v>79</v>
      </c>
      <c r="E3054" s="21" t="s">
        <v>70</v>
      </c>
      <c r="F3054" s="21" t="s">
        <v>71</v>
      </c>
      <c r="G3054" s="21">
        <v>1</v>
      </c>
      <c r="H3054" s="21">
        <v>305</v>
      </c>
    </row>
    <row r="3055" spans="1:8" x14ac:dyDescent="0.25">
      <c r="A3055" s="21">
        <v>2035</v>
      </c>
      <c r="B3055" s="21">
        <v>2</v>
      </c>
      <c r="C3055" s="21">
        <v>3</v>
      </c>
      <c r="D3055" s="21" t="s">
        <v>79</v>
      </c>
      <c r="E3055" s="21" t="s">
        <v>70</v>
      </c>
      <c r="F3055" s="21" t="s">
        <v>71</v>
      </c>
      <c r="G3055" s="21">
        <v>2</v>
      </c>
      <c r="H3055" s="21">
        <v>994</v>
      </c>
    </row>
    <row r="3056" spans="1:8" x14ac:dyDescent="0.25">
      <c r="A3056" s="21">
        <v>2035</v>
      </c>
      <c r="B3056" s="21">
        <v>2</v>
      </c>
      <c r="C3056" s="21">
        <v>3</v>
      </c>
      <c r="D3056" s="21" t="s">
        <v>79</v>
      </c>
      <c r="E3056" s="21" t="s">
        <v>70</v>
      </c>
      <c r="F3056" s="21" t="s">
        <v>71</v>
      </c>
      <c r="G3056" s="21">
        <v>3</v>
      </c>
      <c r="H3056" s="21">
        <v>479</v>
      </c>
    </row>
    <row r="3057" spans="1:8" x14ac:dyDescent="0.25">
      <c r="A3057" s="21">
        <v>2035</v>
      </c>
      <c r="B3057" s="21">
        <v>2</v>
      </c>
      <c r="C3057" s="21">
        <v>3</v>
      </c>
      <c r="D3057" s="21" t="s">
        <v>79</v>
      </c>
      <c r="E3057" s="21" t="s">
        <v>70</v>
      </c>
      <c r="F3057" s="21" t="s">
        <v>71</v>
      </c>
      <c r="G3057" s="21">
        <v>4</v>
      </c>
      <c r="H3057" s="21">
        <v>285</v>
      </c>
    </row>
    <row r="3058" spans="1:8" x14ac:dyDescent="0.25">
      <c r="A3058" s="21">
        <v>2035</v>
      </c>
      <c r="B3058" s="21">
        <v>2</v>
      </c>
      <c r="C3058" s="21">
        <v>3</v>
      </c>
      <c r="D3058" s="21" t="s">
        <v>79</v>
      </c>
      <c r="E3058" s="21" t="s">
        <v>70</v>
      </c>
      <c r="F3058" s="21" t="s">
        <v>72</v>
      </c>
      <c r="G3058" s="21">
        <v>0</v>
      </c>
      <c r="H3058" s="21">
        <v>9</v>
      </c>
    </row>
    <row r="3059" spans="1:8" x14ac:dyDescent="0.25">
      <c r="A3059" s="21">
        <v>2035</v>
      </c>
      <c r="B3059" s="21">
        <v>2</v>
      </c>
      <c r="C3059" s="21">
        <v>3</v>
      </c>
      <c r="D3059" s="21" t="s">
        <v>79</v>
      </c>
      <c r="E3059" s="21" t="s">
        <v>70</v>
      </c>
      <c r="F3059" s="21" t="s">
        <v>72</v>
      </c>
      <c r="G3059" s="21">
        <v>1</v>
      </c>
      <c r="H3059" s="21">
        <v>306</v>
      </c>
    </row>
    <row r="3060" spans="1:8" x14ac:dyDescent="0.25">
      <c r="A3060" s="21">
        <v>2035</v>
      </c>
      <c r="B3060" s="21">
        <v>2</v>
      </c>
      <c r="C3060" s="21">
        <v>3</v>
      </c>
      <c r="D3060" s="21" t="s">
        <v>79</v>
      </c>
      <c r="E3060" s="21" t="s">
        <v>70</v>
      </c>
      <c r="F3060" s="21" t="s">
        <v>72</v>
      </c>
      <c r="G3060" s="21">
        <v>2</v>
      </c>
      <c r="H3060" s="21">
        <v>963</v>
      </c>
    </row>
    <row r="3061" spans="1:8" x14ac:dyDescent="0.25">
      <c r="A3061" s="21">
        <v>2035</v>
      </c>
      <c r="B3061" s="21">
        <v>2</v>
      </c>
      <c r="C3061" s="21">
        <v>3</v>
      </c>
      <c r="D3061" s="21" t="s">
        <v>79</v>
      </c>
      <c r="E3061" s="21" t="s">
        <v>70</v>
      </c>
      <c r="F3061" s="21" t="s">
        <v>72</v>
      </c>
      <c r="G3061" s="21">
        <v>3</v>
      </c>
      <c r="H3061" s="21">
        <v>486</v>
      </c>
    </row>
    <row r="3062" spans="1:8" x14ac:dyDescent="0.25">
      <c r="A3062" s="21">
        <v>2035</v>
      </c>
      <c r="B3062" s="21">
        <v>2</v>
      </c>
      <c r="C3062" s="21">
        <v>3</v>
      </c>
      <c r="D3062" s="21" t="s">
        <v>79</v>
      </c>
      <c r="E3062" s="21" t="s">
        <v>70</v>
      </c>
      <c r="F3062" s="21" t="s">
        <v>72</v>
      </c>
      <c r="G3062" s="21">
        <v>4</v>
      </c>
      <c r="H3062" s="21">
        <v>257</v>
      </c>
    </row>
    <row r="3063" spans="1:8" x14ac:dyDescent="0.25">
      <c r="A3063" s="21">
        <v>2035</v>
      </c>
      <c r="B3063" s="21">
        <v>2</v>
      </c>
      <c r="C3063" s="21">
        <v>3</v>
      </c>
      <c r="D3063" s="21" t="s">
        <v>79</v>
      </c>
      <c r="E3063" s="21" t="s">
        <v>74</v>
      </c>
      <c r="F3063" s="21" t="s">
        <v>71</v>
      </c>
      <c r="G3063" s="21">
        <v>1</v>
      </c>
      <c r="H3063" s="21">
        <v>4</v>
      </c>
    </row>
    <row r="3064" spans="1:8" x14ac:dyDescent="0.25">
      <c r="A3064" s="21">
        <v>2035</v>
      </c>
      <c r="B3064" s="21">
        <v>2</v>
      </c>
      <c r="C3064" s="21">
        <v>3</v>
      </c>
      <c r="D3064" s="21" t="s">
        <v>79</v>
      </c>
      <c r="E3064" s="21" t="s">
        <v>74</v>
      </c>
      <c r="F3064" s="21" t="s">
        <v>71</v>
      </c>
      <c r="G3064" s="21">
        <v>2</v>
      </c>
      <c r="H3064" s="21">
        <v>13</v>
      </c>
    </row>
    <row r="3065" spans="1:8" x14ac:dyDescent="0.25">
      <c r="A3065" s="21">
        <v>2035</v>
      </c>
      <c r="B3065" s="21">
        <v>2</v>
      </c>
      <c r="C3065" s="21">
        <v>3</v>
      </c>
      <c r="D3065" s="21" t="s">
        <v>79</v>
      </c>
      <c r="E3065" s="21" t="s">
        <v>74</v>
      </c>
      <c r="F3065" s="21" t="s">
        <v>71</v>
      </c>
      <c r="G3065" s="21">
        <v>3</v>
      </c>
      <c r="H3065" s="21">
        <v>11</v>
      </c>
    </row>
    <row r="3066" spans="1:8" x14ac:dyDescent="0.25">
      <c r="A3066" s="21">
        <v>2035</v>
      </c>
      <c r="B3066" s="21">
        <v>2</v>
      </c>
      <c r="C3066" s="21">
        <v>3</v>
      </c>
      <c r="D3066" s="21" t="s">
        <v>79</v>
      </c>
      <c r="E3066" s="21" t="s">
        <v>74</v>
      </c>
      <c r="F3066" s="21" t="s">
        <v>71</v>
      </c>
      <c r="G3066" s="21">
        <v>4</v>
      </c>
      <c r="H3066" s="21">
        <v>7</v>
      </c>
    </row>
    <row r="3067" spans="1:8" x14ac:dyDescent="0.25">
      <c r="A3067" s="21">
        <v>2035</v>
      </c>
      <c r="B3067" s="21">
        <v>2</v>
      </c>
      <c r="C3067" s="21">
        <v>3</v>
      </c>
      <c r="D3067" s="21" t="s">
        <v>79</v>
      </c>
      <c r="E3067" s="21" t="s">
        <v>74</v>
      </c>
      <c r="F3067" s="21" t="s">
        <v>72</v>
      </c>
      <c r="G3067" s="21">
        <v>1</v>
      </c>
      <c r="H3067" s="21">
        <v>1</v>
      </c>
    </row>
    <row r="3068" spans="1:8" x14ac:dyDescent="0.25">
      <c r="A3068" s="21">
        <v>2035</v>
      </c>
      <c r="B3068" s="21">
        <v>2</v>
      </c>
      <c r="C3068" s="21">
        <v>3</v>
      </c>
      <c r="D3068" s="21" t="s">
        <v>79</v>
      </c>
      <c r="E3068" s="21" t="s">
        <v>74</v>
      </c>
      <c r="F3068" s="21" t="s">
        <v>72</v>
      </c>
      <c r="G3068" s="21">
        <v>2</v>
      </c>
      <c r="H3068" s="21">
        <v>3</v>
      </c>
    </row>
    <row r="3069" spans="1:8" x14ac:dyDescent="0.25">
      <c r="A3069" s="21">
        <v>2035</v>
      </c>
      <c r="B3069" s="21">
        <v>2</v>
      </c>
      <c r="C3069" s="21">
        <v>3</v>
      </c>
      <c r="D3069" s="21" t="s">
        <v>79</v>
      </c>
      <c r="E3069" s="21" t="s">
        <v>73</v>
      </c>
      <c r="F3069" s="21" t="s">
        <v>71</v>
      </c>
      <c r="G3069" s="21">
        <v>0</v>
      </c>
      <c r="H3069" s="21">
        <v>43</v>
      </c>
    </row>
    <row r="3070" spans="1:8" x14ac:dyDescent="0.25">
      <c r="A3070" s="21">
        <v>2035</v>
      </c>
      <c r="B3070" s="21">
        <v>2</v>
      </c>
      <c r="C3070" s="21">
        <v>3</v>
      </c>
      <c r="D3070" s="21" t="s">
        <v>79</v>
      </c>
      <c r="E3070" s="21" t="s">
        <v>73</v>
      </c>
      <c r="F3070" s="21" t="s">
        <v>71</v>
      </c>
      <c r="G3070" s="21">
        <v>1</v>
      </c>
      <c r="H3070" s="21">
        <v>372</v>
      </c>
    </row>
    <row r="3071" spans="1:8" x14ac:dyDescent="0.25">
      <c r="A3071" s="21">
        <v>2035</v>
      </c>
      <c r="B3071" s="21">
        <v>2</v>
      </c>
      <c r="C3071" s="21">
        <v>3</v>
      </c>
      <c r="D3071" s="21" t="s">
        <v>79</v>
      </c>
      <c r="E3071" s="21" t="s">
        <v>73</v>
      </c>
      <c r="F3071" s="21" t="s">
        <v>71</v>
      </c>
      <c r="G3071" s="21">
        <v>2</v>
      </c>
      <c r="H3071" s="21">
        <v>938</v>
      </c>
    </row>
    <row r="3072" spans="1:8" x14ac:dyDescent="0.25">
      <c r="A3072" s="21">
        <v>2035</v>
      </c>
      <c r="B3072" s="21">
        <v>2</v>
      </c>
      <c r="C3072" s="21">
        <v>3</v>
      </c>
      <c r="D3072" s="21" t="s">
        <v>79</v>
      </c>
      <c r="E3072" s="21" t="s">
        <v>73</v>
      </c>
      <c r="F3072" s="21" t="s">
        <v>71</v>
      </c>
      <c r="G3072" s="21">
        <v>3</v>
      </c>
      <c r="H3072" s="21">
        <v>488</v>
      </c>
    </row>
    <row r="3073" spans="1:8" x14ac:dyDescent="0.25">
      <c r="A3073" s="21">
        <v>2035</v>
      </c>
      <c r="B3073" s="21">
        <v>2</v>
      </c>
      <c r="C3073" s="21">
        <v>3</v>
      </c>
      <c r="D3073" s="21" t="s">
        <v>79</v>
      </c>
      <c r="E3073" s="21" t="s">
        <v>73</v>
      </c>
      <c r="F3073" s="21" t="s">
        <v>71</v>
      </c>
      <c r="G3073" s="21">
        <v>4</v>
      </c>
      <c r="H3073" s="21">
        <v>393</v>
      </c>
    </row>
    <row r="3074" spans="1:8" x14ac:dyDescent="0.25">
      <c r="A3074" s="21">
        <v>2035</v>
      </c>
      <c r="B3074" s="21">
        <v>2</v>
      </c>
      <c r="C3074" s="21">
        <v>3</v>
      </c>
      <c r="D3074" s="21" t="s">
        <v>79</v>
      </c>
      <c r="E3074" s="21" t="s">
        <v>73</v>
      </c>
      <c r="F3074" s="21" t="s">
        <v>72</v>
      </c>
      <c r="G3074" s="21">
        <v>0</v>
      </c>
      <c r="H3074" s="21">
        <v>10</v>
      </c>
    </row>
    <row r="3075" spans="1:8" x14ac:dyDescent="0.25">
      <c r="A3075" s="21">
        <v>2035</v>
      </c>
      <c r="B3075" s="21">
        <v>2</v>
      </c>
      <c r="C3075" s="21">
        <v>3</v>
      </c>
      <c r="D3075" s="21" t="s">
        <v>79</v>
      </c>
      <c r="E3075" s="21" t="s">
        <v>73</v>
      </c>
      <c r="F3075" s="21" t="s">
        <v>72</v>
      </c>
      <c r="G3075" s="21">
        <v>1</v>
      </c>
      <c r="H3075" s="21">
        <v>34</v>
      </c>
    </row>
    <row r="3076" spans="1:8" x14ac:dyDescent="0.25">
      <c r="A3076" s="21">
        <v>2035</v>
      </c>
      <c r="B3076" s="21">
        <v>2</v>
      </c>
      <c r="C3076" s="21">
        <v>3</v>
      </c>
      <c r="D3076" s="21" t="s">
        <v>79</v>
      </c>
      <c r="E3076" s="21" t="s">
        <v>73</v>
      </c>
      <c r="F3076" s="21" t="s">
        <v>72</v>
      </c>
      <c r="G3076" s="21">
        <v>2</v>
      </c>
      <c r="H3076" s="21">
        <v>122</v>
      </c>
    </row>
    <row r="3077" spans="1:8" x14ac:dyDescent="0.25">
      <c r="A3077" s="21">
        <v>2035</v>
      </c>
      <c r="B3077" s="21">
        <v>2</v>
      </c>
      <c r="C3077" s="21">
        <v>3</v>
      </c>
      <c r="D3077" s="21" t="s">
        <v>79</v>
      </c>
      <c r="E3077" s="21" t="s">
        <v>73</v>
      </c>
      <c r="F3077" s="21" t="s">
        <v>72</v>
      </c>
      <c r="G3077" s="21">
        <v>3</v>
      </c>
      <c r="H3077" s="21">
        <v>69</v>
      </c>
    </row>
    <row r="3078" spans="1:8" x14ac:dyDescent="0.25">
      <c r="A3078" s="21">
        <v>2035</v>
      </c>
      <c r="B3078" s="21">
        <v>2</v>
      </c>
      <c r="C3078" s="21">
        <v>3</v>
      </c>
      <c r="D3078" s="21" t="s">
        <v>79</v>
      </c>
      <c r="E3078" s="21" t="s">
        <v>73</v>
      </c>
      <c r="F3078" s="21" t="s">
        <v>72</v>
      </c>
      <c r="G3078" s="21">
        <v>4</v>
      </c>
      <c r="H3078" s="21">
        <v>62</v>
      </c>
    </row>
    <row r="3079" spans="1:8" x14ac:dyDescent="0.25">
      <c r="A3079" s="21">
        <v>2035</v>
      </c>
      <c r="B3079" s="21">
        <v>2</v>
      </c>
      <c r="C3079" s="21">
        <v>3</v>
      </c>
      <c r="D3079" s="21" t="s">
        <v>79</v>
      </c>
      <c r="E3079" s="21" t="s">
        <v>76</v>
      </c>
      <c r="F3079" s="21" t="s">
        <v>71</v>
      </c>
      <c r="G3079" s="21">
        <v>0</v>
      </c>
      <c r="H3079" s="21">
        <v>14</v>
      </c>
    </row>
    <row r="3080" spans="1:8" x14ac:dyDescent="0.25">
      <c r="A3080" s="21">
        <v>2035</v>
      </c>
      <c r="B3080" s="21">
        <v>2</v>
      </c>
      <c r="C3080" s="21">
        <v>3</v>
      </c>
      <c r="D3080" s="21" t="s">
        <v>79</v>
      </c>
      <c r="E3080" s="21" t="s">
        <v>76</v>
      </c>
      <c r="F3080" s="21" t="s">
        <v>71</v>
      </c>
      <c r="G3080" s="21">
        <v>1</v>
      </c>
      <c r="H3080" s="21">
        <v>11</v>
      </c>
    </row>
    <row r="3081" spans="1:8" x14ac:dyDescent="0.25">
      <c r="A3081" s="21">
        <v>2035</v>
      </c>
      <c r="B3081" s="21">
        <v>2</v>
      </c>
      <c r="C3081" s="21">
        <v>3</v>
      </c>
      <c r="D3081" s="21" t="s">
        <v>79</v>
      </c>
      <c r="E3081" s="21" t="s">
        <v>76</v>
      </c>
      <c r="F3081" s="21" t="s">
        <v>71</v>
      </c>
      <c r="G3081" s="21">
        <v>2</v>
      </c>
      <c r="H3081" s="21">
        <v>19</v>
      </c>
    </row>
    <row r="3082" spans="1:8" x14ac:dyDescent="0.25">
      <c r="A3082" s="21">
        <v>2035</v>
      </c>
      <c r="B3082" s="21">
        <v>2</v>
      </c>
      <c r="C3082" s="21">
        <v>3</v>
      </c>
      <c r="D3082" s="21" t="s">
        <v>79</v>
      </c>
      <c r="E3082" s="21" t="s">
        <v>76</v>
      </c>
      <c r="F3082" s="21" t="s">
        <v>71</v>
      </c>
      <c r="G3082" s="21">
        <v>3</v>
      </c>
      <c r="H3082" s="21">
        <v>15</v>
      </c>
    </row>
    <row r="3083" spans="1:8" x14ac:dyDescent="0.25">
      <c r="A3083" s="21">
        <v>2035</v>
      </c>
      <c r="B3083" s="21">
        <v>2</v>
      </c>
      <c r="C3083" s="21">
        <v>3</v>
      </c>
      <c r="D3083" s="21" t="s">
        <v>79</v>
      </c>
      <c r="E3083" s="21" t="s">
        <v>76</v>
      </c>
      <c r="F3083" s="21" t="s">
        <v>71</v>
      </c>
      <c r="G3083" s="21">
        <v>4</v>
      </c>
      <c r="H3083" s="21">
        <v>9</v>
      </c>
    </row>
    <row r="3084" spans="1:8" x14ac:dyDescent="0.25">
      <c r="A3084" s="21">
        <v>2035</v>
      </c>
      <c r="B3084" s="21">
        <v>2</v>
      </c>
      <c r="C3084" s="21">
        <v>3</v>
      </c>
      <c r="D3084" s="21" t="s">
        <v>79</v>
      </c>
      <c r="E3084" s="21" t="s">
        <v>76</v>
      </c>
      <c r="F3084" s="21" t="s">
        <v>72</v>
      </c>
      <c r="G3084" s="21">
        <v>0</v>
      </c>
      <c r="H3084" s="21">
        <v>18</v>
      </c>
    </row>
    <row r="3085" spans="1:8" x14ac:dyDescent="0.25">
      <c r="A3085" s="21">
        <v>2035</v>
      </c>
      <c r="B3085" s="21">
        <v>2</v>
      </c>
      <c r="C3085" s="21">
        <v>3</v>
      </c>
      <c r="D3085" s="21" t="s">
        <v>79</v>
      </c>
      <c r="E3085" s="21" t="s">
        <v>76</v>
      </c>
      <c r="F3085" s="21" t="s">
        <v>72</v>
      </c>
      <c r="G3085" s="21">
        <v>1</v>
      </c>
      <c r="H3085" s="21">
        <v>14</v>
      </c>
    </row>
    <row r="3086" spans="1:8" x14ac:dyDescent="0.25">
      <c r="A3086" s="21">
        <v>2035</v>
      </c>
      <c r="B3086" s="21">
        <v>2</v>
      </c>
      <c r="C3086" s="21">
        <v>3</v>
      </c>
      <c r="D3086" s="21" t="s">
        <v>79</v>
      </c>
      <c r="E3086" s="21" t="s">
        <v>76</v>
      </c>
      <c r="F3086" s="21" t="s">
        <v>72</v>
      </c>
      <c r="G3086" s="21">
        <v>2</v>
      </c>
      <c r="H3086" s="21">
        <v>30</v>
      </c>
    </row>
    <row r="3087" spans="1:8" x14ac:dyDescent="0.25">
      <c r="A3087" s="21">
        <v>2035</v>
      </c>
      <c r="B3087" s="21">
        <v>2</v>
      </c>
      <c r="C3087" s="21">
        <v>3</v>
      </c>
      <c r="D3087" s="21" t="s">
        <v>79</v>
      </c>
      <c r="E3087" s="21" t="s">
        <v>76</v>
      </c>
      <c r="F3087" s="21" t="s">
        <v>72</v>
      </c>
      <c r="G3087" s="21">
        <v>3</v>
      </c>
      <c r="H3087" s="21">
        <v>11</v>
      </c>
    </row>
    <row r="3088" spans="1:8" x14ac:dyDescent="0.25">
      <c r="A3088" s="21">
        <v>2035</v>
      </c>
      <c r="B3088" s="21">
        <v>2</v>
      </c>
      <c r="C3088" s="21">
        <v>3</v>
      </c>
      <c r="D3088" s="21" t="s">
        <v>79</v>
      </c>
      <c r="E3088" s="21" t="s">
        <v>76</v>
      </c>
      <c r="F3088" s="21" t="s">
        <v>72</v>
      </c>
      <c r="G3088" s="21">
        <v>4</v>
      </c>
      <c r="H3088" s="21">
        <v>10</v>
      </c>
    </row>
    <row r="3089" spans="1:8" x14ac:dyDescent="0.25">
      <c r="A3089" s="21">
        <v>2035</v>
      </c>
      <c r="B3089" s="21">
        <v>2</v>
      </c>
      <c r="C3089" s="21">
        <v>3</v>
      </c>
      <c r="D3089" s="21" t="s">
        <v>78</v>
      </c>
      <c r="E3089" s="21" t="s">
        <v>70</v>
      </c>
      <c r="F3089" s="21" t="s">
        <v>71</v>
      </c>
      <c r="G3089" s="21">
        <v>0</v>
      </c>
      <c r="H3089" s="21">
        <v>27</v>
      </c>
    </row>
    <row r="3090" spans="1:8" x14ac:dyDescent="0.25">
      <c r="A3090" s="21">
        <v>2035</v>
      </c>
      <c r="B3090" s="21">
        <v>2</v>
      </c>
      <c r="C3090" s="21">
        <v>3</v>
      </c>
      <c r="D3090" s="21" t="s">
        <v>78</v>
      </c>
      <c r="E3090" s="21" t="s">
        <v>70</v>
      </c>
      <c r="F3090" s="21" t="s">
        <v>71</v>
      </c>
      <c r="G3090" s="21">
        <v>1</v>
      </c>
      <c r="H3090" s="21">
        <v>415</v>
      </c>
    </row>
    <row r="3091" spans="1:8" x14ac:dyDescent="0.25">
      <c r="A3091" s="21">
        <v>2035</v>
      </c>
      <c r="B3091" s="21">
        <v>2</v>
      </c>
      <c r="C3091" s="21">
        <v>3</v>
      </c>
      <c r="D3091" s="21" t="s">
        <v>78</v>
      </c>
      <c r="E3091" s="21" t="s">
        <v>70</v>
      </c>
      <c r="F3091" s="21" t="s">
        <v>71</v>
      </c>
      <c r="G3091" s="21">
        <v>2</v>
      </c>
      <c r="H3091" s="21">
        <v>1490</v>
      </c>
    </row>
    <row r="3092" spans="1:8" x14ac:dyDescent="0.25">
      <c r="A3092" s="21">
        <v>2035</v>
      </c>
      <c r="B3092" s="21">
        <v>2</v>
      </c>
      <c r="C3092" s="21">
        <v>3</v>
      </c>
      <c r="D3092" s="21" t="s">
        <v>78</v>
      </c>
      <c r="E3092" s="21" t="s">
        <v>70</v>
      </c>
      <c r="F3092" s="21" t="s">
        <v>71</v>
      </c>
      <c r="G3092" s="21">
        <v>3</v>
      </c>
      <c r="H3092" s="21">
        <v>695</v>
      </c>
    </row>
    <row r="3093" spans="1:8" x14ac:dyDescent="0.25">
      <c r="A3093" s="21">
        <v>2035</v>
      </c>
      <c r="B3093" s="21">
        <v>2</v>
      </c>
      <c r="C3093" s="21">
        <v>3</v>
      </c>
      <c r="D3093" s="21" t="s">
        <v>78</v>
      </c>
      <c r="E3093" s="21" t="s">
        <v>70</v>
      </c>
      <c r="F3093" s="21" t="s">
        <v>71</v>
      </c>
      <c r="G3093" s="21">
        <v>4</v>
      </c>
      <c r="H3093" s="21">
        <v>432</v>
      </c>
    </row>
    <row r="3094" spans="1:8" x14ac:dyDescent="0.25">
      <c r="A3094" s="21">
        <v>2035</v>
      </c>
      <c r="B3094" s="21">
        <v>2</v>
      </c>
      <c r="C3094" s="21">
        <v>3</v>
      </c>
      <c r="D3094" s="21" t="s">
        <v>78</v>
      </c>
      <c r="E3094" s="21" t="s">
        <v>70</v>
      </c>
      <c r="F3094" s="21" t="s">
        <v>72</v>
      </c>
      <c r="G3094" s="21">
        <v>0</v>
      </c>
      <c r="H3094" s="21">
        <v>45</v>
      </c>
    </row>
    <row r="3095" spans="1:8" x14ac:dyDescent="0.25">
      <c r="A3095" s="21">
        <v>2035</v>
      </c>
      <c r="B3095" s="21">
        <v>2</v>
      </c>
      <c r="C3095" s="21">
        <v>3</v>
      </c>
      <c r="D3095" s="21" t="s">
        <v>78</v>
      </c>
      <c r="E3095" s="21" t="s">
        <v>70</v>
      </c>
      <c r="F3095" s="21" t="s">
        <v>72</v>
      </c>
      <c r="G3095" s="21">
        <v>1</v>
      </c>
      <c r="H3095" s="21">
        <v>985</v>
      </c>
    </row>
    <row r="3096" spans="1:8" x14ac:dyDescent="0.25">
      <c r="A3096" s="21">
        <v>2035</v>
      </c>
      <c r="B3096" s="21">
        <v>2</v>
      </c>
      <c r="C3096" s="21">
        <v>3</v>
      </c>
      <c r="D3096" s="21" t="s">
        <v>78</v>
      </c>
      <c r="E3096" s="21" t="s">
        <v>70</v>
      </c>
      <c r="F3096" s="21" t="s">
        <v>72</v>
      </c>
      <c r="G3096" s="21">
        <v>2</v>
      </c>
      <c r="H3096" s="21">
        <v>3192</v>
      </c>
    </row>
    <row r="3097" spans="1:8" x14ac:dyDescent="0.25">
      <c r="A3097" s="21">
        <v>2035</v>
      </c>
      <c r="B3097" s="21">
        <v>2</v>
      </c>
      <c r="C3097" s="21">
        <v>3</v>
      </c>
      <c r="D3097" s="21" t="s">
        <v>78</v>
      </c>
      <c r="E3097" s="21" t="s">
        <v>70</v>
      </c>
      <c r="F3097" s="21" t="s">
        <v>72</v>
      </c>
      <c r="G3097" s="21">
        <v>3</v>
      </c>
      <c r="H3097" s="21">
        <v>1543</v>
      </c>
    </row>
    <row r="3098" spans="1:8" x14ac:dyDescent="0.25">
      <c r="A3098" s="21">
        <v>2035</v>
      </c>
      <c r="B3098" s="21">
        <v>2</v>
      </c>
      <c r="C3098" s="21">
        <v>3</v>
      </c>
      <c r="D3098" s="21" t="s">
        <v>78</v>
      </c>
      <c r="E3098" s="21" t="s">
        <v>70</v>
      </c>
      <c r="F3098" s="21" t="s">
        <v>72</v>
      </c>
      <c r="G3098" s="21">
        <v>4</v>
      </c>
      <c r="H3098" s="21">
        <v>788</v>
      </c>
    </row>
    <row r="3099" spans="1:8" x14ac:dyDescent="0.25">
      <c r="A3099" s="21">
        <v>2035</v>
      </c>
      <c r="B3099" s="21">
        <v>2</v>
      </c>
      <c r="C3099" s="21">
        <v>3</v>
      </c>
      <c r="D3099" s="21" t="s">
        <v>78</v>
      </c>
      <c r="E3099" s="21" t="s">
        <v>74</v>
      </c>
      <c r="F3099" s="21" t="s">
        <v>71</v>
      </c>
      <c r="G3099" s="21">
        <v>0</v>
      </c>
      <c r="H3099" s="21">
        <v>1</v>
      </c>
    </row>
    <row r="3100" spans="1:8" x14ac:dyDescent="0.25">
      <c r="A3100" s="21">
        <v>2035</v>
      </c>
      <c r="B3100" s="21">
        <v>2</v>
      </c>
      <c r="C3100" s="21">
        <v>3</v>
      </c>
      <c r="D3100" s="21" t="s">
        <v>78</v>
      </c>
      <c r="E3100" s="21" t="s">
        <v>74</v>
      </c>
      <c r="F3100" s="21" t="s">
        <v>71</v>
      </c>
      <c r="G3100" s="21">
        <v>1</v>
      </c>
      <c r="H3100" s="21">
        <v>8</v>
      </c>
    </row>
    <row r="3101" spans="1:8" x14ac:dyDescent="0.25">
      <c r="A3101" s="21">
        <v>2035</v>
      </c>
      <c r="B3101" s="21">
        <v>2</v>
      </c>
      <c r="C3101" s="21">
        <v>3</v>
      </c>
      <c r="D3101" s="21" t="s">
        <v>78</v>
      </c>
      <c r="E3101" s="21" t="s">
        <v>74</v>
      </c>
      <c r="F3101" s="21" t="s">
        <v>71</v>
      </c>
      <c r="G3101" s="21">
        <v>2</v>
      </c>
      <c r="H3101" s="21">
        <v>22</v>
      </c>
    </row>
    <row r="3102" spans="1:8" x14ac:dyDescent="0.25">
      <c r="A3102" s="21">
        <v>2035</v>
      </c>
      <c r="B3102" s="21">
        <v>2</v>
      </c>
      <c r="C3102" s="21">
        <v>3</v>
      </c>
      <c r="D3102" s="21" t="s">
        <v>78</v>
      </c>
      <c r="E3102" s="21" t="s">
        <v>74</v>
      </c>
      <c r="F3102" s="21" t="s">
        <v>71</v>
      </c>
      <c r="G3102" s="21">
        <v>3</v>
      </c>
      <c r="H3102" s="21">
        <v>8</v>
      </c>
    </row>
    <row r="3103" spans="1:8" x14ac:dyDescent="0.25">
      <c r="A3103" s="21">
        <v>2035</v>
      </c>
      <c r="B3103" s="21">
        <v>2</v>
      </c>
      <c r="C3103" s="21">
        <v>3</v>
      </c>
      <c r="D3103" s="21" t="s">
        <v>78</v>
      </c>
      <c r="E3103" s="21" t="s">
        <v>74</v>
      </c>
      <c r="F3103" s="21" t="s">
        <v>71</v>
      </c>
      <c r="G3103" s="21">
        <v>4</v>
      </c>
      <c r="H3103" s="21">
        <v>10</v>
      </c>
    </row>
    <row r="3104" spans="1:8" x14ac:dyDescent="0.25">
      <c r="A3104" s="21">
        <v>2035</v>
      </c>
      <c r="B3104" s="21">
        <v>2</v>
      </c>
      <c r="C3104" s="21">
        <v>3</v>
      </c>
      <c r="D3104" s="21" t="s">
        <v>78</v>
      </c>
      <c r="E3104" s="21" t="s">
        <v>74</v>
      </c>
      <c r="F3104" s="21" t="s">
        <v>72</v>
      </c>
      <c r="G3104" s="21">
        <v>0</v>
      </c>
      <c r="H3104" s="21">
        <v>1</v>
      </c>
    </row>
    <row r="3105" spans="1:8" x14ac:dyDescent="0.25">
      <c r="A3105" s="21">
        <v>2035</v>
      </c>
      <c r="B3105" s="21">
        <v>2</v>
      </c>
      <c r="C3105" s="21">
        <v>3</v>
      </c>
      <c r="D3105" s="21" t="s">
        <v>78</v>
      </c>
      <c r="E3105" s="21" t="s">
        <v>74</v>
      </c>
      <c r="F3105" s="21" t="s">
        <v>72</v>
      </c>
      <c r="G3105" s="21">
        <v>2</v>
      </c>
      <c r="H3105" s="21">
        <v>6</v>
      </c>
    </row>
    <row r="3106" spans="1:8" x14ac:dyDescent="0.25">
      <c r="A3106" s="21">
        <v>2035</v>
      </c>
      <c r="B3106" s="21">
        <v>2</v>
      </c>
      <c r="C3106" s="21">
        <v>3</v>
      </c>
      <c r="D3106" s="21" t="s">
        <v>78</v>
      </c>
      <c r="E3106" s="21" t="s">
        <v>74</v>
      </c>
      <c r="F3106" s="21" t="s">
        <v>72</v>
      </c>
      <c r="G3106" s="21">
        <v>4</v>
      </c>
      <c r="H3106" s="21">
        <v>1</v>
      </c>
    </row>
    <row r="3107" spans="1:8" x14ac:dyDescent="0.25">
      <c r="A3107" s="21">
        <v>2035</v>
      </c>
      <c r="B3107" s="21">
        <v>2</v>
      </c>
      <c r="C3107" s="21">
        <v>3</v>
      </c>
      <c r="D3107" s="21" t="s">
        <v>78</v>
      </c>
      <c r="E3107" s="21" t="s">
        <v>73</v>
      </c>
      <c r="F3107" s="21" t="s">
        <v>71</v>
      </c>
      <c r="G3107" s="21">
        <v>0</v>
      </c>
      <c r="H3107" s="21">
        <v>66</v>
      </c>
    </row>
    <row r="3108" spans="1:8" x14ac:dyDescent="0.25">
      <c r="A3108" s="21">
        <v>2035</v>
      </c>
      <c r="B3108" s="21">
        <v>2</v>
      </c>
      <c r="C3108" s="21">
        <v>3</v>
      </c>
      <c r="D3108" s="21" t="s">
        <v>78</v>
      </c>
      <c r="E3108" s="21" t="s">
        <v>73</v>
      </c>
      <c r="F3108" s="21" t="s">
        <v>71</v>
      </c>
      <c r="G3108" s="21">
        <v>1</v>
      </c>
      <c r="H3108" s="21">
        <v>750</v>
      </c>
    </row>
    <row r="3109" spans="1:8" x14ac:dyDescent="0.25">
      <c r="A3109" s="21">
        <v>2035</v>
      </c>
      <c r="B3109" s="21">
        <v>2</v>
      </c>
      <c r="C3109" s="21">
        <v>3</v>
      </c>
      <c r="D3109" s="21" t="s">
        <v>78</v>
      </c>
      <c r="E3109" s="21" t="s">
        <v>73</v>
      </c>
      <c r="F3109" s="21" t="s">
        <v>71</v>
      </c>
      <c r="G3109" s="21">
        <v>2</v>
      </c>
      <c r="H3109" s="21">
        <v>1732</v>
      </c>
    </row>
    <row r="3110" spans="1:8" x14ac:dyDescent="0.25">
      <c r="A3110" s="21">
        <v>2035</v>
      </c>
      <c r="B3110" s="21">
        <v>2</v>
      </c>
      <c r="C3110" s="21">
        <v>3</v>
      </c>
      <c r="D3110" s="21" t="s">
        <v>78</v>
      </c>
      <c r="E3110" s="21" t="s">
        <v>73</v>
      </c>
      <c r="F3110" s="21" t="s">
        <v>71</v>
      </c>
      <c r="G3110" s="21">
        <v>3</v>
      </c>
      <c r="H3110" s="21">
        <v>917</v>
      </c>
    </row>
    <row r="3111" spans="1:8" x14ac:dyDescent="0.25">
      <c r="A3111" s="21">
        <v>2035</v>
      </c>
      <c r="B3111" s="21">
        <v>2</v>
      </c>
      <c r="C3111" s="21">
        <v>3</v>
      </c>
      <c r="D3111" s="21" t="s">
        <v>78</v>
      </c>
      <c r="E3111" s="21" t="s">
        <v>73</v>
      </c>
      <c r="F3111" s="21" t="s">
        <v>71</v>
      </c>
      <c r="G3111" s="21">
        <v>4</v>
      </c>
      <c r="H3111" s="21">
        <v>666</v>
      </c>
    </row>
    <row r="3112" spans="1:8" x14ac:dyDescent="0.25">
      <c r="A3112" s="21">
        <v>2035</v>
      </c>
      <c r="B3112" s="21">
        <v>2</v>
      </c>
      <c r="C3112" s="21">
        <v>3</v>
      </c>
      <c r="D3112" s="21" t="s">
        <v>78</v>
      </c>
      <c r="E3112" s="21" t="s">
        <v>73</v>
      </c>
      <c r="F3112" s="21" t="s">
        <v>72</v>
      </c>
      <c r="G3112" s="21">
        <v>0</v>
      </c>
      <c r="H3112" s="21">
        <v>36</v>
      </c>
    </row>
    <row r="3113" spans="1:8" x14ac:dyDescent="0.25">
      <c r="A3113" s="21">
        <v>2035</v>
      </c>
      <c r="B3113" s="21">
        <v>2</v>
      </c>
      <c r="C3113" s="21">
        <v>3</v>
      </c>
      <c r="D3113" s="21" t="s">
        <v>78</v>
      </c>
      <c r="E3113" s="21" t="s">
        <v>73</v>
      </c>
      <c r="F3113" s="21" t="s">
        <v>72</v>
      </c>
      <c r="G3113" s="21">
        <v>1</v>
      </c>
      <c r="H3113" s="21">
        <v>106</v>
      </c>
    </row>
    <row r="3114" spans="1:8" x14ac:dyDescent="0.25">
      <c r="A3114" s="21">
        <v>2035</v>
      </c>
      <c r="B3114" s="21">
        <v>2</v>
      </c>
      <c r="C3114" s="21">
        <v>3</v>
      </c>
      <c r="D3114" s="21" t="s">
        <v>78</v>
      </c>
      <c r="E3114" s="21" t="s">
        <v>73</v>
      </c>
      <c r="F3114" s="21" t="s">
        <v>72</v>
      </c>
      <c r="G3114" s="21">
        <v>2</v>
      </c>
      <c r="H3114" s="21">
        <v>442</v>
      </c>
    </row>
    <row r="3115" spans="1:8" x14ac:dyDescent="0.25">
      <c r="A3115" s="21">
        <v>2035</v>
      </c>
      <c r="B3115" s="21">
        <v>2</v>
      </c>
      <c r="C3115" s="21">
        <v>3</v>
      </c>
      <c r="D3115" s="21" t="s">
        <v>78</v>
      </c>
      <c r="E3115" s="21" t="s">
        <v>73</v>
      </c>
      <c r="F3115" s="21" t="s">
        <v>72</v>
      </c>
      <c r="G3115" s="21">
        <v>3</v>
      </c>
      <c r="H3115" s="21">
        <v>272</v>
      </c>
    </row>
    <row r="3116" spans="1:8" x14ac:dyDescent="0.25">
      <c r="A3116" s="21">
        <v>2035</v>
      </c>
      <c r="B3116" s="21">
        <v>2</v>
      </c>
      <c r="C3116" s="21">
        <v>3</v>
      </c>
      <c r="D3116" s="21" t="s">
        <v>78</v>
      </c>
      <c r="E3116" s="21" t="s">
        <v>73</v>
      </c>
      <c r="F3116" s="21" t="s">
        <v>72</v>
      </c>
      <c r="G3116" s="21">
        <v>4</v>
      </c>
      <c r="H3116" s="21">
        <v>187</v>
      </c>
    </row>
    <row r="3117" spans="1:8" x14ac:dyDescent="0.25">
      <c r="A3117" s="21">
        <v>2035</v>
      </c>
      <c r="B3117" s="21">
        <v>2</v>
      </c>
      <c r="C3117" s="21">
        <v>3</v>
      </c>
      <c r="D3117" s="21" t="s">
        <v>78</v>
      </c>
      <c r="E3117" s="21" t="s">
        <v>76</v>
      </c>
      <c r="F3117" s="21" t="s">
        <v>71</v>
      </c>
      <c r="G3117" s="21">
        <v>0</v>
      </c>
      <c r="H3117" s="21">
        <v>9</v>
      </c>
    </row>
    <row r="3118" spans="1:8" x14ac:dyDescent="0.25">
      <c r="A3118" s="21">
        <v>2035</v>
      </c>
      <c r="B3118" s="21">
        <v>2</v>
      </c>
      <c r="C3118" s="21">
        <v>3</v>
      </c>
      <c r="D3118" s="21" t="s">
        <v>78</v>
      </c>
      <c r="E3118" s="21" t="s">
        <v>76</v>
      </c>
      <c r="F3118" s="21" t="s">
        <v>71</v>
      </c>
      <c r="G3118" s="21">
        <v>1</v>
      </c>
      <c r="H3118" s="21">
        <v>43</v>
      </c>
    </row>
    <row r="3119" spans="1:8" x14ac:dyDescent="0.25">
      <c r="A3119" s="21">
        <v>2035</v>
      </c>
      <c r="B3119" s="21">
        <v>2</v>
      </c>
      <c r="C3119" s="21">
        <v>3</v>
      </c>
      <c r="D3119" s="21" t="s">
        <v>78</v>
      </c>
      <c r="E3119" s="21" t="s">
        <v>76</v>
      </c>
      <c r="F3119" s="21" t="s">
        <v>71</v>
      </c>
      <c r="G3119" s="21">
        <v>2</v>
      </c>
      <c r="H3119" s="21">
        <v>95</v>
      </c>
    </row>
    <row r="3120" spans="1:8" x14ac:dyDescent="0.25">
      <c r="A3120" s="21">
        <v>2035</v>
      </c>
      <c r="B3120" s="21">
        <v>2</v>
      </c>
      <c r="C3120" s="21">
        <v>3</v>
      </c>
      <c r="D3120" s="21" t="s">
        <v>78</v>
      </c>
      <c r="E3120" s="21" t="s">
        <v>76</v>
      </c>
      <c r="F3120" s="21" t="s">
        <v>71</v>
      </c>
      <c r="G3120" s="21">
        <v>3</v>
      </c>
      <c r="H3120" s="21">
        <v>33</v>
      </c>
    </row>
    <row r="3121" spans="1:8" x14ac:dyDescent="0.25">
      <c r="A3121" s="21">
        <v>2035</v>
      </c>
      <c r="B3121" s="21">
        <v>2</v>
      </c>
      <c r="C3121" s="21">
        <v>3</v>
      </c>
      <c r="D3121" s="21" t="s">
        <v>78</v>
      </c>
      <c r="E3121" s="21" t="s">
        <v>76</v>
      </c>
      <c r="F3121" s="21" t="s">
        <v>71</v>
      </c>
      <c r="G3121" s="21">
        <v>4</v>
      </c>
      <c r="H3121" s="21">
        <v>23</v>
      </c>
    </row>
    <row r="3122" spans="1:8" x14ac:dyDescent="0.25">
      <c r="A3122" s="21">
        <v>2035</v>
      </c>
      <c r="B3122" s="21">
        <v>2</v>
      </c>
      <c r="C3122" s="21">
        <v>3</v>
      </c>
      <c r="D3122" s="21" t="s">
        <v>78</v>
      </c>
      <c r="E3122" s="21" t="s">
        <v>76</v>
      </c>
      <c r="F3122" s="21" t="s">
        <v>72</v>
      </c>
      <c r="G3122" s="21">
        <v>0</v>
      </c>
      <c r="H3122" s="21">
        <v>44</v>
      </c>
    </row>
    <row r="3123" spans="1:8" x14ac:dyDescent="0.25">
      <c r="A3123" s="21">
        <v>2035</v>
      </c>
      <c r="B3123" s="21">
        <v>2</v>
      </c>
      <c r="C3123" s="21">
        <v>3</v>
      </c>
      <c r="D3123" s="21" t="s">
        <v>78</v>
      </c>
      <c r="E3123" s="21" t="s">
        <v>76</v>
      </c>
      <c r="F3123" s="21" t="s">
        <v>72</v>
      </c>
      <c r="G3123" s="21">
        <v>1</v>
      </c>
      <c r="H3123" s="21">
        <v>49</v>
      </c>
    </row>
    <row r="3124" spans="1:8" x14ac:dyDescent="0.25">
      <c r="A3124" s="21">
        <v>2035</v>
      </c>
      <c r="B3124" s="21">
        <v>2</v>
      </c>
      <c r="C3124" s="21">
        <v>3</v>
      </c>
      <c r="D3124" s="21" t="s">
        <v>78</v>
      </c>
      <c r="E3124" s="21" t="s">
        <v>76</v>
      </c>
      <c r="F3124" s="21" t="s">
        <v>72</v>
      </c>
      <c r="G3124" s="21">
        <v>2</v>
      </c>
      <c r="H3124" s="21">
        <v>73</v>
      </c>
    </row>
    <row r="3125" spans="1:8" x14ac:dyDescent="0.25">
      <c r="A3125" s="21">
        <v>2035</v>
      </c>
      <c r="B3125" s="21">
        <v>2</v>
      </c>
      <c r="C3125" s="21">
        <v>3</v>
      </c>
      <c r="D3125" s="21" t="s">
        <v>78</v>
      </c>
      <c r="E3125" s="21" t="s">
        <v>76</v>
      </c>
      <c r="F3125" s="21" t="s">
        <v>72</v>
      </c>
      <c r="G3125" s="21">
        <v>3</v>
      </c>
      <c r="H3125" s="21">
        <v>30</v>
      </c>
    </row>
    <row r="3126" spans="1:8" x14ac:dyDescent="0.25">
      <c r="A3126" s="21">
        <v>2035</v>
      </c>
      <c r="B3126" s="21">
        <v>2</v>
      </c>
      <c r="C3126" s="21">
        <v>3</v>
      </c>
      <c r="D3126" s="21" t="s">
        <v>78</v>
      </c>
      <c r="E3126" s="21" t="s">
        <v>76</v>
      </c>
      <c r="F3126" s="21" t="s">
        <v>72</v>
      </c>
      <c r="G3126" s="21">
        <v>4</v>
      </c>
      <c r="H3126" s="21">
        <v>19</v>
      </c>
    </row>
    <row r="3127" spans="1:8" x14ac:dyDescent="0.25">
      <c r="A3127" s="21">
        <v>2035</v>
      </c>
      <c r="B3127" s="21">
        <v>2</v>
      </c>
      <c r="C3127" s="21">
        <v>4</v>
      </c>
      <c r="D3127" s="21" t="s">
        <v>75</v>
      </c>
      <c r="E3127" s="21" t="s">
        <v>70</v>
      </c>
      <c r="F3127" s="21" t="s">
        <v>71</v>
      </c>
      <c r="G3127" s="21">
        <v>0</v>
      </c>
      <c r="H3127" s="21">
        <v>1</v>
      </c>
    </row>
    <row r="3128" spans="1:8" x14ac:dyDescent="0.25">
      <c r="A3128" s="21">
        <v>2035</v>
      </c>
      <c r="B3128" s="21">
        <v>2</v>
      </c>
      <c r="C3128" s="21">
        <v>4</v>
      </c>
      <c r="D3128" s="21" t="s">
        <v>75</v>
      </c>
      <c r="E3128" s="21" t="s">
        <v>70</v>
      </c>
      <c r="F3128" s="21" t="s">
        <v>71</v>
      </c>
      <c r="G3128" s="21">
        <v>1</v>
      </c>
      <c r="H3128" s="21">
        <v>9</v>
      </c>
    </row>
    <row r="3129" spans="1:8" x14ac:dyDescent="0.25">
      <c r="A3129" s="21">
        <v>2035</v>
      </c>
      <c r="B3129" s="21">
        <v>2</v>
      </c>
      <c r="C3129" s="21">
        <v>4</v>
      </c>
      <c r="D3129" s="21" t="s">
        <v>75</v>
      </c>
      <c r="E3129" s="21" t="s">
        <v>70</v>
      </c>
      <c r="F3129" s="21" t="s">
        <v>71</v>
      </c>
      <c r="G3129" s="21">
        <v>2</v>
      </c>
      <c r="H3129" s="21">
        <v>25</v>
      </c>
    </row>
    <row r="3130" spans="1:8" x14ac:dyDescent="0.25">
      <c r="A3130" s="21">
        <v>2035</v>
      </c>
      <c r="B3130" s="21">
        <v>2</v>
      </c>
      <c r="C3130" s="21">
        <v>4</v>
      </c>
      <c r="D3130" s="21" t="s">
        <v>75</v>
      </c>
      <c r="E3130" s="21" t="s">
        <v>70</v>
      </c>
      <c r="F3130" s="21" t="s">
        <v>71</v>
      </c>
      <c r="G3130" s="21">
        <v>3</v>
      </c>
      <c r="H3130" s="21">
        <v>10</v>
      </c>
    </row>
    <row r="3131" spans="1:8" x14ac:dyDescent="0.25">
      <c r="A3131" s="21">
        <v>2035</v>
      </c>
      <c r="B3131" s="21">
        <v>2</v>
      </c>
      <c r="C3131" s="21">
        <v>4</v>
      </c>
      <c r="D3131" s="21" t="s">
        <v>75</v>
      </c>
      <c r="E3131" s="21" t="s">
        <v>70</v>
      </c>
      <c r="F3131" s="21" t="s">
        <v>71</v>
      </c>
      <c r="G3131" s="21">
        <v>4</v>
      </c>
      <c r="H3131" s="21">
        <v>7</v>
      </c>
    </row>
    <row r="3132" spans="1:8" x14ac:dyDescent="0.25">
      <c r="A3132" s="21">
        <v>2035</v>
      </c>
      <c r="B3132" s="21">
        <v>2</v>
      </c>
      <c r="C3132" s="21">
        <v>4</v>
      </c>
      <c r="D3132" s="21" t="s">
        <v>75</v>
      </c>
      <c r="E3132" s="21" t="s">
        <v>70</v>
      </c>
      <c r="F3132" s="21" t="s">
        <v>72</v>
      </c>
      <c r="G3132" s="21">
        <v>0</v>
      </c>
      <c r="H3132" s="21">
        <v>7</v>
      </c>
    </row>
    <row r="3133" spans="1:8" x14ac:dyDescent="0.25">
      <c r="A3133" s="21">
        <v>2035</v>
      </c>
      <c r="B3133" s="21">
        <v>2</v>
      </c>
      <c r="C3133" s="21">
        <v>4</v>
      </c>
      <c r="D3133" s="21" t="s">
        <v>75</v>
      </c>
      <c r="E3133" s="21" t="s">
        <v>70</v>
      </c>
      <c r="F3133" s="21" t="s">
        <v>72</v>
      </c>
      <c r="G3133" s="21">
        <v>1</v>
      </c>
      <c r="H3133" s="21">
        <v>36</v>
      </c>
    </row>
    <row r="3134" spans="1:8" x14ac:dyDescent="0.25">
      <c r="A3134" s="21">
        <v>2035</v>
      </c>
      <c r="B3134" s="21">
        <v>2</v>
      </c>
      <c r="C3134" s="21">
        <v>4</v>
      </c>
      <c r="D3134" s="21" t="s">
        <v>75</v>
      </c>
      <c r="E3134" s="21" t="s">
        <v>70</v>
      </c>
      <c r="F3134" s="21" t="s">
        <v>72</v>
      </c>
      <c r="G3134" s="21">
        <v>2</v>
      </c>
      <c r="H3134" s="21">
        <v>159</v>
      </c>
    </row>
    <row r="3135" spans="1:8" x14ac:dyDescent="0.25">
      <c r="A3135" s="21">
        <v>2035</v>
      </c>
      <c r="B3135" s="21">
        <v>2</v>
      </c>
      <c r="C3135" s="21">
        <v>4</v>
      </c>
      <c r="D3135" s="21" t="s">
        <v>75</v>
      </c>
      <c r="E3135" s="21" t="s">
        <v>70</v>
      </c>
      <c r="F3135" s="21" t="s">
        <v>72</v>
      </c>
      <c r="G3135" s="21">
        <v>3</v>
      </c>
      <c r="H3135" s="21">
        <v>97</v>
      </c>
    </row>
    <row r="3136" spans="1:8" x14ac:dyDescent="0.25">
      <c r="A3136" s="21">
        <v>2035</v>
      </c>
      <c r="B3136" s="21">
        <v>2</v>
      </c>
      <c r="C3136" s="21">
        <v>4</v>
      </c>
      <c r="D3136" s="21" t="s">
        <v>75</v>
      </c>
      <c r="E3136" s="21" t="s">
        <v>70</v>
      </c>
      <c r="F3136" s="21" t="s">
        <v>72</v>
      </c>
      <c r="G3136" s="21">
        <v>4</v>
      </c>
      <c r="H3136" s="21">
        <v>46</v>
      </c>
    </row>
    <row r="3137" spans="1:8" x14ac:dyDescent="0.25">
      <c r="A3137" s="21">
        <v>2035</v>
      </c>
      <c r="B3137" s="21">
        <v>2</v>
      </c>
      <c r="C3137" s="21">
        <v>4</v>
      </c>
      <c r="D3137" s="21" t="s">
        <v>75</v>
      </c>
      <c r="E3137" s="21" t="s">
        <v>73</v>
      </c>
      <c r="F3137" s="21" t="s">
        <v>71</v>
      </c>
      <c r="G3137" s="21">
        <v>0</v>
      </c>
      <c r="H3137" s="21">
        <v>5</v>
      </c>
    </row>
    <row r="3138" spans="1:8" x14ac:dyDescent="0.25">
      <c r="A3138" s="21">
        <v>2035</v>
      </c>
      <c r="B3138" s="21">
        <v>2</v>
      </c>
      <c r="C3138" s="21">
        <v>4</v>
      </c>
      <c r="D3138" s="21" t="s">
        <v>75</v>
      </c>
      <c r="E3138" s="21" t="s">
        <v>73</v>
      </c>
      <c r="F3138" s="21" t="s">
        <v>71</v>
      </c>
      <c r="G3138" s="21">
        <v>1</v>
      </c>
      <c r="H3138" s="21">
        <v>10</v>
      </c>
    </row>
    <row r="3139" spans="1:8" x14ac:dyDescent="0.25">
      <c r="A3139" s="21">
        <v>2035</v>
      </c>
      <c r="B3139" s="21">
        <v>2</v>
      </c>
      <c r="C3139" s="21">
        <v>4</v>
      </c>
      <c r="D3139" s="21" t="s">
        <v>75</v>
      </c>
      <c r="E3139" s="21" t="s">
        <v>73</v>
      </c>
      <c r="F3139" s="21" t="s">
        <v>71</v>
      </c>
      <c r="G3139" s="21">
        <v>2</v>
      </c>
      <c r="H3139" s="21">
        <v>12</v>
      </c>
    </row>
    <row r="3140" spans="1:8" x14ac:dyDescent="0.25">
      <c r="A3140" s="21">
        <v>2035</v>
      </c>
      <c r="B3140" s="21">
        <v>2</v>
      </c>
      <c r="C3140" s="21">
        <v>4</v>
      </c>
      <c r="D3140" s="21" t="s">
        <v>75</v>
      </c>
      <c r="E3140" s="21" t="s">
        <v>73</v>
      </c>
      <c r="F3140" s="21" t="s">
        <v>71</v>
      </c>
      <c r="G3140" s="21">
        <v>3</v>
      </c>
      <c r="H3140" s="21">
        <v>7</v>
      </c>
    </row>
    <row r="3141" spans="1:8" x14ac:dyDescent="0.25">
      <c r="A3141" s="21">
        <v>2035</v>
      </c>
      <c r="B3141" s="21">
        <v>2</v>
      </c>
      <c r="C3141" s="21">
        <v>4</v>
      </c>
      <c r="D3141" s="21" t="s">
        <v>75</v>
      </c>
      <c r="E3141" s="21" t="s">
        <v>73</v>
      </c>
      <c r="F3141" s="21" t="s">
        <v>71</v>
      </c>
      <c r="G3141" s="21">
        <v>4</v>
      </c>
      <c r="H3141" s="21">
        <v>6</v>
      </c>
    </row>
    <row r="3142" spans="1:8" x14ac:dyDescent="0.25">
      <c r="A3142" s="21">
        <v>2035</v>
      </c>
      <c r="B3142" s="21">
        <v>2</v>
      </c>
      <c r="C3142" s="21">
        <v>4</v>
      </c>
      <c r="D3142" s="21" t="s">
        <v>75</v>
      </c>
      <c r="E3142" s="21" t="s">
        <v>73</v>
      </c>
      <c r="F3142" s="21" t="s">
        <v>72</v>
      </c>
      <c r="G3142" s="21">
        <v>0</v>
      </c>
      <c r="H3142" s="21">
        <v>2</v>
      </c>
    </row>
    <row r="3143" spans="1:8" x14ac:dyDescent="0.25">
      <c r="A3143" s="21">
        <v>2035</v>
      </c>
      <c r="B3143" s="21">
        <v>2</v>
      </c>
      <c r="C3143" s="21">
        <v>4</v>
      </c>
      <c r="D3143" s="21" t="s">
        <v>75</v>
      </c>
      <c r="E3143" s="21" t="s">
        <v>73</v>
      </c>
      <c r="F3143" s="21" t="s">
        <v>72</v>
      </c>
      <c r="G3143" s="21">
        <v>1</v>
      </c>
      <c r="H3143" s="21">
        <v>8</v>
      </c>
    </row>
    <row r="3144" spans="1:8" x14ac:dyDescent="0.25">
      <c r="A3144" s="21">
        <v>2035</v>
      </c>
      <c r="B3144" s="21">
        <v>2</v>
      </c>
      <c r="C3144" s="21">
        <v>4</v>
      </c>
      <c r="D3144" s="21" t="s">
        <v>75</v>
      </c>
      <c r="E3144" s="21" t="s">
        <v>73</v>
      </c>
      <c r="F3144" s="21" t="s">
        <v>72</v>
      </c>
      <c r="G3144" s="21">
        <v>2</v>
      </c>
      <c r="H3144" s="21">
        <v>14</v>
      </c>
    </row>
    <row r="3145" spans="1:8" x14ac:dyDescent="0.25">
      <c r="A3145" s="21">
        <v>2035</v>
      </c>
      <c r="B3145" s="21">
        <v>2</v>
      </c>
      <c r="C3145" s="21">
        <v>4</v>
      </c>
      <c r="D3145" s="21" t="s">
        <v>75</v>
      </c>
      <c r="E3145" s="21" t="s">
        <v>73</v>
      </c>
      <c r="F3145" s="21" t="s">
        <v>72</v>
      </c>
      <c r="G3145" s="21">
        <v>3</v>
      </c>
      <c r="H3145" s="21">
        <v>8</v>
      </c>
    </row>
    <row r="3146" spans="1:8" x14ac:dyDescent="0.25">
      <c r="A3146" s="21">
        <v>2035</v>
      </c>
      <c r="B3146" s="21">
        <v>2</v>
      </c>
      <c r="C3146" s="21">
        <v>4</v>
      </c>
      <c r="D3146" s="21" t="s">
        <v>75</v>
      </c>
      <c r="E3146" s="21" t="s">
        <v>73</v>
      </c>
      <c r="F3146" s="21" t="s">
        <v>72</v>
      </c>
      <c r="G3146" s="21">
        <v>4</v>
      </c>
      <c r="H3146" s="21">
        <v>7</v>
      </c>
    </row>
    <row r="3147" spans="1:8" x14ac:dyDescent="0.25">
      <c r="A3147" s="21">
        <v>2035</v>
      </c>
      <c r="B3147" s="21">
        <v>2</v>
      </c>
      <c r="C3147" s="21">
        <v>4</v>
      </c>
      <c r="D3147" s="21" t="s">
        <v>75</v>
      </c>
      <c r="E3147" s="21" t="s">
        <v>76</v>
      </c>
      <c r="F3147" s="21" t="s">
        <v>71</v>
      </c>
      <c r="G3147" s="21">
        <v>1</v>
      </c>
      <c r="H3147" s="21">
        <v>1</v>
      </c>
    </row>
    <row r="3148" spans="1:8" x14ac:dyDescent="0.25">
      <c r="A3148" s="21">
        <v>2035</v>
      </c>
      <c r="B3148" s="21">
        <v>2</v>
      </c>
      <c r="C3148" s="21">
        <v>4</v>
      </c>
      <c r="D3148" s="21" t="s">
        <v>75</v>
      </c>
      <c r="E3148" s="21" t="s">
        <v>76</v>
      </c>
      <c r="F3148" s="21" t="s">
        <v>71</v>
      </c>
      <c r="G3148" s="21">
        <v>3</v>
      </c>
      <c r="H3148" s="21">
        <v>1</v>
      </c>
    </row>
    <row r="3149" spans="1:8" x14ac:dyDescent="0.25">
      <c r="A3149" s="21">
        <v>2035</v>
      </c>
      <c r="B3149" s="21">
        <v>2</v>
      </c>
      <c r="C3149" s="21">
        <v>4</v>
      </c>
      <c r="D3149" s="21" t="s">
        <v>75</v>
      </c>
      <c r="E3149" s="21" t="s">
        <v>76</v>
      </c>
      <c r="F3149" s="21" t="s">
        <v>72</v>
      </c>
      <c r="G3149" s="21">
        <v>0</v>
      </c>
      <c r="H3149" s="21">
        <v>8</v>
      </c>
    </row>
    <row r="3150" spans="1:8" x14ac:dyDescent="0.25">
      <c r="A3150" s="21">
        <v>2035</v>
      </c>
      <c r="B3150" s="21">
        <v>2</v>
      </c>
      <c r="C3150" s="21">
        <v>4</v>
      </c>
      <c r="D3150" s="21" t="s">
        <v>75</v>
      </c>
      <c r="E3150" s="21" t="s">
        <v>76</v>
      </c>
      <c r="F3150" s="21" t="s">
        <v>72</v>
      </c>
      <c r="G3150" s="21">
        <v>1</v>
      </c>
      <c r="H3150" s="21">
        <v>9</v>
      </c>
    </row>
    <row r="3151" spans="1:8" x14ac:dyDescent="0.25">
      <c r="A3151" s="21">
        <v>2035</v>
      </c>
      <c r="B3151" s="21">
        <v>2</v>
      </c>
      <c r="C3151" s="21">
        <v>4</v>
      </c>
      <c r="D3151" s="21" t="s">
        <v>75</v>
      </c>
      <c r="E3151" s="21" t="s">
        <v>76</v>
      </c>
      <c r="F3151" s="21" t="s">
        <v>72</v>
      </c>
      <c r="G3151" s="21">
        <v>2</v>
      </c>
      <c r="H3151" s="21">
        <v>14</v>
      </c>
    </row>
    <row r="3152" spans="1:8" x14ac:dyDescent="0.25">
      <c r="A3152" s="21">
        <v>2035</v>
      </c>
      <c r="B3152" s="21">
        <v>2</v>
      </c>
      <c r="C3152" s="21">
        <v>4</v>
      </c>
      <c r="D3152" s="21" t="s">
        <v>75</v>
      </c>
      <c r="E3152" s="21" t="s">
        <v>76</v>
      </c>
      <c r="F3152" s="21" t="s">
        <v>72</v>
      </c>
      <c r="G3152" s="21">
        <v>3</v>
      </c>
      <c r="H3152" s="21">
        <v>6</v>
      </c>
    </row>
    <row r="3153" spans="1:8" x14ac:dyDescent="0.25">
      <c r="A3153" s="21">
        <v>2035</v>
      </c>
      <c r="B3153" s="21">
        <v>2</v>
      </c>
      <c r="C3153" s="21">
        <v>4</v>
      </c>
      <c r="D3153" s="21" t="s">
        <v>75</v>
      </c>
      <c r="E3153" s="21" t="s">
        <v>76</v>
      </c>
      <c r="F3153" s="21" t="s">
        <v>72</v>
      </c>
      <c r="G3153" s="21">
        <v>4</v>
      </c>
      <c r="H3153" s="21">
        <v>1</v>
      </c>
    </row>
    <row r="3154" spans="1:8" x14ac:dyDescent="0.25">
      <c r="A3154" s="21">
        <v>2035</v>
      </c>
      <c r="B3154" s="21">
        <v>2</v>
      </c>
      <c r="C3154" s="21">
        <v>4</v>
      </c>
      <c r="D3154" s="21" t="s">
        <v>69</v>
      </c>
      <c r="E3154" s="21" t="s">
        <v>70</v>
      </c>
      <c r="F3154" s="21" t="s">
        <v>71</v>
      </c>
      <c r="G3154" s="21">
        <v>2</v>
      </c>
      <c r="H3154" s="21">
        <v>1</v>
      </c>
    </row>
    <row r="3155" spans="1:8" x14ac:dyDescent="0.25">
      <c r="A3155" s="21">
        <v>2035</v>
      </c>
      <c r="B3155" s="21">
        <v>2</v>
      </c>
      <c r="C3155" s="21">
        <v>4</v>
      </c>
      <c r="D3155" s="21" t="s">
        <v>69</v>
      </c>
      <c r="E3155" s="21" t="s">
        <v>70</v>
      </c>
      <c r="F3155" s="21" t="s">
        <v>71</v>
      </c>
      <c r="G3155" s="21">
        <v>3</v>
      </c>
      <c r="H3155" s="21">
        <v>1</v>
      </c>
    </row>
    <row r="3156" spans="1:8" x14ac:dyDescent="0.25">
      <c r="A3156" s="21">
        <v>2035</v>
      </c>
      <c r="B3156" s="21">
        <v>2</v>
      </c>
      <c r="C3156" s="21">
        <v>4</v>
      </c>
      <c r="D3156" s="21" t="s">
        <v>69</v>
      </c>
      <c r="E3156" s="21" t="s">
        <v>70</v>
      </c>
      <c r="F3156" s="21" t="s">
        <v>71</v>
      </c>
      <c r="G3156" s="21">
        <v>4</v>
      </c>
      <c r="H3156" s="21">
        <v>1</v>
      </c>
    </row>
    <row r="3157" spans="1:8" x14ac:dyDescent="0.25">
      <c r="A3157" s="21">
        <v>2035</v>
      </c>
      <c r="B3157" s="21">
        <v>2</v>
      </c>
      <c r="C3157" s="21">
        <v>4</v>
      </c>
      <c r="D3157" s="21" t="s">
        <v>69</v>
      </c>
      <c r="E3157" s="21" t="s">
        <v>70</v>
      </c>
      <c r="F3157" s="21" t="s">
        <v>72</v>
      </c>
      <c r="G3157" s="21">
        <v>0</v>
      </c>
      <c r="H3157" s="21">
        <v>4</v>
      </c>
    </row>
    <row r="3158" spans="1:8" x14ac:dyDescent="0.25">
      <c r="A3158" s="21">
        <v>2035</v>
      </c>
      <c r="B3158" s="21">
        <v>2</v>
      </c>
      <c r="C3158" s="21">
        <v>4</v>
      </c>
      <c r="D3158" s="21" t="s">
        <v>69</v>
      </c>
      <c r="E3158" s="21" t="s">
        <v>70</v>
      </c>
      <c r="F3158" s="21" t="s">
        <v>72</v>
      </c>
      <c r="G3158" s="21">
        <v>1</v>
      </c>
      <c r="H3158" s="21">
        <v>31</v>
      </c>
    </row>
    <row r="3159" spans="1:8" x14ac:dyDescent="0.25">
      <c r="A3159" s="21">
        <v>2035</v>
      </c>
      <c r="B3159" s="21">
        <v>2</v>
      </c>
      <c r="C3159" s="21">
        <v>4</v>
      </c>
      <c r="D3159" s="21" t="s">
        <v>69</v>
      </c>
      <c r="E3159" s="21" t="s">
        <v>70</v>
      </c>
      <c r="F3159" s="21" t="s">
        <v>72</v>
      </c>
      <c r="G3159" s="21">
        <v>2</v>
      </c>
      <c r="H3159" s="21">
        <v>107</v>
      </c>
    </row>
    <row r="3160" spans="1:8" x14ac:dyDescent="0.25">
      <c r="A3160" s="21">
        <v>2035</v>
      </c>
      <c r="B3160" s="21">
        <v>2</v>
      </c>
      <c r="C3160" s="21">
        <v>4</v>
      </c>
      <c r="D3160" s="21" t="s">
        <v>69</v>
      </c>
      <c r="E3160" s="21" t="s">
        <v>70</v>
      </c>
      <c r="F3160" s="21" t="s">
        <v>72</v>
      </c>
      <c r="G3160" s="21">
        <v>3</v>
      </c>
      <c r="H3160" s="21">
        <v>58</v>
      </c>
    </row>
    <row r="3161" spans="1:8" x14ac:dyDescent="0.25">
      <c r="A3161" s="21">
        <v>2035</v>
      </c>
      <c r="B3161" s="21">
        <v>2</v>
      </c>
      <c r="C3161" s="21">
        <v>4</v>
      </c>
      <c r="D3161" s="21" t="s">
        <v>69</v>
      </c>
      <c r="E3161" s="21" t="s">
        <v>70</v>
      </c>
      <c r="F3161" s="21" t="s">
        <v>72</v>
      </c>
      <c r="G3161" s="21">
        <v>4</v>
      </c>
      <c r="H3161" s="21">
        <v>44</v>
      </c>
    </row>
    <row r="3162" spans="1:8" x14ac:dyDescent="0.25">
      <c r="A3162" s="21">
        <v>2035</v>
      </c>
      <c r="B3162" s="21">
        <v>2</v>
      </c>
      <c r="C3162" s="21">
        <v>4</v>
      </c>
      <c r="D3162" s="21" t="s">
        <v>69</v>
      </c>
      <c r="E3162" s="21" t="s">
        <v>73</v>
      </c>
      <c r="F3162" s="21" t="s">
        <v>71</v>
      </c>
      <c r="G3162" s="21">
        <v>1</v>
      </c>
      <c r="H3162" s="21">
        <v>3</v>
      </c>
    </row>
    <row r="3163" spans="1:8" x14ac:dyDescent="0.25">
      <c r="A3163" s="21">
        <v>2035</v>
      </c>
      <c r="B3163" s="21">
        <v>2</v>
      </c>
      <c r="C3163" s="21">
        <v>4</v>
      </c>
      <c r="D3163" s="21" t="s">
        <v>69</v>
      </c>
      <c r="E3163" s="21" t="s">
        <v>73</v>
      </c>
      <c r="F3163" s="21" t="s">
        <v>71</v>
      </c>
      <c r="G3163" s="21">
        <v>2</v>
      </c>
      <c r="H3163" s="21">
        <v>3</v>
      </c>
    </row>
    <row r="3164" spans="1:8" x14ac:dyDescent="0.25">
      <c r="A3164" s="21">
        <v>2035</v>
      </c>
      <c r="B3164" s="21">
        <v>2</v>
      </c>
      <c r="C3164" s="21">
        <v>4</v>
      </c>
      <c r="D3164" s="21" t="s">
        <v>69</v>
      </c>
      <c r="E3164" s="21" t="s">
        <v>73</v>
      </c>
      <c r="F3164" s="21" t="s">
        <v>71</v>
      </c>
      <c r="G3164" s="21">
        <v>4</v>
      </c>
      <c r="H3164" s="21">
        <v>4</v>
      </c>
    </row>
    <row r="3165" spans="1:8" x14ac:dyDescent="0.25">
      <c r="A3165" s="21">
        <v>2035</v>
      </c>
      <c r="B3165" s="21">
        <v>2</v>
      </c>
      <c r="C3165" s="21">
        <v>4</v>
      </c>
      <c r="D3165" s="21" t="s">
        <v>69</v>
      </c>
      <c r="E3165" s="21" t="s">
        <v>73</v>
      </c>
      <c r="F3165" s="21" t="s">
        <v>72</v>
      </c>
      <c r="G3165" s="21">
        <v>0</v>
      </c>
      <c r="H3165" s="21">
        <v>3</v>
      </c>
    </row>
    <row r="3166" spans="1:8" x14ac:dyDescent="0.25">
      <c r="A3166" s="21">
        <v>2035</v>
      </c>
      <c r="B3166" s="21">
        <v>2</v>
      </c>
      <c r="C3166" s="21">
        <v>4</v>
      </c>
      <c r="D3166" s="21" t="s">
        <v>69</v>
      </c>
      <c r="E3166" s="21" t="s">
        <v>73</v>
      </c>
      <c r="F3166" s="21" t="s">
        <v>72</v>
      </c>
      <c r="G3166" s="21">
        <v>1</v>
      </c>
      <c r="H3166" s="21">
        <v>2</v>
      </c>
    </row>
    <row r="3167" spans="1:8" x14ac:dyDescent="0.25">
      <c r="A3167" s="21">
        <v>2035</v>
      </c>
      <c r="B3167" s="21">
        <v>2</v>
      </c>
      <c r="C3167" s="21">
        <v>4</v>
      </c>
      <c r="D3167" s="21" t="s">
        <v>69</v>
      </c>
      <c r="E3167" s="21" t="s">
        <v>73</v>
      </c>
      <c r="F3167" s="21" t="s">
        <v>72</v>
      </c>
      <c r="G3167" s="21">
        <v>2</v>
      </c>
      <c r="H3167" s="21">
        <v>16</v>
      </c>
    </row>
    <row r="3168" spans="1:8" x14ac:dyDescent="0.25">
      <c r="A3168" s="21">
        <v>2035</v>
      </c>
      <c r="B3168" s="21">
        <v>2</v>
      </c>
      <c r="C3168" s="21">
        <v>4</v>
      </c>
      <c r="D3168" s="21" t="s">
        <v>69</v>
      </c>
      <c r="E3168" s="21" t="s">
        <v>73</v>
      </c>
      <c r="F3168" s="21" t="s">
        <v>72</v>
      </c>
      <c r="G3168" s="21">
        <v>3</v>
      </c>
      <c r="H3168" s="21">
        <v>8</v>
      </c>
    </row>
    <row r="3169" spans="1:8" x14ac:dyDescent="0.25">
      <c r="A3169" s="21">
        <v>2035</v>
      </c>
      <c r="B3169" s="21">
        <v>2</v>
      </c>
      <c r="C3169" s="21">
        <v>4</v>
      </c>
      <c r="D3169" s="21" t="s">
        <v>69</v>
      </c>
      <c r="E3169" s="21" t="s">
        <v>73</v>
      </c>
      <c r="F3169" s="21" t="s">
        <v>72</v>
      </c>
      <c r="G3169" s="21">
        <v>4</v>
      </c>
      <c r="H3169" s="21">
        <v>4</v>
      </c>
    </row>
    <row r="3170" spans="1:8" x14ac:dyDescent="0.25">
      <c r="A3170" s="21">
        <v>2035</v>
      </c>
      <c r="B3170" s="21">
        <v>2</v>
      </c>
      <c r="C3170" s="21">
        <v>4</v>
      </c>
      <c r="D3170" s="21" t="s">
        <v>69</v>
      </c>
      <c r="E3170" s="21" t="s">
        <v>76</v>
      </c>
      <c r="F3170" s="21" t="s">
        <v>72</v>
      </c>
      <c r="G3170" s="21">
        <v>0</v>
      </c>
      <c r="H3170" s="21">
        <v>9</v>
      </c>
    </row>
    <row r="3171" spans="1:8" x14ac:dyDescent="0.25">
      <c r="A3171" s="21">
        <v>2035</v>
      </c>
      <c r="B3171" s="21">
        <v>2</v>
      </c>
      <c r="C3171" s="21">
        <v>4</v>
      </c>
      <c r="D3171" s="21" t="s">
        <v>69</v>
      </c>
      <c r="E3171" s="21" t="s">
        <v>76</v>
      </c>
      <c r="F3171" s="21" t="s">
        <v>72</v>
      </c>
      <c r="G3171" s="21">
        <v>1</v>
      </c>
      <c r="H3171" s="21">
        <v>1</v>
      </c>
    </row>
    <row r="3172" spans="1:8" x14ac:dyDescent="0.25">
      <c r="A3172" s="21">
        <v>2035</v>
      </c>
      <c r="B3172" s="21">
        <v>2</v>
      </c>
      <c r="C3172" s="21">
        <v>4</v>
      </c>
      <c r="D3172" s="21" t="s">
        <v>69</v>
      </c>
      <c r="E3172" s="21" t="s">
        <v>76</v>
      </c>
      <c r="F3172" s="21" t="s">
        <v>72</v>
      </c>
      <c r="G3172" s="21">
        <v>2</v>
      </c>
      <c r="H3172" s="21">
        <v>7</v>
      </c>
    </row>
    <row r="3173" spans="1:8" x14ac:dyDescent="0.25">
      <c r="A3173" s="21">
        <v>2035</v>
      </c>
      <c r="B3173" s="21">
        <v>2</v>
      </c>
      <c r="C3173" s="21">
        <v>4</v>
      </c>
      <c r="D3173" s="21" t="s">
        <v>69</v>
      </c>
      <c r="E3173" s="21" t="s">
        <v>76</v>
      </c>
      <c r="F3173" s="21" t="s">
        <v>72</v>
      </c>
      <c r="G3173" s="21">
        <v>3</v>
      </c>
      <c r="H3173" s="21">
        <v>2</v>
      </c>
    </row>
    <row r="3174" spans="1:8" x14ac:dyDescent="0.25">
      <c r="A3174" s="21">
        <v>2035</v>
      </c>
      <c r="B3174" s="21">
        <v>2</v>
      </c>
      <c r="C3174" s="21">
        <v>4</v>
      </c>
      <c r="D3174" s="21" t="s">
        <v>77</v>
      </c>
      <c r="E3174" s="21" t="s">
        <v>70</v>
      </c>
      <c r="F3174" s="21" t="s">
        <v>71</v>
      </c>
      <c r="G3174" s="21">
        <v>0</v>
      </c>
      <c r="H3174" s="21">
        <v>6</v>
      </c>
    </row>
    <row r="3175" spans="1:8" x14ac:dyDescent="0.25">
      <c r="A3175" s="21">
        <v>2035</v>
      </c>
      <c r="B3175" s="21">
        <v>2</v>
      </c>
      <c r="C3175" s="21">
        <v>4</v>
      </c>
      <c r="D3175" s="21" t="s">
        <v>77</v>
      </c>
      <c r="E3175" s="21" t="s">
        <v>70</v>
      </c>
      <c r="F3175" s="21" t="s">
        <v>71</v>
      </c>
      <c r="G3175" s="21">
        <v>1</v>
      </c>
      <c r="H3175" s="21">
        <v>26</v>
      </c>
    </row>
    <row r="3176" spans="1:8" x14ac:dyDescent="0.25">
      <c r="A3176" s="21">
        <v>2035</v>
      </c>
      <c r="B3176" s="21">
        <v>2</v>
      </c>
      <c r="C3176" s="21">
        <v>4</v>
      </c>
      <c r="D3176" s="21" t="s">
        <v>77</v>
      </c>
      <c r="E3176" s="21" t="s">
        <v>70</v>
      </c>
      <c r="F3176" s="21" t="s">
        <v>71</v>
      </c>
      <c r="G3176" s="21">
        <v>2</v>
      </c>
      <c r="H3176" s="21">
        <v>77</v>
      </c>
    </row>
    <row r="3177" spans="1:8" x14ac:dyDescent="0.25">
      <c r="A3177" s="21">
        <v>2035</v>
      </c>
      <c r="B3177" s="21">
        <v>2</v>
      </c>
      <c r="C3177" s="21">
        <v>4</v>
      </c>
      <c r="D3177" s="21" t="s">
        <v>77</v>
      </c>
      <c r="E3177" s="21" t="s">
        <v>70</v>
      </c>
      <c r="F3177" s="21" t="s">
        <v>71</v>
      </c>
      <c r="G3177" s="21">
        <v>3</v>
      </c>
      <c r="H3177" s="21">
        <v>29</v>
      </c>
    </row>
    <row r="3178" spans="1:8" x14ac:dyDescent="0.25">
      <c r="A3178" s="21">
        <v>2035</v>
      </c>
      <c r="B3178" s="21">
        <v>2</v>
      </c>
      <c r="C3178" s="21">
        <v>4</v>
      </c>
      <c r="D3178" s="21" t="s">
        <v>77</v>
      </c>
      <c r="E3178" s="21" t="s">
        <v>70</v>
      </c>
      <c r="F3178" s="21" t="s">
        <v>71</v>
      </c>
      <c r="G3178" s="21">
        <v>4</v>
      </c>
      <c r="H3178" s="21">
        <v>21</v>
      </c>
    </row>
    <row r="3179" spans="1:8" x14ac:dyDescent="0.25">
      <c r="A3179" s="21">
        <v>2035</v>
      </c>
      <c r="B3179" s="21">
        <v>2</v>
      </c>
      <c r="C3179" s="21">
        <v>4</v>
      </c>
      <c r="D3179" s="21" t="s">
        <v>77</v>
      </c>
      <c r="E3179" s="21" t="s">
        <v>70</v>
      </c>
      <c r="F3179" s="21" t="s">
        <v>72</v>
      </c>
      <c r="G3179" s="21">
        <v>0</v>
      </c>
      <c r="H3179" s="21">
        <v>1</v>
      </c>
    </row>
    <row r="3180" spans="1:8" x14ac:dyDescent="0.25">
      <c r="A3180" s="21">
        <v>2035</v>
      </c>
      <c r="B3180" s="21">
        <v>2</v>
      </c>
      <c r="C3180" s="21">
        <v>4</v>
      </c>
      <c r="D3180" s="21" t="s">
        <v>77</v>
      </c>
      <c r="E3180" s="21" t="s">
        <v>70</v>
      </c>
      <c r="F3180" s="21" t="s">
        <v>72</v>
      </c>
      <c r="G3180" s="21">
        <v>1</v>
      </c>
      <c r="H3180" s="21">
        <v>16</v>
      </c>
    </row>
    <row r="3181" spans="1:8" x14ac:dyDescent="0.25">
      <c r="A3181" s="21">
        <v>2035</v>
      </c>
      <c r="B3181" s="21">
        <v>2</v>
      </c>
      <c r="C3181" s="21">
        <v>4</v>
      </c>
      <c r="D3181" s="21" t="s">
        <v>77</v>
      </c>
      <c r="E3181" s="21" t="s">
        <v>70</v>
      </c>
      <c r="F3181" s="21" t="s">
        <v>72</v>
      </c>
      <c r="G3181" s="21">
        <v>2</v>
      </c>
      <c r="H3181" s="21">
        <v>57</v>
      </c>
    </row>
    <row r="3182" spans="1:8" x14ac:dyDescent="0.25">
      <c r="A3182" s="21">
        <v>2035</v>
      </c>
      <c r="B3182" s="21">
        <v>2</v>
      </c>
      <c r="C3182" s="21">
        <v>4</v>
      </c>
      <c r="D3182" s="21" t="s">
        <v>77</v>
      </c>
      <c r="E3182" s="21" t="s">
        <v>70</v>
      </c>
      <c r="F3182" s="21" t="s">
        <v>72</v>
      </c>
      <c r="G3182" s="21">
        <v>3</v>
      </c>
      <c r="H3182" s="21">
        <v>35</v>
      </c>
    </row>
    <row r="3183" spans="1:8" x14ac:dyDescent="0.25">
      <c r="A3183" s="21">
        <v>2035</v>
      </c>
      <c r="B3183" s="21">
        <v>2</v>
      </c>
      <c r="C3183" s="21">
        <v>4</v>
      </c>
      <c r="D3183" s="21" t="s">
        <v>77</v>
      </c>
      <c r="E3183" s="21" t="s">
        <v>70</v>
      </c>
      <c r="F3183" s="21" t="s">
        <v>72</v>
      </c>
      <c r="G3183" s="21">
        <v>4</v>
      </c>
      <c r="H3183" s="21">
        <v>18</v>
      </c>
    </row>
    <row r="3184" spans="1:8" x14ac:dyDescent="0.25">
      <c r="A3184" s="21">
        <v>2035</v>
      </c>
      <c r="B3184" s="21">
        <v>2</v>
      </c>
      <c r="C3184" s="21">
        <v>4</v>
      </c>
      <c r="D3184" s="21" t="s">
        <v>77</v>
      </c>
      <c r="E3184" s="21" t="s">
        <v>73</v>
      </c>
      <c r="F3184" s="21" t="s">
        <v>71</v>
      </c>
      <c r="G3184" s="21">
        <v>0</v>
      </c>
      <c r="H3184" s="21">
        <v>14</v>
      </c>
    </row>
    <row r="3185" spans="1:8" x14ac:dyDescent="0.25">
      <c r="A3185" s="21">
        <v>2035</v>
      </c>
      <c r="B3185" s="21">
        <v>2</v>
      </c>
      <c r="C3185" s="21">
        <v>4</v>
      </c>
      <c r="D3185" s="21" t="s">
        <v>77</v>
      </c>
      <c r="E3185" s="21" t="s">
        <v>73</v>
      </c>
      <c r="F3185" s="21" t="s">
        <v>71</v>
      </c>
      <c r="G3185" s="21">
        <v>1</v>
      </c>
      <c r="H3185" s="21">
        <v>59</v>
      </c>
    </row>
    <row r="3186" spans="1:8" x14ac:dyDescent="0.25">
      <c r="A3186" s="21">
        <v>2035</v>
      </c>
      <c r="B3186" s="21">
        <v>2</v>
      </c>
      <c r="C3186" s="21">
        <v>4</v>
      </c>
      <c r="D3186" s="21" t="s">
        <v>77</v>
      </c>
      <c r="E3186" s="21" t="s">
        <v>73</v>
      </c>
      <c r="F3186" s="21" t="s">
        <v>71</v>
      </c>
      <c r="G3186" s="21">
        <v>2</v>
      </c>
      <c r="H3186" s="21">
        <v>132</v>
      </c>
    </row>
    <row r="3187" spans="1:8" x14ac:dyDescent="0.25">
      <c r="A3187" s="21">
        <v>2035</v>
      </c>
      <c r="B3187" s="21">
        <v>2</v>
      </c>
      <c r="C3187" s="21">
        <v>4</v>
      </c>
      <c r="D3187" s="21" t="s">
        <v>77</v>
      </c>
      <c r="E3187" s="21" t="s">
        <v>73</v>
      </c>
      <c r="F3187" s="21" t="s">
        <v>71</v>
      </c>
      <c r="G3187" s="21">
        <v>3</v>
      </c>
      <c r="H3187" s="21">
        <v>43</v>
      </c>
    </row>
    <row r="3188" spans="1:8" x14ac:dyDescent="0.25">
      <c r="A3188" s="21">
        <v>2035</v>
      </c>
      <c r="B3188" s="21">
        <v>2</v>
      </c>
      <c r="C3188" s="21">
        <v>4</v>
      </c>
      <c r="D3188" s="21" t="s">
        <v>77</v>
      </c>
      <c r="E3188" s="21" t="s">
        <v>73</v>
      </c>
      <c r="F3188" s="21" t="s">
        <v>71</v>
      </c>
      <c r="G3188" s="21">
        <v>4</v>
      </c>
      <c r="H3188" s="21">
        <v>35</v>
      </c>
    </row>
    <row r="3189" spans="1:8" x14ac:dyDescent="0.25">
      <c r="A3189" s="21">
        <v>2035</v>
      </c>
      <c r="B3189" s="21">
        <v>2</v>
      </c>
      <c r="C3189" s="21">
        <v>4</v>
      </c>
      <c r="D3189" s="21" t="s">
        <v>77</v>
      </c>
      <c r="E3189" s="21" t="s">
        <v>73</v>
      </c>
      <c r="F3189" s="21" t="s">
        <v>72</v>
      </c>
      <c r="G3189" s="21">
        <v>0</v>
      </c>
      <c r="H3189" s="21">
        <v>1</v>
      </c>
    </row>
    <row r="3190" spans="1:8" x14ac:dyDescent="0.25">
      <c r="A3190" s="21">
        <v>2035</v>
      </c>
      <c r="B3190" s="21">
        <v>2</v>
      </c>
      <c r="C3190" s="21">
        <v>4</v>
      </c>
      <c r="D3190" s="21" t="s">
        <v>77</v>
      </c>
      <c r="E3190" s="21" t="s">
        <v>73</v>
      </c>
      <c r="F3190" s="21" t="s">
        <v>72</v>
      </c>
      <c r="G3190" s="21">
        <v>1</v>
      </c>
      <c r="H3190" s="21">
        <v>3</v>
      </c>
    </row>
    <row r="3191" spans="1:8" x14ac:dyDescent="0.25">
      <c r="A3191" s="21">
        <v>2035</v>
      </c>
      <c r="B3191" s="21">
        <v>2</v>
      </c>
      <c r="C3191" s="21">
        <v>4</v>
      </c>
      <c r="D3191" s="21" t="s">
        <v>77</v>
      </c>
      <c r="E3191" s="21" t="s">
        <v>73</v>
      </c>
      <c r="F3191" s="21" t="s">
        <v>72</v>
      </c>
      <c r="G3191" s="21">
        <v>2</v>
      </c>
      <c r="H3191" s="21">
        <v>8</v>
      </c>
    </row>
    <row r="3192" spans="1:8" x14ac:dyDescent="0.25">
      <c r="A3192" s="21">
        <v>2035</v>
      </c>
      <c r="B3192" s="21">
        <v>2</v>
      </c>
      <c r="C3192" s="21">
        <v>4</v>
      </c>
      <c r="D3192" s="21" t="s">
        <v>77</v>
      </c>
      <c r="E3192" s="21" t="s">
        <v>73</v>
      </c>
      <c r="F3192" s="21" t="s">
        <v>72</v>
      </c>
      <c r="G3192" s="21">
        <v>3</v>
      </c>
      <c r="H3192" s="21">
        <v>4</v>
      </c>
    </row>
    <row r="3193" spans="1:8" x14ac:dyDescent="0.25">
      <c r="A3193" s="21">
        <v>2035</v>
      </c>
      <c r="B3193" s="21">
        <v>2</v>
      </c>
      <c r="C3193" s="21">
        <v>4</v>
      </c>
      <c r="D3193" s="21" t="s">
        <v>77</v>
      </c>
      <c r="E3193" s="21" t="s">
        <v>73</v>
      </c>
      <c r="F3193" s="21" t="s">
        <v>72</v>
      </c>
      <c r="G3193" s="21">
        <v>4</v>
      </c>
      <c r="H3193" s="21">
        <v>3</v>
      </c>
    </row>
    <row r="3194" spans="1:8" x14ac:dyDescent="0.25">
      <c r="A3194" s="21">
        <v>2035</v>
      </c>
      <c r="B3194" s="21">
        <v>2</v>
      </c>
      <c r="C3194" s="21">
        <v>4</v>
      </c>
      <c r="D3194" s="21" t="s">
        <v>77</v>
      </c>
      <c r="E3194" s="21" t="s">
        <v>76</v>
      </c>
      <c r="F3194" s="21" t="s">
        <v>71</v>
      </c>
      <c r="G3194" s="21">
        <v>0</v>
      </c>
      <c r="H3194" s="21">
        <v>2</v>
      </c>
    </row>
    <row r="3195" spans="1:8" x14ac:dyDescent="0.25">
      <c r="A3195" s="21">
        <v>2035</v>
      </c>
      <c r="B3195" s="21">
        <v>2</v>
      </c>
      <c r="C3195" s="21">
        <v>4</v>
      </c>
      <c r="D3195" s="21" t="s">
        <v>77</v>
      </c>
      <c r="E3195" s="21" t="s">
        <v>76</v>
      </c>
      <c r="F3195" s="21" t="s">
        <v>71</v>
      </c>
      <c r="G3195" s="21">
        <v>1</v>
      </c>
      <c r="H3195" s="21">
        <v>3</v>
      </c>
    </row>
    <row r="3196" spans="1:8" x14ac:dyDescent="0.25">
      <c r="A3196" s="21">
        <v>2035</v>
      </c>
      <c r="B3196" s="21">
        <v>2</v>
      </c>
      <c r="C3196" s="21">
        <v>4</v>
      </c>
      <c r="D3196" s="21" t="s">
        <v>77</v>
      </c>
      <c r="E3196" s="21" t="s">
        <v>76</v>
      </c>
      <c r="F3196" s="21" t="s">
        <v>71</v>
      </c>
      <c r="G3196" s="21">
        <v>2</v>
      </c>
      <c r="H3196" s="21">
        <v>2</v>
      </c>
    </row>
    <row r="3197" spans="1:8" x14ac:dyDescent="0.25">
      <c r="A3197" s="21">
        <v>2035</v>
      </c>
      <c r="B3197" s="21">
        <v>2</v>
      </c>
      <c r="C3197" s="21">
        <v>4</v>
      </c>
      <c r="D3197" s="21" t="s">
        <v>77</v>
      </c>
      <c r="E3197" s="21" t="s">
        <v>76</v>
      </c>
      <c r="F3197" s="21" t="s">
        <v>71</v>
      </c>
      <c r="G3197" s="21">
        <v>3</v>
      </c>
      <c r="H3197" s="21">
        <v>1</v>
      </c>
    </row>
    <row r="3198" spans="1:8" x14ac:dyDescent="0.25">
      <c r="A3198" s="21">
        <v>2035</v>
      </c>
      <c r="B3198" s="21">
        <v>2</v>
      </c>
      <c r="C3198" s="21">
        <v>4</v>
      </c>
      <c r="D3198" s="21" t="s">
        <v>77</v>
      </c>
      <c r="E3198" s="21" t="s">
        <v>76</v>
      </c>
      <c r="F3198" s="21" t="s">
        <v>71</v>
      </c>
      <c r="G3198" s="21">
        <v>4</v>
      </c>
      <c r="H3198" s="21">
        <v>1</v>
      </c>
    </row>
    <row r="3199" spans="1:8" x14ac:dyDescent="0.25">
      <c r="A3199" s="21">
        <v>2035</v>
      </c>
      <c r="B3199" s="21">
        <v>2</v>
      </c>
      <c r="C3199" s="21">
        <v>4</v>
      </c>
      <c r="D3199" s="21" t="s">
        <v>77</v>
      </c>
      <c r="E3199" s="21" t="s">
        <v>76</v>
      </c>
      <c r="F3199" s="21" t="s">
        <v>72</v>
      </c>
      <c r="G3199" s="21">
        <v>0</v>
      </c>
      <c r="H3199" s="21">
        <v>3</v>
      </c>
    </row>
    <row r="3200" spans="1:8" x14ac:dyDescent="0.25">
      <c r="A3200" s="21">
        <v>2035</v>
      </c>
      <c r="B3200" s="21">
        <v>2</v>
      </c>
      <c r="C3200" s="21">
        <v>4</v>
      </c>
      <c r="D3200" s="21" t="s">
        <v>77</v>
      </c>
      <c r="E3200" s="21" t="s">
        <v>76</v>
      </c>
      <c r="F3200" s="21" t="s">
        <v>72</v>
      </c>
      <c r="G3200" s="21">
        <v>1</v>
      </c>
      <c r="H3200" s="21">
        <v>1</v>
      </c>
    </row>
    <row r="3201" spans="1:8" x14ac:dyDescent="0.25">
      <c r="A3201" s="21">
        <v>2035</v>
      </c>
      <c r="B3201" s="21">
        <v>2</v>
      </c>
      <c r="C3201" s="21">
        <v>4</v>
      </c>
      <c r="D3201" s="21" t="s">
        <v>77</v>
      </c>
      <c r="E3201" s="21" t="s">
        <v>76</v>
      </c>
      <c r="F3201" s="21" t="s">
        <v>72</v>
      </c>
      <c r="G3201" s="21">
        <v>2</v>
      </c>
      <c r="H3201" s="21">
        <v>6</v>
      </c>
    </row>
    <row r="3202" spans="1:8" x14ac:dyDescent="0.25">
      <c r="A3202" s="21">
        <v>2035</v>
      </c>
      <c r="B3202" s="21">
        <v>2</v>
      </c>
      <c r="C3202" s="21">
        <v>4</v>
      </c>
      <c r="D3202" s="21" t="s">
        <v>77</v>
      </c>
      <c r="E3202" s="21" t="s">
        <v>76</v>
      </c>
      <c r="F3202" s="21" t="s">
        <v>72</v>
      </c>
      <c r="G3202" s="21">
        <v>3</v>
      </c>
      <c r="H3202" s="21">
        <v>1</v>
      </c>
    </row>
    <row r="3203" spans="1:8" x14ac:dyDescent="0.25">
      <c r="A3203" s="21">
        <v>2035</v>
      </c>
      <c r="B3203" s="21">
        <v>2</v>
      </c>
      <c r="C3203" s="21">
        <v>4</v>
      </c>
      <c r="D3203" s="21" t="s">
        <v>77</v>
      </c>
      <c r="E3203" s="21" t="s">
        <v>76</v>
      </c>
      <c r="F3203" s="21" t="s">
        <v>72</v>
      </c>
      <c r="G3203" s="21">
        <v>4</v>
      </c>
      <c r="H3203" s="21">
        <v>2</v>
      </c>
    </row>
    <row r="3204" spans="1:8" x14ac:dyDescent="0.25">
      <c r="A3204" s="21">
        <v>2035</v>
      </c>
      <c r="B3204" s="21">
        <v>2</v>
      </c>
      <c r="C3204" s="21">
        <v>4</v>
      </c>
      <c r="D3204" s="21" t="s">
        <v>79</v>
      </c>
      <c r="E3204" s="21" t="s">
        <v>70</v>
      </c>
      <c r="F3204" s="21" t="s">
        <v>71</v>
      </c>
      <c r="G3204" s="21">
        <v>0</v>
      </c>
      <c r="H3204" s="21">
        <v>2</v>
      </c>
    </row>
    <row r="3205" spans="1:8" x14ac:dyDescent="0.25">
      <c r="A3205" s="21">
        <v>2035</v>
      </c>
      <c r="B3205" s="21">
        <v>2</v>
      </c>
      <c r="C3205" s="21">
        <v>4</v>
      </c>
      <c r="D3205" s="21" t="s">
        <v>79</v>
      </c>
      <c r="E3205" s="21" t="s">
        <v>70</v>
      </c>
      <c r="F3205" s="21" t="s">
        <v>71</v>
      </c>
      <c r="G3205" s="21">
        <v>1</v>
      </c>
      <c r="H3205" s="21">
        <v>40</v>
      </c>
    </row>
    <row r="3206" spans="1:8" x14ac:dyDescent="0.25">
      <c r="A3206" s="21">
        <v>2035</v>
      </c>
      <c r="B3206" s="21">
        <v>2</v>
      </c>
      <c r="C3206" s="21">
        <v>4</v>
      </c>
      <c r="D3206" s="21" t="s">
        <v>79</v>
      </c>
      <c r="E3206" s="21" t="s">
        <v>70</v>
      </c>
      <c r="F3206" s="21" t="s">
        <v>71</v>
      </c>
      <c r="G3206" s="21">
        <v>2</v>
      </c>
      <c r="H3206" s="21">
        <v>73</v>
      </c>
    </row>
    <row r="3207" spans="1:8" x14ac:dyDescent="0.25">
      <c r="A3207" s="21">
        <v>2035</v>
      </c>
      <c r="B3207" s="21">
        <v>2</v>
      </c>
      <c r="C3207" s="21">
        <v>4</v>
      </c>
      <c r="D3207" s="21" t="s">
        <v>79</v>
      </c>
      <c r="E3207" s="21" t="s">
        <v>70</v>
      </c>
      <c r="F3207" s="21" t="s">
        <v>71</v>
      </c>
      <c r="G3207" s="21">
        <v>3</v>
      </c>
      <c r="H3207" s="21">
        <v>28</v>
      </c>
    </row>
    <row r="3208" spans="1:8" x14ac:dyDescent="0.25">
      <c r="A3208" s="21">
        <v>2035</v>
      </c>
      <c r="B3208" s="21">
        <v>2</v>
      </c>
      <c r="C3208" s="21">
        <v>4</v>
      </c>
      <c r="D3208" s="21" t="s">
        <v>79</v>
      </c>
      <c r="E3208" s="21" t="s">
        <v>70</v>
      </c>
      <c r="F3208" s="21" t="s">
        <v>71</v>
      </c>
      <c r="G3208" s="21">
        <v>4</v>
      </c>
      <c r="H3208" s="21">
        <v>13</v>
      </c>
    </row>
    <row r="3209" spans="1:8" x14ac:dyDescent="0.25">
      <c r="A3209" s="21">
        <v>2035</v>
      </c>
      <c r="B3209" s="21">
        <v>2</v>
      </c>
      <c r="C3209" s="21">
        <v>4</v>
      </c>
      <c r="D3209" s="21" t="s">
        <v>79</v>
      </c>
      <c r="E3209" s="21" t="s">
        <v>70</v>
      </c>
      <c r="F3209" s="21" t="s">
        <v>72</v>
      </c>
      <c r="G3209" s="21">
        <v>1</v>
      </c>
      <c r="H3209" s="21">
        <v>9</v>
      </c>
    </row>
    <row r="3210" spans="1:8" x14ac:dyDescent="0.25">
      <c r="A3210" s="21">
        <v>2035</v>
      </c>
      <c r="B3210" s="21">
        <v>2</v>
      </c>
      <c r="C3210" s="21">
        <v>4</v>
      </c>
      <c r="D3210" s="21" t="s">
        <v>79</v>
      </c>
      <c r="E3210" s="21" t="s">
        <v>70</v>
      </c>
      <c r="F3210" s="21" t="s">
        <v>72</v>
      </c>
      <c r="G3210" s="21">
        <v>2</v>
      </c>
      <c r="H3210" s="21">
        <v>19</v>
      </c>
    </row>
    <row r="3211" spans="1:8" x14ac:dyDescent="0.25">
      <c r="A3211" s="21">
        <v>2035</v>
      </c>
      <c r="B3211" s="21">
        <v>2</v>
      </c>
      <c r="C3211" s="21">
        <v>4</v>
      </c>
      <c r="D3211" s="21" t="s">
        <v>79</v>
      </c>
      <c r="E3211" s="21" t="s">
        <v>70</v>
      </c>
      <c r="F3211" s="21" t="s">
        <v>72</v>
      </c>
      <c r="G3211" s="21">
        <v>3</v>
      </c>
      <c r="H3211" s="21">
        <v>7</v>
      </c>
    </row>
    <row r="3212" spans="1:8" x14ac:dyDescent="0.25">
      <c r="A3212" s="21">
        <v>2035</v>
      </c>
      <c r="B3212" s="21">
        <v>2</v>
      </c>
      <c r="C3212" s="21">
        <v>4</v>
      </c>
      <c r="D3212" s="21" t="s">
        <v>79</v>
      </c>
      <c r="E3212" s="21" t="s">
        <v>70</v>
      </c>
      <c r="F3212" s="21" t="s">
        <v>72</v>
      </c>
      <c r="G3212" s="21">
        <v>4</v>
      </c>
      <c r="H3212" s="21">
        <v>7</v>
      </c>
    </row>
    <row r="3213" spans="1:8" x14ac:dyDescent="0.25">
      <c r="A3213" s="21">
        <v>2035</v>
      </c>
      <c r="B3213" s="21">
        <v>2</v>
      </c>
      <c r="C3213" s="21">
        <v>4</v>
      </c>
      <c r="D3213" s="21" t="s">
        <v>79</v>
      </c>
      <c r="E3213" s="21" t="s">
        <v>73</v>
      </c>
      <c r="F3213" s="21" t="s">
        <v>71</v>
      </c>
      <c r="G3213" s="21">
        <v>0</v>
      </c>
      <c r="H3213" s="21">
        <v>10</v>
      </c>
    </row>
    <row r="3214" spans="1:8" x14ac:dyDescent="0.25">
      <c r="A3214" s="21">
        <v>2035</v>
      </c>
      <c r="B3214" s="21">
        <v>2</v>
      </c>
      <c r="C3214" s="21">
        <v>4</v>
      </c>
      <c r="D3214" s="21" t="s">
        <v>79</v>
      </c>
      <c r="E3214" s="21" t="s">
        <v>73</v>
      </c>
      <c r="F3214" s="21" t="s">
        <v>71</v>
      </c>
      <c r="G3214" s="21">
        <v>1</v>
      </c>
      <c r="H3214" s="21">
        <v>50</v>
      </c>
    </row>
    <row r="3215" spans="1:8" x14ac:dyDescent="0.25">
      <c r="A3215" s="21">
        <v>2035</v>
      </c>
      <c r="B3215" s="21">
        <v>2</v>
      </c>
      <c r="C3215" s="21">
        <v>4</v>
      </c>
      <c r="D3215" s="21" t="s">
        <v>79</v>
      </c>
      <c r="E3215" s="21" t="s">
        <v>73</v>
      </c>
      <c r="F3215" s="21" t="s">
        <v>71</v>
      </c>
      <c r="G3215" s="21">
        <v>2</v>
      </c>
      <c r="H3215" s="21">
        <v>134</v>
      </c>
    </row>
    <row r="3216" spans="1:8" x14ac:dyDescent="0.25">
      <c r="A3216" s="21">
        <v>2035</v>
      </c>
      <c r="B3216" s="21">
        <v>2</v>
      </c>
      <c r="C3216" s="21">
        <v>4</v>
      </c>
      <c r="D3216" s="21" t="s">
        <v>79</v>
      </c>
      <c r="E3216" s="21" t="s">
        <v>73</v>
      </c>
      <c r="F3216" s="21" t="s">
        <v>71</v>
      </c>
      <c r="G3216" s="21">
        <v>3</v>
      </c>
      <c r="H3216" s="21">
        <v>47</v>
      </c>
    </row>
    <row r="3217" spans="1:8" x14ac:dyDescent="0.25">
      <c r="A3217" s="21">
        <v>2035</v>
      </c>
      <c r="B3217" s="21">
        <v>2</v>
      </c>
      <c r="C3217" s="21">
        <v>4</v>
      </c>
      <c r="D3217" s="21" t="s">
        <v>79</v>
      </c>
      <c r="E3217" s="21" t="s">
        <v>73</v>
      </c>
      <c r="F3217" s="21" t="s">
        <v>71</v>
      </c>
      <c r="G3217" s="21">
        <v>4</v>
      </c>
      <c r="H3217" s="21">
        <v>54</v>
      </c>
    </row>
    <row r="3218" spans="1:8" x14ac:dyDescent="0.25">
      <c r="A3218" s="21">
        <v>2035</v>
      </c>
      <c r="B3218" s="21">
        <v>2</v>
      </c>
      <c r="C3218" s="21">
        <v>4</v>
      </c>
      <c r="D3218" s="21" t="s">
        <v>79</v>
      </c>
      <c r="E3218" s="21" t="s">
        <v>73</v>
      </c>
      <c r="F3218" s="21" t="s">
        <v>72</v>
      </c>
      <c r="G3218" s="21">
        <v>0</v>
      </c>
      <c r="H3218" s="21">
        <v>1</v>
      </c>
    </row>
    <row r="3219" spans="1:8" x14ac:dyDescent="0.25">
      <c r="A3219" s="21">
        <v>2035</v>
      </c>
      <c r="B3219" s="21">
        <v>2</v>
      </c>
      <c r="C3219" s="21">
        <v>4</v>
      </c>
      <c r="D3219" s="21" t="s">
        <v>79</v>
      </c>
      <c r="E3219" s="21" t="s">
        <v>73</v>
      </c>
      <c r="F3219" s="21" t="s">
        <v>72</v>
      </c>
      <c r="G3219" s="21">
        <v>1</v>
      </c>
      <c r="H3219" s="21">
        <v>1</v>
      </c>
    </row>
    <row r="3220" spans="1:8" x14ac:dyDescent="0.25">
      <c r="A3220" s="21">
        <v>2035</v>
      </c>
      <c r="B3220" s="21">
        <v>2</v>
      </c>
      <c r="C3220" s="21">
        <v>4</v>
      </c>
      <c r="D3220" s="21" t="s">
        <v>79</v>
      </c>
      <c r="E3220" s="21" t="s">
        <v>73</v>
      </c>
      <c r="F3220" s="21" t="s">
        <v>72</v>
      </c>
      <c r="G3220" s="21">
        <v>2</v>
      </c>
      <c r="H3220" s="21">
        <v>2</v>
      </c>
    </row>
    <row r="3221" spans="1:8" x14ac:dyDescent="0.25">
      <c r="A3221" s="21">
        <v>2035</v>
      </c>
      <c r="B3221" s="21">
        <v>2</v>
      </c>
      <c r="C3221" s="21">
        <v>4</v>
      </c>
      <c r="D3221" s="21" t="s">
        <v>79</v>
      </c>
      <c r="E3221" s="21" t="s">
        <v>76</v>
      </c>
      <c r="F3221" s="21" t="s">
        <v>71</v>
      </c>
      <c r="G3221" s="21">
        <v>1</v>
      </c>
      <c r="H3221" s="21">
        <v>1</v>
      </c>
    </row>
    <row r="3222" spans="1:8" x14ac:dyDescent="0.25">
      <c r="A3222" s="21">
        <v>2035</v>
      </c>
      <c r="B3222" s="21">
        <v>2</v>
      </c>
      <c r="C3222" s="21">
        <v>4</v>
      </c>
      <c r="D3222" s="21" t="s">
        <v>79</v>
      </c>
      <c r="E3222" s="21" t="s">
        <v>76</v>
      </c>
      <c r="F3222" s="21" t="s">
        <v>71</v>
      </c>
      <c r="G3222" s="21">
        <v>2</v>
      </c>
      <c r="H3222" s="21">
        <v>1</v>
      </c>
    </row>
    <row r="3223" spans="1:8" x14ac:dyDescent="0.25">
      <c r="A3223" s="21">
        <v>2035</v>
      </c>
      <c r="B3223" s="21">
        <v>2</v>
      </c>
      <c r="C3223" s="21">
        <v>4</v>
      </c>
      <c r="D3223" s="21" t="s">
        <v>79</v>
      </c>
      <c r="E3223" s="21" t="s">
        <v>76</v>
      </c>
      <c r="F3223" s="21" t="s">
        <v>71</v>
      </c>
      <c r="G3223" s="21">
        <v>3</v>
      </c>
      <c r="H3223" s="21">
        <v>3</v>
      </c>
    </row>
    <row r="3224" spans="1:8" x14ac:dyDescent="0.25">
      <c r="A3224" s="21">
        <v>2035</v>
      </c>
      <c r="B3224" s="21">
        <v>2</v>
      </c>
      <c r="C3224" s="21">
        <v>4</v>
      </c>
      <c r="D3224" s="21" t="s">
        <v>79</v>
      </c>
      <c r="E3224" s="21" t="s">
        <v>76</v>
      </c>
      <c r="F3224" s="21" t="s">
        <v>71</v>
      </c>
      <c r="G3224" s="21">
        <v>4</v>
      </c>
      <c r="H3224" s="21">
        <v>2</v>
      </c>
    </row>
    <row r="3225" spans="1:8" x14ac:dyDescent="0.25">
      <c r="A3225" s="21">
        <v>2035</v>
      </c>
      <c r="B3225" s="21">
        <v>2</v>
      </c>
      <c r="C3225" s="21">
        <v>4</v>
      </c>
      <c r="D3225" s="21" t="s">
        <v>79</v>
      </c>
      <c r="E3225" s="21" t="s">
        <v>76</v>
      </c>
      <c r="F3225" s="21" t="s">
        <v>72</v>
      </c>
      <c r="G3225" s="21">
        <v>1</v>
      </c>
      <c r="H3225" s="21">
        <v>1</v>
      </c>
    </row>
    <row r="3226" spans="1:8" x14ac:dyDescent="0.25">
      <c r="A3226" s="21">
        <v>2035</v>
      </c>
      <c r="B3226" s="21">
        <v>2</v>
      </c>
      <c r="C3226" s="21">
        <v>4</v>
      </c>
      <c r="D3226" s="21" t="s">
        <v>78</v>
      </c>
      <c r="E3226" s="21" t="s">
        <v>70</v>
      </c>
      <c r="F3226" s="21" t="s">
        <v>71</v>
      </c>
      <c r="G3226" s="21">
        <v>0</v>
      </c>
      <c r="H3226" s="21">
        <v>3</v>
      </c>
    </row>
    <row r="3227" spans="1:8" x14ac:dyDescent="0.25">
      <c r="A3227" s="21">
        <v>2035</v>
      </c>
      <c r="B3227" s="21">
        <v>2</v>
      </c>
      <c r="C3227" s="21">
        <v>4</v>
      </c>
      <c r="D3227" s="21" t="s">
        <v>78</v>
      </c>
      <c r="E3227" s="21" t="s">
        <v>70</v>
      </c>
      <c r="F3227" s="21" t="s">
        <v>71</v>
      </c>
      <c r="G3227" s="21">
        <v>1</v>
      </c>
      <c r="H3227" s="21">
        <v>18</v>
      </c>
    </row>
    <row r="3228" spans="1:8" x14ac:dyDescent="0.25">
      <c r="A3228" s="21">
        <v>2035</v>
      </c>
      <c r="B3228" s="21">
        <v>2</v>
      </c>
      <c r="C3228" s="21">
        <v>4</v>
      </c>
      <c r="D3228" s="21" t="s">
        <v>78</v>
      </c>
      <c r="E3228" s="21" t="s">
        <v>70</v>
      </c>
      <c r="F3228" s="21" t="s">
        <v>71</v>
      </c>
      <c r="G3228" s="21">
        <v>2</v>
      </c>
      <c r="H3228" s="21">
        <v>54</v>
      </c>
    </row>
    <row r="3229" spans="1:8" x14ac:dyDescent="0.25">
      <c r="A3229" s="21">
        <v>2035</v>
      </c>
      <c r="B3229" s="21">
        <v>2</v>
      </c>
      <c r="C3229" s="21">
        <v>4</v>
      </c>
      <c r="D3229" s="21" t="s">
        <v>78</v>
      </c>
      <c r="E3229" s="21" t="s">
        <v>70</v>
      </c>
      <c r="F3229" s="21" t="s">
        <v>71</v>
      </c>
      <c r="G3229" s="21">
        <v>3</v>
      </c>
      <c r="H3229" s="21">
        <v>18</v>
      </c>
    </row>
    <row r="3230" spans="1:8" x14ac:dyDescent="0.25">
      <c r="A3230" s="21">
        <v>2035</v>
      </c>
      <c r="B3230" s="21">
        <v>2</v>
      </c>
      <c r="C3230" s="21">
        <v>4</v>
      </c>
      <c r="D3230" s="21" t="s">
        <v>78</v>
      </c>
      <c r="E3230" s="21" t="s">
        <v>70</v>
      </c>
      <c r="F3230" s="21" t="s">
        <v>71</v>
      </c>
      <c r="G3230" s="21">
        <v>4</v>
      </c>
      <c r="H3230" s="21">
        <v>16</v>
      </c>
    </row>
    <row r="3231" spans="1:8" x14ac:dyDescent="0.25">
      <c r="A3231" s="21">
        <v>2035</v>
      </c>
      <c r="B3231" s="21">
        <v>2</v>
      </c>
      <c r="C3231" s="21">
        <v>4</v>
      </c>
      <c r="D3231" s="21" t="s">
        <v>78</v>
      </c>
      <c r="E3231" s="21" t="s">
        <v>70</v>
      </c>
      <c r="F3231" s="21" t="s">
        <v>72</v>
      </c>
      <c r="G3231" s="21">
        <v>1</v>
      </c>
      <c r="H3231" s="21">
        <v>18</v>
      </c>
    </row>
    <row r="3232" spans="1:8" x14ac:dyDescent="0.25">
      <c r="A3232" s="21">
        <v>2035</v>
      </c>
      <c r="B3232" s="21">
        <v>2</v>
      </c>
      <c r="C3232" s="21">
        <v>4</v>
      </c>
      <c r="D3232" s="21" t="s">
        <v>78</v>
      </c>
      <c r="E3232" s="21" t="s">
        <v>70</v>
      </c>
      <c r="F3232" s="21" t="s">
        <v>72</v>
      </c>
      <c r="G3232" s="21">
        <v>2</v>
      </c>
      <c r="H3232" s="21">
        <v>75</v>
      </c>
    </row>
    <row r="3233" spans="1:8" x14ac:dyDescent="0.25">
      <c r="A3233" s="21">
        <v>2035</v>
      </c>
      <c r="B3233" s="21">
        <v>2</v>
      </c>
      <c r="C3233" s="21">
        <v>4</v>
      </c>
      <c r="D3233" s="21" t="s">
        <v>78</v>
      </c>
      <c r="E3233" s="21" t="s">
        <v>70</v>
      </c>
      <c r="F3233" s="21" t="s">
        <v>72</v>
      </c>
      <c r="G3233" s="21">
        <v>3</v>
      </c>
      <c r="H3233" s="21">
        <v>29</v>
      </c>
    </row>
    <row r="3234" spans="1:8" x14ac:dyDescent="0.25">
      <c r="A3234" s="21">
        <v>2035</v>
      </c>
      <c r="B3234" s="21">
        <v>2</v>
      </c>
      <c r="C3234" s="21">
        <v>4</v>
      </c>
      <c r="D3234" s="21" t="s">
        <v>78</v>
      </c>
      <c r="E3234" s="21" t="s">
        <v>70</v>
      </c>
      <c r="F3234" s="21" t="s">
        <v>72</v>
      </c>
      <c r="G3234" s="21">
        <v>4</v>
      </c>
      <c r="H3234" s="21">
        <v>21</v>
      </c>
    </row>
    <row r="3235" spans="1:8" x14ac:dyDescent="0.25">
      <c r="A3235" s="21">
        <v>2035</v>
      </c>
      <c r="B3235" s="21">
        <v>2</v>
      </c>
      <c r="C3235" s="21">
        <v>4</v>
      </c>
      <c r="D3235" s="21" t="s">
        <v>78</v>
      </c>
      <c r="E3235" s="21" t="s">
        <v>73</v>
      </c>
      <c r="F3235" s="21" t="s">
        <v>71</v>
      </c>
      <c r="G3235" s="21">
        <v>0</v>
      </c>
      <c r="H3235" s="21">
        <v>3</v>
      </c>
    </row>
    <row r="3236" spans="1:8" x14ac:dyDescent="0.25">
      <c r="A3236" s="21">
        <v>2035</v>
      </c>
      <c r="B3236" s="21">
        <v>2</v>
      </c>
      <c r="C3236" s="21">
        <v>4</v>
      </c>
      <c r="D3236" s="21" t="s">
        <v>78</v>
      </c>
      <c r="E3236" s="21" t="s">
        <v>73</v>
      </c>
      <c r="F3236" s="21" t="s">
        <v>71</v>
      </c>
      <c r="G3236" s="21">
        <v>1</v>
      </c>
      <c r="H3236" s="21">
        <v>36</v>
      </c>
    </row>
    <row r="3237" spans="1:8" x14ac:dyDescent="0.25">
      <c r="A3237" s="21">
        <v>2035</v>
      </c>
      <c r="B3237" s="21">
        <v>2</v>
      </c>
      <c r="C3237" s="21">
        <v>4</v>
      </c>
      <c r="D3237" s="21" t="s">
        <v>78</v>
      </c>
      <c r="E3237" s="21" t="s">
        <v>73</v>
      </c>
      <c r="F3237" s="21" t="s">
        <v>71</v>
      </c>
      <c r="G3237" s="21">
        <v>2</v>
      </c>
      <c r="H3237" s="21">
        <v>81</v>
      </c>
    </row>
    <row r="3238" spans="1:8" x14ac:dyDescent="0.25">
      <c r="A3238" s="21">
        <v>2035</v>
      </c>
      <c r="B3238" s="21">
        <v>2</v>
      </c>
      <c r="C3238" s="21">
        <v>4</v>
      </c>
      <c r="D3238" s="21" t="s">
        <v>78</v>
      </c>
      <c r="E3238" s="21" t="s">
        <v>73</v>
      </c>
      <c r="F3238" s="21" t="s">
        <v>71</v>
      </c>
      <c r="G3238" s="21">
        <v>3</v>
      </c>
      <c r="H3238" s="21">
        <v>38</v>
      </c>
    </row>
    <row r="3239" spans="1:8" x14ac:dyDescent="0.25">
      <c r="A3239" s="21">
        <v>2035</v>
      </c>
      <c r="B3239" s="21">
        <v>2</v>
      </c>
      <c r="C3239" s="21">
        <v>4</v>
      </c>
      <c r="D3239" s="21" t="s">
        <v>78</v>
      </c>
      <c r="E3239" s="21" t="s">
        <v>73</v>
      </c>
      <c r="F3239" s="21" t="s">
        <v>71</v>
      </c>
      <c r="G3239" s="21">
        <v>4</v>
      </c>
      <c r="H3239" s="21">
        <v>23</v>
      </c>
    </row>
    <row r="3240" spans="1:8" x14ac:dyDescent="0.25">
      <c r="A3240" s="21">
        <v>2035</v>
      </c>
      <c r="B3240" s="21">
        <v>2</v>
      </c>
      <c r="C3240" s="21">
        <v>4</v>
      </c>
      <c r="D3240" s="21" t="s">
        <v>78</v>
      </c>
      <c r="E3240" s="21" t="s">
        <v>73</v>
      </c>
      <c r="F3240" s="21" t="s">
        <v>72</v>
      </c>
      <c r="G3240" s="21">
        <v>1</v>
      </c>
      <c r="H3240" s="21">
        <v>3</v>
      </c>
    </row>
    <row r="3241" spans="1:8" x14ac:dyDescent="0.25">
      <c r="A3241" s="21">
        <v>2035</v>
      </c>
      <c r="B3241" s="21">
        <v>2</v>
      </c>
      <c r="C3241" s="21">
        <v>4</v>
      </c>
      <c r="D3241" s="21" t="s">
        <v>78</v>
      </c>
      <c r="E3241" s="21" t="s">
        <v>73</v>
      </c>
      <c r="F3241" s="21" t="s">
        <v>72</v>
      </c>
      <c r="G3241" s="21">
        <v>2</v>
      </c>
      <c r="H3241" s="21">
        <v>10</v>
      </c>
    </row>
    <row r="3242" spans="1:8" x14ac:dyDescent="0.25">
      <c r="A3242" s="21">
        <v>2035</v>
      </c>
      <c r="B3242" s="21">
        <v>2</v>
      </c>
      <c r="C3242" s="21">
        <v>4</v>
      </c>
      <c r="D3242" s="21" t="s">
        <v>78</v>
      </c>
      <c r="E3242" s="21" t="s">
        <v>73</v>
      </c>
      <c r="F3242" s="21" t="s">
        <v>72</v>
      </c>
      <c r="G3242" s="21">
        <v>3</v>
      </c>
      <c r="H3242" s="21">
        <v>7</v>
      </c>
    </row>
    <row r="3243" spans="1:8" x14ac:dyDescent="0.25">
      <c r="A3243" s="21">
        <v>2035</v>
      </c>
      <c r="B3243" s="21">
        <v>2</v>
      </c>
      <c r="C3243" s="21">
        <v>4</v>
      </c>
      <c r="D3243" s="21" t="s">
        <v>78</v>
      </c>
      <c r="E3243" s="21" t="s">
        <v>73</v>
      </c>
      <c r="F3243" s="21" t="s">
        <v>72</v>
      </c>
      <c r="G3243" s="21">
        <v>4</v>
      </c>
      <c r="H3243" s="21">
        <v>5</v>
      </c>
    </row>
    <row r="3244" spans="1:8" x14ac:dyDescent="0.25">
      <c r="A3244" s="21">
        <v>2035</v>
      </c>
      <c r="B3244" s="21">
        <v>2</v>
      </c>
      <c r="C3244" s="21">
        <v>4</v>
      </c>
      <c r="D3244" s="21" t="s">
        <v>78</v>
      </c>
      <c r="E3244" s="21" t="s">
        <v>76</v>
      </c>
      <c r="F3244" s="21" t="s">
        <v>71</v>
      </c>
      <c r="G3244" s="21">
        <v>0</v>
      </c>
      <c r="H3244" s="21">
        <v>2</v>
      </c>
    </row>
    <row r="3245" spans="1:8" x14ac:dyDescent="0.25">
      <c r="A3245" s="21">
        <v>2035</v>
      </c>
      <c r="B3245" s="21">
        <v>2</v>
      </c>
      <c r="C3245" s="21">
        <v>4</v>
      </c>
      <c r="D3245" s="21" t="s">
        <v>78</v>
      </c>
      <c r="E3245" s="21" t="s">
        <v>76</v>
      </c>
      <c r="F3245" s="21" t="s">
        <v>71</v>
      </c>
      <c r="G3245" s="21">
        <v>1</v>
      </c>
      <c r="H3245" s="21">
        <v>2</v>
      </c>
    </row>
    <row r="3246" spans="1:8" x14ac:dyDescent="0.25">
      <c r="A3246" s="21">
        <v>2035</v>
      </c>
      <c r="B3246" s="21">
        <v>2</v>
      </c>
      <c r="C3246" s="21">
        <v>4</v>
      </c>
      <c r="D3246" s="21" t="s">
        <v>78</v>
      </c>
      <c r="E3246" s="21" t="s">
        <v>76</v>
      </c>
      <c r="F3246" s="21" t="s">
        <v>71</v>
      </c>
      <c r="G3246" s="21">
        <v>2</v>
      </c>
      <c r="H3246" s="21">
        <v>2</v>
      </c>
    </row>
    <row r="3247" spans="1:8" x14ac:dyDescent="0.25">
      <c r="A3247" s="21">
        <v>2035</v>
      </c>
      <c r="B3247" s="21">
        <v>2</v>
      </c>
      <c r="C3247" s="21">
        <v>4</v>
      </c>
      <c r="D3247" s="21" t="s">
        <v>78</v>
      </c>
      <c r="E3247" s="21" t="s">
        <v>76</v>
      </c>
      <c r="F3247" s="21" t="s">
        <v>71</v>
      </c>
      <c r="G3247" s="21">
        <v>3</v>
      </c>
      <c r="H3247" s="21">
        <v>1</v>
      </c>
    </row>
    <row r="3248" spans="1:8" x14ac:dyDescent="0.25">
      <c r="A3248" s="21">
        <v>2035</v>
      </c>
      <c r="B3248" s="21">
        <v>2</v>
      </c>
      <c r="C3248" s="21">
        <v>4</v>
      </c>
      <c r="D3248" s="21" t="s">
        <v>78</v>
      </c>
      <c r="E3248" s="21" t="s">
        <v>76</v>
      </c>
      <c r="F3248" s="21" t="s">
        <v>71</v>
      </c>
      <c r="G3248" s="21">
        <v>4</v>
      </c>
      <c r="H3248" s="21">
        <v>2</v>
      </c>
    </row>
    <row r="3249" spans="1:8" x14ac:dyDescent="0.25">
      <c r="A3249" s="21">
        <v>2035</v>
      </c>
      <c r="B3249" s="21">
        <v>2</v>
      </c>
      <c r="C3249" s="21">
        <v>4</v>
      </c>
      <c r="D3249" s="21" t="s">
        <v>78</v>
      </c>
      <c r="E3249" s="21" t="s">
        <v>76</v>
      </c>
      <c r="F3249" s="21" t="s">
        <v>72</v>
      </c>
      <c r="G3249" s="21">
        <v>0</v>
      </c>
      <c r="H3249" s="21">
        <v>2</v>
      </c>
    </row>
    <row r="3250" spans="1:8" x14ac:dyDescent="0.25">
      <c r="A3250" s="21">
        <v>2035</v>
      </c>
      <c r="B3250" s="21">
        <v>2</v>
      </c>
      <c r="C3250" s="21">
        <v>4</v>
      </c>
      <c r="D3250" s="21" t="s">
        <v>78</v>
      </c>
      <c r="E3250" s="21" t="s">
        <v>76</v>
      </c>
      <c r="F3250" s="21" t="s">
        <v>72</v>
      </c>
      <c r="G3250" s="21">
        <v>1</v>
      </c>
      <c r="H3250" s="21">
        <v>7</v>
      </c>
    </row>
    <row r="3251" spans="1:8" x14ac:dyDescent="0.25">
      <c r="A3251" s="21">
        <v>2035</v>
      </c>
      <c r="B3251" s="21">
        <v>2</v>
      </c>
      <c r="C3251" s="21">
        <v>4</v>
      </c>
      <c r="D3251" s="21" t="s">
        <v>78</v>
      </c>
      <c r="E3251" s="21" t="s">
        <v>76</v>
      </c>
      <c r="F3251" s="21" t="s">
        <v>72</v>
      </c>
      <c r="G3251" s="21">
        <v>2</v>
      </c>
      <c r="H3251" s="21">
        <v>9</v>
      </c>
    </row>
    <row r="3252" spans="1:8" x14ac:dyDescent="0.25">
      <c r="A3252" s="21">
        <v>2035</v>
      </c>
      <c r="B3252" s="21">
        <v>2</v>
      </c>
      <c r="C3252" s="21">
        <v>4</v>
      </c>
      <c r="D3252" s="21" t="s">
        <v>78</v>
      </c>
      <c r="E3252" s="21" t="s">
        <v>76</v>
      </c>
      <c r="F3252" s="21" t="s">
        <v>72</v>
      </c>
      <c r="G3252" s="21">
        <v>3</v>
      </c>
      <c r="H3252" s="21">
        <v>3</v>
      </c>
    </row>
    <row r="3253" spans="1:8" x14ac:dyDescent="0.25">
      <c r="A3253" s="21">
        <v>2035</v>
      </c>
      <c r="B3253" s="21">
        <v>2</v>
      </c>
      <c r="C3253" s="21">
        <v>4</v>
      </c>
      <c r="D3253" s="21" t="s">
        <v>78</v>
      </c>
      <c r="E3253" s="21" t="s">
        <v>76</v>
      </c>
      <c r="F3253" s="21" t="s">
        <v>72</v>
      </c>
      <c r="G3253" s="21">
        <v>4</v>
      </c>
      <c r="H3253" s="21">
        <v>1</v>
      </c>
    </row>
    <row r="3254" spans="1:8" x14ac:dyDescent="0.25">
      <c r="A3254" s="21">
        <v>2035</v>
      </c>
      <c r="B3254" s="21">
        <v>2</v>
      </c>
      <c r="C3254" s="21">
        <v>5</v>
      </c>
      <c r="D3254" s="21" t="s">
        <v>75</v>
      </c>
      <c r="E3254" s="21" t="s">
        <v>70</v>
      </c>
      <c r="F3254" s="21" t="s">
        <v>71</v>
      </c>
      <c r="G3254" s="21">
        <v>0</v>
      </c>
      <c r="H3254" s="21">
        <v>1</v>
      </c>
    </row>
    <row r="3255" spans="1:8" x14ac:dyDescent="0.25">
      <c r="A3255" s="21">
        <v>2035</v>
      </c>
      <c r="B3255" s="21">
        <v>2</v>
      </c>
      <c r="C3255" s="21">
        <v>5</v>
      </c>
      <c r="D3255" s="21" t="s">
        <v>75</v>
      </c>
      <c r="E3255" s="21" t="s">
        <v>70</v>
      </c>
      <c r="F3255" s="21" t="s">
        <v>71</v>
      </c>
      <c r="G3255" s="21">
        <v>1</v>
      </c>
      <c r="H3255" s="21">
        <v>1</v>
      </c>
    </row>
    <row r="3256" spans="1:8" x14ac:dyDescent="0.25">
      <c r="A3256" s="21">
        <v>2035</v>
      </c>
      <c r="B3256" s="21">
        <v>2</v>
      </c>
      <c r="C3256" s="21">
        <v>5</v>
      </c>
      <c r="D3256" s="21" t="s">
        <v>75</v>
      </c>
      <c r="E3256" s="21" t="s">
        <v>70</v>
      </c>
      <c r="F3256" s="21" t="s">
        <v>71</v>
      </c>
      <c r="G3256" s="21">
        <v>2</v>
      </c>
      <c r="H3256" s="21">
        <v>12</v>
      </c>
    </row>
    <row r="3257" spans="1:8" x14ac:dyDescent="0.25">
      <c r="A3257" s="21">
        <v>2035</v>
      </c>
      <c r="B3257" s="21">
        <v>2</v>
      </c>
      <c r="C3257" s="21">
        <v>5</v>
      </c>
      <c r="D3257" s="21" t="s">
        <v>75</v>
      </c>
      <c r="E3257" s="21" t="s">
        <v>70</v>
      </c>
      <c r="F3257" s="21" t="s">
        <v>71</v>
      </c>
      <c r="G3257" s="21">
        <v>3</v>
      </c>
      <c r="H3257" s="21">
        <v>10</v>
      </c>
    </row>
    <row r="3258" spans="1:8" x14ac:dyDescent="0.25">
      <c r="A3258" s="21">
        <v>2035</v>
      </c>
      <c r="B3258" s="21">
        <v>2</v>
      </c>
      <c r="C3258" s="21">
        <v>5</v>
      </c>
      <c r="D3258" s="21" t="s">
        <v>75</v>
      </c>
      <c r="E3258" s="21" t="s">
        <v>70</v>
      </c>
      <c r="F3258" s="21" t="s">
        <v>71</v>
      </c>
      <c r="G3258" s="21">
        <v>4</v>
      </c>
      <c r="H3258" s="21">
        <v>5</v>
      </c>
    </row>
    <row r="3259" spans="1:8" x14ac:dyDescent="0.25">
      <c r="A3259" s="21">
        <v>2035</v>
      </c>
      <c r="B3259" s="21">
        <v>2</v>
      </c>
      <c r="C3259" s="21">
        <v>5</v>
      </c>
      <c r="D3259" s="21" t="s">
        <v>75</v>
      </c>
      <c r="E3259" s="21" t="s">
        <v>70</v>
      </c>
      <c r="F3259" s="21" t="s">
        <v>72</v>
      </c>
      <c r="G3259" s="21">
        <v>1</v>
      </c>
      <c r="H3259" s="21">
        <v>20</v>
      </c>
    </row>
    <row r="3260" spans="1:8" x14ac:dyDescent="0.25">
      <c r="A3260" s="21">
        <v>2035</v>
      </c>
      <c r="B3260" s="21">
        <v>2</v>
      </c>
      <c r="C3260" s="21">
        <v>5</v>
      </c>
      <c r="D3260" s="21" t="s">
        <v>75</v>
      </c>
      <c r="E3260" s="21" t="s">
        <v>70</v>
      </c>
      <c r="F3260" s="21" t="s">
        <v>72</v>
      </c>
      <c r="G3260" s="21">
        <v>2</v>
      </c>
      <c r="H3260" s="21">
        <v>86</v>
      </c>
    </row>
    <row r="3261" spans="1:8" x14ac:dyDescent="0.25">
      <c r="A3261" s="21">
        <v>2035</v>
      </c>
      <c r="B3261" s="21">
        <v>2</v>
      </c>
      <c r="C3261" s="21">
        <v>5</v>
      </c>
      <c r="D3261" s="21" t="s">
        <v>75</v>
      </c>
      <c r="E3261" s="21" t="s">
        <v>70</v>
      </c>
      <c r="F3261" s="21" t="s">
        <v>72</v>
      </c>
      <c r="G3261" s="21">
        <v>3</v>
      </c>
      <c r="H3261" s="21">
        <v>47</v>
      </c>
    </row>
    <row r="3262" spans="1:8" x14ac:dyDescent="0.25">
      <c r="A3262" s="21">
        <v>2035</v>
      </c>
      <c r="B3262" s="21">
        <v>2</v>
      </c>
      <c r="C3262" s="21">
        <v>5</v>
      </c>
      <c r="D3262" s="21" t="s">
        <v>75</v>
      </c>
      <c r="E3262" s="21" t="s">
        <v>70</v>
      </c>
      <c r="F3262" s="21" t="s">
        <v>72</v>
      </c>
      <c r="G3262" s="21">
        <v>4</v>
      </c>
      <c r="H3262" s="21">
        <v>22</v>
      </c>
    </row>
    <row r="3263" spans="1:8" x14ac:dyDescent="0.25">
      <c r="A3263" s="21">
        <v>2035</v>
      </c>
      <c r="B3263" s="21">
        <v>2</v>
      </c>
      <c r="C3263" s="21">
        <v>5</v>
      </c>
      <c r="D3263" s="21" t="s">
        <v>75</v>
      </c>
      <c r="E3263" s="21" t="s">
        <v>73</v>
      </c>
      <c r="F3263" s="21" t="s">
        <v>71</v>
      </c>
      <c r="G3263" s="21">
        <v>0</v>
      </c>
      <c r="H3263" s="21">
        <v>1</v>
      </c>
    </row>
    <row r="3264" spans="1:8" x14ac:dyDescent="0.25">
      <c r="A3264" s="21">
        <v>2035</v>
      </c>
      <c r="B3264" s="21">
        <v>2</v>
      </c>
      <c r="C3264" s="21">
        <v>5</v>
      </c>
      <c r="D3264" s="21" t="s">
        <v>75</v>
      </c>
      <c r="E3264" s="21" t="s">
        <v>73</v>
      </c>
      <c r="F3264" s="21" t="s">
        <v>71</v>
      </c>
      <c r="G3264" s="21">
        <v>1</v>
      </c>
      <c r="H3264" s="21">
        <v>3</v>
      </c>
    </row>
    <row r="3265" spans="1:8" x14ac:dyDescent="0.25">
      <c r="A3265" s="21">
        <v>2035</v>
      </c>
      <c r="B3265" s="21">
        <v>2</v>
      </c>
      <c r="C3265" s="21">
        <v>5</v>
      </c>
      <c r="D3265" s="21" t="s">
        <v>75</v>
      </c>
      <c r="E3265" s="21" t="s">
        <v>73</v>
      </c>
      <c r="F3265" s="21" t="s">
        <v>71</v>
      </c>
      <c r="G3265" s="21">
        <v>2</v>
      </c>
      <c r="H3265" s="21">
        <v>9</v>
      </c>
    </row>
    <row r="3266" spans="1:8" x14ac:dyDescent="0.25">
      <c r="A3266" s="21">
        <v>2035</v>
      </c>
      <c r="B3266" s="21">
        <v>2</v>
      </c>
      <c r="C3266" s="21">
        <v>5</v>
      </c>
      <c r="D3266" s="21" t="s">
        <v>75</v>
      </c>
      <c r="E3266" s="21" t="s">
        <v>73</v>
      </c>
      <c r="F3266" s="21" t="s">
        <v>71</v>
      </c>
      <c r="G3266" s="21">
        <v>3</v>
      </c>
      <c r="H3266" s="21">
        <v>8</v>
      </c>
    </row>
    <row r="3267" spans="1:8" x14ac:dyDescent="0.25">
      <c r="A3267" s="21">
        <v>2035</v>
      </c>
      <c r="B3267" s="21">
        <v>2</v>
      </c>
      <c r="C3267" s="21">
        <v>5</v>
      </c>
      <c r="D3267" s="21" t="s">
        <v>75</v>
      </c>
      <c r="E3267" s="21" t="s">
        <v>73</v>
      </c>
      <c r="F3267" s="21" t="s">
        <v>71</v>
      </c>
      <c r="G3267" s="21">
        <v>4</v>
      </c>
      <c r="H3267" s="21">
        <v>3</v>
      </c>
    </row>
    <row r="3268" spans="1:8" x14ac:dyDescent="0.25">
      <c r="A3268" s="21">
        <v>2035</v>
      </c>
      <c r="B3268" s="21">
        <v>2</v>
      </c>
      <c r="C3268" s="21">
        <v>5</v>
      </c>
      <c r="D3268" s="21" t="s">
        <v>75</v>
      </c>
      <c r="E3268" s="21" t="s">
        <v>73</v>
      </c>
      <c r="F3268" s="21" t="s">
        <v>72</v>
      </c>
      <c r="G3268" s="21">
        <v>1</v>
      </c>
      <c r="H3268" s="21">
        <v>1</v>
      </c>
    </row>
    <row r="3269" spans="1:8" x14ac:dyDescent="0.25">
      <c r="A3269" s="21">
        <v>2035</v>
      </c>
      <c r="B3269" s="21">
        <v>2</v>
      </c>
      <c r="C3269" s="21">
        <v>5</v>
      </c>
      <c r="D3269" s="21" t="s">
        <v>75</v>
      </c>
      <c r="E3269" s="21" t="s">
        <v>73</v>
      </c>
      <c r="F3269" s="21" t="s">
        <v>72</v>
      </c>
      <c r="G3269" s="21">
        <v>2</v>
      </c>
      <c r="H3269" s="21">
        <v>5</v>
      </c>
    </row>
    <row r="3270" spans="1:8" x14ac:dyDescent="0.25">
      <c r="A3270" s="21">
        <v>2035</v>
      </c>
      <c r="B3270" s="21">
        <v>2</v>
      </c>
      <c r="C3270" s="21">
        <v>5</v>
      </c>
      <c r="D3270" s="21" t="s">
        <v>75</v>
      </c>
      <c r="E3270" s="21" t="s">
        <v>73</v>
      </c>
      <c r="F3270" s="21" t="s">
        <v>72</v>
      </c>
      <c r="G3270" s="21">
        <v>3</v>
      </c>
      <c r="H3270" s="21">
        <v>5</v>
      </c>
    </row>
    <row r="3271" spans="1:8" x14ac:dyDescent="0.25">
      <c r="A3271" s="21">
        <v>2035</v>
      </c>
      <c r="B3271" s="21">
        <v>2</v>
      </c>
      <c r="C3271" s="21">
        <v>5</v>
      </c>
      <c r="D3271" s="21" t="s">
        <v>75</v>
      </c>
      <c r="E3271" s="21" t="s">
        <v>73</v>
      </c>
      <c r="F3271" s="21" t="s">
        <v>72</v>
      </c>
      <c r="G3271" s="21">
        <v>4</v>
      </c>
      <c r="H3271" s="21">
        <v>5</v>
      </c>
    </row>
    <row r="3272" spans="1:8" x14ac:dyDescent="0.25">
      <c r="A3272" s="21">
        <v>2035</v>
      </c>
      <c r="B3272" s="21">
        <v>2</v>
      </c>
      <c r="C3272" s="21">
        <v>5</v>
      </c>
      <c r="D3272" s="21" t="s">
        <v>75</v>
      </c>
      <c r="E3272" s="21" t="s">
        <v>76</v>
      </c>
      <c r="F3272" s="21" t="s">
        <v>71</v>
      </c>
      <c r="G3272" s="21">
        <v>0</v>
      </c>
      <c r="H3272" s="21">
        <v>2</v>
      </c>
    </row>
    <row r="3273" spans="1:8" x14ac:dyDescent="0.25">
      <c r="A3273" s="21">
        <v>2035</v>
      </c>
      <c r="B3273" s="21">
        <v>2</v>
      </c>
      <c r="C3273" s="21">
        <v>5</v>
      </c>
      <c r="D3273" s="21" t="s">
        <v>75</v>
      </c>
      <c r="E3273" s="21" t="s">
        <v>76</v>
      </c>
      <c r="F3273" s="21" t="s">
        <v>71</v>
      </c>
      <c r="G3273" s="21">
        <v>1</v>
      </c>
      <c r="H3273" s="21">
        <v>3</v>
      </c>
    </row>
    <row r="3274" spans="1:8" x14ac:dyDescent="0.25">
      <c r="A3274" s="21">
        <v>2035</v>
      </c>
      <c r="B3274" s="21">
        <v>2</v>
      </c>
      <c r="C3274" s="21">
        <v>5</v>
      </c>
      <c r="D3274" s="21" t="s">
        <v>75</v>
      </c>
      <c r="E3274" s="21" t="s">
        <v>76</v>
      </c>
      <c r="F3274" s="21" t="s">
        <v>71</v>
      </c>
      <c r="G3274" s="21">
        <v>3</v>
      </c>
      <c r="H3274" s="21">
        <v>1</v>
      </c>
    </row>
    <row r="3275" spans="1:8" x14ac:dyDescent="0.25">
      <c r="A3275" s="21">
        <v>2035</v>
      </c>
      <c r="B3275" s="21">
        <v>2</v>
      </c>
      <c r="C3275" s="21">
        <v>5</v>
      </c>
      <c r="D3275" s="21" t="s">
        <v>75</v>
      </c>
      <c r="E3275" s="21" t="s">
        <v>76</v>
      </c>
      <c r="F3275" s="21" t="s">
        <v>72</v>
      </c>
      <c r="G3275" s="21">
        <v>0</v>
      </c>
      <c r="H3275" s="21">
        <v>3</v>
      </c>
    </row>
    <row r="3276" spans="1:8" x14ac:dyDescent="0.25">
      <c r="A3276" s="21">
        <v>2035</v>
      </c>
      <c r="B3276" s="21">
        <v>2</v>
      </c>
      <c r="C3276" s="21">
        <v>5</v>
      </c>
      <c r="D3276" s="21" t="s">
        <v>75</v>
      </c>
      <c r="E3276" s="21" t="s">
        <v>76</v>
      </c>
      <c r="F3276" s="21" t="s">
        <v>72</v>
      </c>
      <c r="G3276" s="21">
        <v>1</v>
      </c>
      <c r="H3276" s="21">
        <v>4</v>
      </c>
    </row>
    <row r="3277" spans="1:8" x14ac:dyDescent="0.25">
      <c r="A3277" s="21">
        <v>2035</v>
      </c>
      <c r="B3277" s="21">
        <v>2</v>
      </c>
      <c r="C3277" s="21">
        <v>5</v>
      </c>
      <c r="D3277" s="21" t="s">
        <v>75</v>
      </c>
      <c r="E3277" s="21" t="s">
        <v>76</v>
      </c>
      <c r="F3277" s="21" t="s">
        <v>72</v>
      </c>
      <c r="G3277" s="21">
        <v>2</v>
      </c>
      <c r="H3277" s="21">
        <v>3</v>
      </c>
    </row>
    <row r="3278" spans="1:8" x14ac:dyDescent="0.25">
      <c r="A3278" s="21">
        <v>2035</v>
      </c>
      <c r="B3278" s="21">
        <v>2</v>
      </c>
      <c r="C3278" s="21">
        <v>5</v>
      </c>
      <c r="D3278" s="21" t="s">
        <v>75</v>
      </c>
      <c r="E3278" s="21" t="s">
        <v>76</v>
      </c>
      <c r="F3278" s="21" t="s">
        <v>72</v>
      </c>
      <c r="G3278" s="21">
        <v>3</v>
      </c>
      <c r="H3278" s="21">
        <v>1</v>
      </c>
    </row>
    <row r="3279" spans="1:8" x14ac:dyDescent="0.25">
      <c r="A3279" s="21">
        <v>2035</v>
      </c>
      <c r="B3279" s="21">
        <v>2</v>
      </c>
      <c r="C3279" s="21">
        <v>5</v>
      </c>
      <c r="D3279" s="21" t="s">
        <v>75</v>
      </c>
      <c r="E3279" s="21" t="s">
        <v>76</v>
      </c>
      <c r="F3279" s="21" t="s">
        <v>72</v>
      </c>
      <c r="G3279" s="21">
        <v>4</v>
      </c>
      <c r="H3279" s="21">
        <v>1</v>
      </c>
    </row>
    <row r="3280" spans="1:8" x14ac:dyDescent="0.25">
      <c r="A3280" s="21">
        <v>2035</v>
      </c>
      <c r="B3280" s="21">
        <v>2</v>
      </c>
      <c r="C3280" s="21">
        <v>5</v>
      </c>
      <c r="D3280" s="21" t="s">
        <v>69</v>
      </c>
      <c r="E3280" s="21" t="s">
        <v>70</v>
      </c>
      <c r="F3280" s="21" t="s">
        <v>71</v>
      </c>
      <c r="G3280" s="21">
        <v>2</v>
      </c>
      <c r="H3280" s="21">
        <v>2</v>
      </c>
    </row>
    <row r="3281" spans="1:8" x14ac:dyDescent="0.25">
      <c r="A3281" s="21">
        <v>2035</v>
      </c>
      <c r="B3281" s="21">
        <v>2</v>
      </c>
      <c r="C3281" s="21">
        <v>5</v>
      </c>
      <c r="D3281" s="21" t="s">
        <v>69</v>
      </c>
      <c r="E3281" s="21" t="s">
        <v>70</v>
      </c>
      <c r="F3281" s="21" t="s">
        <v>72</v>
      </c>
      <c r="G3281" s="21">
        <v>0</v>
      </c>
      <c r="H3281" s="21">
        <v>1</v>
      </c>
    </row>
    <row r="3282" spans="1:8" x14ac:dyDescent="0.25">
      <c r="A3282" s="21">
        <v>2035</v>
      </c>
      <c r="B3282" s="21">
        <v>2</v>
      </c>
      <c r="C3282" s="21">
        <v>5</v>
      </c>
      <c r="D3282" s="21" t="s">
        <v>69</v>
      </c>
      <c r="E3282" s="21" t="s">
        <v>70</v>
      </c>
      <c r="F3282" s="21" t="s">
        <v>72</v>
      </c>
      <c r="G3282" s="21">
        <v>1</v>
      </c>
      <c r="H3282" s="21">
        <v>17</v>
      </c>
    </row>
    <row r="3283" spans="1:8" x14ac:dyDescent="0.25">
      <c r="A3283" s="21">
        <v>2035</v>
      </c>
      <c r="B3283" s="21">
        <v>2</v>
      </c>
      <c r="C3283" s="21">
        <v>5</v>
      </c>
      <c r="D3283" s="21" t="s">
        <v>69</v>
      </c>
      <c r="E3283" s="21" t="s">
        <v>70</v>
      </c>
      <c r="F3283" s="21" t="s">
        <v>72</v>
      </c>
      <c r="G3283" s="21">
        <v>2</v>
      </c>
      <c r="H3283" s="21">
        <v>57</v>
      </c>
    </row>
    <row r="3284" spans="1:8" x14ac:dyDescent="0.25">
      <c r="A3284" s="21">
        <v>2035</v>
      </c>
      <c r="B3284" s="21">
        <v>2</v>
      </c>
      <c r="C3284" s="21">
        <v>5</v>
      </c>
      <c r="D3284" s="21" t="s">
        <v>69</v>
      </c>
      <c r="E3284" s="21" t="s">
        <v>70</v>
      </c>
      <c r="F3284" s="21" t="s">
        <v>72</v>
      </c>
      <c r="G3284" s="21">
        <v>3</v>
      </c>
      <c r="H3284" s="21">
        <v>38</v>
      </c>
    </row>
    <row r="3285" spans="1:8" x14ac:dyDescent="0.25">
      <c r="A3285" s="21">
        <v>2035</v>
      </c>
      <c r="B3285" s="21">
        <v>2</v>
      </c>
      <c r="C3285" s="21">
        <v>5</v>
      </c>
      <c r="D3285" s="21" t="s">
        <v>69</v>
      </c>
      <c r="E3285" s="21" t="s">
        <v>70</v>
      </c>
      <c r="F3285" s="21" t="s">
        <v>72</v>
      </c>
      <c r="G3285" s="21">
        <v>4</v>
      </c>
      <c r="H3285" s="21">
        <v>25</v>
      </c>
    </row>
    <row r="3286" spans="1:8" x14ac:dyDescent="0.25">
      <c r="A3286" s="21">
        <v>2035</v>
      </c>
      <c r="B3286" s="21">
        <v>2</v>
      </c>
      <c r="C3286" s="21">
        <v>5</v>
      </c>
      <c r="D3286" s="21" t="s">
        <v>69</v>
      </c>
      <c r="E3286" s="21" t="s">
        <v>73</v>
      </c>
      <c r="F3286" s="21" t="s">
        <v>71</v>
      </c>
      <c r="G3286" s="21">
        <v>1</v>
      </c>
      <c r="H3286" s="21">
        <v>1</v>
      </c>
    </row>
    <row r="3287" spans="1:8" x14ac:dyDescent="0.25">
      <c r="A3287" s="21">
        <v>2035</v>
      </c>
      <c r="B3287" s="21">
        <v>2</v>
      </c>
      <c r="C3287" s="21">
        <v>5</v>
      </c>
      <c r="D3287" s="21" t="s">
        <v>69</v>
      </c>
      <c r="E3287" s="21" t="s">
        <v>73</v>
      </c>
      <c r="F3287" s="21" t="s">
        <v>72</v>
      </c>
      <c r="G3287" s="21">
        <v>1</v>
      </c>
      <c r="H3287" s="21">
        <v>1</v>
      </c>
    </row>
    <row r="3288" spans="1:8" x14ac:dyDescent="0.25">
      <c r="A3288" s="21">
        <v>2035</v>
      </c>
      <c r="B3288" s="21">
        <v>2</v>
      </c>
      <c r="C3288" s="21">
        <v>5</v>
      </c>
      <c r="D3288" s="21" t="s">
        <v>69</v>
      </c>
      <c r="E3288" s="21" t="s">
        <v>73</v>
      </c>
      <c r="F3288" s="21" t="s">
        <v>72</v>
      </c>
      <c r="G3288" s="21">
        <v>2</v>
      </c>
      <c r="H3288" s="21">
        <v>4</v>
      </c>
    </row>
    <row r="3289" spans="1:8" x14ac:dyDescent="0.25">
      <c r="A3289" s="21">
        <v>2035</v>
      </c>
      <c r="B3289" s="21">
        <v>2</v>
      </c>
      <c r="C3289" s="21">
        <v>5</v>
      </c>
      <c r="D3289" s="21" t="s">
        <v>69</v>
      </c>
      <c r="E3289" s="21" t="s">
        <v>73</v>
      </c>
      <c r="F3289" s="21" t="s">
        <v>72</v>
      </c>
      <c r="G3289" s="21">
        <v>3</v>
      </c>
      <c r="H3289" s="21">
        <v>4</v>
      </c>
    </row>
    <row r="3290" spans="1:8" x14ac:dyDescent="0.25">
      <c r="A3290" s="21">
        <v>2035</v>
      </c>
      <c r="B3290" s="21">
        <v>2</v>
      </c>
      <c r="C3290" s="21">
        <v>5</v>
      </c>
      <c r="D3290" s="21" t="s">
        <v>69</v>
      </c>
      <c r="E3290" s="21" t="s">
        <v>73</v>
      </c>
      <c r="F3290" s="21" t="s">
        <v>72</v>
      </c>
      <c r="G3290" s="21">
        <v>4</v>
      </c>
      <c r="H3290" s="21">
        <v>3</v>
      </c>
    </row>
    <row r="3291" spans="1:8" x14ac:dyDescent="0.25">
      <c r="A3291" s="21">
        <v>2035</v>
      </c>
      <c r="B3291" s="21">
        <v>2</v>
      </c>
      <c r="C3291" s="21">
        <v>5</v>
      </c>
      <c r="D3291" s="21" t="s">
        <v>69</v>
      </c>
      <c r="E3291" s="21" t="s">
        <v>76</v>
      </c>
      <c r="F3291" s="21" t="s">
        <v>71</v>
      </c>
      <c r="G3291" s="21">
        <v>4</v>
      </c>
      <c r="H3291" s="21">
        <v>1</v>
      </c>
    </row>
    <row r="3292" spans="1:8" x14ac:dyDescent="0.25">
      <c r="A3292" s="21">
        <v>2035</v>
      </c>
      <c r="B3292" s="21">
        <v>2</v>
      </c>
      <c r="C3292" s="21">
        <v>5</v>
      </c>
      <c r="D3292" s="21" t="s">
        <v>69</v>
      </c>
      <c r="E3292" s="21" t="s">
        <v>76</v>
      </c>
      <c r="F3292" s="21" t="s">
        <v>72</v>
      </c>
      <c r="G3292" s="21">
        <v>0</v>
      </c>
      <c r="H3292" s="21">
        <v>3</v>
      </c>
    </row>
    <row r="3293" spans="1:8" x14ac:dyDescent="0.25">
      <c r="A3293" s="21">
        <v>2035</v>
      </c>
      <c r="B3293" s="21">
        <v>2</v>
      </c>
      <c r="C3293" s="21">
        <v>5</v>
      </c>
      <c r="D3293" s="21" t="s">
        <v>69</v>
      </c>
      <c r="E3293" s="21" t="s">
        <v>76</v>
      </c>
      <c r="F3293" s="21" t="s">
        <v>72</v>
      </c>
      <c r="G3293" s="21">
        <v>1</v>
      </c>
      <c r="H3293" s="21">
        <v>3</v>
      </c>
    </row>
    <row r="3294" spans="1:8" x14ac:dyDescent="0.25">
      <c r="A3294" s="21">
        <v>2035</v>
      </c>
      <c r="B3294" s="21">
        <v>2</v>
      </c>
      <c r="C3294" s="21">
        <v>5</v>
      </c>
      <c r="D3294" s="21" t="s">
        <v>69</v>
      </c>
      <c r="E3294" s="21" t="s">
        <v>76</v>
      </c>
      <c r="F3294" s="21" t="s">
        <v>72</v>
      </c>
      <c r="G3294" s="21">
        <v>2</v>
      </c>
      <c r="H3294" s="21">
        <v>6</v>
      </c>
    </row>
    <row r="3295" spans="1:8" x14ac:dyDescent="0.25">
      <c r="A3295" s="21">
        <v>2035</v>
      </c>
      <c r="B3295" s="21">
        <v>2</v>
      </c>
      <c r="C3295" s="21">
        <v>5</v>
      </c>
      <c r="D3295" s="21" t="s">
        <v>69</v>
      </c>
      <c r="E3295" s="21" t="s">
        <v>76</v>
      </c>
      <c r="F3295" s="21" t="s">
        <v>72</v>
      </c>
      <c r="G3295" s="21">
        <v>3</v>
      </c>
      <c r="H3295" s="21">
        <v>1</v>
      </c>
    </row>
    <row r="3296" spans="1:8" x14ac:dyDescent="0.25">
      <c r="A3296" s="21">
        <v>2035</v>
      </c>
      <c r="B3296" s="21">
        <v>2</v>
      </c>
      <c r="C3296" s="21">
        <v>5</v>
      </c>
      <c r="D3296" s="21" t="s">
        <v>69</v>
      </c>
      <c r="E3296" s="21" t="s">
        <v>76</v>
      </c>
      <c r="F3296" s="21" t="s">
        <v>72</v>
      </c>
      <c r="G3296" s="21">
        <v>4</v>
      </c>
      <c r="H3296" s="21">
        <v>1</v>
      </c>
    </row>
    <row r="3297" spans="1:8" x14ac:dyDescent="0.25">
      <c r="A3297" s="21">
        <v>2035</v>
      </c>
      <c r="B3297" s="21">
        <v>2</v>
      </c>
      <c r="C3297" s="21">
        <v>5</v>
      </c>
      <c r="D3297" s="21" t="s">
        <v>77</v>
      </c>
      <c r="E3297" s="21" t="s">
        <v>70</v>
      </c>
      <c r="F3297" s="21" t="s">
        <v>71</v>
      </c>
      <c r="G3297" s="21">
        <v>0</v>
      </c>
      <c r="H3297" s="21">
        <v>2</v>
      </c>
    </row>
    <row r="3298" spans="1:8" x14ac:dyDescent="0.25">
      <c r="A3298" s="21">
        <v>2035</v>
      </c>
      <c r="B3298" s="21">
        <v>2</v>
      </c>
      <c r="C3298" s="21">
        <v>5</v>
      </c>
      <c r="D3298" s="21" t="s">
        <v>77</v>
      </c>
      <c r="E3298" s="21" t="s">
        <v>70</v>
      </c>
      <c r="F3298" s="21" t="s">
        <v>71</v>
      </c>
      <c r="G3298" s="21">
        <v>1</v>
      </c>
      <c r="H3298" s="21">
        <v>30</v>
      </c>
    </row>
    <row r="3299" spans="1:8" x14ac:dyDescent="0.25">
      <c r="A3299" s="21">
        <v>2035</v>
      </c>
      <c r="B3299" s="21">
        <v>2</v>
      </c>
      <c r="C3299" s="21">
        <v>5</v>
      </c>
      <c r="D3299" s="21" t="s">
        <v>77</v>
      </c>
      <c r="E3299" s="21" t="s">
        <v>70</v>
      </c>
      <c r="F3299" s="21" t="s">
        <v>71</v>
      </c>
      <c r="G3299" s="21">
        <v>2</v>
      </c>
      <c r="H3299" s="21">
        <v>78</v>
      </c>
    </row>
    <row r="3300" spans="1:8" x14ac:dyDescent="0.25">
      <c r="A3300" s="21">
        <v>2035</v>
      </c>
      <c r="B3300" s="21">
        <v>2</v>
      </c>
      <c r="C3300" s="21">
        <v>5</v>
      </c>
      <c r="D3300" s="21" t="s">
        <v>77</v>
      </c>
      <c r="E3300" s="21" t="s">
        <v>70</v>
      </c>
      <c r="F3300" s="21" t="s">
        <v>71</v>
      </c>
      <c r="G3300" s="21">
        <v>3</v>
      </c>
      <c r="H3300" s="21">
        <v>39</v>
      </c>
    </row>
    <row r="3301" spans="1:8" x14ac:dyDescent="0.25">
      <c r="A3301" s="21">
        <v>2035</v>
      </c>
      <c r="B3301" s="21">
        <v>2</v>
      </c>
      <c r="C3301" s="21">
        <v>5</v>
      </c>
      <c r="D3301" s="21" t="s">
        <v>77</v>
      </c>
      <c r="E3301" s="21" t="s">
        <v>70</v>
      </c>
      <c r="F3301" s="21" t="s">
        <v>71</v>
      </c>
      <c r="G3301" s="21">
        <v>4</v>
      </c>
      <c r="H3301" s="21">
        <v>16</v>
      </c>
    </row>
    <row r="3302" spans="1:8" x14ac:dyDescent="0.25">
      <c r="A3302" s="21">
        <v>2035</v>
      </c>
      <c r="B3302" s="21">
        <v>2</v>
      </c>
      <c r="C3302" s="21">
        <v>5</v>
      </c>
      <c r="D3302" s="21" t="s">
        <v>77</v>
      </c>
      <c r="E3302" s="21" t="s">
        <v>70</v>
      </c>
      <c r="F3302" s="21" t="s">
        <v>72</v>
      </c>
      <c r="G3302" s="21">
        <v>1</v>
      </c>
      <c r="H3302" s="21">
        <v>6</v>
      </c>
    </row>
    <row r="3303" spans="1:8" x14ac:dyDescent="0.25">
      <c r="A3303" s="21">
        <v>2035</v>
      </c>
      <c r="B3303" s="21">
        <v>2</v>
      </c>
      <c r="C3303" s="21">
        <v>5</v>
      </c>
      <c r="D3303" s="21" t="s">
        <v>77</v>
      </c>
      <c r="E3303" s="21" t="s">
        <v>70</v>
      </c>
      <c r="F3303" s="21" t="s">
        <v>72</v>
      </c>
      <c r="G3303" s="21">
        <v>2</v>
      </c>
      <c r="H3303" s="21">
        <v>37</v>
      </c>
    </row>
    <row r="3304" spans="1:8" x14ac:dyDescent="0.25">
      <c r="A3304" s="21">
        <v>2035</v>
      </c>
      <c r="B3304" s="21">
        <v>2</v>
      </c>
      <c r="C3304" s="21">
        <v>5</v>
      </c>
      <c r="D3304" s="21" t="s">
        <v>77</v>
      </c>
      <c r="E3304" s="21" t="s">
        <v>70</v>
      </c>
      <c r="F3304" s="21" t="s">
        <v>72</v>
      </c>
      <c r="G3304" s="21">
        <v>3</v>
      </c>
      <c r="H3304" s="21">
        <v>22</v>
      </c>
    </row>
    <row r="3305" spans="1:8" x14ac:dyDescent="0.25">
      <c r="A3305" s="21">
        <v>2035</v>
      </c>
      <c r="B3305" s="21">
        <v>2</v>
      </c>
      <c r="C3305" s="21">
        <v>5</v>
      </c>
      <c r="D3305" s="21" t="s">
        <v>77</v>
      </c>
      <c r="E3305" s="21" t="s">
        <v>70</v>
      </c>
      <c r="F3305" s="21" t="s">
        <v>72</v>
      </c>
      <c r="G3305" s="21">
        <v>4</v>
      </c>
      <c r="H3305" s="21">
        <v>7</v>
      </c>
    </row>
    <row r="3306" spans="1:8" x14ac:dyDescent="0.25">
      <c r="A3306" s="21">
        <v>2035</v>
      </c>
      <c r="B3306" s="21">
        <v>2</v>
      </c>
      <c r="C3306" s="21">
        <v>5</v>
      </c>
      <c r="D3306" s="21" t="s">
        <v>77</v>
      </c>
      <c r="E3306" s="21" t="s">
        <v>73</v>
      </c>
      <c r="F3306" s="21" t="s">
        <v>71</v>
      </c>
      <c r="G3306" s="21">
        <v>0</v>
      </c>
      <c r="H3306" s="21">
        <v>1</v>
      </c>
    </row>
    <row r="3307" spans="1:8" x14ac:dyDescent="0.25">
      <c r="A3307" s="21">
        <v>2035</v>
      </c>
      <c r="B3307" s="21">
        <v>2</v>
      </c>
      <c r="C3307" s="21">
        <v>5</v>
      </c>
      <c r="D3307" s="21" t="s">
        <v>77</v>
      </c>
      <c r="E3307" s="21" t="s">
        <v>73</v>
      </c>
      <c r="F3307" s="21" t="s">
        <v>71</v>
      </c>
      <c r="G3307" s="21">
        <v>1</v>
      </c>
      <c r="H3307" s="21">
        <v>17</v>
      </c>
    </row>
    <row r="3308" spans="1:8" x14ac:dyDescent="0.25">
      <c r="A3308" s="21">
        <v>2035</v>
      </c>
      <c r="B3308" s="21">
        <v>2</v>
      </c>
      <c r="C3308" s="21">
        <v>5</v>
      </c>
      <c r="D3308" s="21" t="s">
        <v>77</v>
      </c>
      <c r="E3308" s="21" t="s">
        <v>73</v>
      </c>
      <c r="F3308" s="21" t="s">
        <v>71</v>
      </c>
      <c r="G3308" s="21">
        <v>2</v>
      </c>
      <c r="H3308" s="21">
        <v>30</v>
      </c>
    </row>
    <row r="3309" spans="1:8" x14ac:dyDescent="0.25">
      <c r="A3309" s="21">
        <v>2035</v>
      </c>
      <c r="B3309" s="21">
        <v>2</v>
      </c>
      <c r="C3309" s="21">
        <v>5</v>
      </c>
      <c r="D3309" s="21" t="s">
        <v>77</v>
      </c>
      <c r="E3309" s="21" t="s">
        <v>73</v>
      </c>
      <c r="F3309" s="21" t="s">
        <v>71</v>
      </c>
      <c r="G3309" s="21">
        <v>3</v>
      </c>
      <c r="H3309" s="21">
        <v>21</v>
      </c>
    </row>
    <row r="3310" spans="1:8" x14ac:dyDescent="0.25">
      <c r="A3310" s="21">
        <v>2035</v>
      </c>
      <c r="B3310" s="21">
        <v>2</v>
      </c>
      <c r="C3310" s="21">
        <v>5</v>
      </c>
      <c r="D3310" s="21" t="s">
        <v>77</v>
      </c>
      <c r="E3310" s="21" t="s">
        <v>73</v>
      </c>
      <c r="F3310" s="21" t="s">
        <v>71</v>
      </c>
      <c r="G3310" s="21">
        <v>4</v>
      </c>
      <c r="H3310" s="21">
        <v>15</v>
      </c>
    </row>
    <row r="3311" spans="1:8" x14ac:dyDescent="0.25">
      <c r="A3311" s="21">
        <v>2035</v>
      </c>
      <c r="B3311" s="21">
        <v>2</v>
      </c>
      <c r="C3311" s="21">
        <v>5</v>
      </c>
      <c r="D3311" s="21" t="s">
        <v>77</v>
      </c>
      <c r="E3311" s="21" t="s">
        <v>73</v>
      </c>
      <c r="F3311" s="21" t="s">
        <v>72</v>
      </c>
      <c r="G3311" s="21">
        <v>0</v>
      </c>
      <c r="H3311" s="21">
        <v>1</v>
      </c>
    </row>
    <row r="3312" spans="1:8" x14ac:dyDescent="0.25">
      <c r="A3312" s="21">
        <v>2035</v>
      </c>
      <c r="B3312" s="21">
        <v>2</v>
      </c>
      <c r="C3312" s="21">
        <v>5</v>
      </c>
      <c r="D3312" s="21" t="s">
        <v>77</v>
      </c>
      <c r="E3312" s="21" t="s">
        <v>73</v>
      </c>
      <c r="F3312" s="21" t="s">
        <v>72</v>
      </c>
      <c r="G3312" s="21">
        <v>2</v>
      </c>
      <c r="H3312" s="21">
        <v>3</v>
      </c>
    </row>
    <row r="3313" spans="1:8" x14ac:dyDescent="0.25">
      <c r="A3313" s="21">
        <v>2035</v>
      </c>
      <c r="B3313" s="21">
        <v>2</v>
      </c>
      <c r="C3313" s="21">
        <v>5</v>
      </c>
      <c r="D3313" s="21" t="s">
        <v>77</v>
      </c>
      <c r="E3313" s="21" t="s">
        <v>73</v>
      </c>
      <c r="F3313" s="21" t="s">
        <v>72</v>
      </c>
      <c r="G3313" s="21">
        <v>3</v>
      </c>
      <c r="H3313" s="21">
        <v>1</v>
      </c>
    </row>
    <row r="3314" spans="1:8" x14ac:dyDescent="0.25">
      <c r="A3314" s="21">
        <v>2035</v>
      </c>
      <c r="B3314" s="21">
        <v>2</v>
      </c>
      <c r="C3314" s="21">
        <v>5</v>
      </c>
      <c r="D3314" s="21" t="s">
        <v>77</v>
      </c>
      <c r="E3314" s="21" t="s">
        <v>73</v>
      </c>
      <c r="F3314" s="21" t="s">
        <v>72</v>
      </c>
      <c r="G3314" s="21">
        <v>4</v>
      </c>
      <c r="H3314" s="21">
        <v>2</v>
      </c>
    </row>
    <row r="3315" spans="1:8" x14ac:dyDescent="0.25">
      <c r="A3315" s="21">
        <v>2035</v>
      </c>
      <c r="B3315" s="21">
        <v>2</v>
      </c>
      <c r="C3315" s="21">
        <v>5</v>
      </c>
      <c r="D3315" s="21" t="s">
        <v>77</v>
      </c>
      <c r="E3315" s="21" t="s">
        <v>76</v>
      </c>
      <c r="F3315" s="21" t="s">
        <v>71</v>
      </c>
      <c r="G3315" s="21">
        <v>0</v>
      </c>
      <c r="H3315" s="21">
        <v>6</v>
      </c>
    </row>
    <row r="3316" spans="1:8" x14ac:dyDescent="0.25">
      <c r="A3316" s="21">
        <v>2035</v>
      </c>
      <c r="B3316" s="21">
        <v>2</v>
      </c>
      <c r="C3316" s="21">
        <v>5</v>
      </c>
      <c r="D3316" s="21" t="s">
        <v>77</v>
      </c>
      <c r="E3316" s="21" t="s">
        <v>76</v>
      </c>
      <c r="F3316" s="21" t="s">
        <v>71</v>
      </c>
      <c r="G3316" s="21">
        <v>1</v>
      </c>
      <c r="H3316" s="21">
        <v>1</v>
      </c>
    </row>
    <row r="3317" spans="1:8" x14ac:dyDescent="0.25">
      <c r="A3317" s="21">
        <v>2035</v>
      </c>
      <c r="B3317" s="21">
        <v>2</v>
      </c>
      <c r="C3317" s="21">
        <v>5</v>
      </c>
      <c r="D3317" s="21" t="s">
        <v>77</v>
      </c>
      <c r="E3317" s="21" t="s">
        <v>76</v>
      </c>
      <c r="F3317" s="21" t="s">
        <v>71</v>
      </c>
      <c r="G3317" s="21">
        <v>2</v>
      </c>
      <c r="H3317" s="21">
        <v>1</v>
      </c>
    </row>
    <row r="3318" spans="1:8" x14ac:dyDescent="0.25">
      <c r="A3318" s="21">
        <v>2035</v>
      </c>
      <c r="B3318" s="21">
        <v>2</v>
      </c>
      <c r="C3318" s="21">
        <v>5</v>
      </c>
      <c r="D3318" s="21" t="s">
        <v>77</v>
      </c>
      <c r="E3318" s="21" t="s">
        <v>76</v>
      </c>
      <c r="F3318" s="21" t="s">
        <v>71</v>
      </c>
      <c r="G3318" s="21">
        <v>3</v>
      </c>
      <c r="H3318" s="21">
        <v>1</v>
      </c>
    </row>
    <row r="3319" spans="1:8" x14ac:dyDescent="0.25">
      <c r="A3319" s="21">
        <v>2035</v>
      </c>
      <c r="B3319" s="21">
        <v>2</v>
      </c>
      <c r="C3319" s="21">
        <v>5</v>
      </c>
      <c r="D3319" s="21" t="s">
        <v>77</v>
      </c>
      <c r="E3319" s="21" t="s">
        <v>76</v>
      </c>
      <c r="F3319" s="21" t="s">
        <v>71</v>
      </c>
      <c r="G3319" s="21">
        <v>4</v>
      </c>
      <c r="H3319" s="21">
        <v>1</v>
      </c>
    </row>
    <row r="3320" spans="1:8" x14ac:dyDescent="0.25">
      <c r="A3320" s="21">
        <v>2035</v>
      </c>
      <c r="B3320" s="21">
        <v>2</v>
      </c>
      <c r="C3320" s="21">
        <v>5</v>
      </c>
      <c r="D3320" s="21" t="s">
        <v>77</v>
      </c>
      <c r="E3320" s="21" t="s">
        <v>76</v>
      </c>
      <c r="F3320" s="21" t="s">
        <v>72</v>
      </c>
      <c r="G3320" s="21">
        <v>0</v>
      </c>
      <c r="H3320" s="21">
        <v>2</v>
      </c>
    </row>
    <row r="3321" spans="1:8" x14ac:dyDescent="0.25">
      <c r="A3321" s="21">
        <v>2035</v>
      </c>
      <c r="B3321" s="21">
        <v>2</v>
      </c>
      <c r="C3321" s="21">
        <v>5</v>
      </c>
      <c r="D3321" s="21" t="s">
        <v>77</v>
      </c>
      <c r="E3321" s="21" t="s">
        <v>76</v>
      </c>
      <c r="F3321" s="21" t="s">
        <v>72</v>
      </c>
      <c r="G3321" s="21">
        <v>1</v>
      </c>
      <c r="H3321" s="21">
        <v>1</v>
      </c>
    </row>
    <row r="3322" spans="1:8" x14ac:dyDescent="0.25">
      <c r="A3322" s="21">
        <v>2035</v>
      </c>
      <c r="B3322" s="21">
        <v>2</v>
      </c>
      <c r="C3322" s="21">
        <v>5</v>
      </c>
      <c r="D3322" s="21" t="s">
        <v>77</v>
      </c>
      <c r="E3322" s="21" t="s">
        <v>76</v>
      </c>
      <c r="F3322" s="21" t="s">
        <v>72</v>
      </c>
      <c r="G3322" s="21">
        <v>2</v>
      </c>
      <c r="H3322" s="21">
        <v>1</v>
      </c>
    </row>
    <row r="3323" spans="1:8" x14ac:dyDescent="0.25">
      <c r="A3323" s="21">
        <v>2035</v>
      </c>
      <c r="B3323" s="21">
        <v>2</v>
      </c>
      <c r="C3323" s="21">
        <v>5</v>
      </c>
      <c r="D3323" s="21" t="s">
        <v>79</v>
      </c>
      <c r="E3323" s="21" t="s">
        <v>70</v>
      </c>
      <c r="F3323" s="21" t="s">
        <v>71</v>
      </c>
      <c r="G3323" s="21">
        <v>1</v>
      </c>
      <c r="H3323" s="21">
        <v>21</v>
      </c>
    </row>
    <row r="3324" spans="1:8" x14ac:dyDescent="0.25">
      <c r="A3324" s="21">
        <v>2035</v>
      </c>
      <c r="B3324" s="21">
        <v>2</v>
      </c>
      <c r="C3324" s="21">
        <v>5</v>
      </c>
      <c r="D3324" s="21" t="s">
        <v>79</v>
      </c>
      <c r="E3324" s="21" t="s">
        <v>70</v>
      </c>
      <c r="F3324" s="21" t="s">
        <v>71</v>
      </c>
      <c r="G3324" s="21">
        <v>2</v>
      </c>
      <c r="H3324" s="21">
        <v>59</v>
      </c>
    </row>
    <row r="3325" spans="1:8" x14ac:dyDescent="0.25">
      <c r="A3325" s="21">
        <v>2035</v>
      </c>
      <c r="B3325" s="21">
        <v>2</v>
      </c>
      <c r="C3325" s="21">
        <v>5</v>
      </c>
      <c r="D3325" s="21" t="s">
        <v>79</v>
      </c>
      <c r="E3325" s="21" t="s">
        <v>70</v>
      </c>
      <c r="F3325" s="21" t="s">
        <v>71</v>
      </c>
      <c r="G3325" s="21">
        <v>3</v>
      </c>
      <c r="H3325" s="21">
        <v>27</v>
      </c>
    </row>
    <row r="3326" spans="1:8" x14ac:dyDescent="0.25">
      <c r="A3326" s="21">
        <v>2035</v>
      </c>
      <c r="B3326" s="21">
        <v>2</v>
      </c>
      <c r="C3326" s="21">
        <v>5</v>
      </c>
      <c r="D3326" s="21" t="s">
        <v>79</v>
      </c>
      <c r="E3326" s="21" t="s">
        <v>70</v>
      </c>
      <c r="F3326" s="21" t="s">
        <v>71</v>
      </c>
      <c r="G3326" s="21">
        <v>4</v>
      </c>
      <c r="H3326" s="21">
        <v>15</v>
      </c>
    </row>
    <row r="3327" spans="1:8" x14ac:dyDescent="0.25">
      <c r="A3327" s="21">
        <v>2035</v>
      </c>
      <c r="B3327" s="21">
        <v>2</v>
      </c>
      <c r="C3327" s="21">
        <v>5</v>
      </c>
      <c r="D3327" s="21" t="s">
        <v>79</v>
      </c>
      <c r="E3327" s="21" t="s">
        <v>70</v>
      </c>
      <c r="F3327" s="21" t="s">
        <v>72</v>
      </c>
      <c r="G3327" s="21">
        <v>1</v>
      </c>
      <c r="H3327" s="21">
        <v>4</v>
      </c>
    </row>
    <row r="3328" spans="1:8" x14ac:dyDescent="0.25">
      <c r="A3328" s="21">
        <v>2035</v>
      </c>
      <c r="B3328" s="21">
        <v>2</v>
      </c>
      <c r="C3328" s="21">
        <v>5</v>
      </c>
      <c r="D3328" s="21" t="s">
        <v>79</v>
      </c>
      <c r="E3328" s="21" t="s">
        <v>70</v>
      </c>
      <c r="F3328" s="21" t="s">
        <v>72</v>
      </c>
      <c r="G3328" s="21">
        <v>2</v>
      </c>
      <c r="H3328" s="21">
        <v>15</v>
      </c>
    </row>
    <row r="3329" spans="1:8" x14ac:dyDescent="0.25">
      <c r="A3329" s="21">
        <v>2035</v>
      </c>
      <c r="B3329" s="21">
        <v>2</v>
      </c>
      <c r="C3329" s="21">
        <v>5</v>
      </c>
      <c r="D3329" s="21" t="s">
        <v>79</v>
      </c>
      <c r="E3329" s="21" t="s">
        <v>70</v>
      </c>
      <c r="F3329" s="21" t="s">
        <v>72</v>
      </c>
      <c r="G3329" s="21">
        <v>3</v>
      </c>
      <c r="H3329" s="21">
        <v>7</v>
      </c>
    </row>
    <row r="3330" spans="1:8" x14ac:dyDescent="0.25">
      <c r="A3330" s="21">
        <v>2035</v>
      </c>
      <c r="B3330" s="21">
        <v>2</v>
      </c>
      <c r="C3330" s="21">
        <v>5</v>
      </c>
      <c r="D3330" s="21" t="s">
        <v>79</v>
      </c>
      <c r="E3330" s="21" t="s">
        <v>70</v>
      </c>
      <c r="F3330" s="21" t="s">
        <v>72</v>
      </c>
      <c r="G3330" s="21">
        <v>4</v>
      </c>
      <c r="H3330" s="21">
        <v>5</v>
      </c>
    </row>
    <row r="3331" spans="1:8" x14ac:dyDescent="0.25">
      <c r="A3331" s="21">
        <v>2035</v>
      </c>
      <c r="B3331" s="21">
        <v>2</v>
      </c>
      <c r="C3331" s="21">
        <v>5</v>
      </c>
      <c r="D3331" s="21" t="s">
        <v>79</v>
      </c>
      <c r="E3331" s="21" t="s">
        <v>73</v>
      </c>
      <c r="F3331" s="21" t="s">
        <v>71</v>
      </c>
      <c r="G3331" s="21">
        <v>0</v>
      </c>
      <c r="H3331" s="21">
        <v>2</v>
      </c>
    </row>
    <row r="3332" spans="1:8" x14ac:dyDescent="0.25">
      <c r="A3332" s="21">
        <v>2035</v>
      </c>
      <c r="B3332" s="21">
        <v>2</v>
      </c>
      <c r="C3332" s="21">
        <v>5</v>
      </c>
      <c r="D3332" s="21" t="s">
        <v>79</v>
      </c>
      <c r="E3332" s="21" t="s">
        <v>73</v>
      </c>
      <c r="F3332" s="21" t="s">
        <v>71</v>
      </c>
      <c r="G3332" s="21">
        <v>1</v>
      </c>
      <c r="H3332" s="21">
        <v>18</v>
      </c>
    </row>
    <row r="3333" spans="1:8" x14ac:dyDescent="0.25">
      <c r="A3333" s="21">
        <v>2035</v>
      </c>
      <c r="B3333" s="21">
        <v>2</v>
      </c>
      <c r="C3333" s="21">
        <v>5</v>
      </c>
      <c r="D3333" s="21" t="s">
        <v>79</v>
      </c>
      <c r="E3333" s="21" t="s">
        <v>73</v>
      </c>
      <c r="F3333" s="21" t="s">
        <v>71</v>
      </c>
      <c r="G3333" s="21">
        <v>2</v>
      </c>
      <c r="H3333" s="21">
        <v>51</v>
      </c>
    </row>
    <row r="3334" spans="1:8" x14ac:dyDescent="0.25">
      <c r="A3334" s="21">
        <v>2035</v>
      </c>
      <c r="B3334" s="21">
        <v>2</v>
      </c>
      <c r="C3334" s="21">
        <v>5</v>
      </c>
      <c r="D3334" s="21" t="s">
        <v>79</v>
      </c>
      <c r="E3334" s="21" t="s">
        <v>73</v>
      </c>
      <c r="F3334" s="21" t="s">
        <v>71</v>
      </c>
      <c r="G3334" s="21">
        <v>3</v>
      </c>
      <c r="H3334" s="21">
        <v>30</v>
      </c>
    </row>
    <row r="3335" spans="1:8" x14ac:dyDescent="0.25">
      <c r="A3335" s="21">
        <v>2035</v>
      </c>
      <c r="B3335" s="21">
        <v>2</v>
      </c>
      <c r="C3335" s="21">
        <v>5</v>
      </c>
      <c r="D3335" s="21" t="s">
        <v>79</v>
      </c>
      <c r="E3335" s="21" t="s">
        <v>73</v>
      </c>
      <c r="F3335" s="21" t="s">
        <v>71</v>
      </c>
      <c r="G3335" s="21">
        <v>4</v>
      </c>
      <c r="H3335" s="21">
        <v>20</v>
      </c>
    </row>
    <row r="3336" spans="1:8" x14ac:dyDescent="0.25">
      <c r="A3336" s="21">
        <v>2035</v>
      </c>
      <c r="B3336" s="21">
        <v>2</v>
      </c>
      <c r="C3336" s="21">
        <v>5</v>
      </c>
      <c r="D3336" s="21" t="s">
        <v>79</v>
      </c>
      <c r="E3336" s="21" t="s">
        <v>73</v>
      </c>
      <c r="F3336" s="21" t="s">
        <v>72</v>
      </c>
      <c r="G3336" s="21">
        <v>2</v>
      </c>
      <c r="H3336" s="21">
        <v>3</v>
      </c>
    </row>
    <row r="3337" spans="1:8" x14ac:dyDescent="0.25">
      <c r="A3337" s="21">
        <v>2035</v>
      </c>
      <c r="B3337" s="21">
        <v>2</v>
      </c>
      <c r="C3337" s="21">
        <v>5</v>
      </c>
      <c r="D3337" s="21" t="s">
        <v>79</v>
      </c>
      <c r="E3337" s="21" t="s">
        <v>73</v>
      </c>
      <c r="F3337" s="21" t="s">
        <v>72</v>
      </c>
      <c r="G3337" s="21">
        <v>3</v>
      </c>
      <c r="H3337" s="21">
        <v>1</v>
      </c>
    </row>
    <row r="3338" spans="1:8" x14ac:dyDescent="0.25">
      <c r="A3338" s="21">
        <v>2035</v>
      </c>
      <c r="B3338" s="21">
        <v>2</v>
      </c>
      <c r="C3338" s="21">
        <v>5</v>
      </c>
      <c r="D3338" s="21" t="s">
        <v>79</v>
      </c>
      <c r="E3338" s="21" t="s">
        <v>73</v>
      </c>
      <c r="F3338" s="21" t="s">
        <v>72</v>
      </c>
      <c r="G3338" s="21">
        <v>4</v>
      </c>
      <c r="H3338" s="21">
        <v>3</v>
      </c>
    </row>
    <row r="3339" spans="1:8" x14ac:dyDescent="0.25">
      <c r="A3339" s="21">
        <v>2035</v>
      </c>
      <c r="B3339" s="21">
        <v>2</v>
      </c>
      <c r="C3339" s="21">
        <v>5</v>
      </c>
      <c r="D3339" s="21" t="s">
        <v>79</v>
      </c>
      <c r="E3339" s="21" t="s">
        <v>76</v>
      </c>
      <c r="F3339" s="21" t="s">
        <v>71</v>
      </c>
      <c r="G3339" s="21">
        <v>0</v>
      </c>
      <c r="H3339" s="21">
        <v>4</v>
      </c>
    </row>
    <row r="3340" spans="1:8" x14ac:dyDescent="0.25">
      <c r="A3340" s="21">
        <v>2035</v>
      </c>
      <c r="B3340" s="21">
        <v>2</v>
      </c>
      <c r="C3340" s="21">
        <v>5</v>
      </c>
      <c r="D3340" s="21" t="s">
        <v>79</v>
      </c>
      <c r="E3340" s="21" t="s">
        <v>76</v>
      </c>
      <c r="F3340" s="21" t="s">
        <v>71</v>
      </c>
      <c r="G3340" s="21">
        <v>1</v>
      </c>
      <c r="H3340" s="21">
        <v>1</v>
      </c>
    </row>
    <row r="3341" spans="1:8" x14ac:dyDescent="0.25">
      <c r="A3341" s="21">
        <v>2035</v>
      </c>
      <c r="B3341" s="21">
        <v>2</v>
      </c>
      <c r="C3341" s="21">
        <v>5</v>
      </c>
      <c r="D3341" s="21" t="s">
        <v>79</v>
      </c>
      <c r="E3341" s="21" t="s">
        <v>76</v>
      </c>
      <c r="F3341" s="21" t="s">
        <v>71</v>
      </c>
      <c r="G3341" s="21">
        <v>2</v>
      </c>
      <c r="H3341" s="21">
        <v>7</v>
      </c>
    </row>
    <row r="3342" spans="1:8" x14ac:dyDescent="0.25">
      <c r="A3342" s="21">
        <v>2035</v>
      </c>
      <c r="B3342" s="21">
        <v>2</v>
      </c>
      <c r="C3342" s="21">
        <v>5</v>
      </c>
      <c r="D3342" s="21" t="s">
        <v>79</v>
      </c>
      <c r="E3342" s="21" t="s">
        <v>76</v>
      </c>
      <c r="F3342" s="21" t="s">
        <v>71</v>
      </c>
      <c r="G3342" s="21">
        <v>3</v>
      </c>
      <c r="H3342" s="21">
        <v>3</v>
      </c>
    </row>
    <row r="3343" spans="1:8" x14ac:dyDescent="0.25">
      <c r="A3343" s="21">
        <v>2035</v>
      </c>
      <c r="B3343" s="21">
        <v>2</v>
      </c>
      <c r="C3343" s="21">
        <v>5</v>
      </c>
      <c r="D3343" s="21" t="s">
        <v>79</v>
      </c>
      <c r="E3343" s="21" t="s">
        <v>76</v>
      </c>
      <c r="F3343" s="21" t="s">
        <v>71</v>
      </c>
      <c r="G3343" s="21">
        <v>4</v>
      </c>
      <c r="H3343" s="21">
        <v>3</v>
      </c>
    </row>
    <row r="3344" spans="1:8" x14ac:dyDescent="0.25">
      <c r="A3344" s="21">
        <v>2035</v>
      </c>
      <c r="B3344" s="21">
        <v>2</v>
      </c>
      <c r="C3344" s="21">
        <v>5</v>
      </c>
      <c r="D3344" s="21" t="s">
        <v>79</v>
      </c>
      <c r="E3344" s="21" t="s">
        <v>76</v>
      </c>
      <c r="F3344" s="21" t="s">
        <v>72</v>
      </c>
      <c r="G3344" s="21">
        <v>3</v>
      </c>
      <c r="H3344" s="21">
        <v>3</v>
      </c>
    </row>
    <row r="3345" spans="1:8" x14ac:dyDescent="0.25">
      <c r="A3345" s="21">
        <v>2035</v>
      </c>
      <c r="B3345" s="21">
        <v>2</v>
      </c>
      <c r="C3345" s="21">
        <v>5</v>
      </c>
      <c r="D3345" s="21" t="s">
        <v>78</v>
      </c>
      <c r="E3345" s="21" t="s">
        <v>70</v>
      </c>
      <c r="F3345" s="21" t="s">
        <v>71</v>
      </c>
      <c r="G3345" s="21">
        <v>1</v>
      </c>
      <c r="H3345" s="21">
        <v>11</v>
      </c>
    </row>
    <row r="3346" spans="1:8" x14ac:dyDescent="0.25">
      <c r="A3346" s="21">
        <v>2035</v>
      </c>
      <c r="B3346" s="21">
        <v>2</v>
      </c>
      <c r="C3346" s="21">
        <v>5</v>
      </c>
      <c r="D3346" s="21" t="s">
        <v>78</v>
      </c>
      <c r="E3346" s="21" t="s">
        <v>70</v>
      </c>
      <c r="F3346" s="21" t="s">
        <v>71</v>
      </c>
      <c r="G3346" s="21">
        <v>2</v>
      </c>
      <c r="H3346" s="21">
        <v>51</v>
      </c>
    </row>
    <row r="3347" spans="1:8" x14ac:dyDescent="0.25">
      <c r="A3347" s="21">
        <v>2035</v>
      </c>
      <c r="B3347" s="21">
        <v>2</v>
      </c>
      <c r="C3347" s="21">
        <v>5</v>
      </c>
      <c r="D3347" s="21" t="s">
        <v>78</v>
      </c>
      <c r="E3347" s="21" t="s">
        <v>70</v>
      </c>
      <c r="F3347" s="21" t="s">
        <v>71</v>
      </c>
      <c r="G3347" s="21">
        <v>3</v>
      </c>
      <c r="H3347" s="21">
        <v>21</v>
      </c>
    </row>
    <row r="3348" spans="1:8" x14ac:dyDescent="0.25">
      <c r="A3348" s="21">
        <v>2035</v>
      </c>
      <c r="B3348" s="21">
        <v>2</v>
      </c>
      <c r="C3348" s="21">
        <v>5</v>
      </c>
      <c r="D3348" s="21" t="s">
        <v>78</v>
      </c>
      <c r="E3348" s="21" t="s">
        <v>70</v>
      </c>
      <c r="F3348" s="21" t="s">
        <v>71</v>
      </c>
      <c r="G3348" s="21">
        <v>4</v>
      </c>
      <c r="H3348" s="21">
        <v>14</v>
      </c>
    </row>
    <row r="3349" spans="1:8" x14ac:dyDescent="0.25">
      <c r="A3349" s="21">
        <v>2035</v>
      </c>
      <c r="B3349" s="21">
        <v>2</v>
      </c>
      <c r="C3349" s="21">
        <v>5</v>
      </c>
      <c r="D3349" s="21" t="s">
        <v>78</v>
      </c>
      <c r="E3349" s="21" t="s">
        <v>70</v>
      </c>
      <c r="F3349" s="21" t="s">
        <v>72</v>
      </c>
      <c r="G3349" s="21">
        <v>0</v>
      </c>
      <c r="H3349" s="21">
        <v>2</v>
      </c>
    </row>
    <row r="3350" spans="1:8" x14ac:dyDescent="0.25">
      <c r="A3350" s="21">
        <v>2035</v>
      </c>
      <c r="B3350" s="21">
        <v>2</v>
      </c>
      <c r="C3350" s="21">
        <v>5</v>
      </c>
      <c r="D3350" s="21" t="s">
        <v>78</v>
      </c>
      <c r="E3350" s="21" t="s">
        <v>70</v>
      </c>
      <c r="F3350" s="21" t="s">
        <v>72</v>
      </c>
      <c r="G3350" s="21">
        <v>1</v>
      </c>
      <c r="H3350" s="21">
        <v>11</v>
      </c>
    </row>
    <row r="3351" spans="1:8" x14ac:dyDescent="0.25">
      <c r="A3351" s="21">
        <v>2035</v>
      </c>
      <c r="B3351" s="21">
        <v>2</v>
      </c>
      <c r="C3351" s="21">
        <v>5</v>
      </c>
      <c r="D3351" s="21" t="s">
        <v>78</v>
      </c>
      <c r="E3351" s="21" t="s">
        <v>70</v>
      </c>
      <c r="F3351" s="21" t="s">
        <v>72</v>
      </c>
      <c r="G3351" s="21">
        <v>2</v>
      </c>
      <c r="H3351" s="21">
        <v>70</v>
      </c>
    </row>
    <row r="3352" spans="1:8" x14ac:dyDescent="0.25">
      <c r="A3352" s="21">
        <v>2035</v>
      </c>
      <c r="B3352" s="21">
        <v>2</v>
      </c>
      <c r="C3352" s="21">
        <v>5</v>
      </c>
      <c r="D3352" s="21" t="s">
        <v>78</v>
      </c>
      <c r="E3352" s="21" t="s">
        <v>70</v>
      </c>
      <c r="F3352" s="21" t="s">
        <v>72</v>
      </c>
      <c r="G3352" s="21">
        <v>3</v>
      </c>
      <c r="H3352" s="21">
        <v>42</v>
      </c>
    </row>
    <row r="3353" spans="1:8" x14ac:dyDescent="0.25">
      <c r="A3353" s="21">
        <v>2035</v>
      </c>
      <c r="B3353" s="21">
        <v>2</v>
      </c>
      <c r="C3353" s="21">
        <v>5</v>
      </c>
      <c r="D3353" s="21" t="s">
        <v>78</v>
      </c>
      <c r="E3353" s="21" t="s">
        <v>70</v>
      </c>
      <c r="F3353" s="21" t="s">
        <v>72</v>
      </c>
      <c r="G3353" s="21">
        <v>4</v>
      </c>
      <c r="H3353" s="21">
        <v>19</v>
      </c>
    </row>
    <row r="3354" spans="1:8" x14ac:dyDescent="0.25">
      <c r="A3354" s="21">
        <v>2035</v>
      </c>
      <c r="B3354" s="21">
        <v>2</v>
      </c>
      <c r="C3354" s="21">
        <v>5</v>
      </c>
      <c r="D3354" s="21" t="s">
        <v>78</v>
      </c>
      <c r="E3354" s="21" t="s">
        <v>73</v>
      </c>
      <c r="F3354" s="21" t="s">
        <v>71</v>
      </c>
      <c r="G3354" s="21">
        <v>0</v>
      </c>
      <c r="H3354" s="21">
        <v>3</v>
      </c>
    </row>
    <row r="3355" spans="1:8" x14ac:dyDescent="0.25">
      <c r="A3355" s="21">
        <v>2035</v>
      </c>
      <c r="B3355" s="21">
        <v>2</v>
      </c>
      <c r="C3355" s="21">
        <v>5</v>
      </c>
      <c r="D3355" s="21" t="s">
        <v>78</v>
      </c>
      <c r="E3355" s="21" t="s">
        <v>73</v>
      </c>
      <c r="F3355" s="21" t="s">
        <v>71</v>
      </c>
      <c r="G3355" s="21">
        <v>1</v>
      </c>
      <c r="H3355" s="21">
        <v>14</v>
      </c>
    </row>
    <row r="3356" spans="1:8" x14ac:dyDescent="0.25">
      <c r="A3356" s="21">
        <v>2035</v>
      </c>
      <c r="B3356" s="21">
        <v>2</v>
      </c>
      <c r="C3356" s="21">
        <v>5</v>
      </c>
      <c r="D3356" s="21" t="s">
        <v>78</v>
      </c>
      <c r="E3356" s="21" t="s">
        <v>73</v>
      </c>
      <c r="F3356" s="21" t="s">
        <v>71</v>
      </c>
      <c r="G3356" s="21">
        <v>2</v>
      </c>
      <c r="H3356" s="21">
        <v>29</v>
      </c>
    </row>
    <row r="3357" spans="1:8" x14ac:dyDescent="0.25">
      <c r="A3357" s="21">
        <v>2035</v>
      </c>
      <c r="B3357" s="21">
        <v>2</v>
      </c>
      <c r="C3357" s="21">
        <v>5</v>
      </c>
      <c r="D3357" s="21" t="s">
        <v>78</v>
      </c>
      <c r="E3357" s="21" t="s">
        <v>73</v>
      </c>
      <c r="F3357" s="21" t="s">
        <v>71</v>
      </c>
      <c r="G3357" s="21">
        <v>3</v>
      </c>
      <c r="H3357" s="21">
        <v>14</v>
      </c>
    </row>
    <row r="3358" spans="1:8" x14ac:dyDescent="0.25">
      <c r="A3358" s="21">
        <v>2035</v>
      </c>
      <c r="B3358" s="21">
        <v>2</v>
      </c>
      <c r="C3358" s="21">
        <v>5</v>
      </c>
      <c r="D3358" s="21" t="s">
        <v>78</v>
      </c>
      <c r="E3358" s="21" t="s">
        <v>73</v>
      </c>
      <c r="F3358" s="21" t="s">
        <v>71</v>
      </c>
      <c r="G3358" s="21">
        <v>4</v>
      </c>
      <c r="H3358" s="21">
        <v>13</v>
      </c>
    </row>
    <row r="3359" spans="1:8" x14ac:dyDescent="0.25">
      <c r="A3359" s="21">
        <v>2035</v>
      </c>
      <c r="B3359" s="21">
        <v>2</v>
      </c>
      <c r="C3359" s="21">
        <v>5</v>
      </c>
      <c r="D3359" s="21" t="s">
        <v>78</v>
      </c>
      <c r="E3359" s="21" t="s">
        <v>73</v>
      </c>
      <c r="F3359" s="21" t="s">
        <v>72</v>
      </c>
      <c r="G3359" s="21">
        <v>0</v>
      </c>
      <c r="H3359" s="21">
        <v>2</v>
      </c>
    </row>
    <row r="3360" spans="1:8" x14ac:dyDescent="0.25">
      <c r="A3360" s="21">
        <v>2035</v>
      </c>
      <c r="B3360" s="21">
        <v>2</v>
      </c>
      <c r="C3360" s="21">
        <v>5</v>
      </c>
      <c r="D3360" s="21" t="s">
        <v>78</v>
      </c>
      <c r="E3360" s="21" t="s">
        <v>73</v>
      </c>
      <c r="F3360" s="21" t="s">
        <v>72</v>
      </c>
      <c r="G3360" s="21">
        <v>1</v>
      </c>
      <c r="H3360" s="21">
        <v>3</v>
      </c>
    </row>
    <row r="3361" spans="1:8" x14ac:dyDescent="0.25">
      <c r="A3361" s="21">
        <v>2035</v>
      </c>
      <c r="B3361" s="21">
        <v>2</v>
      </c>
      <c r="C3361" s="21">
        <v>5</v>
      </c>
      <c r="D3361" s="21" t="s">
        <v>78</v>
      </c>
      <c r="E3361" s="21" t="s">
        <v>73</v>
      </c>
      <c r="F3361" s="21" t="s">
        <v>72</v>
      </c>
      <c r="G3361" s="21">
        <v>2</v>
      </c>
      <c r="H3361" s="21">
        <v>13</v>
      </c>
    </row>
    <row r="3362" spans="1:8" x14ac:dyDescent="0.25">
      <c r="A3362" s="21">
        <v>2035</v>
      </c>
      <c r="B3362" s="21">
        <v>2</v>
      </c>
      <c r="C3362" s="21">
        <v>5</v>
      </c>
      <c r="D3362" s="21" t="s">
        <v>78</v>
      </c>
      <c r="E3362" s="21" t="s">
        <v>73</v>
      </c>
      <c r="F3362" s="21" t="s">
        <v>72</v>
      </c>
      <c r="G3362" s="21">
        <v>3</v>
      </c>
      <c r="H3362" s="21">
        <v>2</v>
      </c>
    </row>
    <row r="3363" spans="1:8" x14ac:dyDescent="0.25">
      <c r="A3363" s="21">
        <v>2035</v>
      </c>
      <c r="B3363" s="21">
        <v>2</v>
      </c>
      <c r="C3363" s="21">
        <v>5</v>
      </c>
      <c r="D3363" s="21" t="s">
        <v>78</v>
      </c>
      <c r="E3363" s="21" t="s">
        <v>73</v>
      </c>
      <c r="F3363" s="21" t="s">
        <v>72</v>
      </c>
      <c r="G3363" s="21">
        <v>4</v>
      </c>
      <c r="H3363" s="21">
        <v>8</v>
      </c>
    </row>
    <row r="3364" spans="1:8" x14ac:dyDescent="0.25">
      <c r="A3364" s="21">
        <v>2035</v>
      </c>
      <c r="B3364" s="21">
        <v>2</v>
      </c>
      <c r="C3364" s="21">
        <v>5</v>
      </c>
      <c r="D3364" s="21" t="s">
        <v>78</v>
      </c>
      <c r="E3364" s="21" t="s">
        <v>76</v>
      </c>
      <c r="F3364" s="21" t="s">
        <v>71</v>
      </c>
      <c r="G3364" s="21">
        <v>2</v>
      </c>
      <c r="H3364" s="21">
        <v>2</v>
      </c>
    </row>
    <row r="3365" spans="1:8" x14ac:dyDescent="0.25">
      <c r="A3365" s="21">
        <v>2035</v>
      </c>
      <c r="B3365" s="21">
        <v>2</v>
      </c>
      <c r="C3365" s="21">
        <v>5</v>
      </c>
      <c r="D3365" s="21" t="s">
        <v>78</v>
      </c>
      <c r="E3365" s="21" t="s">
        <v>76</v>
      </c>
      <c r="F3365" s="21" t="s">
        <v>71</v>
      </c>
      <c r="G3365" s="21">
        <v>4</v>
      </c>
      <c r="H3365" s="21">
        <v>1</v>
      </c>
    </row>
    <row r="3366" spans="1:8" x14ac:dyDescent="0.25">
      <c r="A3366" s="21">
        <v>2035</v>
      </c>
      <c r="B3366" s="21">
        <v>2</v>
      </c>
      <c r="C3366" s="21">
        <v>5</v>
      </c>
      <c r="D3366" s="21" t="s">
        <v>78</v>
      </c>
      <c r="E3366" s="21" t="s">
        <v>76</v>
      </c>
      <c r="F3366" s="21" t="s">
        <v>72</v>
      </c>
      <c r="G3366" s="21">
        <v>1</v>
      </c>
      <c r="H3366" s="21">
        <v>6</v>
      </c>
    </row>
    <row r="3367" spans="1:8" x14ac:dyDescent="0.25">
      <c r="A3367" s="21">
        <v>2035</v>
      </c>
      <c r="B3367" s="21">
        <v>2</v>
      </c>
      <c r="C3367" s="21">
        <v>5</v>
      </c>
      <c r="D3367" s="21" t="s">
        <v>78</v>
      </c>
      <c r="E3367" s="21" t="s">
        <v>76</v>
      </c>
      <c r="F3367" s="21" t="s">
        <v>72</v>
      </c>
      <c r="G3367" s="21">
        <v>2</v>
      </c>
      <c r="H3367" s="21">
        <v>3</v>
      </c>
    </row>
    <row r="3368" spans="1:8" x14ac:dyDescent="0.25">
      <c r="A3368" s="21">
        <v>2035</v>
      </c>
      <c r="B3368" s="21">
        <v>2</v>
      </c>
      <c r="C3368" s="21">
        <v>5</v>
      </c>
      <c r="D3368" s="21" t="s">
        <v>78</v>
      </c>
      <c r="E3368" s="21" t="s">
        <v>76</v>
      </c>
      <c r="F3368" s="21" t="s">
        <v>72</v>
      </c>
      <c r="G3368" s="21">
        <v>3</v>
      </c>
      <c r="H3368" s="21">
        <v>4</v>
      </c>
    </row>
    <row r="3369" spans="1:8" x14ac:dyDescent="0.25">
      <c r="A3369" s="21">
        <v>2035</v>
      </c>
      <c r="B3369" s="21">
        <v>2</v>
      </c>
      <c r="C3369" s="21">
        <v>5</v>
      </c>
      <c r="D3369" s="21" t="s">
        <v>78</v>
      </c>
      <c r="E3369" s="21" t="s">
        <v>76</v>
      </c>
      <c r="F3369" s="21" t="s">
        <v>72</v>
      </c>
      <c r="G3369" s="21">
        <v>4</v>
      </c>
      <c r="H3369" s="21">
        <v>1</v>
      </c>
    </row>
    <row r="3370" spans="1:8" x14ac:dyDescent="0.25">
      <c r="A3370" s="21">
        <v>2035</v>
      </c>
      <c r="B3370" s="21">
        <v>2</v>
      </c>
      <c r="C3370" s="21">
        <v>6</v>
      </c>
      <c r="D3370" s="21" t="s">
        <v>75</v>
      </c>
      <c r="E3370" s="21" t="s">
        <v>70</v>
      </c>
      <c r="F3370" s="21" t="s">
        <v>71</v>
      </c>
      <c r="G3370" s="21">
        <v>1</v>
      </c>
      <c r="H3370" s="21">
        <v>2</v>
      </c>
    </row>
    <row r="3371" spans="1:8" x14ac:dyDescent="0.25">
      <c r="A3371" s="21">
        <v>2035</v>
      </c>
      <c r="B3371" s="21">
        <v>2</v>
      </c>
      <c r="C3371" s="21">
        <v>6</v>
      </c>
      <c r="D3371" s="21" t="s">
        <v>75</v>
      </c>
      <c r="E3371" s="21" t="s">
        <v>70</v>
      </c>
      <c r="F3371" s="21" t="s">
        <v>71</v>
      </c>
      <c r="G3371" s="21">
        <v>2</v>
      </c>
      <c r="H3371" s="21">
        <v>6</v>
      </c>
    </row>
    <row r="3372" spans="1:8" x14ac:dyDescent="0.25">
      <c r="A3372" s="21">
        <v>2035</v>
      </c>
      <c r="B3372" s="21">
        <v>2</v>
      </c>
      <c r="C3372" s="21">
        <v>6</v>
      </c>
      <c r="D3372" s="21" t="s">
        <v>75</v>
      </c>
      <c r="E3372" s="21" t="s">
        <v>70</v>
      </c>
      <c r="F3372" s="21" t="s">
        <v>71</v>
      </c>
      <c r="G3372" s="21">
        <v>3</v>
      </c>
      <c r="H3372" s="21">
        <v>5</v>
      </c>
    </row>
    <row r="3373" spans="1:8" x14ac:dyDescent="0.25">
      <c r="A3373" s="21">
        <v>2035</v>
      </c>
      <c r="B3373" s="21">
        <v>2</v>
      </c>
      <c r="C3373" s="21">
        <v>6</v>
      </c>
      <c r="D3373" s="21" t="s">
        <v>75</v>
      </c>
      <c r="E3373" s="21" t="s">
        <v>70</v>
      </c>
      <c r="F3373" s="21" t="s">
        <v>71</v>
      </c>
      <c r="G3373" s="21">
        <v>4</v>
      </c>
      <c r="H3373" s="21">
        <v>3</v>
      </c>
    </row>
    <row r="3374" spans="1:8" x14ac:dyDescent="0.25">
      <c r="A3374" s="21">
        <v>2035</v>
      </c>
      <c r="B3374" s="21">
        <v>2</v>
      </c>
      <c r="C3374" s="21">
        <v>6</v>
      </c>
      <c r="D3374" s="21" t="s">
        <v>75</v>
      </c>
      <c r="E3374" s="21" t="s">
        <v>70</v>
      </c>
      <c r="F3374" s="21" t="s">
        <v>72</v>
      </c>
      <c r="G3374" s="21">
        <v>0</v>
      </c>
      <c r="H3374" s="21">
        <v>1</v>
      </c>
    </row>
    <row r="3375" spans="1:8" x14ac:dyDescent="0.25">
      <c r="A3375" s="21">
        <v>2035</v>
      </c>
      <c r="B3375" s="21">
        <v>2</v>
      </c>
      <c r="C3375" s="21">
        <v>6</v>
      </c>
      <c r="D3375" s="21" t="s">
        <v>75</v>
      </c>
      <c r="E3375" s="21" t="s">
        <v>70</v>
      </c>
      <c r="F3375" s="21" t="s">
        <v>72</v>
      </c>
      <c r="G3375" s="21">
        <v>1</v>
      </c>
      <c r="H3375" s="21">
        <v>8</v>
      </c>
    </row>
    <row r="3376" spans="1:8" x14ac:dyDescent="0.25">
      <c r="A3376" s="21">
        <v>2035</v>
      </c>
      <c r="B3376" s="21">
        <v>2</v>
      </c>
      <c r="C3376" s="21">
        <v>6</v>
      </c>
      <c r="D3376" s="21" t="s">
        <v>75</v>
      </c>
      <c r="E3376" s="21" t="s">
        <v>70</v>
      </c>
      <c r="F3376" s="21" t="s">
        <v>72</v>
      </c>
      <c r="G3376" s="21">
        <v>2</v>
      </c>
      <c r="H3376" s="21">
        <v>18</v>
      </c>
    </row>
    <row r="3377" spans="1:8" x14ac:dyDescent="0.25">
      <c r="A3377" s="21">
        <v>2035</v>
      </c>
      <c r="B3377" s="21">
        <v>2</v>
      </c>
      <c r="C3377" s="21">
        <v>6</v>
      </c>
      <c r="D3377" s="21" t="s">
        <v>75</v>
      </c>
      <c r="E3377" s="21" t="s">
        <v>70</v>
      </c>
      <c r="F3377" s="21" t="s">
        <v>72</v>
      </c>
      <c r="G3377" s="21">
        <v>3</v>
      </c>
      <c r="H3377" s="21">
        <v>9</v>
      </c>
    </row>
    <row r="3378" spans="1:8" x14ac:dyDescent="0.25">
      <c r="A3378" s="21">
        <v>2035</v>
      </c>
      <c r="B3378" s="21">
        <v>2</v>
      </c>
      <c r="C3378" s="21">
        <v>6</v>
      </c>
      <c r="D3378" s="21" t="s">
        <v>75</v>
      </c>
      <c r="E3378" s="21" t="s">
        <v>70</v>
      </c>
      <c r="F3378" s="21" t="s">
        <v>72</v>
      </c>
      <c r="G3378" s="21">
        <v>4</v>
      </c>
      <c r="H3378" s="21">
        <v>5</v>
      </c>
    </row>
    <row r="3379" spans="1:8" x14ac:dyDescent="0.25">
      <c r="A3379" s="21">
        <v>2035</v>
      </c>
      <c r="B3379" s="21">
        <v>2</v>
      </c>
      <c r="C3379" s="21">
        <v>6</v>
      </c>
      <c r="D3379" s="21" t="s">
        <v>75</v>
      </c>
      <c r="E3379" s="21" t="s">
        <v>73</v>
      </c>
      <c r="F3379" s="21" t="s">
        <v>71</v>
      </c>
      <c r="G3379" s="21">
        <v>0</v>
      </c>
      <c r="H3379" s="21">
        <v>2</v>
      </c>
    </row>
    <row r="3380" spans="1:8" x14ac:dyDescent="0.25">
      <c r="A3380" s="21">
        <v>2035</v>
      </c>
      <c r="B3380" s="21">
        <v>2</v>
      </c>
      <c r="C3380" s="21">
        <v>6</v>
      </c>
      <c r="D3380" s="21" t="s">
        <v>75</v>
      </c>
      <c r="E3380" s="21" t="s">
        <v>73</v>
      </c>
      <c r="F3380" s="21" t="s">
        <v>71</v>
      </c>
      <c r="G3380" s="21">
        <v>1</v>
      </c>
      <c r="H3380" s="21">
        <v>6</v>
      </c>
    </row>
    <row r="3381" spans="1:8" x14ac:dyDescent="0.25">
      <c r="A3381" s="21">
        <v>2035</v>
      </c>
      <c r="B3381" s="21">
        <v>2</v>
      </c>
      <c r="C3381" s="21">
        <v>6</v>
      </c>
      <c r="D3381" s="21" t="s">
        <v>75</v>
      </c>
      <c r="E3381" s="21" t="s">
        <v>73</v>
      </c>
      <c r="F3381" s="21" t="s">
        <v>71</v>
      </c>
      <c r="G3381" s="21">
        <v>2</v>
      </c>
      <c r="H3381" s="21">
        <v>24</v>
      </c>
    </row>
    <row r="3382" spans="1:8" x14ac:dyDescent="0.25">
      <c r="A3382" s="21">
        <v>2035</v>
      </c>
      <c r="B3382" s="21">
        <v>2</v>
      </c>
      <c r="C3382" s="21">
        <v>6</v>
      </c>
      <c r="D3382" s="21" t="s">
        <v>75</v>
      </c>
      <c r="E3382" s="21" t="s">
        <v>73</v>
      </c>
      <c r="F3382" s="21" t="s">
        <v>71</v>
      </c>
      <c r="G3382" s="21">
        <v>3</v>
      </c>
      <c r="H3382" s="21">
        <v>12</v>
      </c>
    </row>
    <row r="3383" spans="1:8" x14ac:dyDescent="0.25">
      <c r="A3383" s="21">
        <v>2035</v>
      </c>
      <c r="B3383" s="21">
        <v>2</v>
      </c>
      <c r="C3383" s="21">
        <v>6</v>
      </c>
      <c r="D3383" s="21" t="s">
        <v>75</v>
      </c>
      <c r="E3383" s="21" t="s">
        <v>73</v>
      </c>
      <c r="F3383" s="21" t="s">
        <v>71</v>
      </c>
      <c r="G3383" s="21">
        <v>4</v>
      </c>
      <c r="H3383" s="21">
        <v>10</v>
      </c>
    </row>
    <row r="3384" spans="1:8" x14ac:dyDescent="0.25">
      <c r="A3384" s="21">
        <v>2035</v>
      </c>
      <c r="B3384" s="21">
        <v>2</v>
      </c>
      <c r="C3384" s="21">
        <v>6</v>
      </c>
      <c r="D3384" s="21" t="s">
        <v>75</v>
      </c>
      <c r="E3384" s="21" t="s">
        <v>73</v>
      </c>
      <c r="F3384" s="21" t="s">
        <v>72</v>
      </c>
      <c r="G3384" s="21">
        <v>1</v>
      </c>
      <c r="H3384" s="21">
        <v>3</v>
      </c>
    </row>
    <row r="3385" spans="1:8" x14ac:dyDescent="0.25">
      <c r="A3385" s="21">
        <v>2035</v>
      </c>
      <c r="B3385" s="21">
        <v>2</v>
      </c>
      <c r="C3385" s="21">
        <v>6</v>
      </c>
      <c r="D3385" s="21" t="s">
        <v>75</v>
      </c>
      <c r="E3385" s="21" t="s">
        <v>73</v>
      </c>
      <c r="F3385" s="21" t="s">
        <v>72</v>
      </c>
      <c r="G3385" s="21">
        <v>2</v>
      </c>
      <c r="H3385" s="21">
        <v>1</v>
      </c>
    </row>
    <row r="3386" spans="1:8" x14ac:dyDescent="0.25">
      <c r="A3386" s="21">
        <v>2035</v>
      </c>
      <c r="B3386" s="21">
        <v>2</v>
      </c>
      <c r="C3386" s="21">
        <v>6</v>
      </c>
      <c r="D3386" s="21" t="s">
        <v>75</v>
      </c>
      <c r="E3386" s="21" t="s">
        <v>73</v>
      </c>
      <c r="F3386" s="21" t="s">
        <v>72</v>
      </c>
      <c r="G3386" s="21">
        <v>3</v>
      </c>
      <c r="H3386" s="21">
        <v>2</v>
      </c>
    </row>
    <row r="3387" spans="1:8" x14ac:dyDescent="0.25">
      <c r="A3387" s="21">
        <v>2035</v>
      </c>
      <c r="B3387" s="21">
        <v>2</v>
      </c>
      <c r="C3387" s="21">
        <v>6</v>
      </c>
      <c r="D3387" s="21" t="s">
        <v>75</v>
      </c>
      <c r="E3387" s="21" t="s">
        <v>73</v>
      </c>
      <c r="F3387" s="21" t="s">
        <v>72</v>
      </c>
      <c r="G3387" s="21">
        <v>4</v>
      </c>
      <c r="H3387" s="21">
        <v>3</v>
      </c>
    </row>
    <row r="3388" spans="1:8" x14ac:dyDescent="0.25">
      <c r="A3388" s="21">
        <v>2035</v>
      </c>
      <c r="B3388" s="21">
        <v>2</v>
      </c>
      <c r="C3388" s="21">
        <v>6</v>
      </c>
      <c r="D3388" s="21" t="s">
        <v>69</v>
      </c>
      <c r="E3388" s="21" t="s">
        <v>70</v>
      </c>
      <c r="F3388" s="21" t="s">
        <v>71</v>
      </c>
      <c r="G3388" s="21">
        <v>2</v>
      </c>
      <c r="H3388" s="21">
        <v>1</v>
      </c>
    </row>
    <row r="3389" spans="1:8" x14ac:dyDescent="0.25">
      <c r="A3389" s="21">
        <v>2035</v>
      </c>
      <c r="B3389" s="21">
        <v>2</v>
      </c>
      <c r="C3389" s="21">
        <v>6</v>
      </c>
      <c r="D3389" s="21" t="s">
        <v>69</v>
      </c>
      <c r="E3389" s="21" t="s">
        <v>70</v>
      </c>
      <c r="F3389" s="21" t="s">
        <v>72</v>
      </c>
      <c r="G3389" s="21">
        <v>1</v>
      </c>
      <c r="H3389" s="21">
        <v>5</v>
      </c>
    </row>
    <row r="3390" spans="1:8" x14ac:dyDescent="0.25">
      <c r="A3390" s="21">
        <v>2035</v>
      </c>
      <c r="B3390" s="21">
        <v>2</v>
      </c>
      <c r="C3390" s="21">
        <v>6</v>
      </c>
      <c r="D3390" s="21" t="s">
        <v>69</v>
      </c>
      <c r="E3390" s="21" t="s">
        <v>70</v>
      </c>
      <c r="F3390" s="21" t="s">
        <v>72</v>
      </c>
      <c r="G3390" s="21">
        <v>2</v>
      </c>
      <c r="H3390" s="21">
        <v>10</v>
      </c>
    </row>
    <row r="3391" spans="1:8" x14ac:dyDescent="0.25">
      <c r="A3391" s="21">
        <v>2035</v>
      </c>
      <c r="B3391" s="21">
        <v>2</v>
      </c>
      <c r="C3391" s="21">
        <v>6</v>
      </c>
      <c r="D3391" s="21" t="s">
        <v>69</v>
      </c>
      <c r="E3391" s="21" t="s">
        <v>70</v>
      </c>
      <c r="F3391" s="21" t="s">
        <v>72</v>
      </c>
      <c r="G3391" s="21">
        <v>3</v>
      </c>
      <c r="H3391" s="21">
        <v>10</v>
      </c>
    </row>
    <row r="3392" spans="1:8" x14ac:dyDescent="0.25">
      <c r="A3392" s="21">
        <v>2035</v>
      </c>
      <c r="B3392" s="21">
        <v>2</v>
      </c>
      <c r="C3392" s="21">
        <v>6</v>
      </c>
      <c r="D3392" s="21" t="s">
        <v>69</v>
      </c>
      <c r="E3392" s="21" t="s">
        <v>70</v>
      </c>
      <c r="F3392" s="21" t="s">
        <v>72</v>
      </c>
      <c r="G3392" s="21">
        <v>4</v>
      </c>
      <c r="H3392" s="21">
        <v>3</v>
      </c>
    </row>
    <row r="3393" spans="1:8" x14ac:dyDescent="0.25">
      <c r="A3393" s="21">
        <v>2035</v>
      </c>
      <c r="B3393" s="21">
        <v>2</v>
      </c>
      <c r="C3393" s="21">
        <v>6</v>
      </c>
      <c r="D3393" s="21" t="s">
        <v>69</v>
      </c>
      <c r="E3393" s="21" t="s">
        <v>73</v>
      </c>
      <c r="F3393" s="21" t="s">
        <v>71</v>
      </c>
      <c r="G3393" s="21">
        <v>3</v>
      </c>
      <c r="H3393" s="21">
        <v>1</v>
      </c>
    </row>
    <row r="3394" spans="1:8" x14ac:dyDescent="0.25">
      <c r="A3394" s="21">
        <v>2035</v>
      </c>
      <c r="B3394" s="21">
        <v>2</v>
      </c>
      <c r="C3394" s="21">
        <v>6</v>
      </c>
      <c r="D3394" s="21" t="s">
        <v>69</v>
      </c>
      <c r="E3394" s="21" t="s">
        <v>73</v>
      </c>
      <c r="F3394" s="21" t="s">
        <v>72</v>
      </c>
      <c r="G3394" s="21">
        <v>2</v>
      </c>
      <c r="H3394" s="21">
        <v>2</v>
      </c>
    </row>
    <row r="3395" spans="1:8" x14ac:dyDescent="0.25">
      <c r="A3395" s="21">
        <v>2035</v>
      </c>
      <c r="B3395" s="21">
        <v>2</v>
      </c>
      <c r="C3395" s="21">
        <v>6</v>
      </c>
      <c r="D3395" s="21" t="s">
        <v>69</v>
      </c>
      <c r="E3395" s="21" t="s">
        <v>73</v>
      </c>
      <c r="F3395" s="21" t="s">
        <v>72</v>
      </c>
      <c r="G3395" s="21">
        <v>3</v>
      </c>
      <c r="H3395" s="21">
        <v>1</v>
      </c>
    </row>
    <row r="3396" spans="1:8" x14ac:dyDescent="0.25">
      <c r="A3396" s="21">
        <v>2035</v>
      </c>
      <c r="B3396" s="21">
        <v>2</v>
      </c>
      <c r="C3396" s="21">
        <v>6</v>
      </c>
      <c r="D3396" s="21" t="s">
        <v>69</v>
      </c>
      <c r="E3396" s="21" t="s">
        <v>73</v>
      </c>
      <c r="F3396" s="21" t="s">
        <v>72</v>
      </c>
      <c r="G3396" s="21">
        <v>4</v>
      </c>
      <c r="H3396" s="21">
        <v>2</v>
      </c>
    </row>
    <row r="3397" spans="1:8" x14ac:dyDescent="0.25">
      <c r="A3397" s="21">
        <v>2035</v>
      </c>
      <c r="B3397" s="21">
        <v>2</v>
      </c>
      <c r="C3397" s="21">
        <v>6</v>
      </c>
      <c r="D3397" s="21" t="s">
        <v>77</v>
      </c>
      <c r="E3397" s="21" t="s">
        <v>70</v>
      </c>
      <c r="F3397" s="21" t="s">
        <v>71</v>
      </c>
      <c r="G3397" s="21">
        <v>1</v>
      </c>
      <c r="H3397" s="21">
        <v>17</v>
      </c>
    </row>
    <row r="3398" spans="1:8" x14ac:dyDescent="0.25">
      <c r="A3398" s="21">
        <v>2035</v>
      </c>
      <c r="B3398" s="21">
        <v>2</v>
      </c>
      <c r="C3398" s="21">
        <v>6</v>
      </c>
      <c r="D3398" s="21" t="s">
        <v>77</v>
      </c>
      <c r="E3398" s="21" t="s">
        <v>70</v>
      </c>
      <c r="F3398" s="21" t="s">
        <v>71</v>
      </c>
      <c r="G3398" s="21">
        <v>2</v>
      </c>
      <c r="H3398" s="21">
        <v>48</v>
      </c>
    </row>
    <row r="3399" spans="1:8" x14ac:dyDescent="0.25">
      <c r="A3399" s="21">
        <v>2035</v>
      </c>
      <c r="B3399" s="21">
        <v>2</v>
      </c>
      <c r="C3399" s="21">
        <v>6</v>
      </c>
      <c r="D3399" s="21" t="s">
        <v>77</v>
      </c>
      <c r="E3399" s="21" t="s">
        <v>70</v>
      </c>
      <c r="F3399" s="21" t="s">
        <v>71</v>
      </c>
      <c r="G3399" s="21">
        <v>3</v>
      </c>
      <c r="H3399" s="21">
        <v>21</v>
      </c>
    </row>
    <row r="3400" spans="1:8" x14ac:dyDescent="0.25">
      <c r="A3400" s="21">
        <v>2035</v>
      </c>
      <c r="B3400" s="21">
        <v>2</v>
      </c>
      <c r="C3400" s="21">
        <v>6</v>
      </c>
      <c r="D3400" s="21" t="s">
        <v>77</v>
      </c>
      <c r="E3400" s="21" t="s">
        <v>70</v>
      </c>
      <c r="F3400" s="21" t="s">
        <v>71</v>
      </c>
      <c r="G3400" s="21">
        <v>4</v>
      </c>
      <c r="H3400" s="21">
        <v>23</v>
      </c>
    </row>
    <row r="3401" spans="1:8" x14ac:dyDescent="0.25">
      <c r="A3401" s="21">
        <v>2035</v>
      </c>
      <c r="B3401" s="21">
        <v>2</v>
      </c>
      <c r="C3401" s="21">
        <v>6</v>
      </c>
      <c r="D3401" s="21" t="s">
        <v>77</v>
      </c>
      <c r="E3401" s="21" t="s">
        <v>70</v>
      </c>
      <c r="F3401" s="21" t="s">
        <v>72</v>
      </c>
      <c r="G3401" s="21">
        <v>0</v>
      </c>
      <c r="H3401" s="21">
        <v>1</v>
      </c>
    </row>
    <row r="3402" spans="1:8" x14ac:dyDescent="0.25">
      <c r="A3402" s="21">
        <v>2035</v>
      </c>
      <c r="B3402" s="21">
        <v>2</v>
      </c>
      <c r="C3402" s="21">
        <v>6</v>
      </c>
      <c r="D3402" s="21" t="s">
        <v>77</v>
      </c>
      <c r="E3402" s="21" t="s">
        <v>70</v>
      </c>
      <c r="F3402" s="21" t="s">
        <v>72</v>
      </c>
      <c r="G3402" s="21">
        <v>1</v>
      </c>
      <c r="H3402" s="21">
        <v>10</v>
      </c>
    </row>
    <row r="3403" spans="1:8" x14ac:dyDescent="0.25">
      <c r="A3403" s="21">
        <v>2035</v>
      </c>
      <c r="B3403" s="21">
        <v>2</v>
      </c>
      <c r="C3403" s="21">
        <v>6</v>
      </c>
      <c r="D3403" s="21" t="s">
        <v>77</v>
      </c>
      <c r="E3403" s="21" t="s">
        <v>70</v>
      </c>
      <c r="F3403" s="21" t="s">
        <v>72</v>
      </c>
      <c r="G3403" s="21">
        <v>2</v>
      </c>
      <c r="H3403" s="21">
        <v>30</v>
      </c>
    </row>
    <row r="3404" spans="1:8" x14ac:dyDescent="0.25">
      <c r="A3404" s="21">
        <v>2035</v>
      </c>
      <c r="B3404" s="21">
        <v>2</v>
      </c>
      <c r="C3404" s="21">
        <v>6</v>
      </c>
      <c r="D3404" s="21" t="s">
        <v>77</v>
      </c>
      <c r="E3404" s="21" t="s">
        <v>70</v>
      </c>
      <c r="F3404" s="21" t="s">
        <v>72</v>
      </c>
      <c r="G3404" s="21">
        <v>3</v>
      </c>
      <c r="H3404" s="21">
        <v>20</v>
      </c>
    </row>
    <row r="3405" spans="1:8" x14ac:dyDescent="0.25">
      <c r="A3405" s="21">
        <v>2035</v>
      </c>
      <c r="B3405" s="21">
        <v>2</v>
      </c>
      <c r="C3405" s="21">
        <v>6</v>
      </c>
      <c r="D3405" s="21" t="s">
        <v>77</v>
      </c>
      <c r="E3405" s="21" t="s">
        <v>70</v>
      </c>
      <c r="F3405" s="21" t="s">
        <v>72</v>
      </c>
      <c r="G3405" s="21">
        <v>4</v>
      </c>
      <c r="H3405" s="21">
        <v>7</v>
      </c>
    </row>
    <row r="3406" spans="1:8" x14ac:dyDescent="0.25">
      <c r="A3406" s="21">
        <v>2035</v>
      </c>
      <c r="B3406" s="21">
        <v>2</v>
      </c>
      <c r="C3406" s="21">
        <v>6</v>
      </c>
      <c r="D3406" s="21" t="s">
        <v>77</v>
      </c>
      <c r="E3406" s="21" t="s">
        <v>73</v>
      </c>
      <c r="F3406" s="21" t="s">
        <v>71</v>
      </c>
      <c r="G3406" s="21">
        <v>0</v>
      </c>
      <c r="H3406" s="21">
        <v>3</v>
      </c>
    </row>
    <row r="3407" spans="1:8" x14ac:dyDescent="0.25">
      <c r="A3407" s="21">
        <v>2035</v>
      </c>
      <c r="B3407" s="21">
        <v>2</v>
      </c>
      <c r="C3407" s="21">
        <v>6</v>
      </c>
      <c r="D3407" s="21" t="s">
        <v>77</v>
      </c>
      <c r="E3407" s="21" t="s">
        <v>73</v>
      </c>
      <c r="F3407" s="21" t="s">
        <v>71</v>
      </c>
      <c r="G3407" s="21">
        <v>1</v>
      </c>
      <c r="H3407" s="21">
        <v>35</v>
      </c>
    </row>
    <row r="3408" spans="1:8" x14ac:dyDescent="0.25">
      <c r="A3408" s="21">
        <v>2035</v>
      </c>
      <c r="B3408" s="21">
        <v>2</v>
      </c>
      <c r="C3408" s="21">
        <v>6</v>
      </c>
      <c r="D3408" s="21" t="s">
        <v>77</v>
      </c>
      <c r="E3408" s="21" t="s">
        <v>73</v>
      </c>
      <c r="F3408" s="21" t="s">
        <v>71</v>
      </c>
      <c r="G3408" s="21">
        <v>2</v>
      </c>
      <c r="H3408" s="21">
        <v>92</v>
      </c>
    </row>
    <row r="3409" spans="1:8" x14ac:dyDescent="0.25">
      <c r="A3409" s="21">
        <v>2035</v>
      </c>
      <c r="B3409" s="21">
        <v>2</v>
      </c>
      <c r="C3409" s="21">
        <v>6</v>
      </c>
      <c r="D3409" s="21" t="s">
        <v>77</v>
      </c>
      <c r="E3409" s="21" t="s">
        <v>73</v>
      </c>
      <c r="F3409" s="21" t="s">
        <v>71</v>
      </c>
      <c r="G3409" s="21">
        <v>3</v>
      </c>
      <c r="H3409" s="21">
        <v>43</v>
      </c>
    </row>
    <row r="3410" spans="1:8" x14ac:dyDescent="0.25">
      <c r="A3410" s="21">
        <v>2035</v>
      </c>
      <c r="B3410" s="21">
        <v>2</v>
      </c>
      <c r="C3410" s="21">
        <v>6</v>
      </c>
      <c r="D3410" s="21" t="s">
        <v>77</v>
      </c>
      <c r="E3410" s="21" t="s">
        <v>73</v>
      </c>
      <c r="F3410" s="21" t="s">
        <v>71</v>
      </c>
      <c r="G3410" s="21">
        <v>4</v>
      </c>
      <c r="H3410" s="21">
        <v>28</v>
      </c>
    </row>
    <row r="3411" spans="1:8" x14ac:dyDescent="0.25">
      <c r="A3411" s="21">
        <v>2035</v>
      </c>
      <c r="B3411" s="21">
        <v>2</v>
      </c>
      <c r="C3411" s="21">
        <v>6</v>
      </c>
      <c r="D3411" s="21" t="s">
        <v>77</v>
      </c>
      <c r="E3411" s="21" t="s">
        <v>73</v>
      </c>
      <c r="F3411" s="21" t="s">
        <v>72</v>
      </c>
      <c r="G3411" s="21">
        <v>2</v>
      </c>
      <c r="H3411" s="21">
        <v>3</v>
      </c>
    </row>
    <row r="3412" spans="1:8" x14ac:dyDescent="0.25">
      <c r="A3412" s="21">
        <v>2035</v>
      </c>
      <c r="B3412" s="21">
        <v>2</v>
      </c>
      <c r="C3412" s="21">
        <v>6</v>
      </c>
      <c r="D3412" s="21" t="s">
        <v>77</v>
      </c>
      <c r="E3412" s="21" t="s">
        <v>73</v>
      </c>
      <c r="F3412" s="21" t="s">
        <v>72</v>
      </c>
      <c r="G3412" s="21">
        <v>3</v>
      </c>
      <c r="H3412" s="21">
        <v>3</v>
      </c>
    </row>
    <row r="3413" spans="1:8" x14ac:dyDescent="0.25">
      <c r="A3413" s="21">
        <v>2035</v>
      </c>
      <c r="B3413" s="21">
        <v>2</v>
      </c>
      <c r="C3413" s="21">
        <v>6</v>
      </c>
      <c r="D3413" s="21" t="s">
        <v>77</v>
      </c>
      <c r="E3413" s="21" t="s">
        <v>73</v>
      </c>
      <c r="F3413" s="21" t="s">
        <v>72</v>
      </c>
      <c r="G3413" s="21">
        <v>4</v>
      </c>
      <c r="H3413" s="21">
        <v>2</v>
      </c>
    </row>
    <row r="3414" spans="1:8" x14ac:dyDescent="0.25">
      <c r="A3414" s="21">
        <v>2035</v>
      </c>
      <c r="B3414" s="21">
        <v>2</v>
      </c>
      <c r="C3414" s="21">
        <v>6</v>
      </c>
      <c r="D3414" s="21" t="s">
        <v>79</v>
      </c>
      <c r="E3414" s="21" t="s">
        <v>70</v>
      </c>
      <c r="F3414" s="21" t="s">
        <v>71</v>
      </c>
      <c r="G3414" s="21">
        <v>1</v>
      </c>
      <c r="H3414" s="21">
        <v>17</v>
      </c>
    </row>
    <row r="3415" spans="1:8" x14ac:dyDescent="0.25">
      <c r="A3415" s="21">
        <v>2035</v>
      </c>
      <c r="B3415" s="21">
        <v>2</v>
      </c>
      <c r="C3415" s="21">
        <v>6</v>
      </c>
      <c r="D3415" s="21" t="s">
        <v>79</v>
      </c>
      <c r="E3415" s="21" t="s">
        <v>70</v>
      </c>
      <c r="F3415" s="21" t="s">
        <v>71</v>
      </c>
      <c r="G3415" s="21">
        <v>2</v>
      </c>
      <c r="H3415" s="21">
        <v>58</v>
      </c>
    </row>
    <row r="3416" spans="1:8" x14ac:dyDescent="0.25">
      <c r="A3416" s="21">
        <v>2035</v>
      </c>
      <c r="B3416" s="21">
        <v>2</v>
      </c>
      <c r="C3416" s="21">
        <v>6</v>
      </c>
      <c r="D3416" s="21" t="s">
        <v>79</v>
      </c>
      <c r="E3416" s="21" t="s">
        <v>70</v>
      </c>
      <c r="F3416" s="21" t="s">
        <v>71</v>
      </c>
      <c r="G3416" s="21">
        <v>3</v>
      </c>
      <c r="H3416" s="21">
        <v>22</v>
      </c>
    </row>
    <row r="3417" spans="1:8" x14ac:dyDescent="0.25">
      <c r="A3417" s="21">
        <v>2035</v>
      </c>
      <c r="B3417" s="21">
        <v>2</v>
      </c>
      <c r="C3417" s="21">
        <v>6</v>
      </c>
      <c r="D3417" s="21" t="s">
        <v>79</v>
      </c>
      <c r="E3417" s="21" t="s">
        <v>70</v>
      </c>
      <c r="F3417" s="21" t="s">
        <v>71</v>
      </c>
      <c r="G3417" s="21">
        <v>4</v>
      </c>
      <c r="H3417" s="21">
        <v>23</v>
      </c>
    </row>
    <row r="3418" spans="1:8" x14ac:dyDescent="0.25">
      <c r="A3418" s="21">
        <v>2035</v>
      </c>
      <c r="B3418" s="21">
        <v>2</v>
      </c>
      <c r="C3418" s="21">
        <v>6</v>
      </c>
      <c r="D3418" s="21" t="s">
        <v>79</v>
      </c>
      <c r="E3418" s="21" t="s">
        <v>70</v>
      </c>
      <c r="F3418" s="21" t="s">
        <v>72</v>
      </c>
      <c r="G3418" s="21">
        <v>1</v>
      </c>
      <c r="H3418" s="21">
        <v>2</v>
      </c>
    </row>
    <row r="3419" spans="1:8" x14ac:dyDescent="0.25">
      <c r="A3419" s="21">
        <v>2035</v>
      </c>
      <c r="B3419" s="21">
        <v>2</v>
      </c>
      <c r="C3419" s="21">
        <v>6</v>
      </c>
      <c r="D3419" s="21" t="s">
        <v>79</v>
      </c>
      <c r="E3419" s="21" t="s">
        <v>70</v>
      </c>
      <c r="F3419" s="21" t="s">
        <v>72</v>
      </c>
      <c r="G3419" s="21">
        <v>2</v>
      </c>
      <c r="H3419" s="21">
        <v>19</v>
      </c>
    </row>
    <row r="3420" spans="1:8" x14ac:dyDescent="0.25">
      <c r="A3420" s="21">
        <v>2035</v>
      </c>
      <c r="B3420" s="21">
        <v>2</v>
      </c>
      <c r="C3420" s="21">
        <v>6</v>
      </c>
      <c r="D3420" s="21" t="s">
        <v>79</v>
      </c>
      <c r="E3420" s="21" t="s">
        <v>70</v>
      </c>
      <c r="F3420" s="21" t="s">
        <v>72</v>
      </c>
      <c r="G3420" s="21">
        <v>3</v>
      </c>
      <c r="H3420" s="21">
        <v>11</v>
      </c>
    </row>
    <row r="3421" spans="1:8" x14ac:dyDescent="0.25">
      <c r="A3421" s="21">
        <v>2035</v>
      </c>
      <c r="B3421" s="21">
        <v>2</v>
      </c>
      <c r="C3421" s="21">
        <v>6</v>
      </c>
      <c r="D3421" s="21" t="s">
        <v>79</v>
      </c>
      <c r="E3421" s="21" t="s">
        <v>70</v>
      </c>
      <c r="F3421" s="21" t="s">
        <v>72</v>
      </c>
      <c r="G3421" s="21">
        <v>4</v>
      </c>
      <c r="H3421" s="21">
        <v>9</v>
      </c>
    </row>
    <row r="3422" spans="1:8" x14ac:dyDescent="0.25">
      <c r="A3422" s="21">
        <v>2035</v>
      </c>
      <c r="B3422" s="21">
        <v>2</v>
      </c>
      <c r="C3422" s="21">
        <v>6</v>
      </c>
      <c r="D3422" s="21" t="s">
        <v>79</v>
      </c>
      <c r="E3422" s="21" t="s">
        <v>73</v>
      </c>
      <c r="F3422" s="21" t="s">
        <v>71</v>
      </c>
      <c r="G3422" s="21">
        <v>0</v>
      </c>
      <c r="H3422" s="21">
        <v>1</v>
      </c>
    </row>
    <row r="3423" spans="1:8" x14ac:dyDescent="0.25">
      <c r="A3423" s="21">
        <v>2035</v>
      </c>
      <c r="B3423" s="21">
        <v>2</v>
      </c>
      <c r="C3423" s="21">
        <v>6</v>
      </c>
      <c r="D3423" s="21" t="s">
        <v>79</v>
      </c>
      <c r="E3423" s="21" t="s">
        <v>73</v>
      </c>
      <c r="F3423" s="21" t="s">
        <v>71</v>
      </c>
      <c r="G3423" s="21">
        <v>1</v>
      </c>
      <c r="H3423" s="21">
        <v>43</v>
      </c>
    </row>
    <row r="3424" spans="1:8" x14ac:dyDescent="0.25">
      <c r="A3424" s="21">
        <v>2035</v>
      </c>
      <c r="B3424" s="21">
        <v>2</v>
      </c>
      <c r="C3424" s="21">
        <v>6</v>
      </c>
      <c r="D3424" s="21" t="s">
        <v>79</v>
      </c>
      <c r="E3424" s="21" t="s">
        <v>73</v>
      </c>
      <c r="F3424" s="21" t="s">
        <v>71</v>
      </c>
      <c r="G3424" s="21">
        <v>2</v>
      </c>
      <c r="H3424" s="21">
        <v>143</v>
      </c>
    </row>
    <row r="3425" spans="1:8" x14ac:dyDescent="0.25">
      <c r="A3425" s="21">
        <v>2035</v>
      </c>
      <c r="B3425" s="21">
        <v>2</v>
      </c>
      <c r="C3425" s="21">
        <v>6</v>
      </c>
      <c r="D3425" s="21" t="s">
        <v>79</v>
      </c>
      <c r="E3425" s="21" t="s">
        <v>73</v>
      </c>
      <c r="F3425" s="21" t="s">
        <v>71</v>
      </c>
      <c r="G3425" s="21">
        <v>3</v>
      </c>
      <c r="H3425" s="21">
        <v>51</v>
      </c>
    </row>
    <row r="3426" spans="1:8" x14ac:dyDescent="0.25">
      <c r="A3426" s="21">
        <v>2035</v>
      </c>
      <c r="B3426" s="21">
        <v>2</v>
      </c>
      <c r="C3426" s="21">
        <v>6</v>
      </c>
      <c r="D3426" s="21" t="s">
        <v>79</v>
      </c>
      <c r="E3426" s="21" t="s">
        <v>73</v>
      </c>
      <c r="F3426" s="21" t="s">
        <v>71</v>
      </c>
      <c r="G3426" s="21">
        <v>4</v>
      </c>
      <c r="H3426" s="21">
        <v>34</v>
      </c>
    </row>
    <row r="3427" spans="1:8" x14ac:dyDescent="0.25">
      <c r="A3427" s="21">
        <v>2035</v>
      </c>
      <c r="B3427" s="21">
        <v>2</v>
      </c>
      <c r="C3427" s="21">
        <v>6</v>
      </c>
      <c r="D3427" s="21" t="s">
        <v>79</v>
      </c>
      <c r="E3427" s="21" t="s">
        <v>73</v>
      </c>
      <c r="F3427" s="21" t="s">
        <v>72</v>
      </c>
      <c r="G3427" s="21">
        <v>4</v>
      </c>
      <c r="H3427" s="21">
        <v>1</v>
      </c>
    </row>
    <row r="3428" spans="1:8" x14ac:dyDescent="0.25">
      <c r="A3428" s="21">
        <v>2035</v>
      </c>
      <c r="B3428" s="21">
        <v>2</v>
      </c>
      <c r="C3428" s="21">
        <v>6</v>
      </c>
      <c r="D3428" s="21" t="s">
        <v>79</v>
      </c>
      <c r="E3428" s="21" t="s">
        <v>76</v>
      </c>
      <c r="F3428" s="21" t="s">
        <v>71</v>
      </c>
      <c r="G3428" s="21">
        <v>3</v>
      </c>
      <c r="H3428" s="21">
        <v>1</v>
      </c>
    </row>
    <row r="3429" spans="1:8" x14ac:dyDescent="0.25">
      <c r="A3429" s="21">
        <v>2035</v>
      </c>
      <c r="B3429" s="21">
        <v>2</v>
      </c>
      <c r="C3429" s="21">
        <v>6</v>
      </c>
      <c r="D3429" s="21" t="s">
        <v>78</v>
      </c>
      <c r="E3429" s="21" t="s">
        <v>70</v>
      </c>
      <c r="F3429" s="21" t="s">
        <v>71</v>
      </c>
      <c r="G3429" s="21">
        <v>1</v>
      </c>
      <c r="H3429" s="21">
        <v>14</v>
      </c>
    </row>
    <row r="3430" spans="1:8" x14ac:dyDescent="0.25">
      <c r="A3430" s="21">
        <v>2035</v>
      </c>
      <c r="B3430" s="21">
        <v>2</v>
      </c>
      <c r="C3430" s="21">
        <v>6</v>
      </c>
      <c r="D3430" s="21" t="s">
        <v>78</v>
      </c>
      <c r="E3430" s="21" t="s">
        <v>70</v>
      </c>
      <c r="F3430" s="21" t="s">
        <v>71</v>
      </c>
      <c r="G3430" s="21">
        <v>2</v>
      </c>
      <c r="H3430" s="21">
        <v>45</v>
      </c>
    </row>
    <row r="3431" spans="1:8" x14ac:dyDescent="0.25">
      <c r="A3431" s="21">
        <v>2035</v>
      </c>
      <c r="B3431" s="21">
        <v>2</v>
      </c>
      <c r="C3431" s="21">
        <v>6</v>
      </c>
      <c r="D3431" s="21" t="s">
        <v>78</v>
      </c>
      <c r="E3431" s="21" t="s">
        <v>70</v>
      </c>
      <c r="F3431" s="21" t="s">
        <v>71</v>
      </c>
      <c r="G3431" s="21">
        <v>3</v>
      </c>
      <c r="H3431" s="21">
        <v>19</v>
      </c>
    </row>
    <row r="3432" spans="1:8" x14ac:dyDescent="0.25">
      <c r="A3432" s="21">
        <v>2035</v>
      </c>
      <c r="B3432" s="21">
        <v>2</v>
      </c>
      <c r="C3432" s="21">
        <v>6</v>
      </c>
      <c r="D3432" s="21" t="s">
        <v>78</v>
      </c>
      <c r="E3432" s="21" t="s">
        <v>70</v>
      </c>
      <c r="F3432" s="21" t="s">
        <v>71</v>
      </c>
      <c r="G3432" s="21">
        <v>4</v>
      </c>
      <c r="H3432" s="21">
        <v>11</v>
      </c>
    </row>
    <row r="3433" spans="1:8" x14ac:dyDescent="0.25">
      <c r="A3433" s="21">
        <v>2035</v>
      </c>
      <c r="B3433" s="21">
        <v>2</v>
      </c>
      <c r="C3433" s="21">
        <v>6</v>
      </c>
      <c r="D3433" s="21" t="s">
        <v>78</v>
      </c>
      <c r="E3433" s="21" t="s">
        <v>70</v>
      </c>
      <c r="F3433" s="21" t="s">
        <v>72</v>
      </c>
      <c r="G3433" s="21">
        <v>1</v>
      </c>
      <c r="H3433" s="21">
        <v>17</v>
      </c>
    </row>
    <row r="3434" spans="1:8" x14ac:dyDescent="0.25">
      <c r="A3434" s="21">
        <v>2035</v>
      </c>
      <c r="B3434" s="21">
        <v>2</v>
      </c>
      <c r="C3434" s="21">
        <v>6</v>
      </c>
      <c r="D3434" s="21" t="s">
        <v>78</v>
      </c>
      <c r="E3434" s="21" t="s">
        <v>70</v>
      </c>
      <c r="F3434" s="21" t="s">
        <v>72</v>
      </c>
      <c r="G3434" s="21">
        <v>2</v>
      </c>
      <c r="H3434" s="21">
        <v>70</v>
      </c>
    </row>
    <row r="3435" spans="1:8" x14ac:dyDescent="0.25">
      <c r="A3435" s="21">
        <v>2035</v>
      </c>
      <c r="B3435" s="21">
        <v>2</v>
      </c>
      <c r="C3435" s="21">
        <v>6</v>
      </c>
      <c r="D3435" s="21" t="s">
        <v>78</v>
      </c>
      <c r="E3435" s="21" t="s">
        <v>70</v>
      </c>
      <c r="F3435" s="21" t="s">
        <v>72</v>
      </c>
      <c r="G3435" s="21">
        <v>3</v>
      </c>
      <c r="H3435" s="21">
        <v>50</v>
      </c>
    </row>
    <row r="3436" spans="1:8" x14ac:dyDescent="0.25">
      <c r="A3436" s="21">
        <v>2035</v>
      </c>
      <c r="B3436" s="21">
        <v>2</v>
      </c>
      <c r="C3436" s="21">
        <v>6</v>
      </c>
      <c r="D3436" s="21" t="s">
        <v>78</v>
      </c>
      <c r="E3436" s="21" t="s">
        <v>70</v>
      </c>
      <c r="F3436" s="21" t="s">
        <v>72</v>
      </c>
      <c r="G3436" s="21">
        <v>4</v>
      </c>
      <c r="H3436" s="21">
        <v>20</v>
      </c>
    </row>
    <row r="3437" spans="1:8" x14ac:dyDescent="0.25">
      <c r="A3437" s="21">
        <v>2035</v>
      </c>
      <c r="B3437" s="21">
        <v>2</v>
      </c>
      <c r="C3437" s="21">
        <v>6</v>
      </c>
      <c r="D3437" s="21" t="s">
        <v>78</v>
      </c>
      <c r="E3437" s="21" t="s">
        <v>73</v>
      </c>
      <c r="F3437" s="21" t="s">
        <v>71</v>
      </c>
      <c r="G3437" s="21">
        <v>1</v>
      </c>
      <c r="H3437" s="21">
        <v>39</v>
      </c>
    </row>
    <row r="3438" spans="1:8" x14ac:dyDescent="0.25">
      <c r="A3438" s="21">
        <v>2035</v>
      </c>
      <c r="B3438" s="21">
        <v>2</v>
      </c>
      <c r="C3438" s="21">
        <v>6</v>
      </c>
      <c r="D3438" s="21" t="s">
        <v>78</v>
      </c>
      <c r="E3438" s="21" t="s">
        <v>73</v>
      </c>
      <c r="F3438" s="21" t="s">
        <v>71</v>
      </c>
      <c r="G3438" s="21">
        <v>2</v>
      </c>
      <c r="H3438" s="21">
        <v>77</v>
      </c>
    </row>
    <row r="3439" spans="1:8" x14ac:dyDescent="0.25">
      <c r="A3439" s="21">
        <v>2035</v>
      </c>
      <c r="B3439" s="21">
        <v>2</v>
      </c>
      <c r="C3439" s="21">
        <v>6</v>
      </c>
      <c r="D3439" s="21" t="s">
        <v>78</v>
      </c>
      <c r="E3439" s="21" t="s">
        <v>73</v>
      </c>
      <c r="F3439" s="21" t="s">
        <v>71</v>
      </c>
      <c r="G3439" s="21">
        <v>3</v>
      </c>
      <c r="H3439" s="21">
        <v>51</v>
      </c>
    </row>
    <row r="3440" spans="1:8" x14ac:dyDescent="0.25">
      <c r="A3440" s="21">
        <v>2035</v>
      </c>
      <c r="B3440" s="21">
        <v>2</v>
      </c>
      <c r="C3440" s="21">
        <v>6</v>
      </c>
      <c r="D3440" s="21" t="s">
        <v>78</v>
      </c>
      <c r="E3440" s="21" t="s">
        <v>73</v>
      </c>
      <c r="F3440" s="21" t="s">
        <v>71</v>
      </c>
      <c r="G3440" s="21">
        <v>4</v>
      </c>
      <c r="H3440" s="21">
        <v>33</v>
      </c>
    </row>
    <row r="3441" spans="1:8" x14ac:dyDescent="0.25">
      <c r="A3441" s="21">
        <v>2035</v>
      </c>
      <c r="B3441" s="21">
        <v>2</v>
      </c>
      <c r="C3441" s="21">
        <v>6</v>
      </c>
      <c r="D3441" s="21" t="s">
        <v>78</v>
      </c>
      <c r="E3441" s="21" t="s">
        <v>73</v>
      </c>
      <c r="F3441" s="21" t="s">
        <v>72</v>
      </c>
      <c r="G3441" s="21">
        <v>1</v>
      </c>
      <c r="H3441" s="21">
        <v>2</v>
      </c>
    </row>
    <row r="3442" spans="1:8" x14ac:dyDescent="0.25">
      <c r="A3442" s="21">
        <v>2035</v>
      </c>
      <c r="B3442" s="21">
        <v>2</v>
      </c>
      <c r="C3442" s="21">
        <v>6</v>
      </c>
      <c r="D3442" s="21" t="s">
        <v>78</v>
      </c>
      <c r="E3442" s="21" t="s">
        <v>73</v>
      </c>
      <c r="F3442" s="21" t="s">
        <v>72</v>
      </c>
      <c r="G3442" s="21">
        <v>2</v>
      </c>
      <c r="H3442" s="21">
        <v>4</v>
      </c>
    </row>
    <row r="3443" spans="1:8" x14ac:dyDescent="0.25">
      <c r="A3443" s="21">
        <v>2035</v>
      </c>
      <c r="B3443" s="21">
        <v>2</v>
      </c>
      <c r="C3443" s="21">
        <v>6</v>
      </c>
      <c r="D3443" s="21" t="s">
        <v>78</v>
      </c>
      <c r="E3443" s="21" t="s">
        <v>73</v>
      </c>
      <c r="F3443" s="21" t="s">
        <v>72</v>
      </c>
      <c r="G3443" s="21">
        <v>3</v>
      </c>
      <c r="H3443" s="21">
        <v>8</v>
      </c>
    </row>
    <row r="3444" spans="1:8" x14ac:dyDescent="0.25">
      <c r="A3444" s="21">
        <v>2035</v>
      </c>
      <c r="B3444" s="21">
        <v>2</v>
      </c>
      <c r="C3444" s="21">
        <v>6</v>
      </c>
      <c r="D3444" s="21" t="s">
        <v>78</v>
      </c>
      <c r="E3444" s="21" t="s">
        <v>73</v>
      </c>
      <c r="F3444" s="21" t="s">
        <v>72</v>
      </c>
      <c r="G3444" s="21">
        <v>4</v>
      </c>
      <c r="H3444" s="21">
        <v>5</v>
      </c>
    </row>
    <row r="3445" spans="1:8" x14ac:dyDescent="0.25">
      <c r="A3445" s="21">
        <v>2035</v>
      </c>
      <c r="B3445" s="21">
        <v>2</v>
      </c>
      <c r="C3445" s="21">
        <v>6</v>
      </c>
      <c r="D3445" s="21" t="s">
        <v>78</v>
      </c>
      <c r="E3445" s="21" t="s">
        <v>76</v>
      </c>
      <c r="F3445" s="21" t="s">
        <v>71</v>
      </c>
      <c r="G3445" s="21">
        <v>3</v>
      </c>
      <c r="H3445" s="21">
        <v>1</v>
      </c>
    </row>
    <row r="3446" spans="1:8" x14ac:dyDescent="0.25">
      <c r="A3446" s="21">
        <v>2035</v>
      </c>
      <c r="B3446" s="21">
        <v>3</v>
      </c>
      <c r="C3446" s="21">
        <v>0</v>
      </c>
      <c r="D3446" s="21" t="s">
        <v>75</v>
      </c>
      <c r="E3446" s="21" t="s">
        <v>70</v>
      </c>
      <c r="F3446" s="21" t="s">
        <v>71</v>
      </c>
      <c r="G3446" s="21">
        <v>0</v>
      </c>
      <c r="H3446" s="21">
        <v>209</v>
      </c>
    </row>
    <row r="3447" spans="1:8" x14ac:dyDescent="0.25">
      <c r="A3447" s="21">
        <v>2035</v>
      </c>
      <c r="B3447" s="21">
        <v>3</v>
      </c>
      <c r="C3447" s="21">
        <v>0</v>
      </c>
      <c r="D3447" s="21" t="s">
        <v>75</v>
      </c>
      <c r="E3447" s="21" t="s">
        <v>70</v>
      </c>
      <c r="F3447" s="21" t="s">
        <v>71</v>
      </c>
      <c r="G3447" s="21">
        <v>1</v>
      </c>
      <c r="H3447" s="21">
        <v>1770</v>
      </c>
    </row>
    <row r="3448" spans="1:8" x14ac:dyDescent="0.25">
      <c r="A3448" s="21">
        <v>2035</v>
      </c>
      <c r="B3448" s="21">
        <v>3</v>
      </c>
      <c r="C3448" s="21">
        <v>0</v>
      </c>
      <c r="D3448" s="21" t="s">
        <v>75</v>
      </c>
      <c r="E3448" s="21" t="s">
        <v>70</v>
      </c>
      <c r="F3448" s="21" t="s">
        <v>71</v>
      </c>
      <c r="G3448" s="21">
        <v>2</v>
      </c>
      <c r="H3448" s="21">
        <v>4358</v>
      </c>
    </row>
    <row r="3449" spans="1:8" x14ac:dyDescent="0.25">
      <c r="A3449" s="21">
        <v>2035</v>
      </c>
      <c r="B3449" s="21">
        <v>3</v>
      </c>
      <c r="C3449" s="21">
        <v>0</v>
      </c>
      <c r="D3449" s="21" t="s">
        <v>75</v>
      </c>
      <c r="E3449" s="21" t="s">
        <v>70</v>
      </c>
      <c r="F3449" s="21" t="s">
        <v>71</v>
      </c>
      <c r="G3449" s="21">
        <v>3</v>
      </c>
      <c r="H3449" s="21">
        <v>1732</v>
      </c>
    </row>
    <row r="3450" spans="1:8" x14ac:dyDescent="0.25">
      <c r="A3450" s="21">
        <v>2035</v>
      </c>
      <c r="B3450" s="21">
        <v>3</v>
      </c>
      <c r="C3450" s="21">
        <v>0</v>
      </c>
      <c r="D3450" s="21" t="s">
        <v>75</v>
      </c>
      <c r="E3450" s="21" t="s">
        <v>70</v>
      </c>
      <c r="F3450" s="21" t="s">
        <v>71</v>
      </c>
      <c r="G3450" s="21">
        <v>4</v>
      </c>
      <c r="H3450" s="21">
        <v>1038</v>
      </c>
    </row>
    <row r="3451" spans="1:8" x14ac:dyDescent="0.25">
      <c r="A3451" s="21">
        <v>2035</v>
      </c>
      <c r="B3451" s="21">
        <v>3</v>
      </c>
      <c r="C3451" s="21">
        <v>0</v>
      </c>
      <c r="D3451" s="21" t="s">
        <v>75</v>
      </c>
      <c r="E3451" s="21" t="s">
        <v>70</v>
      </c>
      <c r="F3451" s="21" t="s">
        <v>72</v>
      </c>
      <c r="G3451" s="21">
        <v>0</v>
      </c>
      <c r="H3451" s="21">
        <v>103</v>
      </c>
    </row>
    <row r="3452" spans="1:8" x14ac:dyDescent="0.25">
      <c r="A3452" s="21">
        <v>2035</v>
      </c>
      <c r="B3452" s="21">
        <v>3</v>
      </c>
      <c r="C3452" s="21">
        <v>0</v>
      </c>
      <c r="D3452" s="21" t="s">
        <v>75</v>
      </c>
      <c r="E3452" s="21" t="s">
        <v>70</v>
      </c>
      <c r="F3452" s="21" t="s">
        <v>72</v>
      </c>
      <c r="G3452" s="21">
        <v>1</v>
      </c>
      <c r="H3452" s="21">
        <v>2662</v>
      </c>
    </row>
    <row r="3453" spans="1:8" x14ac:dyDescent="0.25">
      <c r="A3453" s="21">
        <v>2035</v>
      </c>
      <c r="B3453" s="21">
        <v>3</v>
      </c>
      <c r="C3453" s="21">
        <v>0</v>
      </c>
      <c r="D3453" s="21" t="s">
        <v>75</v>
      </c>
      <c r="E3453" s="21" t="s">
        <v>70</v>
      </c>
      <c r="F3453" s="21" t="s">
        <v>72</v>
      </c>
      <c r="G3453" s="21">
        <v>2</v>
      </c>
      <c r="H3453" s="21">
        <v>7237</v>
      </c>
    </row>
    <row r="3454" spans="1:8" x14ac:dyDescent="0.25">
      <c r="A3454" s="21">
        <v>2035</v>
      </c>
      <c r="B3454" s="21">
        <v>3</v>
      </c>
      <c r="C3454" s="21">
        <v>0</v>
      </c>
      <c r="D3454" s="21" t="s">
        <v>75</v>
      </c>
      <c r="E3454" s="21" t="s">
        <v>70</v>
      </c>
      <c r="F3454" s="21" t="s">
        <v>72</v>
      </c>
      <c r="G3454" s="21">
        <v>3</v>
      </c>
      <c r="H3454" s="21">
        <v>2989</v>
      </c>
    </row>
    <row r="3455" spans="1:8" x14ac:dyDescent="0.25">
      <c r="A3455" s="21">
        <v>2035</v>
      </c>
      <c r="B3455" s="21">
        <v>3</v>
      </c>
      <c r="C3455" s="21">
        <v>0</v>
      </c>
      <c r="D3455" s="21" t="s">
        <v>75</v>
      </c>
      <c r="E3455" s="21" t="s">
        <v>70</v>
      </c>
      <c r="F3455" s="21" t="s">
        <v>72</v>
      </c>
      <c r="G3455" s="21">
        <v>4</v>
      </c>
      <c r="H3455" s="21">
        <v>1408</v>
      </c>
    </row>
    <row r="3456" spans="1:8" x14ac:dyDescent="0.25">
      <c r="A3456" s="21">
        <v>2035</v>
      </c>
      <c r="B3456" s="21">
        <v>3</v>
      </c>
      <c r="C3456" s="21">
        <v>0</v>
      </c>
      <c r="D3456" s="21" t="s">
        <v>75</v>
      </c>
      <c r="E3456" s="21" t="s">
        <v>74</v>
      </c>
      <c r="F3456" s="21" t="s">
        <v>71</v>
      </c>
      <c r="G3456" s="21">
        <v>0</v>
      </c>
      <c r="H3456" s="21">
        <v>96</v>
      </c>
    </row>
    <row r="3457" spans="1:8" x14ac:dyDescent="0.25">
      <c r="A3457" s="21">
        <v>2035</v>
      </c>
      <c r="B3457" s="21">
        <v>3</v>
      </c>
      <c r="C3457" s="21">
        <v>0</v>
      </c>
      <c r="D3457" s="21" t="s">
        <v>75</v>
      </c>
      <c r="E3457" s="21" t="s">
        <v>74</v>
      </c>
      <c r="F3457" s="21" t="s">
        <v>71</v>
      </c>
      <c r="G3457" s="21">
        <v>1</v>
      </c>
      <c r="H3457" s="21">
        <v>148</v>
      </c>
    </row>
    <row r="3458" spans="1:8" x14ac:dyDescent="0.25">
      <c r="A3458" s="21">
        <v>2035</v>
      </c>
      <c r="B3458" s="21">
        <v>3</v>
      </c>
      <c r="C3458" s="21">
        <v>0</v>
      </c>
      <c r="D3458" s="21" t="s">
        <v>75</v>
      </c>
      <c r="E3458" s="21" t="s">
        <v>74</v>
      </c>
      <c r="F3458" s="21" t="s">
        <v>71</v>
      </c>
      <c r="G3458" s="21">
        <v>2</v>
      </c>
      <c r="H3458" s="21">
        <v>230</v>
      </c>
    </row>
    <row r="3459" spans="1:8" x14ac:dyDescent="0.25">
      <c r="A3459" s="21">
        <v>2035</v>
      </c>
      <c r="B3459" s="21">
        <v>3</v>
      </c>
      <c r="C3459" s="21">
        <v>0</v>
      </c>
      <c r="D3459" s="21" t="s">
        <v>75</v>
      </c>
      <c r="E3459" s="21" t="s">
        <v>74</v>
      </c>
      <c r="F3459" s="21" t="s">
        <v>71</v>
      </c>
      <c r="G3459" s="21">
        <v>3</v>
      </c>
      <c r="H3459" s="21">
        <v>73</v>
      </c>
    </row>
    <row r="3460" spans="1:8" x14ac:dyDescent="0.25">
      <c r="A3460" s="21">
        <v>2035</v>
      </c>
      <c r="B3460" s="21">
        <v>3</v>
      </c>
      <c r="C3460" s="21">
        <v>0</v>
      </c>
      <c r="D3460" s="21" t="s">
        <v>75</v>
      </c>
      <c r="E3460" s="21" t="s">
        <v>74</v>
      </c>
      <c r="F3460" s="21" t="s">
        <v>71</v>
      </c>
      <c r="G3460" s="21">
        <v>4</v>
      </c>
      <c r="H3460" s="21">
        <v>59</v>
      </c>
    </row>
    <row r="3461" spans="1:8" x14ac:dyDescent="0.25">
      <c r="A3461" s="21">
        <v>2035</v>
      </c>
      <c r="B3461" s="21">
        <v>3</v>
      </c>
      <c r="C3461" s="21">
        <v>0</v>
      </c>
      <c r="D3461" s="21" t="s">
        <v>75</v>
      </c>
      <c r="E3461" s="21" t="s">
        <v>74</v>
      </c>
      <c r="F3461" s="21" t="s">
        <v>72</v>
      </c>
      <c r="G3461" s="21">
        <v>0</v>
      </c>
      <c r="H3461" s="21">
        <v>26</v>
      </c>
    </row>
    <row r="3462" spans="1:8" x14ac:dyDescent="0.25">
      <c r="A3462" s="21">
        <v>2035</v>
      </c>
      <c r="B3462" s="21">
        <v>3</v>
      </c>
      <c r="C3462" s="21">
        <v>0</v>
      </c>
      <c r="D3462" s="21" t="s">
        <v>75</v>
      </c>
      <c r="E3462" s="21" t="s">
        <v>74</v>
      </c>
      <c r="F3462" s="21" t="s">
        <v>72</v>
      </c>
      <c r="G3462" s="21">
        <v>1</v>
      </c>
      <c r="H3462" s="21">
        <v>54</v>
      </c>
    </row>
    <row r="3463" spans="1:8" x14ac:dyDescent="0.25">
      <c r="A3463" s="21">
        <v>2035</v>
      </c>
      <c r="B3463" s="21">
        <v>3</v>
      </c>
      <c r="C3463" s="21">
        <v>0</v>
      </c>
      <c r="D3463" s="21" t="s">
        <v>75</v>
      </c>
      <c r="E3463" s="21" t="s">
        <v>74</v>
      </c>
      <c r="F3463" s="21" t="s">
        <v>72</v>
      </c>
      <c r="G3463" s="21">
        <v>2</v>
      </c>
      <c r="H3463" s="21">
        <v>56</v>
      </c>
    </row>
    <row r="3464" spans="1:8" x14ac:dyDescent="0.25">
      <c r="A3464" s="21">
        <v>2035</v>
      </c>
      <c r="B3464" s="21">
        <v>3</v>
      </c>
      <c r="C3464" s="21">
        <v>0</v>
      </c>
      <c r="D3464" s="21" t="s">
        <v>75</v>
      </c>
      <c r="E3464" s="21" t="s">
        <v>74</v>
      </c>
      <c r="F3464" s="21" t="s">
        <v>72</v>
      </c>
      <c r="G3464" s="21">
        <v>3</v>
      </c>
      <c r="H3464" s="21">
        <v>23</v>
      </c>
    </row>
    <row r="3465" spans="1:8" x14ac:dyDescent="0.25">
      <c r="A3465" s="21">
        <v>2035</v>
      </c>
      <c r="B3465" s="21">
        <v>3</v>
      </c>
      <c r="C3465" s="21">
        <v>0</v>
      </c>
      <c r="D3465" s="21" t="s">
        <v>75</v>
      </c>
      <c r="E3465" s="21" t="s">
        <v>74</v>
      </c>
      <c r="F3465" s="21" t="s">
        <v>72</v>
      </c>
      <c r="G3465" s="21">
        <v>4</v>
      </c>
      <c r="H3465" s="21">
        <v>6</v>
      </c>
    </row>
    <row r="3466" spans="1:8" x14ac:dyDescent="0.25">
      <c r="A3466" s="21">
        <v>2035</v>
      </c>
      <c r="B3466" s="21">
        <v>3</v>
      </c>
      <c r="C3466" s="21">
        <v>0</v>
      </c>
      <c r="D3466" s="21" t="s">
        <v>75</v>
      </c>
      <c r="E3466" s="21" t="s">
        <v>73</v>
      </c>
      <c r="F3466" s="21" t="s">
        <v>71</v>
      </c>
      <c r="G3466" s="21">
        <v>0</v>
      </c>
      <c r="H3466" s="21">
        <v>384</v>
      </c>
    </row>
    <row r="3467" spans="1:8" x14ac:dyDescent="0.25">
      <c r="A3467" s="21">
        <v>2035</v>
      </c>
      <c r="B3467" s="21">
        <v>3</v>
      </c>
      <c r="C3467" s="21">
        <v>0</v>
      </c>
      <c r="D3467" s="21" t="s">
        <v>75</v>
      </c>
      <c r="E3467" s="21" t="s">
        <v>73</v>
      </c>
      <c r="F3467" s="21" t="s">
        <v>71</v>
      </c>
      <c r="G3467" s="21">
        <v>1</v>
      </c>
      <c r="H3467" s="21">
        <v>2938</v>
      </c>
    </row>
    <row r="3468" spans="1:8" x14ac:dyDescent="0.25">
      <c r="A3468" s="21">
        <v>2035</v>
      </c>
      <c r="B3468" s="21">
        <v>3</v>
      </c>
      <c r="C3468" s="21">
        <v>0</v>
      </c>
      <c r="D3468" s="21" t="s">
        <v>75</v>
      </c>
      <c r="E3468" s="21" t="s">
        <v>73</v>
      </c>
      <c r="F3468" s="21" t="s">
        <v>71</v>
      </c>
      <c r="G3468" s="21">
        <v>2</v>
      </c>
      <c r="H3468" s="21">
        <v>5090</v>
      </c>
    </row>
    <row r="3469" spans="1:8" x14ac:dyDescent="0.25">
      <c r="A3469" s="21">
        <v>2035</v>
      </c>
      <c r="B3469" s="21">
        <v>3</v>
      </c>
      <c r="C3469" s="21">
        <v>0</v>
      </c>
      <c r="D3469" s="21" t="s">
        <v>75</v>
      </c>
      <c r="E3469" s="21" t="s">
        <v>73</v>
      </c>
      <c r="F3469" s="21" t="s">
        <v>71</v>
      </c>
      <c r="G3469" s="21">
        <v>3</v>
      </c>
      <c r="H3469" s="21">
        <v>2473</v>
      </c>
    </row>
    <row r="3470" spans="1:8" x14ac:dyDescent="0.25">
      <c r="A3470" s="21">
        <v>2035</v>
      </c>
      <c r="B3470" s="21">
        <v>3</v>
      </c>
      <c r="C3470" s="21">
        <v>0</v>
      </c>
      <c r="D3470" s="21" t="s">
        <v>75</v>
      </c>
      <c r="E3470" s="21" t="s">
        <v>73</v>
      </c>
      <c r="F3470" s="21" t="s">
        <v>71</v>
      </c>
      <c r="G3470" s="21">
        <v>4</v>
      </c>
      <c r="H3470" s="21">
        <v>1760</v>
      </c>
    </row>
    <row r="3471" spans="1:8" x14ac:dyDescent="0.25">
      <c r="A3471" s="21">
        <v>2035</v>
      </c>
      <c r="B3471" s="21">
        <v>3</v>
      </c>
      <c r="C3471" s="21">
        <v>0</v>
      </c>
      <c r="D3471" s="21" t="s">
        <v>75</v>
      </c>
      <c r="E3471" s="21" t="s">
        <v>73</v>
      </c>
      <c r="F3471" s="21" t="s">
        <v>72</v>
      </c>
      <c r="G3471" s="21">
        <v>0</v>
      </c>
      <c r="H3471" s="21">
        <v>105</v>
      </c>
    </row>
    <row r="3472" spans="1:8" x14ac:dyDescent="0.25">
      <c r="A3472" s="21">
        <v>2035</v>
      </c>
      <c r="B3472" s="21">
        <v>3</v>
      </c>
      <c r="C3472" s="21">
        <v>0</v>
      </c>
      <c r="D3472" s="21" t="s">
        <v>75</v>
      </c>
      <c r="E3472" s="21" t="s">
        <v>73</v>
      </c>
      <c r="F3472" s="21" t="s">
        <v>72</v>
      </c>
      <c r="G3472" s="21">
        <v>1</v>
      </c>
      <c r="H3472" s="21">
        <v>357</v>
      </c>
    </row>
    <row r="3473" spans="1:8" x14ac:dyDescent="0.25">
      <c r="A3473" s="21">
        <v>2035</v>
      </c>
      <c r="B3473" s="21">
        <v>3</v>
      </c>
      <c r="C3473" s="21">
        <v>0</v>
      </c>
      <c r="D3473" s="21" t="s">
        <v>75</v>
      </c>
      <c r="E3473" s="21" t="s">
        <v>73</v>
      </c>
      <c r="F3473" s="21" t="s">
        <v>72</v>
      </c>
      <c r="G3473" s="21">
        <v>2</v>
      </c>
      <c r="H3473" s="21">
        <v>1141</v>
      </c>
    </row>
    <row r="3474" spans="1:8" x14ac:dyDescent="0.25">
      <c r="A3474" s="21">
        <v>2035</v>
      </c>
      <c r="B3474" s="21">
        <v>3</v>
      </c>
      <c r="C3474" s="21">
        <v>0</v>
      </c>
      <c r="D3474" s="21" t="s">
        <v>75</v>
      </c>
      <c r="E3474" s="21" t="s">
        <v>73</v>
      </c>
      <c r="F3474" s="21" t="s">
        <v>72</v>
      </c>
      <c r="G3474" s="21">
        <v>3</v>
      </c>
      <c r="H3474" s="21">
        <v>602</v>
      </c>
    </row>
    <row r="3475" spans="1:8" x14ac:dyDescent="0.25">
      <c r="A3475" s="21">
        <v>2035</v>
      </c>
      <c r="B3475" s="21">
        <v>3</v>
      </c>
      <c r="C3475" s="21">
        <v>0</v>
      </c>
      <c r="D3475" s="21" t="s">
        <v>75</v>
      </c>
      <c r="E3475" s="21" t="s">
        <v>73</v>
      </c>
      <c r="F3475" s="21" t="s">
        <v>72</v>
      </c>
      <c r="G3475" s="21">
        <v>4</v>
      </c>
      <c r="H3475" s="21">
        <v>393</v>
      </c>
    </row>
    <row r="3476" spans="1:8" x14ac:dyDescent="0.25">
      <c r="A3476" s="21">
        <v>2035</v>
      </c>
      <c r="B3476" s="21">
        <v>3</v>
      </c>
      <c r="C3476" s="21">
        <v>0</v>
      </c>
      <c r="D3476" s="21" t="s">
        <v>75</v>
      </c>
      <c r="E3476" s="21" t="s">
        <v>76</v>
      </c>
      <c r="F3476" s="21" t="s">
        <v>71</v>
      </c>
      <c r="G3476" s="21">
        <v>0</v>
      </c>
      <c r="H3476" s="21">
        <v>179</v>
      </c>
    </row>
    <row r="3477" spans="1:8" x14ac:dyDescent="0.25">
      <c r="A3477" s="21">
        <v>2035</v>
      </c>
      <c r="B3477" s="21">
        <v>3</v>
      </c>
      <c r="C3477" s="21">
        <v>0</v>
      </c>
      <c r="D3477" s="21" t="s">
        <v>75</v>
      </c>
      <c r="E3477" s="21" t="s">
        <v>76</v>
      </c>
      <c r="F3477" s="21" t="s">
        <v>71</v>
      </c>
      <c r="G3477" s="21">
        <v>1</v>
      </c>
      <c r="H3477" s="21">
        <v>265</v>
      </c>
    </row>
    <row r="3478" spans="1:8" x14ac:dyDescent="0.25">
      <c r="A3478" s="21">
        <v>2035</v>
      </c>
      <c r="B3478" s="21">
        <v>3</v>
      </c>
      <c r="C3478" s="21">
        <v>0</v>
      </c>
      <c r="D3478" s="21" t="s">
        <v>75</v>
      </c>
      <c r="E3478" s="21" t="s">
        <v>76</v>
      </c>
      <c r="F3478" s="21" t="s">
        <v>71</v>
      </c>
      <c r="G3478" s="21">
        <v>2</v>
      </c>
      <c r="H3478" s="21">
        <v>468</v>
      </c>
    </row>
    <row r="3479" spans="1:8" x14ac:dyDescent="0.25">
      <c r="A3479" s="21">
        <v>2035</v>
      </c>
      <c r="B3479" s="21">
        <v>3</v>
      </c>
      <c r="C3479" s="21">
        <v>0</v>
      </c>
      <c r="D3479" s="21" t="s">
        <v>75</v>
      </c>
      <c r="E3479" s="21" t="s">
        <v>76</v>
      </c>
      <c r="F3479" s="21" t="s">
        <v>71</v>
      </c>
      <c r="G3479" s="21">
        <v>3</v>
      </c>
      <c r="H3479" s="21">
        <v>210</v>
      </c>
    </row>
    <row r="3480" spans="1:8" x14ac:dyDescent="0.25">
      <c r="A3480" s="21">
        <v>2035</v>
      </c>
      <c r="B3480" s="21">
        <v>3</v>
      </c>
      <c r="C3480" s="21">
        <v>0</v>
      </c>
      <c r="D3480" s="21" t="s">
        <v>75</v>
      </c>
      <c r="E3480" s="21" t="s">
        <v>76</v>
      </c>
      <c r="F3480" s="21" t="s">
        <v>71</v>
      </c>
      <c r="G3480" s="21">
        <v>4</v>
      </c>
      <c r="H3480" s="21">
        <v>193</v>
      </c>
    </row>
    <row r="3481" spans="1:8" x14ac:dyDescent="0.25">
      <c r="A3481" s="21">
        <v>2035</v>
      </c>
      <c r="B3481" s="21">
        <v>3</v>
      </c>
      <c r="C3481" s="21">
        <v>0</v>
      </c>
      <c r="D3481" s="21" t="s">
        <v>75</v>
      </c>
      <c r="E3481" s="21" t="s">
        <v>76</v>
      </c>
      <c r="F3481" s="21" t="s">
        <v>72</v>
      </c>
      <c r="G3481" s="21">
        <v>0</v>
      </c>
      <c r="H3481" s="21">
        <v>441</v>
      </c>
    </row>
    <row r="3482" spans="1:8" x14ac:dyDescent="0.25">
      <c r="A3482" s="21">
        <v>2035</v>
      </c>
      <c r="B3482" s="21">
        <v>3</v>
      </c>
      <c r="C3482" s="21">
        <v>0</v>
      </c>
      <c r="D3482" s="21" t="s">
        <v>75</v>
      </c>
      <c r="E3482" s="21" t="s">
        <v>76</v>
      </c>
      <c r="F3482" s="21" t="s">
        <v>72</v>
      </c>
      <c r="G3482" s="21">
        <v>1</v>
      </c>
      <c r="H3482" s="21">
        <v>572</v>
      </c>
    </row>
    <row r="3483" spans="1:8" x14ac:dyDescent="0.25">
      <c r="A3483" s="21">
        <v>2035</v>
      </c>
      <c r="B3483" s="21">
        <v>3</v>
      </c>
      <c r="C3483" s="21">
        <v>0</v>
      </c>
      <c r="D3483" s="21" t="s">
        <v>75</v>
      </c>
      <c r="E3483" s="21" t="s">
        <v>76</v>
      </c>
      <c r="F3483" s="21" t="s">
        <v>72</v>
      </c>
      <c r="G3483" s="21">
        <v>2</v>
      </c>
      <c r="H3483" s="21">
        <v>807</v>
      </c>
    </row>
    <row r="3484" spans="1:8" x14ac:dyDescent="0.25">
      <c r="A3484" s="21">
        <v>2035</v>
      </c>
      <c r="B3484" s="21">
        <v>3</v>
      </c>
      <c r="C3484" s="21">
        <v>0</v>
      </c>
      <c r="D3484" s="21" t="s">
        <v>75</v>
      </c>
      <c r="E3484" s="21" t="s">
        <v>76</v>
      </c>
      <c r="F3484" s="21" t="s">
        <v>72</v>
      </c>
      <c r="G3484" s="21">
        <v>3</v>
      </c>
      <c r="H3484" s="21">
        <v>245</v>
      </c>
    </row>
    <row r="3485" spans="1:8" x14ac:dyDescent="0.25">
      <c r="A3485" s="21">
        <v>2035</v>
      </c>
      <c r="B3485" s="21">
        <v>3</v>
      </c>
      <c r="C3485" s="21">
        <v>0</v>
      </c>
      <c r="D3485" s="21" t="s">
        <v>75</v>
      </c>
      <c r="E3485" s="21" t="s">
        <v>76</v>
      </c>
      <c r="F3485" s="21" t="s">
        <v>72</v>
      </c>
      <c r="G3485" s="21">
        <v>4</v>
      </c>
      <c r="H3485" s="21">
        <v>160</v>
      </c>
    </row>
    <row r="3486" spans="1:8" x14ac:dyDescent="0.25">
      <c r="A3486" s="21">
        <v>2035</v>
      </c>
      <c r="B3486" s="21">
        <v>3</v>
      </c>
      <c r="C3486" s="21">
        <v>0</v>
      </c>
      <c r="D3486" s="21" t="s">
        <v>69</v>
      </c>
      <c r="E3486" s="21" t="s">
        <v>70</v>
      </c>
      <c r="F3486" s="21" t="s">
        <v>71</v>
      </c>
      <c r="G3486" s="21">
        <v>0</v>
      </c>
      <c r="H3486" s="21">
        <v>5</v>
      </c>
    </row>
    <row r="3487" spans="1:8" x14ac:dyDescent="0.25">
      <c r="A3487" s="21">
        <v>2035</v>
      </c>
      <c r="B3487" s="21">
        <v>3</v>
      </c>
      <c r="C3487" s="21">
        <v>0</v>
      </c>
      <c r="D3487" s="21" t="s">
        <v>69</v>
      </c>
      <c r="E3487" s="21" t="s">
        <v>70</v>
      </c>
      <c r="F3487" s="21" t="s">
        <v>71</v>
      </c>
      <c r="G3487" s="21">
        <v>1</v>
      </c>
      <c r="H3487" s="21">
        <v>42</v>
      </c>
    </row>
    <row r="3488" spans="1:8" x14ac:dyDescent="0.25">
      <c r="A3488" s="21">
        <v>2035</v>
      </c>
      <c r="B3488" s="21">
        <v>3</v>
      </c>
      <c r="C3488" s="21">
        <v>0</v>
      </c>
      <c r="D3488" s="21" t="s">
        <v>69</v>
      </c>
      <c r="E3488" s="21" t="s">
        <v>70</v>
      </c>
      <c r="F3488" s="21" t="s">
        <v>71</v>
      </c>
      <c r="G3488" s="21">
        <v>2</v>
      </c>
      <c r="H3488" s="21">
        <v>134</v>
      </c>
    </row>
    <row r="3489" spans="1:8" x14ac:dyDescent="0.25">
      <c r="A3489" s="21">
        <v>2035</v>
      </c>
      <c r="B3489" s="21">
        <v>3</v>
      </c>
      <c r="C3489" s="21">
        <v>0</v>
      </c>
      <c r="D3489" s="21" t="s">
        <v>69</v>
      </c>
      <c r="E3489" s="21" t="s">
        <v>70</v>
      </c>
      <c r="F3489" s="21" t="s">
        <v>71</v>
      </c>
      <c r="G3489" s="21">
        <v>3</v>
      </c>
      <c r="H3489" s="21">
        <v>62</v>
      </c>
    </row>
    <row r="3490" spans="1:8" x14ac:dyDescent="0.25">
      <c r="A3490" s="21">
        <v>2035</v>
      </c>
      <c r="B3490" s="21">
        <v>3</v>
      </c>
      <c r="C3490" s="21">
        <v>0</v>
      </c>
      <c r="D3490" s="21" t="s">
        <v>69</v>
      </c>
      <c r="E3490" s="21" t="s">
        <v>70</v>
      </c>
      <c r="F3490" s="21" t="s">
        <v>71</v>
      </c>
      <c r="G3490" s="21">
        <v>4</v>
      </c>
      <c r="H3490" s="21">
        <v>19</v>
      </c>
    </row>
    <row r="3491" spans="1:8" x14ac:dyDescent="0.25">
      <c r="A3491" s="21">
        <v>2035</v>
      </c>
      <c r="B3491" s="21">
        <v>3</v>
      </c>
      <c r="C3491" s="21">
        <v>0</v>
      </c>
      <c r="D3491" s="21" t="s">
        <v>69</v>
      </c>
      <c r="E3491" s="21" t="s">
        <v>70</v>
      </c>
      <c r="F3491" s="21" t="s">
        <v>72</v>
      </c>
      <c r="G3491" s="21">
        <v>0</v>
      </c>
      <c r="H3491" s="21">
        <v>27</v>
      </c>
    </row>
    <row r="3492" spans="1:8" x14ac:dyDescent="0.25">
      <c r="A3492" s="21">
        <v>2035</v>
      </c>
      <c r="B3492" s="21">
        <v>3</v>
      </c>
      <c r="C3492" s="21">
        <v>0</v>
      </c>
      <c r="D3492" s="21" t="s">
        <v>69</v>
      </c>
      <c r="E3492" s="21" t="s">
        <v>70</v>
      </c>
      <c r="F3492" s="21" t="s">
        <v>72</v>
      </c>
      <c r="G3492" s="21">
        <v>1</v>
      </c>
      <c r="H3492" s="21">
        <v>734</v>
      </c>
    </row>
    <row r="3493" spans="1:8" x14ac:dyDescent="0.25">
      <c r="A3493" s="21">
        <v>2035</v>
      </c>
      <c r="B3493" s="21">
        <v>3</v>
      </c>
      <c r="C3493" s="21">
        <v>0</v>
      </c>
      <c r="D3493" s="21" t="s">
        <v>69</v>
      </c>
      <c r="E3493" s="21" t="s">
        <v>70</v>
      </c>
      <c r="F3493" s="21" t="s">
        <v>72</v>
      </c>
      <c r="G3493" s="21">
        <v>2</v>
      </c>
      <c r="H3493" s="21">
        <v>1846</v>
      </c>
    </row>
    <row r="3494" spans="1:8" x14ac:dyDescent="0.25">
      <c r="A3494" s="21">
        <v>2035</v>
      </c>
      <c r="B3494" s="21">
        <v>3</v>
      </c>
      <c r="C3494" s="21">
        <v>0</v>
      </c>
      <c r="D3494" s="21" t="s">
        <v>69</v>
      </c>
      <c r="E3494" s="21" t="s">
        <v>70</v>
      </c>
      <c r="F3494" s="21" t="s">
        <v>72</v>
      </c>
      <c r="G3494" s="21">
        <v>3</v>
      </c>
      <c r="H3494" s="21">
        <v>795</v>
      </c>
    </row>
    <row r="3495" spans="1:8" x14ac:dyDescent="0.25">
      <c r="A3495" s="21">
        <v>2035</v>
      </c>
      <c r="B3495" s="21">
        <v>3</v>
      </c>
      <c r="C3495" s="21">
        <v>0</v>
      </c>
      <c r="D3495" s="21" t="s">
        <v>69</v>
      </c>
      <c r="E3495" s="21" t="s">
        <v>70</v>
      </c>
      <c r="F3495" s="21" t="s">
        <v>72</v>
      </c>
      <c r="G3495" s="21">
        <v>4</v>
      </c>
      <c r="H3495" s="21">
        <v>376</v>
      </c>
    </row>
    <row r="3496" spans="1:8" x14ac:dyDescent="0.25">
      <c r="A3496" s="21">
        <v>2035</v>
      </c>
      <c r="B3496" s="21">
        <v>3</v>
      </c>
      <c r="C3496" s="21">
        <v>0</v>
      </c>
      <c r="D3496" s="21" t="s">
        <v>69</v>
      </c>
      <c r="E3496" s="21" t="s">
        <v>74</v>
      </c>
      <c r="F3496" s="21" t="s">
        <v>71</v>
      </c>
      <c r="G3496" s="21">
        <v>0</v>
      </c>
      <c r="H3496" s="21">
        <v>3</v>
      </c>
    </row>
    <row r="3497" spans="1:8" x14ac:dyDescent="0.25">
      <c r="A3497" s="21">
        <v>2035</v>
      </c>
      <c r="B3497" s="21">
        <v>3</v>
      </c>
      <c r="C3497" s="21">
        <v>0</v>
      </c>
      <c r="D3497" s="21" t="s">
        <v>69</v>
      </c>
      <c r="E3497" s="21" t="s">
        <v>74</v>
      </c>
      <c r="F3497" s="21" t="s">
        <v>71</v>
      </c>
      <c r="G3497" s="21">
        <v>1</v>
      </c>
      <c r="H3497" s="21">
        <v>7</v>
      </c>
    </row>
    <row r="3498" spans="1:8" x14ac:dyDescent="0.25">
      <c r="A3498" s="21">
        <v>2035</v>
      </c>
      <c r="B3498" s="21">
        <v>3</v>
      </c>
      <c r="C3498" s="21">
        <v>0</v>
      </c>
      <c r="D3498" s="21" t="s">
        <v>69</v>
      </c>
      <c r="E3498" s="21" t="s">
        <v>74</v>
      </c>
      <c r="F3498" s="21" t="s">
        <v>71</v>
      </c>
      <c r="G3498" s="21">
        <v>2</v>
      </c>
      <c r="H3498" s="21">
        <v>7</v>
      </c>
    </row>
    <row r="3499" spans="1:8" x14ac:dyDescent="0.25">
      <c r="A3499" s="21">
        <v>2035</v>
      </c>
      <c r="B3499" s="21">
        <v>3</v>
      </c>
      <c r="C3499" s="21">
        <v>0</v>
      </c>
      <c r="D3499" s="21" t="s">
        <v>69</v>
      </c>
      <c r="E3499" s="21" t="s">
        <v>74</v>
      </c>
      <c r="F3499" s="21" t="s">
        <v>71</v>
      </c>
      <c r="G3499" s="21">
        <v>3</v>
      </c>
      <c r="H3499" s="21">
        <v>3</v>
      </c>
    </row>
    <row r="3500" spans="1:8" x14ac:dyDescent="0.25">
      <c r="A3500" s="21">
        <v>2035</v>
      </c>
      <c r="B3500" s="21">
        <v>3</v>
      </c>
      <c r="C3500" s="21">
        <v>0</v>
      </c>
      <c r="D3500" s="21" t="s">
        <v>69</v>
      </c>
      <c r="E3500" s="21" t="s">
        <v>74</v>
      </c>
      <c r="F3500" s="21" t="s">
        <v>72</v>
      </c>
      <c r="G3500" s="21">
        <v>0</v>
      </c>
      <c r="H3500" s="21">
        <v>6</v>
      </c>
    </row>
    <row r="3501" spans="1:8" x14ac:dyDescent="0.25">
      <c r="A3501" s="21">
        <v>2035</v>
      </c>
      <c r="B3501" s="21">
        <v>3</v>
      </c>
      <c r="C3501" s="21">
        <v>0</v>
      </c>
      <c r="D3501" s="21" t="s">
        <v>69</v>
      </c>
      <c r="E3501" s="21" t="s">
        <v>74</v>
      </c>
      <c r="F3501" s="21" t="s">
        <v>72</v>
      </c>
      <c r="G3501" s="21">
        <v>1</v>
      </c>
      <c r="H3501" s="21">
        <v>10</v>
      </c>
    </row>
    <row r="3502" spans="1:8" x14ac:dyDescent="0.25">
      <c r="A3502" s="21">
        <v>2035</v>
      </c>
      <c r="B3502" s="21">
        <v>3</v>
      </c>
      <c r="C3502" s="21">
        <v>0</v>
      </c>
      <c r="D3502" s="21" t="s">
        <v>69</v>
      </c>
      <c r="E3502" s="21" t="s">
        <v>74</v>
      </c>
      <c r="F3502" s="21" t="s">
        <v>72</v>
      </c>
      <c r="G3502" s="21">
        <v>2</v>
      </c>
      <c r="H3502" s="21">
        <v>13</v>
      </c>
    </row>
    <row r="3503" spans="1:8" x14ac:dyDescent="0.25">
      <c r="A3503" s="21">
        <v>2035</v>
      </c>
      <c r="B3503" s="21">
        <v>3</v>
      </c>
      <c r="C3503" s="21">
        <v>0</v>
      </c>
      <c r="D3503" s="21" t="s">
        <v>69</v>
      </c>
      <c r="E3503" s="21" t="s">
        <v>74</v>
      </c>
      <c r="F3503" s="21" t="s">
        <v>72</v>
      </c>
      <c r="G3503" s="21">
        <v>3</v>
      </c>
      <c r="H3503" s="21">
        <v>2</v>
      </c>
    </row>
    <row r="3504" spans="1:8" x14ac:dyDescent="0.25">
      <c r="A3504" s="21">
        <v>2035</v>
      </c>
      <c r="B3504" s="21">
        <v>3</v>
      </c>
      <c r="C3504" s="21">
        <v>0</v>
      </c>
      <c r="D3504" s="21" t="s">
        <v>69</v>
      </c>
      <c r="E3504" s="21" t="s">
        <v>74</v>
      </c>
      <c r="F3504" s="21" t="s">
        <v>72</v>
      </c>
      <c r="G3504" s="21">
        <v>4</v>
      </c>
      <c r="H3504" s="21">
        <v>4</v>
      </c>
    </row>
    <row r="3505" spans="1:8" x14ac:dyDescent="0.25">
      <c r="A3505" s="21">
        <v>2035</v>
      </c>
      <c r="B3505" s="21">
        <v>3</v>
      </c>
      <c r="C3505" s="21">
        <v>0</v>
      </c>
      <c r="D3505" s="21" t="s">
        <v>69</v>
      </c>
      <c r="E3505" s="21" t="s">
        <v>73</v>
      </c>
      <c r="F3505" s="21" t="s">
        <v>71</v>
      </c>
      <c r="G3505" s="21">
        <v>0</v>
      </c>
      <c r="H3505" s="21">
        <v>6</v>
      </c>
    </row>
    <row r="3506" spans="1:8" x14ac:dyDescent="0.25">
      <c r="A3506" s="21">
        <v>2035</v>
      </c>
      <c r="B3506" s="21">
        <v>3</v>
      </c>
      <c r="C3506" s="21">
        <v>0</v>
      </c>
      <c r="D3506" s="21" t="s">
        <v>69</v>
      </c>
      <c r="E3506" s="21" t="s">
        <v>73</v>
      </c>
      <c r="F3506" s="21" t="s">
        <v>71</v>
      </c>
      <c r="G3506" s="21">
        <v>1</v>
      </c>
      <c r="H3506" s="21">
        <v>74</v>
      </c>
    </row>
    <row r="3507" spans="1:8" x14ac:dyDescent="0.25">
      <c r="A3507" s="21">
        <v>2035</v>
      </c>
      <c r="B3507" s="21">
        <v>3</v>
      </c>
      <c r="C3507" s="21">
        <v>0</v>
      </c>
      <c r="D3507" s="21" t="s">
        <v>69</v>
      </c>
      <c r="E3507" s="21" t="s">
        <v>73</v>
      </c>
      <c r="F3507" s="21" t="s">
        <v>71</v>
      </c>
      <c r="G3507" s="21">
        <v>2</v>
      </c>
      <c r="H3507" s="21">
        <v>164</v>
      </c>
    </row>
    <row r="3508" spans="1:8" x14ac:dyDescent="0.25">
      <c r="A3508" s="21">
        <v>2035</v>
      </c>
      <c r="B3508" s="21">
        <v>3</v>
      </c>
      <c r="C3508" s="21">
        <v>0</v>
      </c>
      <c r="D3508" s="21" t="s">
        <v>69</v>
      </c>
      <c r="E3508" s="21" t="s">
        <v>73</v>
      </c>
      <c r="F3508" s="21" t="s">
        <v>71</v>
      </c>
      <c r="G3508" s="21">
        <v>3</v>
      </c>
      <c r="H3508" s="21">
        <v>85</v>
      </c>
    </row>
    <row r="3509" spans="1:8" x14ac:dyDescent="0.25">
      <c r="A3509" s="21">
        <v>2035</v>
      </c>
      <c r="B3509" s="21">
        <v>3</v>
      </c>
      <c r="C3509" s="21">
        <v>0</v>
      </c>
      <c r="D3509" s="21" t="s">
        <v>69</v>
      </c>
      <c r="E3509" s="21" t="s">
        <v>73</v>
      </c>
      <c r="F3509" s="21" t="s">
        <v>71</v>
      </c>
      <c r="G3509" s="21">
        <v>4</v>
      </c>
      <c r="H3509" s="21">
        <v>42</v>
      </c>
    </row>
    <row r="3510" spans="1:8" x14ac:dyDescent="0.25">
      <c r="A3510" s="21">
        <v>2035</v>
      </c>
      <c r="B3510" s="21">
        <v>3</v>
      </c>
      <c r="C3510" s="21">
        <v>0</v>
      </c>
      <c r="D3510" s="21" t="s">
        <v>69</v>
      </c>
      <c r="E3510" s="21" t="s">
        <v>73</v>
      </c>
      <c r="F3510" s="21" t="s">
        <v>72</v>
      </c>
      <c r="G3510" s="21">
        <v>0</v>
      </c>
      <c r="H3510" s="21">
        <v>35</v>
      </c>
    </row>
    <row r="3511" spans="1:8" x14ac:dyDescent="0.25">
      <c r="A3511" s="21">
        <v>2035</v>
      </c>
      <c r="B3511" s="21">
        <v>3</v>
      </c>
      <c r="C3511" s="21">
        <v>0</v>
      </c>
      <c r="D3511" s="21" t="s">
        <v>69</v>
      </c>
      <c r="E3511" s="21" t="s">
        <v>73</v>
      </c>
      <c r="F3511" s="21" t="s">
        <v>72</v>
      </c>
      <c r="G3511" s="21">
        <v>1</v>
      </c>
      <c r="H3511" s="21">
        <v>124</v>
      </c>
    </row>
    <row r="3512" spans="1:8" x14ac:dyDescent="0.25">
      <c r="A3512" s="21">
        <v>2035</v>
      </c>
      <c r="B3512" s="21">
        <v>3</v>
      </c>
      <c r="C3512" s="21">
        <v>0</v>
      </c>
      <c r="D3512" s="21" t="s">
        <v>69</v>
      </c>
      <c r="E3512" s="21" t="s">
        <v>73</v>
      </c>
      <c r="F3512" s="21" t="s">
        <v>72</v>
      </c>
      <c r="G3512" s="21">
        <v>2</v>
      </c>
      <c r="H3512" s="21">
        <v>286</v>
      </c>
    </row>
    <row r="3513" spans="1:8" x14ac:dyDescent="0.25">
      <c r="A3513" s="21">
        <v>2035</v>
      </c>
      <c r="B3513" s="21">
        <v>3</v>
      </c>
      <c r="C3513" s="21">
        <v>0</v>
      </c>
      <c r="D3513" s="21" t="s">
        <v>69</v>
      </c>
      <c r="E3513" s="21" t="s">
        <v>73</v>
      </c>
      <c r="F3513" s="21" t="s">
        <v>72</v>
      </c>
      <c r="G3513" s="21">
        <v>3</v>
      </c>
      <c r="H3513" s="21">
        <v>158</v>
      </c>
    </row>
    <row r="3514" spans="1:8" x14ac:dyDescent="0.25">
      <c r="A3514" s="21">
        <v>2035</v>
      </c>
      <c r="B3514" s="21">
        <v>3</v>
      </c>
      <c r="C3514" s="21">
        <v>0</v>
      </c>
      <c r="D3514" s="21" t="s">
        <v>69</v>
      </c>
      <c r="E3514" s="21" t="s">
        <v>73</v>
      </c>
      <c r="F3514" s="21" t="s">
        <v>72</v>
      </c>
      <c r="G3514" s="21">
        <v>4</v>
      </c>
      <c r="H3514" s="21">
        <v>98</v>
      </c>
    </row>
    <row r="3515" spans="1:8" x14ac:dyDescent="0.25">
      <c r="A3515" s="21">
        <v>2035</v>
      </c>
      <c r="B3515" s="21">
        <v>3</v>
      </c>
      <c r="C3515" s="21">
        <v>0</v>
      </c>
      <c r="D3515" s="21" t="s">
        <v>69</v>
      </c>
      <c r="E3515" s="21" t="s">
        <v>76</v>
      </c>
      <c r="F3515" s="21" t="s">
        <v>71</v>
      </c>
      <c r="G3515" s="21">
        <v>0</v>
      </c>
      <c r="H3515" s="21">
        <v>8</v>
      </c>
    </row>
    <row r="3516" spans="1:8" x14ac:dyDescent="0.25">
      <c r="A3516" s="21">
        <v>2035</v>
      </c>
      <c r="B3516" s="21">
        <v>3</v>
      </c>
      <c r="C3516" s="21">
        <v>0</v>
      </c>
      <c r="D3516" s="21" t="s">
        <v>69</v>
      </c>
      <c r="E3516" s="21" t="s">
        <v>76</v>
      </c>
      <c r="F3516" s="21" t="s">
        <v>71</v>
      </c>
      <c r="G3516" s="21">
        <v>1</v>
      </c>
      <c r="H3516" s="21">
        <v>4</v>
      </c>
    </row>
    <row r="3517" spans="1:8" x14ac:dyDescent="0.25">
      <c r="A3517" s="21">
        <v>2035</v>
      </c>
      <c r="B3517" s="21">
        <v>3</v>
      </c>
      <c r="C3517" s="21">
        <v>0</v>
      </c>
      <c r="D3517" s="21" t="s">
        <v>69</v>
      </c>
      <c r="E3517" s="21" t="s">
        <v>76</v>
      </c>
      <c r="F3517" s="21" t="s">
        <v>71</v>
      </c>
      <c r="G3517" s="21">
        <v>2</v>
      </c>
      <c r="H3517" s="21">
        <v>11</v>
      </c>
    </row>
    <row r="3518" spans="1:8" x14ac:dyDescent="0.25">
      <c r="A3518" s="21">
        <v>2035</v>
      </c>
      <c r="B3518" s="21">
        <v>3</v>
      </c>
      <c r="C3518" s="21">
        <v>0</v>
      </c>
      <c r="D3518" s="21" t="s">
        <v>69</v>
      </c>
      <c r="E3518" s="21" t="s">
        <v>76</v>
      </c>
      <c r="F3518" s="21" t="s">
        <v>71</v>
      </c>
      <c r="G3518" s="21">
        <v>3</v>
      </c>
      <c r="H3518" s="21">
        <v>5</v>
      </c>
    </row>
    <row r="3519" spans="1:8" x14ac:dyDescent="0.25">
      <c r="A3519" s="21">
        <v>2035</v>
      </c>
      <c r="B3519" s="21">
        <v>3</v>
      </c>
      <c r="C3519" s="21">
        <v>0</v>
      </c>
      <c r="D3519" s="21" t="s">
        <v>69</v>
      </c>
      <c r="E3519" s="21" t="s">
        <v>76</v>
      </c>
      <c r="F3519" s="21" t="s">
        <v>71</v>
      </c>
      <c r="G3519" s="21">
        <v>4</v>
      </c>
      <c r="H3519" s="21">
        <v>2</v>
      </c>
    </row>
    <row r="3520" spans="1:8" x14ac:dyDescent="0.25">
      <c r="A3520" s="21">
        <v>2035</v>
      </c>
      <c r="B3520" s="21">
        <v>3</v>
      </c>
      <c r="C3520" s="21">
        <v>0</v>
      </c>
      <c r="D3520" s="21" t="s">
        <v>69</v>
      </c>
      <c r="E3520" s="21" t="s">
        <v>76</v>
      </c>
      <c r="F3520" s="21" t="s">
        <v>72</v>
      </c>
      <c r="G3520" s="21">
        <v>0</v>
      </c>
      <c r="H3520" s="21">
        <v>146</v>
      </c>
    </row>
    <row r="3521" spans="1:8" x14ac:dyDescent="0.25">
      <c r="A3521" s="21">
        <v>2035</v>
      </c>
      <c r="B3521" s="21">
        <v>3</v>
      </c>
      <c r="C3521" s="21">
        <v>0</v>
      </c>
      <c r="D3521" s="21" t="s">
        <v>69</v>
      </c>
      <c r="E3521" s="21" t="s">
        <v>76</v>
      </c>
      <c r="F3521" s="21" t="s">
        <v>72</v>
      </c>
      <c r="G3521" s="21">
        <v>1</v>
      </c>
      <c r="H3521" s="21">
        <v>154</v>
      </c>
    </row>
    <row r="3522" spans="1:8" x14ac:dyDescent="0.25">
      <c r="A3522" s="21">
        <v>2035</v>
      </c>
      <c r="B3522" s="21">
        <v>3</v>
      </c>
      <c r="C3522" s="21">
        <v>0</v>
      </c>
      <c r="D3522" s="21" t="s">
        <v>69</v>
      </c>
      <c r="E3522" s="21" t="s">
        <v>76</v>
      </c>
      <c r="F3522" s="21" t="s">
        <v>72</v>
      </c>
      <c r="G3522" s="21">
        <v>2</v>
      </c>
      <c r="H3522" s="21">
        <v>232</v>
      </c>
    </row>
    <row r="3523" spans="1:8" x14ac:dyDescent="0.25">
      <c r="A3523" s="21">
        <v>2035</v>
      </c>
      <c r="B3523" s="21">
        <v>3</v>
      </c>
      <c r="C3523" s="21">
        <v>0</v>
      </c>
      <c r="D3523" s="21" t="s">
        <v>69</v>
      </c>
      <c r="E3523" s="21" t="s">
        <v>76</v>
      </c>
      <c r="F3523" s="21" t="s">
        <v>72</v>
      </c>
      <c r="G3523" s="21">
        <v>3</v>
      </c>
      <c r="H3523" s="21">
        <v>66</v>
      </c>
    </row>
    <row r="3524" spans="1:8" x14ac:dyDescent="0.25">
      <c r="A3524" s="21">
        <v>2035</v>
      </c>
      <c r="B3524" s="21">
        <v>3</v>
      </c>
      <c r="C3524" s="21">
        <v>0</v>
      </c>
      <c r="D3524" s="21" t="s">
        <v>69</v>
      </c>
      <c r="E3524" s="21" t="s">
        <v>76</v>
      </c>
      <c r="F3524" s="21" t="s">
        <v>72</v>
      </c>
      <c r="G3524" s="21">
        <v>4</v>
      </c>
      <c r="H3524" s="21">
        <v>32</v>
      </c>
    </row>
    <row r="3525" spans="1:8" x14ac:dyDescent="0.25">
      <c r="A3525" s="21">
        <v>2035</v>
      </c>
      <c r="B3525" s="21">
        <v>3</v>
      </c>
      <c r="C3525" s="21">
        <v>0</v>
      </c>
      <c r="D3525" s="21" t="s">
        <v>77</v>
      </c>
      <c r="E3525" s="21" t="s">
        <v>70</v>
      </c>
      <c r="F3525" s="21" t="s">
        <v>71</v>
      </c>
      <c r="G3525" s="21">
        <v>0</v>
      </c>
      <c r="H3525" s="21">
        <v>524</v>
      </c>
    </row>
    <row r="3526" spans="1:8" x14ac:dyDescent="0.25">
      <c r="A3526" s="21">
        <v>2035</v>
      </c>
      <c r="B3526" s="21">
        <v>3</v>
      </c>
      <c r="C3526" s="21">
        <v>0</v>
      </c>
      <c r="D3526" s="21" t="s">
        <v>77</v>
      </c>
      <c r="E3526" s="21" t="s">
        <v>70</v>
      </c>
      <c r="F3526" s="21" t="s">
        <v>71</v>
      </c>
      <c r="G3526" s="21">
        <v>1</v>
      </c>
      <c r="H3526" s="21">
        <v>5431</v>
      </c>
    </row>
    <row r="3527" spans="1:8" x14ac:dyDescent="0.25">
      <c r="A3527" s="21">
        <v>2035</v>
      </c>
      <c r="B3527" s="21">
        <v>3</v>
      </c>
      <c r="C3527" s="21">
        <v>0</v>
      </c>
      <c r="D3527" s="21" t="s">
        <v>77</v>
      </c>
      <c r="E3527" s="21" t="s">
        <v>70</v>
      </c>
      <c r="F3527" s="21" t="s">
        <v>71</v>
      </c>
      <c r="G3527" s="21">
        <v>2</v>
      </c>
      <c r="H3527" s="21">
        <v>12803</v>
      </c>
    </row>
    <row r="3528" spans="1:8" x14ac:dyDescent="0.25">
      <c r="A3528" s="21">
        <v>2035</v>
      </c>
      <c r="B3528" s="21">
        <v>3</v>
      </c>
      <c r="C3528" s="21">
        <v>0</v>
      </c>
      <c r="D3528" s="21" t="s">
        <v>77</v>
      </c>
      <c r="E3528" s="21" t="s">
        <v>70</v>
      </c>
      <c r="F3528" s="21" t="s">
        <v>71</v>
      </c>
      <c r="G3528" s="21">
        <v>3</v>
      </c>
      <c r="H3528" s="21">
        <v>4692</v>
      </c>
    </row>
    <row r="3529" spans="1:8" x14ac:dyDescent="0.25">
      <c r="A3529" s="21">
        <v>2035</v>
      </c>
      <c r="B3529" s="21">
        <v>3</v>
      </c>
      <c r="C3529" s="21">
        <v>0</v>
      </c>
      <c r="D3529" s="21" t="s">
        <v>77</v>
      </c>
      <c r="E3529" s="21" t="s">
        <v>70</v>
      </c>
      <c r="F3529" s="21" t="s">
        <v>71</v>
      </c>
      <c r="G3529" s="21">
        <v>4</v>
      </c>
      <c r="H3529" s="21">
        <v>2475</v>
      </c>
    </row>
    <row r="3530" spans="1:8" x14ac:dyDescent="0.25">
      <c r="A3530" s="21">
        <v>2035</v>
      </c>
      <c r="B3530" s="21">
        <v>3</v>
      </c>
      <c r="C3530" s="21">
        <v>0</v>
      </c>
      <c r="D3530" s="21" t="s">
        <v>77</v>
      </c>
      <c r="E3530" s="21" t="s">
        <v>70</v>
      </c>
      <c r="F3530" s="21" t="s">
        <v>72</v>
      </c>
      <c r="G3530" s="21">
        <v>0</v>
      </c>
      <c r="H3530" s="21">
        <v>159</v>
      </c>
    </row>
    <row r="3531" spans="1:8" x14ac:dyDescent="0.25">
      <c r="A3531" s="21">
        <v>2035</v>
      </c>
      <c r="B3531" s="21">
        <v>3</v>
      </c>
      <c r="C3531" s="21">
        <v>0</v>
      </c>
      <c r="D3531" s="21" t="s">
        <v>77</v>
      </c>
      <c r="E3531" s="21" t="s">
        <v>70</v>
      </c>
      <c r="F3531" s="21" t="s">
        <v>72</v>
      </c>
      <c r="G3531" s="21">
        <v>1</v>
      </c>
      <c r="H3531" s="21">
        <v>2406</v>
      </c>
    </row>
    <row r="3532" spans="1:8" x14ac:dyDescent="0.25">
      <c r="A3532" s="21">
        <v>2035</v>
      </c>
      <c r="B3532" s="21">
        <v>3</v>
      </c>
      <c r="C3532" s="21">
        <v>0</v>
      </c>
      <c r="D3532" s="21" t="s">
        <v>77</v>
      </c>
      <c r="E3532" s="21" t="s">
        <v>70</v>
      </c>
      <c r="F3532" s="21" t="s">
        <v>72</v>
      </c>
      <c r="G3532" s="21">
        <v>2</v>
      </c>
      <c r="H3532" s="21">
        <v>4755</v>
      </c>
    </row>
    <row r="3533" spans="1:8" x14ac:dyDescent="0.25">
      <c r="A3533" s="21">
        <v>2035</v>
      </c>
      <c r="B3533" s="21">
        <v>3</v>
      </c>
      <c r="C3533" s="21">
        <v>0</v>
      </c>
      <c r="D3533" s="21" t="s">
        <v>77</v>
      </c>
      <c r="E3533" s="21" t="s">
        <v>70</v>
      </c>
      <c r="F3533" s="21" t="s">
        <v>72</v>
      </c>
      <c r="G3533" s="21">
        <v>3</v>
      </c>
      <c r="H3533" s="21">
        <v>1810</v>
      </c>
    </row>
    <row r="3534" spans="1:8" x14ac:dyDescent="0.25">
      <c r="A3534" s="21">
        <v>2035</v>
      </c>
      <c r="B3534" s="21">
        <v>3</v>
      </c>
      <c r="C3534" s="21">
        <v>0</v>
      </c>
      <c r="D3534" s="21" t="s">
        <v>77</v>
      </c>
      <c r="E3534" s="21" t="s">
        <v>70</v>
      </c>
      <c r="F3534" s="21" t="s">
        <v>72</v>
      </c>
      <c r="G3534" s="21">
        <v>4</v>
      </c>
      <c r="H3534" s="21">
        <v>917</v>
      </c>
    </row>
    <row r="3535" spans="1:8" x14ac:dyDescent="0.25">
      <c r="A3535" s="21">
        <v>2035</v>
      </c>
      <c r="B3535" s="21">
        <v>3</v>
      </c>
      <c r="C3535" s="21">
        <v>0</v>
      </c>
      <c r="D3535" s="21" t="s">
        <v>77</v>
      </c>
      <c r="E3535" s="21" t="s">
        <v>74</v>
      </c>
      <c r="F3535" s="21" t="s">
        <v>71</v>
      </c>
      <c r="G3535" s="21">
        <v>0</v>
      </c>
      <c r="H3535" s="21">
        <v>596</v>
      </c>
    </row>
    <row r="3536" spans="1:8" x14ac:dyDescent="0.25">
      <c r="A3536" s="21">
        <v>2035</v>
      </c>
      <c r="B3536" s="21">
        <v>3</v>
      </c>
      <c r="C3536" s="21">
        <v>0</v>
      </c>
      <c r="D3536" s="21" t="s">
        <v>77</v>
      </c>
      <c r="E3536" s="21" t="s">
        <v>74</v>
      </c>
      <c r="F3536" s="21" t="s">
        <v>71</v>
      </c>
      <c r="G3536" s="21">
        <v>1</v>
      </c>
      <c r="H3536" s="21">
        <v>547</v>
      </c>
    </row>
    <row r="3537" spans="1:8" x14ac:dyDescent="0.25">
      <c r="A3537" s="21">
        <v>2035</v>
      </c>
      <c r="B3537" s="21">
        <v>3</v>
      </c>
      <c r="C3537" s="21">
        <v>0</v>
      </c>
      <c r="D3537" s="21" t="s">
        <v>77</v>
      </c>
      <c r="E3537" s="21" t="s">
        <v>74</v>
      </c>
      <c r="F3537" s="21" t="s">
        <v>71</v>
      </c>
      <c r="G3537" s="21">
        <v>2</v>
      </c>
      <c r="H3537" s="21">
        <v>707</v>
      </c>
    </row>
    <row r="3538" spans="1:8" x14ac:dyDescent="0.25">
      <c r="A3538" s="21">
        <v>2035</v>
      </c>
      <c r="B3538" s="21">
        <v>3</v>
      </c>
      <c r="C3538" s="21">
        <v>0</v>
      </c>
      <c r="D3538" s="21" t="s">
        <v>77</v>
      </c>
      <c r="E3538" s="21" t="s">
        <v>74</v>
      </c>
      <c r="F3538" s="21" t="s">
        <v>71</v>
      </c>
      <c r="G3538" s="21">
        <v>3</v>
      </c>
      <c r="H3538" s="21">
        <v>222</v>
      </c>
    </row>
    <row r="3539" spans="1:8" x14ac:dyDescent="0.25">
      <c r="A3539" s="21">
        <v>2035</v>
      </c>
      <c r="B3539" s="21">
        <v>3</v>
      </c>
      <c r="C3539" s="21">
        <v>0</v>
      </c>
      <c r="D3539" s="21" t="s">
        <v>77</v>
      </c>
      <c r="E3539" s="21" t="s">
        <v>74</v>
      </c>
      <c r="F3539" s="21" t="s">
        <v>71</v>
      </c>
      <c r="G3539" s="21">
        <v>4</v>
      </c>
      <c r="H3539" s="21">
        <v>118</v>
      </c>
    </row>
    <row r="3540" spans="1:8" x14ac:dyDescent="0.25">
      <c r="A3540" s="21">
        <v>2035</v>
      </c>
      <c r="B3540" s="21">
        <v>3</v>
      </c>
      <c r="C3540" s="21">
        <v>0</v>
      </c>
      <c r="D3540" s="21" t="s">
        <v>77</v>
      </c>
      <c r="E3540" s="21" t="s">
        <v>74</v>
      </c>
      <c r="F3540" s="21" t="s">
        <v>72</v>
      </c>
      <c r="G3540" s="21">
        <v>0</v>
      </c>
      <c r="H3540" s="21">
        <v>52</v>
      </c>
    </row>
    <row r="3541" spans="1:8" x14ac:dyDescent="0.25">
      <c r="A3541" s="21">
        <v>2035</v>
      </c>
      <c r="B3541" s="21">
        <v>3</v>
      </c>
      <c r="C3541" s="21">
        <v>0</v>
      </c>
      <c r="D3541" s="21" t="s">
        <v>77</v>
      </c>
      <c r="E3541" s="21" t="s">
        <v>74</v>
      </c>
      <c r="F3541" s="21" t="s">
        <v>72</v>
      </c>
      <c r="G3541" s="21">
        <v>1</v>
      </c>
      <c r="H3541" s="21">
        <v>63</v>
      </c>
    </row>
    <row r="3542" spans="1:8" x14ac:dyDescent="0.25">
      <c r="A3542" s="21">
        <v>2035</v>
      </c>
      <c r="B3542" s="21">
        <v>3</v>
      </c>
      <c r="C3542" s="21">
        <v>0</v>
      </c>
      <c r="D3542" s="21" t="s">
        <v>77</v>
      </c>
      <c r="E3542" s="21" t="s">
        <v>74</v>
      </c>
      <c r="F3542" s="21" t="s">
        <v>72</v>
      </c>
      <c r="G3542" s="21">
        <v>2</v>
      </c>
      <c r="H3542" s="21">
        <v>57</v>
      </c>
    </row>
    <row r="3543" spans="1:8" x14ac:dyDescent="0.25">
      <c r="A3543" s="21">
        <v>2035</v>
      </c>
      <c r="B3543" s="21">
        <v>3</v>
      </c>
      <c r="C3543" s="21">
        <v>0</v>
      </c>
      <c r="D3543" s="21" t="s">
        <v>77</v>
      </c>
      <c r="E3543" s="21" t="s">
        <v>74</v>
      </c>
      <c r="F3543" s="21" t="s">
        <v>72</v>
      </c>
      <c r="G3543" s="21">
        <v>3</v>
      </c>
      <c r="H3543" s="21">
        <v>24</v>
      </c>
    </row>
    <row r="3544" spans="1:8" x14ac:dyDescent="0.25">
      <c r="A3544" s="21">
        <v>2035</v>
      </c>
      <c r="B3544" s="21">
        <v>3</v>
      </c>
      <c r="C3544" s="21">
        <v>0</v>
      </c>
      <c r="D3544" s="21" t="s">
        <v>77</v>
      </c>
      <c r="E3544" s="21" t="s">
        <v>74</v>
      </c>
      <c r="F3544" s="21" t="s">
        <v>72</v>
      </c>
      <c r="G3544" s="21">
        <v>4</v>
      </c>
      <c r="H3544" s="21">
        <v>11</v>
      </c>
    </row>
    <row r="3545" spans="1:8" x14ac:dyDescent="0.25">
      <c r="A3545" s="21">
        <v>2035</v>
      </c>
      <c r="B3545" s="21">
        <v>3</v>
      </c>
      <c r="C3545" s="21">
        <v>0</v>
      </c>
      <c r="D3545" s="21" t="s">
        <v>77</v>
      </c>
      <c r="E3545" s="21" t="s">
        <v>73</v>
      </c>
      <c r="F3545" s="21" t="s">
        <v>71</v>
      </c>
      <c r="G3545" s="21">
        <v>0</v>
      </c>
      <c r="H3545" s="21">
        <v>972</v>
      </c>
    </row>
    <row r="3546" spans="1:8" x14ac:dyDescent="0.25">
      <c r="A3546" s="21">
        <v>2035</v>
      </c>
      <c r="B3546" s="21">
        <v>3</v>
      </c>
      <c r="C3546" s="21">
        <v>0</v>
      </c>
      <c r="D3546" s="21" t="s">
        <v>77</v>
      </c>
      <c r="E3546" s="21" t="s">
        <v>73</v>
      </c>
      <c r="F3546" s="21" t="s">
        <v>71</v>
      </c>
      <c r="G3546" s="21">
        <v>1</v>
      </c>
      <c r="H3546" s="21">
        <v>5783</v>
      </c>
    </row>
    <row r="3547" spans="1:8" x14ac:dyDescent="0.25">
      <c r="A3547" s="21">
        <v>2035</v>
      </c>
      <c r="B3547" s="21">
        <v>3</v>
      </c>
      <c r="C3547" s="21">
        <v>0</v>
      </c>
      <c r="D3547" s="21" t="s">
        <v>77</v>
      </c>
      <c r="E3547" s="21" t="s">
        <v>73</v>
      </c>
      <c r="F3547" s="21" t="s">
        <v>71</v>
      </c>
      <c r="G3547" s="21">
        <v>2</v>
      </c>
      <c r="H3547" s="21">
        <v>9775</v>
      </c>
    </row>
    <row r="3548" spans="1:8" x14ac:dyDescent="0.25">
      <c r="A3548" s="21">
        <v>2035</v>
      </c>
      <c r="B3548" s="21">
        <v>3</v>
      </c>
      <c r="C3548" s="21">
        <v>0</v>
      </c>
      <c r="D3548" s="21" t="s">
        <v>77</v>
      </c>
      <c r="E3548" s="21" t="s">
        <v>73</v>
      </c>
      <c r="F3548" s="21" t="s">
        <v>71</v>
      </c>
      <c r="G3548" s="21">
        <v>3</v>
      </c>
      <c r="H3548" s="21">
        <v>4441</v>
      </c>
    </row>
    <row r="3549" spans="1:8" x14ac:dyDescent="0.25">
      <c r="A3549" s="21">
        <v>2035</v>
      </c>
      <c r="B3549" s="21">
        <v>3</v>
      </c>
      <c r="C3549" s="21">
        <v>0</v>
      </c>
      <c r="D3549" s="21" t="s">
        <v>77</v>
      </c>
      <c r="E3549" s="21" t="s">
        <v>73</v>
      </c>
      <c r="F3549" s="21" t="s">
        <v>71</v>
      </c>
      <c r="G3549" s="21">
        <v>4</v>
      </c>
      <c r="H3549" s="21">
        <v>3208</v>
      </c>
    </row>
    <row r="3550" spans="1:8" x14ac:dyDescent="0.25">
      <c r="A3550" s="21">
        <v>2035</v>
      </c>
      <c r="B3550" s="21">
        <v>3</v>
      </c>
      <c r="C3550" s="21">
        <v>0</v>
      </c>
      <c r="D3550" s="21" t="s">
        <v>77</v>
      </c>
      <c r="E3550" s="21" t="s">
        <v>73</v>
      </c>
      <c r="F3550" s="21" t="s">
        <v>72</v>
      </c>
      <c r="G3550" s="21">
        <v>0</v>
      </c>
      <c r="H3550" s="21">
        <v>118</v>
      </c>
    </row>
    <row r="3551" spans="1:8" x14ac:dyDescent="0.25">
      <c r="A3551" s="21">
        <v>2035</v>
      </c>
      <c r="B3551" s="21">
        <v>3</v>
      </c>
      <c r="C3551" s="21">
        <v>0</v>
      </c>
      <c r="D3551" s="21" t="s">
        <v>77</v>
      </c>
      <c r="E3551" s="21" t="s">
        <v>73</v>
      </c>
      <c r="F3551" s="21" t="s">
        <v>72</v>
      </c>
      <c r="G3551" s="21">
        <v>1</v>
      </c>
      <c r="H3551" s="21">
        <v>264</v>
      </c>
    </row>
    <row r="3552" spans="1:8" x14ac:dyDescent="0.25">
      <c r="A3552" s="21">
        <v>2035</v>
      </c>
      <c r="B3552" s="21">
        <v>3</v>
      </c>
      <c r="C3552" s="21">
        <v>0</v>
      </c>
      <c r="D3552" s="21" t="s">
        <v>77</v>
      </c>
      <c r="E3552" s="21" t="s">
        <v>73</v>
      </c>
      <c r="F3552" s="21" t="s">
        <v>72</v>
      </c>
      <c r="G3552" s="21">
        <v>2</v>
      </c>
      <c r="H3552" s="21">
        <v>616</v>
      </c>
    </row>
    <row r="3553" spans="1:8" x14ac:dyDescent="0.25">
      <c r="A3553" s="21">
        <v>2035</v>
      </c>
      <c r="B3553" s="21">
        <v>3</v>
      </c>
      <c r="C3553" s="21">
        <v>0</v>
      </c>
      <c r="D3553" s="21" t="s">
        <v>77</v>
      </c>
      <c r="E3553" s="21" t="s">
        <v>73</v>
      </c>
      <c r="F3553" s="21" t="s">
        <v>72</v>
      </c>
      <c r="G3553" s="21">
        <v>3</v>
      </c>
      <c r="H3553" s="21">
        <v>331</v>
      </c>
    </row>
    <row r="3554" spans="1:8" x14ac:dyDescent="0.25">
      <c r="A3554" s="21">
        <v>2035</v>
      </c>
      <c r="B3554" s="21">
        <v>3</v>
      </c>
      <c r="C3554" s="21">
        <v>0</v>
      </c>
      <c r="D3554" s="21" t="s">
        <v>77</v>
      </c>
      <c r="E3554" s="21" t="s">
        <v>73</v>
      </c>
      <c r="F3554" s="21" t="s">
        <v>72</v>
      </c>
      <c r="G3554" s="21">
        <v>4</v>
      </c>
      <c r="H3554" s="21">
        <v>257</v>
      </c>
    </row>
    <row r="3555" spans="1:8" x14ac:dyDescent="0.25">
      <c r="A3555" s="21">
        <v>2035</v>
      </c>
      <c r="B3555" s="21">
        <v>3</v>
      </c>
      <c r="C3555" s="21">
        <v>0</v>
      </c>
      <c r="D3555" s="21" t="s">
        <v>77</v>
      </c>
      <c r="E3555" s="21" t="s">
        <v>76</v>
      </c>
      <c r="F3555" s="21" t="s">
        <v>71</v>
      </c>
      <c r="G3555" s="21">
        <v>0</v>
      </c>
      <c r="H3555" s="21">
        <v>830</v>
      </c>
    </row>
    <row r="3556" spans="1:8" x14ac:dyDescent="0.25">
      <c r="A3556" s="21">
        <v>2035</v>
      </c>
      <c r="B3556" s="21">
        <v>3</v>
      </c>
      <c r="C3556" s="21">
        <v>0</v>
      </c>
      <c r="D3556" s="21" t="s">
        <v>77</v>
      </c>
      <c r="E3556" s="21" t="s">
        <v>76</v>
      </c>
      <c r="F3556" s="21" t="s">
        <v>71</v>
      </c>
      <c r="G3556" s="21">
        <v>1</v>
      </c>
      <c r="H3556" s="21">
        <v>659</v>
      </c>
    </row>
    <row r="3557" spans="1:8" x14ac:dyDescent="0.25">
      <c r="A3557" s="21">
        <v>2035</v>
      </c>
      <c r="B3557" s="21">
        <v>3</v>
      </c>
      <c r="C3557" s="21">
        <v>0</v>
      </c>
      <c r="D3557" s="21" t="s">
        <v>77</v>
      </c>
      <c r="E3557" s="21" t="s">
        <v>76</v>
      </c>
      <c r="F3557" s="21" t="s">
        <v>71</v>
      </c>
      <c r="G3557" s="21">
        <v>2</v>
      </c>
      <c r="H3557" s="21">
        <v>885</v>
      </c>
    </row>
    <row r="3558" spans="1:8" x14ac:dyDescent="0.25">
      <c r="A3558" s="21">
        <v>2035</v>
      </c>
      <c r="B3558" s="21">
        <v>3</v>
      </c>
      <c r="C3558" s="21">
        <v>0</v>
      </c>
      <c r="D3558" s="21" t="s">
        <v>77</v>
      </c>
      <c r="E3558" s="21" t="s">
        <v>76</v>
      </c>
      <c r="F3558" s="21" t="s">
        <v>71</v>
      </c>
      <c r="G3558" s="21">
        <v>3</v>
      </c>
      <c r="H3558" s="21">
        <v>343</v>
      </c>
    </row>
    <row r="3559" spans="1:8" x14ac:dyDescent="0.25">
      <c r="A3559" s="21">
        <v>2035</v>
      </c>
      <c r="B3559" s="21">
        <v>3</v>
      </c>
      <c r="C3559" s="21">
        <v>0</v>
      </c>
      <c r="D3559" s="21" t="s">
        <v>77</v>
      </c>
      <c r="E3559" s="21" t="s">
        <v>76</v>
      </c>
      <c r="F3559" s="21" t="s">
        <v>71</v>
      </c>
      <c r="G3559" s="21">
        <v>4</v>
      </c>
      <c r="H3559" s="21">
        <v>285</v>
      </c>
    </row>
    <row r="3560" spans="1:8" x14ac:dyDescent="0.25">
      <c r="A3560" s="21">
        <v>2035</v>
      </c>
      <c r="B3560" s="21">
        <v>3</v>
      </c>
      <c r="C3560" s="21">
        <v>0</v>
      </c>
      <c r="D3560" s="21" t="s">
        <v>77</v>
      </c>
      <c r="E3560" s="21" t="s">
        <v>76</v>
      </c>
      <c r="F3560" s="21" t="s">
        <v>72</v>
      </c>
      <c r="G3560" s="21">
        <v>0</v>
      </c>
      <c r="H3560" s="21">
        <v>419</v>
      </c>
    </row>
    <row r="3561" spans="1:8" x14ac:dyDescent="0.25">
      <c r="A3561" s="21">
        <v>2035</v>
      </c>
      <c r="B3561" s="21">
        <v>3</v>
      </c>
      <c r="C3561" s="21">
        <v>0</v>
      </c>
      <c r="D3561" s="21" t="s">
        <v>77</v>
      </c>
      <c r="E3561" s="21" t="s">
        <v>76</v>
      </c>
      <c r="F3561" s="21" t="s">
        <v>72</v>
      </c>
      <c r="G3561" s="21">
        <v>1</v>
      </c>
      <c r="H3561" s="21">
        <v>397</v>
      </c>
    </row>
    <row r="3562" spans="1:8" x14ac:dyDescent="0.25">
      <c r="A3562" s="21">
        <v>2035</v>
      </c>
      <c r="B3562" s="21">
        <v>3</v>
      </c>
      <c r="C3562" s="21">
        <v>0</v>
      </c>
      <c r="D3562" s="21" t="s">
        <v>77</v>
      </c>
      <c r="E3562" s="21" t="s">
        <v>76</v>
      </c>
      <c r="F3562" s="21" t="s">
        <v>72</v>
      </c>
      <c r="G3562" s="21">
        <v>2</v>
      </c>
      <c r="H3562" s="21">
        <v>410</v>
      </c>
    </row>
    <row r="3563" spans="1:8" x14ac:dyDescent="0.25">
      <c r="A3563" s="21">
        <v>2035</v>
      </c>
      <c r="B3563" s="21">
        <v>3</v>
      </c>
      <c r="C3563" s="21">
        <v>0</v>
      </c>
      <c r="D3563" s="21" t="s">
        <v>77</v>
      </c>
      <c r="E3563" s="21" t="s">
        <v>76</v>
      </c>
      <c r="F3563" s="21" t="s">
        <v>72</v>
      </c>
      <c r="G3563" s="21">
        <v>3</v>
      </c>
      <c r="H3563" s="21">
        <v>128</v>
      </c>
    </row>
    <row r="3564" spans="1:8" x14ac:dyDescent="0.25">
      <c r="A3564" s="21">
        <v>2035</v>
      </c>
      <c r="B3564" s="21">
        <v>3</v>
      </c>
      <c r="C3564" s="21">
        <v>0</v>
      </c>
      <c r="D3564" s="21" t="s">
        <v>77</v>
      </c>
      <c r="E3564" s="21" t="s">
        <v>76</v>
      </c>
      <c r="F3564" s="21" t="s">
        <v>72</v>
      </c>
      <c r="G3564" s="21">
        <v>4</v>
      </c>
      <c r="H3564" s="21">
        <v>86</v>
      </c>
    </row>
    <row r="3565" spans="1:8" x14ac:dyDescent="0.25">
      <c r="A3565" s="21">
        <v>2035</v>
      </c>
      <c r="B3565" s="21">
        <v>3</v>
      </c>
      <c r="C3565" s="21">
        <v>0</v>
      </c>
      <c r="D3565" s="21" t="s">
        <v>79</v>
      </c>
      <c r="E3565" s="21" t="s">
        <v>70</v>
      </c>
      <c r="F3565" s="21" t="s">
        <v>71</v>
      </c>
      <c r="G3565" s="21">
        <v>0</v>
      </c>
      <c r="H3565" s="21">
        <v>85</v>
      </c>
    </row>
    <row r="3566" spans="1:8" x14ac:dyDescent="0.25">
      <c r="A3566" s="21">
        <v>2035</v>
      </c>
      <c r="B3566" s="21">
        <v>3</v>
      </c>
      <c r="C3566" s="21">
        <v>0</v>
      </c>
      <c r="D3566" s="21" t="s">
        <v>79</v>
      </c>
      <c r="E3566" s="21" t="s">
        <v>70</v>
      </c>
      <c r="F3566" s="21" t="s">
        <v>71</v>
      </c>
      <c r="G3566" s="21">
        <v>1</v>
      </c>
      <c r="H3566" s="21">
        <v>1457</v>
      </c>
    </row>
    <row r="3567" spans="1:8" x14ac:dyDescent="0.25">
      <c r="A3567" s="21">
        <v>2035</v>
      </c>
      <c r="B3567" s="21">
        <v>3</v>
      </c>
      <c r="C3567" s="21">
        <v>0</v>
      </c>
      <c r="D3567" s="21" t="s">
        <v>79</v>
      </c>
      <c r="E3567" s="21" t="s">
        <v>70</v>
      </c>
      <c r="F3567" s="21" t="s">
        <v>71</v>
      </c>
      <c r="G3567" s="21">
        <v>2</v>
      </c>
      <c r="H3567" s="21">
        <v>3295</v>
      </c>
    </row>
    <row r="3568" spans="1:8" x14ac:dyDescent="0.25">
      <c r="A3568" s="21">
        <v>2035</v>
      </c>
      <c r="B3568" s="21">
        <v>3</v>
      </c>
      <c r="C3568" s="21">
        <v>0</v>
      </c>
      <c r="D3568" s="21" t="s">
        <v>79</v>
      </c>
      <c r="E3568" s="21" t="s">
        <v>70</v>
      </c>
      <c r="F3568" s="21" t="s">
        <v>71</v>
      </c>
      <c r="G3568" s="21">
        <v>3</v>
      </c>
      <c r="H3568" s="21">
        <v>1268</v>
      </c>
    </row>
    <row r="3569" spans="1:8" x14ac:dyDescent="0.25">
      <c r="A3569" s="21">
        <v>2035</v>
      </c>
      <c r="B3569" s="21">
        <v>3</v>
      </c>
      <c r="C3569" s="21">
        <v>0</v>
      </c>
      <c r="D3569" s="21" t="s">
        <v>79</v>
      </c>
      <c r="E3569" s="21" t="s">
        <v>70</v>
      </c>
      <c r="F3569" s="21" t="s">
        <v>71</v>
      </c>
      <c r="G3569" s="21">
        <v>4</v>
      </c>
      <c r="H3569" s="21">
        <v>682</v>
      </c>
    </row>
    <row r="3570" spans="1:8" x14ac:dyDescent="0.25">
      <c r="A3570" s="21">
        <v>2035</v>
      </c>
      <c r="B3570" s="21">
        <v>3</v>
      </c>
      <c r="C3570" s="21">
        <v>0</v>
      </c>
      <c r="D3570" s="21" t="s">
        <v>79</v>
      </c>
      <c r="E3570" s="21" t="s">
        <v>70</v>
      </c>
      <c r="F3570" s="21" t="s">
        <v>72</v>
      </c>
      <c r="G3570" s="21">
        <v>0</v>
      </c>
      <c r="H3570" s="21">
        <v>63</v>
      </c>
    </row>
    <row r="3571" spans="1:8" x14ac:dyDescent="0.25">
      <c r="A3571" s="21">
        <v>2035</v>
      </c>
      <c r="B3571" s="21">
        <v>3</v>
      </c>
      <c r="C3571" s="21">
        <v>0</v>
      </c>
      <c r="D3571" s="21" t="s">
        <v>79</v>
      </c>
      <c r="E3571" s="21" t="s">
        <v>70</v>
      </c>
      <c r="F3571" s="21" t="s">
        <v>72</v>
      </c>
      <c r="G3571" s="21">
        <v>1</v>
      </c>
      <c r="H3571" s="21">
        <v>1121</v>
      </c>
    </row>
    <row r="3572" spans="1:8" x14ac:dyDescent="0.25">
      <c r="A3572" s="21">
        <v>2035</v>
      </c>
      <c r="B3572" s="21">
        <v>3</v>
      </c>
      <c r="C3572" s="21">
        <v>0</v>
      </c>
      <c r="D3572" s="21" t="s">
        <v>79</v>
      </c>
      <c r="E3572" s="21" t="s">
        <v>70</v>
      </c>
      <c r="F3572" s="21" t="s">
        <v>72</v>
      </c>
      <c r="G3572" s="21">
        <v>2</v>
      </c>
      <c r="H3572" s="21">
        <v>1932</v>
      </c>
    </row>
    <row r="3573" spans="1:8" x14ac:dyDescent="0.25">
      <c r="A3573" s="21">
        <v>2035</v>
      </c>
      <c r="B3573" s="21">
        <v>3</v>
      </c>
      <c r="C3573" s="21">
        <v>0</v>
      </c>
      <c r="D3573" s="21" t="s">
        <v>79</v>
      </c>
      <c r="E3573" s="21" t="s">
        <v>70</v>
      </c>
      <c r="F3573" s="21" t="s">
        <v>72</v>
      </c>
      <c r="G3573" s="21">
        <v>3</v>
      </c>
      <c r="H3573" s="21">
        <v>700</v>
      </c>
    </row>
    <row r="3574" spans="1:8" x14ac:dyDescent="0.25">
      <c r="A3574" s="21">
        <v>2035</v>
      </c>
      <c r="B3574" s="21">
        <v>3</v>
      </c>
      <c r="C3574" s="21">
        <v>0</v>
      </c>
      <c r="D3574" s="21" t="s">
        <v>79</v>
      </c>
      <c r="E3574" s="21" t="s">
        <v>70</v>
      </c>
      <c r="F3574" s="21" t="s">
        <v>72</v>
      </c>
      <c r="G3574" s="21">
        <v>4</v>
      </c>
      <c r="H3574" s="21">
        <v>366</v>
      </c>
    </row>
    <row r="3575" spans="1:8" x14ac:dyDescent="0.25">
      <c r="A3575" s="21">
        <v>2035</v>
      </c>
      <c r="B3575" s="21">
        <v>3</v>
      </c>
      <c r="C3575" s="21">
        <v>0</v>
      </c>
      <c r="D3575" s="21" t="s">
        <v>79</v>
      </c>
      <c r="E3575" s="21" t="s">
        <v>74</v>
      </c>
      <c r="F3575" s="21" t="s">
        <v>71</v>
      </c>
      <c r="G3575" s="21">
        <v>0</v>
      </c>
      <c r="H3575" s="21">
        <v>113</v>
      </c>
    </row>
    <row r="3576" spans="1:8" x14ac:dyDescent="0.25">
      <c r="A3576" s="21">
        <v>2035</v>
      </c>
      <c r="B3576" s="21">
        <v>3</v>
      </c>
      <c r="C3576" s="21">
        <v>0</v>
      </c>
      <c r="D3576" s="21" t="s">
        <v>79</v>
      </c>
      <c r="E3576" s="21" t="s">
        <v>74</v>
      </c>
      <c r="F3576" s="21" t="s">
        <v>71</v>
      </c>
      <c r="G3576" s="21">
        <v>1</v>
      </c>
      <c r="H3576" s="21">
        <v>185</v>
      </c>
    </row>
    <row r="3577" spans="1:8" x14ac:dyDescent="0.25">
      <c r="A3577" s="21">
        <v>2035</v>
      </c>
      <c r="B3577" s="21">
        <v>3</v>
      </c>
      <c r="C3577" s="21">
        <v>0</v>
      </c>
      <c r="D3577" s="21" t="s">
        <v>79</v>
      </c>
      <c r="E3577" s="21" t="s">
        <v>74</v>
      </c>
      <c r="F3577" s="21" t="s">
        <v>71</v>
      </c>
      <c r="G3577" s="21">
        <v>2</v>
      </c>
      <c r="H3577" s="21">
        <v>240</v>
      </c>
    </row>
    <row r="3578" spans="1:8" x14ac:dyDescent="0.25">
      <c r="A3578" s="21">
        <v>2035</v>
      </c>
      <c r="B3578" s="21">
        <v>3</v>
      </c>
      <c r="C3578" s="21">
        <v>0</v>
      </c>
      <c r="D3578" s="21" t="s">
        <v>79</v>
      </c>
      <c r="E3578" s="21" t="s">
        <v>74</v>
      </c>
      <c r="F3578" s="21" t="s">
        <v>71</v>
      </c>
      <c r="G3578" s="21">
        <v>3</v>
      </c>
      <c r="H3578" s="21">
        <v>82</v>
      </c>
    </row>
    <row r="3579" spans="1:8" x14ac:dyDescent="0.25">
      <c r="A3579" s="21">
        <v>2035</v>
      </c>
      <c r="B3579" s="21">
        <v>3</v>
      </c>
      <c r="C3579" s="21">
        <v>0</v>
      </c>
      <c r="D3579" s="21" t="s">
        <v>79</v>
      </c>
      <c r="E3579" s="21" t="s">
        <v>74</v>
      </c>
      <c r="F3579" s="21" t="s">
        <v>71</v>
      </c>
      <c r="G3579" s="21">
        <v>4</v>
      </c>
      <c r="H3579" s="21">
        <v>70</v>
      </c>
    </row>
    <row r="3580" spans="1:8" x14ac:dyDescent="0.25">
      <c r="A3580" s="21">
        <v>2035</v>
      </c>
      <c r="B3580" s="21">
        <v>3</v>
      </c>
      <c r="C3580" s="21">
        <v>0</v>
      </c>
      <c r="D3580" s="21" t="s">
        <v>79</v>
      </c>
      <c r="E3580" s="21" t="s">
        <v>74</v>
      </c>
      <c r="F3580" s="21" t="s">
        <v>72</v>
      </c>
      <c r="G3580" s="21">
        <v>0</v>
      </c>
      <c r="H3580" s="21">
        <v>17</v>
      </c>
    </row>
    <row r="3581" spans="1:8" x14ac:dyDescent="0.25">
      <c r="A3581" s="21">
        <v>2035</v>
      </c>
      <c r="B3581" s="21">
        <v>3</v>
      </c>
      <c r="C3581" s="21">
        <v>0</v>
      </c>
      <c r="D3581" s="21" t="s">
        <v>79</v>
      </c>
      <c r="E3581" s="21" t="s">
        <v>74</v>
      </c>
      <c r="F3581" s="21" t="s">
        <v>72</v>
      </c>
      <c r="G3581" s="21">
        <v>1</v>
      </c>
      <c r="H3581" s="21">
        <v>40</v>
      </c>
    </row>
    <row r="3582" spans="1:8" x14ac:dyDescent="0.25">
      <c r="A3582" s="21">
        <v>2035</v>
      </c>
      <c r="B3582" s="21">
        <v>3</v>
      </c>
      <c r="C3582" s="21">
        <v>0</v>
      </c>
      <c r="D3582" s="21" t="s">
        <v>79</v>
      </c>
      <c r="E3582" s="21" t="s">
        <v>74</v>
      </c>
      <c r="F3582" s="21" t="s">
        <v>72</v>
      </c>
      <c r="G3582" s="21">
        <v>2</v>
      </c>
      <c r="H3582" s="21">
        <v>26</v>
      </c>
    </row>
    <row r="3583" spans="1:8" x14ac:dyDescent="0.25">
      <c r="A3583" s="21">
        <v>2035</v>
      </c>
      <c r="B3583" s="21">
        <v>3</v>
      </c>
      <c r="C3583" s="21">
        <v>0</v>
      </c>
      <c r="D3583" s="21" t="s">
        <v>79</v>
      </c>
      <c r="E3583" s="21" t="s">
        <v>74</v>
      </c>
      <c r="F3583" s="21" t="s">
        <v>72</v>
      </c>
      <c r="G3583" s="21">
        <v>3</v>
      </c>
      <c r="H3583" s="21">
        <v>6</v>
      </c>
    </row>
    <row r="3584" spans="1:8" x14ac:dyDescent="0.25">
      <c r="A3584" s="21">
        <v>2035</v>
      </c>
      <c r="B3584" s="21">
        <v>3</v>
      </c>
      <c r="C3584" s="21">
        <v>0</v>
      </c>
      <c r="D3584" s="21" t="s">
        <v>79</v>
      </c>
      <c r="E3584" s="21" t="s">
        <v>74</v>
      </c>
      <c r="F3584" s="21" t="s">
        <v>72</v>
      </c>
      <c r="G3584" s="21">
        <v>4</v>
      </c>
      <c r="H3584" s="21">
        <v>5</v>
      </c>
    </row>
    <row r="3585" spans="1:8" x14ac:dyDescent="0.25">
      <c r="A3585" s="21">
        <v>2035</v>
      </c>
      <c r="B3585" s="21">
        <v>3</v>
      </c>
      <c r="C3585" s="21">
        <v>0</v>
      </c>
      <c r="D3585" s="21" t="s">
        <v>79</v>
      </c>
      <c r="E3585" s="21" t="s">
        <v>73</v>
      </c>
      <c r="F3585" s="21" t="s">
        <v>71</v>
      </c>
      <c r="G3585" s="21">
        <v>0</v>
      </c>
      <c r="H3585" s="21">
        <v>198</v>
      </c>
    </row>
    <row r="3586" spans="1:8" x14ac:dyDescent="0.25">
      <c r="A3586" s="21">
        <v>2035</v>
      </c>
      <c r="B3586" s="21">
        <v>3</v>
      </c>
      <c r="C3586" s="21">
        <v>0</v>
      </c>
      <c r="D3586" s="21" t="s">
        <v>79</v>
      </c>
      <c r="E3586" s="21" t="s">
        <v>73</v>
      </c>
      <c r="F3586" s="21" t="s">
        <v>71</v>
      </c>
      <c r="G3586" s="21">
        <v>1</v>
      </c>
      <c r="H3586" s="21">
        <v>1546</v>
      </c>
    </row>
    <row r="3587" spans="1:8" x14ac:dyDescent="0.25">
      <c r="A3587" s="21">
        <v>2035</v>
      </c>
      <c r="B3587" s="21">
        <v>3</v>
      </c>
      <c r="C3587" s="21">
        <v>0</v>
      </c>
      <c r="D3587" s="21" t="s">
        <v>79</v>
      </c>
      <c r="E3587" s="21" t="s">
        <v>73</v>
      </c>
      <c r="F3587" s="21" t="s">
        <v>71</v>
      </c>
      <c r="G3587" s="21">
        <v>2</v>
      </c>
      <c r="H3587" s="21">
        <v>2614</v>
      </c>
    </row>
    <row r="3588" spans="1:8" x14ac:dyDescent="0.25">
      <c r="A3588" s="21">
        <v>2035</v>
      </c>
      <c r="B3588" s="21">
        <v>3</v>
      </c>
      <c r="C3588" s="21">
        <v>0</v>
      </c>
      <c r="D3588" s="21" t="s">
        <v>79</v>
      </c>
      <c r="E3588" s="21" t="s">
        <v>73</v>
      </c>
      <c r="F3588" s="21" t="s">
        <v>71</v>
      </c>
      <c r="G3588" s="21">
        <v>3</v>
      </c>
      <c r="H3588" s="21">
        <v>1162</v>
      </c>
    </row>
    <row r="3589" spans="1:8" x14ac:dyDescent="0.25">
      <c r="A3589" s="21">
        <v>2035</v>
      </c>
      <c r="B3589" s="21">
        <v>3</v>
      </c>
      <c r="C3589" s="21">
        <v>0</v>
      </c>
      <c r="D3589" s="21" t="s">
        <v>79</v>
      </c>
      <c r="E3589" s="21" t="s">
        <v>73</v>
      </c>
      <c r="F3589" s="21" t="s">
        <v>71</v>
      </c>
      <c r="G3589" s="21">
        <v>4</v>
      </c>
      <c r="H3589" s="21">
        <v>872</v>
      </c>
    </row>
    <row r="3590" spans="1:8" x14ac:dyDescent="0.25">
      <c r="A3590" s="21">
        <v>2035</v>
      </c>
      <c r="B3590" s="21">
        <v>3</v>
      </c>
      <c r="C3590" s="21">
        <v>0</v>
      </c>
      <c r="D3590" s="21" t="s">
        <v>79</v>
      </c>
      <c r="E3590" s="21" t="s">
        <v>73</v>
      </c>
      <c r="F3590" s="21" t="s">
        <v>72</v>
      </c>
      <c r="G3590" s="21">
        <v>0</v>
      </c>
      <c r="H3590" s="21">
        <v>69</v>
      </c>
    </row>
    <row r="3591" spans="1:8" x14ac:dyDescent="0.25">
      <c r="A3591" s="21">
        <v>2035</v>
      </c>
      <c r="B3591" s="21">
        <v>3</v>
      </c>
      <c r="C3591" s="21">
        <v>0</v>
      </c>
      <c r="D3591" s="21" t="s">
        <v>79</v>
      </c>
      <c r="E3591" s="21" t="s">
        <v>73</v>
      </c>
      <c r="F3591" s="21" t="s">
        <v>72</v>
      </c>
      <c r="G3591" s="21">
        <v>1</v>
      </c>
      <c r="H3591" s="21">
        <v>130</v>
      </c>
    </row>
    <row r="3592" spans="1:8" x14ac:dyDescent="0.25">
      <c r="A3592" s="21">
        <v>2035</v>
      </c>
      <c r="B3592" s="21">
        <v>3</v>
      </c>
      <c r="C3592" s="21">
        <v>0</v>
      </c>
      <c r="D3592" s="21" t="s">
        <v>79</v>
      </c>
      <c r="E3592" s="21" t="s">
        <v>73</v>
      </c>
      <c r="F3592" s="21" t="s">
        <v>72</v>
      </c>
      <c r="G3592" s="21">
        <v>2</v>
      </c>
      <c r="H3592" s="21">
        <v>261</v>
      </c>
    </row>
    <row r="3593" spans="1:8" x14ac:dyDescent="0.25">
      <c r="A3593" s="21">
        <v>2035</v>
      </c>
      <c r="B3593" s="21">
        <v>3</v>
      </c>
      <c r="C3593" s="21">
        <v>0</v>
      </c>
      <c r="D3593" s="21" t="s">
        <v>79</v>
      </c>
      <c r="E3593" s="21" t="s">
        <v>73</v>
      </c>
      <c r="F3593" s="21" t="s">
        <v>72</v>
      </c>
      <c r="G3593" s="21">
        <v>3</v>
      </c>
      <c r="H3593" s="21">
        <v>129</v>
      </c>
    </row>
    <row r="3594" spans="1:8" x14ac:dyDescent="0.25">
      <c r="A3594" s="21">
        <v>2035</v>
      </c>
      <c r="B3594" s="21">
        <v>3</v>
      </c>
      <c r="C3594" s="21">
        <v>0</v>
      </c>
      <c r="D3594" s="21" t="s">
        <v>79</v>
      </c>
      <c r="E3594" s="21" t="s">
        <v>73</v>
      </c>
      <c r="F3594" s="21" t="s">
        <v>72</v>
      </c>
      <c r="G3594" s="21">
        <v>4</v>
      </c>
      <c r="H3594" s="21">
        <v>100</v>
      </c>
    </row>
    <row r="3595" spans="1:8" x14ac:dyDescent="0.25">
      <c r="A3595" s="21">
        <v>2035</v>
      </c>
      <c r="B3595" s="21">
        <v>3</v>
      </c>
      <c r="C3595" s="21">
        <v>0</v>
      </c>
      <c r="D3595" s="21" t="s">
        <v>79</v>
      </c>
      <c r="E3595" s="21" t="s">
        <v>76</v>
      </c>
      <c r="F3595" s="21" t="s">
        <v>71</v>
      </c>
      <c r="G3595" s="21">
        <v>0</v>
      </c>
      <c r="H3595" s="21">
        <v>224</v>
      </c>
    </row>
    <row r="3596" spans="1:8" x14ac:dyDescent="0.25">
      <c r="A3596" s="21">
        <v>2035</v>
      </c>
      <c r="B3596" s="21">
        <v>3</v>
      </c>
      <c r="C3596" s="21">
        <v>0</v>
      </c>
      <c r="D3596" s="21" t="s">
        <v>79</v>
      </c>
      <c r="E3596" s="21" t="s">
        <v>76</v>
      </c>
      <c r="F3596" s="21" t="s">
        <v>71</v>
      </c>
      <c r="G3596" s="21">
        <v>1</v>
      </c>
      <c r="H3596" s="21">
        <v>183</v>
      </c>
    </row>
    <row r="3597" spans="1:8" x14ac:dyDescent="0.25">
      <c r="A3597" s="21">
        <v>2035</v>
      </c>
      <c r="B3597" s="21">
        <v>3</v>
      </c>
      <c r="C3597" s="21">
        <v>0</v>
      </c>
      <c r="D3597" s="21" t="s">
        <v>79</v>
      </c>
      <c r="E3597" s="21" t="s">
        <v>76</v>
      </c>
      <c r="F3597" s="21" t="s">
        <v>71</v>
      </c>
      <c r="G3597" s="21">
        <v>2</v>
      </c>
      <c r="H3597" s="21">
        <v>195</v>
      </c>
    </row>
    <row r="3598" spans="1:8" x14ac:dyDescent="0.25">
      <c r="A3598" s="21">
        <v>2035</v>
      </c>
      <c r="B3598" s="21">
        <v>3</v>
      </c>
      <c r="C3598" s="21">
        <v>0</v>
      </c>
      <c r="D3598" s="21" t="s">
        <v>79</v>
      </c>
      <c r="E3598" s="21" t="s">
        <v>76</v>
      </c>
      <c r="F3598" s="21" t="s">
        <v>71</v>
      </c>
      <c r="G3598" s="21">
        <v>3</v>
      </c>
      <c r="H3598" s="21">
        <v>67</v>
      </c>
    </row>
    <row r="3599" spans="1:8" x14ac:dyDescent="0.25">
      <c r="A3599" s="21">
        <v>2035</v>
      </c>
      <c r="B3599" s="21">
        <v>3</v>
      </c>
      <c r="C3599" s="21">
        <v>0</v>
      </c>
      <c r="D3599" s="21" t="s">
        <v>79</v>
      </c>
      <c r="E3599" s="21" t="s">
        <v>76</v>
      </c>
      <c r="F3599" s="21" t="s">
        <v>71</v>
      </c>
      <c r="G3599" s="21">
        <v>4</v>
      </c>
      <c r="H3599" s="21">
        <v>57</v>
      </c>
    </row>
    <row r="3600" spans="1:8" x14ac:dyDescent="0.25">
      <c r="A3600" s="21">
        <v>2035</v>
      </c>
      <c r="B3600" s="21">
        <v>3</v>
      </c>
      <c r="C3600" s="21">
        <v>0</v>
      </c>
      <c r="D3600" s="21" t="s">
        <v>79</v>
      </c>
      <c r="E3600" s="21" t="s">
        <v>76</v>
      </c>
      <c r="F3600" s="21" t="s">
        <v>72</v>
      </c>
      <c r="G3600" s="21">
        <v>0</v>
      </c>
      <c r="H3600" s="21">
        <v>281</v>
      </c>
    </row>
    <row r="3601" spans="1:8" x14ac:dyDescent="0.25">
      <c r="A3601" s="21">
        <v>2035</v>
      </c>
      <c r="B3601" s="21">
        <v>3</v>
      </c>
      <c r="C3601" s="21">
        <v>0</v>
      </c>
      <c r="D3601" s="21" t="s">
        <v>79</v>
      </c>
      <c r="E3601" s="21" t="s">
        <v>76</v>
      </c>
      <c r="F3601" s="21" t="s">
        <v>72</v>
      </c>
      <c r="G3601" s="21">
        <v>1</v>
      </c>
      <c r="H3601" s="21">
        <v>214</v>
      </c>
    </row>
    <row r="3602" spans="1:8" x14ac:dyDescent="0.25">
      <c r="A3602" s="21">
        <v>2035</v>
      </c>
      <c r="B3602" s="21">
        <v>3</v>
      </c>
      <c r="C3602" s="21">
        <v>0</v>
      </c>
      <c r="D3602" s="21" t="s">
        <v>79</v>
      </c>
      <c r="E3602" s="21" t="s">
        <v>76</v>
      </c>
      <c r="F3602" s="21" t="s">
        <v>72</v>
      </c>
      <c r="G3602" s="21">
        <v>2</v>
      </c>
      <c r="H3602" s="21">
        <v>173</v>
      </c>
    </row>
    <row r="3603" spans="1:8" x14ac:dyDescent="0.25">
      <c r="A3603" s="21">
        <v>2035</v>
      </c>
      <c r="B3603" s="21">
        <v>3</v>
      </c>
      <c r="C3603" s="21">
        <v>0</v>
      </c>
      <c r="D3603" s="21" t="s">
        <v>79</v>
      </c>
      <c r="E3603" s="21" t="s">
        <v>76</v>
      </c>
      <c r="F3603" s="21" t="s">
        <v>72</v>
      </c>
      <c r="G3603" s="21">
        <v>3</v>
      </c>
      <c r="H3603" s="21">
        <v>59</v>
      </c>
    </row>
    <row r="3604" spans="1:8" x14ac:dyDescent="0.25">
      <c r="A3604" s="21">
        <v>2035</v>
      </c>
      <c r="B3604" s="21">
        <v>3</v>
      </c>
      <c r="C3604" s="21">
        <v>0</v>
      </c>
      <c r="D3604" s="21" t="s">
        <v>79</v>
      </c>
      <c r="E3604" s="21" t="s">
        <v>76</v>
      </c>
      <c r="F3604" s="21" t="s">
        <v>72</v>
      </c>
      <c r="G3604" s="21">
        <v>4</v>
      </c>
      <c r="H3604" s="21">
        <v>50</v>
      </c>
    </row>
    <row r="3605" spans="1:8" x14ac:dyDescent="0.25">
      <c r="A3605" s="21">
        <v>2035</v>
      </c>
      <c r="B3605" s="21">
        <v>3</v>
      </c>
      <c r="C3605" s="21">
        <v>0</v>
      </c>
      <c r="D3605" s="21" t="s">
        <v>78</v>
      </c>
      <c r="E3605" s="21" t="s">
        <v>70</v>
      </c>
      <c r="F3605" s="21" t="s">
        <v>71</v>
      </c>
      <c r="G3605" s="21">
        <v>0</v>
      </c>
      <c r="H3605" s="21">
        <v>191</v>
      </c>
    </row>
    <row r="3606" spans="1:8" x14ac:dyDescent="0.25">
      <c r="A3606" s="21">
        <v>2035</v>
      </c>
      <c r="B3606" s="21">
        <v>3</v>
      </c>
      <c r="C3606" s="21">
        <v>0</v>
      </c>
      <c r="D3606" s="21" t="s">
        <v>78</v>
      </c>
      <c r="E3606" s="21" t="s">
        <v>70</v>
      </c>
      <c r="F3606" s="21" t="s">
        <v>71</v>
      </c>
      <c r="G3606" s="21">
        <v>1</v>
      </c>
      <c r="H3606" s="21">
        <v>2439</v>
      </c>
    </row>
    <row r="3607" spans="1:8" x14ac:dyDescent="0.25">
      <c r="A3607" s="21">
        <v>2035</v>
      </c>
      <c r="B3607" s="21">
        <v>3</v>
      </c>
      <c r="C3607" s="21">
        <v>0</v>
      </c>
      <c r="D3607" s="21" t="s">
        <v>78</v>
      </c>
      <c r="E3607" s="21" t="s">
        <v>70</v>
      </c>
      <c r="F3607" s="21" t="s">
        <v>71</v>
      </c>
      <c r="G3607" s="21">
        <v>2</v>
      </c>
      <c r="H3607" s="21">
        <v>5500</v>
      </c>
    </row>
    <row r="3608" spans="1:8" x14ac:dyDescent="0.25">
      <c r="A3608" s="21">
        <v>2035</v>
      </c>
      <c r="B3608" s="21">
        <v>3</v>
      </c>
      <c r="C3608" s="21">
        <v>0</v>
      </c>
      <c r="D3608" s="21" t="s">
        <v>78</v>
      </c>
      <c r="E3608" s="21" t="s">
        <v>70</v>
      </c>
      <c r="F3608" s="21" t="s">
        <v>71</v>
      </c>
      <c r="G3608" s="21">
        <v>3</v>
      </c>
      <c r="H3608" s="21">
        <v>2057</v>
      </c>
    </row>
    <row r="3609" spans="1:8" x14ac:dyDescent="0.25">
      <c r="A3609" s="21">
        <v>2035</v>
      </c>
      <c r="B3609" s="21">
        <v>3</v>
      </c>
      <c r="C3609" s="21">
        <v>0</v>
      </c>
      <c r="D3609" s="21" t="s">
        <v>78</v>
      </c>
      <c r="E3609" s="21" t="s">
        <v>70</v>
      </c>
      <c r="F3609" s="21" t="s">
        <v>71</v>
      </c>
      <c r="G3609" s="21">
        <v>4</v>
      </c>
      <c r="H3609" s="21">
        <v>1177</v>
      </c>
    </row>
    <row r="3610" spans="1:8" x14ac:dyDescent="0.25">
      <c r="A3610" s="21">
        <v>2035</v>
      </c>
      <c r="B3610" s="21">
        <v>3</v>
      </c>
      <c r="C3610" s="21">
        <v>0</v>
      </c>
      <c r="D3610" s="21" t="s">
        <v>78</v>
      </c>
      <c r="E3610" s="21" t="s">
        <v>70</v>
      </c>
      <c r="F3610" s="21" t="s">
        <v>72</v>
      </c>
      <c r="G3610" s="21">
        <v>0</v>
      </c>
      <c r="H3610" s="21">
        <v>226</v>
      </c>
    </row>
    <row r="3611" spans="1:8" x14ac:dyDescent="0.25">
      <c r="A3611" s="21">
        <v>2035</v>
      </c>
      <c r="B3611" s="21">
        <v>3</v>
      </c>
      <c r="C3611" s="21">
        <v>0</v>
      </c>
      <c r="D3611" s="21" t="s">
        <v>78</v>
      </c>
      <c r="E3611" s="21" t="s">
        <v>70</v>
      </c>
      <c r="F3611" s="21" t="s">
        <v>72</v>
      </c>
      <c r="G3611" s="21">
        <v>1</v>
      </c>
      <c r="H3611" s="21">
        <v>3373</v>
      </c>
    </row>
    <row r="3612" spans="1:8" x14ac:dyDescent="0.25">
      <c r="A3612" s="21">
        <v>2035</v>
      </c>
      <c r="B3612" s="21">
        <v>3</v>
      </c>
      <c r="C3612" s="21">
        <v>0</v>
      </c>
      <c r="D3612" s="21" t="s">
        <v>78</v>
      </c>
      <c r="E3612" s="21" t="s">
        <v>70</v>
      </c>
      <c r="F3612" s="21" t="s">
        <v>72</v>
      </c>
      <c r="G3612" s="21">
        <v>2</v>
      </c>
      <c r="H3612" s="21">
        <v>5735</v>
      </c>
    </row>
    <row r="3613" spans="1:8" x14ac:dyDescent="0.25">
      <c r="A3613" s="21">
        <v>2035</v>
      </c>
      <c r="B3613" s="21">
        <v>3</v>
      </c>
      <c r="C3613" s="21">
        <v>0</v>
      </c>
      <c r="D3613" s="21" t="s">
        <v>78</v>
      </c>
      <c r="E3613" s="21" t="s">
        <v>70</v>
      </c>
      <c r="F3613" s="21" t="s">
        <v>72</v>
      </c>
      <c r="G3613" s="21">
        <v>3</v>
      </c>
      <c r="H3613" s="21">
        <v>2192</v>
      </c>
    </row>
    <row r="3614" spans="1:8" x14ac:dyDescent="0.25">
      <c r="A3614" s="21">
        <v>2035</v>
      </c>
      <c r="B3614" s="21">
        <v>3</v>
      </c>
      <c r="C3614" s="21">
        <v>0</v>
      </c>
      <c r="D3614" s="21" t="s">
        <v>78</v>
      </c>
      <c r="E3614" s="21" t="s">
        <v>70</v>
      </c>
      <c r="F3614" s="21" t="s">
        <v>72</v>
      </c>
      <c r="G3614" s="21">
        <v>4</v>
      </c>
      <c r="H3614" s="21">
        <v>1079</v>
      </c>
    </row>
    <row r="3615" spans="1:8" x14ac:dyDescent="0.25">
      <c r="A3615" s="21">
        <v>2035</v>
      </c>
      <c r="B3615" s="21">
        <v>3</v>
      </c>
      <c r="C3615" s="21">
        <v>0</v>
      </c>
      <c r="D3615" s="21" t="s">
        <v>78</v>
      </c>
      <c r="E3615" s="21" t="s">
        <v>74</v>
      </c>
      <c r="F3615" s="21" t="s">
        <v>71</v>
      </c>
      <c r="G3615" s="21">
        <v>0</v>
      </c>
      <c r="H3615" s="21">
        <v>221</v>
      </c>
    </row>
    <row r="3616" spans="1:8" x14ac:dyDescent="0.25">
      <c r="A3616" s="21">
        <v>2035</v>
      </c>
      <c r="B3616" s="21">
        <v>3</v>
      </c>
      <c r="C3616" s="21">
        <v>0</v>
      </c>
      <c r="D3616" s="21" t="s">
        <v>78</v>
      </c>
      <c r="E3616" s="21" t="s">
        <v>74</v>
      </c>
      <c r="F3616" s="21" t="s">
        <v>71</v>
      </c>
      <c r="G3616" s="21">
        <v>1</v>
      </c>
      <c r="H3616" s="21">
        <v>289</v>
      </c>
    </row>
    <row r="3617" spans="1:8" x14ac:dyDescent="0.25">
      <c r="A3617" s="21">
        <v>2035</v>
      </c>
      <c r="B3617" s="21">
        <v>3</v>
      </c>
      <c r="C3617" s="21">
        <v>0</v>
      </c>
      <c r="D3617" s="21" t="s">
        <v>78</v>
      </c>
      <c r="E3617" s="21" t="s">
        <v>74</v>
      </c>
      <c r="F3617" s="21" t="s">
        <v>71</v>
      </c>
      <c r="G3617" s="21">
        <v>2</v>
      </c>
      <c r="H3617" s="21">
        <v>361</v>
      </c>
    </row>
    <row r="3618" spans="1:8" x14ac:dyDescent="0.25">
      <c r="A3618" s="21">
        <v>2035</v>
      </c>
      <c r="B3618" s="21">
        <v>3</v>
      </c>
      <c r="C3618" s="21">
        <v>0</v>
      </c>
      <c r="D3618" s="21" t="s">
        <v>78</v>
      </c>
      <c r="E3618" s="21" t="s">
        <v>74</v>
      </c>
      <c r="F3618" s="21" t="s">
        <v>71</v>
      </c>
      <c r="G3618" s="21">
        <v>3</v>
      </c>
      <c r="H3618" s="21">
        <v>114</v>
      </c>
    </row>
    <row r="3619" spans="1:8" x14ac:dyDescent="0.25">
      <c r="A3619" s="21">
        <v>2035</v>
      </c>
      <c r="B3619" s="21">
        <v>3</v>
      </c>
      <c r="C3619" s="21">
        <v>0</v>
      </c>
      <c r="D3619" s="21" t="s">
        <v>78</v>
      </c>
      <c r="E3619" s="21" t="s">
        <v>74</v>
      </c>
      <c r="F3619" s="21" t="s">
        <v>71</v>
      </c>
      <c r="G3619" s="21">
        <v>4</v>
      </c>
      <c r="H3619" s="21">
        <v>70</v>
      </c>
    </row>
    <row r="3620" spans="1:8" x14ac:dyDescent="0.25">
      <c r="A3620" s="21">
        <v>2035</v>
      </c>
      <c r="B3620" s="21">
        <v>3</v>
      </c>
      <c r="C3620" s="21">
        <v>0</v>
      </c>
      <c r="D3620" s="21" t="s">
        <v>78</v>
      </c>
      <c r="E3620" s="21" t="s">
        <v>74</v>
      </c>
      <c r="F3620" s="21" t="s">
        <v>72</v>
      </c>
      <c r="G3620" s="21">
        <v>0</v>
      </c>
      <c r="H3620" s="21">
        <v>67</v>
      </c>
    </row>
    <row r="3621" spans="1:8" x14ac:dyDescent="0.25">
      <c r="A3621" s="21">
        <v>2035</v>
      </c>
      <c r="B3621" s="21">
        <v>3</v>
      </c>
      <c r="C3621" s="21">
        <v>0</v>
      </c>
      <c r="D3621" s="21" t="s">
        <v>78</v>
      </c>
      <c r="E3621" s="21" t="s">
        <v>74</v>
      </c>
      <c r="F3621" s="21" t="s">
        <v>72</v>
      </c>
      <c r="G3621" s="21">
        <v>1</v>
      </c>
      <c r="H3621" s="21">
        <v>94</v>
      </c>
    </row>
    <row r="3622" spans="1:8" x14ac:dyDescent="0.25">
      <c r="A3622" s="21">
        <v>2035</v>
      </c>
      <c r="B3622" s="21">
        <v>3</v>
      </c>
      <c r="C3622" s="21">
        <v>0</v>
      </c>
      <c r="D3622" s="21" t="s">
        <v>78</v>
      </c>
      <c r="E3622" s="21" t="s">
        <v>74</v>
      </c>
      <c r="F3622" s="21" t="s">
        <v>72</v>
      </c>
      <c r="G3622" s="21">
        <v>2</v>
      </c>
      <c r="H3622" s="21">
        <v>71</v>
      </c>
    </row>
    <row r="3623" spans="1:8" x14ac:dyDescent="0.25">
      <c r="A3623" s="21">
        <v>2035</v>
      </c>
      <c r="B3623" s="21">
        <v>3</v>
      </c>
      <c r="C3623" s="21">
        <v>0</v>
      </c>
      <c r="D3623" s="21" t="s">
        <v>78</v>
      </c>
      <c r="E3623" s="21" t="s">
        <v>74</v>
      </c>
      <c r="F3623" s="21" t="s">
        <v>72</v>
      </c>
      <c r="G3623" s="21">
        <v>3</v>
      </c>
      <c r="H3623" s="21">
        <v>21</v>
      </c>
    </row>
    <row r="3624" spans="1:8" x14ac:dyDescent="0.25">
      <c r="A3624" s="21">
        <v>2035</v>
      </c>
      <c r="B3624" s="21">
        <v>3</v>
      </c>
      <c r="C3624" s="21">
        <v>0</v>
      </c>
      <c r="D3624" s="21" t="s">
        <v>78</v>
      </c>
      <c r="E3624" s="21" t="s">
        <v>74</v>
      </c>
      <c r="F3624" s="21" t="s">
        <v>72</v>
      </c>
      <c r="G3624" s="21">
        <v>4</v>
      </c>
      <c r="H3624" s="21">
        <v>11</v>
      </c>
    </row>
    <row r="3625" spans="1:8" x14ac:dyDescent="0.25">
      <c r="A3625" s="21">
        <v>2035</v>
      </c>
      <c r="B3625" s="21">
        <v>3</v>
      </c>
      <c r="C3625" s="21">
        <v>0</v>
      </c>
      <c r="D3625" s="21" t="s">
        <v>78</v>
      </c>
      <c r="E3625" s="21" t="s">
        <v>73</v>
      </c>
      <c r="F3625" s="21" t="s">
        <v>71</v>
      </c>
      <c r="G3625" s="21">
        <v>0</v>
      </c>
      <c r="H3625" s="21">
        <v>423</v>
      </c>
    </row>
    <row r="3626" spans="1:8" x14ac:dyDescent="0.25">
      <c r="A3626" s="21">
        <v>2035</v>
      </c>
      <c r="B3626" s="21">
        <v>3</v>
      </c>
      <c r="C3626" s="21">
        <v>0</v>
      </c>
      <c r="D3626" s="21" t="s">
        <v>78</v>
      </c>
      <c r="E3626" s="21" t="s">
        <v>73</v>
      </c>
      <c r="F3626" s="21" t="s">
        <v>71</v>
      </c>
      <c r="G3626" s="21">
        <v>1</v>
      </c>
      <c r="H3626" s="21">
        <v>3159</v>
      </c>
    </row>
    <row r="3627" spans="1:8" x14ac:dyDescent="0.25">
      <c r="A3627" s="21">
        <v>2035</v>
      </c>
      <c r="B3627" s="21">
        <v>3</v>
      </c>
      <c r="C3627" s="21">
        <v>0</v>
      </c>
      <c r="D3627" s="21" t="s">
        <v>78</v>
      </c>
      <c r="E3627" s="21" t="s">
        <v>73</v>
      </c>
      <c r="F3627" s="21" t="s">
        <v>71</v>
      </c>
      <c r="G3627" s="21">
        <v>2</v>
      </c>
      <c r="H3627" s="21">
        <v>5258</v>
      </c>
    </row>
    <row r="3628" spans="1:8" x14ac:dyDescent="0.25">
      <c r="A3628" s="21">
        <v>2035</v>
      </c>
      <c r="B3628" s="21">
        <v>3</v>
      </c>
      <c r="C3628" s="21">
        <v>0</v>
      </c>
      <c r="D3628" s="21" t="s">
        <v>78</v>
      </c>
      <c r="E3628" s="21" t="s">
        <v>73</v>
      </c>
      <c r="F3628" s="21" t="s">
        <v>71</v>
      </c>
      <c r="G3628" s="21">
        <v>3</v>
      </c>
      <c r="H3628" s="21">
        <v>2470</v>
      </c>
    </row>
    <row r="3629" spans="1:8" x14ac:dyDescent="0.25">
      <c r="A3629" s="21">
        <v>2035</v>
      </c>
      <c r="B3629" s="21">
        <v>3</v>
      </c>
      <c r="C3629" s="21">
        <v>0</v>
      </c>
      <c r="D3629" s="21" t="s">
        <v>78</v>
      </c>
      <c r="E3629" s="21" t="s">
        <v>73</v>
      </c>
      <c r="F3629" s="21" t="s">
        <v>71</v>
      </c>
      <c r="G3629" s="21">
        <v>4</v>
      </c>
      <c r="H3629" s="21">
        <v>1762</v>
      </c>
    </row>
    <row r="3630" spans="1:8" x14ac:dyDescent="0.25">
      <c r="A3630" s="21">
        <v>2035</v>
      </c>
      <c r="B3630" s="21">
        <v>3</v>
      </c>
      <c r="C3630" s="21">
        <v>0</v>
      </c>
      <c r="D3630" s="21" t="s">
        <v>78</v>
      </c>
      <c r="E3630" s="21" t="s">
        <v>73</v>
      </c>
      <c r="F3630" s="21" t="s">
        <v>72</v>
      </c>
      <c r="G3630" s="21">
        <v>0</v>
      </c>
      <c r="H3630" s="21">
        <v>209</v>
      </c>
    </row>
    <row r="3631" spans="1:8" x14ac:dyDescent="0.25">
      <c r="A3631" s="21">
        <v>2035</v>
      </c>
      <c r="B3631" s="21">
        <v>3</v>
      </c>
      <c r="C3631" s="21">
        <v>0</v>
      </c>
      <c r="D3631" s="21" t="s">
        <v>78</v>
      </c>
      <c r="E3631" s="21" t="s">
        <v>73</v>
      </c>
      <c r="F3631" s="21" t="s">
        <v>72</v>
      </c>
      <c r="G3631" s="21">
        <v>1</v>
      </c>
      <c r="H3631" s="21">
        <v>394</v>
      </c>
    </row>
    <row r="3632" spans="1:8" x14ac:dyDescent="0.25">
      <c r="A3632" s="21">
        <v>2035</v>
      </c>
      <c r="B3632" s="21">
        <v>3</v>
      </c>
      <c r="C3632" s="21">
        <v>0</v>
      </c>
      <c r="D3632" s="21" t="s">
        <v>78</v>
      </c>
      <c r="E3632" s="21" t="s">
        <v>73</v>
      </c>
      <c r="F3632" s="21" t="s">
        <v>72</v>
      </c>
      <c r="G3632" s="21">
        <v>2</v>
      </c>
      <c r="H3632" s="21">
        <v>815</v>
      </c>
    </row>
    <row r="3633" spans="1:8" x14ac:dyDescent="0.25">
      <c r="A3633" s="21">
        <v>2035</v>
      </c>
      <c r="B3633" s="21">
        <v>3</v>
      </c>
      <c r="C3633" s="21">
        <v>0</v>
      </c>
      <c r="D3633" s="21" t="s">
        <v>78</v>
      </c>
      <c r="E3633" s="21" t="s">
        <v>73</v>
      </c>
      <c r="F3633" s="21" t="s">
        <v>72</v>
      </c>
      <c r="G3633" s="21">
        <v>3</v>
      </c>
      <c r="H3633" s="21">
        <v>362</v>
      </c>
    </row>
    <row r="3634" spans="1:8" x14ac:dyDescent="0.25">
      <c r="A3634" s="21">
        <v>2035</v>
      </c>
      <c r="B3634" s="21">
        <v>3</v>
      </c>
      <c r="C3634" s="21">
        <v>0</v>
      </c>
      <c r="D3634" s="21" t="s">
        <v>78</v>
      </c>
      <c r="E3634" s="21" t="s">
        <v>73</v>
      </c>
      <c r="F3634" s="21" t="s">
        <v>72</v>
      </c>
      <c r="G3634" s="21">
        <v>4</v>
      </c>
      <c r="H3634" s="21">
        <v>320</v>
      </c>
    </row>
    <row r="3635" spans="1:8" x14ac:dyDescent="0.25">
      <c r="A3635" s="21">
        <v>2035</v>
      </c>
      <c r="B3635" s="21">
        <v>3</v>
      </c>
      <c r="C3635" s="21">
        <v>0</v>
      </c>
      <c r="D3635" s="21" t="s">
        <v>78</v>
      </c>
      <c r="E3635" s="21" t="s">
        <v>76</v>
      </c>
      <c r="F3635" s="21" t="s">
        <v>71</v>
      </c>
      <c r="G3635" s="21">
        <v>0</v>
      </c>
      <c r="H3635" s="21">
        <v>400</v>
      </c>
    </row>
    <row r="3636" spans="1:8" x14ac:dyDescent="0.25">
      <c r="A3636" s="21">
        <v>2035</v>
      </c>
      <c r="B3636" s="21">
        <v>3</v>
      </c>
      <c r="C3636" s="21">
        <v>0</v>
      </c>
      <c r="D3636" s="21" t="s">
        <v>78</v>
      </c>
      <c r="E3636" s="21" t="s">
        <v>76</v>
      </c>
      <c r="F3636" s="21" t="s">
        <v>71</v>
      </c>
      <c r="G3636" s="21">
        <v>1</v>
      </c>
      <c r="H3636" s="21">
        <v>333</v>
      </c>
    </row>
    <row r="3637" spans="1:8" x14ac:dyDescent="0.25">
      <c r="A3637" s="21">
        <v>2035</v>
      </c>
      <c r="B3637" s="21">
        <v>3</v>
      </c>
      <c r="C3637" s="21">
        <v>0</v>
      </c>
      <c r="D3637" s="21" t="s">
        <v>78</v>
      </c>
      <c r="E3637" s="21" t="s">
        <v>76</v>
      </c>
      <c r="F3637" s="21" t="s">
        <v>71</v>
      </c>
      <c r="G3637" s="21">
        <v>2</v>
      </c>
      <c r="H3637" s="21">
        <v>404</v>
      </c>
    </row>
    <row r="3638" spans="1:8" x14ac:dyDescent="0.25">
      <c r="A3638" s="21">
        <v>2035</v>
      </c>
      <c r="B3638" s="21">
        <v>3</v>
      </c>
      <c r="C3638" s="21">
        <v>0</v>
      </c>
      <c r="D3638" s="21" t="s">
        <v>78</v>
      </c>
      <c r="E3638" s="21" t="s">
        <v>76</v>
      </c>
      <c r="F3638" s="21" t="s">
        <v>71</v>
      </c>
      <c r="G3638" s="21">
        <v>3</v>
      </c>
      <c r="H3638" s="21">
        <v>180</v>
      </c>
    </row>
    <row r="3639" spans="1:8" x14ac:dyDescent="0.25">
      <c r="A3639" s="21">
        <v>2035</v>
      </c>
      <c r="B3639" s="21">
        <v>3</v>
      </c>
      <c r="C3639" s="21">
        <v>0</v>
      </c>
      <c r="D3639" s="21" t="s">
        <v>78</v>
      </c>
      <c r="E3639" s="21" t="s">
        <v>76</v>
      </c>
      <c r="F3639" s="21" t="s">
        <v>71</v>
      </c>
      <c r="G3639" s="21">
        <v>4</v>
      </c>
      <c r="H3639" s="21">
        <v>119</v>
      </c>
    </row>
    <row r="3640" spans="1:8" x14ac:dyDescent="0.25">
      <c r="A3640" s="21">
        <v>2035</v>
      </c>
      <c r="B3640" s="21">
        <v>3</v>
      </c>
      <c r="C3640" s="21">
        <v>0</v>
      </c>
      <c r="D3640" s="21" t="s">
        <v>78</v>
      </c>
      <c r="E3640" s="21" t="s">
        <v>76</v>
      </c>
      <c r="F3640" s="21" t="s">
        <v>72</v>
      </c>
      <c r="G3640" s="21">
        <v>0</v>
      </c>
      <c r="H3640" s="21">
        <v>894</v>
      </c>
    </row>
    <row r="3641" spans="1:8" x14ac:dyDescent="0.25">
      <c r="A3641" s="21">
        <v>2035</v>
      </c>
      <c r="B3641" s="21">
        <v>3</v>
      </c>
      <c r="C3641" s="21">
        <v>0</v>
      </c>
      <c r="D3641" s="21" t="s">
        <v>78</v>
      </c>
      <c r="E3641" s="21" t="s">
        <v>76</v>
      </c>
      <c r="F3641" s="21" t="s">
        <v>72</v>
      </c>
      <c r="G3641" s="21">
        <v>1</v>
      </c>
      <c r="H3641" s="21">
        <v>560</v>
      </c>
    </row>
    <row r="3642" spans="1:8" x14ac:dyDescent="0.25">
      <c r="A3642" s="21">
        <v>2035</v>
      </c>
      <c r="B3642" s="21">
        <v>3</v>
      </c>
      <c r="C3642" s="21">
        <v>0</v>
      </c>
      <c r="D3642" s="21" t="s">
        <v>78</v>
      </c>
      <c r="E3642" s="21" t="s">
        <v>76</v>
      </c>
      <c r="F3642" s="21" t="s">
        <v>72</v>
      </c>
      <c r="G3642" s="21">
        <v>2</v>
      </c>
      <c r="H3642" s="21">
        <v>464</v>
      </c>
    </row>
    <row r="3643" spans="1:8" x14ac:dyDescent="0.25">
      <c r="A3643" s="21">
        <v>2035</v>
      </c>
      <c r="B3643" s="21">
        <v>3</v>
      </c>
      <c r="C3643" s="21">
        <v>0</v>
      </c>
      <c r="D3643" s="21" t="s">
        <v>78</v>
      </c>
      <c r="E3643" s="21" t="s">
        <v>76</v>
      </c>
      <c r="F3643" s="21" t="s">
        <v>72</v>
      </c>
      <c r="G3643" s="21">
        <v>3</v>
      </c>
      <c r="H3643" s="21">
        <v>144</v>
      </c>
    </row>
    <row r="3644" spans="1:8" x14ac:dyDescent="0.25">
      <c r="A3644" s="21">
        <v>2035</v>
      </c>
      <c r="B3644" s="21">
        <v>3</v>
      </c>
      <c r="C3644" s="21">
        <v>0</v>
      </c>
      <c r="D3644" s="21" t="s">
        <v>78</v>
      </c>
      <c r="E3644" s="21" t="s">
        <v>76</v>
      </c>
      <c r="F3644" s="21" t="s">
        <v>72</v>
      </c>
      <c r="G3644" s="21">
        <v>4</v>
      </c>
      <c r="H3644" s="21">
        <v>94</v>
      </c>
    </row>
    <row r="3645" spans="1:8" x14ac:dyDescent="0.25">
      <c r="A3645" s="21">
        <v>2035</v>
      </c>
      <c r="B3645" s="21">
        <v>3</v>
      </c>
      <c r="C3645" s="21">
        <v>1</v>
      </c>
      <c r="D3645" s="21" t="s">
        <v>75</v>
      </c>
      <c r="E3645" s="21" t="s">
        <v>70</v>
      </c>
      <c r="F3645" s="21" t="s">
        <v>71</v>
      </c>
      <c r="G3645" s="21">
        <v>0</v>
      </c>
      <c r="H3645" s="21">
        <v>92</v>
      </c>
    </row>
    <row r="3646" spans="1:8" x14ac:dyDescent="0.25">
      <c r="A3646" s="21">
        <v>2035</v>
      </c>
      <c r="B3646" s="21">
        <v>3</v>
      </c>
      <c r="C3646" s="21">
        <v>1</v>
      </c>
      <c r="D3646" s="21" t="s">
        <v>75</v>
      </c>
      <c r="E3646" s="21" t="s">
        <v>70</v>
      </c>
      <c r="F3646" s="21" t="s">
        <v>71</v>
      </c>
      <c r="G3646" s="21">
        <v>1</v>
      </c>
      <c r="H3646" s="21">
        <v>1015</v>
      </c>
    </row>
    <row r="3647" spans="1:8" x14ac:dyDescent="0.25">
      <c r="A3647" s="21">
        <v>2035</v>
      </c>
      <c r="B3647" s="21">
        <v>3</v>
      </c>
      <c r="C3647" s="21">
        <v>1</v>
      </c>
      <c r="D3647" s="21" t="s">
        <v>75</v>
      </c>
      <c r="E3647" s="21" t="s">
        <v>70</v>
      </c>
      <c r="F3647" s="21" t="s">
        <v>71</v>
      </c>
      <c r="G3647" s="21">
        <v>2</v>
      </c>
      <c r="H3647" s="21">
        <v>2855</v>
      </c>
    </row>
    <row r="3648" spans="1:8" x14ac:dyDescent="0.25">
      <c r="A3648" s="21">
        <v>2035</v>
      </c>
      <c r="B3648" s="21">
        <v>3</v>
      </c>
      <c r="C3648" s="21">
        <v>1</v>
      </c>
      <c r="D3648" s="21" t="s">
        <v>75</v>
      </c>
      <c r="E3648" s="21" t="s">
        <v>70</v>
      </c>
      <c r="F3648" s="21" t="s">
        <v>71</v>
      </c>
      <c r="G3648" s="21">
        <v>3</v>
      </c>
      <c r="H3648" s="21">
        <v>1194</v>
      </c>
    </row>
    <row r="3649" spans="1:8" x14ac:dyDescent="0.25">
      <c r="A3649" s="21">
        <v>2035</v>
      </c>
      <c r="B3649" s="21">
        <v>3</v>
      </c>
      <c r="C3649" s="21">
        <v>1</v>
      </c>
      <c r="D3649" s="21" t="s">
        <v>75</v>
      </c>
      <c r="E3649" s="21" t="s">
        <v>70</v>
      </c>
      <c r="F3649" s="21" t="s">
        <v>71</v>
      </c>
      <c r="G3649" s="21">
        <v>4</v>
      </c>
      <c r="H3649" s="21">
        <v>647</v>
      </c>
    </row>
    <row r="3650" spans="1:8" x14ac:dyDescent="0.25">
      <c r="A3650" s="21">
        <v>2035</v>
      </c>
      <c r="B3650" s="21">
        <v>3</v>
      </c>
      <c r="C3650" s="21">
        <v>1</v>
      </c>
      <c r="D3650" s="21" t="s">
        <v>75</v>
      </c>
      <c r="E3650" s="21" t="s">
        <v>70</v>
      </c>
      <c r="F3650" s="21" t="s">
        <v>72</v>
      </c>
      <c r="G3650" s="21">
        <v>0</v>
      </c>
      <c r="H3650" s="21">
        <v>150</v>
      </c>
    </row>
    <row r="3651" spans="1:8" x14ac:dyDescent="0.25">
      <c r="A3651" s="21">
        <v>2035</v>
      </c>
      <c r="B3651" s="21">
        <v>3</v>
      </c>
      <c r="C3651" s="21">
        <v>1</v>
      </c>
      <c r="D3651" s="21" t="s">
        <v>75</v>
      </c>
      <c r="E3651" s="21" t="s">
        <v>70</v>
      </c>
      <c r="F3651" s="21" t="s">
        <v>72</v>
      </c>
      <c r="G3651" s="21">
        <v>1</v>
      </c>
      <c r="H3651" s="21">
        <v>4476</v>
      </c>
    </row>
    <row r="3652" spans="1:8" x14ac:dyDescent="0.25">
      <c r="A3652" s="21">
        <v>2035</v>
      </c>
      <c r="B3652" s="21">
        <v>3</v>
      </c>
      <c r="C3652" s="21">
        <v>1</v>
      </c>
      <c r="D3652" s="21" t="s">
        <v>75</v>
      </c>
      <c r="E3652" s="21" t="s">
        <v>70</v>
      </c>
      <c r="F3652" s="21" t="s">
        <v>72</v>
      </c>
      <c r="G3652" s="21">
        <v>2</v>
      </c>
      <c r="H3652" s="21">
        <v>13265</v>
      </c>
    </row>
    <row r="3653" spans="1:8" x14ac:dyDescent="0.25">
      <c r="A3653" s="21">
        <v>2035</v>
      </c>
      <c r="B3653" s="21">
        <v>3</v>
      </c>
      <c r="C3653" s="21">
        <v>1</v>
      </c>
      <c r="D3653" s="21" t="s">
        <v>75</v>
      </c>
      <c r="E3653" s="21" t="s">
        <v>70</v>
      </c>
      <c r="F3653" s="21" t="s">
        <v>72</v>
      </c>
      <c r="G3653" s="21">
        <v>3</v>
      </c>
      <c r="H3653" s="21">
        <v>6298</v>
      </c>
    </row>
    <row r="3654" spans="1:8" x14ac:dyDescent="0.25">
      <c r="A3654" s="21">
        <v>2035</v>
      </c>
      <c r="B3654" s="21">
        <v>3</v>
      </c>
      <c r="C3654" s="21">
        <v>1</v>
      </c>
      <c r="D3654" s="21" t="s">
        <v>75</v>
      </c>
      <c r="E3654" s="21" t="s">
        <v>70</v>
      </c>
      <c r="F3654" s="21" t="s">
        <v>72</v>
      </c>
      <c r="G3654" s="21">
        <v>4</v>
      </c>
      <c r="H3654" s="21">
        <v>2937</v>
      </c>
    </row>
    <row r="3655" spans="1:8" x14ac:dyDescent="0.25">
      <c r="A3655" s="21">
        <v>2035</v>
      </c>
      <c r="B3655" s="21">
        <v>3</v>
      </c>
      <c r="C3655" s="21">
        <v>1</v>
      </c>
      <c r="D3655" s="21" t="s">
        <v>75</v>
      </c>
      <c r="E3655" s="21" t="s">
        <v>74</v>
      </c>
      <c r="F3655" s="21" t="s">
        <v>71</v>
      </c>
      <c r="G3655" s="21">
        <v>0</v>
      </c>
      <c r="H3655" s="21">
        <v>21</v>
      </c>
    </row>
    <row r="3656" spans="1:8" x14ac:dyDescent="0.25">
      <c r="A3656" s="21">
        <v>2035</v>
      </c>
      <c r="B3656" s="21">
        <v>3</v>
      </c>
      <c r="C3656" s="21">
        <v>1</v>
      </c>
      <c r="D3656" s="21" t="s">
        <v>75</v>
      </c>
      <c r="E3656" s="21" t="s">
        <v>74</v>
      </c>
      <c r="F3656" s="21" t="s">
        <v>71</v>
      </c>
      <c r="G3656" s="21">
        <v>1</v>
      </c>
      <c r="H3656" s="21">
        <v>26</v>
      </c>
    </row>
    <row r="3657" spans="1:8" x14ac:dyDescent="0.25">
      <c r="A3657" s="21">
        <v>2035</v>
      </c>
      <c r="B3657" s="21">
        <v>3</v>
      </c>
      <c r="C3657" s="21">
        <v>1</v>
      </c>
      <c r="D3657" s="21" t="s">
        <v>75</v>
      </c>
      <c r="E3657" s="21" t="s">
        <v>74</v>
      </c>
      <c r="F3657" s="21" t="s">
        <v>71</v>
      </c>
      <c r="G3657" s="21">
        <v>2</v>
      </c>
      <c r="H3657" s="21">
        <v>23</v>
      </c>
    </row>
    <row r="3658" spans="1:8" x14ac:dyDescent="0.25">
      <c r="A3658" s="21">
        <v>2035</v>
      </c>
      <c r="B3658" s="21">
        <v>3</v>
      </c>
      <c r="C3658" s="21">
        <v>1</v>
      </c>
      <c r="D3658" s="21" t="s">
        <v>75</v>
      </c>
      <c r="E3658" s="21" t="s">
        <v>74</v>
      </c>
      <c r="F3658" s="21" t="s">
        <v>71</v>
      </c>
      <c r="G3658" s="21">
        <v>3</v>
      </c>
      <c r="H3658" s="21">
        <v>14</v>
      </c>
    </row>
    <row r="3659" spans="1:8" x14ac:dyDescent="0.25">
      <c r="A3659" s="21">
        <v>2035</v>
      </c>
      <c r="B3659" s="21">
        <v>3</v>
      </c>
      <c r="C3659" s="21">
        <v>1</v>
      </c>
      <c r="D3659" s="21" t="s">
        <v>75</v>
      </c>
      <c r="E3659" s="21" t="s">
        <v>74</v>
      </c>
      <c r="F3659" s="21" t="s">
        <v>71</v>
      </c>
      <c r="G3659" s="21">
        <v>4</v>
      </c>
      <c r="H3659" s="21">
        <v>4</v>
      </c>
    </row>
    <row r="3660" spans="1:8" x14ac:dyDescent="0.25">
      <c r="A3660" s="21">
        <v>2035</v>
      </c>
      <c r="B3660" s="21">
        <v>3</v>
      </c>
      <c r="C3660" s="21">
        <v>1</v>
      </c>
      <c r="D3660" s="21" t="s">
        <v>75</v>
      </c>
      <c r="E3660" s="21" t="s">
        <v>74</v>
      </c>
      <c r="F3660" s="21" t="s">
        <v>72</v>
      </c>
      <c r="G3660" s="21">
        <v>0</v>
      </c>
      <c r="H3660" s="21">
        <v>7</v>
      </c>
    </row>
    <row r="3661" spans="1:8" x14ac:dyDescent="0.25">
      <c r="A3661" s="21">
        <v>2035</v>
      </c>
      <c r="B3661" s="21">
        <v>3</v>
      </c>
      <c r="C3661" s="21">
        <v>1</v>
      </c>
      <c r="D3661" s="21" t="s">
        <v>75</v>
      </c>
      <c r="E3661" s="21" t="s">
        <v>74</v>
      </c>
      <c r="F3661" s="21" t="s">
        <v>72</v>
      </c>
      <c r="G3661" s="21">
        <v>1</v>
      </c>
      <c r="H3661" s="21">
        <v>18</v>
      </c>
    </row>
    <row r="3662" spans="1:8" x14ac:dyDescent="0.25">
      <c r="A3662" s="21">
        <v>2035</v>
      </c>
      <c r="B3662" s="21">
        <v>3</v>
      </c>
      <c r="C3662" s="21">
        <v>1</v>
      </c>
      <c r="D3662" s="21" t="s">
        <v>75</v>
      </c>
      <c r="E3662" s="21" t="s">
        <v>74</v>
      </c>
      <c r="F3662" s="21" t="s">
        <v>72</v>
      </c>
      <c r="G3662" s="21">
        <v>2</v>
      </c>
      <c r="H3662" s="21">
        <v>11</v>
      </c>
    </row>
    <row r="3663" spans="1:8" x14ac:dyDescent="0.25">
      <c r="A3663" s="21">
        <v>2035</v>
      </c>
      <c r="B3663" s="21">
        <v>3</v>
      </c>
      <c r="C3663" s="21">
        <v>1</v>
      </c>
      <c r="D3663" s="21" t="s">
        <v>75</v>
      </c>
      <c r="E3663" s="21" t="s">
        <v>74</v>
      </c>
      <c r="F3663" s="21" t="s">
        <v>72</v>
      </c>
      <c r="G3663" s="21">
        <v>3</v>
      </c>
      <c r="H3663" s="21">
        <v>3</v>
      </c>
    </row>
    <row r="3664" spans="1:8" x14ac:dyDescent="0.25">
      <c r="A3664" s="21">
        <v>2035</v>
      </c>
      <c r="B3664" s="21">
        <v>3</v>
      </c>
      <c r="C3664" s="21">
        <v>1</v>
      </c>
      <c r="D3664" s="21" t="s">
        <v>75</v>
      </c>
      <c r="E3664" s="21" t="s">
        <v>74</v>
      </c>
      <c r="F3664" s="21" t="s">
        <v>72</v>
      </c>
      <c r="G3664" s="21">
        <v>4</v>
      </c>
      <c r="H3664" s="21">
        <v>4</v>
      </c>
    </row>
    <row r="3665" spans="1:8" x14ac:dyDescent="0.25">
      <c r="A3665" s="21">
        <v>2035</v>
      </c>
      <c r="B3665" s="21">
        <v>3</v>
      </c>
      <c r="C3665" s="21">
        <v>1</v>
      </c>
      <c r="D3665" s="21" t="s">
        <v>75</v>
      </c>
      <c r="E3665" s="21" t="s">
        <v>73</v>
      </c>
      <c r="F3665" s="21" t="s">
        <v>71</v>
      </c>
      <c r="G3665" s="21">
        <v>0</v>
      </c>
      <c r="H3665" s="21">
        <v>175</v>
      </c>
    </row>
    <row r="3666" spans="1:8" x14ac:dyDescent="0.25">
      <c r="A3666" s="21">
        <v>2035</v>
      </c>
      <c r="B3666" s="21">
        <v>3</v>
      </c>
      <c r="C3666" s="21">
        <v>1</v>
      </c>
      <c r="D3666" s="21" t="s">
        <v>75</v>
      </c>
      <c r="E3666" s="21" t="s">
        <v>73</v>
      </c>
      <c r="F3666" s="21" t="s">
        <v>71</v>
      </c>
      <c r="G3666" s="21">
        <v>1</v>
      </c>
      <c r="H3666" s="21">
        <v>1628</v>
      </c>
    </row>
    <row r="3667" spans="1:8" x14ac:dyDescent="0.25">
      <c r="A3667" s="21">
        <v>2035</v>
      </c>
      <c r="B3667" s="21">
        <v>3</v>
      </c>
      <c r="C3667" s="21">
        <v>1</v>
      </c>
      <c r="D3667" s="21" t="s">
        <v>75</v>
      </c>
      <c r="E3667" s="21" t="s">
        <v>73</v>
      </c>
      <c r="F3667" s="21" t="s">
        <v>71</v>
      </c>
      <c r="G3667" s="21">
        <v>2</v>
      </c>
      <c r="H3667" s="21">
        <v>3572</v>
      </c>
    </row>
    <row r="3668" spans="1:8" x14ac:dyDescent="0.25">
      <c r="A3668" s="21">
        <v>2035</v>
      </c>
      <c r="B3668" s="21">
        <v>3</v>
      </c>
      <c r="C3668" s="21">
        <v>1</v>
      </c>
      <c r="D3668" s="21" t="s">
        <v>75</v>
      </c>
      <c r="E3668" s="21" t="s">
        <v>73</v>
      </c>
      <c r="F3668" s="21" t="s">
        <v>71</v>
      </c>
      <c r="G3668" s="21">
        <v>3</v>
      </c>
      <c r="H3668" s="21">
        <v>1649</v>
      </c>
    </row>
    <row r="3669" spans="1:8" x14ac:dyDescent="0.25">
      <c r="A3669" s="21">
        <v>2035</v>
      </c>
      <c r="B3669" s="21">
        <v>3</v>
      </c>
      <c r="C3669" s="21">
        <v>1</v>
      </c>
      <c r="D3669" s="21" t="s">
        <v>75</v>
      </c>
      <c r="E3669" s="21" t="s">
        <v>73</v>
      </c>
      <c r="F3669" s="21" t="s">
        <v>71</v>
      </c>
      <c r="G3669" s="21">
        <v>4</v>
      </c>
      <c r="H3669" s="21">
        <v>1174</v>
      </c>
    </row>
    <row r="3670" spans="1:8" x14ac:dyDescent="0.25">
      <c r="A3670" s="21">
        <v>2035</v>
      </c>
      <c r="B3670" s="21">
        <v>3</v>
      </c>
      <c r="C3670" s="21">
        <v>1</v>
      </c>
      <c r="D3670" s="21" t="s">
        <v>75</v>
      </c>
      <c r="E3670" s="21" t="s">
        <v>73</v>
      </c>
      <c r="F3670" s="21" t="s">
        <v>72</v>
      </c>
      <c r="G3670" s="21">
        <v>0</v>
      </c>
      <c r="H3670" s="21">
        <v>159</v>
      </c>
    </row>
    <row r="3671" spans="1:8" x14ac:dyDescent="0.25">
      <c r="A3671" s="21">
        <v>2035</v>
      </c>
      <c r="B3671" s="21">
        <v>3</v>
      </c>
      <c r="C3671" s="21">
        <v>1</v>
      </c>
      <c r="D3671" s="21" t="s">
        <v>75</v>
      </c>
      <c r="E3671" s="21" t="s">
        <v>73</v>
      </c>
      <c r="F3671" s="21" t="s">
        <v>72</v>
      </c>
      <c r="G3671" s="21">
        <v>1</v>
      </c>
      <c r="H3671" s="21">
        <v>503</v>
      </c>
    </row>
    <row r="3672" spans="1:8" x14ac:dyDescent="0.25">
      <c r="A3672" s="21">
        <v>2035</v>
      </c>
      <c r="B3672" s="21">
        <v>3</v>
      </c>
      <c r="C3672" s="21">
        <v>1</v>
      </c>
      <c r="D3672" s="21" t="s">
        <v>75</v>
      </c>
      <c r="E3672" s="21" t="s">
        <v>73</v>
      </c>
      <c r="F3672" s="21" t="s">
        <v>72</v>
      </c>
      <c r="G3672" s="21">
        <v>2</v>
      </c>
      <c r="H3672" s="21">
        <v>1877</v>
      </c>
    </row>
    <row r="3673" spans="1:8" x14ac:dyDescent="0.25">
      <c r="A3673" s="21">
        <v>2035</v>
      </c>
      <c r="B3673" s="21">
        <v>3</v>
      </c>
      <c r="C3673" s="21">
        <v>1</v>
      </c>
      <c r="D3673" s="21" t="s">
        <v>75</v>
      </c>
      <c r="E3673" s="21" t="s">
        <v>73</v>
      </c>
      <c r="F3673" s="21" t="s">
        <v>72</v>
      </c>
      <c r="G3673" s="21">
        <v>3</v>
      </c>
      <c r="H3673" s="21">
        <v>1040</v>
      </c>
    </row>
    <row r="3674" spans="1:8" x14ac:dyDescent="0.25">
      <c r="A3674" s="21">
        <v>2035</v>
      </c>
      <c r="B3674" s="21">
        <v>3</v>
      </c>
      <c r="C3674" s="21">
        <v>1</v>
      </c>
      <c r="D3674" s="21" t="s">
        <v>75</v>
      </c>
      <c r="E3674" s="21" t="s">
        <v>73</v>
      </c>
      <c r="F3674" s="21" t="s">
        <v>72</v>
      </c>
      <c r="G3674" s="21">
        <v>4</v>
      </c>
      <c r="H3674" s="21">
        <v>705</v>
      </c>
    </row>
    <row r="3675" spans="1:8" x14ac:dyDescent="0.25">
      <c r="A3675" s="21">
        <v>2035</v>
      </c>
      <c r="B3675" s="21">
        <v>3</v>
      </c>
      <c r="C3675" s="21">
        <v>1</v>
      </c>
      <c r="D3675" s="21" t="s">
        <v>75</v>
      </c>
      <c r="E3675" s="21" t="s">
        <v>76</v>
      </c>
      <c r="F3675" s="21" t="s">
        <v>71</v>
      </c>
      <c r="G3675" s="21">
        <v>0</v>
      </c>
      <c r="H3675" s="21">
        <v>48</v>
      </c>
    </row>
    <row r="3676" spans="1:8" x14ac:dyDescent="0.25">
      <c r="A3676" s="21">
        <v>2035</v>
      </c>
      <c r="B3676" s="21">
        <v>3</v>
      </c>
      <c r="C3676" s="21">
        <v>1</v>
      </c>
      <c r="D3676" s="21" t="s">
        <v>75</v>
      </c>
      <c r="E3676" s="21" t="s">
        <v>76</v>
      </c>
      <c r="F3676" s="21" t="s">
        <v>71</v>
      </c>
      <c r="G3676" s="21">
        <v>1</v>
      </c>
      <c r="H3676" s="21">
        <v>79</v>
      </c>
    </row>
    <row r="3677" spans="1:8" x14ac:dyDescent="0.25">
      <c r="A3677" s="21">
        <v>2035</v>
      </c>
      <c r="B3677" s="21">
        <v>3</v>
      </c>
      <c r="C3677" s="21">
        <v>1</v>
      </c>
      <c r="D3677" s="21" t="s">
        <v>75</v>
      </c>
      <c r="E3677" s="21" t="s">
        <v>76</v>
      </c>
      <c r="F3677" s="21" t="s">
        <v>71</v>
      </c>
      <c r="G3677" s="21">
        <v>2</v>
      </c>
      <c r="H3677" s="21">
        <v>163</v>
      </c>
    </row>
    <row r="3678" spans="1:8" x14ac:dyDescent="0.25">
      <c r="A3678" s="21">
        <v>2035</v>
      </c>
      <c r="B3678" s="21">
        <v>3</v>
      </c>
      <c r="C3678" s="21">
        <v>1</v>
      </c>
      <c r="D3678" s="21" t="s">
        <v>75</v>
      </c>
      <c r="E3678" s="21" t="s">
        <v>76</v>
      </c>
      <c r="F3678" s="21" t="s">
        <v>71</v>
      </c>
      <c r="G3678" s="21">
        <v>3</v>
      </c>
      <c r="H3678" s="21">
        <v>71</v>
      </c>
    </row>
    <row r="3679" spans="1:8" x14ac:dyDescent="0.25">
      <c r="A3679" s="21">
        <v>2035</v>
      </c>
      <c r="B3679" s="21">
        <v>3</v>
      </c>
      <c r="C3679" s="21">
        <v>1</v>
      </c>
      <c r="D3679" s="21" t="s">
        <v>75</v>
      </c>
      <c r="E3679" s="21" t="s">
        <v>76</v>
      </c>
      <c r="F3679" s="21" t="s">
        <v>71</v>
      </c>
      <c r="G3679" s="21">
        <v>4</v>
      </c>
      <c r="H3679" s="21">
        <v>60</v>
      </c>
    </row>
    <row r="3680" spans="1:8" x14ac:dyDescent="0.25">
      <c r="A3680" s="21">
        <v>2035</v>
      </c>
      <c r="B3680" s="21">
        <v>3</v>
      </c>
      <c r="C3680" s="21">
        <v>1</v>
      </c>
      <c r="D3680" s="21" t="s">
        <v>75</v>
      </c>
      <c r="E3680" s="21" t="s">
        <v>76</v>
      </c>
      <c r="F3680" s="21" t="s">
        <v>72</v>
      </c>
      <c r="G3680" s="21">
        <v>0</v>
      </c>
      <c r="H3680" s="21">
        <v>393</v>
      </c>
    </row>
    <row r="3681" spans="1:8" x14ac:dyDescent="0.25">
      <c r="A3681" s="21">
        <v>2035</v>
      </c>
      <c r="B3681" s="21">
        <v>3</v>
      </c>
      <c r="C3681" s="21">
        <v>1</v>
      </c>
      <c r="D3681" s="21" t="s">
        <v>75</v>
      </c>
      <c r="E3681" s="21" t="s">
        <v>76</v>
      </c>
      <c r="F3681" s="21" t="s">
        <v>72</v>
      </c>
      <c r="G3681" s="21">
        <v>1</v>
      </c>
      <c r="H3681" s="21">
        <v>419</v>
      </c>
    </row>
    <row r="3682" spans="1:8" x14ac:dyDescent="0.25">
      <c r="A3682" s="21">
        <v>2035</v>
      </c>
      <c r="B3682" s="21">
        <v>3</v>
      </c>
      <c r="C3682" s="21">
        <v>1</v>
      </c>
      <c r="D3682" s="21" t="s">
        <v>75</v>
      </c>
      <c r="E3682" s="21" t="s">
        <v>76</v>
      </c>
      <c r="F3682" s="21" t="s">
        <v>72</v>
      </c>
      <c r="G3682" s="21">
        <v>2</v>
      </c>
      <c r="H3682" s="21">
        <v>566</v>
      </c>
    </row>
    <row r="3683" spans="1:8" x14ac:dyDescent="0.25">
      <c r="A3683" s="21">
        <v>2035</v>
      </c>
      <c r="B3683" s="21">
        <v>3</v>
      </c>
      <c r="C3683" s="21">
        <v>1</v>
      </c>
      <c r="D3683" s="21" t="s">
        <v>75</v>
      </c>
      <c r="E3683" s="21" t="s">
        <v>76</v>
      </c>
      <c r="F3683" s="21" t="s">
        <v>72</v>
      </c>
      <c r="G3683" s="21">
        <v>3</v>
      </c>
      <c r="H3683" s="21">
        <v>211</v>
      </c>
    </row>
    <row r="3684" spans="1:8" x14ac:dyDescent="0.25">
      <c r="A3684" s="21">
        <v>2035</v>
      </c>
      <c r="B3684" s="21">
        <v>3</v>
      </c>
      <c r="C3684" s="21">
        <v>1</v>
      </c>
      <c r="D3684" s="21" t="s">
        <v>75</v>
      </c>
      <c r="E3684" s="21" t="s">
        <v>76</v>
      </c>
      <c r="F3684" s="21" t="s">
        <v>72</v>
      </c>
      <c r="G3684" s="21">
        <v>4</v>
      </c>
      <c r="H3684" s="21">
        <v>132</v>
      </c>
    </row>
    <row r="3685" spans="1:8" x14ac:dyDescent="0.25">
      <c r="A3685" s="21">
        <v>2035</v>
      </c>
      <c r="B3685" s="21">
        <v>3</v>
      </c>
      <c r="C3685" s="21">
        <v>1</v>
      </c>
      <c r="D3685" s="21" t="s">
        <v>69</v>
      </c>
      <c r="E3685" s="21" t="s">
        <v>70</v>
      </c>
      <c r="F3685" s="21" t="s">
        <v>71</v>
      </c>
      <c r="G3685" s="21">
        <v>1</v>
      </c>
      <c r="H3685" s="21">
        <v>33</v>
      </c>
    </row>
    <row r="3686" spans="1:8" x14ac:dyDescent="0.25">
      <c r="A3686" s="21">
        <v>2035</v>
      </c>
      <c r="B3686" s="21">
        <v>3</v>
      </c>
      <c r="C3686" s="21">
        <v>1</v>
      </c>
      <c r="D3686" s="21" t="s">
        <v>69</v>
      </c>
      <c r="E3686" s="21" t="s">
        <v>70</v>
      </c>
      <c r="F3686" s="21" t="s">
        <v>71</v>
      </c>
      <c r="G3686" s="21">
        <v>2</v>
      </c>
      <c r="H3686" s="21">
        <v>87</v>
      </c>
    </row>
    <row r="3687" spans="1:8" x14ac:dyDescent="0.25">
      <c r="A3687" s="21">
        <v>2035</v>
      </c>
      <c r="B3687" s="21">
        <v>3</v>
      </c>
      <c r="C3687" s="21">
        <v>1</v>
      </c>
      <c r="D3687" s="21" t="s">
        <v>69</v>
      </c>
      <c r="E3687" s="21" t="s">
        <v>70</v>
      </c>
      <c r="F3687" s="21" t="s">
        <v>71</v>
      </c>
      <c r="G3687" s="21">
        <v>3</v>
      </c>
      <c r="H3687" s="21">
        <v>44</v>
      </c>
    </row>
    <row r="3688" spans="1:8" x14ac:dyDescent="0.25">
      <c r="A3688" s="21">
        <v>2035</v>
      </c>
      <c r="B3688" s="21">
        <v>3</v>
      </c>
      <c r="C3688" s="21">
        <v>1</v>
      </c>
      <c r="D3688" s="21" t="s">
        <v>69</v>
      </c>
      <c r="E3688" s="21" t="s">
        <v>70</v>
      </c>
      <c r="F3688" s="21" t="s">
        <v>71</v>
      </c>
      <c r="G3688" s="21">
        <v>4</v>
      </c>
      <c r="H3688" s="21">
        <v>11</v>
      </c>
    </row>
    <row r="3689" spans="1:8" x14ac:dyDescent="0.25">
      <c r="A3689" s="21">
        <v>2035</v>
      </c>
      <c r="B3689" s="21">
        <v>3</v>
      </c>
      <c r="C3689" s="21">
        <v>1</v>
      </c>
      <c r="D3689" s="21" t="s">
        <v>69</v>
      </c>
      <c r="E3689" s="21" t="s">
        <v>70</v>
      </c>
      <c r="F3689" s="21" t="s">
        <v>72</v>
      </c>
      <c r="G3689" s="21">
        <v>0</v>
      </c>
      <c r="H3689" s="21">
        <v>64</v>
      </c>
    </row>
    <row r="3690" spans="1:8" x14ac:dyDescent="0.25">
      <c r="A3690" s="21">
        <v>2035</v>
      </c>
      <c r="B3690" s="21">
        <v>3</v>
      </c>
      <c r="C3690" s="21">
        <v>1</v>
      </c>
      <c r="D3690" s="21" t="s">
        <v>69</v>
      </c>
      <c r="E3690" s="21" t="s">
        <v>70</v>
      </c>
      <c r="F3690" s="21" t="s">
        <v>72</v>
      </c>
      <c r="G3690" s="21">
        <v>1</v>
      </c>
      <c r="H3690" s="21">
        <v>1454</v>
      </c>
    </row>
    <row r="3691" spans="1:8" x14ac:dyDescent="0.25">
      <c r="A3691" s="21">
        <v>2035</v>
      </c>
      <c r="B3691" s="21">
        <v>3</v>
      </c>
      <c r="C3691" s="21">
        <v>1</v>
      </c>
      <c r="D3691" s="21" t="s">
        <v>69</v>
      </c>
      <c r="E3691" s="21" t="s">
        <v>70</v>
      </c>
      <c r="F3691" s="21" t="s">
        <v>72</v>
      </c>
      <c r="G3691" s="21">
        <v>2</v>
      </c>
      <c r="H3691" s="21">
        <v>4058</v>
      </c>
    </row>
    <row r="3692" spans="1:8" x14ac:dyDescent="0.25">
      <c r="A3692" s="21">
        <v>2035</v>
      </c>
      <c r="B3692" s="21">
        <v>3</v>
      </c>
      <c r="C3692" s="21">
        <v>1</v>
      </c>
      <c r="D3692" s="21" t="s">
        <v>69</v>
      </c>
      <c r="E3692" s="21" t="s">
        <v>70</v>
      </c>
      <c r="F3692" s="21" t="s">
        <v>72</v>
      </c>
      <c r="G3692" s="21">
        <v>3</v>
      </c>
      <c r="H3692" s="21">
        <v>1905</v>
      </c>
    </row>
    <row r="3693" spans="1:8" x14ac:dyDescent="0.25">
      <c r="A3693" s="21">
        <v>2035</v>
      </c>
      <c r="B3693" s="21">
        <v>3</v>
      </c>
      <c r="C3693" s="21">
        <v>1</v>
      </c>
      <c r="D3693" s="21" t="s">
        <v>69</v>
      </c>
      <c r="E3693" s="21" t="s">
        <v>70</v>
      </c>
      <c r="F3693" s="21" t="s">
        <v>72</v>
      </c>
      <c r="G3693" s="21">
        <v>4</v>
      </c>
      <c r="H3693" s="21">
        <v>959</v>
      </c>
    </row>
    <row r="3694" spans="1:8" x14ac:dyDescent="0.25">
      <c r="A3694" s="21">
        <v>2035</v>
      </c>
      <c r="B3694" s="21">
        <v>3</v>
      </c>
      <c r="C3694" s="21">
        <v>1</v>
      </c>
      <c r="D3694" s="21" t="s">
        <v>69</v>
      </c>
      <c r="E3694" s="21" t="s">
        <v>74</v>
      </c>
      <c r="F3694" s="21" t="s">
        <v>71</v>
      </c>
      <c r="G3694" s="21">
        <v>1</v>
      </c>
      <c r="H3694" s="21">
        <v>2</v>
      </c>
    </row>
    <row r="3695" spans="1:8" x14ac:dyDescent="0.25">
      <c r="A3695" s="21">
        <v>2035</v>
      </c>
      <c r="B3695" s="21">
        <v>3</v>
      </c>
      <c r="C3695" s="21">
        <v>1</v>
      </c>
      <c r="D3695" s="21" t="s">
        <v>69</v>
      </c>
      <c r="E3695" s="21" t="s">
        <v>74</v>
      </c>
      <c r="F3695" s="21" t="s">
        <v>71</v>
      </c>
      <c r="G3695" s="21">
        <v>2</v>
      </c>
      <c r="H3695" s="21">
        <v>3</v>
      </c>
    </row>
    <row r="3696" spans="1:8" x14ac:dyDescent="0.25">
      <c r="A3696" s="21">
        <v>2035</v>
      </c>
      <c r="B3696" s="21">
        <v>3</v>
      </c>
      <c r="C3696" s="21">
        <v>1</v>
      </c>
      <c r="D3696" s="21" t="s">
        <v>69</v>
      </c>
      <c r="E3696" s="21" t="s">
        <v>74</v>
      </c>
      <c r="F3696" s="21" t="s">
        <v>72</v>
      </c>
      <c r="G3696" s="21">
        <v>0</v>
      </c>
      <c r="H3696" s="21">
        <v>2</v>
      </c>
    </row>
    <row r="3697" spans="1:8" x14ac:dyDescent="0.25">
      <c r="A3697" s="21">
        <v>2035</v>
      </c>
      <c r="B3697" s="21">
        <v>3</v>
      </c>
      <c r="C3697" s="21">
        <v>1</v>
      </c>
      <c r="D3697" s="21" t="s">
        <v>69</v>
      </c>
      <c r="E3697" s="21" t="s">
        <v>74</v>
      </c>
      <c r="F3697" s="21" t="s">
        <v>72</v>
      </c>
      <c r="G3697" s="21">
        <v>1</v>
      </c>
      <c r="H3697" s="21">
        <v>2</v>
      </c>
    </row>
    <row r="3698" spans="1:8" x14ac:dyDescent="0.25">
      <c r="A3698" s="21">
        <v>2035</v>
      </c>
      <c r="B3698" s="21">
        <v>3</v>
      </c>
      <c r="C3698" s="21">
        <v>1</v>
      </c>
      <c r="D3698" s="21" t="s">
        <v>69</v>
      </c>
      <c r="E3698" s="21" t="s">
        <v>74</v>
      </c>
      <c r="F3698" s="21" t="s">
        <v>72</v>
      </c>
      <c r="G3698" s="21">
        <v>2</v>
      </c>
      <c r="H3698" s="21">
        <v>3</v>
      </c>
    </row>
    <row r="3699" spans="1:8" x14ac:dyDescent="0.25">
      <c r="A3699" s="21">
        <v>2035</v>
      </c>
      <c r="B3699" s="21">
        <v>3</v>
      </c>
      <c r="C3699" s="21">
        <v>1</v>
      </c>
      <c r="D3699" s="21" t="s">
        <v>69</v>
      </c>
      <c r="E3699" s="21" t="s">
        <v>74</v>
      </c>
      <c r="F3699" s="21" t="s">
        <v>72</v>
      </c>
      <c r="G3699" s="21">
        <v>3</v>
      </c>
      <c r="H3699" s="21">
        <v>1</v>
      </c>
    </row>
    <row r="3700" spans="1:8" x14ac:dyDescent="0.25">
      <c r="A3700" s="21">
        <v>2035</v>
      </c>
      <c r="B3700" s="21">
        <v>3</v>
      </c>
      <c r="C3700" s="21">
        <v>1</v>
      </c>
      <c r="D3700" s="21" t="s">
        <v>69</v>
      </c>
      <c r="E3700" s="21" t="s">
        <v>73</v>
      </c>
      <c r="F3700" s="21" t="s">
        <v>71</v>
      </c>
      <c r="G3700" s="21">
        <v>0</v>
      </c>
      <c r="H3700" s="21">
        <v>5</v>
      </c>
    </row>
    <row r="3701" spans="1:8" x14ac:dyDescent="0.25">
      <c r="A3701" s="21">
        <v>2035</v>
      </c>
      <c r="B3701" s="21">
        <v>3</v>
      </c>
      <c r="C3701" s="21">
        <v>1</v>
      </c>
      <c r="D3701" s="21" t="s">
        <v>69</v>
      </c>
      <c r="E3701" s="21" t="s">
        <v>73</v>
      </c>
      <c r="F3701" s="21" t="s">
        <v>71</v>
      </c>
      <c r="G3701" s="21">
        <v>1</v>
      </c>
      <c r="H3701" s="21">
        <v>55</v>
      </c>
    </row>
    <row r="3702" spans="1:8" x14ac:dyDescent="0.25">
      <c r="A3702" s="21">
        <v>2035</v>
      </c>
      <c r="B3702" s="21">
        <v>3</v>
      </c>
      <c r="C3702" s="21">
        <v>1</v>
      </c>
      <c r="D3702" s="21" t="s">
        <v>69</v>
      </c>
      <c r="E3702" s="21" t="s">
        <v>73</v>
      </c>
      <c r="F3702" s="21" t="s">
        <v>71</v>
      </c>
      <c r="G3702" s="21">
        <v>2</v>
      </c>
      <c r="H3702" s="21">
        <v>114</v>
      </c>
    </row>
    <row r="3703" spans="1:8" x14ac:dyDescent="0.25">
      <c r="A3703" s="21">
        <v>2035</v>
      </c>
      <c r="B3703" s="21">
        <v>3</v>
      </c>
      <c r="C3703" s="21">
        <v>1</v>
      </c>
      <c r="D3703" s="21" t="s">
        <v>69</v>
      </c>
      <c r="E3703" s="21" t="s">
        <v>73</v>
      </c>
      <c r="F3703" s="21" t="s">
        <v>71</v>
      </c>
      <c r="G3703" s="21">
        <v>3</v>
      </c>
      <c r="H3703" s="21">
        <v>48</v>
      </c>
    </row>
    <row r="3704" spans="1:8" x14ac:dyDescent="0.25">
      <c r="A3704" s="21">
        <v>2035</v>
      </c>
      <c r="B3704" s="21">
        <v>3</v>
      </c>
      <c r="C3704" s="21">
        <v>1</v>
      </c>
      <c r="D3704" s="21" t="s">
        <v>69</v>
      </c>
      <c r="E3704" s="21" t="s">
        <v>73</v>
      </c>
      <c r="F3704" s="21" t="s">
        <v>71</v>
      </c>
      <c r="G3704" s="21">
        <v>4</v>
      </c>
      <c r="H3704" s="21">
        <v>32</v>
      </c>
    </row>
    <row r="3705" spans="1:8" x14ac:dyDescent="0.25">
      <c r="A3705" s="21">
        <v>2035</v>
      </c>
      <c r="B3705" s="21">
        <v>3</v>
      </c>
      <c r="C3705" s="21">
        <v>1</v>
      </c>
      <c r="D3705" s="21" t="s">
        <v>69</v>
      </c>
      <c r="E3705" s="21" t="s">
        <v>73</v>
      </c>
      <c r="F3705" s="21" t="s">
        <v>72</v>
      </c>
      <c r="G3705" s="21">
        <v>0</v>
      </c>
      <c r="H3705" s="21">
        <v>79</v>
      </c>
    </row>
    <row r="3706" spans="1:8" x14ac:dyDescent="0.25">
      <c r="A3706" s="21">
        <v>2035</v>
      </c>
      <c r="B3706" s="21">
        <v>3</v>
      </c>
      <c r="C3706" s="21">
        <v>1</v>
      </c>
      <c r="D3706" s="21" t="s">
        <v>69</v>
      </c>
      <c r="E3706" s="21" t="s">
        <v>73</v>
      </c>
      <c r="F3706" s="21" t="s">
        <v>72</v>
      </c>
      <c r="G3706" s="21">
        <v>1</v>
      </c>
      <c r="H3706" s="21">
        <v>187</v>
      </c>
    </row>
    <row r="3707" spans="1:8" x14ac:dyDescent="0.25">
      <c r="A3707" s="21">
        <v>2035</v>
      </c>
      <c r="B3707" s="21">
        <v>3</v>
      </c>
      <c r="C3707" s="21">
        <v>1</v>
      </c>
      <c r="D3707" s="21" t="s">
        <v>69</v>
      </c>
      <c r="E3707" s="21" t="s">
        <v>73</v>
      </c>
      <c r="F3707" s="21" t="s">
        <v>72</v>
      </c>
      <c r="G3707" s="21">
        <v>2</v>
      </c>
      <c r="H3707" s="21">
        <v>553</v>
      </c>
    </row>
    <row r="3708" spans="1:8" x14ac:dyDescent="0.25">
      <c r="A3708" s="21">
        <v>2035</v>
      </c>
      <c r="B3708" s="21">
        <v>3</v>
      </c>
      <c r="C3708" s="21">
        <v>1</v>
      </c>
      <c r="D3708" s="21" t="s">
        <v>69</v>
      </c>
      <c r="E3708" s="21" t="s">
        <v>73</v>
      </c>
      <c r="F3708" s="21" t="s">
        <v>72</v>
      </c>
      <c r="G3708" s="21">
        <v>3</v>
      </c>
      <c r="H3708" s="21">
        <v>324</v>
      </c>
    </row>
    <row r="3709" spans="1:8" x14ac:dyDescent="0.25">
      <c r="A3709" s="21">
        <v>2035</v>
      </c>
      <c r="B3709" s="21">
        <v>3</v>
      </c>
      <c r="C3709" s="21">
        <v>1</v>
      </c>
      <c r="D3709" s="21" t="s">
        <v>69</v>
      </c>
      <c r="E3709" s="21" t="s">
        <v>73</v>
      </c>
      <c r="F3709" s="21" t="s">
        <v>72</v>
      </c>
      <c r="G3709" s="21">
        <v>4</v>
      </c>
      <c r="H3709" s="21">
        <v>179</v>
      </c>
    </row>
    <row r="3710" spans="1:8" x14ac:dyDescent="0.25">
      <c r="A3710" s="21">
        <v>2035</v>
      </c>
      <c r="B3710" s="21">
        <v>3</v>
      </c>
      <c r="C3710" s="21">
        <v>1</v>
      </c>
      <c r="D3710" s="21" t="s">
        <v>69</v>
      </c>
      <c r="E3710" s="21" t="s">
        <v>76</v>
      </c>
      <c r="F3710" s="21" t="s">
        <v>71</v>
      </c>
      <c r="G3710" s="21">
        <v>0</v>
      </c>
      <c r="H3710" s="21">
        <v>4</v>
      </c>
    </row>
    <row r="3711" spans="1:8" x14ac:dyDescent="0.25">
      <c r="A3711" s="21">
        <v>2035</v>
      </c>
      <c r="B3711" s="21">
        <v>3</v>
      </c>
      <c r="C3711" s="21">
        <v>1</v>
      </c>
      <c r="D3711" s="21" t="s">
        <v>69</v>
      </c>
      <c r="E3711" s="21" t="s">
        <v>76</v>
      </c>
      <c r="F3711" s="21" t="s">
        <v>71</v>
      </c>
      <c r="G3711" s="21">
        <v>1</v>
      </c>
      <c r="H3711" s="21">
        <v>4</v>
      </c>
    </row>
    <row r="3712" spans="1:8" x14ac:dyDescent="0.25">
      <c r="A3712" s="21">
        <v>2035</v>
      </c>
      <c r="B3712" s="21">
        <v>3</v>
      </c>
      <c r="C3712" s="21">
        <v>1</v>
      </c>
      <c r="D3712" s="21" t="s">
        <v>69</v>
      </c>
      <c r="E3712" s="21" t="s">
        <v>76</v>
      </c>
      <c r="F3712" s="21" t="s">
        <v>71</v>
      </c>
      <c r="G3712" s="21">
        <v>2</v>
      </c>
      <c r="H3712" s="21">
        <v>4</v>
      </c>
    </row>
    <row r="3713" spans="1:8" x14ac:dyDescent="0.25">
      <c r="A3713" s="21">
        <v>2035</v>
      </c>
      <c r="B3713" s="21">
        <v>3</v>
      </c>
      <c r="C3713" s="21">
        <v>1</v>
      </c>
      <c r="D3713" s="21" t="s">
        <v>69</v>
      </c>
      <c r="E3713" s="21" t="s">
        <v>76</v>
      </c>
      <c r="F3713" s="21" t="s">
        <v>71</v>
      </c>
      <c r="G3713" s="21">
        <v>3</v>
      </c>
      <c r="H3713" s="21">
        <v>1</v>
      </c>
    </row>
    <row r="3714" spans="1:8" x14ac:dyDescent="0.25">
      <c r="A3714" s="21">
        <v>2035</v>
      </c>
      <c r="B3714" s="21">
        <v>3</v>
      </c>
      <c r="C3714" s="21">
        <v>1</v>
      </c>
      <c r="D3714" s="21" t="s">
        <v>69</v>
      </c>
      <c r="E3714" s="21" t="s">
        <v>76</v>
      </c>
      <c r="F3714" s="21" t="s">
        <v>71</v>
      </c>
      <c r="G3714" s="21">
        <v>4</v>
      </c>
      <c r="H3714" s="21">
        <v>1</v>
      </c>
    </row>
    <row r="3715" spans="1:8" x14ac:dyDescent="0.25">
      <c r="A3715" s="21">
        <v>2035</v>
      </c>
      <c r="B3715" s="21">
        <v>3</v>
      </c>
      <c r="C3715" s="21">
        <v>1</v>
      </c>
      <c r="D3715" s="21" t="s">
        <v>69</v>
      </c>
      <c r="E3715" s="21" t="s">
        <v>76</v>
      </c>
      <c r="F3715" s="21" t="s">
        <v>72</v>
      </c>
      <c r="G3715" s="21">
        <v>0</v>
      </c>
      <c r="H3715" s="21">
        <v>169</v>
      </c>
    </row>
    <row r="3716" spans="1:8" x14ac:dyDescent="0.25">
      <c r="A3716" s="21">
        <v>2035</v>
      </c>
      <c r="B3716" s="21">
        <v>3</v>
      </c>
      <c r="C3716" s="21">
        <v>1</v>
      </c>
      <c r="D3716" s="21" t="s">
        <v>69</v>
      </c>
      <c r="E3716" s="21" t="s">
        <v>76</v>
      </c>
      <c r="F3716" s="21" t="s">
        <v>72</v>
      </c>
      <c r="G3716" s="21">
        <v>1</v>
      </c>
      <c r="H3716" s="21">
        <v>136</v>
      </c>
    </row>
    <row r="3717" spans="1:8" x14ac:dyDescent="0.25">
      <c r="A3717" s="21">
        <v>2035</v>
      </c>
      <c r="B3717" s="21">
        <v>3</v>
      </c>
      <c r="C3717" s="21">
        <v>1</v>
      </c>
      <c r="D3717" s="21" t="s">
        <v>69</v>
      </c>
      <c r="E3717" s="21" t="s">
        <v>76</v>
      </c>
      <c r="F3717" s="21" t="s">
        <v>72</v>
      </c>
      <c r="G3717" s="21">
        <v>2</v>
      </c>
      <c r="H3717" s="21">
        <v>173</v>
      </c>
    </row>
    <row r="3718" spans="1:8" x14ac:dyDescent="0.25">
      <c r="A3718" s="21">
        <v>2035</v>
      </c>
      <c r="B3718" s="21">
        <v>3</v>
      </c>
      <c r="C3718" s="21">
        <v>1</v>
      </c>
      <c r="D3718" s="21" t="s">
        <v>69</v>
      </c>
      <c r="E3718" s="21" t="s">
        <v>76</v>
      </c>
      <c r="F3718" s="21" t="s">
        <v>72</v>
      </c>
      <c r="G3718" s="21">
        <v>3</v>
      </c>
      <c r="H3718" s="21">
        <v>62</v>
      </c>
    </row>
    <row r="3719" spans="1:8" x14ac:dyDescent="0.25">
      <c r="A3719" s="21">
        <v>2035</v>
      </c>
      <c r="B3719" s="21">
        <v>3</v>
      </c>
      <c r="C3719" s="21">
        <v>1</v>
      </c>
      <c r="D3719" s="21" t="s">
        <v>69</v>
      </c>
      <c r="E3719" s="21" t="s">
        <v>76</v>
      </c>
      <c r="F3719" s="21" t="s">
        <v>72</v>
      </c>
      <c r="G3719" s="21">
        <v>4</v>
      </c>
      <c r="H3719" s="21">
        <v>39</v>
      </c>
    </row>
    <row r="3720" spans="1:8" x14ac:dyDescent="0.25">
      <c r="A3720" s="21">
        <v>2035</v>
      </c>
      <c r="B3720" s="21">
        <v>3</v>
      </c>
      <c r="C3720" s="21">
        <v>1</v>
      </c>
      <c r="D3720" s="21" t="s">
        <v>77</v>
      </c>
      <c r="E3720" s="21" t="s">
        <v>70</v>
      </c>
      <c r="F3720" s="21" t="s">
        <v>71</v>
      </c>
      <c r="G3720" s="21">
        <v>0</v>
      </c>
      <c r="H3720" s="21">
        <v>266</v>
      </c>
    </row>
    <row r="3721" spans="1:8" x14ac:dyDescent="0.25">
      <c r="A3721" s="21">
        <v>2035</v>
      </c>
      <c r="B3721" s="21">
        <v>3</v>
      </c>
      <c r="C3721" s="21">
        <v>1</v>
      </c>
      <c r="D3721" s="21" t="s">
        <v>77</v>
      </c>
      <c r="E3721" s="21" t="s">
        <v>70</v>
      </c>
      <c r="F3721" s="21" t="s">
        <v>71</v>
      </c>
      <c r="G3721" s="21">
        <v>1</v>
      </c>
      <c r="H3721" s="21">
        <v>3749</v>
      </c>
    </row>
    <row r="3722" spans="1:8" x14ac:dyDescent="0.25">
      <c r="A3722" s="21">
        <v>2035</v>
      </c>
      <c r="B3722" s="21">
        <v>3</v>
      </c>
      <c r="C3722" s="21">
        <v>1</v>
      </c>
      <c r="D3722" s="21" t="s">
        <v>77</v>
      </c>
      <c r="E3722" s="21" t="s">
        <v>70</v>
      </c>
      <c r="F3722" s="21" t="s">
        <v>71</v>
      </c>
      <c r="G3722" s="21">
        <v>2</v>
      </c>
      <c r="H3722" s="21">
        <v>9671</v>
      </c>
    </row>
    <row r="3723" spans="1:8" x14ac:dyDescent="0.25">
      <c r="A3723" s="21">
        <v>2035</v>
      </c>
      <c r="B3723" s="21">
        <v>3</v>
      </c>
      <c r="C3723" s="21">
        <v>1</v>
      </c>
      <c r="D3723" s="21" t="s">
        <v>77</v>
      </c>
      <c r="E3723" s="21" t="s">
        <v>70</v>
      </c>
      <c r="F3723" s="21" t="s">
        <v>71</v>
      </c>
      <c r="G3723" s="21">
        <v>3</v>
      </c>
      <c r="H3723" s="21">
        <v>3720</v>
      </c>
    </row>
    <row r="3724" spans="1:8" x14ac:dyDescent="0.25">
      <c r="A3724" s="21">
        <v>2035</v>
      </c>
      <c r="B3724" s="21">
        <v>3</v>
      </c>
      <c r="C3724" s="21">
        <v>1</v>
      </c>
      <c r="D3724" s="21" t="s">
        <v>77</v>
      </c>
      <c r="E3724" s="21" t="s">
        <v>70</v>
      </c>
      <c r="F3724" s="21" t="s">
        <v>71</v>
      </c>
      <c r="G3724" s="21">
        <v>4</v>
      </c>
      <c r="H3724" s="21">
        <v>1815</v>
      </c>
    </row>
    <row r="3725" spans="1:8" x14ac:dyDescent="0.25">
      <c r="A3725" s="21">
        <v>2035</v>
      </c>
      <c r="B3725" s="21">
        <v>3</v>
      </c>
      <c r="C3725" s="21">
        <v>1</v>
      </c>
      <c r="D3725" s="21" t="s">
        <v>77</v>
      </c>
      <c r="E3725" s="21" t="s">
        <v>70</v>
      </c>
      <c r="F3725" s="21" t="s">
        <v>72</v>
      </c>
      <c r="G3725" s="21">
        <v>0</v>
      </c>
      <c r="H3725" s="21">
        <v>105</v>
      </c>
    </row>
    <row r="3726" spans="1:8" x14ac:dyDescent="0.25">
      <c r="A3726" s="21">
        <v>2035</v>
      </c>
      <c r="B3726" s="21">
        <v>3</v>
      </c>
      <c r="C3726" s="21">
        <v>1</v>
      </c>
      <c r="D3726" s="21" t="s">
        <v>77</v>
      </c>
      <c r="E3726" s="21" t="s">
        <v>70</v>
      </c>
      <c r="F3726" s="21" t="s">
        <v>72</v>
      </c>
      <c r="G3726" s="21">
        <v>1</v>
      </c>
      <c r="H3726" s="21">
        <v>2688</v>
      </c>
    </row>
    <row r="3727" spans="1:8" x14ac:dyDescent="0.25">
      <c r="A3727" s="21">
        <v>2035</v>
      </c>
      <c r="B3727" s="21">
        <v>3</v>
      </c>
      <c r="C3727" s="21">
        <v>1</v>
      </c>
      <c r="D3727" s="21" t="s">
        <v>77</v>
      </c>
      <c r="E3727" s="21" t="s">
        <v>70</v>
      </c>
      <c r="F3727" s="21" t="s">
        <v>72</v>
      </c>
      <c r="G3727" s="21">
        <v>2</v>
      </c>
      <c r="H3727" s="21">
        <v>6884</v>
      </c>
    </row>
    <row r="3728" spans="1:8" x14ac:dyDescent="0.25">
      <c r="A3728" s="21">
        <v>2035</v>
      </c>
      <c r="B3728" s="21">
        <v>3</v>
      </c>
      <c r="C3728" s="21">
        <v>1</v>
      </c>
      <c r="D3728" s="21" t="s">
        <v>77</v>
      </c>
      <c r="E3728" s="21" t="s">
        <v>70</v>
      </c>
      <c r="F3728" s="21" t="s">
        <v>72</v>
      </c>
      <c r="G3728" s="21">
        <v>3</v>
      </c>
      <c r="H3728" s="21">
        <v>3061</v>
      </c>
    </row>
    <row r="3729" spans="1:8" x14ac:dyDescent="0.25">
      <c r="A3729" s="21">
        <v>2035</v>
      </c>
      <c r="B3729" s="21">
        <v>3</v>
      </c>
      <c r="C3729" s="21">
        <v>1</v>
      </c>
      <c r="D3729" s="21" t="s">
        <v>77</v>
      </c>
      <c r="E3729" s="21" t="s">
        <v>70</v>
      </c>
      <c r="F3729" s="21" t="s">
        <v>72</v>
      </c>
      <c r="G3729" s="21">
        <v>4</v>
      </c>
      <c r="H3729" s="21">
        <v>1487</v>
      </c>
    </row>
    <row r="3730" spans="1:8" x14ac:dyDescent="0.25">
      <c r="A3730" s="21">
        <v>2035</v>
      </c>
      <c r="B3730" s="21">
        <v>3</v>
      </c>
      <c r="C3730" s="21">
        <v>1</v>
      </c>
      <c r="D3730" s="21" t="s">
        <v>77</v>
      </c>
      <c r="E3730" s="21" t="s">
        <v>74</v>
      </c>
      <c r="F3730" s="21" t="s">
        <v>71</v>
      </c>
      <c r="G3730" s="21">
        <v>0</v>
      </c>
      <c r="H3730" s="21">
        <v>95</v>
      </c>
    </row>
    <row r="3731" spans="1:8" x14ac:dyDescent="0.25">
      <c r="A3731" s="21">
        <v>2035</v>
      </c>
      <c r="B3731" s="21">
        <v>3</v>
      </c>
      <c r="C3731" s="21">
        <v>1</v>
      </c>
      <c r="D3731" s="21" t="s">
        <v>77</v>
      </c>
      <c r="E3731" s="21" t="s">
        <v>74</v>
      </c>
      <c r="F3731" s="21" t="s">
        <v>71</v>
      </c>
      <c r="G3731" s="21">
        <v>1</v>
      </c>
      <c r="H3731" s="21">
        <v>114</v>
      </c>
    </row>
    <row r="3732" spans="1:8" x14ac:dyDescent="0.25">
      <c r="A3732" s="21">
        <v>2035</v>
      </c>
      <c r="B3732" s="21">
        <v>3</v>
      </c>
      <c r="C3732" s="21">
        <v>1</v>
      </c>
      <c r="D3732" s="21" t="s">
        <v>77</v>
      </c>
      <c r="E3732" s="21" t="s">
        <v>74</v>
      </c>
      <c r="F3732" s="21" t="s">
        <v>71</v>
      </c>
      <c r="G3732" s="21">
        <v>2</v>
      </c>
      <c r="H3732" s="21">
        <v>198</v>
      </c>
    </row>
    <row r="3733" spans="1:8" x14ac:dyDescent="0.25">
      <c r="A3733" s="21">
        <v>2035</v>
      </c>
      <c r="B3733" s="21">
        <v>3</v>
      </c>
      <c r="C3733" s="21">
        <v>1</v>
      </c>
      <c r="D3733" s="21" t="s">
        <v>77</v>
      </c>
      <c r="E3733" s="21" t="s">
        <v>74</v>
      </c>
      <c r="F3733" s="21" t="s">
        <v>71</v>
      </c>
      <c r="G3733" s="21">
        <v>3</v>
      </c>
      <c r="H3733" s="21">
        <v>52</v>
      </c>
    </row>
    <row r="3734" spans="1:8" x14ac:dyDescent="0.25">
      <c r="A3734" s="21">
        <v>2035</v>
      </c>
      <c r="B3734" s="21">
        <v>3</v>
      </c>
      <c r="C3734" s="21">
        <v>1</v>
      </c>
      <c r="D3734" s="21" t="s">
        <v>77</v>
      </c>
      <c r="E3734" s="21" t="s">
        <v>74</v>
      </c>
      <c r="F3734" s="21" t="s">
        <v>71</v>
      </c>
      <c r="G3734" s="21">
        <v>4</v>
      </c>
      <c r="H3734" s="21">
        <v>23</v>
      </c>
    </row>
    <row r="3735" spans="1:8" x14ac:dyDescent="0.25">
      <c r="A3735" s="21">
        <v>2035</v>
      </c>
      <c r="B3735" s="21">
        <v>3</v>
      </c>
      <c r="C3735" s="21">
        <v>1</v>
      </c>
      <c r="D3735" s="21" t="s">
        <v>77</v>
      </c>
      <c r="E3735" s="21" t="s">
        <v>74</v>
      </c>
      <c r="F3735" s="21" t="s">
        <v>72</v>
      </c>
      <c r="G3735" s="21">
        <v>0</v>
      </c>
      <c r="H3735" s="21">
        <v>13</v>
      </c>
    </row>
    <row r="3736" spans="1:8" x14ac:dyDescent="0.25">
      <c r="A3736" s="21">
        <v>2035</v>
      </c>
      <c r="B3736" s="21">
        <v>3</v>
      </c>
      <c r="C3736" s="21">
        <v>1</v>
      </c>
      <c r="D3736" s="21" t="s">
        <v>77</v>
      </c>
      <c r="E3736" s="21" t="s">
        <v>74</v>
      </c>
      <c r="F3736" s="21" t="s">
        <v>72</v>
      </c>
      <c r="G3736" s="21">
        <v>1</v>
      </c>
      <c r="H3736" s="21">
        <v>13</v>
      </c>
    </row>
    <row r="3737" spans="1:8" x14ac:dyDescent="0.25">
      <c r="A3737" s="21">
        <v>2035</v>
      </c>
      <c r="B3737" s="21">
        <v>3</v>
      </c>
      <c r="C3737" s="21">
        <v>1</v>
      </c>
      <c r="D3737" s="21" t="s">
        <v>77</v>
      </c>
      <c r="E3737" s="21" t="s">
        <v>74</v>
      </c>
      <c r="F3737" s="21" t="s">
        <v>72</v>
      </c>
      <c r="G3737" s="21">
        <v>2</v>
      </c>
      <c r="H3737" s="21">
        <v>17</v>
      </c>
    </row>
    <row r="3738" spans="1:8" x14ac:dyDescent="0.25">
      <c r="A3738" s="21">
        <v>2035</v>
      </c>
      <c r="B3738" s="21">
        <v>3</v>
      </c>
      <c r="C3738" s="21">
        <v>1</v>
      </c>
      <c r="D3738" s="21" t="s">
        <v>77</v>
      </c>
      <c r="E3738" s="21" t="s">
        <v>74</v>
      </c>
      <c r="F3738" s="21" t="s">
        <v>72</v>
      </c>
      <c r="G3738" s="21">
        <v>4</v>
      </c>
      <c r="H3738" s="21">
        <v>1</v>
      </c>
    </row>
    <row r="3739" spans="1:8" x14ac:dyDescent="0.25">
      <c r="A3739" s="21">
        <v>2035</v>
      </c>
      <c r="B3739" s="21">
        <v>3</v>
      </c>
      <c r="C3739" s="21">
        <v>1</v>
      </c>
      <c r="D3739" s="21" t="s">
        <v>77</v>
      </c>
      <c r="E3739" s="21" t="s">
        <v>73</v>
      </c>
      <c r="F3739" s="21" t="s">
        <v>71</v>
      </c>
      <c r="G3739" s="21">
        <v>0</v>
      </c>
      <c r="H3739" s="21">
        <v>476</v>
      </c>
    </row>
    <row r="3740" spans="1:8" x14ac:dyDescent="0.25">
      <c r="A3740" s="21">
        <v>2035</v>
      </c>
      <c r="B3740" s="21">
        <v>3</v>
      </c>
      <c r="C3740" s="21">
        <v>1</v>
      </c>
      <c r="D3740" s="21" t="s">
        <v>77</v>
      </c>
      <c r="E3740" s="21" t="s">
        <v>73</v>
      </c>
      <c r="F3740" s="21" t="s">
        <v>71</v>
      </c>
      <c r="G3740" s="21">
        <v>1</v>
      </c>
      <c r="H3740" s="21">
        <v>3617</v>
      </c>
    </row>
    <row r="3741" spans="1:8" x14ac:dyDescent="0.25">
      <c r="A3741" s="21">
        <v>2035</v>
      </c>
      <c r="B3741" s="21">
        <v>3</v>
      </c>
      <c r="C3741" s="21">
        <v>1</v>
      </c>
      <c r="D3741" s="21" t="s">
        <v>77</v>
      </c>
      <c r="E3741" s="21" t="s">
        <v>73</v>
      </c>
      <c r="F3741" s="21" t="s">
        <v>71</v>
      </c>
      <c r="G3741" s="21">
        <v>2</v>
      </c>
      <c r="H3741" s="21">
        <v>7049</v>
      </c>
    </row>
    <row r="3742" spans="1:8" x14ac:dyDescent="0.25">
      <c r="A3742" s="21">
        <v>2035</v>
      </c>
      <c r="B3742" s="21">
        <v>3</v>
      </c>
      <c r="C3742" s="21">
        <v>1</v>
      </c>
      <c r="D3742" s="21" t="s">
        <v>77</v>
      </c>
      <c r="E3742" s="21" t="s">
        <v>73</v>
      </c>
      <c r="F3742" s="21" t="s">
        <v>71</v>
      </c>
      <c r="G3742" s="21">
        <v>3</v>
      </c>
      <c r="H3742" s="21">
        <v>3435</v>
      </c>
    </row>
    <row r="3743" spans="1:8" x14ac:dyDescent="0.25">
      <c r="A3743" s="21">
        <v>2035</v>
      </c>
      <c r="B3743" s="21">
        <v>3</v>
      </c>
      <c r="C3743" s="21">
        <v>1</v>
      </c>
      <c r="D3743" s="21" t="s">
        <v>77</v>
      </c>
      <c r="E3743" s="21" t="s">
        <v>73</v>
      </c>
      <c r="F3743" s="21" t="s">
        <v>71</v>
      </c>
      <c r="G3743" s="21">
        <v>4</v>
      </c>
      <c r="H3743" s="21">
        <v>2193</v>
      </c>
    </row>
    <row r="3744" spans="1:8" x14ac:dyDescent="0.25">
      <c r="A3744" s="21">
        <v>2035</v>
      </c>
      <c r="B3744" s="21">
        <v>3</v>
      </c>
      <c r="C3744" s="21">
        <v>1</v>
      </c>
      <c r="D3744" s="21" t="s">
        <v>77</v>
      </c>
      <c r="E3744" s="21" t="s">
        <v>73</v>
      </c>
      <c r="F3744" s="21" t="s">
        <v>72</v>
      </c>
      <c r="G3744" s="21">
        <v>0</v>
      </c>
      <c r="H3744" s="21">
        <v>101</v>
      </c>
    </row>
    <row r="3745" spans="1:8" x14ac:dyDescent="0.25">
      <c r="A3745" s="21">
        <v>2035</v>
      </c>
      <c r="B3745" s="21">
        <v>3</v>
      </c>
      <c r="C3745" s="21">
        <v>1</v>
      </c>
      <c r="D3745" s="21" t="s">
        <v>77</v>
      </c>
      <c r="E3745" s="21" t="s">
        <v>73</v>
      </c>
      <c r="F3745" s="21" t="s">
        <v>72</v>
      </c>
      <c r="G3745" s="21">
        <v>1</v>
      </c>
      <c r="H3745" s="21">
        <v>277</v>
      </c>
    </row>
    <row r="3746" spans="1:8" x14ac:dyDescent="0.25">
      <c r="A3746" s="21">
        <v>2035</v>
      </c>
      <c r="B3746" s="21">
        <v>3</v>
      </c>
      <c r="C3746" s="21">
        <v>1</v>
      </c>
      <c r="D3746" s="21" t="s">
        <v>77</v>
      </c>
      <c r="E3746" s="21" t="s">
        <v>73</v>
      </c>
      <c r="F3746" s="21" t="s">
        <v>72</v>
      </c>
      <c r="G3746" s="21">
        <v>2</v>
      </c>
      <c r="H3746" s="21">
        <v>835</v>
      </c>
    </row>
    <row r="3747" spans="1:8" x14ac:dyDescent="0.25">
      <c r="A3747" s="21">
        <v>2035</v>
      </c>
      <c r="B3747" s="21">
        <v>3</v>
      </c>
      <c r="C3747" s="21">
        <v>1</v>
      </c>
      <c r="D3747" s="21" t="s">
        <v>77</v>
      </c>
      <c r="E3747" s="21" t="s">
        <v>73</v>
      </c>
      <c r="F3747" s="21" t="s">
        <v>72</v>
      </c>
      <c r="G3747" s="21">
        <v>3</v>
      </c>
      <c r="H3747" s="21">
        <v>485</v>
      </c>
    </row>
    <row r="3748" spans="1:8" x14ac:dyDescent="0.25">
      <c r="A3748" s="21">
        <v>2035</v>
      </c>
      <c r="B3748" s="21">
        <v>3</v>
      </c>
      <c r="C3748" s="21">
        <v>1</v>
      </c>
      <c r="D3748" s="21" t="s">
        <v>77</v>
      </c>
      <c r="E3748" s="21" t="s">
        <v>73</v>
      </c>
      <c r="F3748" s="21" t="s">
        <v>72</v>
      </c>
      <c r="G3748" s="21">
        <v>4</v>
      </c>
      <c r="H3748" s="21">
        <v>306</v>
      </c>
    </row>
    <row r="3749" spans="1:8" x14ac:dyDescent="0.25">
      <c r="A3749" s="21">
        <v>2035</v>
      </c>
      <c r="B3749" s="21">
        <v>3</v>
      </c>
      <c r="C3749" s="21">
        <v>1</v>
      </c>
      <c r="D3749" s="21" t="s">
        <v>77</v>
      </c>
      <c r="E3749" s="21" t="s">
        <v>76</v>
      </c>
      <c r="F3749" s="21" t="s">
        <v>71</v>
      </c>
      <c r="G3749" s="21">
        <v>0</v>
      </c>
      <c r="H3749" s="21">
        <v>204</v>
      </c>
    </row>
    <row r="3750" spans="1:8" x14ac:dyDescent="0.25">
      <c r="A3750" s="21">
        <v>2035</v>
      </c>
      <c r="B3750" s="21">
        <v>3</v>
      </c>
      <c r="C3750" s="21">
        <v>1</v>
      </c>
      <c r="D3750" s="21" t="s">
        <v>77</v>
      </c>
      <c r="E3750" s="21" t="s">
        <v>76</v>
      </c>
      <c r="F3750" s="21" t="s">
        <v>71</v>
      </c>
      <c r="G3750" s="21">
        <v>1</v>
      </c>
      <c r="H3750" s="21">
        <v>171</v>
      </c>
    </row>
    <row r="3751" spans="1:8" x14ac:dyDescent="0.25">
      <c r="A3751" s="21">
        <v>2035</v>
      </c>
      <c r="B3751" s="21">
        <v>3</v>
      </c>
      <c r="C3751" s="21">
        <v>1</v>
      </c>
      <c r="D3751" s="21" t="s">
        <v>77</v>
      </c>
      <c r="E3751" s="21" t="s">
        <v>76</v>
      </c>
      <c r="F3751" s="21" t="s">
        <v>71</v>
      </c>
      <c r="G3751" s="21">
        <v>2</v>
      </c>
      <c r="H3751" s="21">
        <v>240</v>
      </c>
    </row>
    <row r="3752" spans="1:8" x14ac:dyDescent="0.25">
      <c r="A3752" s="21">
        <v>2035</v>
      </c>
      <c r="B3752" s="21">
        <v>3</v>
      </c>
      <c r="C3752" s="21">
        <v>1</v>
      </c>
      <c r="D3752" s="21" t="s">
        <v>77</v>
      </c>
      <c r="E3752" s="21" t="s">
        <v>76</v>
      </c>
      <c r="F3752" s="21" t="s">
        <v>71</v>
      </c>
      <c r="G3752" s="21">
        <v>3</v>
      </c>
      <c r="H3752" s="21">
        <v>105</v>
      </c>
    </row>
    <row r="3753" spans="1:8" x14ac:dyDescent="0.25">
      <c r="A3753" s="21">
        <v>2035</v>
      </c>
      <c r="B3753" s="21">
        <v>3</v>
      </c>
      <c r="C3753" s="21">
        <v>1</v>
      </c>
      <c r="D3753" s="21" t="s">
        <v>77</v>
      </c>
      <c r="E3753" s="21" t="s">
        <v>76</v>
      </c>
      <c r="F3753" s="21" t="s">
        <v>71</v>
      </c>
      <c r="G3753" s="21">
        <v>4</v>
      </c>
      <c r="H3753" s="21">
        <v>66</v>
      </c>
    </row>
    <row r="3754" spans="1:8" x14ac:dyDescent="0.25">
      <c r="A3754" s="21">
        <v>2035</v>
      </c>
      <c r="B3754" s="21">
        <v>3</v>
      </c>
      <c r="C3754" s="21">
        <v>1</v>
      </c>
      <c r="D3754" s="21" t="s">
        <v>77</v>
      </c>
      <c r="E3754" s="21" t="s">
        <v>76</v>
      </c>
      <c r="F3754" s="21" t="s">
        <v>72</v>
      </c>
      <c r="G3754" s="21">
        <v>0</v>
      </c>
      <c r="H3754" s="21">
        <v>213</v>
      </c>
    </row>
    <row r="3755" spans="1:8" x14ac:dyDescent="0.25">
      <c r="A3755" s="21">
        <v>2035</v>
      </c>
      <c r="B3755" s="21">
        <v>3</v>
      </c>
      <c r="C3755" s="21">
        <v>1</v>
      </c>
      <c r="D3755" s="21" t="s">
        <v>77</v>
      </c>
      <c r="E3755" s="21" t="s">
        <v>76</v>
      </c>
      <c r="F3755" s="21" t="s">
        <v>72</v>
      </c>
      <c r="G3755" s="21">
        <v>1</v>
      </c>
      <c r="H3755" s="21">
        <v>215</v>
      </c>
    </row>
    <row r="3756" spans="1:8" x14ac:dyDescent="0.25">
      <c r="A3756" s="21">
        <v>2035</v>
      </c>
      <c r="B3756" s="21">
        <v>3</v>
      </c>
      <c r="C3756" s="21">
        <v>1</v>
      </c>
      <c r="D3756" s="21" t="s">
        <v>77</v>
      </c>
      <c r="E3756" s="21" t="s">
        <v>76</v>
      </c>
      <c r="F3756" s="21" t="s">
        <v>72</v>
      </c>
      <c r="G3756" s="21">
        <v>2</v>
      </c>
      <c r="H3756" s="21">
        <v>252</v>
      </c>
    </row>
    <row r="3757" spans="1:8" x14ac:dyDescent="0.25">
      <c r="A3757" s="21">
        <v>2035</v>
      </c>
      <c r="B3757" s="21">
        <v>3</v>
      </c>
      <c r="C3757" s="21">
        <v>1</v>
      </c>
      <c r="D3757" s="21" t="s">
        <v>77</v>
      </c>
      <c r="E3757" s="21" t="s">
        <v>76</v>
      </c>
      <c r="F3757" s="21" t="s">
        <v>72</v>
      </c>
      <c r="G3757" s="21">
        <v>3</v>
      </c>
      <c r="H3757" s="21">
        <v>77</v>
      </c>
    </row>
    <row r="3758" spans="1:8" x14ac:dyDescent="0.25">
      <c r="A3758" s="21">
        <v>2035</v>
      </c>
      <c r="B3758" s="21">
        <v>3</v>
      </c>
      <c r="C3758" s="21">
        <v>1</v>
      </c>
      <c r="D3758" s="21" t="s">
        <v>77</v>
      </c>
      <c r="E3758" s="21" t="s">
        <v>76</v>
      </c>
      <c r="F3758" s="21" t="s">
        <v>72</v>
      </c>
      <c r="G3758" s="21">
        <v>4</v>
      </c>
      <c r="H3758" s="21">
        <v>64</v>
      </c>
    </row>
    <row r="3759" spans="1:8" x14ac:dyDescent="0.25">
      <c r="A3759" s="21">
        <v>2035</v>
      </c>
      <c r="B3759" s="21">
        <v>3</v>
      </c>
      <c r="C3759" s="21">
        <v>1</v>
      </c>
      <c r="D3759" s="21" t="s">
        <v>79</v>
      </c>
      <c r="E3759" s="21" t="s">
        <v>70</v>
      </c>
      <c r="F3759" s="21" t="s">
        <v>71</v>
      </c>
      <c r="G3759" s="21">
        <v>0</v>
      </c>
      <c r="H3759" s="21">
        <v>49</v>
      </c>
    </row>
    <row r="3760" spans="1:8" x14ac:dyDescent="0.25">
      <c r="A3760" s="21">
        <v>2035</v>
      </c>
      <c r="B3760" s="21">
        <v>3</v>
      </c>
      <c r="C3760" s="21">
        <v>1</v>
      </c>
      <c r="D3760" s="21" t="s">
        <v>79</v>
      </c>
      <c r="E3760" s="21" t="s">
        <v>70</v>
      </c>
      <c r="F3760" s="21" t="s">
        <v>71</v>
      </c>
      <c r="G3760" s="21">
        <v>1</v>
      </c>
      <c r="H3760" s="21">
        <v>963</v>
      </c>
    </row>
    <row r="3761" spans="1:8" x14ac:dyDescent="0.25">
      <c r="A3761" s="21">
        <v>2035</v>
      </c>
      <c r="B3761" s="21">
        <v>3</v>
      </c>
      <c r="C3761" s="21">
        <v>1</v>
      </c>
      <c r="D3761" s="21" t="s">
        <v>79</v>
      </c>
      <c r="E3761" s="21" t="s">
        <v>70</v>
      </c>
      <c r="F3761" s="21" t="s">
        <v>71</v>
      </c>
      <c r="G3761" s="21">
        <v>2</v>
      </c>
      <c r="H3761" s="21">
        <v>2539</v>
      </c>
    </row>
    <row r="3762" spans="1:8" x14ac:dyDescent="0.25">
      <c r="A3762" s="21">
        <v>2035</v>
      </c>
      <c r="B3762" s="21">
        <v>3</v>
      </c>
      <c r="C3762" s="21">
        <v>1</v>
      </c>
      <c r="D3762" s="21" t="s">
        <v>79</v>
      </c>
      <c r="E3762" s="21" t="s">
        <v>70</v>
      </c>
      <c r="F3762" s="21" t="s">
        <v>71</v>
      </c>
      <c r="G3762" s="21">
        <v>3</v>
      </c>
      <c r="H3762" s="21">
        <v>999</v>
      </c>
    </row>
    <row r="3763" spans="1:8" x14ac:dyDescent="0.25">
      <c r="A3763" s="21">
        <v>2035</v>
      </c>
      <c r="B3763" s="21">
        <v>3</v>
      </c>
      <c r="C3763" s="21">
        <v>1</v>
      </c>
      <c r="D3763" s="21" t="s">
        <v>79</v>
      </c>
      <c r="E3763" s="21" t="s">
        <v>70</v>
      </c>
      <c r="F3763" s="21" t="s">
        <v>71</v>
      </c>
      <c r="G3763" s="21">
        <v>4</v>
      </c>
      <c r="H3763" s="21">
        <v>457</v>
      </c>
    </row>
    <row r="3764" spans="1:8" x14ac:dyDescent="0.25">
      <c r="A3764" s="21">
        <v>2035</v>
      </c>
      <c r="B3764" s="21">
        <v>3</v>
      </c>
      <c r="C3764" s="21">
        <v>1</v>
      </c>
      <c r="D3764" s="21" t="s">
        <v>79</v>
      </c>
      <c r="E3764" s="21" t="s">
        <v>70</v>
      </c>
      <c r="F3764" s="21" t="s">
        <v>72</v>
      </c>
      <c r="G3764" s="21">
        <v>0</v>
      </c>
      <c r="H3764" s="21">
        <v>41</v>
      </c>
    </row>
    <row r="3765" spans="1:8" x14ac:dyDescent="0.25">
      <c r="A3765" s="21">
        <v>2035</v>
      </c>
      <c r="B3765" s="21">
        <v>3</v>
      </c>
      <c r="C3765" s="21">
        <v>1</v>
      </c>
      <c r="D3765" s="21" t="s">
        <v>79</v>
      </c>
      <c r="E3765" s="21" t="s">
        <v>70</v>
      </c>
      <c r="F3765" s="21" t="s">
        <v>72</v>
      </c>
      <c r="G3765" s="21">
        <v>1</v>
      </c>
      <c r="H3765" s="21">
        <v>905</v>
      </c>
    </row>
    <row r="3766" spans="1:8" x14ac:dyDescent="0.25">
      <c r="A3766" s="21">
        <v>2035</v>
      </c>
      <c r="B3766" s="21">
        <v>3</v>
      </c>
      <c r="C3766" s="21">
        <v>1</v>
      </c>
      <c r="D3766" s="21" t="s">
        <v>79</v>
      </c>
      <c r="E3766" s="21" t="s">
        <v>70</v>
      </c>
      <c r="F3766" s="21" t="s">
        <v>72</v>
      </c>
      <c r="G3766" s="21">
        <v>2</v>
      </c>
      <c r="H3766" s="21">
        <v>2245</v>
      </c>
    </row>
    <row r="3767" spans="1:8" x14ac:dyDescent="0.25">
      <c r="A3767" s="21">
        <v>2035</v>
      </c>
      <c r="B3767" s="21">
        <v>3</v>
      </c>
      <c r="C3767" s="21">
        <v>1</v>
      </c>
      <c r="D3767" s="21" t="s">
        <v>79</v>
      </c>
      <c r="E3767" s="21" t="s">
        <v>70</v>
      </c>
      <c r="F3767" s="21" t="s">
        <v>72</v>
      </c>
      <c r="G3767" s="21">
        <v>3</v>
      </c>
      <c r="H3767" s="21">
        <v>964</v>
      </c>
    </row>
    <row r="3768" spans="1:8" x14ac:dyDescent="0.25">
      <c r="A3768" s="21">
        <v>2035</v>
      </c>
      <c r="B3768" s="21">
        <v>3</v>
      </c>
      <c r="C3768" s="21">
        <v>1</v>
      </c>
      <c r="D3768" s="21" t="s">
        <v>79</v>
      </c>
      <c r="E3768" s="21" t="s">
        <v>70</v>
      </c>
      <c r="F3768" s="21" t="s">
        <v>72</v>
      </c>
      <c r="G3768" s="21">
        <v>4</v>
      </c>
      <c r="H3768" s="21">
        <v>477</v>
      </c>
    </row>
    <row r="3769" spans="1:8" x14ac:dyDescent="0.25">
      <c r="A3769" s="21">
        <v>2035</v>
      </c>
      <c r="B3769" s="21">
        <v>3</v>
      </c>
      <c r="C3769" s="21">
        <v>1</v>
      </c>
      <c r="D3769" s="21" t="s">
        <v>79</v>
      </c>
      <c r="E3769" s="21" t="s">
        <v>74</v>
      </c>
      <c r="F3769" s="21" t="s">
        <v>71</v>
      </c>
      <c r="G3769" s="21">
        <v>0</v>
      </c>
      <c r="H3769" s="21">
        <v>27</v>
      </c>
    </row>
    <row r="3770" spans="1:8" x14ac:dyDescent="0.25">
      <c r="A3770" s="21">
        <v>2035</v>
      </c>
      <c r="B3770" s="21">
        <v>3</v>
      </c>
      <c r="C3770" s="21">
        <v>1</v>
      </c>
      <c r="D3770" s="21" t="s">
        <v>79</v>
      </c>
      <c r="E3770" s="21" t="s">
        <v>74</v>
      </c>
      <c r="F3770" s="21" t="s">
        <v>71</v>
      </c>
      <c r="G3770" s="21">
        <v>1</v>
      </c>
      <c r="H3770" s="21">
        <v>35</v>
      </c>
    </row>
    <row r="3771" spans="1:8" x14ac:dyDescent="0.25">
      <c r="A3771" s="21">
        <v>2035</v>
      </c>
      <c r="B3771" s="21">
        <v>3</v>
      </c>
      <c r="C3771" s="21">
        <v>1</v>
      </c>
      <c r="D3771" s="21" t="s">
        <v>79</v>
      </c>
      <c r="E3771" s="21" t="s">
        <v>74</v>
      </c>
      <c r="F3771" s="21" t="s">
        <v>71</v>
      </c>
      <c r="G3771" s="21">
        <v>2</v>
      </c>
      <c r="H3771" s="21">
        <v>78</v>
      </c>
    </row>
    <row r="3772" spans="1:8" x14ac:dyDescent="0.25">
      <c r="A3772" s="21">
        <v>2035</v>
      </c>
      <c r="B3772" s="21">
        <v>3</v>
      </c>
      <c r="C3772" s="21">
        <v>1</v>
      </c>
      <c r="D3772" s="21" t="s">
        <v>79</v>
      </c>
      <c r="E3772" s="21" t="s">
        <v>74</v>
      </c>
      <c r="F3772" s="21" t="s">
        <v>71</v>
      </c>
      <c r="G3772" s="21">
        <v>3</v>
      </c>
      <c r="H3772" s="21">
        <v>24</v>
      </c>
    </row>
    <row r="3773" spans="1:8" x14ac:dyDescent="0.25">
      <c r="A3773" s="21">
        <v>2035</v>
      </c>
      <c r="B3773" s="21">
        <v>3</v>
      </c>
      <c r="C3773" s="21">
        <v>1</v>
      </c>
      <c r="D3773" s="21" t="s">
        <v>79</v>
      </c>
      <c r="E3773" s="21" t="s">
        <v>74</v>
      </c>
      <c r="F3773" s="21" t="s">
        <v>71</v>
      </c>
      <c r="G3773" s="21">
        <v>4</v>
      </c>
      <c r="H3773" s="21">
        <v>14</v>
      </c>
    </row>
    <row r="3774" spans="1:8" x14ac:dyDescent="0.25">
      <c r="A3774" s="21">
        <v>2035</v>
      </c>
      <c r="B3774" s="21">
        <v>3</v>
      </c>
      <c r="C3774" s="21">
        <v>1</v>
      </c>
      <c r="D3774" s="21" t="s">
        <v>79</v>
      </c>
      <c r="E3774" s="21" t="s">
        <v>74</v>
      </c>
      <c r="F3774" s="21" t="s">
        <v>72</v>
      </c>
      <c r="G3774" s="21">
        <v>0</v>
      </c>
      <c r="H3774" s="21">
        <v>2</v>
      </c>
    </row>
    <row r="3775" spans="1:8" x14ac:dyDescent="0.25">
      <c r="A3775" s="21">
        <v>2035</v>
      </c>
      <c r="B3775" s="21">
        <v>3</v>
      </c>
      <c r="C3775" s="21">
        <v>1</v>
      </c>
      <c r="D3775" s="21" t="s">
        <v>79</v>
      </c>
      <c r="E3775" s="21" t="s">
        <v>74</v>
      </c>
      <c r="F3775" s="21" t="s">
        <v>72</v>
      </c>
      <c r="G3775" s="21">
        <v>1</v>
      </c>
      <c r="H3775" s="21">
        <v>10</v>
      </c>
    </row>
    <row r="3776" spans="1:8" x14ac:dyDescent="0.25">
      <c r="A3776" s="21">
        <v>2035</v>
      </c>
      <c r="B3776" s="21">
        <v>3</v>
      </c>
      <c r="C3776" s="21">
        <v>1</v>
      </c>
      <c r="D3776" s="21" t="s">
        <v>79</v>
      </c>
      <c r="E3776" s="21" t="s">
        <v>74</v>
      </c>
      <c r="F3776" s="21" t="s">
        <v>72</v>
      </c>
      <c r="G3776" s="21">
        <v>2</v>
      </c>
      <c r="H3776" s="21">
        <v>11</v>
      </c>
    </row>
    <row r="3777" spans="1:8" x14ac:dyDescent="0.25">
      <c r="A3777" s="21">
        <v>2035</v>
      </c>
      <c r="B3777" s="21">
        <v>3</v>
      </c>
      <c r="C3777" s="21">
        <v>1</v>
      </c>
      <c r="D3777" s="21" t="s">
        <v>79</v>
      </c>
      <c r="E3777" s="21" t="s">
        <v>74</v>
      </c>
      <c r="F3777" s="21" t="s">
        <v>72</v>
      </c>
      <c r="G3777" s="21">
        <v>3</v>
      </c>
      <c r="H3777" s="21">
        <v>2</v>
      </c>
    </row>
    <row r="3778" spans="1:8" x14ac:dyDescent="0.25">
      <c r="A3778" s="21">
        <v>2035</v>
      </c>
      <c r="B3778" s="21">
        <v>3</v>
      </c>
      <c r="C3778" s="21">
        <v>1</v>
      </c>
      <c r="D3778" s="21" t="s">
        <v>79</v>
      </c>
      <c r="E3778" s="21" t="s">
        <v>74</v>
      </c>
      <c r="F3778" s="21" t="s">
        <v>72</v>
      </c>
      <c r="G3778" s="21">
        <v>4</v>
      </c>
      <c r="H3778" s="21">
        <v>1</v>
      </c>
    </row>
    <row r="3779" spans="1:8" x14ac:dyDescent="0.25">
      <c r="A3779" s="21">
        <v>2035</v>
      </c>
      <c r="B3779" s="21">
        <v>3</v>
      </c>
      <c r="C3779" s="21">
        <v>1</v>
      </c>
      <c r="D3779" s="21" t="s">
        <v>79</v>
      </c>
      <c r="E3779" s="21" t="s">
        <v>73</v>
      </c>
      <c r="F3779" s="21" t="s">
        <v>71</v>
      </c>
      <c r="G3779" s="21">
        <v>0</v>
      </c>
      <c r="H3779" s="21">
        <v>106</v>
      </c>
    </row>
    <row r="3780" spans="1:8" x14ac:dyDescent="0.25">
      <c r="A3780" s="21">
        <v>2035</v>
      </c>
      <c r="B3780" s="21">
        <v>3</v>
      </c>
      <c r="C3780" s="21">
        <v>1</v>
      </c>
      <c r="D3780" s="21" t="s">
        <v>79</v>
      </c>
      <c r="E3780" s="21" t="s">
        <v>73</v>
      </c>
      <c r="F3780" s="21" t="s">
        <v>71</v>
      </c>
      <c r="G3780" s="21">
        <v>1</v>
      </c>
      <c r="H3780" s="21">
        <v>961</v>
      </c>
    </row>
    <row r="3781" spans="1:8" x14ac:dyDescent="0.25">
      <c r="A3781" s="21">
        <v>2035</v>
      </c>
      <c r="B3781" s="21">
        <v>3</v>
      </c>
      <c r="C3781" s="21">
        <v>1</v>
      </c>
      <c r="D3781" s="21" t="s">
        <v>79</v>
      </c>
      <c r="E3781" s="21" t="s">
        <v>73</v>
      </c>
      <c r="F3781" s="21" t="s">
        <v>71</v>
      </c>
      <c r="G3781" s="21">
        <v>2</v>
      </c>
      <c r="H3781" s="21">
        <v>1845</v>
      </c>
    </row>
    <row r="3782" spans="1:8" x14ac:dyDescent="0.25">
      <c r="A3782" s="21">
        <v>2035</v>
      </c>
      <c r="B3782" s="21">
        <v>3</v>
      </c>
      <c r="C3782" s="21">
        <v>1</v>
      </c>
      <c r="D3782" s="21" t="s">
        <v>79</v>
      </c>
      <c r="E3782" s="21" t="s">
        <v>73</v>
      </c>
      <c r="F3782" s="21" t="s">
        <v>71</v>
      </c>
      <c r="G3782" s="21">
        <v>3</v>
      </c>
      <c r="H3782" s="21">
        <v>953</v>
      </c>
    </row>
    <row r="3783" spans="1:8" x14ac:dyDescent="0.25">
      <c r="A3783" s="21">
        <v>2035</v>
      </c>
      <c r="B3783" s="21">
        <v>3</v>
      </c>
      <c r="C3783" s="21">
        <v>1</v>
      </c>
      <c r="D3783" s="21" t="s">
        <v>79</v>
      </c>
      <c r="E3783" s="21" t="s">
        <v>73</v>
      </c>
      <c r="F3783" s="21" t="s">
        <v>71</v>
      </c>
      <c r="G3783" s="21">
        <v>4</v>
      </c>
      <c r="H3783" s="21">
        <v>631</v>
      </c>
    </row>
    <row r="3784" spans="1:8" x14ac:dyDescent="0.25">
      <c r="A3784" s="21">
        <v>2035</v>
      </c>
      <c r="B3784" s="21">
        <v>3</v>
      </c>
      <c r="C3784" s="21">
        <v>1</v>
      </c>
      <c r="D3784" s="21" t="s">
        <v>79</v>
      </c>
      <c r="E3784" s="21" t="s">
        <v>73</v>
      </c>
      <c r="F3784" s="21" t="s">
        <v>72</v>
      </c>
      <c r="G3784" s="21">
        <v>0</v>
      </c>
      <c r="H3784" s="21">
        <v>25</v>
      </c>
    </row>
    <row r="3785" spans="1:8" x14ac:dyDescent="0.25">
      <c r="A3785" s="21">
        <v>2035</v>
      </c>
      <c r="B3785" s="21">
        <v>3</v>
      </c>
      <c r="C3785" s="21">
        <v>1</v>
      </c>
      <c r="D3785" s="21" t="s">
        <v>79</v>
      </c>
      <c r="E3785" s="21" t="s">
        <v>73</v>
      </c>
      <c r="F3785" s="21" t="s">
        <v>72</v>
      </c>
      <c r="G3785" s="21">
        <v>1</v>
      </c>
      <c r="H3785" s="21">
        <v>83</v>
      </c>
    </row>
    <row r="3786" spans="1:8" x14ac:dyDescent="0.25">
      <c r="A3786" s="21">
        <v>2035</v>
      </c>
      <c r="B3786" s="21">
        <v>3</v>
      </c>
      <c r="C3786" s="21">
        <v>1</v>
      </c>
      <c r="D3786" s="21" t="s">
        <v>79</v>
      </c>
      <c r="E3786" s="21" t="s">
        <v>73</v>
      </c>
      <c r="F3786" s="21" t="s">
        <v>72</v>
      </c>
      <c r="G3786" s="21">
        <v>2</v>
      </c>
      <c r="H3786" s="21">
        <v>228</v>
      </c>
    </row>
    <row r="3787" spans="1:8" x14ac:dyDescent="0.25">
      <c r="A3787" s="21">
        <v>2035</v>
      </c>
      <c r="B3787" s="21">
        <v>3</v>
      </c>
      <c r="C3787" s="21">
        <v>1</v>
      </c>
      <c r="D3787" s="21" t="s">
        <v>79</v>
      </c>
      <c r="E3787" s="21" t="s">
        <v>73</v>
      </c>
      <c r="F3787" s="21" t="s">
        <v>72</v>
      </c>
      <c r="G3787" s="21">
        <v>3</v>
      </c>
      <c r="H3787" s="21">
        <v>130</v>
      </c>
    </row>
    <row r="3788" spans="1:8" x14ac:dyDescent="0.25">
      <c r="A3788" s="21">
        <v>2035</v>
      </c>
      <c r="B3788" s="21">
        <v>3</v>
      </c>
      <c r="C3788" s="21">
        <v>1</v>
      </c>
      <c r="D3788" s="21" t="s">
        <v>79</v>
      </c>
      <c r="E3788" s="21" t="s">
        <v>73</v>
      </c>
      <c r="F3788" s="21" t="s">
        <v>72</v>
      </c>
      <c r="G3788" s="21">
        <v>4</v>
      </c>
      <c r="H3788" s="21">
        <v>81</v>
      </c>
    </row>
    <row r="3789" spans="1:8" x14ac:dyDescent="0.25">
      <c r="A3789" s="21">
        <v>2035</v>
      </c>
      <c r="B3789" s="21">
        <v>3</v>
      </c>
      <c r="C3789" s="21">
        <v>1</v>
      </c>
      <c r="D3789" s="21" t="s">
        <v>79</v>
      </c>
      <c r="E3789" s="21" t="s">
        <v>76</v>
      </c>
      <c r="F3789" s="21" t="s">
        <v>71</v>
      </c>
      <c r="G3789" s="21">
        <v>0</v>
      </c>
      <c r="H3789" s="21">
        <v>60</v>
      </c>
    </row>
    <row r="3790" spans="1:8" x14ac:dyDescent="0.25">
      <c r="A3790" s="21">
        <v>2035</v>
      </c>
      <c r="B3790" s="21">
        <v>3</v>
      </c>
      <c r="C3790" s="21">
        <v>1</v>
      </c>
      <c r="D3790" s="21" t="s">
        <v>79</v>
      </c>
      <c r="E3790" s="21" t="s">
        <v>76</v>
      </c>
      <c r="F3790" s="21" t="s">
        <v>71</v>
      </c>
      <c r="G3790" s="21">
        <v>1</v>
      </c>
      <c r="H3790" s="21">
        <v>58</v>
      </c>
    </row>
    <row r="3791" spans="1:8" x14ac:dyDescent="0.25">
      <c r="A3791" s="21">
        <v>2035</v>
      </c>
      <c r="B3791" s="21">
        <v>3</v>
      </c>
      <c r="C3791" s="21">
        <v>1</v>
      </c>
      <c r="D3791" s="21" t="s">
        <v>79</v>
      </c>
      <c r="E3791" s="21" t="s">
        <v>76</v>
      </c>
      <c r="F3791" s="21" t="s">
        <v>71</v>
      </c>
      <c r="G3791" s="21">
        <v>2</v>
      </c>
      <c r="H3791" s="21">
        <v>63</v>
      </c>
    </row>
    <row r="3792" spans="1:8" x14ac:dyDescent="0.25">
      <c r="A3792" s="21">
        <v>2035</v>
      </c>
      <c r="B3792" s="21">
        <v>3</v>
      </c>
      <c r="C3792" s="21">
        <v>1</v>
      </c>
      <c r="D3792" s="21" t="s">
        <v>79</v>
      </c>
      <c r="E3792" s="21" t="s">
        <v>76</v>
      </c>
      <c r="F3792" s="21" t="s">
        <v>71</v>
      </c>
      <c r="G3792" s="21">
        <v>3</v>
      </c>
      <c r="H3792" s="21">
        <v>26</v>
      </c>
    </row>
    <row r="3793" spans="1:8" x14ac:dyDescent="0.25">
      <c r="A3793" s="21">
        <v>2035</v>
      </c>
      <c r="B3793" s="21">
        <v>3</v>
      </c>
      <c r="C3793" s="21">
        <v>1</v>
      </c>
      <c r="D3793" s="21" t="s">
        <v>79</v>
      </c>
      <c r="E3793" s="21" t="s">
        <v>76</v>
      </c>
      <c r="F3793" s="21" t="s">
        <v>71</v>
      </c>
      <c r="G3793" s="21">
        <v>4</v>
      </c>
      <c r="H3793" s="21">
        <v>20</v>
      </c>
    </row>
    <row r="3794" spans="1:8" x14ac:dyDescent="0.25">
      <c r="A3794" s="21">
        <v>2035</v>
      </c>
      <c r="B3794" s="21">
        <v>3</v>
      </c>
      <c r="C3794" s="21">
        <v>1</v>
      </c>
      <c r="D3794" s="21" t="s">
        <v>79</v>
      </c>
      <c r="E3794" s="21" t="s">
        <v>76</v>
      </c>
      <c r="F3794" s="21" t="s">
        <v>72</v>
      </c>
      <c r="G3794" s="21">
        <v>0</v>
      </c>
      <c r="H3794" s="21">
        <v>62</v>
      </c>
    </row>
    <row r="3795" spans="1:8" x14ac:dyDescent="0.25">
      <c r="A3795" s="21">
        <v>2035</v>
      </c>
      <c r="B3795" s="21">
        <v>3</v>
      </c>
      <c r="C3795" s="21">
        <v>1</v>
      </c>
      <c r="D3795" s="21" t="s">
        <v>79</v>
      </c>
      <c r="E3795" s="21" t="s">
        <v>76</v>
      </c>
      <c r="F3795" s="21" t="s">
        <v>72</v>
      </c>
      <c r="G3795" s="21">
        <v>1</v>
      </c>
      <c r="H3795" s="21">
        <v>71</v>
      </c>
    </row>
    <row r="3796" spans="1:8" x14ac:dyDescent="0.25">
      <c r="A3796" s="21">
        <v>2035</v>
      </c>
      <c r="B3796" s="21">
        <v>3</v>
      </c>
      <c r="C3796" s="21">
        <v>1</v>
      </c>
      <c r="D3796" s="21" t="s">
        <v>79</v>
      </c>
      <c r="E3796" s="21" t="s">
        <v>76</v>
      </c>
      <c r="F3796" s="21" t="s">
        <v>72</v>
      </c>
      <c r="G3796" s="21">
        <v>2</v>
      </c>
      <c r="H3796" s="21">
        <v>73</v>
      </c>
    </row>
    <row r="3797" spans="1:8" x14ac:dyDescent="0.25">
      <c r="A3797" s="21">
        <v>2035</v>
      </c>
      <c r="B3797" s="21">
        <v>3</v>
      </c>
      <c r="C3797" s="21">
        <v>1</v>
      </c>
      <c r="D3797" s="21" t="s">
        <v>79</v>
      </c>
      <c r="E3797" s="21" t="s">
        <v>76</v>
      </c>
      <c r="F3797" s="21" t="s">
        <v>72</v>
      </c>
      <c r="G3797" s="21">
        <v>3</v>
      </c>
      <c r="H3797" s="21">
        <v>32</v>
      </c>
    </row>
    <row r="3798" spans="1:8" x14ac:dyDescent="0.25">
      <c r="A3798" s="21">
        <v>2035</v>
      </c>
      <c r="B3798" s="21">
        <v>3</v>
      </c>
      <c r="C3798" s="21">
        <v>1</v>
      </c>
      <c r="D3798" s="21" t="s">
        <v>79</v>
      </c>
      <c r="E3798" s="21" t="s">
        <v>76</v>
      </c>
      <c r="F3798" s="21" t="s">
        <v>72</v>
      </c>
      <c r="G3798" s="21">
        <v>4</v>
      </c>
      <c r="H3798" s="21">
        <v>10</v>
      </c>
    </row>
    <row r="3799" spans="1:8" x14ac:dyDescent="0.25">
      <c r="A3799" s="21">
        <v>2035</v>
      </c>
      <c r="B3799" s="21">
        <v>3</v>
      </c>
      <c r="C3799" s="21">
        <v>1</v>
      </c>
      <c r="D3799" s="21" t="s">
        <v>78</v>
      </c>
      <c r="E3799" s="21" t="s">
        <v>70</v>
      </c>
      <c r="F3799" s="21" t="s">
        <v>71</v>
      </c>
      <c r="G3799" s="21">
        <v>0</v>
      </c>
      <c r="H3799" s="21">
        <v>107</v>
      </c>
    </row>
    <row r="3800" spans="1:8" x14ac:dyDescent="0.25">
      <c r="A3800" s="21">
        <v>2035</v>
      </c>
      <c r="B3800" s="21">
        <v>3</v>
      </c>
      <c r="C3800" s="21">
        <v>1</v>
      </c>
      <c r="D3800" s="21" t="s">
        <v>78</v>
      </c>
      <c r="E3800" s="21" t="s">
        <v>70</v>
      </c>
      <c r="F3800" s="21" t="s">
        <v>71</v>
      </c>
      <c r="G3800" s="21">
        <v>1</v>
      </c>
      <c r="H3800" s="21">
        <v>1500</v>
      </c>
    </row>
    <row r="3801" spans="1:8" x14ac:dyDescent="0.25">
      <c r="A3801" s="21">
        <v>2035</v>
      </c>
      <c r="B3801" s="21">
        <v>3</v>
      </c>
      <c r="C3801" s="21">
        <v>1</v>
      </c>
      <c r="D3801" s="21" t="s">
        <v>78</v>
      </c>
      <c r="E3801" s="21" t="s">
        <v>70</v>
      </c>
      <c r="F3801" s="21" t="s">
        <v>71</v>
      </c>
      <c r="G3801" s="21">
        <v>2</v>
      </c>
      <c r="H3801" s="21">
        <v>4020</v>
      </c>
    </row>
    <row r="3802" spans="1:8" x14ac:dyDescent="0.25">
      <c r="A3802" s="21">
        <v>2035</v>
      </c>
      <c r="B3802" s="21">
        <v>3</v>
      </c>
      <c r="C3802" s="21">
        <v>1</v>
      </c>
      <c r="D3802" s="21" t="s">
        <v>78</v>
      </c>
      <c r="E3802" s="21" t="s">
        <v>70</v>
      </c>
      <c r="F3802" s="21" t="s">
        <v>71</v>
      </c>
      <c r="G3802" s="21">
        <v>3</v>
      </c>
      <c r="H3802" s="21">
        <v>1590</v>
      </c>
    </row>
    <row r="3803" spans="1:8" x14ac:dyDescent="0.25">
      <c r="A3803" s="21">
        <v>2035</v>
      </c>
      <c r="B3803" s="21">
        <v>3</v>
      </c>
      <c r="C3803" s="21">
        <v>1</v>
      </c>
      <c r="D3803" s="21" t="s">
        <v>78</v>
      </c>
      <c r="E3803" s="21" t="s">
        <v>70</v>
      </c>
      <c r="F3803" s="21" t="s">
        <v>71</v>
      </c>
      <c r="G3803" s="21">
        <v>4</v>
      </c>
      <c r="H3803" s="21">
        <v>748</v>
      </c>
    </row>
    <row r="3804" spans="1:8" x14ac:dyDescent="0.25">
      <c r="A3804" s="21">
        <v>2035</v>
      </c>
      <c r="B3804" s="21">
        <v>3</v>
      </c>
      <c r="C3804" s="21">
        <v>1</v>
      </c>
      <c r="D3804" s="21" t="s">
        <v>78</v>
      </c>
      <c r="E3804" s="21" t="s">
        <v>70</v>
      </c>
      <c r="F3804" s="21" t="s">
        <v>72</v>
      </c>
      <c r="G3804" s="21">
        <v>0</v>
      </c>
      <c r="H3804" s="21">
        <v>140</v>
      </c>
    </row>
    <row r="3805" spans="1:8" x14ac:dyDescent="0.25">
      <c r="A3805" s="21">
        <v>2035</v>
      </c>
      <c r="B3805" s="21">
        <v>3</v>
      </c>
      <c r="C3805" s="21">
        <v>1</v>
      </c>
      <c r="D3805" s="21" t="s">
        <v>78</v>
      </c>
      <c r="E3805" s="21" t="s">
        <v>70</v>
      </c>
      <c r="F3805" s="21" t="s">
        <v>72</v>
      </c>
      <c r="G3805" s="21">
        <v>1</v>
      </c>
      <c r="H3805" s="21">
        <v>2937</v>
      </c>
    </row>
    <row r="3806" spans="1:8" x14ac:dyDescent="0.25">
      <c r="A3806" s="21">
        <v>2035</v>
      </c>
      <c r="B3806" s="21">
        <v>3</v>
      </c>
      <c r="C3806" s="21">
        <v>1</v>
      </c>
      <c r="D3806" s="21" t="s">
        <v>78</v>
      </c>
      <c r="E3806" s="21" t="s">
        <v>70</v>
      </c>
      <c r="F3806" s="21" t="s">
        <v>72</v>
      </c>
      <c r="G3806" s="21">
        <v>2</v>
      </c>
      <c r="H3806" s="21">
        <v>6828</v>
      </c>
    </row>
    <row r="3807" spans="1:8" x14ac:dyDescent="0.25">
      <c r="A3807" s="21">
        <v>2035</v>
      </c>
      <c r="B3807" s="21">
        <v>3</v>
      </c>
      <c r="C3807" s="21">
        <v>1</v>
      </c>
      <c r="D3807" s="21" t="s">
        <v>78</v>
      </c>
      <c r="E3807" s="21" t="s">
        <v>70</v>
      </c>
      <c r="F3807" s="21" t="s">
        <v>72</v>
      </c>
      <c r="G3807" s="21">
        <v>3</v>
      </c>
      <c r="H3807" s="21">
        <v>3029</v>
      </c>
    </row>
    <row r="3808" spans="1:8" x14ac:dyDescent="0.25">
      <c r="A3808" s="21">
        <v>2035</v>
      </c>
      <c r="B3808" s="21">
        <v>3</v>
      </c>
      <c r="C3808" s="21">
        <v>1</v>
      </c>
      <c r="D3808" s="21" t="s">
        <v>78</v>
      </c>
      <c r="E3808" s="21" t="s">
        <v>70</v>
      </c>
      <c r="F3808" s="21" t="s">
        <v>72</v>
      </c>
      <c r="G3808" s="21">
        <v>4</v>
      </c>
      <c r="H3808" s="21">
        <v>1250</v>
      </c>
    </row>
    <row r="3809" spans="1:8" x14ac:dyDescent="0.25">
      <c r="A3809" s="21">
        <v>2035</v>
      </c>
      <c r="B3809" s="21">
        <v>3</v>
      </c>
      <c r="C3809" s="21">
        <v>1</v>
      </c>
      <c r="D3809" s="21" t="s">
        <v>78</v>
      </c>
      <c r="E3809" s="21" t="s">
        <v>74</v>
      </c>
      <c r="F3809" s="21" t="s">
        <v>71</v>
      </c>
      <c r="G3809" s="21">
        <v>0</v>
      </c>
      <c r="H3809" s="21">
        <v>38</v>
      </c>
    </row>
    <row r="3810" spans="1:8" x14ac:dyDescent="0.25">
      <c r="A3810" s="21">
        <v>2035</v>
      </c>
      <c r="B3810" s="21">
        <v>3</v>
      </c>
      <c r="C3810" s="21">
        <v>1</v>
      </c>
      <c r="D3810" s="21" t="s">
        <v>78</v>
      </c>
      <c r="E3810" s="21" t="s">
        <v>74</v>
      </c>
      <c r="F3810" s="21" t="s">
        <v>71</v>
      </c>
      <c r="G3810" s="21">
        <v>1</v>
      </c>
      <c r="H3810" s="21">
        <v>69</v>
      </c>
    </row>
    <row r="3811" spans="1:8" x14ac:dyDescent="0.25">
      <c r="A3811" s="21">
        <v>2035</v>
      </c>
      <c r="B3811" s="21">
        <v>3</v>
      </c>
      <c r="C3811" s="21">
        <v>1</v>
      </c>
      <c r="D3811" s="21" t="s">
        <v>78</v>
      </c>
      <c r="E3811" s="21" t="s">
        <v>74</v>
      </c>
      <c r="F3811" s="21" t="s">
        <v>71</v>
      </c>
      <c r="G3811" s="21">
        <v>2</v>
      </c>
      <c r="H3811" s="21">
        <v>101</v>
      </c>
    </row>
    <row r="3812" spans="1:8" x14ac:dyDescent="0.25">
      <c r="A3812" s="21">
        <v>2035</v>
      </c>
      <c r="B3812" s="21">
        <v>3</v>
      </c>
      <c r="C3812" s="21">
        <v>1</v>
      </c>
      <c r="D3812" s="21" t="s">
        <v>78</v>
      </c>
      <c r="E3812" s="21" t="s">
        <v>74</v>
      </c>
      <c r="F3812" s="21" t="s">
        <v>71</v>
      </c>
      <c r="G3812" s="21">
        <v>3</v>
      </c>
      <c r="H3812" s="21">
        <v>33</v>
      </c>
    </row>
    <row r="3813" spans="1:8" x14ac:dyDescent="0.25">
      <c r="A3813" s="21">
        <v>2035</v>
      </c>
      <c r="B3813" s="21">
        <v>3</v>
      </c>
      <c r="C3813" s="21">
        <v>1</v>
      </c>
      <c r="D3813" s="21" t="s">
        <v>78</v>
      </c>
      <c r="E3813" s="21" t="s">
        <v>74</v>
      </c>
      <c r="F3813" s="21" t="s">
        <v>71</v>
      </c>
      <c r="G3813" s="21">
        <v>4</v>
      </c>
      <c r="H3813" s="21">
        <v>18</v>
      </c>
    </row>
    <row r="3814" spans="1:8" x14ac:dyDescent="0.25">
      <c r="A3814" s="21">
        <v>2035</v>
      </c>
      <c r="B3814" s="21">
        <v>3</v>
      </c>
      <c r="C3814" s="21">
        <v>1</v>
      </c>
      <c r="D3814" s="21" t="s">
        <v>78</v>
      </c>
      <c r="E3814" s="21" t="s">
        <v>74</v>
      </c>
      <c r="F3814" s="21" t="s">
        <v>72</v>
      </c>
      <c r="G3814" s="21">
        <v>0</v>
      </c>
      <c r="H3814" s="21">
        <v>10</v>
      </c>
    </row>
    <row r="3815" spans="1:8" x14ac:dyDescent="0.25">
      <c r="A3815" s="21">
        <v>2035</v>
      </c>
      <c r="B3815" s="21">
        <v>3</v>
      </c>
      <c r="C3815" s="21">
        <v>1</v>
      </c>
      <c r="D3815" s="21" t="s">
        <v>78</v>
      </c>
      <c r="E3815" s="21" t="s">
        <v>74</v>
      </c>
      <c r="F3815" s="21" t="s">
        <v>72</v>
      </c>
      <c r="G3815" s="21">
        <v>1</v>
      </c>
      <c r="H3815" s="21">
        <v>28</v>
      </c>
    </row>
    <row r="3816" spans="1:8" x14ac:dyDescent="0.25">
      <c r="A3816" s="21">
        <v>2035</v>
      </c>
      <c r="B3816" s="21">
        <v>3</v>
      </c>
      <c r="C3816" s="21">
        <v>1</v>
      </c>
      <c r="D3816" s="21" t="s">
        <v>78</v>
      </c>
      <c r="E3816" s="21" t="s">
        <v>74</v>
      </c>
      <c r="F3816" s="21" t="s">
        <v>72</v>
      </c>
      <c r="G3816" s="21">
        <v>2</v>
      </c>
      <c r="H3816" s="21">
        <v>36</v>
      </c>
    </row>
    <row r="3817" spans="1:8" x14ac:dyDescent="0.25">
      <c r="A3817" s="21">
        <v>2035</v>
      </c>
      <c r="B3817" s="21">
        <v>3</v>
      </c>
      <c r="C3817" s="21">
        <v>1</v>
      </c>
      <c r="D3817" s="21" t="s">
        <v>78</v>
      </c>
      <c r="E3817" s="21" t="s">
        <v>74</v>
      </c>
      <c r="F3817" s="21" t="s">
        <v>72</v>
      </c>
      <c r="G3817" s="21">
        <v>3</v>
      </c>
      <c r="H3817" s="21">
        <v>13</v>
      </c>
    </row>
    <row r="3818" spans="1:8" x14ac:dyDescent="0.25">
      <c r="A3818" s="21">
        <v>2035</v>
      </c>
      <c r="B3818" s="21">
        <v>3</v>
      </c>
      <c r="C3818" s="21">
        <v>1</v>
      </c>
      <c r="D3818" s="21" t="s">
        <v>78</v>
      </c>
      <c r="E3818" s="21" t="s">
        <v>74</v>
      </c>
      <c r="F3818" s="21" t="s">
        <v>72</v>
      </c>
      <c r="G3818" s="21">
        <v>4</v>
      </c>
      <c r="H3818" s="21">
        <v>5</v>
      </c>
    </row>
    <row r="3819" spans="1:8" x14ac:dyDescent="0.25">
      <c r="A3819" s="21">
        <v>2035</v>
      </c>
      <c r="B3819" s="21">
        <v>3</v>
      </c>
      <c r="C3819" s="21">
        <v>1</v>
      </c>
      <c r="D3819" s="21" t="s">
        <v>78</v>
      </c>
      <c r="E3819" s="21" t="s">
        <v>73</v>
      </c>
      <c r="F3819" s="21" t="s">
        <v>71</v>
      </c>
      <c r="G3819" s="21">
        <v>0</v>
      </c>
      <c r="H3819" s="21">
        <v>171</v>
      </c>
    </row>
    <row r="3820" spans="1:8" x14ac:dyDescent="0.25">
      <c r="A3820" s="21">
        <v>2035</v>
      </c>
      <c r="B3820" s="21">
        <v>3</v>
      </c>
      <c r="C3820" s="21">
        <v>1</v>
      </c>
      <c r="D3820" s="21" t="s">
        <v>78</v>
      </c>
      <c r="E3820" s="21" t="s">
        <v>73</v>
      </c>
      <c r="F3820" s="21" t="s">
        <v>71</v>
      </c>
      <c r="G3820" s="21">
        <v>1</v>
      </c>
      <c r="H3820" s="21">
        <v>1818</v>
      </c>
    </row>
    <row r="3821" spans="1:8" x14ac:dyDescent="0.25">
      <c r="A3821" s="21">
        <v>2035</v>
      </c>
      <c r="B3821" s="21">
        <v>3</v>
      </c>
      <c r="C3821" s="21">
        <v>1</v>
      </c>
      <c r="D3821" s="21" t="s">
        <v>78</v>
      </c>
      <c r="E3821" s="21" t="s">
        <v>73</v>
      </c>
      <c r="F3821" s="21" t="s">
        <v>71</v>
      </c>
      <c r="G3821" s="21">
        <v>2</v>
      </c>
      <c r="H3821" s="21">
        <v>3595</v>
      </c>
    </row>
    <row r="3822" spans="1:8" x14ac:dyDescent="0.25">
      <c r="A3822" s="21">
        <v>2035</v>
      </c>
      <c r="B3822" s="21">
        <v>3</v>
      </c>
      <c r="C3822" s="21">
        <v>1</v>
      </c>
      <c r="D3822" s="21" t="s">
        <v>78</v>
      </c>
      <c r="E3822" s="21" t="s">
        <v>73</v>
      </c>
      <c r="F3822" s="21" t="s">
        <v>71</v>
      </c>
      <c r="G3822" s="21">
        <v>3</v>
      </c>
      <c r="H3822" s="21">
        <v>1759</v>
      </c>
    </row>
    <row r="3823" spans="1:8" x14ac:dyDescent="0.25">
      <c r="A3823" s="21">
        <v>2035</v>
      </c>
      <c r="B3823" s="21">
        <v>3</v>
      </c>
      <c r="C3823" s="21">
        <v>1</v>
      </c>
      <c r="D3823" s="21" t="s">
        <v>78</v>
      </c>
      <c r="E3823" s="21" t="s">
        <v>73</v>
      </c>
      <c r="F3823" s="21" t="s">
        <v>71</v>
      </c>
      <c r="G3823" s="21">
        <v>4</v>
      </c>
      <c r="H3823" s="21">
        <v>1150</v>
      </c>
    </row>
    <row r="3824" spans="1:8" x14ac:dyDescent="0.25">
      <c r="A3824" s="21">
        <v>2035</v>
      </c>
      <c r="B3824" s="21">
        <v>3</v>
      </c>
      <c r="C3824" s="21">
        <v>1</v>
      </c>
      <c r="D3824" s="21" t="s">
        <v>78</v>
      </c>
      <c r="E3824" s="21" t="s">
        <v>73</v>
      </c>
      <c r="F3824" s="21" t="s">
        <v>72</v>
      </c>
      <c r="G3824" s="21">
        <v>0</v>
      </c>
      <c r="H3824" s="21">
        <v>100</v>
      </c>
    </row>
    <row r="3825" spans="1:8" x14ac:dyDescent="0.25">
      <c r="A3825" s="21">
        <v>2035</v>
      </c>
      <c r="B3825" s="21">
        <v>3</v>
      </c>
      <c r="C3825" s="21">
        <v>1</v>
      </c>
      <c r="D3825" s="21" t="s">
        <v>78</v>
      </c>
      <c r="E3825" s="21" t="s">
        <v>73</v>
      </c>
      <c r="F3825" s="21" t="s">
        <v>72</v>
      </c>
      <c r="G3825" s="21">
        <v>1</v>
      </c>
      <c r="H3825" s="21">
        <v>262</v>
      </c>
    </row>
    <row r="3826" spans="1:8" x14ac:dyDescent="0.25">
      <c r="A3826" s="21">
        <v>2035</v>
      </c>
      <c r="B3826" s="21">
        <v>3</v>
      </c>
      <c r="C3826" s="21">
        <v>1</v>
      </c>
      <c r="D3826" s="21" t="s">
        <v>78</v>
      </c>
      <c r="E3826" s="21" t="s">
        <v>73</v>
      </c>
      <c r="F3826" s="21" t="s">
        <v>72</v>
      </c>
      <c r="G3826" s="21">
        <v>2</v>
      </c>
      <c r="H3826" s="21">
        <v>805</v>
      </c>
    </row>
    <row r="3827" spans="1:8" x14ac:dyDescent="0.25">
      <c r="A3827" s="21">
        <v>2035</v>
      </c>
      <c r="B3827" s="21">
        <v>3</v>
      </c>
      <c r="C3827" s="21">
        <v>1</v>
      </c>
      <c r="D3827" s="21" t="s">
        <v>78</v>
      </c>
      <c r="E3827" s="21" t="s">
        <v>73</v>
      </c>
      <c r="F3827" s="21" t="s">
        <v>72</v>
      </c>
      <c r="G3827" s="21">
        <v>3</v>
      </c>
      <c r="H3827" s="21">
        <v>436</v>
      </c>
    </row>
    <row r="3828" spans="1:8" x14ac:dyDescent="0.25">
      <c r="A3828" s="21">
        <v>2035</v>
      </c>
      <c r="B3828" s="21">
        <v>3</v>
      </c>
      <c r="C3828" s="21">
        <v>1</v>
      </c>
      <c r="D3828" s="21" t="s">
        <v>78</v>
      </c>
      <c r="E3828" s="21" t="s">
        <v>73</v>
      </c>
      <c r="F3828" s="21" t="s">
        <v>72</v>
      </c>
      <c r="G3828" s="21">
        <v>4</v>
      </c>
      <c r="H3828" s="21">
        <v>280</v>
      </c>
    </row>
    <row r="3829" spans="1:8" x14ac:dyDescent="0.25">
      <c r="A3829" s="21">
        <v>2035</v>
      </c>
      <c r="B3829" s="21">
        <v>3</v>
      </c>
      <c r="C3829" s="21">
        <v>1</v>
      </c>
      <c r="D3829" s="21" t="s">
        <v>78</v>
      </c>
      <c r="E3829" s="21" t="s">
        <v>76</v>
      </c>
      <c r="F3829" s="21" t="s">
        <v>71</v>
      </c>
      <c r="G3829" s="21">
        <v>0</v>
      </c>
      <c r="H3829" s="21">
        <v>100</v>
      </c>
    </row>
    <row r="3830" spans="1:8" x14ac:dyDescent="0.25">
      <c r="A3830" s="21">
        <v>2035</v>
      </c>
      <c r="B3830" s="21">
        <v>3</v>
      </c>
      <c r="C3830" s="21">
        <v>1</v>
      </c>
      <c r="D3830" s="21" t="s">
        <v>78</v>
      </c>
      <c r="E3830" s="21" t="s">
        <v>76</v>
      </c>
      <c r="F3830" s="21" t="s">
        <v>71</v>
      </c>
      <c r="G3830" s="21">
        <v>1</v>
      </c>
      <c r="H3830" s="21">
        <v>101</v>
      </c>
    </row>
    <row r="3831" spans="1:8" x14ac:dyDescent="0.25">
      <c r="A3831" s="21">
        <v>2035</v>
      </c>
      <c r="B3831" s="21">
        <v>3</v>
      </c>
      <c r="C3831" s="21">
        <v>1</v>
      </c>
      <c r="D3831" s="21" t="s">
        <v>78</v>
      </c>
      <c r="E3831" s="21" t="s">
        <v>76</v>
      </c>
      <c r="F3831" s="21" t="s">
        <v>71</v>
      </c>
      <c r="G3831" s="21">
        <v>2</v>
      </c>
      <c r="H3831" s="21">
        <v>109</v>
      </c>
    </row>
    <row r="3832" spans="1:8" x14ac:dyDescent="0.25">
      <c r="A3832" s="21">
        <v>2035</v>
      </c>
      <c r="B3832" s="21">
        <v>3</v>
      </c>
      <c r="C3832" s="21">
        <v>1</v>
      </c>
      <c r="D3832" s="21" t="s">
        <v>78</v>
      </c>
      <c r="E3832" s="21" t="s">
        <v>76</v>
      </c>
      <c r="F3832" s="21" t="s">
        <v>71</v>
      </c>
      <c r="G3832" s="21">
        <v>3</v>
      </c>
      <c r="H3832" s="21">
        <v>40</v>
      </c>
    </row>
    <row r="3833" spans="1:8" x14ac:dyDescent="0.25">
      <c r="A3833" s="21">
        <v>2035</v>
      </c>
      <c r="B3833" s="21">
        <v>3</v>
      </c>
      <c r="C3833" s="21">
        <v>1</v>
      </c>
      <c r="D3833" s="21" t="s">
        <v>78</v>
      </c>
      <c r="E3833" s="21" t="s">
        <v>76</v>
      </c>
      <c r="F3833" s="21" t="s">
        <v>71</v>
      </c>
      <c r="G3833" s="21">
        <v>4</v>
      </c>
      <c r="H3833" s="21">
        <v>36</v>
      </c>
    </row>
    <row r="3834" spans="1:8" x14ac:dyDescent="0.25">
      <c r="A3834" s="21">
        <v>2035</v>
      </c>
      <c r="B3834" s="21">
        <v>3</v>
      </c>
      <c r="C3834" s="21">
        <v>1</v>
      </c>
      <c r="D3834" s="21" t="s">
        <v>78</v>
      </c>
      <c r="E3834" s="21" t="s">
        <v>76</v>
      </c>
      <c r="F3834" s="21" t="s">
        <v>72</v>
      </c>
      <c r="G3834" s="21">
        <v>0</v>
      </c>
      <c r="H3834" s="21">
        <v>199</v>
      </c>
    </row>
    <row r="3835" spans="1:8" x14ac:dyDescent="0.25">
      <c r="A3835" s="21">
        <v>2035</v>
      </c>
      <c r="B3835" s="21">
        <v>3</v>
      </c>
      <c r="C3835" s="21">
        <v>1</v>
      </c>
      <c r="D3835" s="21" t="s">
        <v>78</v>
      </c>
      <c r="E3835" s="21" t="s">
        <v>76</v>
      </c>
      <c r="F3835" s="21" t="s">
        <v>72</v>
      </c>
      <c r="G3835" s="21">
        <v>1</v>
      </c>
      <c r="H3835" s="21">
        <v>224</v>
      </c>
    </row>
    <row r="3836" spans="1:8" x14ac:dyDescent="0.25">
      <c r="A3836" s="21">
        <v>2035</v>
      </c>
      <c r="B3836" s="21">
        <v>3</v>
      </c>
      <c r="C3836" s="21">
        <v>1</v>
      </c>
      <c r="D3836" s="21" t="s">
        <v>78</v>
      </c>
      <c r="E3836" s="21" t="s">
        <v>76</v>
      </c>
      <c r="F3836" s="21" t="s">
        <v>72</v>
      </c>
      <c r="G3836" s="21">
        <v>2</v>
      </c>
      <c r="H3836" s="21">
        <v>256</v>
      </c>
    </row>
    <row r="3837" spans="1:8" x14ac:dyDescent="0.25">
      <c r="A3837" s="21">
        <v>2035</v>
      </c>
      <c r="B3837" s="21">
        <v>3</v>
      </c>
      <c r="C3837" s="21">
        <v>1</v>
      </c>
      <c r="D3837" s="21" t="s">
        <v>78</v>
      </c>
      <c r="E3837" s="21" t="s">
        <v>76</v>
      </c>
      <c r="F3837" s="21" t="s">
        <v>72</v>
      </c>
      <c r="G3837" s="21">
        <v>3</v>
      </c>
      <c r="H3837" s="21">
        <v>73</v>
      </c>
    </row>
    <row r="3838" spans="1:8" x14ac:dyDescent="0.25">
      <c r="A3838" s="21">
        <v>2035</v>
      </c>
      <c r="B3838" s="21">
        <v>3</v>
      </c>
      <c r="C3838" s="21">
        <v>1</v>
      </c>
      <c r="D3838" s="21" t="s">
        <v>78</v>
      </c>
      <c r="E3838" s="21" t="s">
        <v>76</v>
      </c>
      <c r="F3838" s="21" t="s">
        <v>72</v>
      </c>
      <c r="G3838" s="21">
        <v>4</v>
      </c>
      <c r="H3838" s="21">
        <v>31</v>
      </c>
    </row>
    <row r="3839" spans="1:8" x14ac:dyDescent="0.25">
      <c r="A3839" s="21">
        <v>2035</v>
      </c>
      <c r="B3839" s="21">
        <v>3</v>
      </c>
      <c r="C3839" s="21">
        <v>2</v>
      </c>
      <c r="D3839" s="21" t="s">
        <v>75</v>
      </c>
      <c r="E3839" s="21" t="s">
        <v>70</v>
      </c>
      <c r="F3839" s="21" t="s">
        <v>71</v>
      </c>
      <c r="G3839" s="21">
        <v>0</v>
      </c>
      <c r="H3839" s="21">
        <v>48</v>
      </c>
    </row>
    <row r="3840" spans="1:8" x14ac:dyDescent="0.25">
      <c r="A3840" s="21">
        <v>2035</v>
      </c>
      <c r="B3840" s="21">
        <v>3</v>
      </c>
      <c r="C3840" s="21">
        <v>2</v>
      </c>
      <c r="D3840" s="21" t="s">
        <v>75</v>
      </c>
      <c r="E3840" s="21" t="s">
        <v>70</v>
      </c>
      <c r="F3840" s="21" t="s">
        <v>71</v>
      </c>
      <c r="G3840" s="21">
        <v>1</v>
      </c>
      <c r="H3840" s="21">
        <v>335</v>
      </c>
    </row>
    <row r="3841" spans="1:8" x14ac:dyDescent="0.25">
      <c r="A3841" s="21">
        <v>2035</v>
      </c>
      <c r="B3841" s="21">
        <v>3</v>
      </c>
      <c r="C3841" s="21">
        <v>2</v>
      </c>
      <c r="D3841" s="21" t="s">
        <v>75</v>
      </c>
      <c r="E3841" s="21" t="s">
        <v>70</v>
      </c>
      <c r="F3841" s="21" t="s">
        <v>71</v>
      </c>
      <c r="G3841" s="21">
        <v>2</v>
      </c>
      <c r="H3841" s="21">
        <v>1234</v>
      </c>
    </row>
    <row r="3842" spans="1:8" x14ac:dyDescent="0.25">
      <c r="A3842" s="21">
        <v>2035</v>
      </c>
      <c r="B3842" s="21">
        <v>3</v>
      </c>
      <c r="C3842" s="21">
        <v>2</v>
      </c>
      <c r="D3842" s="21" t="s">
        <v>75</v>
      </c>
      <c r="E3842" s="21" t="s">
        <v>70</v>
      </c>
      <c r="F3842" s="21" t="s">
        <v>71</v>
      </c>
      <c r="G3842" s="21">
        <v>3</v>
      </c>
      <c r="H3842" s="21">
        <v>531</v>
      </c>
    </row>
    <row r="3843" spans="1:8" x14ac:dyDescent="0.25">
      <c r="A3843" s="21">
        <v>2035</v>
      </c>
      <c r="B3843" s="21">
        <v>3</v>
      </c>
      <c r="C3843" s="21">
        <v>2</v>
      </c>
      <c r="D3843" s="21" t="s">
        <v>75</v>
      </c>
      <c r="E3843" s="21" t="s">
        <v>70</v>
      </c>
      <c r="F3843" s="21" t="s">
        <v>71</v>
      </c>
      <c r="G3843" s="21">
        <v>4</v>
      </c>
      <c r="H3843" s="21">
        <v>350</v>
      </c>
    </row>
    <row r="3844" spans="1:8" x14ac:dyDescent="0.25">
      <c r="A3844" s="21">
        <v>2035</v>
      </c>
      <c r="B3844" s="21">
        <v>3</v>
      </c>
      <c r="C3844" s="21">
        <v>2</v>
      </c>
      <c r="D3844" s="21" t="s">
        <v>75</v>
      </c>
      <c r="E3844" s="21" t="s">
        <v>70</v>
      </c>
      <c r="F3844" s="21" t="s">
        <v>72</v>
      </c>
      <c r="G3844" s="21">
        <v>0</v>
      </c>
      <c r="H3844" s="21">
        <v>31</v>
      </c>
    </row>
    <row r="3845" spans="1:8" x14ac:dyDescent="0.25">
      <c r="A3845" s="21">
        <v>2035</v>
      </c>
      <c r="B3845" s="21">
        <v>3</v>
      </c>
      <c r="C3845" s="21">
        <v>2</v>
      </c>
      <c r="D3845" s="21" t="s">
        <v>75</v>
      </c>
      <c r="E3845" s="21" t="s">
        <v>70</v>
      </c>
      <c r="F3845" s="21" t="s">
        <v>72</v>
      </c>
      <c r="G3845" s="21">
        <v>1</v>
      </c>
      <c r="H3845" s="21">
        <v>843</v>
      </c>
    </row>
    <row r="3846" spans="1:8" x14ac:dyDescent="0.25">
      <c r="A3846" s="21">
        <v>2035</v>
      </c>
      <c r="B3846" s="21">
        <v>3</v>
      </c>
      <c r="C3846" s="21">
        <v>2</v>
      </c>
      <c r="D3846" s="21" t="s">
        <v>75</v>
      </c>
      <c r="E3846" s="21" t="s">
        <v>70</v>
      </c>
      <c r="F3846" s="21" t="s">
        <v>72</v>
      </c>
      <c r="G3846" s="21">
        <v>2</v>
      </c>
      <c r="H3846" s="21">
        <v>2648</v>
      </c>
    </row>
    <row r="3847" spans="1:8" x14ac:dyDescent="0.25">
      <c r="A3847" s="21">
        <v>2035</v>
      </c>
      <c r="B3847" s="21">
        <v>3</v>
      </c>
      <c r="C3847" s="21">
        <v>2</v>
      </c>
      <c r="D3847" s="21" t="s">
        <v>75</v>
      </c>
      <c r="E3847" s="21" t="s">
        <v>70</v>
      </c>
      <c r="F3847" s="21" t="s">
        <v>72</v>
      </c>
      <c r="G3847" s="21">
        <v>3</v>
      </c>
      <c r="H3847" s="21">
        <v>1218</v>
      </c>
    </row>
    <row r="3848" spans="1:8" x14ac:dyDescent="0.25">
      <c r="A3848" s="21">
        <v>2035</v>
      </c>
      <c r="B3848" s="21">
        <v>3</v>
      </c>
      <c r="C3848" s="21">
        <v>2</v>
      </c>
      <c r="D3848" s="21" t="s">
        <v>75</v>
      </c>
      <c r="E3848" s="21" t="s">
        <v>70</v>
      </c>
      <c r="F3848" s="21" t="s">
        <v>72</v>
      </c>
      <c r="G3848" s="21">
        <v>4</v>
      </c>
      <c r="H3848" s="21">
        <v>612</v>
      </c>
    </row>
    <row r="3849" spans="1:8" x14ac:dyDescent="0.25">
      <c r="A3849" s="21">
        <v>2035</v>
      </c>
      <c r="B3849" s="21">
        <v>3</v>
      </c>
      <c r="C3849" s="21">
        <v>2</v>
      </c>
      <c r="D3849" s="21" t="s">
        <v>75</v>
      </c>
      <c r="E3849" s="21" t="s">
        <v>74</v>
      </c>
      <c r="F3849" s="21" t="s">
        <v>71</v>
      </c>
      <c r="G3849" s="21">
        <v>1</v>
      </c>
      <c r="H3849" s="21">
        <v>3</v>
      </c>
    </row>
    <row r="3850" spans="1:8" x14ac:dyDescent="0.25">
      <c r="A3850" s="21">
        <v>2035</v>
      </c>
      <c r="B3850" s="21">
        <v>3</v>
      </c>
      <c r="C3850" s="21">
        <v>2</v>
      </c>
      <c r="D3850" s="21" t="s">
        <v>75</v>
      </c>
      <c r="E3850" s="21" t="s">
        <v>74</v>
      </c>
      <c r="F3850" s="21" t="s">
        <v>71</v>
      </c>
      <c r="G3850" s="21">
        <v>2</v>
      </c>
      <c r="H3850" s="21">
        <v>19</v>
      </c>
    </row>
    <row r="3851" spans="1:8" x14ac:dyDescent="0.25">
      <c r="A3851" s="21">
        <v>2035</v>
      </c>
      <c r="B3851" s="21">
        <v>3</v>
      </c>
      <c r="C3851" s="21">
        <v>2</v>
      </c>
      <c r="D3851" s="21" t="s">
        <v>75</v>
      </c>
      <c r="E3851" s="21" t="s">
        <v>74</v>
      </c>
      <c r="F3851" s="21" t="s">
        <v>71</v>
      </c>
      <c r="G3851" s="21">
        <v>3</v>
      </c>
      <c r="H3851" s="21">
        <v>11</v>
      </c>
    </row>
    <row r="3852" spans="1:8" x14ac:dyDescent="0.25">
      <c r="A3852" s="21">
        <v>2035</v>
      </c>
      <c r="B3852" s="21">
        <v>3</v>
      </c>
      <c r="C3852" s="21">
        <v>2</v>
      </c>
      <c r="D3852" s="21" t="s">
        <v>75</v>
      </c>
      <c r="E3852" s="21" t="s">
        <v>74</v>
      </c>
      <c r="F3852" s="21" t="s">
        <v>71</v>
      </c>
      <c r="G3852" s="21">
        <v>4</v>
      </c>
      <c r="H3852" s="21">
        <v>8</v>
      </c>
    </row>
    <row r="3853" spans="1:8" x14ac:dyDescent="0.25">
      <c r="A3853" s="21">
        <v>2035</v>
      </c>
      <c r="B3853" s="21">
        <v>3</v>
      </c>
      <c r="C3853" s="21">
        <v>2</v>
      </c>
      <c r="D3853" s="21" t="s">
        <v>75</v>
      </c>
      <c r="E3853" s="21" t="s">
        <v>74</v>
      </c>
      <c r="F3853" s="21" t="s">
        <v>72</v>
      </c>
      <c r="G3853" s="21">
        <v>2</v>
      </c>
      <c r="H3853" s="21">
        <v>4</v>
      </c>
    </row>
    <row r="3854" spans="1:8" x14ac:dyDescent="0.25">
      <c r="A3854" s="21">
        <v>2035</v>
      </c>
      <c r="B3854" s="21">
        <v>3</v>
      </c>
      <c r="C3854" s="21">
        <v>2</v>
      </c>
      <c r="D3854" s="21" t="s">
        <v>75</v>
      </c>
      <c r="E3854" s="21" t="s">
        <v>74</v>
      </c>
      <c r="F3854" s="21" t="s">
        <v>72</v>
      </c>
      <c r="G3854" s="21">
        <v>3</v>
      </c>
      <c r="H3854" s="21">
        <v>2</v>
      </c>
    </row>
    <row r="3855" spans="1:8" x14ac:dyDescent="0.25">
      <c r="A3855" s="21">
        <v>2035</v>
      </c>
      <c r="B3855" s="21">
        <v>3</v>
      </c>
      <c r="C3855" s="21">
        <v>2</v>
      </c>
      <c r="D3855" s="21" t="s">
        <v>75</v>
      </c>
      <c r="E3855" s="21" t="s">
        <v>74</v>
      </c>
      <c r="F3855" s="21" t="s">
        <v>72</v>
      </c>
      <c r="G3855" s="21">
        <v>4</v>
      </c>
      <c r="H3855" s="21">
        <v>2</v>
      </c>
    </row>
    <row r="3856" spans="1:8" x14ac:dyDescent="0.25">
      <c r="A3856" s="21">
        <v>2035</v>
      </c>
      <c r="B3856" s="21">
        <v>3</v>
      </c>
      <c r="C3856" s="21">
        <v>2</v>
      </c>
      <c r="D3856" s="21" t="s">
        <v>75</v>
      </c>
      <c r="E3856" s="21" t="s">
        <v>73</v>
      </c>
      <c r="F3856" s="21" t="s">
        <v>71</v>
      </c>
      <c r="G3856" s="21">
        <v>0</v>
      </c>
      <c r="H3856" s="21">
        <v>69</v>
      </c>
    </row>
    <row r="3857" spans="1:8" x14ac:dyDescent="0.25">
      <c r="A3857" s="21">
        <v>2035</v>
      </c>
      <c r="B3857" s="21">
        <v>3</v>
      </c>
      <c r="C3857" s="21">
        <v>2</v>
      </c>
      <c r="D3857" s="21" t="s">
        <v>75</v>
      </c>
      <c r="E3857" s="21" t="s">
        <v>73</v>
      </c>
      <c r="F3857" s="21" t="s">
        <v>71</v>
      </c>
      <c r="G3857" s="21">
        <v>1</v>
      </c>
      <c r="H3857" s="21">
        <v>799</v>
      </c>
    </row>
    <row r="3858" spans="1:8" x14ac:dyDescent="0.25">
      <c r="A3858" s="21">
        <v>2035</v>
      </c>
      <c r="B3858" s="21">
        <v>3</v>
      </c>
      <c r="C3858" s="21">
        <v>2</v>
      </c>
      <c r="D3858" s="21" t="s">
        <v>75</v>
      </c>
      <c r="E3858" s="21" t="s">
        <v>73</v>
      </c>
      <c r="F3858" s="21" t="s">
        <v>71</v>
      </c>
      <c r="G3858" s="21">
        <v>2</v>
      </c>
      <c r="H3858" s="21">
        <v>1971</v>
      </c>
    </row>
    <row r="3859" spans="1:8" x14ac:dyDescent="0.25">
      <c r="A3859" s="21">
        <v>2035</v>
      </c>
      <c r="B3859" s="21">
        <v>3</v>
      </c>
      <c r="C3859" s="21">
        <v>2</v>
      </c>
      <c r="D3859" s="21" t="s">
        <v>75</v>
      </c>
      <c r="E3859" s="21" t="s">
        <v>73</v>
      </c>
      <c r="F3859" s="21" t="s">
        <v>71</v>
      </c>
      <c r="G3859" s="21">
        <v>3</v>
      </c>
      <c r="H3859" s="21">
        <v>940</v>
      </c>
    </row>
    <row r="3860" spans="1:8" x14ac:dyDescent="0.25">
      <c r="A3860" s="21">
        <v>2035</v>
      </c>
      <c r="B3860" s="21">
        <v>3</v>
      </c>
      <c r="C3860" s="21">
        <v>2</v>
      </c>
      <c r="D3860" s="21" t="s">
        <v>75</v>
      </c>
      <c r="E3860" s="21" t="s">
        <v>73</v>
      </c>
      <c r="F3860" s="21" t="s">
        <v>71</v>
      </c>
      <c r="G3860" s="21">
        <v>4</v>
      </c>
      <c r="H3860" s="21">
        <v>783</v>
      </c>
    </row>
    <row r="3861" spans="1:8" x14ac:dyDescent="0.25">
      <c r="A3861" s="21">
        <v>2035</v>
      </c>
      <c r="B3861" s="21">
        <v>3</v>
      </c>
      <c r="C3861" s="21">
        <v>2</v>
      </c>
      <c r="D3861" s="21" t="s">
        <v>75</v>
      </c>
      <c r="E3861" s="21" t="s">
        <v>73</v>
      </c>
      <c r="F3861" s="21" t="s">
        <v>72</v>
      </c>
      <c r="G3861" s="21">
        <v>0</v>
      </c>
      <c r="H3861" s="21">
        <v>21</v>
      </c>
    </row>
    <row r="3862" spans="1:8" x14ac:dyDescent="0.25">
      <c r="A3862" s="21">
        <v>2035</v>
      </c>
      <c r="B3862" s="21">
        <v>3</v>
      </c>
      <c r="C3862" s="21">
        <v>2</v>
      </c>
      <c r="D3862" s="21" t="s">
        <v>75</v>
      </c>
      <c r="E3862" s="21" t="s">
        <v>73</v>
      </c>
      <c r="F3862" s="21" t="s">
        <v>72</v>
      </c>
      <c r="G3862" s="21">
        <v>1</v>
      </c>
      <c r="H3862" s="21">
        <v>93</v>
      </c>
    </row>
    <row r="3863" spans="1:8" x14ac:dyDescent="0.25">
      <c r="A3863" s="21">
        <v>2035</v>
      </c>
      <c r="B3863" s="21">
        <v>3</v>
      </c>
      <c r="C3863" s="21">
        <v>2</v>
      </c>
      <c r="D3863" s="21" t="s">
        <v>75</v>
      </c>
      <c r="E3863" s="21" t="s">
        <v>73</v>
      </c>
      <c r="F3863" s="21" t="s">
        <v>72</v>
      </c>
      <c r="G3863" s="21">
        <v>2</v>
      </c>
      <c r="H3863" s="21">
        <v>370</v>
      </c>
    </row>
    <row r="3864" spans="1:8" x14ac:dyDescent="0.25">
      <c r="A3864" s="21">
        <v>2035</v>
      </c>
      <c r="B3864" s="21">
        <v>3</v>
      </c>
      <c r="C3864" s="21">
        <v>2</v>
      </c>
      <c r="D3864" s="21" t="s">
        <v>75</v>
      </c>
      <c r="E3864" s="21" t="s">
        <v>73</v>
      </c>
      <c r="F3864" s="21" t="s">
        <v>72</v>
      </c>
      <c r="G3864" s="21">
        <v>3</v>
      </c>
      <c r="H3864" s="21">
        <v>237</v>
      </c>
    </row>
    <row r="3865" spans="1:8" x14ac:dyDescent="0.25">
      <c r="A3865" s="21">
        <v>2035</v>
      </c>
      <c r="B3865" s="21">
        <v>3</v>
      </c>
      <c r="C3865" s="21">
        <v>2</v>
      </c>
      <c r="D3865" s="21" t="s">
        <v>75</v>
      </c>
      <c r="E3865" s="21" t="s">
        <v>73</v>
      </c>
      <c r="F3865" s="21" t="s">
        <v>72</v>
      </c>
      <c r="G3865" s="21">
        <v>4</v>
      </c>
      <c r="H3865" s="21">
        <v>141</v>
      </c>
    </row>
    <row r="3866" spans="1:8" x14ac:dyDescent="0.25">
      <c r="A3866" s="21">
        <v>2035</v>
      </c>
      <c r="B3866" s="21">
        <v>3</v>
      </c>
      <c r="C3866" s="21">
        <v>2</v>
      </c>
      <c r="D3866" s="21" t="s">
        <v>75</v>
      </c>
      <c r="E3866" s="21" t="s">
        <v>76</v>
      </c>
      <c r="F3866" s="21" t="s">
        <v>71</v>
      </c>
      <c r="G3866" s="21">
        <v>0</v>
      </c>
      <c r="H3866" s="21">
        <v>3</v>
      </c>
    </row>
    <row r="3867" spans="1:8" x14ac:dyDescent="0.25">
      <c r="A3867" s="21">
        <v>2035</v>
      </c>
      <c r="B3867" s="21">
        <v>3</v>
      </c>
      <c r="C3867" s="21">
        <v>2</v>
      </c>
      <c r="D3867" s="21" t="s">
        <v>75</v>
      </c>
      <c r="E3867" s="21" t="s">
        <v>76</v>
      </c>
      <c r="F3867" s="21" t="s">
        <v>71</v>
      </c>
      <c r="G3867" s="21">
        <v>1</v>
      </c>
      <c r="H3867" s="21">
        <v>59</v>
      </c>
    </row>
    <row r="3868" spans="1:8" x14ac:dyDescent="0.25">
      <c r="A3868" s="21">
        <v>2035</v>
      </c>
      <c r="B3868" s="21">
        <v>3</v>
      </c>
      <c r="C3868" s="21">
        <v>2</v>
      </c>
      <c r="D3868" s="21" t="s">
        <v>75</v>
      </c>
      <c r="E3868" s="21" t="s">
        <v>76</v>
      </c>
      <c r="F3868" s="21" t="s">
        <v>71</v>
      </c>
      <c r="G3868" s="21">
        <v>2</v>
      </c>
      <c r="H3868" s="21">
        <v>134</v>
      </c>
    </row>
    <row r="3869" spans="1:8" x14ac:dyDescent="0.25">
      <c r="A3869" s="21">
        <v>2035</v>
      </c>
      <c r="B3869" s="21">
        <v>3</v>
      </c>
      <c r="C3869" s="21">
        <v>2</v>
      </c>
      <c r="D3869" s="21" t="s">
        <v>75</v>
      </c>
      <c r="E3869" s="21" t="s">
        <v>76</v>
      </c>
      <c r="F3869" s="21" t="s">
        <v>71</v>
      </c>
      <c r="G3869" s="21">
        <v>3</v>
      </c>
      <c r="H3869" s="21">
        <v>59</v>
      </c>
    </row>
    <row r="3870" spans="1:8" x14ac:dyDescent="0.25">
      <c r="A3870" s="21">
        <v>2035</v>
      </c>
      <c r="B3870" s="21">
        <v>3</v>
      </c>
      <c r="C3870" s="21">
        <v>2</v>
      </c>
      <c r="D3870" s="21" t="s">
        <v>75</v>
      </c>
      <c r="E3870" s="21" t="s">
        <v>76</v>
      </c>
      <c r="F3870" s="21" t="s">
        <v>71</v>
      </c>
      <c r="G3870" s="21">
        <v>4</v>
      </c>
      <c r="H3870" s="21">
        <v>24</v>
      </c>
    </row>
    <row r="3871" spans="1:8" x14ac:dyDescent="0.25">
      <c r="A3871" s="21">
        <v>2035</v>
      </c>
      <c r="B3871" s="21">
        <v>3</v>
      </c>
      <c r="C3871" s="21">
        <v>2</v>
      </c>
      <c r="D3871" s="21" t="s">
        <v>75</v>
      </c>
      <c r="E3871" s="21" t="s">
        <v>76</v>
      </c>
      <c r="F3871" s="21" t="s">
        <v>72</v>
      </c>
      <c r="G3871" s="21">
        <v>0</v>
      </c>
      <c r="H3871" s="21">
        <v>34</v>
      </c>
    </row>
    <row r="3872" spans="1:8" x14ac:dyDescent="0.25">
      <c r="A3872" s="21">
        <v>2035</v>
      </c>
      <c r="B3872" s="21">
        <v>3</v>
      </c>
      <c r="C3872" s="21">
        <v>2</v>
      </c>
      <c r="D3872" s="21" t="s">
        <v>75</v>
      </c>
      <c r="E3872" s="21" t="s">
        <v>76</v>
      </c>
      <c r="F3872" s="21" t="s">
        <v>72</v>
      </c>
      <c r="G3872" s="21">
        <v>1</v>
      </c>
      <c r="H3872" s="21">
        <v>43</v>
      </c>
    </row>
    <row r="3873" spans="1:8" x14ac:dyDescent="0.25">
      <c r="A3873" s="21">
        <v>2035</v>
      </c>
      <c r="B3873" s="21">
        <v>3</v>
      </c>
      <c r="C3873" s="21">
        <v>2</v>
      </c>
      <c r="D3873" s="21" t="s">
        <v>75</v>
      </c>
      <c r="E3873" s="21" t="s">
        <v>76</v>
      </c>
      <c r="F3873" s="21" t="s">
        <v>72</v>
      </c>
      <c r="G3873" s="21">
        <v>2</v>
      </c>
      <c r="H3873" s="21">
        <v>63</v>
      </c>
    </row>
    <row r="3874" spans="1:8" x14ac:dyDescent="0.25">
      <c r="A3874" s="21">
        <v>2035</v>
      </c>
      <c r="B3874" s="21">
        <v>3</v>
      </c>
      <c r="C3874" s="21">
        <v>2</v>
      </c>
      <c r="D3874" s="21" t="s">
        <v>75</v>
      </c>
      <c r="E3874" s="21" t="s">
        <v>76</v>
      </c>
      <c r="F3874" s="21" t="s">
        <v>72</v>
      </c>
      <c r="G3874" s="21">
        <v>3</v>
      </c>
      <c r="H3874" s="21">
        <v>25</v>
      </c>
    </row>
    <row r="3875" spans="1:8" x14ac:dyDescent="0.25">
      <c r="A3875" s="21">
        <v>2035</v>
      </c>
      <c r="B3875" s="21">
        <v>3</v>
      </c>
      <c r="C3875" s="21">
        <v>2</v>
      </c>
      <c r="D3875" s="21" t="s">
        <v>75</v>
      </c>
      <c r="E3875" s="21" t="s">
        <v>76</v>
      </c>
      <c r="F3875" s="21" t="s">
        <v>72</v>
      </c>
      <c r="G3875" s="21">
        <v>4</v>
      </c>
      <c r="H3875" s="21">
        <v>18</v>
      </c>
    </row>
    <row r="3876" spans="1:8" x14ac:dyDescent="0.25">
      <c r="A3876" s="21">
        <v>2035</v>
      </c>
      <c r="B3876" s="21">
        <v>3</v>
      </c>
      <c r="C3876" s="21">
        <v>2</v>
      </c>
      <c r="D3876" s="21" t="s">
        <v>69</v>
      </c>
      <c r="E3876" s="21" t="s">
        <v>70</v>
      </c>
      <c r="F3876" s="21" t="s">
        <v>71</v>
      </c>
      <c r="G3876" s="21">
        <v>1</v>
      </c>
      <c r="H3876" s="21">
        <v>8</v>
      </c>
    </row>
    <row r="3877" spans="1:8" x14ac:dyDescent="0.25">
      <c r="A3877" s="21">
        <v>2035</v>
      </c>
      <c r="B3877" s="21">
        <v>3</v>
      </c>
      <c r="C3877" s="21">
        <v>2</v>
      </c>
      <c r="D3877" s="21" t="s">
        <v>69</v>
      </c>
      <c r="E3877" s="21" t="s">
        <v>70</v>
      </c>
      <c r="F3877" s="21" t="s">
        <v>71</v>
      </c>
      <c r="G3877" s="21">
        <v>2</v>
      </c>
      <c r="H3877" s="21">
        <v>48</v>
      </c>
    </row>
    <row r="3878" spans="1:8" x14ac:dyDescent="0.25">
      <c r="A3878" s="21">
        <v>2035</v>
      </c>
      <c r="B3878" s="21">
        <v>3</v>
      </c>
      <c r="C3878" s="21">
        <v>2</v>
      </c>
      <c r="D3878" s="21" t="s">
        <v>69</v>
      </c>
      <c r="E3878" s="21" t="s">
        <v>70</v>
      </c>
      <c r="F3878" s="21" t="s">
        <v>71</v>
      </c>
      <c r="G3878" s="21">
        <v>3</v>
      </c>
      <c r="H3878" s="21">
        <v>15</v>
      </c>
    </row>
    <row r="3879" spans="1:8" x14ac:dyDescent="0.25">
      <c r="A3879" s="21">
        <v>2035</v>
      </c>
      <c r="B3879" s="21">
        <v>3</v>
      </c>
      <c r="C3879" s="21">
        <v>2</v>
      </c>
      <c r="D3879" s="21" t="s">
        <v>69</v>
      </c>
      <c r="E3879" s="21" t="s">
        <v>70</v>
      </c>
      <c r="F3879" s="21" t="s">
        <v>71</v>
      </c>
      <c r="G3879" s="21">
        <v>4</v>
      </c>
      <c r="H3879" s="21">
        <v>9</v>
      </c>
    </row>
    <row r="3880" spans="1:8" x14ac:dyDescent="0.25">
      <c r="A3880" s="21">
        <v>2035</v>
      </c>
      <c r="B3880" s="21">
        <v>3</v>
      </c>
      <c r="C3880" s="21">
        <v>2</v>
      </c>
      <c r="D3880" s="21" t="s">
        <v>69</v>
      </c>
      <c r="E3880" s="21" t="s">
        <v>70</v>
      </c>
      <c r="F3880" s="21" t="s">
        <v>72</v>
      </c>
      <c r="G3880" s="21">
        <v>0</v>
      </c>
      <c r="H3880" s="21">
        <v>16</v>
      </c>
    </row>
    <row r="3881" spans="1:8" x14ac:dyDescent="0.25">
      <c r="A3881" s="21">
        <v>2035</v>
      </c>
      <c r="B3881" s="21">
        <v>3</v>
      </c>
      <c r="C3881" s="21">
        <v>2</v>
      </c>
      <c r="D3881" s="21" t="s">
        <v>69</v>
      </c>
      <c r="E3881" s="21" t="s">
        <v>70</v>
      </c>
      <c r="F3881" s="21" t="s">
        <v>72</v>
      </c>
      <c r="G3881" s="21">
        <v>1</v>
      </c>
      <c r="H3881" s="21">
        <v>262</v>
      </c>
    </row>
    <row r="3882" spans="1:8" x14ac:dyDescent="0.25">
      <c r="A3882" s="21">
        <v>2035</v>
      </c>
      <c r="B3882" s="21">
        <v>3</v>
      </c>
      <c r="C3882" s="21">
        <v>2</v>
      </c>
      <c r="D3882" s="21" t="s">
        <v>69</v>
      </c>
      <c r="E3882" s="21" t="s">
        <v>70</v>
      </c>
      <c r="F3882" s="21" t="s">
        <v>72</v>
      </c>
      <c r="G3882" s="21">
        <v>2</v>
      </c>
      <c r="H3882" s="21">
        <v>735</v>
      </c>
    </row>
    <row r="3883" spans="1:8" x14ac:dyDescent="0.25">
      <c r="A3883" s="21">
        <v>2035</v>
      </c>
      <c r="B3883" s="21">
        <v>3</v>
      </c>
      <c r="C3883" s="21">
        <v>2</v>
      </c>
      <c r="D3883" s="21" t="s">
        <v>69</v>
      </c>
      <c r="E3883" s="21" t="s">
        <v>70</v>
      </c>
      <c r="F3883" s="21" t="s">
        <v>72</v>
      </c>
      <c r="G3883" s="21">
        <v>3</v>
      </c>
      <c r="H3883" s="21">
        <v>385</v>
      </c>
    </row>
    <row r="3884" spans="1:8" x14ac:dyDescent="0.25">
      <c r="A3884" s="21">
        <v>2035</v>
      </c>
      <c r="B3884" s="21">
        <v>3</v>
      </c>
      <c r="C3884" s="21">
        <v>2</v>
      </c>
      <c r="D3884" s="21" t="s">
        <v>69</v>
      </c>
      <c r="E3884" s="21" t="s">
        <v>70</v>
      </c>
      <c r="F3884" s="21" t="s">
        <v>72</v>
      </c>
      <c r="G3884" s="21">
        <v>4</v>
      </c>
      <c r="H3884" s="21">
        <v>189</v>
      </c>
    </row>
    <row r="3885" spans="1:8" x14ac:dyDescent="0.25">
      <c r="A3885" s="21">
        <v>2035</v>
      </c>
      <c r="B3885" s="21">
        <v>3</v>
      </c>
      <c r="C3885" s="21">
        <v>2</v>
      </c>
      <c r="D3885" s="21" t="s">
        <v>69</v>
      </c>
      <c r="E3885" s="21" t="s">
        <v>74</v>
      </c>
      <c r="F3885" s="21" t="s">
        <v>72</v>
      </c>
      <c r="G3885" s="21">
        <v>0</v>
      </c>
      <c r="H3885" s="21">
        <v>1</v>
      </c>
    </row>
    <row r="3886" spans="1:8" x14ac:dyDescent="0.25">
      <c r="A3886" s="21">
        <v>2035</v>
      </c>
      <c r="B3886" s="21">
        <v>3</v>
      </c>
      <c r="C3886" s="21">
        <v>2</v>
      </c>
      <c r="D3886" s="21" t="s">
        <v>69</v>
      </c>
      <c r="E3886" s="21" t="s">
        <v>74</v>
      </c>
      <c r="F3886" s="21" t="s">
        <v>72</v>
      </c>
      <c r="G3886" s="21">
        <v>2</v>
      </c>
      <c r="H3886" s="21">
        <v>1</v>
      </c>
    </row>
    <row r="3887" spans="1:8" x14ac:dyDescent="0.25">
      <c r="A3887" s="21">
        <v>2035</v>
      </c>
      <c r="B3887" s="21">
        <v>3</v>
      </c>
      <c r="C3887" s="21">
        <v>2</v>
      </c>
      <c r="D3887" s="21" t="s">
        <v>69</v>
      </c>
      <c r="E3887" s="21" t="s">
        <v>73</v>
      </c>
      <c r="F3887" s="21" t="s">
        <v>71</v>
      </c>
      <c r="G3887" s="21">
        <v>0</v>
      </c>
      <c r="H3887" s="21">
        <v>2</v>
      </c>
    </row>
    <row r="3888" spans="1:8" x14ac:dyDescent="0.25">
      <c r="A3888" s="21">
        <v>2035</v>
      </c>
      <c r="B3888" s="21">
        <v>3</v>
      </c>
      <c r="C3888" s="21">
        <v>2</v>
      </c>
      <c r="D3888" s="21" t="s">
        <v>69</v>
      </c>
      <c r="E3888" s="21" t="s">
        <v>73</v>
      </c>
      <c r="F3888" s="21" t="s">
        <v>71</v>
      </c>
      <c r="G3888" s="21">
        <v>1</v>
      </c>
      <c r="H3888" s="21">
        <v>25</v>
      </c>
    </row>
    <row r="3889" spans="1:8" x14ac:dyDescent="0.25">
      <c r="A3889" s="21">
        <v>2035</v>
      </c>
      <c r="B3889" s="21">
        <v>3</v>
      </c>
      <c r="C3889" s="21">
        <v>2</v>
      </c>
      <c r="D3889" s="21" t="s">
        <v>69</v>
      </c>
      <c r="E3889" s="21" t="s">
        <v>73</v>
      </c>
      <c r="F3889" s="21" t="s">
        <v>71</v>
      </c>
      <c r="G3889" s="21">
        <v>2</v>
      </c>
      <c r="H3889" s="21">
        <v>55</v>
      </c>
    </row>
    <row r="3890" spans="1:8" x14ac:dyDescent="0.25">
      <c r="A3890" s="21">
        <v>2035</v>
      </c>
      <c r="B3890" s="21">
        <v>3</v>
      </c>
      <c r="C3890" s="21">
        <v>2</v>
      </c>
      <c r="D3890" s="21" t="s">
        <v>69</v>
      </c>
      <c r="E3890" s="21" t="s">
        <v>73</v>
      </c>
      <c r="F3890" s="21" t="s">
        <v>71</v>
      </c>
      <c r="G3890" s="21">
        <v>3</v>
      </c>
      <c r="H3890" s="21">
        <v>30</v>
      </c>
    </row>
    <row r="3891" spans="1:8" x14ac:dyDescent="0.25">
      <c r="A3891" s="21">
        <v>2035</v>
      </c>
      <c r="B3891" s="21">
        <v>3</v>
      </c>
      <c r="C3891" s="21">
        <v>2</v>
      </c>
      <c r="D3891" s="21" t="s">
        <v>69</v>
      </c>
      <c r="E3891" s="21" t="s">
        <v>73</v>
      </c>
      <c r="F3891" s="21" t="s">
        <v>71</v>
      </c>
      <c r="G3891" s="21">
        <v>4</v>
      </c>
      <c r="H3891" s="21">
        <v>31</v>
      </c>
    </row>
    <row r="3892" spans="1:8" x14ac:dyDescent="0.25">
      <c r="A3892" s="21">
        <v>2035</v>
      </c>
      <c r="B3892" s="21">
        <v>3</v>
      </c>
      <c r="C3892" s="21">
        <v>2</v>
      </c>
      <c r="D3892" s="21" t="s">
        <v>69</v>
      </c>
      <c r="E3892" s="21" t="s">
        <v>73</v>
      </c>
      <c r="F3892" s="21" t="s">
        <v>72</v>
      </c>
      <c r="G3892" s="21">
        <v>0</v>
      </c>
      <c r="H3892" s="21">
        <v>8</v>
      </c>
    </row>
    <row r="3893" spans="1:8" x14ac:dyDescent="0.25">
      <c r="A3893" s="21">
        <v>2035</v>
      </c>
      <c r="B3893" s="21">
        <v>3</v>
      </c>
      <c r="C3893" s="21">
        <v>2</v>
      </c>
      <c r="D3893" s="21" t="s">
        <v>69</v>
      </c>
      <c r="E3893" s="21" t="s">
        <v>73</v>
      </c>
      <c r="F3893" s="21" t="s">
        <v>72</v>
      </c>
      <c r="G3893" s="21">
        <v>1</v>
      </c>
      <c r="H3893" s="21">
        <v>30</v>
      </c>
    </row>
    <row r="3894" spans="1:8" x14ac:dyDescent="0.25">
      <c r="A3894" s="21">
        <v>2035</v>
      </c>
      <c r="B3894" s="21">
        <v>3</v>
      </c>
      <c r="C3894" s="21">
        <v>2</v>
      </c>
      <c r="D3894" s="21" t="s">
        <v>69</v>
      </c>
      <c r="E3894" s="21" t="s">
        <v>73</v>
      </c>
      <c r="F3894" s="21" t="s">
        <v>72</v>
      </c>
      <c r="G3894" s="21">
        <v>2</v>
      </c>
      <c r="H3894" s="21">
        <v>93</v>
      </c>
    </row>
    <row r="3895" spans="1:8" x14ac:dyDescent="0.25">
      <c r="A3895" s="21">
        <v>2035</v>
      </c>
      <c r="B3895" s="21">
        <v>3</v>
      </c>
      <c r="C3895" s="21">
        <v>2</v>
      </c>
      <c r="D3895" s="21" t="s">
        <v>69</v>
      </c>
      <c r="E3895" s="21" t="s">
        <v>73</v>
      </c>
      <c r="F3895" s="21" t="s">
        <v>72</v>
      </c>
      <c r="G3895" s="21">
        <v>3</v>
      </c>
      <c r="H3895" s="21">
        <v>49</v>
      </c>
    </row>
    <row r="3896" spans="1:8" x14ac:dyDescent="0.25">
      <c r="A3896" s="21">
        <v>2035</v>
      </c>
      <c r="B3896" s="21">
        <v>3</v>
      </c>
      <c r="C3896" s="21">
        <v>2</v>
      </c>
      <c r="D3896" s="21" t="s">
        <v>69</v>
      </c>
      <c r="E3896" s="21" t="s">
        <v>73</v>
      </c>
      <c r="F3896" s="21" t="s">
        <v>72</v>
      </c>
      <c r="G3896" s="21">
        <v>4</v>
      </c>
      <c r="H3896" s="21">
        <v>46</v>
      </c>
    </row>
    <row r="3897" spans="1:8" x14ac:dyDescent="0.25">
      <c r="A3897" s="21">
        <v>2035</v>
      </c>
      <c r="B3897" s="21">
        <v>3</v>
      </c>
      <c r="C3897" s="21">
        <v>2</v>
      </c>
      <c r="D3897" s="21" t="s">
        <v>69</v>
      </c>
      <c r="E3897" s="21" t="s">
        <v>76</v>
      </c>
      <c r="F3897" s="21" t="s">
        <v>71</v>
      </c>
      <c r="G3897" s="21">
        <v>1</v>
      </c>
      <c r="H3897" s="21">
        <v>2</v>
      </c>
    </row>
    <row r="3898" spans="1:8" x14ac:dyDescent="0.25">
      <c r="A3898" s="21">
        <v>2035</v>
      </c>
      <c r="B3898" s="21">
        <v>3</v>
      </c>
      <c r="C3898" s="21">
        <v>2</v>
      </c>
      <c r="D3898" s="21" t="s">
        <v>69</v>
      </c>
      <c r="E3898" s="21" t="s">
        <v>76</v>
      </c>
      <c r="F3898" s="21" t="s">
        <v>71</v>
      </c>
      <c r="G3898" s="21">
        <v>2</v>
      </c>
      <c r="H3898" s="21">
        <v>4</v>
      </c>
    </row>
    <row r="3899" spans="1:8" x14ac:dyDescent="0.25">
      <c r="A3899" s="21">
        <v>2035</v>
      </c>
      <c r="B3899" s="21">
        <v>3</v>
      </c>
      <c r="C3899" s="21">
        <v>2</v>
      </c>
      <c r="D3899" s="21" t="s">
        <v>69</v>
      </c>
      <c r="E3899" s="21" t="s">
        <v>76</v>
      </c>
      <c r="F3899" s="21" t="s">
        <v>71</v>
      </c>
      <c r="G3899" s="21">
        <v>3</v>
      </c>
      <c r="H3899" s="21">
        <v>1</v>
      </c>
    </row>
    <row r="3900" spans="1:8" x14ac:dyDescent="0.25">
      <c r="A3900" s="21">
        <v>2035</v>
      </c>
      <c r="B3900" s="21">
        <v>3</v>
      </c>
      <c r="C3900" s="21">
        <v>2</v>
      </c>
      <c r="D3900" s="21" t="s">
        <v>69</v>
      </c>
      <c r="E3900" s="21" t="s">
        <v>76</v>
      </c>
      <c r="F3900" s="21" t="s">
        <v>72</v>
      </c>
      <c r="G3900" s="21">
        <v>0</v>
      </c>
      <c r="H3900" s="21">
        <v>22</v>
      </c>
    </row>
    <row r="3901" spans="1:8" x14ac:dyDescent="0.25">
      <c r="A3901" s="21">
        <v>2035</v>
      </c>
      <c r="B3901" s="21">
        <v>3</v>
      </c>
      <c r="C3901" s="21">
        <v>2</v>
      </c>
      <c r="D3901" s="21" t="s">
        <v>69</v>
      </c>
      <c r="E3901" s="21" t="s">
        <v>76</v>
      </c>
      <c r="F3901" s="21" t="s">
        <v>72</v>
      </c>
      <c r="G3901" s="21">
        <v>1</v>
      </c>
      <c r="H3901" s="21">
        <v>21</v>
      </c>
    </row>
    <row r="3902" spans="1:8" x14ac:dyDescent="0.25">
      <c r="A3902" s="21">
        <v>2035</v>
      </c>
      <c r="B3902" s="21">
        <v>3</v>
      </c>
      <c r="C3902" s="21">
        <v>2</v>
      </c>
      <c r="D3902" s="21" t="s">
        <v>69</v>
      </c>
      <c r="E3902" s="21" t="s">
        <v>76</v>
      </c>
      <c r="F3902" s="21" t="s">
        <v>72</v>
      </c>
      <c r="G3902" s="21">
        <v>2</v>
      </c>
      <c r="H3902" s="21">
        <v>26</v>
      </c>
    </row>
    <row r="3903" spans="1:8" x14ac:dyDescent="0.25">
      <c r="A3903" s="21">
        <v>2035</v>
      </c>
      <c r="B3903" s="21">
        <v>3</v>
      </c>
      <c r="C3903" s="21">
        <v>2</v>
      </c>
      <c r="D3903" s="21" t="s">
        <v>69</v>
      </c>
      <c r="E3903" s="21" t="s">
        <v>76</v>
      </c>
      <c r="F3903" s="21" t="s">
        <v>72</v>
      </c>
      <c r="G3903" s="21">
        <v>3</v>
      </c>
      <c r="H3903" s="21">
        <v>8</v>
      </c>
    </row>
    <row r="3904" spans="1:8" x14ac:dyDescent="0.25">
      <c r="A3904" s="21">
        <v>2035</v>
      </c>
      <c r="B3904" s="21">
        <v>3</v>
      </c>
      <c r="C3904" s="21">
        <v>2</v>
      </c>
      <c r="D3904" s="21" t="s">
        <v>69</v>
      </c>
      <c r="E3904" s="21" t="s">
        <v>76</v>
      </c>
      <c r="F3904" s="21" t="s">
        <v>72</v>
      </c>
      <c r="G3904" s="21">
        <v>4</v>
      </c>
      <c r="H3904" s="21">
        <v>3</v>
      </c>
    </row>
    <row r="3905" spans="1:8" x14ac:dyDescent="0.25">
      <c r="A3905" s="21">
        <v>2035</v>
      </c>
      <c r="B3905" s="21">
        <v>3</v>
      </c>
      <c r="C3905" s="21">
        <v>2</v>
      </c>
      <c r="D3905" s="21" t="s">
        <v>77</v>
      </c>
      <c r="E3905" s="21" t="s">
        <v>70</v>
      </c>
      <c r="F3905" s="21" t="s">
        <v>71</v>
      </c>
      <c r="G3905" s="21">
        <v>0</v>
      </c>
      <c r="H3905" s="21">
        <v>91</v>
      </c>
    </row>
    <row r="3906" spans="1:8" x14ac:dyDescent="0.25">
      <c r="A3906" s="21">
        <v>2035</v>
      </c>
      <c r="B3906" s="21">
        <v>3</v>
      </c>
      <c r="C3906" s="21">
        <v>2</v>
      </c>
      <c r="D3906" s="21" t="s">
        <v>77</v>
      </c>
      <c r="E3906" s="21" t="s">
        <v>70</v>
      </c>
      <c r="F3906" s="21" t="s">
        <v>71</v>
      </c>
      <c r="G3906" s="21">
        <v>1</v>
      </c>
      <c r="H3906" s="21">
        <v>1023</v>
      </c>
    </row>
    <row r="3907" spans="1:8" x14ac:dyDescent="0.25">
      <c r="A3907" s="21">
        <v>2035</v>
      </c>
      <c r="B3907" s="21">
        <v>3</v>
      </c>
      <c r="C3907" s="21">
        <v>2</v>
      </c>
      <c r="D3907" s="21" t="s">
        <v>77</v>
      </c>
      <c r="E3907" s="21" t="s">
        <v>70</v>
      </c>
      <c r="F3907" s="21" t="s">
        <v>71</v>
      </c>
      <c r="G3907" s="21">
        <v>2</v>
      </c>
      <c r="H3907" s="21">
        <v>3555</v>
      </c>
    </row>
    <row r="3908" spans="1:8" x14ac:dyDescent="0.25">
      <c r="A3908" s="21">
        <v>2035</v>
      </c>
      <c r="B3908" s="21">
        <v>3</v>
      </c>
      <c r="C3908" s="21">
        <v>2</v>
      </c>
      <c r="D3908" s="21" t="s">
        <v>77</v>
      </c>
      <c r="E3908" s="21" t="s">
        <v>70</v>
      </c>
      <c r="F3908" s="21" t="s">
        <v>71</v>
      </c>
      <c r="G3908" s="21">
        <v>3</v>
      </c>
      <c r="H3908" s="21">
        <v>1580</v>
      </c>
    </row>
    <row r="3909" spans="1:8" x14ac:dyDescent="0.25">
      <c r="A3909" s="21">
        <v>2035</v>
      </c>
      <c r="B3909" s="21">
        <v>3</v>
      </c>
      <c r="C3909" s="21">
        <v>2</v>
      </c>
      <c r="D3909" s="21" t="s">
        <v>77</v>
      </c>
      <c r="E3909" s="21" t="s">
        <v>70</v>
      </c>
      <c r="F3909" s="21" t="s">
        <v>71</v>
      </c>
      <c r="G3909" s="21">
        <v>4</v>
      </c>
      <c r="H3909" s="21">
        <v>918</v>
      </c>
    </row>
    <row r="3910" spans="1:8" x14ac:dyDescent="0.25">
      <c r="A3910" s="21">
        <v>2035</v>
      </c>
      <c r="B3910" s="21">
        <v>3</v>
      </c>
      <c r="C3910" s="21">
        <v>2</v>
      </c>
      <c r="D3910" s="21" t="s">
        <v>77</v>
      </c>
      <c r="E3910" s="21" t="s">
        <v>70</v>
      </c>
      <c r="F3910" s="21" t="s">
        <v>72</v>
      </c>
      <c r="G3910" s="21">
        <v>0</v>
      </c>
      <c r="H3910" s="21">
        <v>34</v>
      </c>
    </row>
    <row r="3911" spans="1:8" x14ac:dyDescent="0.25">
      <c r="A3911" s="21">
        <v>2035</v>
      </c>
      <c r="B3911" s="21">
        <v>3</v>
      </c>
      <c r="C3911" s="21">
        <v>2</v>
      </c>
      <c r="D3911" s="21" t="s">
        <v>77</v>
      </c>
      <c r="E3911" s="21" t="s">
        <v>70</v>
      </c>
      <c r="F3911" s="21" t="s">
        <v>72</v>
      </c>
      <c r="G3911" s="21">
        <v>1</v>
      </c>
      <c r="H3911" s="21">
        <v>631</v>
      </c>
    </row>
    <row r="3912" spans="1:8" x14ac:dyDescent="0.25">
      <c r="A3912" s="21">
        <v>2035</v>
      </c>
      <c r="B3912" s="21">
        <v>3</v>
      </c>
      <c r="C3912" s="21">
        <v>2</v>
      </c>
      <c r="D3912" s="21" t="s">
        <v>77</v>
      </c>
      <c r="E3912" s="21" t="s">
        <v>70</v>
      </c>
      <c r="F3912" s="21" t="s">
        <v>72</v>
      </c>
      <c r="G3912" s="21">
        <v>2</v>
      </c>
      <c r="H3912" s="21">
        <v>1903</v>
      </c>
    </row>
    <row r="3913" spans="1:8" x14ac:dyDescent="0.25">
      <c r="A3913" s="21">
        <v>2035</v>
      </c>
      <c r="B3913" s="21">
        <v>3</v>
      </c>
      <c r="C3913" s="21">
        <v>2</v>
      </c>
      <c r="D3913" s="21" t="s">
        <v>77</v>
      </c>
      <c r="E3913" s="21" t="s">
        <v>70</v>
      </c>
      <c r="F3913" s="21" t="s">
        <v>72</v>
      </c>
      <c r="G3913" s="21">
        <v>3</v>
      </c>
      <c r="H3913" s="21">
        <v>959</v>
      </c>
    </row>
    <row r="3914" spans="1:8" x14ac:dyDescent="0.25">
      <c r="A3914" s="21">
        <v>2035</v>
      </c>
      <c r="B3914" s="21">
        <v>3</v>
      </c>
      <c r="C3914" s="21">
        <v>2</v>
      </c>
      <c r="D3914" s="21" t="s">
        <v>77</v>
      </c>
      <c r="E3914" s="21" t="s">
        <v>70</v>
      </c>
      <c r="F3914" s="21" t="s">
        <v>72</v>
      </c>
      <c r="G3914" s="21">
        <v>4</v>
      </c>
      <c r="H3914" s="21">
        <v>528</v>
      </c>
    </row>
    <row r="3915" spans="1:8" x14ac:dyDescent="0.25">
      <c r="A3915" s="21">
        <v>2035</v>
      </c>
      <c r="B3915" s="21">
        <v>3</v>
      </c>
      <c r="C3915" s="21">
        <v>2</v>
      </c>
      <c r="D3915" s="21" t="s">
        <v>77</v>
      </c>
      <c r="E3915" s="21" t="s">
        <v>74</v>
      </c>
      <c r="F3915" s="21" t="s">
        <v>71</v>
      </c>
      <c r="G3915" s="21">
        <v>0</v>
      </c>
      <c r="H3915" s="21">
        <v>7</v>
      </c>
    </row>
    <row r="3916" spans="1:8" x14ac:dyDescent="0.25">
      <c r="A3916" s="21">
        <v>2035</v>
      </c>
      <c r="B3916" s="21">
        <v>3</v>
      </c>
      <c r="C3916" s="21">
        <v>2</v>
      </c>
      <c r="D3916" s="21" t="s">
        <v>77</v>
      </c>
      <c r="E3916" s="21" t="s">
        <v>74</v>
      </c>
      <c r="F3916" s="21" t="s">
        <v>71</v>
      </c>
      <c r="G3916" s="21">
        <v>1</v>
      </c>
      <c r="H3916" s="21">
        <v>13</v>
      </c>
    </row>
    <row r="3917" spans="1:8" x14ac:dyDescent="0.25">
      <c r="A3917" s="21">
        <v>2035</v>
      </c>
      <c r="B3917" s="21">
        <v>3</v>
      </c>
      <c r="C3917" s="21">
        <v>2</v>
      </c>
      <c r="D3917" s="21" t="s">
        <v>77</v>
      </c>
      <c r="E3917" s="21" t="s">
        <v>74</v>
      </c>
      <c r="F3917" s="21" t="s">
        <v>71</v>
      </c>
      <c r="G3917" s="21">
        <v>2</v>
      </c>
      <c r="H3917" s="21">
        <v>38</v>
      </c>
    </row>
    <row r="3918" spans="1:8" x14ac:dyDescent="0.25">
      <c r="A3918" s="21">
        <v>2035</v>
      </c>
      <c r="B3918" s="21">
        <v>3</v>
      </c>
      <c r="C3918" s="21">
        <v>2</v>
      </c>
      <c r="D3918" s="21" t="s">
        <v>77</v>
      </c>
      <c r="E3918" s="21" t="s">
        <v>74</v>
      </c>
      <c r="F3918" s="21" t="s">
        <v>71</v>
      </c>
      <c r="G3918" s="21">
        <v>3</v>
      </c>
      <c r="H3918" s="21">
        <v>22</v>
      </c>
    </row>
    <row r="3919" spans="1:8" x14ac:dyDescent="0.25">
      <c r="A3919" s="21">
        <v>2035</v>
      </c>
      <c r="B3919" s="21">
        <v>3</v>
      </c>
      <c r="C3919" s="21">
        <v>2</v>
      </c>
      <c r="D3919" s="21" t="s">
        <v>77</v>
      </c>
      <c r="E3919" s="21" t="s">
        <v>74</v>
      </c>
      <c r="F3919" s="21" t="s">
        <v>71</v>
      </c>
      <c r="G3919" s="21">
        <v>4</v>
      </c>
      <c r="H3919" s="21">
        <v>9</v>
      </c>
    </row>
    <row r="3920" spans="1:8" x14ac:dyDescent="0.25">
      <c r="A3920" s="21">
        <v>2035</v>
      </c>
      <c r="B3920" s="21">
        <v>3</v>
      </c>
      <c r="C3920" s="21">
        <v>2</v>
      </c>
      <c r="D3920" s="21" t="s">
        <v>77</v>
      </c>
      <c r="E3920" s="21" t="s">
        <v>74</v>
      </c>
      <c r="F3920" s="21" t="s">
        <v>72</v>
      </c>
      <c r="G3920" s="21">
        <v>1</v>
      </c>
      <c r="H3920" s="21">
        <v>2</v>
      </c>
    </row>
    <row r="3921" spans="1:8" x14ac:dyDescent="0.25">
      <c r="A3921" s="21">
        <v>2035</v>
      </c>
      <c r="B3921" s="21">
        <v>3</v>
      </c>
      <c r="C3921" s="21">
        <v>2</v>
      </c>
      <c r="D3921" s="21" t="s">
        <v>77</v>
      </c>
      <c r="E3921" s="21" t="s">
        <v>74</v>
      </c>
      <c r="F3921" s="21" t="s">
        <v>72</v>
      </c>
      <c r="G3921" s="21">
        <v>2</v>
      </c>
      <c r="H3921" s="21">
        <v>2</v>
      </c>
    </row>
    <row r="3922" spans="1:8" x14ac:dyDescent="0.25">
      <c r="A3922" s="21">
        <v>2035</v>
      </c>
      <c r="B3922" s="21">
        <v>3</v>
      </c>
      <c r="C3922" s="21">
        <v>2</v>
      </c>
      <c r="D3922" s="21" t="s">
        <v>77</v>
      </c>
      <c r="E3922" s="21" t="s">
        <v>73</v>
      </c>
      <c r="F3922" s="21" t="s">
        <v>71</v>
      </c>
      <c r="G3922" s="21">
        <v>0</v>
      </c>
      <c r="H3922" s="21">
        <v>155</v>
      </c>
    </row>
    <row r="3923" spans="1:8" x14ac:dyDescent="0.25">
      <c r="A3923" s="21">
        <v>2035</v>
      </c>
      <c r="B3923" s="21">
        <v>3</v>
      </c>
      <c r="C3923" s="21">
        <v>2</v>
      </c>
      <c r="D3923" s="21" t="s">
        <v>77</v>
      </c>
      <c r="E3923" s="21" t="s">
        <v>73</v>
      </c>
      <c r="F3923" s="21" t="s">
        <v>71</v>
      </c>
      <c r="G3923" s="21">
        <v>1</v>
      </c>
      <c r="H3923" s="21">
        <v>1217</v>
      </c>
    </row>
    <row r="3924" spans="1:8" x14ac:dyDescent="0.25">
      <c r="A3924" s="21">
        <v>2035</v>
      </c>
      <c r="B3924" s="21">
        <v>3</v>
      </c>
      <c r="C3924" s="21">
        <v>2</v>
      </c>
      <c r="D3924" s="21" t="s">
        <v>77</v>
      </c>
      <c r="E3924" s="21" t="s">
        <v>73</v>
      </c>
      <c r="F3924" s="21" t="s">
        <v>71</v>
      </c>
      <c r="G3924" s="21">
        <v>2</v>
      </c>
      <c r="H3924" s="21">
        <v>2859</v>
      </c>
    </row>
    <row r="3925" spans="1:8" x14ac:dyDescent="0.25">
      <c r="A3925" s="21">
        <v>2035</v>
      </c>
      <c r="B3925" s="21">
        <v>3</v>
      </c>
      <c r="C3925" s="21">
        <v>2</v>
      </c>
      <c r="D3925" s="21" t="s">
        <v>77</v>
      </c>
      <c r="E3925" s="21" t="s">
        <v>73</v>
      </c>
      <c r="F3925" s="21" t="s">
        <v>71</v>
      </c>
      <c r="G3925" s="21">
        <v>3</v>
      </c>
      <c r="H3925" s="21">
        <v>1397</v>
      </c>
    </row>
    <row r="3926" spans="1:8" x14ac:dyDescent="0.25">
      <c r="A3926" s="21">
        <v>2035</v>
      </c>
      <c r="B3926" s="21">
        <v>3</v>
      </c>
      <c r="C3926" s="21">
        <v>2</v>
      </c>
      <c r="D3926" s="21" t="s">
        <v>77</v>
      </c>
      <c r="E3926" s="21" t="s">
        <v>73</v>
      </c>
      <c r="F3926" s="21" t="s">
        <v>71</v>
      </c>
      <c r="G3926" s="21">
        <v>4</v>
      </c>
      <c r="H3926" s="21">
        <v>1089</v>
      </c>
    </row>
    <row r="3927" spans="1:8" x14ac:dyDescent="0.25">
      <c r="A3927" s="21">
        <v>2035</v>
      </c>
      <c r="B3927" s="21">
        <v>3</v>
      </c>
      <c r="C3927" s="21">
        <v>2</v>
      </c>
      <c r="D3927" s="21" t="s">
        <v>77</v>
      </c>
      <c r="E3927" s="21" t="s">
        <v>73</v>
      </c>
      <c r="F3927" s="21" t="s">
        <v>72</v>
      </c>
      <c r="G3927" s="21">
        <v>0</v>
      </c>
      <c r="H3927" s="21">
        <v>24</v>
      </c>
    </row>
    <row r="3928" spans="1:8" x14ac:dyDescent="0.25">
      <c r="A3928" s="21">
        <v>2035</v>
      </c>
      <c r="B3928" s="21">
        <v>3</v>
      </c>
      <c r="C3928" s="21">
        <v>2</v>
      </c>
      <c r="D3928" s="21" t="s">
        <v>77</v>
      </c>
      <c r="E3928" s="21" t="s">
        <v>73</v>
      </c>
      <c r="F3928" s="21" t="s">
        <v>72</v>
      </c>
      <c r="G3928" s="21">
        <v>1</v>
      </c>
      <c r="H3928" s="21">
        <v>72</v>
      </c>
    </row>
    <row r="3929" spans="1:8" x14ac:dyDescent="0.25">
      <c r="A3929" s="21">
        <v>2035</v>
      </c>
      <c r="B3929" s="21">
        <v>3</v>
      </c>
      <c r="C3929" s="21">
        <v>2</v>
      </c>
      <c r="D3929" s="21" t="s">
        <v>77</v>
      </c>
      <c r="E3929" s="21" t="s">
        <v>73</v>
      </c>
      <c r="F3929" s="21" t="s">
        <v>72</v>
      </c>
      <c r="G3929" s="21">
        <v>2</v>
      </c>
      <c r="H3929" s="21">
        <v>226</v>
      </c>
    </row>
    <row r="3930" spans="1:8" x14ac:dyDescent="0.25">
      <c r="A3930" s="21">
        <v>2035</v>
      </c>
      <c r="B3930" s="21">
        <v>3</v>
      </c>
      <c r="C3930" s="21">
        <v>2</v>
      </c>
      <c r="D3930" s="21" t="s">
        <v>77</v>
      </c>
      <c r="E3930" s="21" t="s">
        <v>73</v>
      </c>
      <c r="F3930" s="21" t="s">
        <v>72</v>
      </c>
      <c r="G3930" s="21">
        <v>3</v>
      </c>
      <c r="H3930" s="21">
        <v>154</v>
      </c>
    </row>
    <row r="3931" spans="1:8" x14ac:dyDescent="0.25">
      <c r="A3931" s="21">
        <v>2035</v>
      </c>
      <c r="B3931" s="21">
        <v>3</v>
      </c>
      <c r="C3931" s="21">
        <v>2</v>
      </c>
      <c r="D3931" s="21" t="s">
        <v>77</v>
      </c>
      <c r="E3931" s="21" t="s">
        <v>73</v>
      </c>
      <c r="F3931" s="21" t="s">
        <v>72</v>
      </c>
      <c r="G3931" s="21">
        <v>4</v>
      </c>
      <c r="H3931" s="21">
        <v>122</v>
      </c>
    </row>
    <row r="3932" spans="1:8" x14ac:dyDescent="0.25">
      <c r="A3932" s="21">
        <v>2035</v>
      </c>
      <c r="B3932" s="21">
        <v>3</v>
      </c>
      <c r="C3932" s="21">
        <v>2</v>
      </c>
      <c r="D3932" s="21" t="s">
        <v>77</v>
      </c>
      <c r="E3932" s="21" t="s">
        <v>76</v>
      </c>
      <c r="F3932" s="21" t="s">
        <v>71</v>
      </c>
      <c r="G3932" s="21">
        <v>0</v>
      </c>
      <c r="H3932" s="21">
        <v>29</v>
      </c>
    </row>
    <row r="3933" spans="1:8" x14ac:dyDescent="0.25">
      <c r="A3933" s="21">
        <v>2035</v>
      </c>
      <c r="B3933" s="21">
        <v>3</v>
      </c>
      <c r="C3933" s="21">
        <v>2</v>
      </c>
      <c r="D3933" s="21" t="s">
        <v>77</v>
      </c>
      <c r="E3933" s="21" t="s">
        <v>76</v>
      </c>
      <c r="F3933" s="21" t="s">
        <v>71</v>
      </c>
      <c r="G3933" s="21">
        <v>1</v>
      </c>
      <c r="H3933" s="21">
        <v>26</v>
      </c>
    </row>
    <row r="3934" spans="1:8" x14ac:dyDescent="0.25">
      <c r="A3934" s="21">
        <v>2035</v>
      </c>
      <c r="B3934" s="21">
        <v>3</v>
      </c>
      <c r="C3934" s="21">
        <v>2</v>
      </c>
      <c r="D3934" s="21" t="s">
        <v>77</v>
      </c>
      <c r="E3934" s="21" t="s">
        <v>76</v>
      </c>
      <c r="F3934" s="21" t="s">
        <v>71</v>
      </c>
      <c r="G3934" s="21">
        <v>2</v>
      </c>
      <c r="H3934" s="21">
        <v>72</v>
      </c>
    </row>
    <row r="3935" spans="1:8" x14ac:dyDescent="0.25">
      <c r="A3935" s="21">
        <v>2035</v>
      </c>
      <c r="B3935" s="21">
        <v>3</v>
      </c>
      <c r="C3935" s="21">
        <v>2</v>
      </c>
      <c r="D3935" s="21" t="s">
        <v>77</v>
      </c>
      <c r="E3935" s="21" t="s">
        <v>76</v>
      </c>
      <c r="F3935" s="21" t="s">
        <v>71</v>
      </c>
      <c r="G3935" s="21">
        <v>3</v>
      </c>
      <c r="H3935" s="21">
        <v>25</v>
      </c>
    </row>
    <row r="3936" spans="1:8" x14ac:dyDescent="0.25">
      <c r="A3936" s="21">
        <v>2035</v>
      </c>
      <c r="B3936" s="21">
        <v>3</v>
      </c>
      <c r="C3936" s="21">
        <v>2</v>
      </c>
      <c r="D3936" s="21" t="s">
        <v>77</v>
      </c>
      <c r="E3936" s="21" t="s">
        <v>76</v>
      </c>
      <c r="F3936" s="21" t="s">
        <v>71</v>
      </c>
      <c r="G3936" s="21">
        <v>4</v>
      </c>
      <c r="H3936" s="21">
        <v>24</v>
      </c>
    </row>
    <row r="3937" spans="1:8" x14ac:dyDescent="0.25">
      <c r="A3937" s="21">
        <v>2035</v>
      </c>
      <c r="B3937" s="21">
        <v>3</v>
      </c>
      <c r="C3937" s="21">
        <v>2</v>
      </c>
      <c r="D3937" s="21" t="s">
        <v>77</v>
      </c>
      <c r="E3937" s="21" t="s">
        <v>76</v>
      </c>
      <c r="F3937" s="21" t="s">
        <v>72</v>
      </c>
      <c r="G3937" s="21">
        <v>0</v>
      </c>
      <c r="H3937" s="21">
        <v>41</v>
      </c>
    </row>
    <row r="3938" spans="1:8" x14ac:dyDescent="0.25">
      <c r="A3938" s="21">
        <v>2035</v>
      </c>
      <c r="B3938" s="21">
        <v>3</v>
      </c>
      <c r="C3938" s="21">
        <v>2</v>
      </c>
      <c r="D3938" s="21" t="s">
        <v>77</v>
      </c>
      <c r="E3938" s="21" t="s">
        <v>76</v>
      </c>
      <c r="F3938" s="21" t="s">
        <v>72</v>
      </c>
      <c r="G3938" s="21">
        <v>1</v>
      </c>
      <c r="H3938" s="21">
        <v>36</v>
      </c>
    </row>
    <row r="3939" spans="1:8" x14ac:dyDescent="0.25">
      <c r="A3939" s="21">
        <v>2035</v>
      </c>
      <c r="B3939" s="21">
        <v>3</v>
      </c>
      <c r="C3939" s="21">
        <v>2</v>
      </c>
      <c r="D3939" s="21" t="s">
        <v>77</v>
      </c>
      <c r="E3939" s="21" t="s">
        <v>76</v>
      </c>
      <c r="F3939" s="21" t="s">
        <v>72</v>
      </c>
      <c r="G3939" s="21">
        <v>2</v>
      </c>
      <c r="H3939" s="21">
        <v>63</v>
      </c>
    </row>
    <row r="3940" spans="1:8" x14ac:dyDescent="0.25">
      <c r="A3940" s="21">
        <v>2035</v>
      </c>
      <c r="B3940" s="21">
        <v>3</v>
      </c>
      <c r="C3940" s="21">
        <v>2</v>
      </c>
      <c r="D3940" s="21" t="s">
        <v>77</v>
      </c>
      <c r="E3940" s="21" t="s">
        <v>76</v>
      </c>
      <c r="F3940" s="21" t="s">
        <v>72</v>
      </c>
      <c r="G3940" s="21">
        <v>3</v>
      </c>
      <c r="H3940" s="21">
        <v>31</v>
      </c>
    </row>
    <row r="3941" spans="1:8" x14ac:dyDescent="0.25">
      <c r="A3941" s="21">
        <v>2035</v>
      </c>
      <c r="B3941" s="21">
        <v>3</v>
      </c>
      <c r="C3941" s="21">
        <v>2</v>
      </c>
      <c r="D3941" s="21" t="s">
        <v>77</v>
      </c>
      <c r="E3941" s="21" t="s">
        <v>76</v>
      </c>
      <c r="F3941" s="21" t="s">
        <v>72</v>
      </c>
      <c r="G3941" s="21">
        <v>4</v>
      </c>
      <c r="H3941" s="21">
        <v>20</v>
      </c>
    </row>
    <row r="3942" spans="1:8" x14ac:dyDescent="0.25">
      <c r="A3942" s="21">
        <v>2035</v>
      </c>
      <c r="B3942" s="21">
        <v>3</v>
      </c>
      <c r="C3942" s="21">
        <v>2</v>
      </c>
      <c r="D3942" s="21" t="s">
        <v>79</v>
      </c>
      <c r="E3942" s="21" t="s">
        <v>70</v>
      </c>
      <c r="F3942" s="21" t="s">
        <v>71</v>
      </c>
      <c r="G3942" s="21">
        <v>0</v>
      </c>
      <c r="H3942" s="21">
        <v>19</v>
      </c>
    </row>
    <row r="3943" spans="1:8" x14ac:dyDescent="0.25">
      <c r="A3943" s="21">
        <v>2035</v>
      </c>
      <c r="B3943" s="21">
        <v>3</v>
      </c>
      <c r="C3943" s="21">
        <v>2</v>
      </c>
      <c r="D3943" s="21" t="s">
        <v>79</v>
      </c>
      <c r="E3943" s="21" t="s">
        <v>70</v>
      </c>
      <c r="F3943" s="21" t="s">
        <v>71</v>
      </c>
      <c r="G3943" s="21">
        <v>1</v>
      </c>
      <c r="H3943" s="21">
        <v>263</v>
      </c>
    </row>
    <row r="3944" spans="1:8" x14ac:dyDescent="0.25">
      <c r="A3944" s="21">
        <v>2035</v>
      </c>
      <c r="B3944" s="21">
        <v>3</v>
      </c>
      <c r="C3944" s="21">
        <v>2</v>
      </c>
      <c r="D3944" s="21" t="s">
        <v>79</v>
      </c>
      <c r="E3944" s="21" t="s">
        <v>70</v>
      </c>
      <c r="F3944" s="21" t="s">
        <v>71</v>
      </c>
      <c r="G3944" s="21">
        <v>2</v>
      </c>
      <c r="H3944" s="21">
        <v>886</v>
      </c>
    </row>
    <row r="3945" spans="1:8" x14ac:dyDescent="0.25">
      <c r="A3945" s="21">
        <v>2035</v>
      </c>
      <c r="B3945" s="21">
        <v>3</v>
      </c>
      <c r="C3945" s="21">
        <v>2</v>
      </c>
      <c r="D3945" s="21" t="s">
        <v>79</v>
      </c>
      <c r="E3945" s="21" t="s">
        <v>70</v>
      </c>
      <c r="F3945" s="21" t="s">
        <v>71</v>
      </c>
      <c r="G3945" s="21">
        <v>3</v>
      </c>
      <c r="H3945" s="21">
        <v>454</v>
      </c>
    </row>
    <row r="3946" spans="1:8" x14ac:dyDescent="0.25">
      <c r="A3946" s="21">
        <v>2035</v>
      </c>
      <c r="B3946" s="21">
        <v>3</v>
      </c>
      <c r="C3946" s="21">
        <v>2</v>
      </c>
      <c r="D3946" s="21" t="s">
        <v>79</v>
      </c>
      <c r="E3946" s="21" t="s">
        <v>70</v>
      </c>
      <c r="F3946" s="21" t="s">
        <v>71</v>
      </c>
      <c r="G3946" s="21">
        <v>4</v>
      </c>
      <c r="H3946" s="21">
        <v>276</v>
      </c>
    </row>
    <row r="3947" spans="1:8" x14ac:dyDescent="0.25">
      <c r="A3947" s="21">
        <v>2035</v>
      </c>
      <c r="B3947" s="21">
        <v>3</v>
      </c>
      <c r="C3947" s="21">
        <v>2</v>
      </c>
      <c r="D3947" s="21" t="s">
        <v>79</v>
      </c>
      <c r="E3947" s="21" t="s">
        <v>70</v>
      </c>
      <c r="F3947" s="21" t="s">
        <v>72</v>
      </c>
      <c r="G3947" s="21">
        <v>0</v>
      </c>
      <c r="H3947" s="21">
        <v>17</v>
      </c>
    </row>
    <row r="3948" spans="1:8" x14ac:dyDescent="0.25">
      <c r="A3948" s="21">
        <v>2035</v>
      </c>
      <c r="B3948" s="21">
        <v>3</v>
      </c>
      <c r="C3948" s="21">
        <v>2</v>
      </c>
      <c r="D3948" s="21" t="s">
        <v>79</v>
      </c>
      <c r="E3948" s="21" t="s">
        <v>70</v>
      </c>
      <c r="F3948" s="21" t="s">
        <v>72</v>
      </c>
      <c r="G3948" s="21">
        <v>1</v>
      </c>
      <c r="H3948" s="21">
        <v>328</v>
      </c>
    </row>
    <row r="3949" spans="1:8" x14ac:dyDescent="0.25">
      <c r="A3949" s="21">
        <v>2035</v>
      </c>
      <c r="B3949" s="21">
        <v>3</v>
      </c>
      <c r="C3949" s="21">
        <v>2</v>
      </c>
      <c r="D3949" s="21" t="s">
        <v>79</v>
      </c>
      <c r="E3949" s="21" t="s">
        <v>70</v>
      </c>
      <c r="F3949" s="21" t="s">
        <v>72</v>
      </c>
      <c r="G3949" s="21">
        <v>2</v>
      </c>
      <c r="H3949" s="21">
        <v>959</v>
      </c>
    </row>
    <row r="3950" spans="1:8" x14ac:dyDescent="0.25">
      <c r="A3950" s="21">
        <v>2035</v>
      </c>
      <c r="B3950" s="21">
        <v>3</v>
      </c>
      <c r="C3950" s="21">
        <v>2</v>
      </c>
      <c r="D3950" s="21" t="s">
        <v>79</v>
      </c>
      <c r="E3950" s="21" t="s">
        <v>70</v>
      </c>
      <c r="F3950" s="21" t="s">
        <v>72</v>
      </c>
      <c r="G3950" s="21">
        <v>3</v>
      </c>
      <c r="H3950" s="21">
        <v>499</v>
      </c>
    </row>
    <row r="3951" spans="1:8" x14ac:dyDescent="0.25">
      <c r="A3951" s="21">
        <v>2035</v>
      </c>
      <c r="B3951" s="21">
        <v>3</v>
      </c>
      <c r="C3951" s="21">
        <v>2</v>
      </c>
      <c r="D3951" s="21" t="s">
        <v>79</v>
      </c>
      <c r="E3951" s="21" t="s">
        <v>70</v>
      </c>
      <c r="F3951" s="21" t="s">
        <v>72</v>
      </c>
      <c r="G3951" s="21">
        <v>4</v>
      </c>
      <c r="H3951" s="21">
        <v>314</v>
      </c>
    </row>
    <row r="3952" spans="1:8" x14ac:dyDescent="0.25">
      <c r="A3952" s="21">
        <v>2035</v>
      </c>
      <c r="B3952" s="21">
        <v>3</v>
      </c>
      <c r="C3952" s="21">
        <v>2</v>
      </c>
      <c r="D3952" s="21" t="s">
        <v>79</v>
      </c>
      <c r="E3952" s="21" t="s">
        <v>74</v>
      </c>
      <c r="F3952" s="21" t="s">
        <v>71</v>
      </c>
      <c r="G3952" s="21">
        <v>1</v>
      </c>
      <c r="H3952" s="21">
        <v>3</v>
      </c>
    </row>
    <row r="3953" spans="1:8" x14ac:dyDescent="0.25">
      <c r="A3953" s="21">
        <v>2035</v>
      </c>
      <c r="B3953" s="21">
        <v>3</v>
      </c>
      <c r="C3953" s="21">
        <v>2</v>
      </c>
      <c r="D3953" s="21" t="s">
        <v>79</v>
      </c>
      <c r="E3953" s="21" t="s">
        <v>74</v>
      </c>
      <c r="F3953" s="21" t="s">
        <v>71</v>
      </c>
      <c r="G3953" s="21">
        <v>2</v>
      </c>
      <c r="H3953" s="21">
        <v>8</v>
      </c>
    </row>
    <row r="3954" spans="1:8" x14ac:dyDescent="0.25">
      <c r="A3954" s="21">
        <v>2035</v>
      </c>
      <c r="B3954" s="21">
        <v>3</v>
      </c>
      <c r="C3954" s="21">
        <v>2</v>
      </c>
      <c r="D3954" s="21" t="s">
        <v>79</v>
      </c>
      <c r="E3954" s="21" t="s">
        <v>74</v>
      </c>
      <c r="F3954" s="21" t="s">
        <v>71</v>
      </c>
      <c r="G3954" s="21">
        <v>3</v>
      </c>
      <c r="H3954" s="21">
        <v>8</v>
      </c>
    </row>
    <row r="3955" spans="1:8" x14ac:dyDescent="0.25">
      <c r="A3955" s="21">
        <v>2035</v>
      </c>
      <c r="B3955" s="21">
        <v>3</v>
      </c>
      <c r="C3955" s="21">
        <v>2</v>
      </c>
      <c r="D3955" s="21" t="s">
        <v>79</v>
      </c>
      <c r="E3955" s="21" t="s">
        <v>74</v>
      </c>
      <c r="F3955" s="21" t="s">
        <v>71</v>
      </c>
      <c r="G3955" s="21">
        <v>4</v>
      </c>
      <c r="H3955" s="21">
        <v>1</v>
      </c>
    </row>
    <row r="3956" spans="1:8" x14ac:dyDescent="0.25">
      <c r="A3956" s="21">
        <v>2035</v>
      </c>
      <c r="B3956" s="21">
        <v>3</v>
      </c>
      <c r="C3956" s="21">
        <v>2</v>
      </c>
      <c r="D3956" s="21" t="s">
        <v>79</v>
      </c>
      <c r="E3956" s="21" t="s">
        <v>73</v>
      </c>
      <c r="F3956" s="21" t="s">
        <v>71</v>
      </c>
      <c r="G3956" s="21">
        <v>0</v>
      </c>
      <c r="H3956" s="21">
        <v>53</v>
      </c>
    </row>
    <row r="3957" spans="1:8" x14ac:dyDescent="0.25">
      <c r="A3957" s="21">
        <v>2035</v>
      </c>
      <c r="B3957" s="21">
        <v>3</v>
      </c>
      <c r="C3957" s="21">
        <v>2</v>
      </c>
      <c r="D3957" s="21" t="s">
        <v>79</v>
      </c>
      <c r="E3957" s="21" t="s">
        <v>73</v>
      </c>
      <c r="F3957" s="21" t="s">
        <v>71</v>
      </c>
      <c r="G3957" s="21">
        <v>1</v>
      </c>
      <c r="H3957" s="21">
        <v>325</v>
      </c>
    </row>
    <row r="3958" spans="1:8" x14ac:dyDescent="0.25">
      <c r="A3958" s="21">
        <v>2035</v>
      </c>
      <c r="B3958" s="21">
        <v>3</v>
      </c>
      <c r="C3958" s="21">
        <v>2</v>
      </c>
      <c r="D3958" s="21" t="s">
        <v>79</v>
      </c>
      <c r="E3958" s="21" t="s">
        <v>73</v>
      </c>
      <c r="F3958" s="21" t="s">
        <v>71</v>
      </c>
      <c r="G3958" s="21">
        <v>2</v>
      </c>
      <c r="H3958" s="21">
        <v>766</v>
      </c>
    </row>
    <row r="3959" spans="1:8" x14ac:dyDescent="0.25">
      <c r="A3959" s="21">
        <v>2035</v>
      </c>
      <c r="B3959" s="21">
        <v>3</v>
      </c>
      <c r="C3959" s="21">
        <v>2</v>
      </c>
      <c r="D3959" s="21" t="s">
        <v>79</v>
      </c>
      <c r="E3959" s="21" t="s">
        <v>73</v>
      </c>
      <c r="F3959" s="21" t="s">
        <v>71</v>
      </c>
      <c r="G3959" s="21">
        <v>3</v>
      </c>
      <c r="H3959" s="21">
        <v>388</v>
      </c>
    </row>
    <row r="3960" spans="1:8" x14ac:dyDescent="0.25">
      <c r="A3960" s="21">
        <v>2035</v>
      </c>
      <c r="B3960" s="21">
        <v>3</v>
      </c>
      <c r="C3960" s="21">
        <v>2</v>
      </c>
      <c r="D3960" s="21" t="s">
        <v>79</v>
      </c>
      <c r="E3960" s="21" t="s">
        <v>73</v>
      </c>
      <c r="F3960" s="21" t="s">
        <v>71</v>
      </c>
      <c r="G3960" s="21">
        <v>4</v>
      </c>
      <c r="H3960" s="21">
        <v>322</v>
      </c>
    </row>
    <row r="3961" spans="1:8" x14ac:dyDescent="0.25">
      <c r="A3961" s="21">
        <v>2035</v>
      </c>
      <c r="B3961" s="21">
        <v>3</v>
      </c>
      <c r="C3961" s="21">
        <v>2</v>
      </c>
      <c r="D3961" s="21" t="s">
        <v>79</v>
      </c>
      <c r="E3961" s="21" t="s">
        <v>73</v>
      </c>
      <c r="F3961" s="21" t="s">
        <v>72</v>
      </c>
      <c r="G3961" s="21">
        <v>0</v>
      </c>
      <c r="H3961" s="21">
        <v>26</v>
      </c>
    </row>
    <row r="3962" spans="1:8" x14ac:dyDescent="0.25">
      <c r="A3962" s="21">
        <v>2035</v>
      </c>
      <c r="B3962" s="21">
        <v>3</v>
      </c>
      <c r="C3962" s="21">
        <v>2</v>
      </c>
      <c r="D3962" s="21" t="s">
        <v>79</v>
      </c>
      <c r="E3962" s="21" t="s">
        <v>73</v>
      </c>
      <c r="F3962" s="21" t="s">
        <v>72</v>
      </c>
      <c r="G3962" s="21">
        <v>1</v>
      </c>
      <c r="H3962" s="21">
        <v>39</v>
      </c>
    </row>
    <row r="3963" spans="1:8" x14ac:dyDescent="0.25">
      <c r="A3963" s="21">
        <v>2035</v>
      </c>
      <c r="B3963" s="21">
        <v>3</v>
      </c>
      <c r="C3963" s="21">
        <v>2</v>
      </c>
      <c r="D3963" s="21" t="s">
        <v>79</v>
      </c>
      <c r="E3963" s="21" t="s">
        <v>73</v>
      </c>
      <c r="F3963" s="21" t="s">
        <v>72</v>
      </c>
      <c r="G3963" s="21">
        <v>2</v>
      </c>
      <c r="H3963" s="21">
        <v>115</v>
      </c>
    </row>
    <row r="3964" spans="1:8" x14ac:dyDescent="0.25">
      <c r="A3964" s="21">
        <v>2035</v>
      </c>
      <c r="B3964" s="21">
        <v>3</v>
      </c>
      <c r="C3964" s="21">
        <v>2</v>
      </c>
      <c r="D3964" s="21" t="s">
        <v>79</v>
      </c>
      <c r="E3964" s="21" t="s">
        <v>73</v>
      </c>
      <c r="F3964" s="21" t="s">
        <v>72</v>
      </c>
      <c r="G3964" s="21">
        <v>3</v>
      </c>
      <c r="H3964" s="21">
        <v>83</v>
      </c>
    </row>
    <row r="3965" spans="1:8" x14ac:dyDescent="0.25">
      <c r="A3965" s="21">
        <v>2035</v>
      </c>
      <c r="B3965" s="21">
        <v>3</v>
      </c>
      <c r="C3965" s="21">
        <v>2</v>
      </c>
      <c r="D3965" s="21" t="s">
        <v>79</v>
      </c>
      <c r="E3965" s="21" t="s">
        <v>73</v>
      </c>
      <c r="F3965" s="21" t="s">
        <v>72</v>
      </c>
      <c r="G3965" s="21">
        <v>4</v>
      </c>
      <c r="H3965" s="21">
        <v>78</v>
      </c>
    </row>
    <row r="3966" spans="1:8" x14ac:dyDescent="0.25">
      <c r="A3966" s="21">
        <v>2035</v>
      </c>
      <c r="B3966" s="21">
        <v>3</v>
      </c>
      <c r="C3966" s="21">
        <v>2</v>
      </c>
      <c r="D3966" s="21" t="s">
        <v>79</v>
      </c>
      <c r="E3966" s="21" t="s">
        <v>76</v>
      </c>
      <c r="F3966" s="21" t="s">
        <v>71</v>
      </c>
      <c r="G3966" s="21">
        <v>0</v>
      </c>
      <c r="H3966" s="21">
        <v>13</v>
      </c>
    </row>
    <row r="3967" spans="1:8" x14ac:dyDescent="0.25">
      <c r="A3967" s="21">
        <v>2035</v>
      </c>
      <c r="B3967" s="21">
        <v>3</v>
      </c>
      <c r="C3967" s="21">
        <v>2</v>
      </c>
      <c r="D3967" s="21" t="s">
        <v>79</v>
      </c>
      <c r="E3967" s="21" t="s">
        <v>76</v>
      </c>
      <c r="F3967" s="21" t="s">
        <v>71</v>
      </c>
      <c r="G3967" s="21">
        <v>1</v>
      </c>
      <c r="H3967" s="21">
        <v>14</v>
      </c>
    </row>
    <row r="3968" spans="1:8" x14ac:dyDescent="0.25">
      <c r="A3968" s="21">
        <v>2035</v>
      </c>
      <c r="B3968" s="21">
        <v>3</v>
      </c>
      <c r="C3968" s="21">
        <v>2</v>
      </c>
      <c r="D3968" s="21" t="s">
        <v>79</v>
      </c>
      <c r="E3968" s="21" t="s">
        <v>76</v>
      </c>
      <c r="F3968" s="21" t="s">
        <v>71</v>
      </c>
      <c r="G3968" s="21">
        <v>2</v>
      </c>
      <c r="H3968" s="21">
        <v>36</v>
      </c>
    </row>
    <row r="3969" spans="1:8" x14ac:dyDescent="0.25">
      <c r="A3969" s="21">
        <v>2035</v>
      </c>
      <c r="B3969" s="21">
        <v>3</v>
      </c>
      <c r="C3969" s="21">
        <v>2</v>
      </c>
      <c r="D3969" s="21" t="s">
        <v>79</v>
      </c>
      <c r="E3969" s="21" t="s">
        <v>76</v>
      </c>
      <c r="F3969" s="21" t="s">
        <v>71</v>
      </c>
      <c r="G3969" s="21">
        <v>3</v>
      </c>
      <c r="H3969" s="21">
        <v>21</v>
      </c>
    </row>
    <row r="3970" spans="1:8" x14ac:dyDescent="0.25">
      <c r="A3970" s="21">
        <v>2035</v>
      </c>
      <c r="B3970" s="21">
        <v>3</v>
      </c>
      <c r="C3970" s="21">
        <v>2</v>
      </c>
      <c r="D3970" s="21" t="s">
        <v>79</v>
      </c>
      <c r="E3970" s="21" t="s">
        <v>76</v>
      </c>
      <c r="F3970" s="21" t="s">
        <v>71</v>
      </c>
      <c r="G3970" s="21">
        <v>4</v>
      </c>
      <c r="H3970" s="21">
        <v>21</v>
      </c>
    </row>
    <row r="3971" spans="1:8" x14ac:dyDescent="0.25">
      <c r="A3971" s="21">
        <v>2035</v>
      </c>
      <c r="B3971" s="21">
        <v>3</v>
      </c>
      <c r="C3971" s="21">
        <v>2</v>
      </c>
      <c r="D3971" s="21" t="s">
        <v>79</v>
      </c>
      <c r="E3971" s="21" t="s">
        <v>76</v>
      </c>
      <c r="F3971" s="21" t="s">
        <v>72</v>
      </c>
      <c r="G3971" s="21">
        <v>0</v>
      </c>
      <c r="H3971" s="21">
        <v>22</v>
      </c>
    </row>
    <row r="3972" spans="1:8" x14ac:dyDescent="0.25">
      <c r="A3972" s="21">
        <v>2035</v>
      </c>
      <c r="B3972" s="21">
        <v>3</v>
      </c>
      <c r="C3972" s="21">
        <v>2</v>
      </c>
      <c r="D3972" s="21" t="s">
        <v>79</v>
      </c>
      <c r="E3972" s="21" t="s">
        <v>76</v>
      </c>
      <c r="F3972" s="21" t="s">
        <v>72</v>
      </c>
      <c r="G3972" s="21">
        <v>1</v>
      </c>
      <c r="H3972" s="21">
        <v>21</v>
      </c>
    </row>
    <row r="3973" spans="1:8" x14ac:dyDescent="0.25">
      <c r="A3973" s="21">
        <v>2035</v>
      </c>
      <c r="B3973" s="21">
        <v>3</v>
      </c>
      <c r="C3973" s="21">
        <v>2</v>
      </c>
      <c r="D3973" s="21" t="s">
        <v>79</v>
      </c>
      <c r="E3973" s="21" t="s">
        <v>76</v>
      </c>
      <c r="F3973" s="21" t="s">
        <v>72</v>
      </c>
      <c r="G3973" s="21">
        <v>2</v>
      </c>
      <c r="H3973" s="21">
        <v>37</v>
      </c>
    </row>
    <row r="3974" spans="1:8" x14ac:dyDescent="0.25">
      <c r="A3974" s="21">
        <v>2035</v>
      </c>
      <c r="B3974" s="21">
        <v>3</v>
      </c>
      <c r="C3974" s="21">
        <v>2</v>
      </c>
      <c r="D3974" s="21" t="s">
        <v>79</v>
      </c>
      <c r="E3974" s="21" t="s">
        <v>76</v>
      </c>
      <c r="F3974" s="21" t="s">
        <v>72</v>
      </c>
      <c r="G3974" s="21">
        <v>3</v>
      </c>
      <c r="H3974" s="21">
        <v>11</v>
      </c>
    </row>
    <row r="3975" spans="1:8" x14ac:dyDescent="0.25">
      <c r="A3975" s="21">
        <v>2035</v>
      </c>
      <c r="B3975" s="21">
        <v>3</v>
      </c>
      <c r="C3975" s="21">
        <v>2</v>
      </c>
      <c r="D3975" s="21" t="s">
        <v>79</v>
      </c>
      <c r="E3975" s="21" t="s">
        <v>76</v>
      </c>
      <c r="F3975" s="21" t="s">
        <v>72</v>
      </c>
      <c r="G3975" s="21">
        <v>4</v>
      </c>
      <c r="H3975" s="21">
        <v>10</v>
      </c>
    </row>
    <row r="3976" spans="1:8" x14ac:dyDescent="0.25">
      <c r="A3976" s="21">
        <v>2035</v>
      </c>
      <c r="B3976" s="21">
        <v>3</v>
      </c>
      <c r="C3976" s="21">
        <v>2</v>
      </c>
      <c r="D3976" s="21" t="s">
        <v>78</v>
      </c>
      <c r="E3976" s="21" t="s">
        <v>70</v>
      </c>
      <c r="F3976" s="21" t="s">
        <v>71</v>
      </c>
      <c r="G3976" s="21">
        <v>0</v>
      </c>
      <c r="H3976" s="21">
        <v>47</v>
      </c>
    </row>
    <row r="3977" spans="1:8" x14ac:dyDescent="0.25">
      <c r="A3977" s="21">
        <v>2035</v>
      </c>
      <c r="B3977" s="21">
        <v>3</v>
      </c>
      <c r="C3977" s="21">
        <v>2</v>
      </c>
      <c r="D3977" s="21" t="s">
        <v>78</v>
      </c>
      <c r="E3977" s="21" t="s">
        <v>70</v>
      </c>
      <c r="F3977" s="21" t="s">
        <v>71</v>
      </c>
      <c r="G3977" s="21">
        <v>1</v>
      </c>
      <c r="H3977" s="21">
        <v>453</v>
      </c>
    </row>
    <row r="3978" spans="1:8" x14ac:dyDescent="0.25">
      <c r="A3978" s="21">
        <v>2035</v>
      </c>
      <c r="B3978" s="21">
        <v>3</v>
      </c>
      <c r="C3978" s="21">
        <v>2</v>
      </c>
      <c r="D3978" s="21" t="s">
        <v>78</v>
      </c>
      <c r="E3978" s="21" t="s">
        <v>70</v>
      </c>
      <c r="F3978" s="21" t="s">
        <v>71</v>
      </c>
      <c r="G3978" s="21">
        <v>2</v>
      </c>
      <c r="H3978" s="21">
        <v>1498</v>
      </c>
    </row>
    <row r="3979" spans="1:8" x14ac:dyDescent="0.25">
      <c r="A3979" s="21">
        <v>2035</v>
      </c>
      <c r="B3979" s="21">
        <v>3</v>
      </c>
      <c r="C3979" s="21">
        <v>2</v>
      </c>
      <c r="D3979" s="21" t="s">
        <v>78</v>
      </c>
      <c r="E3979" s="21" t="s">
        <v>70</v>
      </c>
      <c r="F3979" s="21" t="s">
        <v>71</v>
      </c>
      <c r="G3979" s="21">
        <v>3</v>
      </c>
      <c r="H3979" s="21">
        <v>719</v>
      </c>
    </row>
    <row r="3980" spans="1:8" x14ac:dyDescent="0.25">
      <c r="A3980" s="21">
        <v>2035</v>
      </c>
      <c r="B3980" s="21">
        <v>3</v>
      </c>
      <c r="C3980" s="21">
        <v>2</v>
      </c>
      <c r="D3980" s="21" t="s">
        <v>78</v>
      </c>
      <c r="E3980" s="21" t="s">
        <v>70</v>
      </c>
      <c r="F3980" s="21" t="s">
        <v>71</v>
      </c>
      <c r="G3980" s="21">
        <v>4</v>
      </c>
      <c r="H3980" s="21">
        <v>459</v>
      </c>
    </row>
    <row r="3981" spans="1:8" x14ac:dyDescent="0.25">
      <c r="A3981" s="21">
        <v>2035</v>
      </c>
      <c r="B3981" s="21">
        <v>3</v>
      </c>
      <c r="C3981" s="21">
        <v>2</v>
      </c>
      <c r="D3981" s="21" t="s">
        <v>78</v>
      </c>
      <c r="E3981" s="21" t="s">
        <v>70</v>
      </c>
      <c r="F3981" s="21" t="s">
        <v>72</v>
      </c>
      <c r="G3981" s="21">
        <v>0</v>
      </c>
      <c r="H3981" s="21">
        <v>60</v>
      </c>
    </row>
    <row r="3982" spans="1:8" x14ac:dyDescent="0.25">
      <c r="A3982" s="21">
        <v>2035</v>
      </c>
      <c r="B3982" s="21">
        <v>3</v>
      </c>
      <c r="C3982" s="21">
        <v>2</v>
      </c>
      <c r="D3982" s="21" t="s">
        <v>78</v>
      </c>
      <c r="E3982" s="21" t="s">
        <v>70</v>
      </c>
      <c r="F3982" s="21" t="s">
        <v>72</v>
      </c>
      <c r="G3982" s="21">
        <v>1</v>
      </c>
      <c r="H3982" s="21">
        <v>1036</v>
      </c>
    </row>
    <row r="3983" spans="1:8" x14ac:dyDescent="0.25">
      <c r="A3983" s="21">
        <v>2035</v>
      </c>
      <c r="B3983" s="21">
        <v>3</v>
      </c>
      <c r="C3983" s="21">
        <v>2</v>
      </c>
      <c r="D3983" s="21" t="s">
        <v>78</v>
      </c>
      <c r="E3983" s="21" t="s">
        <v>70</v>
      </c>
      <c r="F3983" s="21" t="s">
        <v>72</v>
      </c>
      <c r="G3983" s="21">
        <v>2</v>
      </c>
      <c r="H3983" s="21">
        <v>3153</v>
      </c>
    </row>
    <row r="3984" spans="1:8" x14ac:dyDescent="0.25">
      <c r="A3984" s="21">
        <v>2035</v>
      </c>
      <c r="B3984" s="21">
        <v>3</v>
      </c>
      <c r="C3984" s="21">
        <v>2</v>
      </c>
      <c r="D3984" s="21" t="s">
        <v>78</v>
      </c>
      <c r="E3984" s="21" t="s">
        <v>70</v>
      </c>
      <c r="F3984" s="21" t="s">
        <v>72</v>
      </c>
      <c r="G3984" s="21">
        <v>3</v>
      </c>
      <c r="H3984" s="21">
        <v>1650</v>
      </c>
    </row>
    <row r="3985" spans="1:8" x14ac:dyDescent="0.25">
      <c r="A3985" s="21">
        <v>2035</v>
      </c>
      <c r="B3985" s="21">
        <v>3</v>
      </c>
      <c r="C3985" s="21">
        <v>2</v>
      </c>
      <c r="D3985" s="21" t="s">
        <v>78</v>
      </c>
      <c r="E3985" s="21" t="s">
        <v>70</v>
      </c>
      <c r="F3985" s="21" t="s">
        <v>72</v>
      </c>
      <c r="G3985" s="21">
        <v>4</v>
      </c>
      <c r="H3985" s="21">
        <v>920</v>
      </c>
    </row>
    <row r="3986" spans="1:8" x14ac:dyDescent="0.25">
      <c r="A3986" s="21">
        <v>2035</v>
      </c>
      <c r="B3986" s="21">
        <v>3</v>
      </c>
      <c r="C3986" s="21">
        <v>2</v>
      </c>
      <c r="D3986" s="21" t="s">
        <v>78</v>
      </c>
      <c r="E3986" s="21" t="s">
        <v>74</v>
      </c>
      <c r="F3986" s="21" t="s">
        <v>71</v>
      </c>
      <c r="G3986" s="21">
        <v>1</v>
      </c>
      <c r="H3986" s="21">
        <v>4</v>
      </c>
    </row>
    <row r="3987" spans="1:8" x14ac:dyDescent="0.25">
      <c r="A3987" s="21">
        <v>2035</v>
      </c>
      <c r="B3987" s="21">
        <v>3</v>
      </c>
      <c r="C3987" s="21">
        <v>2</v>
      </c>
      <c r="D3987" s="21" t="s">
        <v>78</v>
      </c>
      <c r="E3987" s="21" t="s">
        <v>74</v>
      </c>
      <c r="F3987" s="21" t="s">
        <v>71</v>
      </c>
      <c r="G3987" s="21">
        <v>2</v>
      </c>
      <c r="H3987" s="21">
        <v>21</v>
      </c>
    </row>
    <row r="3988" spans="1:8" x14ac:dyDescent="0.25">
      <c r="A3988" s="21">
        <v>2035</v>
      </c>
      <c r="B3988" s="21">
        <v>3</v>
      </c>
      <c r="C3988" s="21">
        <v>2</v>
      </c>
      <c r="D3988" s="21" t="s">
        <v>78</v>
      </c>
      <c r="E3988" s="21" t="s">
        <v>74</v>
      </c>
      <c r="F3988" s="21" t="s">
        <v>71</v>
      </c>
      <c r="G3988" s="21">
        <v>3</v>
      </c>
      <c r="H3988" s="21">
        <v>10</v>
      </c>
    </row>
    <row r="3989" spans="1:8" x14ac:dyDescent="0.25">
      <c r="A3989" s="21">
        <v>2035</v>
      </c>
      <c r="B3989" s="21">
        <v>3</v>
      </c>
      <c r="C3989" s="21">
        <v>2</v>
      </c>
      <c r="D3989" s="21" t="s">
        <v>78</v>
      </c>
      <c r="E3989" s="21" t="s">
        <v>74</v>
      </c>
      <c r="F3989" s="21" t="s">
        <v>71</v>
      </c>
      <c r="G3989" s="21">
        <v>4</v>
      </c>
      <c r="H3989" s="21">
        <v>16</v>
      </c>
    </row>
    <row r="3990" spans="1:8" x14ac:dyDescent="0.25">
      <c r="A3990" s="21">
        <v>2035</v>
      </c>
      <c r="B3990" s="21">
        <v>3</v>
      </c>
      <c r="C3990" s="21">
        <v>2</v>
      </c>
      <c r="D3990" s="21" t="s">
        <v>78</v>
      </c>
      <c r="E3990" s="21" t="s">
        <v>74</v>
      </c>
      <c r="F3990" s="21" t="s">
        <v>72</v>
      </c>
      <c r="G3990" s="21">
        <v>0</v>
      </c>
      <c r="H3990" s="21">
        <v>2</v>
      </c>
    </row>
    <row r="3991" spans="1:8" x14ac:dyDescent="0.25">
      <c r="A3991" s="21">
        <v>2035</v>
      </c>
      <c r="B3991" s="21">
        <v>3</v>
      </c>
      <c r="C3991" s="21">
        <v>2</v>
      </c>
      <c r="D3991" s="21" t="s">
        <v>78</v>
      </c>
      <c r="E3991" s="21" t="s">
        <v>74</v>
      </c>
      <c r="F3991" s="21" t="s">
        <v>72</v>
      </c>
      <c r="G3991" s="21">
        <v>1</v>
      </c>
      <c r="H3991" s="21">
        <v>1</v>
      </c>
    </row>
    <row r="3992" spans="1:8" x14ac:dyDescent="0.25">
      <c r="A3992" s="21">
        <v>2035</v>
      </c>
      <c r="B3992" s="21">
        <v>3</v>
      </c>
      <c r="C3992" s="21">
        <v>2</v>
      </c>
      <c r="D3992" s="21" t="s">
        <v>78</v>
      </c>
      <c r="E3992" s="21" t="s">
        <v>74</v>
      </c>
      <c r="F3992" s="21" t="s">
        <v>72</v>
      </c>
      <c r="G3992" s="21">
        <v>2</v>
      </c>
      <c r="H3992" s="21">
        <v>5</v>
      </c>
    </row>
    <row r="3993" spans="1:8" x14ac:dyDescent="0.25">
      <c r="A3993" s="21">
        <v>2035</v>
      </c>
      <c r="B3993" s="21">
        <v>3</v>
      </c>
      <c r="C3993" s="21">
        <v>2</v>
      </c>
      <c r="D3993" s="21" t="s">
        <v>78</v>
      </c>
      <c r="E3993" s="21" t="s">
        <v>74</v>
      </c>
      <c r="F3993" s="21" t="s">
        <v>72</v>
      </c>
      <c r="G3993" s="21">
        <v>3</v>
      </c>
      <c r="H3993" s="21">
        <v>2</v>
      </c>
    </row>
    <row r="3994" spans="1:8" x14ac:dyDescent="0.25">
      <c r="A3994" s="21">
        <v>2035</v>
      </c>
      <c r="B3994" s="21">
        <v>3</v>
      </c>
      <c r="C3994" s="21">
        <v>2</v>
      </c>
      <c r="D3994" s="21" t="s">
        <v>78</v>
      </c>
      <c r="E3994" s="21" t="s">
        <v>73</v>
      </c>
      <c r="F3994" s="21" t="s">
        <v>71</v>
      </c>
      <c r="G3994" s="21">
        <v>0</v>
      </c>
      <c r="H3994" s="21">
        <v>62</v>
      </c>
    </row>
    <row r="3995" spans="1:8" x14ac:dyDescent="0.25">
      <c r="A3995" s="21">
        <v>2035</v>
      </c>
      <c r="B3995" s="21">
        <v>3</v>
      </c>
      <c r="C3995" s="21">
        <v>2</v>
      </c>
      <c r="D3995" s="21" t="s">
        <v>78</v>
      </c>
      <c r="E3995" s="21" t="s">
        <v>73</v>
      </c>
      <c r="F3995" s="21" t="s">
        <v>71</v>
      </c>
      <c r="G3995" s="21">
        <v>1</v>
      </c>
      <c r="H3995" s="21">
        <v>654</v>
      </c>
    </row>
    <row r="3996" spans="1:8" x14ac:dyDescent="0.25">
      <c r="A3996" s="21">
        <v>2035</v>
      </c>
      <c r="B3996" s="21">
        <v>3</v>
      </c>
      <c r="C3996" s="21">
        <v>2</v>
      </c>
      <c r="D3996" s="21" t="s">
        <v>78</v>
      </c>
      <c r="E3996" s="21" t="s">
        <v>73</v>
      </c>
      <c r="F3996" s="21" t="s">
        <v>71</v>
      </c>
      <c r="G3996" s="21">
        <v>2</v>
      </c>
      <c r="H3996" s="21">
        <v>1453</v>
      </c>
    </row>
    <row r="3997" spans="1:8" x14ac:dyDescent="0.25">
      <c r="A3997" s="21">
        <v>2035</v>
      </c>
      <c r="B3997" s="21">
        <v>3</v>
      </c>
      <c r="C3997" s="21">
        <v>2</v>
      </c>
      <c r="D3997" s="21" t="s">
        <v>78</v>
      </c>
      <c r="E3997" s="21" t="s">
        <v>73</v>
      </c>
      <c r="F3997" s="21" t="s">
        <v>71</v>
      </c>
      <c r="G3997" s="21">
        <v>3</v>
      </c>
      <c r="H3997" s="21">
        <v>749</v>
      </c>
    </row>
    <row r="3998" spans="1:8" x14ac:dyDescent="0.25">
      <c r="A3998" s="21">
        <v>2035</v>
      </c>
      <c r="B3998" s="21">
        <v>3</v>
      </c>
      <c r="C3998" s="21">
        <v>2</v>
      </c>
      <c r="D3998" s="21" t="s">
        <v>78</v>
      </c>
      <c r="E3998" s="21" t="s">
        <v>73</v>
      </c>
      <c r="F3998" s="21" t="s">
        <v>71</v>
      </c>
      <c r="G3998" s="21">
        <v>4</v>
      </c>
      <c r="H3998" s="21">
        <v>597</v>
      </c>
    </row>
    <row r="3999" spans="1:8" x14ac:dyDescent="0.25">
      <c r="A3999" s="21">
        <v>2035</v>
      </c>
      <c r="B3999" s="21">
        <v>3</v>
      </c>
      <c r="C3999" s="21">
        <v>2</v>
      </c>
      <c r="D3999" s="21" t="s">
        <v>78</v>
      </c>
      <c r="E3999" s="21" t="s">
        <v>73</v>
      </c>
      <c r="F3999" s="21" t="s">
        <v>72</v>
      </c>
      <c r="G3999" s="21">
        <v>0</v>
      </c>
      <c r="H3999" s="21">
        <v>64</v>
      </c>
    </row>
    <row r="4000" spans="1:8" x14ac:dyDescent="0.25">
      <c r="A4000" s="21">
        <v>2035</v>
      </c>
      <c r="B4000" s="21">
        <v>3</v>
      </c>
      <c r="C4000" s="21">
        <v>2</v>
      </c>
      <c r="D4000" s="21" t="s">
        <v>78</v>
      </c>
      <c r="E4000" s="21" t="s">
        <v>73</v>
      </c>
      <c r="F4000" s="21" t="s">
        <v>72</v>
      </c>
      <c r="G4000" s="21">
        <v>1</v>
      </c>
      <c r="H4000" s="21">
        <v>137</v>
      </c>
    </row>
    <row r="4001" spans="1:8" x14ac:dyDescent="0.25">
      <c r="A4001" s="21">
        <v>2035</v>
      </c>
      <c r="B4001" s="21">
        <v>3</v>
      </c>
      <c r="C4001" s="21">
        <v>2</v>
      </c>
      <c r="D4001" s="21" t="s">
        <v>78</v>
      </c>
      <c r="E4001" s="21" t="s">
        <v>73</v>
      </c>
      <c r="F4001" s="21" t="s">
        <v>72</v>
      </c>
      <c r="G4001" s="21">
        <v>2</v>
      </c>
      <c r="H4001" s="21">
        <v>525</v>
      </c>
    </row>
    <row r="4002" spans="1:8" x14ac:dyDescent="0.25">
      <c r="A4002" s="21">
        <v>2035</v>
      </c>
      <c r="B4002" s="21">
        <v>3</v>
      </c>
      <c r="C4002" s="21">
        <v>2</v>
      </c>
      <c r="D4002" s="21" t="s">
        <v>78</v>
      </c>
      <c r="E4002" s="21" t="s">
        <v>73</v>
      </c>
      <c r="F4002" s="21" t="s">
        <v>72</v>
      </c>
      <c r="G4002" s="21">
        <v>3</v>
      </c>
      <c r="H4002" s="21">
        <v>338</v>
      </c>
    </row>
    <row r="4003" spans="1:8" x14ac:dyDescent="0.25">
      <c r="A4003" s="21">
        <v>2035</v>
      </c>
      <c r="B4003" s="21">
        <v>3</v>
      </c>
      <c r="C4003" s="21">
        <v>2</v>
      </c>
      <c r="D4003" s="21" t="s">
        <v>78</v>
      </c>
      <c r="E4003" s="21" t="s">
        <v>73</v>
      </c>
      <c r="F4003" s="21" t="s">
        <v>72</v>
      </c>
      <c r="G4003" s="21">
        <v>4</v>
      </c>
      <c r="H4003" s="21">
        <v>234</v>
      </c>
    </row>
    <row r="4004" spans="1:8" x14ac:dyDescent="0.25">
      <c r="A4004" s="21">
        <v>2035</v>
      </c>
      <c r="B4004" s="21">
        <v>3</v>
      </c>
      <c r="C4004" s="21">
        <v>2</v>
      </c>
      <c r="D4004" s="21" t="s">
        <v>78</v>
      </c>
      <c r="E4004" s="21" t="s">
        <v>76</v>
      </c>
      <c r="F4004" s="21" t="s">
        <v>71</v>
      </c>
      <c r="G4004" s="21">
        <v>0</v>
      </c>
      <c r="H4004" s="21">
        <v>15</v>
      </c>
    </row>
    <row r="4005" spans="1:8" x14ac:dyDescent="0.25">
      <c r="A4005" s="21">
        <v>2035</v>
      </c>
      <c r="B4005" s="21">
        <v>3</v>
      </c>
      <c r="C4005" s="21">
        <v>2</v>
      </c>
      <c r="D4005" s="21" t="s">
        <v>78</v>
      </c>
      <c r="E4005" s="21" t="s">
        <v>76</v>
      </c>
      <c r="F4005" s="21" t="s">
        <v>71</v>
      </c>
      <c r="G4005" s="21">
        <v>1</v>
      </c>
      <c r="H4005" s="21">
        <v>16</v>
      </c>
    </row>
    <row r="4006" spans="1:8" x14ac:dyDescent="0.25">
      <c r="A4006" s="21">
        <v>2035</v>
      </c>
      <c r="B4006" s="21">
        <v>3</v>
      </c>
      <c r="C4006" s="21">
        <v>2</v>
      </c>
      <c r="D4006" s="21" t="s">
        <v>78</v>
      </c>
      <c r="E4006" s="21" t="s">
        <v>76</v>
      </c>
      <c r="F4006" s="21" t="s">
        <v>71</v>
      </c>
      <c r="G4006" s="21">
        <v>2</v>
      </c>
      <c r="H4006" s="21">
        <v>57</v>
      </c>
    </row>
    <row r="4007" spans="1:8" x14ac:dyDescent="0.25">
      <c r="A4007" s="21">
        <v>2035</v>
      </c>
      <c r="B4007" s="21">
        <v>3</v>
      </c>
      <c r="C4007" s="21">
        <v>2</v>
      </c>
      <c r="D4007" s="21" t="s">
        <v>78</v>
      </c>
      <c r="E4007" s="21" t="s">
        <v>76</v>
      </c>
      <c r="F4007" s="21" t="s">
        <v>71</v>
      </c>
      <c r="G4007" s="21">
        <v>3</v>
      </c>
      <c r="H4007" s="21">
        <v>24</v>
      </c>
    </row>
    <row r="4008" spans="1:8" x14ac:dyDescent="0.25">
      <c r="A4008" s="21">
        <v>2035</v>
      </c>
      <c r="B4008" s="21">
        <v>3</v>
      </c>
      <c r="C4008" s="21">
        <v>2</v>
      </c>
      <c r="D4008" s="21" t="s">
        <v>78</v>
      </c>
      <c r="E4008" s="21" t="s">
        <v>76</v>
      </c>
      <c r="F4008" s="21" t="s">
        <v>71</v>
      </c>
      <c r="G4008" s="21">
        <v>4</v>
      </c>
      <c r="H4008" s="21">
        <v>19</v>
      </c>
    </row>
    <row r="4009" spans="1:8" x14ac:dyDescent="0.25">
      <c r="A4009" s="21">
        <v>2035</v>
      </c>
      <c r="B4009" s="21">
        <v>3</v>
      </c>
      <c r="C4009" s="21">
        <v>2</v>
      </c>
      <c r="D4009" s="21" t="s">
        <v>78</v>
      </c>
      <c r="E4009" s="21" t="s">
        <v>76</v>
      </c>
      <c r="F4009" s="21" t="s">
        <v>72</v>
      </c>
      <c r="G4009" s="21">
        <v>0</v>
      </c>
      <c r="H4009" s="21">
        <v>108</v>
      </c>
    </row>
    <row r="4010" spans="1:8" x14ac:dyDescent="0.25">
      <c r="A4010" s="21">
        <v>2035</v>
      </c>
      <c r="B4010" s="21">
        <v>3</v>
      </c>
      <c r="C4010" s="21">
        <v>2</v>
      </c>
      <c r="D4010" s="21" t="s">
        <v>78</v>
      </c>
      <c r="E4010" s="21" t="s">
        <v>76</v>
      </c>
      <c r="F4010" s="21" t="s">
        <v>72</v>
      </c>
      <c r="G4010" s="21">
        <v>1</v>
      </c>
      <c r="H4010" s="21">
        <v>86</v>
      </c>
    </row>
    <row r="4011" spans="1:8" x14ac:dyDescent="0.25">
      <c r="A4011" s="21">
        <v>2035</v>
      </c>
      <c r="B4011" s="21">
        <v>3</v>
      </c>
      <c r="C4011" s="21">
        <v>2</v>
      </c>
      <c r="D4011" s="21" t="s">
        <v>78</v>
      </c>
      <c r="E4011" s="21" t="s">
        <v>76</v>
      </c>
      <c r="F4011" s="21" t="s">
        <v>72</v>
      </c>
      <c r="G4011" s="21">
        <v>2</v>
      </c>
      <c r="H4011" s="21">
        <v>112</v>
      </c>
    </row>
    <row r="4012" spans="1:8" x14ac:dyDescent="0.25">
      <c r="A4012" s="21">
        <v>2035</v>
      </c>
      <c r="B4012" s="21">
        <v>3</v>
      </c>
      <c r="C4012" s="21">
        <v>2</v>
      </c>
      <c r="D4012" s="21" t="s">
        <v>78</v>
      </c>
      <c r="E4012" s="21" t="s">
        <v>76</v>
      </c>
      <c r="F4012" s="21" t="s">
        <v>72</v>
      </c>
      <c r="G4012" s="21">
        <v>3</v>
      </c>
      <c r="H4012" s="21">
        <v>49</v>
      </c>
    </row>
    <row r="4013" spans="1:8" x14ac:dyDescent="0.25">
      <c r="A4013" s="21">
        <v>2035</v>
      </c>
      <c r="B4013" s="21">
        <v>3</v>
      </c>
      <c r="C4013" s="21">
        <v>2</v>
      </c>
      <c r="D4013" s="21" t="s">
        <v>78</v>
      </c>
      <c r="E4013" s="21" t="s">
        <v>76</v>
      </c>
      <c r="F4013" s="21" t="s">
        <v>72</v>
      </c>
      <c r="G4013" s="21">
        <v>4</v>
      </c>
      <c r="H4013" s="21">
        <v>35</v>
      </c>
    </row>
    <row r="4014" spans="1:8" x14ac:dyDescent="0.25">
      <c r="A4014" s="21">
        <v>2035</v>
      </c>
      <c r="B4014" s="21">
        <v>3</v>
      </c>
      <c r="C4014" s="21">
        <v>3</v>
      </c>
      <c r="D4014" s="21" t="s">
        <v>75</v>
      </c>
      <c r="E4014" s="21" t="s">
        <v>70</v>
      </c>
      <c r="F4014" s="21" t="s">
        <v>71</v>
      </c>
      <c r="G4014" s="21">
        <v>0</v>
      </c>
      <c r="H4014" s="21">
        <v>408</v>
      </c>
    </row>
    <row r="4015" spans="1:8" x14ac:dyDescent="0.25">
      <c r="A4015" s="21">
        <v>2035</v>
      </c>
      <c r="B4015" s="21">
        <v>3</v>
      </c>
      <c r="C4015" s="21">
        <v>3</v>
      </c>
      <c r="D4015" s="21" t="s">
        <v>75</v>
      </c>
      <c r="E4015" s="21" t="s">
        <v>70</v>
      </c>
      <c r="F4015" s="21" t="s">
        <v>71</v>
      </c>
      <c r="G4015" s="21">
        <v>1</v>
      </c>
      <c r="H4015" s="21">
        <v>9944</v>
      </c>
    </row>
    <row r="4016" spans="1:8" x14ac:dyDescent="0.25">
      <c r="A4016" s="21">
        <v>2035</v>
      </c>
      <c r="B4016" s="21">
        <v>3</v>
      </c>
      <c r="C4016" s="21">
        <v>3</v>
      </c>
      <c r="D4016" s="21" t="s">
        <v>75</v>
      </c>
      <c r="E4016" s="21" t="s">
        <v>70</v>
      </c>
      <c r="F4016" s="21" t="s">
        <v>71</v>
      </c>
      <c r="G4016" s="21">
        <v>2</v>
      </c>
      <c r="H4016" s="21">
        <v>29009</v>
      </c>
    </row>
    <row r="4017" spans="1:8" x14ac:dyDescent="0.25">
      <c r="A4017" s="21">
        <v>2035</v>
      </c>
      <c r="B4017" s="21">
        <v>3</v>
      </c>
      <c r="C4017" s="21">
        <v>3</v>
      </c>
      <c r="D4017" s="21" t="s">
        <v>75</v>
      </c>
      <c r="E4017" s="21" t="s">
        <v>70</v>
      </c>
      <c r="F4017" s="21" t="s">
        <v>71</v>
      </c>
      <c r="G4017" s="21">
        <v>3</v>
      </c>
      <c r="H4017" s="21">
        <v>12201</v>
      </c>
    </row>
    <row r="4018" spans="1:8" x14ac:dyDescent="0.25">
      <c r="A4018" s="21">
        <v>2035</v>
      </c>
      <c r="B4018" s="21">
        <v>3</v>
      </c>
      <c r="C4018" s="21">
        <v>3</v>
      </c>
      <c r="D4018" s="21" t="s">
        <v>75</v>
      </c>
      <c r="E4018" s="21" t="s">
        <v>70</v>
      </c>
      <c r="F4018" s="21" t="s">
        <v>71</v>
      </c>
      <c r="G4018" s="21">
        <v>4</v>
      </c>
      <c r="H4018" s="21">
        <v>6458</v>
      </c>
    </row>
    <row r="4019" spans="1:8" x14ac:dyDescent="0.25">
      <c r="A4019" s="21">
        <v>2035</v>
      </c>
      <c r="B4019" s="21">
        <v>3</v>
      </c>
      <c r="C4019" s="21">
        <v>3</v>
      </c>
      <c r="D4019" s="21" t="s">
        <v>75</v>
      </c>
      <c r="E4019" s="21" t="s">
        <v>70</v>
      </c>
      <c r="F4019" s="21" t="s">
        <v>72</v>
      </c>
      <c r="G4019" s="21">
        <v>0</v>
      </c>
      <c r="H4019" s="21">
        <v>261</v>
      </c>
    </row>
    <row r="4020" spans="1:8" x14ac:dyDescent="0.25">
      <c r="A4020" s="21">
        <v>2035</v>
      </c>
      <c r="B4020" s="21">
        <v>3</v>
      </c>
      <c r="C4020" s="21">
        <v>3</v>
      </c>
      <c r="D4020" s="21" t="s">
        <v>75</v>
      </c>
      <c r="E4020" s="21" t="s">
        <v>70</v>
      </c>
      <c r="F4020" s="21" t="s">
        <v>72</v>
      </c>
      <c r="G4020" s="21">
        <v>1</v>
      </c>
      <c r="H4020" s="21">
        <v>6700</v>
      </c>
    </row>
    <row r="4021" spans="1:8" x14ac:dyDescent="0.25">
      <c r="A4021" s="21">
        <v>2035</v>
      </c>
      <c r="B4021" s="21">
        <v>3</v>
      </c>
      <c r="C4021" s="21">
        <v>3</v>
      </c>
      <c r="D4021" s="21" t="s">
        <v>75</v>
      </c>
      <c r="E4021" s="21" t="s">
        <v>70</v>
      </c>
      <c r="F4021" s="21" t="s">
        <v>72</v>
      </c>
      <c r="G4021" s="21">
        <v>2</v>
      </c>
      <c r="H4021" s="21">
        <v>17053</v>
      </c>
    </row>
    <row r="4022" spans="1:8" x14ac:dyDescent="0.25">
      <c r="A4022" s="21">
        <v>2035</v>
      </c>
      <c r="B4022" s="21">
        <v>3</v>
      </c>
      <c r="C4022" s="21">
        <v>3</v>
      </c>
      <c r="D4022" s="21" t="s">
        <v>75</v>
      </c>
      <c r="E4022" s="21" t="s">
        <v>70</v>
      </c>
      <c r="F4022" s="21" t="s">
        <v>72</v>
      </c>
      <c r="G4022" s="21">
        <v>3</v>
      </c>
      <c r="H4022" s="21">
        <v>7582</v>
      </c>
    </row>
    <row r="4023" spans="1:8" x14ac:dyDescent="0.25">
      <c r="A4023" s="21">
        <v>2035</v>
      </c>
      <c r="B4023" s="21">
        <v>3</v>
      </c>
      <c r="C4023" s="21">
        <v>3</v>
      </c>
      <c r="D4023" s="21" t="s">
        <v>75</v>
      </c>
      <c r="E4023" s="21" t="s">
        <v>70</v>
      </c>
      <c r="F4023" s="21" t="s">
        <v>72</v>
      </c>
      <c r="G4023" s="21">
        <v>4</v>
      </c>
      <c r="H4023" s="21">
        <v>3199</v>
      </c>
    </row>
    <row r="4024" spans="1:8" x14ac:dyDescent="0.25">
      <c r="A4024" s="21">
        <v>2035</v>
      </c>
      <c r="B4024" s="21">
        <v>3</v>
      </c>
      <c r="C4024" s="21">
        <v>3</v>
      </c>
      <c r="D4024" s="21" t="s">
        <v>75</v>
      </c>
      <c r="E4024" s="21" t="s">
        <v>74</v>
      </c>
      <c r="F4024" s="21" t="s">
        <v>71</v>
      </c>
      <c r="G4024" s="21">
        <v>0</v>
      </c>
      <c r="H4024" s="21">
        <v>2214</v>
      </c>
    </row>
    <row r="4025" spans="1:8" x14ac:dyDescent="0.25">
      <c r="A4025" s="21">
        <v>2035</v>
      </c>
      <c r="B4025" s="21">
        <v>3</v>
      </c>
      <c r="C4025" s="21">
        <v>3</v>
      </c>
      <c r="D4025" s="21" t="s">
        <v>75</v>
      </c>
      <c r="E4025" s="21" t="s">
        <v>74</v>
      </c>
      <c r="F4025" s="21" t="s">
        <v>71</v>
      </c>
      <c r="G4025" s="21">
        <v>1</v>
      </c>
      <c r="H4025" s="21">
        <v>4160</v>
      </c>
    </row>
    <row r="4026" spans="1:8" x14ac:dyDescent="0.25">
      <c r="A4026" s="21">
        <v>2035</v>
      </c>
      <c r="B4026" s="21">
        <v>3</v>
      </c>
      <c r="C4026" s="21">
        <v>3</v>
      </c>
      <c r="D4026" s="21" t="s">
        <v>75</v>
      </c>
      <c r="E4026" s="21" t="s">
        <v>74</v>
      </c>
      <c r="F4026" s="21" t="s">
        <v>71</v>
      </c>
      <c r="G4026" s="21">
        <v>2</v>
      </c>
      <c r="H4026" s="21">
        <v>6061</v>
      </c>
    </row>
    <row r="4027" spans="1:8" x14ac:dyDescent="0.25">
      <c r="A4027" s="21">
        <v>2035</v>
      </c>
      <c r="B4027" s="21">
        <v>3</v>
      </c>
      <c r="C4027" s="21">
        <v>3</v>
      </c>
      <c r="D4027" s="21" t="s">
        <v>75</v>
      </c>
      <c r="E4027" s="21" t="s">
        <v>74</v>
      </c>
      <c r="F4027" s="21" t="s">
        <v>71</v>
      </c>
      <c r="G4027" s="21">
        <v>3</v>
      </c>
      <c r="H4027" s="21">
        <v>2261</v>
      </c>
    </row>
    <row r="4028" spans="1:8" x14ac:dyDescent="0.25">
      <c r="A4028" s="21">
        <v>2035</v>
      </c>
      <c r="B4028" s="21">
        <v>3</v>
      </c>
      <c r="C4028" s="21">
        <v>3</v>
      </c>
      <c r="D4028" s="21" t="s">
        <v>75</v>
      </c>
      <c r="E4028" s="21" t="s">
        <v>74</v>
      </c>
      <c r="F4028" s="21" t="s">
        <v>71</v>
      </c>
      <c r="G4028" s="21">
        <v>4</v>
      </c>
      <c r="H4028" s="21">
        <v>1240</v>
      </c>
    </row>
    <row r="4029" spans="1:8" x14ac:dyDescent="0.25">
      <c r="A4029" s="21">
        <v>2035</v>
      </c>
      <c r="B4029" s="21">
        <v>3</v>
      </c>
      <c r="C4029" s="21">
        <v>3</v>
      </c>
      <c r="D4029" s="21" t="s">
        <v>75</v>
      </c>
      <c r="E4029" s="21" t="s">
        <v>74</v>
      </c>
      <c r="F4029" s="21" t="s">
        <v>72</v>
      </c>
      <c r="G4029" s="21">
        <v>0</v>
      </c>
      <c r="H4029" s="21">
        <v>347</v>
      </c>
    </row>
    <row r="4030" spans="1:8" x14ac:dyDescent="0.25">
      <c r="A4030" s="21">
        <v>2035</v>
      </c>
      <c r="B4030" s="21">
        <v>3</v>
      </c>
      <c r="C4030" s="21">
        <v>3</v>
      </c>
      <c r="D4030" s="21" t="s">
        <v>75</v>
      </c>
      <c r="E4030" s="21" t="s">
        <v>74</v>
      </c>
      <c r="F4030" s="21" t="s">
        <v>72</v>
      </c>
      <c r="G4030" s="21">
        <v>1</v>
      </c>
      <c r="H4030" s="21">
        <v>348</v>
      </c>
    </row>
    <row r="4031" spans="1:8" x14ac:dyDescent="0.25">
      <c r="A4031" s="21">
        <v>2035</v>
      </c>
      <c r="B4031" s="21">
        <v>3</v>
      </c>
      <c r="C4031" s="21">
        <v>3</v>
      </c>
      <c r="D4031" s="21" t="s">
        <v>75</v>
      </c>
      <c r="E4031" s="21" t="s">
        <v>74</v>
      </c>
      <c r="F4031" s="21" t="s">
        <v>72</v>
      </c>
      <c r="G4031" s="21">
        <v>2</v>
      </c>
      <c r="H4031" s="21">
        <v>583</v>
      </c>
    </row>
    <row r="4032" spans="1:8" x14ac:dyDescent="0.25">
      <c r="A4032" s="21">
        <v>2035</v>
      </c>
      <c r="B4032" s="21">
        <v>3</v>
      </c>
      <c r="C4032" s="21">
        <v>3</v>
      </c>
      <c r="D4032" s="21" t="s">
        <v>75</v>
      </c>
      <c r="E4032" s="21" t="s">
        <v>74</v>
      </c>
      <c r="F4032" s="21" t="s">
        <v>72</v>
      </c>
      <c r="G4032" s="21">
        <v>3</v>
      </c>
      <c r="H4032" s="21">
        <v>200</v>
      </c>
    </row>
    <row r="4033" spans="1:8" x14ac:dyDescent="0.25">
      <c r="A4033" s="21">
        <v>2035</v>
      </c>
      <c r="B4033" s="21">
        <v>3</v>
      </c>
      <c r="C4033" s="21">
        <v>3</v>
      </c>
      <c r="D4033" s="21" t="s">
        <v>75</v>
      </c>
      <c r="E4033" s="21" t="s">
        <v>74</v>
      </c>
      <c r="F4033" s="21" t="s">
        <v>72</v>
      </c>
      <c r="G4033" s="21">
        <v>4</v>
      </c>
      <c r="H4033" s="21">
        <v>122</v>
      </c>
    </row>
    <row r="4034" spans="1:8" x14ac:dyDescent="0.25">
      <c r="A4034" s="21">
        <v>2035</v>
      </c>
      <c r="B4034" s="21">
        <v>3</v>
      </c>
      <c r="C4034" s="21">
        <v>3</v>
      </c>
      <c r="D4034" s="21" t="s">
        <v>75</v>
      </c>
      <c r="E4034" s="21" t="s">
        <v>73</v>
      </c>
      <c r="F4034" s="21" t="s">
        <v>71</v>
      </c>
      <c r="G4034" s="21">
        <v>0</v>
      </c>
      <c r="H4034" s="21">
        <v>1283</v>
      </c>
    </row>
    <row r="4035" spans="1:8" x14ac:dyDescent="0.25">
      <c r="A4035" s="21">
        <v>2035</v>
      </c>
      <c r="B4035" s="21">
        <v>3</v>
      </c>
      <c r="C4035" s="21">
        <v>3</v>
      </c>
      <c r="D4035" s="21" t="s">
        <v>75</v>
      </c>
      <c r="E4035" s="21" t="s">
        <v>73</v>
      </c>
      <c r="F4035" s="21" t="s">
        <v>71</v>
      </c>
      <c r="G4035" s="21">
        <v>1</v>
      </c>
      <c r="H4035" s="21">
        <v>30386</v>
      </c>
    </row>
    <row r="4036" spans="1:8" x14ac:dyDescent="0.25">
      <c r="A4036" s="21">
        <v>2035</v>
      </c>
      <c r="B4036" s="21">
        <v>3</v>
      </c>
      <c r="C4036" s="21">
        <v>3</v>
      </c>
      <c r="D4036" s="21" t="s">
        <v>75</v>
      </c>
      <c r="E4036" s="21" t="s">
        <v>73</v>
      </c>
      <c r="F4036" s="21" t="s">
        <v>71</v>
      </c>
      <c r="G4036" s="21">
        <v>2</v>
      </c>
      <c r="H4036" s="21">
        <v>66656</v>
      </c>
    </row>
    <row r="4037" spans="1:8" x14ac:dyDescent="0.25">
      <c r="A4037" s="21">
        <v>2035</v>
      </c>
      <c r="B4037" s="21">
        <v>3</v>
      </c>
      <c r="C4037" s="21">
        <v>3</v>
      </c>
      <c r="D4037" s="21" t="s">
        <v>75</v>
      </c>
      <c r="E4037" s="21" t="s">
        <v>73</v>
      </c>
      <c r="F4037" s="21" t="s">
        <v>71</v>
      </c>
      <c r="G4037" s="21">
        <v>3</v>
      </c>
      <c r="H4037" s="21">
        <v>30959</v>
      </c>
    </row>
    <row r="4038" spans="1:8" x14ac:dyDescent="0.25">
      <c r="A4038" s="21">
        <v>2035</v>
      </c>
      <c r="B4038" s="21">
        <v>3</v>
      </c>
      <c r="C4038" s="21">
        <v>3</v>
      </c>
      <c r="D4038" s="21" t="s">
        <v>75</v>
      </c>
      <c r="E4038" s="21" t="s">
        <v>73</v>
      </c>
      <c r="F4038" s="21" t="s">
        <v>71</v>
      </c>
      <c r="G4038" s="21">
        <v>4</v>
      </c>
      <c r="H4038" s="21">
        <v>18862</v>
      </c>
    </row>
    <row r="4039" spans="1:8" x14ac:dyDescent="0.25">
      <c r="A4039" s="21">
        <v>2035</v>
      </c>
      <c r="B4039" s="21">
        <v>3</v>
      </c>
      <c r="C4039" s="21">
        <v>3</v>
      </c>
      <c r="D4039" s="21" t="s">
        <v>75</v>
      </c>
      <c r="E4039" s="21" t="s">
        <v>73</v>
      </c>
      <c r="F4039" s="21" t="s">
        <v>72</v>
      </c>
      <c r="G4039" s="21">
        <v>0</v>
      </c>
      <c r="H4039" s="21">
        <v>235</v>
      </c>
    </row>
    <row r="4040" spans="1:8" x14ac:dyDescent="0.25">
      <c r="A4040" s="21">
        <v>2035</v>
      </c>
      <c r="B4040" s="21">
        <v>3</v>
      </c>
      <c r="C4040" s="21">
        <v>3</v>
      </c>
      <c r="D4040" s="21" t="s">
        <v>75</v>
      </c>
      <c r="E4040" s="21" t="s">
        <v>73</v>
      </c>
      <c r="F4040" s="21" t="s">
        <v>72</v>
      </c>
      <c r="G4040" s="21">
        <v>1</v>
      </c>
      <c r="H4040" s="21">
        <v>1470</v>
      </c>
    </row>
    <row r="4041" spans="1:8" x14ac:dyDescent="0.25">
      <c r="A4041" s="21">
        <v>2035</v>
      </c>
      <c r="B4041" s="21">
        <v>3</v>
      </c>
      <c r="C4041" s="21">
        <v>3</v>
      </c>
      <c r="D4041" s="21" t="s">
        <v>75</v>
      </c>
      <c r="E4041" s="21" t="s">
        <v>73</v>
      </c>
      <c r="F4041" s="21" t="s">
        <v>72</v>
      </c>
      <c r="G4041" s="21">
        <v>2</v>
      </c>
      <c r="H4041" s="21">
        <v>4791</v>
      </c>
    </row>
    <row r="4042" spans="1:8" x14ac:dyDescent="0.25">
      <c r="A4042" s="21">
        <v>2035</v>
      </c>
      <c r="B4042" s="21">
        <v>3</v>
      </c>
      <c r="C4042" s="21">
        <v>3</v>
      </c>
      <c r="D4042" s="21" t="s">
        <v>75</v>
      </c>
      <c r="E4042" s="21" t="s">
        <v>73</v>
      </c>
      <c r="F4042" s="21" t="s">
        <v>72</v>
      </c>
      <c r="G4042" s="21">
        <v>3</v>
      </c>
      <c r="H4042" s="21">
        <v>2466</v>
      </c>
    </row>
    <row r="4043" spans="1:8" x14ac:dyDescent="0.25">
      <c r="A4043" s="21">
        <v>2035</v>
      </c>
      <c r="B4043" s="21">
        <v>3</v>
      </c>
      <c r="C4043" s="21">
        <v>3</v>
      </c>
      <c r="D4043" s="21" t="s">
        <v>75</v>
      </c>
      <c r="E4043" s="21" t="s">
        <v>73</v>
      </c>
      <c r="F4043" s="21" t="s">
        <v>72</v>
      </c>
      <c r="G4043" s="21">
        <v>4</v>
      </c>
      <c r="H4043" s="21">
        <v>1299</v>
      </c>
    </row>
    <row r="4044" spans="1:8" x14ac:dyDescent="0.25">
      <c r="A4044" s="21">
        <v>2035</v>
      </c>
      <c r="B4044" s="21">
        <v>3</v>
      </c>
      <c r="C4044" s="21">
        <v>3</v>
      </c>
      <c r="D4044" s="21" t="s">
        <v>75</v>
      </c>
      <c r="E4044" s="21" t="s">
        <v>76</v>
      </c>
      <c r="F4044" s="21" t="s">
        <v>71</v>
      </c>
      <c r="G4044" s="21">
        <v>0</v>
      </c>
      <c r="H4044" s="21">
        <v>1296</v>
      </c>
    </row>
    <row r="4045" spans="1:8" x14ac:dyDescent="0.25">
      <c r="A4045" s="21">
        <v>2035</v>
      </c>
      <c r="B4045" s="21">
        <v>3</v>
      </c>
      <c r="C4045" s="21">
        <v>3</v>
      </c>
      <c r="D4045" s="21" t="s">
        <v>75</v>
      </c>
      <c r="E4045" s="21" t="s">
        <v>76</v>
      </c>
      <c r="F4045" s="21" t="s">
        <v>71</v>
      </c>
      <c r="G4045" s="21">
        <v>1</v>
      </c>
      <c r="H4045" s="21">
        <v>2320</v>
      </c>
    </row>
    <row r="4046" spans="1:8" x14ac:dyDescent="0.25">
      <c r="A4046" s="21">
        <v>2035</v>
      </c>
      <c r="B4046" s="21">
        <v>3</v>
      </c>
      <c r="C4046" s="21">
        <v>3</v>
      </c>
      <c r="D4046" s="21" t="s">
        <v>75</v>
      </c>
      <c r="E4046" s="21" t="s">
        <v>76</v>
      </c>
      <c r="F4046" s="21" t="s">
        <v>71</v>
      </c>
      <c r="G4046" s="21">
        <v>2</v>
      </c>
      <c r="H4046" s="21">
        <v>3032</v>
      </c>
    </row>
    <row r="4047" spans="1:8" x14ac:dyDescent="0.25">
      <c r="A4047" s="21">
        <v>2035</v>
      </c>
      <c r="B4047" s="21">
        <v>3</v>
      </c>
      <c r="C4047" s="21">
        <v>3</v>
      </c>
      <c r="D4047" s="21" t="s">
        <v>75</v>
      </c>
      <c r="E4047" s="21" t="s">
        <v>76</v>
      </c>
      <c r="F4047" s="21" t="s">
        <v>71</v>
      </c>
      <c r="G4047" s="21">
        <v>3</v>
      </c>
      <c r="H4047" s="21">
        <v>1060</v>
      </c>
    </row>
    <row r="4048" spans="1:8" x14ac:dyDescent="0.25">
      <c r="A4048" s="21">
        <v>2035</v>
      </c>
      <c r="B4048" s="21">
        <v>3</v>
      </c>
      <c r="C4048" s="21">
        <v>3</v>
      </c>
      <c r="D4048" s="21" t="s">
        <v>75</v>
      </c>
      <c r="E4048" s="21" t="s">
        <v>76</v>
      </c>
      <c r="F4048" s="21" t="s">
        <v>71</v>
      </c>
      <c r="G4048" s="21">
        <v>4</v>
      </c>
      <c r="H4048" s="21">
        <v>600</v>
      </c>
    </row>
    <row r="4049" spans="1:8" x14ac:dyDescent="0.25">
      <c r="A4049" s="21">
        <v>2035</v>
      </c>
      <c r="B4049" s="21">
        <v>3</v>
      </c>
      <c r="C4049" s="21">
        <v>3</v>
      </c>
      <c r="D4049" s="21" t="s">
        <v>75</v>
      </c>
      <c r="E4049" s="21" t="s">
        <v>76</v>
      </c>
      <c r="F4049" s="21" t="s">
        <v>72</v>
      </c>
      <c r="G4049" s="21">
        <v>0</v>
      </c>
      <c r="H4049" s="21">
        <v>328</v>
      </c>
    </row>
    <row r="4050" spans="1:8" x14ac:dyDescent="0.25">
      <c r="A4050" s="21">
        <v>2035</v>
      </c>
      <c r="B4050" s="21">
        <v>3</v>
      </c>
      <c r="C4050" s="21">
        <v>3</v>
      </c>
      <c r="D4050" s="21" t="s">
        <v>75</v>
      </c>
      <c r="E4050" s="21" t="s">
        <v>76</v>
      </c>
      <c r="F4050" s="21" t="s">
        <v>72</v>
      </c>
      <c r="G4050" s="21">
        <v>1</v>
      </c>
      <c r="H4050" s="21">
        <v>329</v>
      </c>
    </row>
    <row r="4051" spans="1:8" x14ac:dyDescent="0.25">
      <c r="A4051" s="21">
        <v>2035</v>
      </c>
      <c r="B4051" s="21">
        <v>3</v>
      </c>
      <c r="C4051" s="21">
        <v>3</v>
      </c>
      <c r="D4051" s="21" t="s">
        <v>75</v>
      </c>
      <c r="E4051" s="21" t="s">
        <v>76</v>
      </c>
      <c r="F4051" s="21" t="s">
        <v>72</v>
      </c>
      <c r="G4051" s="21">
        <v>2</v>
      </c>
      <c r="H4051" s="21">
        <v>442</v>
      </c>
    </row>
    <row r="4052" spans="1:8" x14ac:dyDescent="0.25">
      <c r="A4052" s="21">
        <v>2035</v>
      </c>
      <c r="B4052" s="21">
        <v>3</v>
      </c>
      <c r="C4052" s="21">
        <v>3</v>
      </c>
      <c r="D4052" s="21" t="s">
        <v>75</v>
      </c>
      <c r="E4052" s="21" t="s">
        <v>76</v>
      </c>
      <c r="F4052" s="21" t="s">
        <v>72</v>
      </c>
      <c r="G4052" s="21">
        <v>3</v>
      </c>
      <c r="H4052" s="21">
        <v>152</v>
      </c>
    </row>
    <row r="4053" spans="1:8" x14ac:dyDescent="0.25">
      <c r="A4053" s="21">
        <v>2035</v>
      </c>
      <c r="B4053" s="21">
        <v>3</v>
      </c>
      <c r="C4053" s="21">
        <v>3</v>
      </c>
      <c r="D4053" s="21" t="s">
        <v>75</v>
      </c>
      <c r="E4053" s="21" t="s">
        <v>76</v>
      </c>
      <c r="F4053" s="21" t="s">
        <v>72</v>
      </c>
      <c r="G4053" s="21">
        <v>4</v>
      </c>
      <c r="H4053" s="21">
        <v>83</v>
      </c>
    </row>
    <row r="4054" spans="1:8" x14ac:dyDescent="0.25">
      <c r="A4054" s="21">
        <v>2035</v>
      </c>
      <c r="B4054" s="21">
        <v>3</v>
      </c>
      <c r="C4054" s="21">
        <v>3</v>
      </c>
      <c r="D4054" s="21" t="s">
        <v>69</v>
      </c>
      <c r="E4054" s="21" t="s">
        <v>70</v>
      </c>
      <c r="F4054" s="21" t="s">
        <v>71</v>
      </c>
      <c r="G4054" s="21">
        <v>0</v>
      </c>
      <c r="H4054" s="21">
        <v>11</v>
      </c>
    </row>
    <row r="4055" spans="1:8" x14ac:dyDescent="0.25">
      <c r="A4055" s="21">
        <v>2035</v>
      </c>
      <c r="B4055" s="21">
        <v>3</v>
      </c>
      <c r="C4055" s="21">
        <v>3</v>
      </c>
      <c r="D4055" s="21" t="s">
        <v>69</v>
      </c>
      <c r="E4055" s="21" t="s">
        <v>70</v>
      </c>
      <c r="F4055" s="21" t="s">
        <v>71</v>
      </c>
      <c r="G4055" s="21">
        <v>1</v>
      </c>
      <c r="H4055" s="21">
        <v>298</v>
      </c>
    </row>
    <row r="4056" spans="1:8" x14ac:dyDescent="0.25">
      <c r="A4056" s="21">
        <v>2035</v>
      </c>
      <c r="B4056" s="21">
        <v>3</v>
      </c>
      <c r="C4056" s="21">
        <v>3</v>
      </c>
      <c r="D4056" s="21" t="s">
        <v>69</v>
      </c>
      <c r="E4056" s="21" t="s">
        <v>70</v>
      </c>
      <c r="F4056" s="21" t="s">
        <v>71</v>
      </c>
      <c r="G4056" s="21">
        <v>2</v>
      </c>
      <c r="H4056" s="21">
        <v>882</v>
      </c>
    </row>
    <row r="4057" spans="1:8" x14ac:dyDescent="0.25">
      <c r="A4057" s="21">
        <v>2035</v>
      </c>
      <c r="B4057" s="21">
        <v>3</v>
      </c>
      <c r="C4057" s="21">
        <v>3</v>
      </c>
      <c r="D4057" s="21" t="s">
        <v>69</v>
      </c>
      <c r="E4057" s="21" t="s">
        <v>70</v>
      </c>
      <c r="F4057" s="21" t="s">
        <v>71</v>
      </c>
      <c r="G4057" s="21">
        <v>3</v>
      </c>
      <c r="H4057" s="21">
        <v>403</v>
      </c>
    </row>
    <row r="4058" spans="1:8" x14ac:dyDescent="0.25">
      <c r="A4058" s="21">
        <v>2035</v>
      </c>
      <c r="B4058" s="21">
        <v>3</v>
      </c>
      <c r="C4058" s="21">
        <v>3</v>
      </c>
      <c r="D4058" s="21" t="s">
        <v>69</v>
      </c>
      <c r="E4058" s="21" t="s">
        <v>70</v>
      </c>
      <c r="F4058" s="21" t="s">
        <v>71</v>
      </c>
      <c r="G4058" s="21">
        <v>4</v>
      </c>
      <c r="H4058" s="21">
        <v>209</v>
      </c>
    </row>
    <row r="4059" spans="1:8" x14ac:dyDescent="0.25">
      <c r="A4059" s="21">
        <v>2035</v>
      </c>
      <c r="B4059" s="21">
        <v>3</v>
      </c>
      <c r="C4059" s="21">
        <v>3</v>
      </c>
      <c r="D4059" s="21" t="s">
        <v>69</v>
      </c>
      <c r="E4059" s="21" t="s">
        <v>70</v>
      </c>
      <c r="F4059" s="21" t="s">
        <v>72</v>
      </c>
      <c r="G4059" s="21">
        <v>0</v>
      </c>
      <c r="H4059" s="21">
        <v>66</v>
      </c>
    </row>
    <row r="4060" spans="1:8" x14ac:dyDescent="0.25">
      <c r="A4060" s="21">
        <v>2035</v>
      </c>
      <c r="B4060" s="21">
        <v>3</v>
      </c>
      <c r="C4060" s="21">
        <v>3</v>
      </c>
      <c r="D4060" s="21" t="s">
        <v>69</v>
      </c>
      <c r="E4060" s="21" t="s">
        <v>70</v>
      </c>
      <c r="F4060" s="21" t="s">
        <v>72</v>
      </c>
      <c r="G4060" s="21">
        <v>1</v>
      </c>
      <c r="H4060" s="21">
        <v>1302</v>
      </c>
    </row>
    <row r="4061" spans="1:8" x14ac:dyDescent="0.25">
      <c r="A4061" s="21">
        <v>2035</v>
      </c>
      <c r="B4061" s="21">
        <v>3</v>
      </c>
      <c r="C4061" s="21">
        <v>3</v>
      </c>
      <c r="D4061" s="21" t="s">
        <v>69</v>
      </c>
      <c r="E4061" s="21" t="s">
        <v>70</v>
      </c>
      <c r="F4061" s="21" t="s">
        <v>72</v>
      </c>
      <c r="G4061" s="21">
        <v>2</v>
      </c>
      <c r="H4061" s="21">
        <v>3204</v>
      </c>
    </row>
    <row r="4062" spans="1:8" x14ac:dyDescent="0.25">
      <c r="A4062" s="21">
        <v>2035</v>
      </c>
      <c r="B4062" s="21">
        <v>3</v>
      </c>
      <c r="C4062" s="21">
        <v>3</v>
      </c>
      <c r="D4062" s="21" t="s">
        <v>69</v>
      </c>
      <c r="E4062" s="21" t="s">
        <v>70</v>
      </c>
      <c r="F4062" s="21" t="s">
        <v>72</v>
      </c>
      <c r="G4062" s="21">
        <v>3</v>
      </c>
      <c r="H4062" s="21">
        <v>1333</v>
      </c>
    </row>
    <row r="4063" spans="1:8" x14ac:dyDescent="0.25">
      <c r="A4063" s="21">
        <v>2035</v>
      </c>
      <c r="B4063" s="21">
        <v>3</v>
      </c>
      <c r="C4063" s="21">
        <v>3</v>
      </c>
      <c r="D4063" s="21" t="s">
        <v>69</v>
      </c>
      <c r="E4063" s="21" t="s">
        <v>70</v>
      </c>
      <c r="F4063" s="21" t="s">
        <v>72</v>
      </c>
      <c r="G4063" s="21">
        <v>4</v>
      </c>
      <c r="H4063" s="21">
        <v>635</v>
      </c>
    </row>
    <row r="4064" spans="1:8" x14ac:dyDescent="0.25">
      <c r="A4064" s="21">
        <v>2035</v>
      </c>
      <c r="B4064" s="21">
        <v>3</v>
      </c>
      <c r="C4064" s="21">
        <v>3</v>
      </c>
      <c r="D4064" s="21" t="s">
        <v>69</v>
      </c>
      <c r="E4064" s="21" t="s">
        <v>74</v>
      </c>
      <c r="F4064" s="21" t="s">
        <v>71</v>
      </c>
      <c r="G4064" s="21">
        <v>0</v>
      </c>
      <c r="H4064" s="21">
        <v>42</v>
      </c>
    </row>
    <row r="4065" spans="1:8" x14ac:dyDescent="0.25">
      <c r="A4065" s="21">
        <v>2035</v>
      </c>
      <c r="B4065" s="21">
        <v>3</v>
      </c>
      <c r="C4065" s="21">
        <v>3</v>
      </c>
      <c r="D4065" s="21" t="s">
        <v>69</v>
      </c>
      <c r="E4065" s="21" t="s">
        <v>74</v>
      </c>
      <c r="F4065" s="21" t="s">
        <v>71</v>
      </c>
      <c r="G4065" s="21">
        <v>1</v>
      </c>
      <c r="H4065" s="21">
        <v>128</v>
      </c>
    </row>
    <row r="4066" spans="1:8" x14ac:dyDescent="0.25">
      <c r="A4066" s="21">
        <v>2035</v>
      </c>
      <c r="B4066" s="21">
        <v>3</v>
      </c>
      <c r="C4066" s="21">
        <v>3</v>
      </c>
      <c r="D4066" s="21" t="s">
        <v>69</v>
      </c>
      <c r="E4066" s="21" t="s">
        <v>74</v>
      </c>
      <c r="F4066" s="21" t="s">
        <v>71</v>
      </c>
      <c r="G4066" s="21">
        <v>2</v>
      </c>
      <c r="H4066" s="21">
        <v>219</v>
      </c>
    </row>
    <row r="4067" spans="1:8" x14ac:dyDescent="0.25">
      <c r="A4067" s="21">
        <v>2035</v>
      </c>
      <c r="B4067" s="21">
        <v>3</v>
      </c>
      <c r="C4067" s="21">
        <v>3</v>
      </c>
      <c r="D4067" s="21" t="s">
        <v>69</v>
      </c>
      <c r="E4067" s="21" t="s">
        <v>74</v>
      </c>
      <c r="F4067" s="21" t="s">
        <v>71</v>
      </c>
      <c r="G4067" s="21">
        <v>3</v>
      </c>
      <c r="H4067" s="21">
        <v>90</v>
      </c>
    </row>
    <row r="4068" spans="1:8" x14ac:dyDescent="0.25">
      <c r="A4068" s="21">
        <v>2035</v>
      </c>
      <c r="B4068" s="21">
        <v>3</v>
      </c>
      <c r="C4068" s="21">
        <v>3</v>
      </c>
      <c r="D4068" s="21" t="s">
        <v>69</v>
      </c>
      <c r="E4068" s="21" t="s">
        <v>74</v>
      </c>
      <c r="F4068" s="21" t="s">
        <v>71</v>
      </c>
      <c r="G4068" s="21">
        <v>4</v>
      </c>
      <c r="H4068" s="21">
        <v>39</v>
      </c>
    </row>
    <row r="4069" spans="1:8" x14ac:dyDescent="0.25">
      <c r="A4069" s="21">
        <v>2035</v>
      </c>
      <c r="B4069" s="21">
        <v>3</v>
      </c>
      <c r="C4069" s="21">
        <v>3</v>
      </c>
      <c r="D4069" s="21" t="s">
        <v>69</v>
      </c>
      <c r="E4069" s="21" t="s">
        <v>74</v>
      </c>
      <c r="F4069" s="21" t="s">
        <v>72</v>
      </c>
      <c r="G4069" s="21">
        <v>0</v>
      </c>
      <c r="H4069" s="21">
        <v>83</v>
      </c>
    </row>
    <row r="4070" spans="1:8" x14ac:dyDescent="0.25">
      <c r="A4070" s="21">
        <v>2035</v>
      </c>
      <c r="B4070" s="21">
        <v>3</v>
      </c>
      <c r="C4070" s="21">
        <v>3</v>
      </c>
      <c r="D4070" s="21" t="s">
        <v>69</v>
      </c>
      <c r="E4070" s="21" t="s">
        <v>74</v>
      </c>
      <c r="F4070" s="21" t="s">
        <v>72</v>
      </c>
      <c r="G4070" s="21">
        <v>1</v>
      </c>
      <c r="H4070" s="21">
        <v>76</v>
      </c>
    </row>
    <row r="4071" spans="1:8" x14ac:dyDescent="0.25">
      <c r="A4071" s="21">
        <v>2035</v>
      </c>
      <c r="B4071" s="21">
        <v>3</v>
      </c>
      <c r="C4071" s="21">
        <v>3</v>
      </c>
      <c r="D4071" s="21" t="s">
        <v>69</v>
      </c>
      <c r="E4071" s="21" t="s">
        <v>74</v>
      </c>
      <c r="F4071" s="21" t="s">
        <v>72</v>
      </c>
      <c r="G4071" s="21">
        <v>2</v>
      </c>
      <c r="H4071" s="21">
        <v>99</v>
      </c>
    </row>
    <row r="4072" spans="1:8" x14ac:dyDescent="0.25">
      <c r="A4072" s="21">
        <v>2035</v>
      </c>
      <c r="B4072" s="21">
        <v>3</v>
      </c>
      <c r="C4072" s="21">
        <v>3</v>
      </c>
      <c r="D4072" s="21" t="s">
        <v>69</v>
      </c>
      <c r="E4072" s="21" t="s">
        <v>74</v>
      </c>
      <c r="F4072" s="21" t="s">
        <v>72</v>
      </c>
      <c r="G4072" s="21">
        <v>3</v>
      </c>
      <c r="H4072" s="21">
        <v>39</v>
      </c>
    </row>
    <row r="4073" spans="1:8" x14ac:dyDescent="0.25">
      <c r="A4073" s="21">
        <v>2035</v>
      </c>
      <c r="B4073" s="21">
        <v>3</v>
      </c>
      <c r="C4073" s="21">
        <v>3</v>
      </c>
      <c r="D4073" s="21" t="s">
        <v>69</v>
      </c>
      <c r="E4073" s="21" t="s">
        <v>74</v>
      </c>
      <c r="F4073" s="21" t="s">
        <v>72</v>
      </c>
      <c r="G4073" s="21">
        <v>4</v>
      </c>
      <c r="H4073" s="21">
        <v>24</v>
      </c>
    </row>
    <row r="4074" spans="1:8" x14ac:dyDescent="0.25">
      <c r="A4074" s="21">
        <v>2035</v>
      </c>
      <c r="B4074" s="21">
        <v>3</v>
      </c>
      <c r="C4074" s="21">
        <v>3</v>
      </c>
      <c r="D4074" s="21" t="s">
        <v>69</v>
      </c>
      <c r="E4074" s="21" t="s">
        <v>73</v>
      </c>
      <c r="F4074" s="21" t="s">
        <v>71</v>
      </c>
      <c r="G4074" s="21">
        <v>0</v>
      </c>
      <c r="H4074" s="21">
        <v>29</v>
      </c>
    </row>
    <row r="4075" spans="1:8" x14ac:dyDescent="0.25">
      <c r="A4075" s="21">
        <v>2035</v>
      </c>
      <c r="B4075" s="21">
        <v>3</v>
      </c>
      <c r="C4075" s="21">
        <v>3</v>
      </c>
      <c r="D4075" s="21" t="s">
        <v>69</v>
      </c>
      <c r="E4075" s="21" t="s">
        <v>73</v>
      </c>
      <c r="F4075" s="21" t="s">
        <v>71</v>
      </c>
      <c r="G4075" s="21">
        <v>1</v>
      </c>
      <c r="H4075" s="21">
        <v>735</v>
      </c>
    </row>
    <row r="4076" spans="1:8" x14ac:dyDescent="0.25">
      <c r="A4076" s="21">
        <v>2035</v>
      </c>
      <c r="B4076" s="21">
        <v>3</v>
      </c>
      <c r="C4076" s="21">
        <v>3</v>
      </c>
      <c r="D4076" s="21" t="s">
        <v>69</v>
      </c>
      <c r="E4076" s="21" t="s">
        <v>73</v>
      </c>
      <c r="F4076" s="21" t="s">
        <v>71</v>
      </c>
      <c r="G4076" s="21">
        <v>2</v>
      </c>
      <c r="H4076" s="21">
        <v>1556</v>
      </c>
    </row>
    <row r="4077" spans="1:8" x14ac:dyDescent="0.25">
      <c r="A4077" s="21">
        <v>2035</v>
      </c>
      <c r="B4077" s="21">
        <v>3</v>
      </c>
      <c r="C4077" s="21">
        <v>3</v>
      </c>
      <c r="D4077" s="21" t="s">
        <v>69</v>
      </c>
      <c r="E4077" s="21" t="s">
        <v>73</v>
      </c>
      <c r="F4077" s="21" t="s">
        <v>71</v>
      </c>
      <c r="G4077" s="21">
        <v>3</v>
      </c>
      <c r="H4077" s="21">
        <v>786</v>
      </c>
    </row>
    <row r="4078" spans="1:8" x14ac:dyDescent="0.25">
      <c r="A4078" s="21">
        <v>2035</v>
      </c>
      <c r="B4078" s="21">
        <v>3</v>
      </c>
      <c r="C4078" s="21">
        <v>3</v>
      </c>
      <c r="D4078" s="21" t="s">
        <v>69</v>
      </c>
      <c r="E4078" s="21" t="s">
        <v>73</v>
      </c>
      <c r="F4078" s="21" t="s">
        <v>71</v>
      </c>
      <c r="G4078" s="21">
        <v>4</v>
      </c>
      <c r="H4078" s="21">
        <v>507</v>
      </c>
    </row>
    <row r="4079" spans="1:8" x14ac:dyDescent="0.25">
      <c r="A4079" s="21">
        <v>2035</v>
      </c>
      <c r="B4079" s="21">
        <v>3</v>
      </c>
      <c r="C4079" s="21">
        <v>3</v>
      </c>
      <c r="D4079" s="21" t="s">
        <v>69</v>
      </c>
      <c r="E4079" s="21" t="s">
        <v>73</v>
      </c>
      <c r="F4079" s="21" t="s">
        <v>72</v>
      </c>
      <c r="G4079" s="21">
        <v>0</v>
      </c>
      <c r="H4079" s="21">
        <v>53</v>
      </c>
    </row>
    <row r="4080" spans="1:8" x14ac:dyDescent="0.25">
      <c r="A4080" s="21">
        <v>2035</v>
      </c>
      <c r="B4080" s="21">
        <v>3</v>
      </c>
      <c r="C4080" s="21">
        <v>3</v>
      </c>
      <c r="D4080" s="21" t="s">
        <v>69</v>
      </c>
      <c r="E4080" s="21" t="s">
        <v>73</v>
      </c>
      <c r="F4080" s="21" t="s">
        <v>72</v>
      </c>
      <c r="G4080" s="21">
        <v>1</v>
      </c>
      <c r="H4080" s="21">
        <v>163</v>
      </c>
    </row>
    <row r="4081" spans="1:8" x14ac:dyDescent="0.25">
      <c r="A4081" s="21">
        <v>2035</v>
      </c>
      <c r="B4081" s="21">
        <v>3</v>
      </c>
      <c r="C4081" s="21">
        <v>3</v>
      </c>
      <c r="D4081" s="21" t="s">
        <v>69</v>
      </c>
      <c r="E4081" s="21" t="s">
        <v>73</v>
      </c>
      <c r="F4081" s="21" t="s">
        <v>72</v>
      </c>
      <c r="G4081" s="21">
        <v>2</v>
      </c>
      <c r="H4081" s="21">
        <v>464</v>
      </c>
    </row>
    <row r="4082" spans="1:8" x14ac:dyDescent="0.25">
      <c r="A4082" s="21">
        <v>2035</v>
      </c>
      <c r="B4082" s="21">
        <v>3</v>
      </c>
      <c r="C4082" s="21">
        <v>3</v>
      </c>
      <c r="D4082" s="21" t="s">
        <v>69</v>
      </c>
      <c r="E4082" s="21" t="s">
        <v>73</v>
      </c>
      <c r="F4082" s="21" t="s">
        <v>72</v>
      </c>
      <c r="G4082" s="21">
        <v>3</v>
      </c>
      <c r="H4082" s="21">
        <v>252</v>
      </c>
    </row>
    <row r="4083" spans="1:8" x14ac:dyDescent="0.25">
      <c r="A4083" s="21">
        <v>2035</v>
      </c>
      <c r="B4083" s="21">
        <v>3</v>
      </c>
      <c r="C4083" s="21">
        <v>3</v>
      </c>
      <c r="D4083" s="21" t="s">
        <v>69</v>
      </c>
      <c r="E4083" s="21" t="s">
        <v>73</v>
      </c>
      <c r="F4083" s="21" t="s">
        <v>72</v>
      </c>
      <c r="G4083" s="21">
        <v>4</v>
      </c>
      <c r="H4083" s="21">
        <v>143</v>
      </c>
    </row>
    <row r="4084" spans="1:8" x14ac:dyDescent="0.25">
      <c r="A4084" s="21">
        <v>2035</v>
      </c>
      <c r="B4084" s="21">
        <v>3</v>
      </c>
      <c r="C4084" s="21">
        <v>3</v>
      </c>
      <c r="D4084" s="21" t="s">
        <v>69</v>
      </c>
      <c r="E4084" s="21" t="s">
        <v>76</v>
      </c>
      <c r="F4084" s="21" t="s">
        <v>71</v>
      </c>
      <c r="G4084" s="21">
        <v>0</v>
      </c>
      <c r="H4084" s="21">
        <v>66</v>
      </c>
    </row>
    <row r="4085" spans="1:8" x14ac:dyDescent="0.25">
      <c r="A4085" s="21">
        <v>2035</v>
      </c>
      <c r="B4085" s="21">
        <v>3</v>
      </c>
      <c r="C4085" s="21">
        <v>3</v>
      </c>
      <c r="D4085" s="21" t="s">
        <v>69</v>
      </c>
      <c r="E4085" s="21" t="s">
        <v>76</v>
      </c>
      <c r="F4085" s="21" t="s">
        <v>71</v>
      </c>
      <c r="G4085" s="21">
        <v>1</v>
      </c>
      <c r="H4085" s="21">
        <v>99</v>
      </c>
    </row>
    <row r="4086" spans="1:8" x14ac:dyDescent="0.25">
      <c r="A4086" s="21">
        <v>2035</v>
      </c>
      <c r="B4086" s="21">
        <v>3</v>
      </c>
      <c r="C4086" s="21">
        <v>3</v>
      </c>
      <c r="D4086" s="21" t="s">
        <v>69</v>
      </c>
      <c r="E4086" s="21" t="s">
        <v>76</v>
      </c>
      <c r="F4086" s="21" t="s">
        <v>71</v>
      </c>
      <c r="G4086" s="21">
        <v>2</v>
      </c>
      <c r="H4086" s="21">
        <v>111</v>
      </c>
    </row>
    <row r="4087" spans="1:8" x14ac:dyDescent="0.25">
      <c r="A4087" s="21">
        <v>2035</v>
      </c>
      <c r="B4087" s="21">
        <v>3</v>
      </c>
      <c r="C4087" s="21">
        <v>3</v>
      </c>
      <c r="D4087" s="21" t="s">
        <v>69</v>
      </c>
      <c r="E4087" s="21" t="s">
        <v>76</v>
      </c>
      <c r="F4087" s="21" t="s">
        <v>71</v>
      </c>
      <c r="G4087" s="21">
        <v>3</v>
      </c>
      <c r="H4087" s="21">
        <v>30</v>
      </c>
    </row>
    <row r="4088" spans="1:8" x14ac:dyDescent="0.25">
      <c r="A4088" s="21">
        <v>2035</v>
      </c>
      <c r="B4088" s="21">
        <v>3</v>
      </c>
      <c r="C4088" s="21">
        <v>3</v>
      </c>
      <c r="D4088" s="21" t="s">
        <v>69</v>
      </c>
      <c r="E4088" s="21" t="s">
        <v>76</v>
      </c>
      <c r="F4088" s="21" t="s">
        <v>71</v>
      </c>
      <c r="G4088" s="21">
        <v>4</v>
      </c>
      <c r="H4088" s="21">
        <v>18</v>
      </c>
    </row>
    <row r="4089" spans="1:8" x14ac:dyDescent="0.25">
      <c r="A4089" s="21">
        <v>2035</v>
      </c>
      <c r="B4089" s="21">
        <v>3</v>
      </c>
      <c r="C4089" s="21">
        <v>3</v>
      </c>
      <c r="D4089" s="21" t="s">
        <v>69</v>
      </c>
      <c r="E4089" s="21" t="s">
        <v>76</v>
      </c>
      <c r="F4089" s="21" t="s">
        <v>72</v>
      </c>
      <c r="G4089" s="21">
        <v>0</v>
      </c>
      <c r="H4089" s="21">
        <v>78</v>
      </c>
    </row>
    <row r="4090" spans="1:8" x14ac:dyDescent="0.25">
      <c r="A4090" s="21">
        <v>2035</v>
      </c>
      <c r="B4090" s="21">
        <v>3</v>
      </c>
      <c r="C4090" s="21">
        <v>3</v>
      </c>
      <c r="D4090" s="21" t="s">
        <v>69</v>
      </c>
      <c r="E4090" s="21" t="s">
        <v>76</v>
      </c>
      <c r="F4090" s="21" t="s">
        <v>72</v>
      </c>
      <c r="G4090" s="21">
        <v>1</v>
      </c>
      <c r="H4090" s="21">
        <v>79</v>
      </c>
    </row>
    <row r="4091" spans="1:8" x14ac:dyDescent="0.25">
      <c r="A4091" s="21">
        <v>2035</v>
      </c>
      <c r="B4091" s="21">
        <v>3</v>
      </c>
      <c r="C4091" s="21">
        <v>3</v>
      </c>
      <c r="D4091" s="21" t="s">
        <v>69</v>
      </c>
      <c r="E4091" s="21" t="s">
        <v>76</v>
      </c>
      <c r="F4091" s="21" t="s">
        <v>72</v>
      </c>
      <c r="G4091" s="21">
        <v>2</v>
      </c>
      <c r="H4091" s="21">
        <v>90</v>
      </c>
    </row>
    <row r="4092" spans="1:8" x14ac:dyDescent="0.25">
      <c r="A4092" s="21">
        <v>2035</v>
      </c>
      <c r="B4092" s="21">
        <v>3</v>
      </c>
      <c r="C4092" s="21">
        <v>3</v>
      </c>
      <c r="D4092" s="21" t="s">
        <v>69</v>
      </c>
      <c r="E4092" s="21" t="s">
        <v>76</v>
      </c>
      <c r="F4092" s="21" t="s">
        <v>72</v>
      </c>
      <c r="G4092" s="21">
        <v>3</v>
      </c>
      <c r="H4092" s="21">
        <v>21</v>
      </c>
    </row>
    <row r="4093" spans="1:8" x14ac:dyDescent="0.25">
      <c r="A4093" s="21">
        <v>2035</v>
      </c>
      <c r="B4093" s="21">
        <v>3</v>
      </c>
      <c r="C4093" s="21">
        <v>3</v>
      </c>
      <c r="D4093" s="21" t="s">
        <v>69</v>
      </c>
      <c r="E4093" s="21" t="s">
        <v>76</v>
      </c>
      <c r="F4093" s="21" t="s">
        <v>72</v>
      </c>
      <c r="G4093" s="21">
        <v>4</v>
      </c>
      <c r="H4093" s="21">
        <v>16</v>
      </c>
    </row>
    <row r="4094" spans="1:8" x14ac:dyDescent="0.25">
      <c r="A4094" s="21">
        <v>2035</v>
      </c>
      <c r="B4094" s="21">
        <v>3</v>
      </c>
      <c r="C4094" s="21">
        <v>3</v>
      </c>
      <c r="D4094" s="21" t="s">
        <v>77</v>
      </c>
      <c r="E4094" s="21" t="s">
        <v>70</v>
      </c>
      <c r="F4094" s="21" t="s">
        <v>71</v>
      </c>
      <c r="G4094" s="21">
        <v>0</v>
      </c>
      <c r="H4094" s="21">
        <v>2052</v>
      </c>
    </row>
    <row r="4095" spans="1:8" x14ac:dyDescent="0.25">
      <c r="A4095" s="21">
        <v>2035</v>
      </c>
      <c r="B4095" s="21">
        <v>3</v>
      </c>
      <c r="C4095" s="21">
        <v>3</v>
      </c>
      <c r="D4095" s="21" t="s">
        <v>77</v>
      </c>
      <c r="E4095" s="21" t="s">
        <v>70</v>
      </c>
      <c r="F4095" s="21" t="s">
        <v>71</v>
      </c>
      <c r="G4095" s="21">
        <v>1</v>
      </c>
      <c r="H4095" s="21">
        <v>40502</v>
      </c>
    </row>
    <row r="4096" spans="1:8" x14ac:dyDescent="0.25">
      <c r="A4096" s="21">
        <v>2035</v>
      </c>
      <c r="B4096" s="21">
        <v>3</v>
      </c>
      <c r="C4096" s="21">
        <v>3</v>
      </c>
      <c r="D4096" s="21" t="s">
        <v>77</v>
      </c>
      <c r="E4096" s="21" t="s">
        <v>70</v>
      </c>
      <c r="F4096" s="21" t="s">
        <v>71</v>
      </c>
      <c r="G4096" s="21">
        <v>2</v>
      </c>
      <c r="H4096" s="21">
        <v>110232</v>
      </c>
    </row>
    <row r="4097" spans="1:8" x14ac:dyDescent="0.25">
      <c r="A4097" s="21">
        <v>2035</v>
      </c>
      <c r="B4097" s="21">
        <v>3</v>
      </c>
      <c r="C4097" s="21">
        <v>3</v>
      </c>
      <c r="D4097" s="21" t="s">
        <v>77</v>
      </c>
      <c r="E4097" s="21" t="s">
        <v>70</v>
      </c>
      <c r="F4097" s="21" t="s">
        <v>71</v>
      </c>
      <c r="G4097" s="21">
        <v>3</v>
      </c>
      <c r="H4097" s="21">
        <v>41302</v>
      </c>
    </row>
    <row r="4098" spans="1:8" x14ac:dyDescent="0.25">
      <c r="A4098" s="21">
        <v>2035</v>
      </c>
      <c r="B4098" s="21">
        <v>3</v>
      </c>
      <c r="C4098" s="21">
        <v>3</v>
      </c>
      <c r="D4098" s="21" t="s">
        <v>77</v>
      </c>
      <c r="E4098" s="21" t="s">
        <v>70</v>
      </c>
      <c r="F4098" s="21" t="s">
        <v>71</v>
      </c>
      <c r="G4098" s="21">
        <v>4</v>
      </c>
      <c r="H4098" s="21">
        <v>19285</v>
      </c>
    </row>
    <row r="4099" spans="1:8" x14ac:dyDescent="0.25">
      <c r="A4099" s="21">
        <v>2035</v>
      </c>
      <c r="B4099" s="21">
        <v>3</v>
      </c>
      <c r="C4099" s="21">
        <v>3</v>
      </c>
      <c r="D4099" s="21" t="s">
        <v>77</v>
      </c>
      <c r="E4099" s="21" t="s">
        <v>70</v>
      </c>
      <c r="F4099" s="21" t="s">
        <v>72</v>
      </c>
      <c r="G4099" s="21">
        <v>0</v>
      </c>
      <c r="H4099" s="21">
        <v>320</v>
      </c>
    </row>
    <row r="4100" spans="1:8" x14ac:dyDescent="0.25">
      <c r="A4100" s="21">
        <v>2035</v>
      </c>
      <c r="B4100" s="21">
        <v>3</v>
      </c>
      <c r="C4100" s="21">
        <v>3</v>
      </c>
      <c r="D4100" s="21" t="s">
        <v>77</v>
      </c>
      <c r="E4100" s="21" t="s">
        <v>70</v>
      </c>
      <c r="F4100" s="21" t="s">
        <v>72</v>
      </c>
      <c r="G4100" s="21">
        <v>1</v>
      </c>
      <c r="H4100" s="21">
        <v>8999</v>
      </c>
    </row>
    <row r="4101" spans="1:8" x14ac:dyDescent="0.25">
      <c r="A4101" s="21">
        <v>2035</v>
      </c>
      <c r="B4101" s="21">
        <v>3</v>
      </c>
      <c r="C4101" s="21">
        <v>3</v>
      </c>
      <c r="D4101" s="21" t="s">
        <v>77</v>
      </c>
      <c r="E4101" s="21" t="s">
        <v>70</v>
      </c>
      <c r="F4101" s="21" t="s">
        <v>72</v>
      </c>
      <c r="G4101" s="21">
        <v>2</v>
      </c>
      <c r="H4101" s="21">
        <v>21682</v>
      </c>
    </row>
    <row r="4102" spans="1:8" x14ac:dyDescent="0.25">
      <c r="A4102" s="21">
        <v>2035</v>
      </c>
      <c r="B4102" s="21">
        <v>3</v>
      </c>
      <c r="C4102" s="21">
        <v>3</v>
      </c>
      <c r="D4102" s="21" t="s">
        <v>77</v>
      </c>
      <c r="E4102" s="21" t="s">
        <v>70</v>
      </c>
      <c r="F4102" s="21" t="s">
        <v>72</v>
      </c>
      <c r="G4102" s="21">
        <v>3</v>
      </c>
      <c r="H4102" s="21">
        <v>8678</v>
      </c>
    </row>
    <row r="4103" spans="1:8" x14ac:dyDescent="0.25">
      <c r="A4103" s="21">
        <v>2035</v>
      </c>
      <c r="B4103" s="21">
        <v>3</v>
      </c>
      <c r="C4103" s="21">
        <v>3</v>
      </c>
      <c r="D4103" s="21" t="s">
        <v>77</v>
      </c>
      <c r="E4103" s="21" t="s">
        <v>70</v>
      </c>
      <c r="F4103" s="21" t="s">
        <v>72</v>
      </c>
      <c r="G4103" s="21">
        <v>4</v>
      </c>
      <c r="H4103" s="21">
        <v>3835</v>
      </c>
    </row>
    <row r="4104" spans="1:8" x14ac:dyDescent="0.25">
      <c r="A4104" s="21">
        <v>2035</v>
      </c>
      <c r="B4104" s="21">
        <v>3</v>
      </c>
      <c r="C4104" s="21">
        <v>3</v>
      </c>
      <c r="D4104" s="21" t="s">
        <v>77</v>
      </c>
      <c r="E4104" s="21" t="s">
        <v>74</v>
      </c>
      <c r="F4104" s="21" t="s">
        <v>71</v>
      </c>
      <c r="G4104" s="21">
        <v>0</v>
      </c>
      <c r="H4104" s="21">
        <v>11101</v>
      </c>
    </row>
    <row r="4105" spans="1:8" x14ac:dyDescent="0.25">
      <c r="A4105" s="21">
        <v>2035</v>
      </c>
      <c r="B4105" s="21">
        <v>3</v>
      </c>
      <c r="C4105" s="21">
        <v>3</v>
      </c>
      <c r="D4105" s="21" t="s">
        <v>77</v>
      </c>
      <c r="E4105" s="21" t="s">
        <v>74</v>
      </c>
      <c r="F4105" s="21" t="s">
        <v>71</v>
      </c>
      <c r="G4105" s="21">
        <v>1</v>
      </c>
      <c r="H4105" s="21">
        <v>14048</v>
      </c>
    </row>
    <row r="4106" spans="1:8" x14ac:dyDescent="0.25">
      <c r="A4106" s="21">
        <v>2035</v>
      </c>
      <c r="B4106" s="21">
        <v>3</v>
      </c>
      <c r="C4106" s="21">
        <v>3</v>
      </c>
      <c r="D4106" s="21" t="s">
        <v>77</v>
      </c>
      <c r="E4106" s="21" t="s">
        <v>74</v>
      </c>
      <c r="F4106" s="21" t="s">
        <v>71</v>
      </c>
      <c r="G4106" s="21">
        <v>2</v>
      </c>
      <c r="H4106" s="21">
        <v>21865</v>
      </c>
    </row>
    <row r="4107" spans="1:8" x14ac:dyDescent="0.25">
      <c r="A4107" s="21">
        <v>2035</v>
      </c>
      <c r="B4107" s="21">
        <v>3</v>
      </c>
      <c r="C4107" s="21">
        <v>3</v>
      </c>
      <c r="D4107" s="21" t="s">
        <v>77</v>
      </c>
      <c r="E4107" s="21" t="s">
        <v>74</v>
      </c>
      <c r="F4107" s="21" t="s">
        <v>71</v>
      </c>
      <c r="G4107" s="21">
        <v>3</v>
      </c>
      <c r="H4107" s="21">
        <v>7487</v>
      </c>
    </row>
    <row r="4108" spans="1:8" x14ac:dyDescent="0.25">
      <c r="A4108" s="21">
        <v>2035</v>
      </c>
      <c r="B4108" s="21">
        <v>3</v>
      </c>
      <c r="C4108" s="21">
        <v>3</v>
      </c>
      <c r="D4108" s="21" t="s">
        <v>77</v>
      </c>
      <c r="E4108" s="21" t="s">
        <v>74</v>
      </c>
      <c r="F4108" s="21" t="s">
        <v>71</v>
      </c>
      <c r="G4108" s="21">
        <v>4</v>
      </c>
      <c r="H4108" s="21">
        <v>3638</v>
      </c>
    </row>
    <row r="4109" spans="1:8" x14ac:dyDescent="0.25">
      <c r="A4109" s="21">
        <v>2035</v>
      </c>
      <c r="B4109" s="21">
        <v>3</v>
      </c>
      <c r="C4109" s="21">
        <v>3</v>
      </c>
      <c r="D4109" s="21" t="s">
        <v>77</v>
      </c>
      <c r="E4109" s="21" t="s">
        <v>74</v>
      </c>
      <c r="F4109" s="21" t="s">
        <v>72</v>
      </c>
      <c r="G4109" s="21">
        <v>0</v>
      </c>
      <c r="H4109" s="21">
        <v>454</v>
      </c>
    </row>
    <row r="4110" spans="1:8" x14ac:dyDescent="0.25">
      <c r="A4110" s="21">
        <v>2035</v>
      </c>
      <c r="B4110" s="21">
        <v>3</v>
      </c>
      <c r="C4110" s="21">
        <v>3</v>
      </c>
      <c r="D4110" s="21" t="s">
        <v>77</v>
      </c>
      <c r="E4110" s="21" t="s">
        <v>74</v>
      </c>
      <c r="F4110" s="21" t="s">
        <v>72</v>
      </c>
      <c r="G4110" s="21">
        <v>1</v>
      </c>
      <c r="H4110" s="21">
        <v>599</v>
      </c>
    </row>
    <row r="4111" spans="1:8" x14ac:dyDescent="0.25">
      <c r="A4111" s="21">
        <v>2035</v>
      </c>
      <c r="B4111" s="21">
        <v>3</v>
      </c>
      <c r="C4111" s="21">
        <v>3</v>
      </c>
      <c r="D4111" s="21" t="s">
        <v>77</v>
      </c>
      <c r="E4111" s="21" t="s">
        <v>74</v>
      </c>
      <c r="F4111" s="21" t="s">
        <v>72</v>
      </c>
      <c r="G4111" s="21">
        <v>2</v>
      </c>
      <c r="H4111" s="21">
        <v>854</v>
      </c>
    </row>
    <row r="4112" spans="1:8" x14ac:dyDescent="0.25">
      <c r="A4112" s="21">
        <v>2035</v>
      </c>
      <c r="B4112" s="21">
        <v>3</v>
      </c>
      <c r="C4112" s="21">
        <v>3</v>
      </c>
      <c r="D4112" s="21" t="s">
        <v>77</v>
      </c>
      <c r="E4112" s="21" t="s">
        <v>74</v>
      </c>
      <c r="F4112" s="21" t="s">
        <v>72</v>
      </c>
      <c r="G4112" s="21">
        <v>3</v>
      </c>
      <c r="H4112" s="21">
        <v>298</v>
      </c>
    </row>
    <row r="4113" spans="1:8" x14ac:dyDescent="0.25">
      <c r="A4113" s="21">
        <v>2035</v>
      </c>
      <c r="B4113" s="21">
        <v>3</v>
      </c>
      <c r="C4113" s="21">
        <v>3</v>
      </c>
      <c r="D4113" s="21" t="s">
        <v>77</v>
      </c>
      <c r="E4113" s="21" t="s">
        <v>74</v>
      </c>
      <c r="F4113" s="21" t="s">
        <v>72</v>
      </c>
      <c r="G4113" s="21">
        <v>4</v>
      </c>
      <c r="H4113" s="21">
        <v>171</v>
      </c>
    </row>
    <row r="4114" spans="1:8" x14ac:dyDescent="0.25">
      <c r="A4114" s="21">
        <v>2035</v>
      </c>
      <c r="B4114" s="21">
        <v>3</v>
      </c>
      <c r="C4114" s="21">
        <v>3</v>
      </c>
      <c r="D4114" s="21" t="s">
        <v>77</v>
      </c>
      <c r="E4114" s="21" t="s">
        <v>73</v>
      </c>
      <c r="F4114" s="21" t="s">
        <v>71</v>
      </c>
      <c r="G4114" s="21">
        <v>0</v>
      </c>
      <c r="H4114" s="21">
        <v>3372</v>
      </c>
    </row>
    <row r="4115" spans="1:8" x14ac:dyDescent="0.25">
      <c r="A4115" s="21">
        <v>2035</v>
      </c>
      <c r="B4115" s="21">
        <v>3</v>
      </c>
      <c r="C4115" s="21">
        <v>3</v>
      </c>
      <c r="D4115" s="21" t="s">
        <v>77</v>
      </c>
      <c r="E4115" s="21" t="s">
        <v>73</v>
      </c>
      <c r="F4115" s="21" t="s">
        <v>71</v>
      </c>
      <c r="G4115" s="21">
        <v>1</v>
      </c>
      <c r="H4115" s="21">
        <v>40740</v>
      </c>
    </row>
    <row r="4116" spans="1:8" x14ac:dyDescent="0.25">
      <c r="A4116" s="21">
        <v>2035</v>
      </c>
      <c r="B4116" s="21">
        <v>3</v>
      </c>
      <c r="C4116" s="21">
        <v>3</v>
      </c>
      <c r="D4116" s="21" t="s">
        <v>77</v>
      </c>
      <c r="E4116" s="21" t="s">
        <v>73</v>
      </c>
      <c r="F4116" s="21" t="s">
        <v>71</v>
      </c>
      <c r="G4116" s="21">
        <v>2</v>
      </c>
      <c r="H4116" s="21">
        <v>85273</v>
      </c>
    </row>
    <row r="4117" spans="1:8" x14ac:dyDescent="0.25">
      <c r="A4117" s="21">
        <v>2035</v>
      </c>
      <c r="B4117" s="21">
        <v>3</v>
      </c>
      <c r="C4117" s="21">
        <v>3</v>
      </c>
      <c r="D4117" s="21" t="s">
        <v>77</v>
      </c>
      <c r="E4117" s="21" t="s">
        <v>73</v>
      </c>
      <c r="F4117" s="21" t="s">
        <v>71</v>
      </c>
      <c r="G4117" s="21">
        <v>3</v>
      </c>
      <c r="H4117" s="21">
        <v>39455</v>
      </c>
    </row>
    <row r="4118" spans="1:8" x14ac:dyDescent="0.25">
      <c r="A4118" s="21">
        <v>2035</v>
      </c>
      <c r="B4118" s="21">
        <v>3</v>
      </c>
      <c r="C4118" s="21">
        <v>3</v>
      </c>
      <c r="D4118" s="21" t="s">
        <v>77</v>
      </c>
      <c r="E4118" s="21" t="s">
        <v>73</v>
      </c>
      <c r="F4118" s="21" t="s">
        <v>71</v>
      </c>
      <c r="G4118" s="21">
        <v>4</v>
      </c>
      <c r="H4118" s="21">
        <v>25478</v>
      </c>
    </row>
    <row r="4119" spans="1:8" x14ac:dyDescent="0.25">
      <c r="A4119" s="21">
        <v>2035</v>
      </c>
      <c r="B4119" s="21">
        <v>3</v>
      </c>
      <c r="C4119" s="21">
        <v>3</v>
      </c>
      <c r="D4119" s="21" t="s">
        <v>77</v>
      </c>
      <c r="E4119" s="21" t="s">
        <v>73</v>
      </c>
      <c r="F4119" s="21" t="s">
        <v>72</v>
      </c>
      <c r="G4119" s="21">
        <v>0</v>
      </c>
      <c r="H4119" s="21">
        <v>268</v>
      </c>
    </row>
    <row r="4120" spans="1:8" x14ac:dyDescent="0.25">
      <c r="A4120" s="21">
        <v>2035</v>
      </c>
      <c r="B4120" s="21">
        <v>3</v>
      </c>
      <c r="C4120" s="21">
        <v>3</v>
      </c>
      <c r="D4120" s="21" t="s">
        <v>77</v>
      </c>
      <c r="E4120" s="21" t="s">
        <v>73</v>
      </c>
      <c r="F4120" s="21" t="s">
        <v>72</v>
      </c>
      <c r="G4120" s="21">
        <v>1</v>
      </c>
      <c r="H4120" s="21">
        <v>1111</v>
      </c>
    </row>
    <row r="4121" spans="1:8" x14ac:dyDescent="0.25">
      <c r="A4121" s="21">
        <v>2035</v>
      </c>
      <c r="B4121" s="21">
        <v>3</v>
      </c>
      <c r="C4121" s="21">
        <v>3</v>
      </c>
      <c r="D4121" s="21" t="s">
        <v>77</v>
      </c>
      <c r="E4121" s="21" t="s">
        <v>73</v>
      </c>
      <c r="F4121" s="21" t="s">
        <v>72</v>
      </c>
      <c r="G4121" s="21">
        <v>2</v>
      </c>
      <c r="H4121" s="21">
        <v>3378</v>
      </c>
    </row>
    <row r="4122" spans="1:8" x14ac:dyDescent="0.25">
      <c r="A4122" s="21">
        <v>2035</v>
      </c>
      <c r="B4122" s="21">
        <v>3</v>
      </c>
      <c r="C4122" s="21">
        <v>3</v>
      </c>
      <c r="D4122" s="21" t="s">
        <v>77</v>
      </c>
      <c r="E4122" s="21" t="s">
        <v>73</v>
      </c>
      <c r="F4122" s="21" t="s">
        <v>72</v>
      </c>
      <c r="G4122" s="21">
        <v>3</v>
      </c>
      <c r="H4122" s="21">
        <v>1738</v>
      </c>
    </row>
    <row r="4123" spans="1:8" x14ac:dyDescent="0.25">
      <c r="A4123" s="21">
        <v>2035</v>
      </c>
      <c r="B4123" s="21">
        <v>3</v>
      </c>
      <c r="C4123" s="21">
        <v>3</v>
      </c>
      <c r="D4123" s="21" t="s">
        <v>77</v>
      </c>
      <c r="E4123" s="21" t="s">
        <v>73</v>
      </c>
      <c r="F4123" s="21" t="s">
        <v>72</v>
      </c>
      <c r="G4123" s="21">
        <v>4</v>
      </c>
      <c r="H4123" s="21">
        <v>886</v>
      </c>
    </row>
    <row r="4124" spans="1:8" x14ac:dyDescent="0.25">
      <c r="A4124" s="21">
        <v>2035</v>
      </c>
      <c r="B4124" s="21">
        <v>3</v>
      </c>
      <c r="C4124" s="21">
        <v>3</v>
      </c>
      <c r="D4124" s="21" t="s">
        <v>77</v>
      </c>
      <c r="E4124" s="21" t="s">
        <v>76</v>
      </c>
      <c r="F4124" s="21" t="s">
        <v>71</v>
      </c>
      <c r="G4124" s="21">
        <v>0</v>
      </c>
      <c r="H4124" s="21">
        <v>2538</v>
      </c>
    </row>
    <row r="4125" spans="1:8" x14ac:dyDescent="0.25">
      <c r="A4125" s="21">
        <v>2035</v>
      </c>
      <c r="B4125" s="21">
        <v>3</v>
      </c>
      <c r="C4125" s="21">
        <v>3</v>
      </c>
      <c r="D4125" s="21" t="s">
        <v>77</v>
      </c>
      <c r="E4125" s="21" t="s">
        <v>76</v>
      </c>
      <c r="F4125" s="21" t="s">
        <v>71</v>
      </c>
      <c r="G4125" s="21">
        <v>1</v>
      </c>
      <c r="H4125" s="21">
        <v>2601</v>
      </c>
    </row>
    <row r="4126" spans="1:8" x14ac:dyDescent="0.25">
      <c r="A4126" s="21">
        <v>2035</v>
      </c>
      <c r="B4126" s="21">
        <v>3</v>
      </c>
      <c r="C4126" s="21">
        <v>3</v>
      </c>
      <c r="D4126" s="21" t="s">
        <v>77</v>
      </c>
      <c r="E4126" s="21" t="s">
        <v>76</v>
      </c>
      <c r="F4126" s="21" t="s">
        <v>71</v>
      </c>
      <c r="G4126" s="21">
        <v>2</v>
      </c>
      <c r="H4126" s="21">
        <v>3456</v>
      </c>
    </row>
    <row r="4127" spans="1:8" x14ac:dyDescent="0.25">
      <c r="A4127" s="21">
        <v>2035</v>
      </c>
      <c r="B4127" s="21">
        <v>3</v>
      </c>
      <c r="C4127" s="21">
        <v>3</v>
      </c>
      <c r="D4127" s="21" t="s">
        <v>77</v>
      </c>
      <c r="E4127" s="21" t="s">
        <v>76</v>
      </c>
      <c r="F4127" s="21" t="s">
        <v>71</v>
      </c>
      <c r="G4127" s="21">
        <v>3</v>
      </c>
      <c r="H4127" s="21">
        <v>1211</v>
      </c>
    </row>
    <row r="4128" spans="1:8" x14ac:dyDescent="0.25">
      <c r="A4128" s="21">
        <v>2035</v>
      </c>
      <c r="B4128" s="21">
        <v>3</v>
      </c>
      <c r="C4128" s="21">
        <v>3</v>
      </c>
      <c r="D4128" s="21" t="s">
        <v>77</v>
      </c>
      <c r="E4128" s="21" t="s">
        <v>76</v>
      </c>
      <c r="F4128" s="21" t="s">
        <v>71</v>
      </c>
      <c r="G4128" s="21">
        <v>4</v>
      </c>
      <c r="H4128" s="21">
        <v>685</v>
      </c>
    </row>
    <row r="4129" spans="1:8" x14ac:dyDescent="0.25">
      <c r="A4129" s="21">
        <v>2035</v>
      </c>
      <c r="B4129" s="21">
        <v>3</v>
      </c>
      <c r="C4129" s="21">
        <v>3</v>
      </c>
      <c r="D4129" s="21" t="s">
        <v>77</v>
      </c>
      <c r="E4129" s="21" t="s">
        <v>76</v>
      </c>
      <c r="F4129" s="21" t="s">
        <v>72</v>
      </c>
      <c r="G4129" s="21">
        <v>0</v>
      </c>
      <c r="H4129" s="21">
        <v>337</v>
      </c>
    </row>
    <row r="4130" spans="1:8" x14ac:dyDescent="0.25">
      <c r="A4130" s="21">
        <v>2035</v>
      </c>
      <c r="B4130" s="21">
        <v>3</v>
      </c>
      <c r="C4130" s="21">
        <v>3</v>
      </c>
      <c r="D4130" s="21" t="s">
        <v>77</v>
      </c>
      <c r="E4130" s="21" t="s">
        <v>76</v>
      </c>
      <c r="F4130" s="21" t="s">
        <v>72</v>
      </c>
      <c r="G4130" s="21">
        <v>1</v>
      </c>
      <c r="H4130" s="21">
        <v>422</v>
      </c>
    </row>
    <row r="4131" spans="1:8" x14ac:dyDescent="0.25">
      <c r="A4131" s="21">
        <v>2035</v>
      </c>
      <c r="B4131" s="21">
        <v>3</v>
      </c>
      <c r="C4131" s="21">
        <v>3</v>
      </c>
      <c r="D4131" s="21" t="s">
        <v>77</v>
      </c>
      <c r="E4131" s="21" t="s">
        <v>76</v>
      </c>
      <c r="F4131" s="21" t="s">
        <v>72</v>
      </c>
      <c r="G4131" s="21">
        <v>2</v>
      </c>
      <c r="H4131" s="21">
        <v>501</v>
      </c>
    </row>
    <row r="4132" spans="1:8" x14ac:dyDescent="0.25">
      <c r="A4132" s="21">
        <v>2035</v>
      </c>
      <c r="B4132" s="21">
        <v>3</v>
      </c>
      <c r="C4132" s="21">
        <v>3</v>
      </c>
      <c r="D4132" s="21" t="s">
        <v>77</v>
      </c>
      <c r="E4132" s="21" t="s">
        <v>76</v>
      </c>
      <c r="F4132" s="21" t="s">
        <v>72</v>
      </c>
      <c r="G4132" s="21">
        <v>3</v>
      </c>
      <c r="H4132" s="21">
        <v>172</v>
      </c>
    </row>
    <row r="4133" spans="1:8" x14ac:dyDescent="0.25">
      <c r="A4133" s="21">
        <v>2035</v>
      </c>
      <c r="B4133" s="21">
        <v>3</v>
      </c>
      <c r="C4133" s="21">
        <v>3</v>
      </c>
      <c r="D4133" s="21" t="s">
        <v>77</v>
      </c>
      <c r="E4133" s="21" t="s">
        <v>76</v>
      </c>
      <c r="F4133" s="21" t="s">
        <v>72</v>
      </c>
      <c r="G4133" s="21">
        <v>4</v>
      </c>
      <c r="H4133" s="21">
        <v>110</v>
      </c>
    </row>
    <row r="4134" spans="1:8" x14ac:dyDescent="0.25">
      <c r="A4134" s="21">
        <v>2035</v>
      </c>
      <c r="B4134" s="21">
        <v>3</v>
      </c>
      <c r="C4134" s="21">
        <v>3</v>
      </c>
      <c r="D4134" s="21" t="s">
        <v>79</v>
      </c>
      <c r="E4134" s="21" t="s">
        <v>70</v>
      </c>
      <c r="F4134" s="21" t="s">
        <v>71</v>
      </c>
      <c r="G4134" s="21">
        <v>0</v>
      </c>
      <c r="H4134" s="21">
        <v>329</v>
      </c>
    </row>
    <row r="4135" spans="1:8" x14ac:dyDescent="0.25">
      <c r="A4135" s="21">
        <v>2035</v>
      </c>
      <c r="B4135" s="21">
        <v>3</v>
      </c>
      <c r="C4135" s="21">
        <v>3</v>
      </c>
      <c r="D4135" s="21" t="s">
        <v>79</v>
      </c>
      <c r="E4135" s="21" t="s">
        <v>70</v>
      </c>
      <c r="F4135" s="21" t="s">
        <v>71</v>
      </c>
      <c r="G4135" s="21">
        <v>1</v>
      </c>
      <c r="H4135" s="21">
        <v>9438</v>
      </c>
    </row>
    <row r="4136" spans="1:8" x14ac:dyDescent="0.25">
      <c r="A4136" s="21">
        <v>2035</v>
      </c>
      <c r="B4136" s="21">
        <v>3</v>
      </c>
      <c r="C4136" s="21">
        <v>3</v>
      </c>
      <c r="D4136" s="21" t="s">
        <v>79</v>
      </c>
      <c r="E4136" s="21" t="s">
        <v>70</v>
      </c>
      <c r="F4136" s="21" t="s">
        <v>71</v>
      </c>
      <c r="G4136" s="21">
        <v>2</v>
      </c>
      <c r="H4136" s="21">
        <v>29244</v>
      </c>
    </row>
    <row r="4137" spans="1:8" x14ac:dyDescent="0.25">
      <c r="A4137" s="21">
        <v>2035</v>
      </c>
      <c r="B4137" s="21">
        <v>3</v>
      </c>
      <c r="C4137" s="21">
        <v>3</v>
      </c>
      <c r="D4137" s="21" t="s">
        <v>79</v>
      </c>
      <c r="E4137" s="21" t="s">
        <v>70</v>
      </c>
      <c r="F4137" s="21" t="s">
        <v>71</v>
      </c>
      <c r="G4137" s="21">
        <v>3</v>
      </c>
      <c r="H4137" s="21">
        <v>11722</v>
      </c>
    </row>
    <row r="4138" spans="1:8" x14ac:dyDescent="0.25">
      <c r="A4138" s="21">
        <v>2035</v>
      </c>
      <c r="B4138" s="21">
        <v>3</v>
      </c>
      <c r="C4138" s="21">
        <v>3</v>
      </c>
      <c r="D4138" s="21" t="s">
        <v>79</v>
      </c>
      <c r="E4138" s="21" t="s">
        <v>70</v>
      </c>
      <c r="F4138" s="21" t="s">
        <v>71</v>
      </c>
      <c r="G4138" s="21">
        <v>4</v>
      </c>
      <c r="H4138" s="21">
        <v>5635</v>
      </c>
    </row>
    <row r="4139" spans="1:8" x14ac:dyDescent="0.25">
      <c r="A4139" s="21">
        <v>2035</v>
      </c>
      <c r="B4139" s="21">
        <v>3</v>
      </c>
      <c r="C4139" s="21">
        <v>3</v>
      </c>
      <c r="D4139" s="21" t="s">
        <v>79</v>
      </c>
      <c r="E4139" s="21" t="s">
        <v>70</v>
      </c>
      <c r="F4139" s="21" t="s">
        <v>72</v>
      </c>
      <c r="G4139" s="21">
        <v>0</v>
      </c>
      <c r="H4139" s="21">
        <v>142</v>
      </c>
    </row>
    <row r="4140" spans="1:8" x14ac:dyDescent="0.25">
      <c r="A4140" s="21">
        <v>2035</v>
      </c>
      <c r="B4140" s="21">
        <v>3</v>
      </c>
      <c r="C4140" s="21">
        <v>3</v>
      </c>
      <c r="D4140" s="21" t="s">
        <v>79</v>
      </c>
      <c r="E4140" s="21" t="s">
        <v>70</v>
      </c>
      <c r="F4140" s="21" t="s">
        <v>72</v>
      </c>
      <c r="G4140" s="21">
        <v>1</v>
      </c>
      <c r="H4140" s="21">
        <v>4234</v>
      </c>
    </row>
    <row r="4141" spans="1:8" x14ac:dyDescent="0.25">
      <c r="A4141" s="21">
        <v>2035</v>
      </c>
      <c r="B4141" s="21">
        <v>3</v>
      </c>
      <c r="C4141" s="21">
        <v>3</v>
      </c>
      <c r="D4141" s="21" t="s">
        <v>79</v>
      </c>
      <c r="E4141" s="21" t="s">
        <v>70</v>
      </c>
      <c r="F4141" s="21" t="s">
        <v>72</v>
      </c>
      <c r="G4141" s="21">
        <v>2</v>
      </c>
      <c r="H4141" s="21">
        <v>10700</v>
      </c>
    </row>
    <row r="4142" spans="1:8" x14ac:dyDescent="0.25">
      <c r="A4142" s="21">
        <v>2035</v>
      </c>
      <c r="B4142" s="21">
        <v>3</v>
      </c>
      <c r="C4142" s="21">
        <v>3</v>
      </c>
      <c r="D4142" s="21" t="s">
        <v>79</v>
      </c>
      <c r="E4142" s="21" t="s">
        <v>70</v>
      </c>
      <c r="F4142" s="21" t="s">
        <v>72</v>
      </c>
      <c r="G4142" s="21">
        <v>3</v>
      </c>
      <c r="H4142" s="21">
        <v>4498</v>
      </c>
    </row>
    <row r="4143" spans="1:8" x14ac:dyDescent="0.25">
      <c r="A4143" s="21">
        <v>2035</v>
      </c>
      <c r="B4143" s="21">
        <v>3</v>
      </c>
      <c r="C4143" s="21">
        <v>3</v>
      </c>
      <c r="D4143" s="21" t="s">
        <v>79</v>
      </c>
      <c r="E4143" s="21" t="s">
        <v>70</v>
      </c>
      <c r="F4143" s="21" t="s">
        <v>72</v>
      </c>
      <c r="G4143" s="21">
        <v>4</v>
      </c>
      <c r="H4143" s="21">
        <v>2099</v>
      </c>
    </row>
    <row r="4144" spans="1:8" x14ac:dyDescent="0.25">
      <c r="A4144" s="21">
        <v>2035</v>
      </c>
      <c r="B4144" s="21">
        <v>3</v>
      </c>
      <c r="C4144" s="21">
        <v>3</v>
      </c>
      <c r="D4144" s="21" t="s">
        <v>79</v>
      </c>
      <c r="E4144" s="21" t="s">
        <v>74</v>
      </c>
      <c r="F4144" s="21" t="s">
        <v>71</v>
      </c>
      <c r="G4144" s="21">
        <v>0</v>
      </c>
      <c r="H4144" s="21">
        <v>2169</v>
      </c>
    </row>
    <row r="4145" spans="1:8" x14ac:dyDescent="0.25">
      <c r="A4145" s="21">
        <v>2035</v>
      </c>
      <c r="B4145" s="21">
        <v>3</v>
      </c>
      <c r="C4145" s="21">
        <v>3</v>
      </c>
      <c r="D4145" s="21" t="s">
        <v>79</v>
      </c>
      <c r="E4145" s="21" t="s">
        <v>74</v>
      </c>
      <c r="F4145" s="21" t="s">
        <v>71</v>
      </c>
      <c r="G4145" s="21">
        <v>1</v>
      </c>
      <c r="H4145" s="21">
        <v>3935</v>
      </c>
    </row>
    <row r="4146" spans="1:8" x14ac:dyDescent="0.25">
      <c r="A4146" s="21">
        <v>2035</v>
      </c>
      <c r="B4146" s="21">
        <v>3</v>
      </c>
      <c r="C4146" s="21">
        <v>3</v>
      </c>
      <c r="D4146" s="21" t="s">
        <v>79</v>
      </c>
      <c r="E4146" s="21" t="s">
        <v>74</v>
      </c>
      <c r="F4146" s="21" t="s">
        <v>71</v>
      </c>
      <c r="G4146" s="21">
        <v>2</v>
      </c>
      <c r="H4146" s="21">
        <v>6598</v>
      </c>
    </row>
    <row r="4147" spans="1:8" x14ac:dyDescent="0.25">
      <c r="A4147" s="21">
        <v>2035</v>
      </c>
      <c r="B4147" s="21">
        <v>3</v>
      </c>
      <c r="C4147" s="21">
        <v>3</v>
      </c>
      <c r="D4147" s="21" t="s">
        <v>79</v>
      </c>
      <c r="E4147" s="21" t="s">
        <v>74</v>
      </c>
      <c r="F4147" s="21" t="s">
        <v>71</v>
      </c>
      <c r="G4147" s="21">
        <v>3</v>
      </c>
      <c r="H4147" s="21">
        <v>2420</v>
      </c>
    </row>
    <row r="4148" spans="1:8" x14ac:dyDescent="0.25">
      <c r="A4148" s="21">
        <v>2035</v>
      </c>
      <c r="B4148" s="21">
        <v>3</v>
      </c>
      <c r="C4148" s="21">
        <v>3</v>
      </c>
      <c r="D4148" s="21" t="s">
        <v>79</v>
      </c>
      <c r="E4148" s="21" t="s">
        <v>74</v>
      </c>
      <c r="F4148" s="21" t="s">
        <v>71</v>
      </c>
      <c r="G4148" s="21">
        <v>4</v>
      </c>
      <c r="H4148" s="21">
        <v>1472</v>
      </c>
    </row>
    <row r="4149" spans="1:8" x14ac:dyDescent="0.25">
      <c r="A4149" s="21">
        <v>2035</v>
      </c>
      <c r="B4149" s="21">
        <v>3</v>
      </c>
      <c r="C4149" s="21">
        <v>3</v>
      </c>
      <c r="D4149" s="21" t="s">
        <v>79</v>
      </c>
      <c r="E4149" s="21" t="s">
        <v>74</v>
      </c>
      <c r="F4149" s="21" t="s">
        <v>72</v>
      </c>
      <c r="G4149" s="21">
        <v>0</v>
      </c>
      <c r="H4149" s="21">
        <v>229</v>
      </c>
    </row>
    <row r="4150" spans="1:8" x14ac:dyDescent="0.25">
      <c r="A4150" s="21">
        <v>2035</v>
      </c>
      <c r="B4150" s="21">
        <v>3</v>
      </c>
      <c r="C4150" s="21">
        <v>3</v>
      </c>
      <c r="D4150" s="21" t="s">
        <v>79</v>
      </c>
      <c r="E4150" s="21" t="s">
        <v>74</v>
      </c>
      <c r="F4150" s="21" t="s">
        <v>72</v>
      </c>
      <c r="G4150" s="21">
        <v>1</v>
      </c>
      <c r="H4150" s="21">
        <v>290</v>
      </c>
    </row>
    <row r="4151" spans="1:8" x14ac:dyDescent="0.25">
      <c r="A4151" s="21">
        <v>2035</v>
      </c>
      <c r="B4151" s="21">
        <v>3</v>
      </c>
      <c r="C4151" s="21">
        <v>3</v>
      </c>
      <c r="D4151" s="21" t="s">
        <v>79</v>
      </c>
      <c r="E4151" s="21" t="s">
        <v>74</v>
      </c>
      <c r="F4151" s="21" t="s">
        <v>72</v>
      </c>
      <c r="G4151" s="21">
        <v>2</v>
      </c>
      <c r="H4151" s="21">
        <v>509</v>
      </c>
    </row>
    <row r="4152" spans="1:8" x14ac:dyDescent="0.25">
      <c r="A4152" s="21">
        <v>2035</v>
      </c>
      <c r="B4152" s="21">
        <v>3</v>
      </c>
      <c r="C4152" s="21">
        <v>3</v>
      </c>
      <c r="D4152" s="21" t="s">
        <v>79</v>
      </c>
      <c r="E4152" s="21" t="s">
        <v>74</v>
      </c>
      <c r="F4152" s="21" t="s">
        <v>72</v>
      </c>
      <c r="G4152" s="21">
        <v>3</v>
      </c>
      <c r="H4152" s="21">
        <v>178</v>
      </c>
    </row>
    <row r="4153" spans="1:8" x14ac:dyDescent="0.25">
      <c r="A4153" s="21">
        <v>2035</v>
      </c>
      <c r="B4153" s="21">
        <v>3</v>
      </c>
      <c r="C4153" s="21">
        <v>3</v>
      </c>
      <c r="D4153" s="21" t="s">
        <v>79</v>
      </c>
      <c r="E4153" s="21" t="s">
        <v>74</v>
      </c>
      <c r="F4153" s="21" t="s">
        <v>72</v>
      </c>
      <c r="G4153" s="21">
        <v>4</v>
      </c>
      <c r="H4153" s="21">
        <v>96</v>
      </c>
    </row>
    <row r="4154" spans="1:8" x14ac:dyDescent="0.25">
      <c r="A4154" s="21">
        <v>2035</v>
      </c>
      <c r="B4154" s="21">
        <v>3</v>
      </c>
      <c r="C4154" s="21">
        <v>3</v>
      </c>
      <c r="D4154" s="21" t="s">
        <v>79</v>
      </c>
      <c r="E4154" s="21" t="s">
        <v>73</v>
      </c>
      <c r="F4154" s="21" t="s">
        <v>71</v>
      </c>
      <c r="G4154" s="21">
        <v>0</v>
      </c>
      <c r="H4154" s="21">
        <v>653</v>
      </c>
    </row>
    <row r="4155" spans="1:8" x14ac:dyDescent="0.25">
      <c r="A4155" s="21">
        <v>2035</v>
      </c>
      <c r="B4155" s="21">
        <v>3</v>
      </c>
      <c r="C4155" s="21">
        <v>3</v>
      </c>
      <c r="D4155" s="21" t="s">
        <v>79</v>
      </c>
      <c r="E4155" s="21" t="s">
        <v>73</v>
      </c>
      <c r="F4155" s="21" t="s">
        <v>71</v>
      </c>
      <c r="G4155" s="21">
        <v>1</v>
      </c>
      <c r="H4155" s="21">
        <v>8482</v>
      </c>
    </row>
    <row r="4156" spans="1:8" x14ac:dyDescent="0.25">
      <c r="A4156" s="21">
        <v>2035</v>
      </c>
      <c r="B4156" s="21">
        <v>3</v>
      </c>
      <c r="C4156" s="21">
        <v>3</v>
      </c>
      <c r="D4156" s="21" t="s">
        <v>79</v>
      </c>
      <c r="E4156" s="21" t="s">
        <v>73</v>
      </c>
      <c r="F4156" s="21" t="s">
        <v>71</v>
      </c>
      <c r="G4156" s="21">
        <v>2</v>
      </c>
      <c r="H4156" s="21">
        <v>18266</v>
      </c>
    </row>
    <row r="4157" spans="1:8" x14ac:dyDescent="0.25">
      <c r="A4157" s="21">
        <v>2035</v>
      </c>
      <c r="B4157" s="21">
        <v>3</v>
      </c>
      <c r="C4157" s="21">
        <v>3</v>
      </c>
      <c r="D4157" s="21" t="s">
        <v>79</v>
      </c>
      <c r="E4157" s="21" t="s">
        <v>73</v>
      </c>
      <c r="F4157" s="21" t="s">
        <v>71</v>
      </c>
      <c r="G4157" s="21">
        <v>3</v>
      </c>
      <c r="H4157" s="21">
        <v>9505</v>
      </c>
    </row>
    <row r="4158" spans="1:8" x14ac:dyDescent="0.25">
      <c r="A4158" s="21">
        <v>2035</v>
      </c>
      <c r="B4158" s="21">
        <v>3</v>
      </c>
      <c r="C4158" s="21">
        <v>3</v>
      </c>
      <c r="D4158" s="21" t="s">
        <v>79</v>
      </c>
      <c r="E4158" s="21" t="s">
        <v>73</v>
      </c>
      <c r="F4158" s="21" t="s">
        <v>71</v>
      </c>
      <c r="G4158" s="21">
        <v>4</v>
      </c>
      <c r="H4158" s="21">
        <v>6410</v>
      </c>
    </row>
    <row r="4159" spans="1:8" x14ac:dyDescent="0.25">
      <c r="A4159" s="21">
        <v>2035</v>
      </c>
      <c r="B4159" s="21">
        <v>3</v>
      </c>
      <c r="C4159" s="21">
        <v>3</v>
      </c>
      <c r="D4159" s="21" t="s">
        <v>79</v>
      </c>
      <c r="E4159" s="21" t="s">
        <v>73</v>
      </c>
      <c r="F4159" s="21" t="s">
        <v>72</v>
      </c>
      <c r="G4159" s="21">
        <v>0</v>
      </c>
      <c r="H4159" s="21">
        <v>110</v>
      </c>
    </row>
    <row r="4160" spans="1:8" x14ac:dyDescent="0.25">
      <c r="A4160" s="21">
        <v>2035</v>
      </c>
      <c r="B4160" s="21">
        <v>3</v>
      </c>
      <c r="C4160" s="21">
        <v>3</v>
      </c>
      <c r="D4160" s="21" t="s">
        <v>79</v>
      </c>
      <c r="E4160" s="21" t="s">
        <v>73</v>
      </c>
      <c r="F4160" s="21" t="s">
        <v>72</v>
      </c>
      <c r="G4160" s="21">
        <v>1</v>
      </c>
      <c r="H4160" s="21">
        <v>443</v>
      </c>
    </row>
    <row r="4161" spans="1:8" x14ac:dyDescent="0.25">
      <c r="A4161" s="21">
        <v>2035</v>
      </c>
      <c r="B4161" s="21">
        <v>3</v>
      </c>
      <c r="C4161" s="21">
        <v>3</v>
      </c>
      <c r="D4161" s="21" t="s">
        <v>79</v>
      </c>
      <c r="E4161" s="21" t="s">
        <v>73</v>
      </c>
      <c r="F4161" s="21" t="s">
        <v>72</v>
      </c>
      <c r="G4161" s="21">
        <v>2</v>
      </c>
      <c r="H4161" s="21">
        <v>1304</v>
      </c>
    </row>
    <row r="4162" spans="1:8" x14ac:dyDescent="0.25">
      <c r="A4162" s="21">
        <v>2035</v>
      </c>
      <c r="B4162" s="21">
        <v>3</v>
      </c>
      <c r="C4162" s="21">
        <v>3</v>
      </c>
      <c r="D4162" s="21" t="s">
        <v>79</v>
      </c>
      <c r="E4162" s="21" t="s">
        <v>73</v>
      </c>
      <c r="F4162" s="21" t="s">
        <v>72</v>
      </c>
      <c r="G4162" s="21">
        <v>3</v>
      </c>
      <c r="H4162" s="21">
        <v>635</v>
      </c>
    </row>
    <row r="4163" spans="1:8" x14ac:dyDescent="0.25">
      <c r="A4163" s="21">
        <v>2035</v>
      </c>
      <c r="B4163" s="21">
        <v>3</v>
      </c>
      <c r="C4163" s="21">
        <v>3</v>
      </c>
      <c r="D4163" s="21" t="s">
        <v>79</v>
      </c>
      <c r="E4163" s="21" t="s">
        <v>73</v>
      </c>
      <c r="F4163" s="21" t="s">
        <v>72</v>
      </c>
      <c r="G4163" s="21">
        <v>4</v>
      </c>
      <c r="H4163" s="21">
        <v>454</v>
      </c>
    </row>
    <row r="4164" spans="1:8" x14ac:dyDescent="0.25">
      <c r="A4164" s="21">
        <v>2035</v>
      </c>
      <c r="B4164" s="21">
        <v>3</v>
      </c>
      <c r="C4164" s="21">
        <v>3</v>
      </c>
      <c r="D4164" s="21" t="s">
        <v>79</v>
      </c>
      <c r="E4164" s="21" t="s">
        <v>76</v>
      </c>
      <c r="F4164" s="21" t="s">
        <v>71</v>
      </c>
      <c r="G4164" s="21">
        <v>0</v>
      </c>
      <c r="H4164" s="21">
        <v>461</v>
      </c>
    </row>
    <row r="4165" spans="1:8" x14ac:dyDescent="0.25">
      <c r="A4165" s="21">
        <v>2035</v>
      </c>
      <c r="B4165" s="21">
        <v>3</v>
      </c>
      <c r="C4165" s="21">
        <v>3</v>
      </c>
      <c r="D4165" s="21" t="s">
        <v>79</v>
      </c>
      <c r="E4165" s="21" t="s">
        <v>76</v>
      </c>
      <c r="F4165" s="21" t="s">
        <v>71</v>
      </c>
      <c r="G4165" s="21">
        <v>1</v>
      </c>
      <c r="H4165" s="21">
        <v>401</v>
      </c>
    </row>
    <row r="4166" spans="1:8" x14ac:dyDescent="0.25">
      <c r="A4166" s="21">
        <v>2035</v>
      </c>
      <c r="B4166" s="21">
        <v>3</v>
      </c>
      <c r="C4166" s="21">
        <v>3</v>
      </c>
      <c r="D4166" s="21" t="s">
        <v>79</v>
      </c>
      <c r="E4166" s="21" t="s">
        <v>76</v>
      </c>
      <c r="F4166" s="21" t="s">
        <v>71</v>
      </c>
      <c r="G4166" s="21">
        <v>2</v>
      </c>
      <c r="H4166" s="21">
        <v>571</v>
      </c>
    </row>
    <row r="4167" spans="1:8" x14ac:dyDescent="0.25">
      <c r="A4167" s="21">
        <v>2035</v>
      </c>
      <c r="B4167" s="21">
        <v>3</v>
      </c>
      <c r="C4167" s="21">
        <v>3</v>
      </c>
      <c r="D4167" s="21" t="s">
        <v>79</v>
      </c>
      <c r="E4167" s="21" t="s">
        <v>76</v>
      </c>
      <c r="F4167" s="21" t="s">
        <v>71</v>
      </c>
      <c r="G4167" s="21">
        <v>3</v>
      </c>
      <c r="H4167" s="21">
        <v>222</v>
      </c>
    </row>
    <row r="4168" spans="1:8" x14ac:dyDescent="0.25">
      <c r="A4168" s="21">
        <v>2035</v>
      </c>
      <c r="B4168" s="21">
        <v>3</v>
      </c>
      <c r="C4168" s="21">
        <v>3</v>
      </c>
      <c r="D4168" s="21" t="s">
        <v>79</v>
      </c>
      <c r="E4168" s="21" t="s">
        <v>76</v>
      </c>
      <c r="F4168" s="21" t="s">
        <v>71</v>
      </c>
      <c r="G4168" s="21">
        <v>4</v>
      </c>
      <c r="H4168" s="21">
        <v>153</v>
      </c>
    </row>
    <row r="4169" spans="1:8" x14ac:dyDescent="0.25">
      <c r="A4169" s="21">
        <v>2035</v>
      </c>
      <c r="B4169" s="21">
        <v>3</v>
      </c>
      <c r="C4169" s="21">
        <v>3</v>
      </c>
      <c r="D4169" s="21" t="s">
        <v>79</v>
      </c>
      <c r="E4169" s="21" t="s">
        <v>76</v>
      </c>
      <c r="F4169" s="21" t="s">
        <v>72</v>
      </c>
      <c r="G4169" s="21">
        <v>0</v>
      </c>
      <c r="H4169" s="21">
        <v>180</v>
      </c>
    </row>
    <row r="4170" spans="1:8" x14ac:dyDescent="0.25">
      <c r="A4170" s="21">
        <v>2035</v>
      </c>
      <c r="B4170" s="21">
        <v>3</v>
      </c>
      <c r="C4170" s="21">
        <v>3</v>
      </c>
      <c r="D4170" s="21" t="s">
        <v>79</v>
      </c>
      <c r="E4170" s="21" t="s">
        <v>76</v>
      </c>
      <c r="F4170" s="21" t="s">
        <v>72</v>
      </c>
      <c r="G4170" s="21">
        <v>1</v>
      </c>
      <c r="H4170" s="21">
        <v>256</v>
      </c>
    </row>
    <row r="4171" spans="1:8" x14ac:dyDescent="0.25">
      <c r="A4171" s="21">
        <v>2035</v>
      </c>
      <c r="B4171" s="21">
        <v>3</v>
      </c>
      <c r="C4171" s="21">
        <v>3</v>
      </c>
      <c r="D4171" s="21" t="s">
        <v>79</v>
      </c>
      <c r="E4171" s="21" t="s">
        <v>76</v>
      </c>
      <c r="F4171" s="21" t="s">
        <v>72</v>
      </c>
      <c r="G4171" s="21">
        <v>2</v>
      </c>
      <c r="H4171" s="21">
        <v>313</v>
      </c>
    </row>
    <row r="4172" spans="1:8" x14ac:dyDescent="0.25">
      <c r="A4172" s="21">
        <v>2035</v>
      </c>
      <c r="B4172" s="21">
        <v>3</v>
      </c>
      <c r="C4172" s="21">
        <v>3</v>
      </c>
      <c r="D4172" s="21" t="s">
        <v>79</v>
      </c>
      <c r="E4172" s="21" t="s">
        <v>76</v>
      </c>
      <c r="F4172" s="21" t="s">
        <v>72</v>
      </c>
      <c r="G4172" s="21">
        <v>3</v>
      </c>
      <c r="H4172" s="21">
        <v>117</v>
      </c>
    </row>
    <row r="4173" spans="1:8" x14ac:dyDescent="0.25">
      <c r="A4173" s="21">
        <v>2035</v>
      </c>
      <c r="B4173" s="21">
        <v>3</v>
      </c>
      <c r="C4173" s="21">
        <v>3</v>
      </c>
      <c r="D4173" s="21" t="s">
        <v>79</v>
      </c>
      <c r="E4173" s="21" t="s">
        <v>76</v>
      </c>
      <c r="F4173" s="21" t="s">
        <v>72</v>
      </c>
      <c r="G4173" s="21">
        <v>4</v>
      </c>
      <c r="H4173" s="21">
        <v>85</v>
      </c>
    </row>
    <row r="4174" spans="1:8" x14ac:dyDescent="0.25">
      <c r="A4174" s="21">
        <v>2035</v>
      </c>
      <c r="B4174" s="21">
        <v>3</v>
      </c>
      <c r="C4174" s="21">
        <v>3</v>
      </c>
      <c r="D4174" s="21" t="s">
        <v>78</v>
      </c>
      <c r="E4174" s="21" t="s">
        <v>70</v>
      </c>
      <c r="F4174" s="21" t="s">
        <v>71</v>
      </c>
      <c r="G4174" s="21">
        <v>0</v>
      </c>
      <c r="H4174" s="21">
        <v>735</v>
      </c>
    </row>
    <row r="4175" spans="1:8" x14ac:dyDescent="0.25">
      <c r="A4175" s="21">
        <v>2035</v>
      </c>
      <c r="B4175" s="21">
        <v>3</v>
      </c>
      <c r="C4175" s="21">
        <v>3</v>
      </c>
      <c r="D4175" s="21" t="s">
        <v>78</v>
      </c>
      <c r="E4175" s="21" t="s">
        <v>70</v>
      </c>
      <c r="F4175" s="21" t="s">
        <v>71</v>
      </c>
      <c r="G4175" s="21">
        <v>1</v>
      </c>
      <c r="H4175" s="21">
        <v>17009</v>
      </c>
    </row>
    <row r="4176" spans="1:8" x14ac:dyDescent="0.25">
      <c r="A4176" s="21">
        <v>2035</v>
      </c>
      <c r="B4176" s="21">
        <v>3</v>
      </c>
      <c r="C4176" s="21">
        <v>3</v>
      </c>
      <c r="D4176" s="21" t="s">
        <v>78</v>
      </c>
      <c r="E4176" s="21" t="s">
        <v>70</v>
      </c>
      <c r="F4176" s="21" t="s">
        <v>71</v>
      </c>
      <c r="G4176" s="21">
        <v>2</v>
      </c>
      <c r="H4176" s="21">
        <v>49358</v>
      </c>
    </row>
    <row r="4177" spans="1:8" x14ac:dyDescent="0.25">
      <c r="A4177" s="21">
        <v>2035</v>
      </c>
      <c r="B4177" s="21">
        <v>3</v>
      </c>
      <c r="C4177" s="21">
        <v>3</v>
      </c>
      <c r="D4177" s="21" t="s">
        <v>78</v>
      </c>
      <c r="E4177" s="21" t="s">
        <v>70</v>
      </c>
      <c r="F4177" s="21" t="s">
        <v>71</v>
      </c>
      <c r="G4177" s="21">
        <v>3</v>
      </c>
      <c r="H4177" s="21">
        <v>18771</v>
      </c>
    </row>
    <row r="4178" spans="1:8" x14ac:dyDescent="0.25">
      <c r="A4178" s="21">
        <v>2035</v>
      </c>
      <c r="B4178" s="21">
        <v>3</v>
      </c>
      <c r="C4178" s="21">
        <v>3</v>
      </c>
      <c r="D4178" s="21" t="s">
        <v>78</v>
      </c>
      <c r="E4178" s="21" t="s">
        <v>70</v>
      </c>
      <c r="F4178" s="21" t="s">
        <v>71</v>
      </c>
      <c r="G4178" s="21">
        <v>4</v>
      </c>
      <c r="H4178" s="21">
        <v>9172</v>
      </c>
    </row>
    <row r="4179" spans="1:8" x14ac:dyDescent="0.25">
      <c r="A4179" s="21">
        <v>2035</v>
      </c>
      <c r="B4179" s="21">
        <v>3</v>
      </c>
      <c r="C4179" s="21">
        <v>3</v>
      </c>
      <c r="D4179" s="21" t="s">
        <v>78</v>
      </c>
      <c r="E4179" s="21" t="s">
        <v>70</v>
      </c>
      <c r="F4179" s="21" t="s">
        <v>72</v>
      </c>
      <c r="G4179" s="21">
        <v>0</v>
      </c>
      <c r="H4179" s="21">
        <v>472</v>
      </c>
    </row>
    <row r="4180" spans="1:8" x14ac:dyDescent="0.25">
      <c r="A4180" s="21">
        <v>2035</v>
      </c>
      <c r="B4180" s="21">
        <v>3</v>
      </c>
      <c r="C4180" s="21">
        <v>3</v>
      </c>
      <c r="D4180" s="21" t="s">
        <v>78</v>
      </c>
      <c r="E4180" s="21" t="s">
        <v>70</v>
      </c>
      <c r="F4180" s="21" t="s">
        <v>72</v>
      </c>
      <c r="G4180" s="21">
        <v>1</v>
      </c>
      <c r="H4180" s="21">
        <v>12531</v>
      </c>
    </row>
    <row r="4181" spans="1:8" x14ac:dyDescent="0.25">
      <c r="A4181" s="21">
        <v>2035</v>
      </c>
      <c r="B4181" s="21">
        <v>3</v>
      </c>
      <c r="C4181" s="21">
        <v>3</v>
      </c>
      <c r="D4181" s="21" t="s">
        <v>78</v>
      </c>
      <c r="E4181" s="21" t="s">
        <v>70</v>
      </c>
      <c r="F4181" s="21" t="s">
        <v>72</v>
      </c>
      <c r="G4181" s="21">
        <v>2</v>
      </c>
      <c r="H4181" s="21">
        <v>29688</v>
      </c>
    </row>
    <row r="4182" spans="1:8" x14ac:dyDescent="0.25">
      <c r="A4182" s="21">
        <v>2035</v>
      </c>
      <c r="B4182" s="21">
        <v>3</v>
      </c>
      <c r="C4182" s="21">
        <v>3</v>
      </c>
      <c r="D4182" s="21" t="s">
        <v>78</v>
      </c>
      <c r="E4182" s="21" t="s">
        <v>70</v>
      </c>
      <c r="F4182" s="21" t="s">
        <v>72</v>
      </c>
      <c r="G4182" s="21">
        <v>3</v>
      </c>
      <c r="H4182" s="21">
        <v>12846</v>
      </c>
    </row>
    <row r="4183" spans="1:8" x14ac:dyDescent="0.25">
      <c r="A4183" s="21">
        <v>2035</v>
      </c>
      <c r="B4183" s="21">
        <v>3</v>
      </c>
      <c r="C4183" s="21">
        <v>3</v>
      </c>
      <c r="D4183" s="21" t="s">
        <v>78</v>
      </c>
      <c r="E4183" s="21" t="s">
        <v>70</v>
      </c>
      <c r="F4183" s="21" t="s">
        <v>72</v>
      </c>
      <c r="G4183" s="21">
        <v>4</v>
      </c>
      <c r="H4183" s="21">
        <v>5452</v>
      </c>
    </row>
    <row r="4184" spans="1:8" x14ac:dyDescent="0.25">
      <c r="A4184" s="21">
        <v>2035</v>
      </c>
      <c r="B4184" s="21">
        <v>3</v>
      </c>
      <c r="C4184" s="21">
        <v>3</v>
      </c>
      <c r="D4184" s="21" t="s">
        <v>78</v>
      </c>
      <c r="E4184" s="21" t="s">
        <v>74</v>
      </c>
      <c r="F4184" s="21" t="s">
        <v>71</v>
      </c>
      <c r="G4184" s="21">
        <v>0</v>
      </c>
      <c r="H4184" s="21">
        <v>4288</v>
      </c>
    </row>
    <row r="4185" spans="1:8" x14ac:dyDescent="0.25">
      <c r="A4185" s="21">
        <v>2035</v>
      </c>
      <c r="B4185" s="21">
        <v>3</v>
      </c>
      <c r="C4185" s="21">
        <v>3</v>
      </c>
      <c r="D4185" s="21" t="s">
        <v>78</v>
      </c>
      <c r="E4185" s="21" t="s">
        <v>74</v>
      </c>
      <c r="F4185" s="21" t="s">
        <v>71</v>
      </c>
      <c r="G4185" s="21">
        <v>1</v>
      </c>
      <c r="H4185" s="21">
        <v>6888</v>
      </c>
    </row>
    <row r="4186" spans="1:8" x14ac:dyDescent="0.25">
      <c r="A4186" s="21">
        <v>2035</v>
      </c>
      <c r="B4186" s="21">
        <v>3</v>
      </c>
      <c r="C4186" s="21">
        <v>3</v>
      </c>
      <c r="D4186" s="21" t="s">
        <v>78</v>
      </c>
      <c r="E4186" s="21" t="s">
        <v>74</v>
      </c>
      <c r="F4186" s="21" t="s">
        <v>71</v>
      </c>
      <c r="G4186" s="21">
        <v>2</v>
      </c>
      <c r="H4186" s="21">
        <v>10885</v>
      </c>
    </row>
    <row r="4187" spans="1:8" x14ac:dyDescent="0.25">
      <c r="A4187" s="21">
        <v>2035</v>
      </c>
      <c r="B4187" s="21">
        <v>3</v>
      </c>
      <c r="C4187" s="21">
        <v>3</v>
      </c>
      <c r="D4187" s="21" t="s">
        <v>78</v>
      </c>
      <c r="E4187" s="21" t="s">
        <v>74</v>
      </c>
      <c r="F4187" s="21" t="s">
        <v>71</v>
      </c>
      <c r="G4187" s="21">
        <v>3</v>
      </c>
      <c r="H4187" s="21">
        <v>3807</v>
      </c>
    </row>
    <row r="4188" spans="1:8" x14ac:dyDescent="0.25">
      <c r="A4188" s="21">
        <v>2035</v>
      </c>
      <c r="B4188" s="21">
        <v>3</v>
      </c>
      <c r="C4188" s="21">
        <v>3</v>
      </c>
      <c r="D4188" s="21" t="s">
        <v>78</v>
      </c>
      <c r="E4188" s="21" t="s">
        <v>74</v>
      </c>
      <c r="F4188" s="21" t="s">
        <v>71</v>
      </c>
      <c r="G4188" s="21">
        <v>4</v>
      </c>
      <c r="H4188" s="21">
        <v>2064</v>
      </c>
    </row>
    <row r="4189" spans="1:8" x14ac:dyDescent="0.25">
      <c r="A4189" s="21">
        <v>2035</v>
      </c>
      <c r="B4189" s="21">
        <v>3</v>
      </c>
      <c r="C4189" s="21">
        <v>3</v>
      </c>
      <c r="D4189" s="21" t="s">
        <v>78</v>
      </c>
      <c r="E4189" s="21" t="s">
        <v>74</v>
      </c>
      <c r="F4189" s="21" t="s">
        <v>72</v>
      </c>
      <c r="G4189" s="21">
        <v>0</v>
      </c>
      <c r="H4189" s="21">
        <v>586</v>
      </c>
    </row>
    <row r="4190" spans="1:8" x14ac:dyDescent="0.25">
      <c r="A4190" s="21">
        <v>2035</v>
      </c>
      <c r="B4190" s="21">
        <v>3</v>
      </c>
      <c r="C4190" s="21">
        <v>3</v>
      </c>
      <c r="D4190" s="21" t="s">
        <v>78</v>
      </c>
      <c r="E4190" s="21" t="s">
        <v>74</v>
      </c>
      <c r="F4190" s="21" t="s">
        <v>72</v>
      </c>
      <c r="G4190" s="21">
        <v>1</v>
      </c>
      <c r="H4190" s="21">
        <v>663</v>
      </c>
    </row>
    <row r="4191" spans="1:8" x14ac:dyDescent="0.25">
      <c r="A4191" s="21">
        <v>2035</v>
      </c>
      <c r="B4191" s="21">
        <v>3</v>
      </c>
      <c r="C4191" s="21">
        <v>3</v>
      </c>
      <c r="D4191" s="21" t="s">
        <v>78</v>
      </c>
      <c r="E4191" s="21" t="s">
        <v>74</v>
      </c>
      <c r="F4191" s="21" t="s">
        <v>72</v>
      </c>
      <c r="G4191" s="21">
        <v>2</v>
      </c>
      <c r="H4191" s="21">
        <v>1058</v>
      </c>
    </row>
    <row r="4192" spans="1:8" x14ac:dyDescent="0.25">
      <c r="A4192" s="21">
        <v>2035</v>
      </c>
      <c r="B4192" s="21">
        <v>3</v>
      </c>
      <c r="C4192" s="21">
        <v>3</v>
      </c>
      <c r="D4192" s="21" t="s">
        <v>78</v>
      </c>
      <c r="E4192" s="21" t="s">
        <v>74</v>
      </c>
      <c r="F4192" s="21" t="s">
        <v>72</v>
      </c>
      <c r="G4192" s="21">
        <v>3</v>
      </c>
      <c r="H4192" s="21">
        <v>424</v>
      </c>
    </row>
    <row r="4193" spans="1:8" x14ac:dyDescent="0.25">
      <c r="A4193" s="21">
        <v>2035</v>
      </c>
      <c r="B4193" s="21">
        <v>3</v>
      </c>
      <c r="C4193" s="21">
        <v>3</v>
      </c>
      <c r="D4193" s="21" t="s">
        <v>78</v>
      </c>
      <c r="E4193" s="21" t="s">
        <v>74</v>
      </c>
      <c r="F4193" s="21" t="s">
        <v>72</v>
      </c>
      <c r="G4193" s="21">
        <v>4</v>
      </c>
      <c r="H4193" s="21">
        <v>215</v>
      </c>
    </row>
    <row r="4194" spans="1:8" x14ac:dyDescent="0.25">
      <c r="A4194" s="21">
        <v>2035</v>
      </c>
      <c r="B4194" s="21">
        <v>3</v>
      </c>
      <c r="C4194" s="21">
        <v>3</v>
      </c>
      <c r="D4194" s="21" t="s">
        <v>78</v>
      </c>
      <c r="E4194" s="21" t="s">
        <v>73</v>
      </c>
      <c r="F4194" s="21" t="s">
        <v>71</v>
      </c>
      <c r="G4194" s="21">
        <v>0</v>
      </c>
      <c r="H4194" s="21">
        <v>1523</v>
      </c>
    </row>
    <row r="4195" spans="1:8" x14ac:dyDescent="0.25">
      <c r="A4195" s="21">
        <v>2035</v>
      </c>
      <c r="B4195" s="21">
        <v>3</v>
      </c>
      <c r="C4195" s="21">
        <v>3</v>
      </c>
      <c r="D4195" s="21" t="s">
        <v>78</v>
      </c>
      <c r="E4195" s="21" t="s">
        <v>73</v>
      </c>
      <c r="F4195" s="21" t="s">
        <v>71</v>
      </c>
      <c r="G4195" s="21">
        <v>1</v>
      </c>
      <c r="H4195" s="21">
        <v>21399</v>
      </c>
    </row>
    <row r="4196" spans="1:8" x14ac:dyDescent="0.25">
      <c r="A4196" s="21">
        <v>2035</v>
      </c>
      <c r="B4196" s="21">
        <v>3</v>
      </c>
      <c r="C4196" s="21">
        <v>3</v>
      </c>
      <c r="D4196" s="21" t="s">
        <v>78</v>
      </c>
      <c r="E4196" s="21" t="s">
        <v>73</v>
      </c>
      <c r="F4196" s="21" t="s">
        <v>71</v>
      </c>
      <c r="G4196" s="21">
        <v>2</v>
      </c>
      <c r="H4196" s="21">
        <v>44773</v>
      </c>
    </row>
    <row r="4197" spans="1:8" x14ac:dyDescent="0.25">
      <c r="A4197" s="21">
        <v>2035</v>
      </c>
      <c r="B4197" s="21">
        <v>3</v>
      </c>
      <c r="C4197" s="21">
        <v>3</v>
      </c>
      <c r="D4197" s="21" t="s">
        <v>78</v>
      </c>
      <c r="E4197" s="21" t="s">
        <v>73</v>
      </c>
      <c r="F4197" s="21" t="s">
        <v>71</v>
      </c>
      <c r="G4197" s="21">
        <v>3</v>
      </c>
      <c r="H4197" s="21">
        <v>21779</v>
      </c>
    </row>
    <row r="4198" spans="1:8" x14ac:dyDescent="0.25">
      <c r="A4198" s="21">
        <v>2035</v>
      </c>
      <c r="B4198" s="21">
        <v>3</v>
      </c>
      <c r="C4198" s="21">
        <v>3</v>
      </c>
      <c r="D4198" s="21" t="s">
        <v>78</v>
      </c>
      <c r="E4198" s="21" t="s">
        <v>73</v>
      </c>
      <c r="F4198" s="21" t="s">
        <v>71</v>
      </c>
      <c r="G4198" s="21">
        <v>4</v>
      </c>
      <c r="H4198" s="21">
        <v>13792</v>
      </c>
    </row>
    <row r="4199" spans="1:8" x14ac:dyDescent="0.25">
      <c r="A4199" s="21">
        <v>2035</v>
      </c>
      <c r="B4199" s="21">
        <v>3</v>
      </c>
      <c r="C4199" s="21">
        <v>3</v>
      </c>
      <c r="D4199" s="21" t="s">
        <v>78</v>
      </c>
      <c r="E4199" s="21" t="s">
        <v>73</v>
      </c>
      <c r="F4199" s="21" t="s">
        <v>72</v>
      </c>
      <c r="G4199" s="21">
        <v>0</v>
      </c>
      <c r="H4199" s="21">
        <v>438</v>
      </c>
    </row>
    <row r="4200" spans="1:8" x14ac:dyDescent="0.25">
      <c r="A4200" s="21">
        <v>2035</v>
      </c>
      <c r="B4200" s="21">
        <v>3</v>
      </c>
      <c r="C4200" s="21">
        <v>3</v>
      </c>
      <c r="D4200" s="21" t="s">
        <v>78</v>
      </c>
      <c r="E4200" s="21" t="s">
        <v>73</v>
      </c>
      <c r="F4200" s="21" t="s">
        <v>72</v>
      </c>
      <c r="G4200" s="21">
        <v>1</v>
      </c>
      <c r="H4200" s="21">
        <v>1400</v>
      </c>
    </row>
    <row r="4201" spans="1:8" x14ac:dyDescent="0.25">
      <c r="A4201" s="21">
        <v>2035</v>
      </c>
      <c r="B4201" s="21">
        <v>3</v>
      </c>
      <c r="C4201" s="21">
        <v>3</v>
      </c>
      <c r="D4201" s="21" t="s">
        <v>78</v>
      </c>
      <c r="E4201" s="21" t="s">
        <v>73</v>
      </c>
      <c r="F4201" s="21" t="s">
        <v>72</v>
      </c>
      <c r="G4201" s="21">
        <v>2</v>
      </c>
      <c r="H4201" s="21">
        <v>4439</v>
      </c>
    </row>
    <row r="4202" spans="1:8" x14ac:dyDescent="0.25">
      <c r="A4202" s="21">
        <v>2035</v>
      </c>
      <c r="B4202" s="21">
        <v>3</v>
      </c>
      <c r="C4202" s="21">
        <v>3</v>
      </c>
      <c r="D4202" s="21" t="s">
        <v>78</v>
      </c>
      <c r="E4202" s="21" t="s">
        <v>73</v>
      </c>
      <c r="F4202" s="21" t="s">
        <v>72</v>
      </c>
      <c r="G4202" s="21">
        <v>3</v>
      </c>
      <c r="H4202" s="21">
        <v>2388</v>
      </c>
    </row>
    <row r="4203" spans="1:8" x14ac:dyDescent="0.25">
      <c r="A4203" s="21">
        <v>2035</v>
      </c>
      <c r="B4203" s="21">
        <v>3</v>
      </c>
      <c r="C4203" s="21">
        <v>3</v>
      </c>
      <c r="D4203" s="21" t="s">
        <v>78</v>
      </c>
      <c r="E4203" s="21" t="s">
        <v>73</v>
      </c>
      <c r="F4203" s="21" t="s">
        <v>72</v>
      </c>
      <c r="G4203" s="21">
        <v>4</v>
      </c>
      <c r="H4203" s="21">
        <v>1323</v>
      </c>
    </row>
    <row r="4204" spans="1:8" x14ac:dyDescent="0.25">
      <c r="A4204" s="21">
        <v>2035</v>
      </c>
      <c r="B4204" s="21">
        <v>3</v>
      </c>
      <c r="C4204" s="21">
        <v>3</v>
      </c>
      <c r="D4204" s="21" t="s">
        <v>78</v>
      </c>
      <c r="E4204" s="21" t="s">
        <v>76</v>
      </c>
      <c r="F4204" s="21" t="s">
        <v>71</v>
      </c>
      <c r="G4204" s="21">
        <v>0</v>
      </c>
      <c r="H4204" s="21">
        <v>1151</v>
      </c>
    </row>
    <row r="4205" spans="1:8" x14ac:dyDescent="0.25">
      <c r="A4205" s="21">
        <v>2035</v>
      </c>
      <c r="B4205" s="21">
        <v>3</v>
      </c>
      <c r="C4205" s="21">
        <v>3</v>
      </c>
      <c r="D4205" s="21" t="s">
        <v>78</v>
      </c>
      <c r="E4205" s="21" t="s">
        <v>76</v>
      </c>
      <c r="F4205" s="21" t="s">
        <v>71</v>
      </c>
      <c r="G4205" s="21">
        <v>1</v>
      </c>
      <c r="H4205" s="21">
        <v>1437</v>
      </c>
    </row>
    <row r="4206" spans="1:8" x14ac:dyDescent="0.25">
      <c r="A4206" s="21">
        <v>2035</v>
      </c>
      <c r="B4206" s="21">
        <v>3</v>
      </c>
      <c r="C4206" s="21">
        <v>3</v>
      </c>
      <c r="D4206" s="21" t="s">
        <v>78</v>
      </c>
      <c r="E4206" s="21" t="s">
        <v>76</v>
      </c>
      <c r="F4206" s="21" t="s">
        <v>71</v>
      </c>
      <c r="G4206" s="21">
        <v>2</v>
      </c>
      <c r="H4206" s="21">
        <v>2029</v>
      </c>
    </row>
    <row r="4207" spans="1:8" x14ac:dyDescent="0.25">
      <c r="A4207" s="21">
        <v>2035</v>
      </c>
      <c r="B4207" s="21">
        <v>3</v>
      </c>
      <c r="C4207" s="21">
        <v>3</v>
      </c>
      <c r="D4207" s="21" t="s">
        <v>78</v>
      </c>
      <c r="E4207" s="21" t="s">
        <v>76</v>
      </c>
      <c r="F4207" s="21" t="s">
        <v>71</v>
      </c>
      <c r="G4207" s="21">
        <v>3</v>
      </c>
      <c r="H4207" s="21">
        <v>695</v>
      </c>
    </row>
    <row r="4208" spans="1:8" x14ac:dyDescent="0.25">
      <c r="A4208" s="21">
        <v>2035</v>
      </c>
      <c r="B4208" s="21">
        <v>3</v>
      </c>
      <c r="C4208" s="21">
        <v>3</v>
      </c>
      <c r="D4208" s="21" t="s">
        <v>78</v>
      </c>
      <c r="E4208" s="21" t="s">
        <v>76</v>
      </c>
      <c r="F4208" s="21" t="s">
        <v>71</v>
      </c>
      <c r="G4208" s="21">
        <v>4</v>
      </c>
      <c r="H4208" s="21">
        <v>374</v>
      </c>
    </row>
    <row r="4209" spans="1:8" x14ac:dyDescent="0.25">
      <c r="A4209" s="21">
        <v>2035</v>
      </c>
      <c r="B4209" s="21">
        <v>3</v>
      </c>
      <c r="C4209" s="21">
        <v>3</v>
      </c>
      <c r="D4209" s="21" t="s">
        <v>78</v>
      </c>
      <c r="E4209" s="21" t="s">
        <v>76</v>
      </c>
      <c r="F4209" s="21" t="s">
        <v>72</v>
      </c>
      <c r="G4209" s="21">
        <v>0</v>
      </c>
      <c r="H4209" s="21">
        <v>477</v>
      </c>
    </row>
    <row r="4210" spans="1:8" x14ac:dyDescent="0.25">
      <c r="A4210" s="21">
        <v>2035</v>
      </c>
      <c r="B4210" s="21">
        <v>3</v>
      </c>
      <c r="C4210" s="21">
        <v>3</v>
      </c>
      <c r="D4210" s="21" t="s">
        <v>78</v>
      </c>
      <c r="E4210" s="21" t="s">
        <v>76</v>
      </c>
      <c r="F4210" s="21" t="s">
        <v>72</v>
      </c>
      <c r="G4210" s="21">
        <v>1</v>
      </c>
      <c r="H4210" s="21">
        <v>609</v>
      </c>
    </row>
    <row r="4211" spans="1:8" x14ac:dyDescent="0.25">
      <c r="A4211" s="21">
        <v>2035</v>
      </c>
      <c r="B4211" s="21">
        <v>3</v>
      </c>
      <c r="C4211" s="21">
        <v>3</v>
      </c>
      <c r="D4211" s="21" t="s">
        <v>78</v>
      </c>
      <c r="E4211" s="21" t="s">
        <v>76</v>
      </c>
      <c r="F4211" s="21" t="s">
        <v>72</v>
      </c>
      <c r="G4211" s="21">
        <v>2</v>
      </c>
      <c r="H4211" s="21">
        <v>721</v>
      </c>
    </row>
    <row r="4212" spans="1:8" x14ac:dyDescent="0.25">
      <c r="A4212" s="21">
        <v>2035</v>
      </c>
      <c r="B4212" s="21">
        <v>3</v>
      </c>
      <c r="C4212" s="21">
        <v>3</v>
      </c>
      <c r="D4212" s="21" t="s">
        <v>78</v>
      </c>
      <c r="E4212" s="21" t="s">
        <v>76</v>
      </c>
      <c r="F4212" s="21" t="s">
        <v>72</v>
      </c>
      <c r="G4212" s="21">
        <v>3</v>
      </c>
      <c r="H4212" s="21">
        <v>268</v>
      </c>
    </row>
    <row r="4213" spans="1:8" x14ac:dyDescent="0.25">
      <c r="A4213" s="21">
        <v>2035</v>
      </c>
      <c r="B4213" s="21">
        <v>3</v>
      </c>
      <c r="C4213" s="21">
        <v>3</v>
      </c>
      <c r="D4213" s="21" t="s">
        <v>78</v>
      </c>
      <c r="E4213" s="21" t="s">
        <v>76</v>
      </c>
      <c r="F4213" s="21" t="s">
        <v>72</v>
      </c>
      <c r="G4213" s="21">
        <v>4</v>
      </c>
      <c r="H4213" s="21">
        <v>138</v>
      </c>
    </row>
    <row r="4214" spans="1:8" x14ac:dyDescent="0.25">
      <c r="A4214" s="21">
        <v>2035</v>
      </c>
      <c r="B4214" s="21">
        <v>3</v>
      </c>
      <c r="C4214" s="21">
        <v>4</v>
      </c>
      <c r="D4214" s="21" t="s">
        <v>75</v>
      </c>
      <c r="E4214" s="21" t="s">
        <v>70</v>
      </c>
      <c r="F4214" s="21" t="s">
        <v>71</v>
      </c>
      <c r="G4214" s="21">
        <v>0</v>
      </c>
      <c r="H4214" s="21">
        <v>1</v>
      </c>
    </row>
    <row r="4215" spans="1:8" x14ac:dyDescent="0.25">
      <c r="A4215" s="21">
        <v>2035</v>
      </c>
      <c r="B4215" s="21">
        <v>3</v>
      </c>
      <c r="C4215" s="21">
        <v>4</v>
      </c>
      <c r="D4215" s="21" t="s">
        <v>75</v>
      </c>
      <c r="E4215" s="21" t="s">
        <v>70</v>
      </c>
      <c r="F4215" s="21" t="s">
        <v>71</v>
      </c>
      <c r="G4215" s="21">
        <v>1</v>
      </c>
      <c r="H4215" s="21">
        <v>17</v>
      </c>
    </row>
    <row r="4216" spans="1:8" x14ac:dyDescent="0.25">
      <c r="A4216" s="21">
        <v>2035</v>
      </c>
      <c r="B4216" s="21">
        <v>3</v>
      </c>
      <c r="C4216" s="21">
        <v>4</v>
      </c>
      <c r="D4216" s="21" t="s">
        <v>75</v>
      </c>
      <c r="E4216" s="21" t="s">
        <v>70</v>
      </c>
      <c r="F4216" s="21" t="s">
        <v>71</v>
      </c>
      <c r="G4216" s="21">
        <v>2</v>
      </c>
      <c r="H4216" s="21">
        <v>49</v>
      </c>
    </row>
    <row r="4217" spans="1:8" x14ac:dyDescent="0.25">
      <c r="A4217" s="21">
        <v>2035</v>
      </c>
      <c r="B4217" s="21">
        <v>3</v>
      </c>
      <c r="C4217" s="21">
        <v>4</v>
      </c>
      <c r="D4217" s="21" t="s">
        <v>75</v>
      </c>
      <c r="E4217" s="21" t="s">
        <v>70</v>
      </c>
      <c r="F4217" s="21" t="s">
        <v>71</v>
      </c>
      <c r="G4217" s="21">
        <v>3</v>
      </c>
      <c r="H4217" s="21">
        <v>25</v>
      </c>
    </row>
    <row r="4218" spans="1:8" x14ac:dyDescent="0.25">
      <c r="A4218" s="21">
        <v>2035</v>
      </c>
      <c r="B4218" s="21">
        <v>3</v>
      </c>
      <c r="C4218" s="21">
        <v>4</v>
      </c>
      <c r="D4218" s="21" t="s">
        <v>75</v>
      </c>
      <c r="E4218" s="21" t="s">
        <v>70</v>
      </c>
      <c r="F4218" s="21" t="s">
        <v>71</v>
      </c>
      <c r="G4218" s="21">
        <v>4</v>
      </c>
      <c r="H4218" s="21">
        <v>11</v>
      </c>
    </row>
    <row r="4219" spans="1:8" x14ac:dyDescent="0.25">
      <c r="A4219" s="21">
        <v>2035</v>
      </c>
      <c r="B4219" s="21">
        <v>3</v>
      </c>
      <c r="C4219" s="21">
        <v>4</v>
      </c>
      <c r="D4219" s="21" t="s">
        <v>75</v>
      </c>
      <c r="E4219" s="21" t="s">
        <v>70</v>
      </c>
      <c r="F4219" s="21" t="s">
        <v>72</v>
      </c>
      <c r="G4219" s="21">
        <v>0</v>
      </c>
      <c r="H4219" s="21">
        <v>5</v>
      </c>
    </row>
    <row r="4220" spans="1:8" x14ac:dyDescent="0.25">
      <c r="A4220" s="21">
        <v>2035</v>
      </c>
      <c r="B4220" s="21">
        <v>3</v>
      </c>
      <c r="C4220" s="21">
        <v>4</v>
      </c>
      <c r="D4220" s="21" t="s">
        <v>75</v>
      </c>
      <c r="E4220" s="21" t="s">
        <v>70</v>
      </c>
      <c r="F4220" s="21" t="s">
        <v>72</v>
      </c>
      <c r="G4220" s="21">
        <v>1</v>
      </c>
      <c r="H4220" s="21">
        <v>124</v>
      </c>
    </row>
    <row r="4221" spans="1:8" x14ac:dyDescent="0.25">
      <c r="A4221" s="21">
        <v>2035</v>
      </c>
      <c r="B4221" s="21">
        <v>3</v>
      </c>
      <c r="C4221" s="21">
        <v>4</v>
      </c>
      <c r="D4221" s="21" t="s">
        <v>75</v>
      </c>
      <c r="E4221" s="21" t="s">
        <v>70</v>
      </c>
      <c r="F4221" s="21" t="s">
        <v>72</v>
      </c>
      <c r="G4221" s="21">
        <v>2</v>
      </c>
      <c r="H4221" s="21">
        <v>358</v>
      </c>
    </row>
    <row r="4222" spans="1:8" x14ac:dyDescent="0.25">
      <c r="A4222" s="21">
        <v>2035</v>
      </c>
      <c r="B4222" s="21">
        <v>3</v>
      </c>
      <c r="C4222" s="21">
        <v>4</v>
      </c>
      <c r="D4222" s="21" t="s">
        <v>75</v>
      </c>
      <c r="E4222" s="21" t="s">
        <v>70</v>
      </c>
      <c r="F4222" s="21" t="s">
        <v>72</v>
      </c>
      <c r="G4222" s="21">
        <v>3</v>
      </c>
      <c r="H4222" s="21">
        <v>186</v>
      </c>
    </row>
    <row r="4223" spans="1:8" x14ac:dyDescent="0.25">
      <c r="A4223" s="21">
        <v>2035</v>
      </c>
      <c r="B4223" s="21">
        <v>3</v>
      </c>
      <c r="C4223" s="21">
        <v>4</v>
      </c>
      <c r="D4223" s="21" t="s">
        <v>75</v>
      </c>
      <c r="E4223" s="21" t="s">
        <v>70</v>
      </c>
      <c r="F4223" s="21" t="s">
        <v>72</v>
      </c>
      <c r="G4223" s="21">
        <v>4</v>
      </c>
      <c r="H4223" s="21">
        <v>92</v>
      </c>
    </row>
    <row r="4224" spans="1:8" x14ac:dyDescent="0.25">
      <c r="A4224" s="21">
        <v>2035</v>
      </c>
      <c r="B4224" s="21">
        <v>3</v>
      </c>
      <c r="C4224" s="21">
        <v>4</v>
      </c>
      <c r="D4224" s="21" t="s">
        <v>75</v>
      </c>
      <c r="E4224" s="21" t="s">
        <v>73</v>
      </c>
      <c r="F4224" s="21" t="s">
        <v>71</v>
      </c>
      <c r="G4224" s="21">
        <v>0</v>
      </c>
      <c r="H4224" s="21">
        <v>3</v>
      </c>
    </row>
    <row r="4225" spans="1:8" x14ac:dyDescent="0.25">
      <c r="A4225" s="21">
        <v>2035</v>
      </c>
      <c r="B4225" s="21">
        <v>3</v>
      </c>
      <c r="C4225" s="21">
        <v>4</v>
      </c>
      <c r="D4225" s="21" t="s">
        <v>75</v>
      </c>
      <c r="E4225" s="21" t="s">
        <v>73</v>
      </c>
      <c r="F4225" s="21" t="s">
        <v>71</v>
      </c>
      <c r="G4225" s="21">
        <v>1</v>
      </c>
      <c r="H4225" s="21">
        <v>22</v>
      </c>
    </row>
    <row r="4226" spans="1:8" x14ac:dyDescent="0.25">
      <c r="A4226" s="21">
        <v>2035</v>
      </c>
      <c r="B4226" s="21">
        <v>3</v>
      </c>
      <c r="C4226" s="21">
        <v>4</v>
      </c>
      <c r="D4226" s="21" t="s">
        <v>75</v>
      </c>
      <c r="E4226" s="21" t="s">
        <v>73</v>
      </c>
      <c r="F4226" s="21" t="s">
        <v>71</v>
      </c>
      <c r="G4226" s="21">
        <v>2</v>
      </c>
      <c r="H4226" s="21">
        <v>56</v>
      </c>
    </row>
    <row r="4227" spans="1:8" x14ac:dyDescent="0.25">
      <c r="A4227" s="21">
        <v>2035</v>
      </c>
      <c r="B4227" s="21">
        <v>3</v>
      </c>
      <c r="C4227" s="21">
        <v>4</v>
      </c>
      <c r="D4227" s="21" t="s">
        <v>75</v>
      </c>
      <c r="E4227" s="21" t="s">
        <v>73</v>
      </c>
      <c r="F4227" s="21" t="s">
        <v>71</v>
      </c>
      <c r="G4227" s="21">
        <v>3</v>
      </c>
      <c r="H4227" s="21">
        <v>32</v>
      </c>
    </row>
    <row r="4228" spans="1:8" x14ac:dyDescent="0.25">
      <c r="A4228" s="21">
        <v>2035</v>
      </c>
      <c r="B4228" s="21">
        <v>3</v>
      </c>
      <c r="C4228" s="21">
        <v>4</v>
      </c>
      <c r="D4228" s="21" t="s">
        <v>75</v>
      </c>
      <c r="E4228" s="21" t="s">
        <v>73</v>
      </c>
      <c r="F4228" s="21" t="s">
        <v>71</v>
      </c>
      <c r="G4228" s="21">
        <v>4</v>
      </c>
      <c r="H4228" s="21">
        <v>12</v>
      </c>
    </row>
    <row r="4229" spans="1:8" x14ac:dyDescent="0.25">
      <c r="A4229" s="21">
        <v>2035</v>
      </c>
      <c r="B4229" s="21">
        <v>3</v>
      </c>
      <c r="C4229" s="21">
        <v>4</v>
      </c>
      <c r="D4229" s="21" t="s">
        <v>75</v>
      </c>
      <c r="E4229" s="21" t="s">
        <v>73</v>
      </c>
      <c r="F4229" s="21" t="s">
        <v>72</v>
      </c>
      <c r="G4229" s="21">
        <v>0</v>
      </c>
      <c r="H4229" s="21">
        <v>6</v>
      </c>
    </row>
    <row r="4230" spans="1:8" x14ac:dyDescent="0.25">
      <c r="A4230" s="21">
        <v>2035</v>
      </c>
      <c r="B4230" s="21">
        <v>3</v>
      </c>
      <c r="C4230" s="21">
        <v>4</v>
      </c>
      <c r="D4230" s="21" t="s">
        <v>75</v>
      </c>
      <c r="E4230" s="21" t="s">
        <v>73</v>
      </c>
      <c r="F4230" s="21" t="s">
        <v>72</v>
      </c>
      <c r="G4230" s="21">
        <v>1</v>
      </c>
      <c r="H4230" s="21">
        <v>12</v>
      </c>
    </row>
    <row r="4231" spans="1:8" x14ac:dyDescent="0.25">
      <c r="A4231" s="21">
        <v>2035</v>
      </c>
      <c r="B4231" s="21">
        <v>3</v>
      </c>
      <c r="C4231" s="21">
        <v>4</v>
      </c>
      <c r="D4231" s="21" t="s">
        <v>75</v>
      </c>
      <c r="E4231" s="21" t="s">
        <v>73</v>
      </c>
      <c r="F4231" s="21" t="s">
        <v>72</v>
      </c>
      <c r="G4231" s="21">
        <v>2</v>
      </c>
      <c r="H4231" s="21">
        <v>33</v>
      </c>
    </row>
    <row r="4232" spans="1:8" x14ac:dyDescent="0.25">
      <c r="A4232" s="21">
        <v>2035</v>
      </c>
      <c r="B4232" s="21">
        <v>3</v>
      </c>
      <c r="C4232" s="21">
        <v>4</v>
      </c>
      <c r="D4232" s="21" t="s">
        <v>75</v>
      </c>
      <c r="E4232" s="21" t="s">
        <v>73</v>
      </c>
      <c r="F4232" s="21" t="s">
        <v>72</v>
      </c>
      <c r="G4232" s="21">
        <v>3</v>
      </c>
      <c r="H4232" s="21">
        <v>18</v>
      </c>
    </row>
    <row r="4233" spans="1:8" x14ac:dyDescent="0.25">
      <c r="A4233" s="21">
        <v>2035</v>
      </c>
      <c r="B4233" s="21">
        <v>3</v>
      </c>
      <c r="C4233" s="21">
        <v>4</v>
      </c>
      <c r="D4233" s="21" t="s">
        <v>75</v>
      </c>
      <c r="E4233" s="21" t="s">
        <v>73</v>
      </c>
      <c r="F4233" s="21" t="s">
        <v>72</v>
      </c>
      <c r="G4233" s="21">
        <v>4</v>
      </c>
      <c r="H4233" s="21">
        <v>12</v>
      </c>
    </row>
    <row r="4234" spans="1:8" x14ac:dyDescent="0.25">
      <c r="A4234" s="21">
        <v>2035</v>
      </c>
      <c r="B4234" s="21">
        <v>3</v>
      </c>
      <c r="C4234" s="21">
        <v>4</v>
      </c>
      <c r="D4234" s="21" t="s">
        <v>75</v>
      </c>
      <c r="E4234" s="21" t="s">
        <v>76</v>
      </c>
      <c r="F4234" s="21" t="s">
        <v>71</v>
      </c>
      <c r="G4234" s="21">
        <v>1</v>
      </c>
      <c r="H4234" s="21">
        <v>1</v>
      </c>
    </row>
    <row r="4235" spans="1:8" x14ac:dyDescent="0.25">
      <c r="A4235" s="21">
        <v>2035</v>
      </c>
      <c r="B4235" s="21">
        <v>3</v>
      </c>
      <c r="C4235" s="21">
        <v>4</v>
      </c>
      <c r="D4235" s="21" t="s">
        <v>75</v>
      </c>
      <c r="E4235" s="21" t="s">
        <v>76</v>
      </c>
      <c r="F4235" s="21" t="s">
        <v>71</v>
      </c>
      <c r="G4235" s="21">
        <v>2</v>
      </c>
      <c r="H4235" s="21">
        <v>2</v>
      </c>
    </row>
    <row r="4236" spans="1:8" x14ac:dyDescent="0.25">
      <c r="A4236" s="21">
        <v>2035</v>
      </c>
      <c r="B4236" s="21">
        <v>3</v>
      </c>
      <c r="C4236" s="21">
        <v>4</v>
      </c>
      <c r="D4236" s="21" t="s">
        <v>75</v>
      </c>
      <c r="E4236" s="21" t="s">
        <v>76</v>
      </c>
      <c r="F4236" s="21" t="s">
        <v>71</v>
      </c>
      <c r="G4236" s="21">
        <v>4</v>
      </c>
      <c r="H4236" s="21">
        <v>1</v>
      </c>
    </row>
    <row r="4237" spans="1:8" x14ac:dyDescent="0.25">
      <c r="A4237" s="21">
        <v>2035</v>
      </c>
      <c r="B4237" s="21">
        <v>3</v>
      </c>
      <c r="C4237" s="21">
        <v>4</v>
      </c>
      <c r="D4237" s="21" t="s">
        <v>75</v>
      </c>
      <c r="E4237" s="21" t="s">
        <v>76</v>
      </c>
      <c r="F4237" s="21" t="s">
        <v>72</v>
      </c>
      <c r="G4237" s="21">
        <v>0</v>
      </c>
      <c r="H4237" s="21">
        <v>7</v>
      </c>
    </row>
    <row r="4238" spans="1:8" x14ac:dyDescent="0.25">
      <c r="A4238" s="21">
        <v>2035</v>
      </c>
      <c r="B4238" s="21">
        <v>3</v>
      </c>
      <c r="C4238" s="21">
        <v>4</v>
      </c>
      <c r="D4238" s="21" t="s">
        <v>75</v>
      </c>
      <c r="E4238" s="21" t="s">
        <v>76</v>
      </c>
      <c r="F4238" s="21" t="s">
        <v>72</v>
      </c>
      <c r="G4238" s="21">
        <v>1</v>
      </c>
      <c r="H4238" s="21">
        <v>10</v>
      </c>
    </row>
    <row r="4239" spans="1:8" x14ac:dyDescent="0.25">
      <c r="A4239" s="21">
        <v>2035</v>
      </c>
      <c r="B4239" s="21">
        <v>3</v>
      </c>
      <c r="C4239" s="21">
        <v>4</v>
      </c>
      <c r="D4239" s="21" t="s">
        <v>75</v>
      </c>
      <c r="E4239" s="21" t="s">
        <v>76</v>
      </c>
      <c r="F4239" s="21" t="s">
        <v>72</v>
      </c>
      <c r="G4239" s="21">
        <v>2</v>
      </c>
      <c r="H4239" s="21">
        <v>11</v>
      </c>
    </row>
    <row r="4240" spans="1:8" x14ac:dyDescent="0.25">
      <c r="A4240" s="21">
        <v>2035</v>
      </c>
      <c r="B4240" s="21">
        <v>3</v>
      </c>
      <c r="C4240" s="21">
        <v>4</v>
      </c>
      <c r="D4240" s="21" t="s">
        <v>75</v>
      </c>
      <c r="E4240" s="21" t="s">
        <v>76</v>
      </c>
      <c r="F4240" s="21" t="s">
        <v>72</v>
      </c>
      <c r="G4240" s="21">
        <v>3</v>
      </c>
      <c r="H4240" s="21">
        <v>5</v>
      </c>
    </row>
    <row r="4241" spans="1:8" x14ac:dyDescent="0.25">
      <c r="A4241" s="21">
        <v>2035</v>
      </c>
      <c r="B4241" s="21">
        <v>3</v>
      </c>
      <c r="C4241" s="21">
        <v>4</v>
      </c>
      <c r="D4241" s="21" t="s">
        <v>75</v>
      </c>
      <c r="E4241" s="21" t="s">
        <v>76</v>
      </c>
      <c r="F4241" s="21" t="s">
        <v>72</v>
      </c>
      <c r="G4241" s="21">
        <v>4</v>
      </c>
      <c r="H4241" s="21">
        <v>5</v>
      </c>
    </row>
    <row r="4242" spans="1:8" x14ac:dyDescent="0.25">
      <c r="A4242" s="21">
        <v>2035</v>
      </c>
      <c r="B4242" s="21">
        <v>3</v>
      </c>
      <c r="C4242" s="21">
        <v>4</v>
      </c>
      <c r="D4242" s="21" t="s">
        <v>69</v>
      </c>
      <c r="E4242" s="21" t="s">
        <v>70</v>
      </c>
      <c r="F4242" s="21" t="s">
        <v>71</v>
      </c>
      <c r="G4242" s="21">
        <v>0</v>
      </c>
      <c r="H4242" s="21">
        <v>1</v>
      </c>
    </row>
    <row r="4243" spans="1:8" x14ac:dyDescent="0.25">
      <c r="A4243" s="21">
        <v>2035</v>
      </c>
      <c r="B4243" s="21">
        <v>3</v>
      </c>
      <c r="C4243" s="21">
        <v>4</v>
      </c>
      <c r="D4243" s="21" t="s">
        <v>69</v>
      </c>
      <c r="E4243" s="21" t="s">
        <v>70</v>
      </c>
      <c r="F4243" s="21" t="s">
        <v>71</v>
      </c>
      <c r="G4243" s="21">
        <v>1</v>
      </c>
      <c r="H4243" s="21">
        <v>1</v>
      </c>
    </row>
    <row r="4244" spans="1:8" x14ac:dyDescent="0.25">
      <c r="A4244" s="21">
        <v>2035</v>
      </c>
      <c r="B4244" s="21">
        <v>3</v>
      </c>
      <c r="C4244" s="21">
        <v>4</v>
      </c>
      <c r="D4244" s="21" t="s">
        <v>69</v>
      </c>
      <c r="E4244" s="21" t="s">
        <v>70</v>
      </c>
      <c r="F4244" s="21" t="s">
        <v>71</v>
      </c>
      <c r="G4244" s="21">
        <v>2</v>
      </c>
      <c r="H4244" s="21">
        <v>5</v>
      </c>
    </row>
    <row r="4245" spans="1:8" x14ac:dyDescent="0.25">
      <c r="A4245" s="21">
        <v>2035</v>
      </c>
      <c r="B4245" s="21">
        <v>3</v>
      </c>
      <c r="C4245" s="21">
        <v>4</v>
      </c>
      <c r="D4245" s="21" t="s">
        <v>69</v>
      </c>
      <c r="E4245" s="21" t="s">
        <v>70</v>
      </c>
      <c r="F4245" s="21" t="s">
        <v>71</v>
      </c>
      <c r="G4245" s="21">
        <v>3</v>
      </c>
      <c r="H4245" s="21">
        <v>3</v>
      </c>
    </row>
    <row r="4246" spans="1:8" x14ac:dyDescent="0.25">
      <c r="A4246" s="21">
        <v>2035</v>
      </c>
      <c r="B4246" s="21">
        <v>3</v>
      </c>
      <c r="C4246" s="21">
        <v>4</v>
      </c>
      <c r="D4246" s="21" t="s">
        <v>69</v>
      </c>
      <c r="E4246" s="21" t="s">
        <v>70</v>
      </c>
      <c r="F4246" s="21" t="s">
        <v>71</v>
      </c>
      <c r="G4246" s="21">
        <v>4</v>
      </c>
      <c r="H4246" s="21">
        <v>1</v>
      </c>
    </row>
    <row r="4247" spans="1:8" x14ac:dyDescent="0.25">
      <c r="A4247" s="21">
        <v>2035</v>
      </c>
      <c r="B4247" s="21">
        <v>3</v>
      </c>
      <c r="C4247" s="21">
        <v>4</v>
      </c>
      <c r="D4247" s="21" t="s">
        <v>69</v>
      </c>
      <c r="E4247" s="21" t="s">
        <v>70</v>
      </c>
      <c r="F4247" s="21" t="s">
        <v>72</v>
      </c>
      <c r="G4247" s="21">
        <v>0</v>
      </c>
      <c r="H4247" s="21">
        <v>3</v>
      </c>
    </row>
    <row r="4248" spans="1:8" x14ac:dyDescent="0.25">
      <c r="A4248" s="21">
        <v>2035</v>
      </c>
      <c r="B4248" s="21">
        <v>3</v>
      </c>
      <c r="C4248" s="21">
        <v>4</v>
      </c>
      <c r="D4248" s="21" t="s">
        <v>69</v>
      </c>
      <c r="E4248" s="21" t="s">
        <v>70</v>
      </c>
      <c r="F4248" s="21" t="s">
        <v>72</v>
      </c>
      <c r="G4248" s="21">
        <v>1</v>
      </c>
      <c r="H4248" s="21">
        <v>50</v>
      </c>
    </row>
    <row r="4249" spans="1:8" x14ac:dyDescent="0.25">
      <c r="A4249" s="21">
        <v>2035</v>
      </c>
      <c r="B4249" s="21">
        <v>3</v>
      </c>
      <c r="C4249" s="21">
        <v>4</v>
      </c>
      <c r="D4249" s="21" t="s">
        <v>69</v>
      </c>
      <c r="E4249" s="21" t="s">
        <v>70</v>
      </c>
      <c r="F4249" s="21" t="s">
        <v>72</v>
      </c>
      <c r="G4249" s="21">
        <v>2</v>
      </c>
      <c r="H4249" s="21">
        <v>244</v>
      </c>
    </row>
    <row r="4250" spans="1:8" x14ac:dyDescent="0.25">
      <c r="A4250" s="21">
        <v>2035</v>
      </c>
      <c r="B4250" s="21">
        <v>3</v>
      </c>
      <c r="C4250" s="21">
        <v>4</v>
      </c>
      <c r="D4250" s="21" t="s">
        <v>69</v>
      </c>
      <c r="E4250" s="21" t="s">
        <v>70</v>
      </c>
      <c r="F4250" s="21" t="s">
        <v>72</v>
      </c>
      <c r="G4250" s="21">
        <v>3</v>
      </c>
      <c r="H4250" s="21">
        <v>102</v>
      </c>
    </row>
    <row r="4251" spans="1:8" x14ac:dyDescent="0.25">
      <c r="A4251" s="21">
        <v>2035</v>
      </c>
      <c r="B4251" s="21">
        <v>3</v>
      </c>
      <c r="C4251" s="21">
        <v>4</v>
      </c>
      <c r="D4251" s="21" t="s">
        <v>69</v>
      </c>
      <c r="E4251" s="21" t="s">
        <v>70</v>
      </c>
      <c r="F4251" s="21" t="s">
        <v>72</v>
      </c>
      <c r="G4251" s="21">
        <v>4</v>
      </c>
      <c r="H4251" s="21">
        <v>52</v>
      </c>
    </row>
    <row r="4252" spans="1:8" x14ac:dyDescent="0.25">
      <c r="A4252" s="21">
        <v>2035</v>
      </c>
      <c r="B4252" s="21">
        <v>3</v>
      </c>
      <c r="C4252" s="21">
        <v>4</v>
      </c>
      <c r="D4252" s="21" t="s">
        <v>69</v>
      </c>
      <c r="E4252" s="21" t="s">
        <v>73</v>
      </c>
      <c r="F4252" s="21" t="s">
        <v>71</v>
      </c>
      <c r="G4252" s="21">
        <v>1</v>
      </c>
      <c r="H4252" s="21">
        <v>2</v>
      </c>
    </row>
    <row r="4253" spans="1:8" x14ac:dyDescent="0.25">
      <c r="A4253" s="21">
        <v>2035</v>
      </c>
      <c r="B4253" s="21">
        <v>3</v>
      </c>
      <c r="C4253" s="21">
        <v>4</v>
      </c>
      <c r="D4253" s="21" t="s">
        <v>69</v>
      </c>
      <c r="E4253" s="21" t="s">
        <v>73</v>
      </c>
      <c r="F4253" s="21" t="s">
        <v>71</v>
      </c>
      <c r="G4253" s="21">
        <v>2</v>
      </c>
      <c r="H4253" s="21">
        <v>3</v>
      </c>
    </row>
    <row r="4254" spans="1:8" x14ac:dyDescent="0.25">
      <c r="A4254" s="21">
        <v>2035</v>
      </c>
      <c r="B4254" s="21">
        <v>3</v>
      </c>
      <c r="C4254" s="21">
        <v>4</v>
      </c>
      <c r="D4254" s="21" t="s">
        <v>69</v>
      </c>
      <c r="E4254" s="21" t="s">
        <v>73</v>
      </c>
      <c r="F4254" s="21" t="s">
        <v>71</v>
      </c>
      <c r="G4254" s="21">
        <v>3</v>
      </c>
      <c r="H4254" s="21">
        <v>3</v>
      </c>
    </row>
    <row r="4255" spans="1:8" x14ac:dyDescent="0.25">
      <c r="A4255" s="21">
        <v>2035</v>
      </c>
      <c r="B4255" s="21">
        <v>3</v>
      </c>
      <c r="C4255" s="21">
        <v>4</v>
      </c>
      <c r="D4255" s="21" t="s">
        <v>69</v>
      </c>
      <c r="E4255" s="21" t="s">
        <v>73</v>
      </c>
      <c r="F4255" s="21" t="s">
        <v>71</v>
      </c>
      <c r="G4255" s="21">
        <v>4</v>
      </c>
      <c r="H4255" s="21">
        <v>2</v>
      </c>
    </row>
    <row r="4256" spans="1:8" x14ac:dyDescent="0.25">
      <c r="A4256" s="21">
        <v>2035</v>
      </c>
      <c r="B4256" s="21">
        <v>3</v>
      </c>
      <c r="C4256" s="21">
        <v>4</v>
      </c>
      <c r="D4256" s="21" t="s">
        <v>69</v>
      </c>
      <c r="E4256" s="21" t="s">
        <v>73</v>
      </c>
      <c r="F4256" s="21" t="s">
        <v>72</v>
      </c>
      <c r="G4256" s="21">
        <v>0</v>
      </c>
      <c r="H4256" s="21">
        <v>4</v>
      </c>
    </row>
    <row r="4257" spans="1:8" x14ac:dyDescent="0.25">
      <c r="A4257" s="21">
        <v>2035</v>
      </c>
      <c r="B4257" s="21">
        <v>3</v>
      </c>
      <c r="C4257" s="21">
        <v>4</v>
      </c>
      <c r="D4257" s="21" t="s">
        <v>69</v>
      </c>
      <c r="E4257" s="21" t="s">
        <v>73</v>
      </c>
      <c r="F4257" s="21" t="s">
        <v>72</v>
      </c>
      <c r="G4257" s="21">
        <v>1</v>
      </c>
      <c r="H4257" s="21">
        <v>3</v>
      </c>
    </row>
    <row r="4258" spans="1:8" x14ac:dyDescent="0.25">
      <c r="A4258" s="21">
        <v>2035</v>
      </c>
      <c r="B4258" s="21">
        <v>3</v>
      </c>
      <c r="C4258" s="21">
        <v>4</v>
      </c>
      <c r="D4258" s="21" t="s">
        <v>69</v>
      </c>
      <c r="E4258" s="21" t="s">
        <v>73</v>
      </c>
      <c r="F4258" s="21" t="s">
        <v>72</v>
      </c>
      <c r="G4258" s="21">
        <v>2</v>
      </c>
      <c r="H4258" s="21">
        <v>21</v>
      </c>
    </row>
    <row r="4259" spans="1:8" x14ac:dyDescent="0.25">
      <c r="A4259" s="21">
        <v>2035</v>
      </c>
      <c r="B4259" s="21">
        <v>3</v>
      </c>
      <c r="C4259" s="21">
        <v>4</v>
      </c>
      <c r="D4259" s="21" t="s">
        <v>69</v>
      </c>
      <c r="E4259" s="21" t="s">
        <v>73</v>
      </c>
      <c r="F4259" s="21" t="s">
        <v>72</v>
      </c>
      <c r="G4259" s="21">
        <v>3</v>
      </c>
      <c r="H4259" s="21">
        <v>8</v>
      </c>
    </row>
    <row r="4260" spans="1:8" x14ac:dyDescent="0.25">
      <c r="A4260" s="21">
        <v>2035</v>
      </c>
      <c r="B4260" s="21">
        <v>3</v>
      </c>
      <c r="C4260" s="21">
        <v>4</v>
      </c>
      <c r="D4260" s="21" t="s">
        <v>69</v>
      </c>
      <c r="E4260" s="21" t="s">
        <v>73</v>
      </c>
      <c r="F4260" s="21" t="s">
        <v>72</v>
      </c>
      <c r="G4260" s="21">
        <v>4</v>
      </c>
      <c r="H4260" s="21">
        <v>11</v>
      </c>
    </row>
    <row r="4261" spans="1:8" x14ac:dyDescent="0.25">
      <c r="A4261" s="21">
        <v>2035</v>
      </c>
      <c r="B4261" s="21">
        <v>3</v>
      </c>
      <c r="C4261" s="21">
        <v>4</v>
      </c>
      <c r="D4261" s="21" t="s">
        <v>69</v>
      </c>
      <c r="E4261" s="21" t="s">
        <v>76</v>
      </c>
      <c r="F4261" s="21" t="s">
        <v>71</v>
      </c>
      <c r="G4261" s="21">
        <v>0</v>
      </c>
      <c r="H4261" s="21">
        <v>1</v>
      </c>
    </row>
    <row r="4262" spans="1:8" x14ac:dyDescent="0.25">
      <c r="A4262" s="21">
        <v>2035</v>
      </c>
      <c r="B4262" s="21">
        <v>3</v>
      </c>
      <c r="C4262" s="21">
        <v>4</v>
      </c>
      <c r="D4262" s="21" t="s">
        <v>69</v>
      </c>
      <c r="E4262" s="21" t="s">
        <v>76</v>
      </c>
      <c r="F4262" s="21" t="s">
        <v>72</v>
      </c>
      <c r="G4262" s="21">
        <v>0</v>
      </c>
      <c r="H4262" s="21">
        <v>3</v>
      </c>
    </row>
    <row r="4263" spans="1:8" x14ac:dyDescent="0.25">
      <c r="A4263" s="21">
        <v>2035</v>
      </c>
      <c r="B4263" s="21">
        <v>3</v>
      </c>
      <c r="C4263" s="21">
        <v>4</v>
      </c>
      <c r="D4263" s="21" t="s">
        <v>69</v>
      </c>
      <c r="E4263" s="21" t="s">
        <v>76</v>
      </c>
      <c r="F4263" s="21" t="s">
        <v>72</v>
      </c>
      <c r="G4263" s="21">
        <v>1</v>
      </c>
      <c r="H4263" s="21">
        <v>7</v>
      </c>
    </row>
    <row r="4264" spans="1:8" x14ac:dyDescent="0.25">
      <c r="A4264" s="21">
        <v>2035</v>
      </c>
      <c r="B4264" s="21">
        <v>3</v>
      </c>
      <c r="C4264" s="21">
        <v>4</v>
      </c>
      <c r="D4264" s="21" t="s">
        <v>69</v>
      </c>
      <c r="E4264" s="21" t="s">
        <v>76</v>
      </c>
      <c r="F4264" s="21" t="s">
        <v>72</v>
      </c>
      <c r="G4264" s="21">
        <v>2</v>
      </c>
      <c r="H4264" s="21">
        <v>8</v>
      </c>
    </row>
    <row r="4265" spans="1:8" x14ac:dyDescent="0.25">
      <c r="A4265" s="21">
        <v>2035</v>
      </c>
      <c r="B4265" s="21">
        <v>3</v>
      </c>
      <c r="C4265" s="21">
        <v>4</v>
      </c>
      <c r="D4265" s="21" t="s">
        <v>69</v>
      </c>
      <c r="E4265" s="21" t="s">
        <v>76</v>
      </c>
      <c r="F4265" s="21" t="s">
        <v>72</v>
      </c>
      <c r="G4265" s="21">
        <v>3</v>
      </c>
      <c r="H4265" s="21">
        <v>3</v>
      </c>
    </row>
    <row r="4266" spans="1:8" x14ac:dyDescent="0.25">
      <c r="A4266" s="21">
        <v>2035</v>
      </c>
      <c r="B4266" s="21">
        <v>3</v>
      </c>
      <c r="C4266" s="21">
        <v>4</v>
      </c>
      <c r="D4266" s="21" t="s">
        <v>69</v>
      </c>
      <c r="E4266" s="21" t="s">
        <v>76</v>
      </c>
      <c r="F4266" s="21" t="s">
        <v>72</v>
      </c>
      <c r="G4266" s="21">
        <v>4</v>
      </c>
      <c r="H4266" s="21">
        <v>3</v>
      </c>
    </row>
    <row r="4267" spans="1:8" x14ac:dyDescent="0.25">
      <c r="A4267" s="21">
        <v>2035</v>
      </c>
      <c r="B4267" s="21">
        <v>3</v>
      </c>
      <c r="C4267" s="21">
        <v>4</v>
      </c>
      <c r="D4267" s="21" t="s">
        <v>77</v>
      </c>
      <c r="E4267" s="21" t="s">
        <v>70</v>
      </c>
      <c r="F4267" s="21" t="s">
        <v>71</v>
      </c>
      <c r="G4267" s="21">
        <v>0</v>
      </c>
      <c r="H4267" s="21">
        <v>7</v>
      </c>
    </row>
    <row r="4268" spans="1:8" x14ac:dyDescent="0.25">
      <c r="A4268" s="21">
        <v>2035</v>
      </c>
      <c r="B4268" s="21">
        <v>3</v>
      </c>
      <c r="C4268" s="21">
        <v>4</v>
      </c>
      <c r="D4268" s="21" t="s">
        <v>77</v>
      </c>
      <c r="E4268" s="21" t="s">
        <v>70</v>
      </c>
      <c r="F4268" s="21" t="s">
        <v>71</v>
      </c>
      <c r="G4268" s="21">
        <v>1</v>
      </c>
      <c r="H4268" s="21">
        <v>66</v>
      </c>
    </row>
    <row r="4269" spans="1:8" x14ac:dyDescent="0.25">
      <c r="A4269" s="21">
        <v>2035</v>
      </c>
      <c r="B4269" s="21">
        <v>3</v>
      </c>
      <c r="C4269" s="21">
        <v>4</v>
      </c>
      <c r="D4269" s="21" t="s">
        <v>77</v>
      </c>
      <c r="E4269" s="21" t="s">
        <v>70</v>
      </c>
      <c r="F4269" s="21" t="s">
        <v>71</v>
      </c>
      <c r="G4269" s="21">
        <v>2</v>
      </c>
      <c r="H4269" s="21">
        <v>203</v>
      </c>
    </row>
    <row r="4270" spans="1:8" x14ac:dyDescent="0.25">
      <c r="A4270" s="21">
        <v>2035</v>
      </c>
      <c r="B4270" s="21">
        <v>3</v>
      </c>
      <c r="C4270" s="21">
        <v>4</v>
      </c>
      <c r="D4270" s="21" t="s">
        <v>77</v>
      </c>
      <c r="E4270" s="21" t="s">
        <v>70</v>
      </c>
      <c r="F4270" s="21" t="s">
        <v>71</v>
      </c>
      <c r="G4270" s="21">
        <v>3</v>
      </c>
      <c r="H4270" s="21">
        <v>101</v>
      </c>
    </row>
    <row r="4271" spans="1:8" x14ac:dyDescent="0.25">
      <c r="A4271" s="21">
        <v>2035</v>
      </c>
      <c r="B4271" s="21">
        <v>3</v>
      </c>
      <c r="C4271" s="21">
        <v>4</v>
      </c>
      <c r="D4271" s="21" t="s">
        <v>77</v>
      </c>
      <c r="E4271" s="21" t="s">
        <v>70</v>
      </c>
      <c r="F4271" s="21" t="s">
        <v>71</v>
      </c>
      <c r="G4271" s="21">
        <v>4</v>
      </c>
      <c r="H4271" s="21">
        <v>44</v>
      </c>
    </row>
    <row r="4272" spans="1:8" x14ac:dyDescent="0.25">
      <c r="A4272" s="21">
        <v>2035</v>
      </c>
      <c r="B4272" s="21">
        <v>3</v>
      </c>
      <c r="C4272" s="21">
        <v>4</v>
      </c>
      <c r="D4272" s="21" t="s">
        <v>77</v>
      </c>
      <c r="E4272" s="21" t="s">
        <v>70</v>
      </c>
      <c r="F4272" s="21" t="s">
        <v>72</v>
      </c>
      <c r="G4272" s="21">
        <v>0</v>
      </c>
      <c r="H4272" s="21">
        <v>2</v>
      </c>
    </row>
    <row r="4273" spans="1:8" x14ac:dyDescent="0.25">
      <c r="A4273" s="21">
        <v>2035</v>
      </c>
      <c r="B4273" s="21">
        <v>3</v>
      </c>
      <c r="C4273" s="21">
        <v>4</v>
      </c>
      <c r="D4273" s="21" t="s">
        <v>77</v>
      </c>
      <c r="E4273" s="21" t="s">
        <v>70</v>
      </c>
      <c r="F4273" s="21" t="s">
        <v>72</v>
      </c>
      <c r="G4273" s="21">
        <v>1</v>
      </c>
      <c r="H4273" s="21">
        <v>42</v>
      </c>
    </row>
    <row r="4274" spans="1:8" x14ac:dyDescent="0.25">
      <c r="A4274" s="21">
        <v>2035</v>
      </c>
      <c r="B4274" s="21">
        <v>3</v>
      </c>
      <c r="C4274" s="21">
        <v>4</v>
      </c>
      <c r="D4274" s="21" t="s">
        <v>77</v>
      </c>
      <c r="E4274" s="21" t="s">
        <v>70</v>
      </c>
      <c r="F4274" s="21" t="s">
        <v>72</v>
      </c>
      <c r="G4274" s="21">
        <v>2</v>
      </c>
      <c r="H4274" s="21">
        <v>138</v>
      </c>
    </row>
    <row r="4275" spans="1:8" x14ac:dyDescent="0.25">
      <c r="A4275" s="21">
        <v>2035</v>
      </c>
      <c r="B4275" s="21">
        <v>3</v>
      </c>
      <c r="C4275" s="21">
        <v>4</v>
      </c>
      <c r="D4275" s="21" t="s">
        <v>77</v>
      </c>
      <c r="E4275" s="21" t="s">
        <v>70</v>
      </c>
      <c r="F4275" s="21" t="s">
        <v>72</v>
      </c>
      <c r="G4275" s="21">
        <v>3</v>
      </c>
      <c r="H4275" s="21">
        <v>71</v>
      </c>
    </row>
    <row r="4276" spans="1:8" x14ac:dyDescent="0.25">
      <c r="A4276" s="21">
        <v>2035</v>
      </c>
      <c r="B4276" s="21">
        <v>3</v>
      </c>
      <c r="C4276" s="21">
        <v>4</v>
      </c>
      <c r="D4276" s="21" t="s">
        <v>77</v>
      </c>
      <c r="E4276" s="21" t="s">
        <v>70</v>
      </c>
      <c r="F4276" s="21" t="s">
        <v>72</v>
      </c>
      <c r="G4276" s="21">
        <v>4</v>
      </c>
      <c r="H4276" s="21">
        <v>41</v>
      </c>
    </row>
    <row r="4277" spans="1:8" x14ac:dyDescent="0.25">
      <c r="A4277" s="21">
        <v>2035</v>
      </c>
      <c r="B4277" s="21">
        <v>3</v>
      </c>
      <c r="C4277" s="21">
        <v>4</v>
      </c>
      <c r="D4277" s="21" t="s">
        <v>77</v>
      </c>
      <c r="E4277" s="21" t="s">
        <v>73</v>
      </c>
      <c r="F4277" s="21" t="s">
        <v>71</v>
      </c>
      <c r="G4277" s="21">
        <v>0</v>
      </c>
      <c r="H4277" s="21">
        <v>10</v>
      </c>
    </row>
    <row r="4278" spans="1:8" x14ac:dyDescent="0.25">
      <c r="A4278" s="21">
        <v>2035</v>
      </c>
      <c r="B4278" s="21">
        <v>3</v>
      </c>
      <c r="C4278" s="21">
        <v>4</v>
      </c>
      <c r="D4278" s="21" t="s">
        <v>77</v>
      </c>
      <c r="E4278" s="21" t="s">
        <v>73</v>
      </c>
      <c r="F4278" s="21" t="s">
        <v>71</v>
      </c>
      <c r="G4278" s="21">
        <v>1</v>
      </c>
      <c r="H4278" s="21">
        <v>104</v>
      </c>
    </row>
    <row r="4279" spans="1:8" x14ac:dyDescent="0.25">
      <c r="A4279" s="21">
        <v>2035</v>
      </c>
      <c r="B4279" s="21">
        <v>3</v>
      </c>
      <c r="C4279" s="21">
        <v>4</v>
      </c>
      <c r="D4279" s="21" t="s">
        <v>77</v>
      </c>
      <c r="E4279" s="21" t="s">
        <v>73</v>
      </c>
      <c r="F4279" s="21" t="s">
        <v>71</v>
      </c>
      <c r="G4279" s="21">
        <v>2</v>
      </c>
      <c r="H4279" s="21">
        <v>232</v>
      </c>
    </row>
    <row r="4280" spans="1:8" x14ac:dyDescent="0.25">
      <c r="A4280" s="21">
        <v>2035</v>
      </c>
      <c r="B4280" s="21">
        <v>3</v>
      </c>
      <c r="C4280" s="21">
        <v>4</v>
      </c>
      <c r="D4280" s="21" t="s">
        <v>77</v>
      </c>
      <c r="E4280" s="21" t="s">
        <v>73</v>
      </c>
      <c r="F4280" s="21" t="s">
        <v>71</v>
      </c>
      <c r="G4280" s="21">
        <v>3</v>
      </c>
      <c r="H4280" s="21">
        <v>94</v>
      </c>
    </row>
    <row r="4281" spans="1:8" x14ac:dyDescent="0.25">
      <c r="A4281" s="21">
        <v>2035</v>
      </c>
      <c r="B4281" s="21">
        <v>3</v>
      </c>
      <c r="C4281" s="21">
        <v>4</v>
      </c>
      <c r="D4281" s="21" t="s">
        <v>77</v>
      </c>
      <c r="E4281" s="21" t="s">
        <v>73</v>
      </c>
      <c r="F4281" s="21" t="s">
        <v>71</v>
      </c>
      <c r="G4281" s="21">
        <v>4</v>
      </c>
      <c r="H4281" s="21">
        <v>63</v>
      </c>
    </row>
    <row r="4282" spans="1:8" x14ac:dyDescent="0.25">
      <c r="A4282" s="21">
        <v>2035</v>
      </c>
      <c r="B4282" s="21">
        <v>3</v>
      </c>
      <c r="C4282" s="21">
        <v>4</v>
      </c>
      <c r="D4282" s="21" t="s">
        <v>77</v>
      </c>
      <c r="E4282" s="21" t="s">
        <v>73</v>
      </c>
      <c r="F4282" s="21" t="s">
        <v>72</v>
      </c>
      <c r="G4282" s="21">
        <v>0</v>
      </c>
      <c r="H4282" s="21">
        <v>1</v>
      </c>
    </row>
    <row r="4283" spans="1:8" x14ac:dyDescent="0.25">
      <c r="A4283" s="21">
        <v>2035</v>
      </c>
      <c r="B4283" s="21">
        <v>3</v>
      </c>
      <c r="C4283" s="21">
        <v>4</v>
      </c>
      <c r="D4283" s="21" t="s">
        <v>77</v>
      </c>
      <c r="E4283" s="21" t="s">
        <v>73</v>
      </c>
      <c r="F4283" s="21" t="s">
        <v>72</v>
      </c>
      <c r="G4283" s="21">
        <v>1</v>
      </c>
      <c r="H4283" s="21">
        <v>7</v>
      </c>
    </row>
    <row r="4284" spans="1:8" x14ac:dyDescent="0.25">
      <c r="A4284" s="21">
        <v>2035</v>
      </c>
      <c r="B4284" s="21">
        <v>3</v>
      </c>
      <c r="C4284" s="21">
        <v>4</v>
      </c>
      <c r="D4284" s="21" t="s">
        <v>77</v>
      </c>
      <c r="E4284" s="21" t="s">
        <v>73</v>
      </c>
      <c r="F4284" s="21" t="s">
        <v>72</v>
      </c>
      <c r="G4284" s="21">
        <v>2</v>
      </c>
      <c r="H4284" s="21">
        <v>18</v>
      </c>
    </row>
    <row r="4285" spans="1:8" x14ac:dyDescent="0.25">
      <c r="A4285" s="21">
        <v>2035</v>
      </c>
      <c r="B4285" s="21">
        <v>3</v>
      </c>
      <c r="C4285" s="21">
        <v>4</v>
      </c>
      <c r="D4285" s="21" t="s">
        <v>77</v>
      </c>
      <c r="E4285" s="21" t="s">
        <v>73</v>
      </c>
      <c r="F4285" s="21" t="s">
        <v>72</v>
      </c>
      <c r="G4285" s="21">
        <v>3</v>
      </c>
      <c r="H4285" s="21">
        <v>12</v>
      </c>
    </row>
    <row r="4286" spans="1:8" x14ac:dyDescent="0.25">
      <c r="A4286" s="21">
        <v>2035</v>
      </c>
      <c r="B4286" s="21">
        <v>3</v>
      </c>
      <c r="C4286" s="21">
        <v>4</v>
      </c>
      <c r="D4286" s="21" t="s">
        <v>77</v>
      </c>
      <c r="E4286" s="21" t="s">
        <v>73</v>
      </c>
      <c r="F4286" s="21" t="s">
        <v>72</v>
      </c>
      <c r="G4286" s="21">
        <v>4</v>
      </c>
      <c r="H4286" s="21">
        <v>3</v>
      </c>
    </row>
    <row r="4287" spans="1:8" x14ac:dyDescent="0.25">
      <c r="A4287" s="21">
        <v>2035</v>
      </c>
      <c r="B4287" s="21">
        <v>3</v>
      </c>
      <c r="C4287" s="21">
        <v>4</v>
      </c>
      <c r="D4287" s="21" t="s">
        <v>77</v>
      </c>
      <c r="E4287" s="21" t="s">
        <v>76</v>
      </c>
      <c r="F4287" s="21" t="s">
        <v>71</v>
      </c>
      <c r="G4287" s="21">
        <v>0</v>
      </c>
      <c r="H4287" s="21">
        <v>3</v>
      </c>
    </row>
    <row r="4288" spans="1:8" x14ac:dyDescent="0.25">
      <c r="A4288" s="21">
        <v>2035</v>
      </c>
      <c r="B4288" s="21">
        <v>3</v>
      </c>
      <c r="C4288" s="21">
        <v>4</v>
      </c>
      <c r="D4288" s="21" t="s">
        <v>77</v>
      </c>
      <c r="E4288" s="21" t="s">
        <v>76</v>
      </c>
      <c r="F4288" s="21" t="s">
        <v>71</v>
      </c>
      <c r="G4288" s="21">
        <v>1</v>
      </c>
      <c r="H4288" s="21">
        <v>1</v>
      </c>
    </row>
    <row r="4289" spans="1:8" x14ac:dyDescent="0.25">
      <c r="A4289" s="21">
        <v>2035</v>
      </c>
      <c r="B4289" s="21">
        <v>3</v>
      </c>
      <c r="C4289" s="21">
        <v>4</v>
      </c>
      <c r="D4289" s="21" t="s">
        <v>77</v>
      </c>
      <c r="E4289" s="21" t="s">
        <v>76</v>
      </c>
      <c r="F4289" s="21" t="s">
        <v>71</v>
      </c>
      <c r="G4289" s="21">
        <v>3</v>
      </c>
      <c r="H4289" s="21">
        <v>2</v>
      </c>
    </row>
    <row r="4290" spans="1:8" x14ac:dyDescent="0.25">
      <c r="A4290" s="21">
        <v>2035</v>
      </c>
      <c r="B4290" s="21">
        <v>3</v>
      </c>
      <c r="C4290" s="21">
        <v>4</v>
      </c>
      <c r="D4290" s="21" t="s">
        <v>77</v>
      </c>
      <c r="E4290" s="21" t="s">
        <v>76</v>
      </c>
      <c r="F4290" s="21" t="s">
        <v>72</v>
      </c>
      <c r="G4290" s="21">
        <v>0</v>
      </c>
      <c r="H4290" s="21">
        <v>1</v>
      </c>
    </row>
    <row r="4291" spans="1:8" x14ac:dyDescent="0.25">
      <c r="A4291" s="21">
        <v>2035</v>
      </c>
      <c r="B4291" s="21">
        <v>3</v>
      </c>
      <c r="C4291" s="21">
        <v>4</v>
      </c>
      <c r="D4291" s="21" t="s">
        <v>77</v>
      </c>
      <c r="E4291" s="21" t="s">
        <v>76</v>
      </c>
      <c r="F4291" s="21" t="s">
        <v>72</v>
      </c>
      <c r="G4291" s="21">
        <v>1</v>
      </c>
      <c r="H4291" s="21">
        <v>4</v>
      </c>
    </row>
    <row r="4292" spans="1:8" x14ac:dyDescent="0.25">
      <c r="A4292" s="21">
        <v>2035</v>
      </c>
      <c r="B4292" s="21">
        <v>3</v>
      </c>
      <c r="C4292" s="21">
        <v>4</v>
      </c>
      <c r="D4292" s="21" t="s">
        <v>77</v>
      </c>
      <c r="E4292" s="21" t="s">
        <v>76</v>
      </c>
      <c r="F4292" s="21" t="s">
        <v>72</v>
      </c>
      <c r="G4292" s="21">
        <v>2</v>
      </c>
      <c r="H4292" s="21">
        <v>3</v>
      </c>
    </row>
    <row r="4293" spans="1:8" x14ac:dyDescent="0.25">
      <c r="A4293" s="21">
        <v>2035</v>
      </c>
      <c r="B4293" s="21">
        <v>3</v>
      </c>
      <c r="C4293" s="21">
        <v>4</v>
      </c>
      <c r="D4293" s="21" t="s">
        <v>77</v>
      </c>
      <c r="E4293" s="21" t="s">
        <v>76</v>
      </c>
      <c r="F4293" s="21" t="s">
        <v>72</v>
      </c>
      <c r="G4293" s="21">
        <v>3</v>
      </c>
      <c r="H4293" s="21">
        <v>2</v>
      </c>
    </row>
    <row r="4294" spans="1:8" x14ac:dyDescent="0.25">
      <c r="A4294" s="21">
        <v>2035</v>
      </c>
      <c r="B4294" s="21">
        <v>3</v>
      </c>
      <c r="C4294" s="21">
        <v>4</v>
      </c>
      <c r="D4294" s="21" t="s">
        <v>77</v>
      </c>
      <c r="E4294" s="21" t="s">
        <v>76</v>
      </c>
      <c r="F4294" s="21" t="s">
        <v>72</v>
      </c>
      <c r="G4294" s="21">
        <v>4</v>
      </c>
      <c r="H4294" s="21">
        <v>1</v>
      </c>
    </row>
    <row r="4295" spans="1:8" x14ac:dyDescent="0.25">
      <c r="A4295" s="21">
        <v>2035</v>
      </c>
      <c r="B4295" s="21">
        <v>3</v>
      </c>
      <c r="C4295" s="21">
        <v>4</v>
      </c>
      <c r="D4295" s="21" t="s">
        <v>79</v>
      </c>
      <c r="E4295" s="21" t="s">
        <v>70</v>
      </c>
      <c r="F4295" s="21" t="s">
        <v>71</v>
      </c>
      <c r="G4295" s="21">
        <v>0</v>
      </c>
      <c r="H4295" s="21">
        <v>4</v>
      </c>
    </row>
    <row r="4296" spans="1:8" x14ac:dyDescent="0.25">
      <c r="A4296" s="21">
        <v>2035</v>
      </c>
      <c r="B4296" s="21">
        <v>3</v>
      </c>
      <c r="C4296" s="21">
        <v>4</v>
      </c>
      <c r="D4296" s="21" t="s">
        <v>79</v>
      </c>
      <c r="E4296" s="21" t="s">
        <v>70</v>
      </c>
      <c r="F4296" s="21" t="s">
        <v>71</v>
      </c>
      <c r="G4296" s="21">
        <v>1</v>
      </c>
      <c r="H4296" s="21">
        <v>41</v>
      </c>
    </row>
    <row r="4297" spans="1:8" x14ac:dyDescent="0.25">
      <c r="A4297" s="21">
        <v>2035</v>
      </c>
      <c r="B4297" s="21">
        <v>3</v>
      </c>
      <c r="C4297" s="21">
        <v>4</v>
      </c>
      <c r="D4297" s="21" t="s">
        <v>79</v>
      </c>
      <c r="E4297" s="21" t="s">
        <v>70</v>
      </c>
      <c r="F4297" s="21" t="s">
        <v>71</v>
      </c>
      <c r="G4297" s="21">
        <v>2</v>
      </c>
      <c r="H4297" s="21">
        <v>100</v>
      </c>
    </row>
    <row r="4298" spans="1:8" x14ac:dyDescent="0.25">
      <c r="A4298" s="21">
        <v>2035</v>
      </c>
      <c r="B4298" s="21">
        <v>3</v>
      </c>
      <c r="C4298" s="21">
        <v>4</v>
      </c>
      <c r="D4298" s="21" t="s">
        <v>79</v>
      </c>
      <c r="E4298" s="21" t="s">
        <v>70</v>
      </c>
      <c r="F4298" s="21" t="s">
        <v>71</v>
      </c>
      <c r="G4298" s="21">
        <v>3</v>
      </c>
      <c r="H4298" s="21">
        <v>39</v>
      </c>
    </row>
    <row r="4299" spans="1:8" x14ac:dyDescent="0.25">
      <c r="A4299" s="21">
        <v>2035</v>
      </c>
      <c r="B4299" s="21">
        <v>3</v>
      </c>
      <c r="C4299" s="21">
        <v>4</v>
      </c>
      <c r="D4299" s="21" t="s">
        <v>79</v>
      </c>
      <c r="E4299" s="21" t="s">
        <v>70</v>
      </c>
      <c r="F4299" s="21" t="s">
        <v>71</v>
      </c>
      <c r="G4299" s="21">
        <v>4</v>
      </c>
      <c r="H4299" s="21">
        <v>23</v>
      </c>
    </row>
    <row r="4300" spans="1:8" x14ac:dyDescent="0.25">
      <c r="A4300" s="21">
        <v>2035</v>
      </c>
      <c r="B4300" s="21">
        <v>3</v>
      </c>
      <c r="C4300" s="21">
        <v>4</v>
      </c>
      <c r="D4300" s="21" t="s">
        <v>79</v>
      </c>
      <c r="E4300" s="21" t="s">
        <v>70</v>
      </c>
      <c r="F4300" s="21" t="s">
        <v>72</v>
      </c>
      <c r="G4300" s="21">
        <v>0</v>
      </c>
      <c r="H4300" s="21">
        <v>1</v>
      </c>
    </row>
    <row r="4301" spans="1:8" x14ac:dyDescent="0.25">
      <c r="A4301" s="21">
        <v>2035</v>
      </c>
      <c r="B4301" s="21">
        <v>3</v>
      </c>
      <c r="C4301" s="21">
        <v>4</v>
      </c>
      <c r="D4301" s="21" t="s">
        <v>79</v>
      </c>
      <c r="E4301" s="21" t="s">
        <v>70</v>
      </c>
      <c r="F4301" s="21" t="s">
        <v>72</v>
      </c>
      <c r="G4301" s="21">
        <v>1</v>
      </c>
      <c r="H4301" s="21">
        <v>16</v>
      </c>
    </row>
    <row r="4302" spans="1:8" x14ac:dyDescent="0.25">
      <c r="A4302" s="21">
        <v>2035</v>
      </c>
      <c r="B4302" s="21">
        <v>3</v>
      </c>
      <c r="C4302" s="21">
        <v>4</v>
      </c>
      <c r="D4302" s="21" t="s">
        <v>79</v>
      </c>
      <c r="E4302" s="21" t="s">
        <v>70</v>
      </c>
      <c r="F4302" s="21" t="s">
        <v>72</v>
      </c>
      <c r="G4302" s="21">
        <v>2</v>
      </c>
      <c r="H4302" s="21">
        <v>58</v>
      </c>
    </row>
    <row r="4303" spans="1:8" x14ac:dyDescent="0.25">
      <c r="A4303" s="21">
        <v>2035</v>
      </c>
      <c r="B4303" s="21">
        <v>3</v>
      </c>
      <c r="C4303" s="21">
        <v>4</v>
      </c>
      <c r="D4303" s="21" t="s">
        <v>79</v>
      </c>
      <c r="E4303" s="21" t="s">
        <v>70</v>
      </c>
      <c r="F4303" s="21" t="s">
        <v>72</v>
      </c>
      <c r="G4303" s="21">
        <v>3</v>
      </c>
      <c r="H4303" s="21">
        <v>26</v>
      </c>
    </row>
    <row r="4304" spans="1:8" x14ac:dyDescent="0.25">
      <c r="A4304" s="21">
        <v>2035</v>
      </c>
      <c r="B4304" s="21">
        <v>3</v>
      </c>
      <c r="C4304" s="21">
        <v>4</v>
      </c>
      <c r="D4304" s="21" t="s">
        <v>79</v>
      </c>
      <c r="E4304" s="21" t="s">
        <v>70</v>
      </c>
      <c r="F4304" s="21" t="s">
        <v>72</v>
      </c>
      <c r="G4304" s="21">
        <v>4</v>
      </c>
      <c r="H4304" s="21">
        <v>16</v>
      </c>
    </row>
    <row r="4305" spans="1:8" x14ac:dyDescent="0.25">
      <c r="A4305" s="21">
        <v>2035</v>
      </c>
      <c r="B4305" s="21">
        <v>3</v>
      </c>
      <c r="C4305" s="21">
        <v>4</v>
      </c>
      <c r="D4305" s="21" t="s">
        <v>79</v>
      </c>
      <c r="E4305" s="21" t="s">
        <v>73</v>
      </c>
      <c r="F4305" s="21" t="s">
        <v>71</v>
      </c>
      <c r="G4305" s="21">
        <v>0</v>
      </c>
      <c r="H4305" s="21">
        <v>11</v>
      </c>
    </row>
    <row r="4306" spans="1:8" x14ac:dyDescent="0.25">
      <c r="A4306" s="21">
        <v>2035</v>
      </c>
      <c r="B4306" s="21">
        <v>3</v>
      </c>
      <c r="C4306" s="21">
        <v>4</v>
      </c>
      <c r="D4306" s="21" t="s">
        <v>79</v>
      </c>
      <c r="E4306" s="21" t="s">
        <v>73</v>
      </c>
      <c r="F4306" s="21" t="s">
        <v>71</v>
      </c>
      <c r="G4306" s="21">
        <v>1</v>
      </c>
      <c r="H4306" s="21">
        <v>73</v>
      </c>
    </row>
    <row r="4307" spans="1:8" x14ac:dyDescent="0.25">
      <c r="A4307" s="21">
        <v>2035</v>
      </c>
      <c r="B4307" s="21">
        <v>3</v>
      </c>
      <c r="C4307" s="21">
        <v>4</v>
      </c>
      <c r="D4307" s="21" t="s">
        <v>79</v>
      </c>
      <c r="E4307" s="21" t="s">
        <v>73</v>
      </c>
      <c r="F4307" s="21" t="s">
        <v>71</v>
      </c>
      <c r="G4307" s="21">
        <v>2</v>
      </c>
      <c r="H4307" s="21">
        <v>177</v>
      </c>
    </row>
    <row r="4308" spans="1:8" x14ac:dyDescent="0.25">
      <c r="A4308" s="21">
        <v>2035</v>
      </c>
      <c r="B4308" s="21">
        <v>3</v>
      </c>
      <c r="C4308" s="21">
        <v>4</v>
      </c>
      <c r="D4308" s="21" t="s">
        <v>79</v>
      </c>
      <c r="E4308" s="21" t="s">
        <v>73</v>
      </c>
      <c r="F4308" s="21" t="s">
        <v>71</v>
      </c>
      <c r="G4308" s="21">
        <v>3</v>
      </c>
      <c r="H4308" s="21">
        <v>100</v>
      </c>
    </row>
    <row r="4309" spans="1:8" x14ac:dyDescent="0.25">
      <c r="A4309" s="21">
        <v>2035</v>
      </c>
      <c r="B4309" s="21">
        <v>3</v>
      </c>
      <c r="C4309" s="21">
        <v>4</v>
      </c>
      <c r="D4309" s="21" t="s">
        <v>79</v>
      </c>
      <c r="E4309" s="21" t="s">
        <v>73</v>
      </c>
      <c r="F4309" s="21" t="s">
        <v>71</v>
      </c>
      <c r="G4309" s="21">
        <v>4</v>
      </c>
      <c r="H4309" s="21">
        <v>63</v>
      </c>
    </row>
    <row r="4310" spans="1:8" x14ac:dyDescent="0.25">
      <c r="A4310" s="21">
        <v>2035</v>
      </c>
      <c r="B4310" s="21">
        <v>3</v>
      </c>
      <c r="C4310" s="21">
        <v>4</v>
      </c>
      <c r="D4310" s="21" t="s">
        <v>79</v>
      </c>
      <c r="E4310" s="21" t="s">
        <v>73</v>
      </c>
      <c r="F4310" s="21" t="s">
        <v>72</v>
      </c>
      <c r="G4310" s="21">
        <v>0</v>
      </c>
      <c r="H4310" s="21">
        <v>1</v>
      </c>
    </row>
    <row r="4311" spans="1:8" x14ac:dyDescent="0.25">
      <c r="A4311" s="21">
        <v>2035</v>
      </c>
      <c r="B4311" s="21">
        <v>3</v>
      </c>
      <c r="C4311" s="21">
        <v>4</v>
      </c>
      <c r="D4311" s="21" t="s">
        <v>79</v>
      </c>
      <c r="E4311" s="21" t="s">
        <v>73</v>
      </c>
      <c r="F4311" s="21" t="s">
        <v>72</v>
      </c>
      <c r="G4311" s="21">
        <v>1</v>
      </c>
      <c r="H4311" s="21">
        <v>3</v>
      </c>
    </row>
    <row r="4312" spans="1:8" x14ac:dyDescent="0.25">
      <c r="A4312" s="21">
        <v>2035</v>
      </c>
      <c r="B4312" s="21">
        <v>3</v>
      </c>
      <c r="C4312" s="21">
        <v>4</v>
      </c>
      <c r="D4312" s="21" t="s">
        <v>79</v>
      </c>
      <c r="E4312" s="21" t="s">
        <v>73</v>
      </c>
      <c r="F4312" s="21" t="s">
        <v>72</v>
      </c>
      <c r="G4312" s="21">
        <v>2</v>
      </c>
      <c r="H4312" s="21">
        <v>10</v>
      </c>
    </row>
    <row r="4313" spans="1:8" x14ac:dyDescent="0.25">
      <c r="A4313" s="21">
        <v>2035</v>
      </c>
      <c r="B4313" s="21">
        <v>3</v>
      </c>
      <c r="C4313" s="21">
        <v>4</v>
      </c>
      <c r="D4313" s="21" t="s">
        <v>79</v>
      </c>
      <c r="E4313" s="21" t="s">
        <v>73</v>
      </c>
      <c r="F4313" s="21" t="s">
        <v>72</v>
      </c>
      <c r="G4313" s="21">
        <v>3</v>
      </c>
      <c r="H4313" s="21">
        <v>7</v>
      </c>
    </row>
    <row r="4314" spans="1:8" x14ac:dyDescent="0.25">
      <c r="A4314" s="21">
        <v>2035</v>
      </c>
      <c r="B4314" s="21">
        <v>3</v>
      </c>
      <c r="C4314" s="21">
        <v>4</v>
      </c>
      <c r="D4314" s="21" t="s">
        <v>79</v>
      </c>
      <c r="E4314" s="21" t="s">
        <v>73</v>
      </c>
      <c r="F4314" s="21" t="s">
        <v>72</v>
      </c>
      <c r="G4314" s="21">
        <v>4</v>
      </c>
      <c r="H4314" s="21">
        <v>4</v>
      </c>
    </row>
    <row r="4315" spans="1:8" x14ac:dyDescent="0.25">
      <c r="A4315" s="21">
        <v>2035</v>
      </c>
      <c r="B4315" s="21">
        <v>3</v>
      </c>
      <c r="C4315" s="21">
        <v>4</v>
      </c>
      <c r="D4315" s="21" t="s">
        <v>79</v>
      </c>
      <c r="E4315" s="21" t="s">
        <v>76</v>
      </c>
      <c r="F4315" s="21" t="s">
        <v>71</v>
      </c>
      <c r="G4315" s="21">
        <v>0</v>
      </c>
      <c r="H4315" s="21">
        <v>1</v>
      </c>
    </row>
    <row r="4316" spans="1:8" x14ac:dyDescent="0.25">
      <c r="A4316" s="21">
        <v>2035</v>
      </c>
      <c r="B4316" s="21">
        <v>3</v>
      </c>
      <c r="C4316" s="21">
        <v>4</v>
      </c>
      <c r="D4316" s="21" t="s">
        <v>79</v>
      </c>
      <c r="E4316" s="21" t="s">
        <v>76</v>
      </c>
      <c r="F4316" s="21" t="s">
        <v>71</v>
      </c>
      <c r="G4316" s="21">
        <v>1</v>
      </c>
      <c r="H4316" s="21">
        <v>1</v>
      </c>
    </row>
    <row r="4317" spans="1:8" x14ac:dyDescent="0.25">
      <c r="A4317" s="21">
        <v>2035</v>
      </c>
      <c r="B4317" s="21">
        <v>3</v>
      </c>
      <c r="C4317" s="21">
        <v>4</v>
      </c>
      <c r="D4317" s="21" t="s">
        <v>79</v>
      </c>
      <c r="E4317" s="21" t="s">
        <v>76</v>
      </c>
      <c r="F4317" s="21" t="s">
        <v>71</v>
      </c>
      <c r="G4317" s="21">
        <v>2</v>
      </c>
      <c r="H4317" s="21">
        <v>5</v>
      </c>
    </row>
    <row r="4318" spans="1:8" x14ac:dyDescent="0.25">
      <c r="A4318" s="21">
        <v>2035</v>
      </c>
      <c r="B4318" s="21">
        <v>3</v>
      </c>
      <c r="C4318" s="21">
        <v>4</v>
      </c>
      <c r="D4318" s="21" t="s">
        <v>79</v>
      </c>
      <c r="E4318" s="21" t="s">
        <v>76</v>
      </c>
      <c r="F4318" s="21" t="s">
        <v>71</v>
      </c>
      <c r="G4318" s="21">
        <v>3</v>
      </c>
      <c r="H4318" s="21">
        <v>2</v>
      </c>
    </row>
    <row r="4319" spans="1:8" x14ac:dyDescent="0.25">
      <c r="A4319" s="21">
        <v>2035</v>
      </c>
      <c r="B4319" s="21">
        <v>3</v>
      </c>
      <c r="C4319" s="21">
        <v>4</v>
      </c>
      <c r="D4319" s="21" t="s">
        <v>79</v>
      </c>
      <c r="E4319" s="21" t="s">
        <v>76</v>
      </c>
      <c r="F4319" s="21" t="s">
        <v>71</v>
      </c>
      <c r="G4319" s="21">
        <v>4</v>
      </c>
      <c r="H4319" s="21">
        <v>1</v>
      </c>
    </row>
    <row r="4320" spans="1:8" x14ac:dyDescent="0.25">
      <c r="A4320" s="21">
        <v>2035</v>
      </c>
      <c r="B4320" s="21">
        <v>3</v>
      </c>
      <c r="C4320" s="21">
        <v>4</v>
      </c>
      <c r="D4320" s="21" t="s">
        <v>79</v>
      </c>
      <c r="E4320" s="21" t="s">
        <v>76</v>
      </c>
      <c r="F4320" s="21" t="s">
        <v>72</v>
      </c>
      <c r="G4320" s="21">
        <v>0</v>
      </c>
      <c r="H4320" s="21">
        <v>1</v>
      </c>
    </row>
    <row r="4321" spans="1:8" x14ac:dyDescent="0.25">
      <c r="A4321" s="21">
        <v>2035</v>
      </c>
      <c r="B4321" s="21">
        <v>3</v>
      </c>
      <c r="C4321" s="21">
        <v>4</v>
      </c>
      <c r="D4321" s="21" t="s">
        <v>79</v>
      </c>
      <c r="E4321" s="21" t="s">
        <v>76</v>
      </c>
      <c r="F4321" s="21" t="s">
        <v>72</v>
      </c>
      <c r="G4321" s="21">
        <v>1</v>
      </c>
      <c r="H4321" s="21">
        <v>3</v>
      </c>
    </row>
    <row r="4322" spans="1:8" x14ac:dyDescent="0.25">
      <c r="A4322" s="21">
        <v>2035</v>
      </c>
      <c r="B4322" s="21">
        <v>3</v>
      </c>
      <c r="C4322" s="21">
        <v>4</v>
      </c>
      <c r="D4322" s="21" t="s">
        <v>79</v>
      </c>
      <c r="E4322" s="21" t="s">
        <v>76</v>
      </c>
      <c r="F4322" s="21" t="s">
        <v>72</v>
      </c>
      <c r="G4322" s="21">
        <v>2</v>
      </c>
      <c r="H4322" s="21">
        <v>2</v>
      </c>
    </row>
    <row r="4323" spans="1:8" x14ac:dyDescent="0.25">
      <c r="A4323" s="21">
        <v>2035</v>
      </c>
      <c r="B4323" s="21">
        <v>3</v>
      </c>
      <c r="C4323" s="21">
        <v>4</v>
      </c>
      <c r="D4323" s="21" t="s">
        <v>78</v>
      </c>
      <c r="E4323" s="21" t="s">
        <v>70</v>
      </c>
      <c r="F4323" s="21" t="s">
        <v>71</v>
      </c>
      <c r="G4323" s="21">
        <v>0</v>
      </c>
      <c r="H4323" s="21">
        <v>5</v>
      </c>
    </row>
    <row r="4324" spans="1:8" x14ac:dyDescent="0.25">
      <c r="A4324" s="21">
        <v>2035</v>
      </c>
      <c r="B4324" s="21">
        <v>3</v>
      </c>
      <c r="C4324" s="21">
        <v>4</v>
      </c>
      <c r="D4324" s="21" t="s">
        <v>78</v>
      </c>
      <c r="E4324" s="21" t="s">
        <v>70</v>
      </c>
      <c r="F4324" s="21" t="s">
        <v>71</v>
      </c>
      <c r="G4324" s="21">
        <v>1</v>
      </c>
      <c r="H4324" s="21">
        <v>34</v>
      </c>
    </row>
    <row r="4325" spans="1:8" x14ac:dyDescent="0.25">
      <c r="A4325" s="21">
        <v>2035</v>
      </c>
      <c r="B4325" s="21">
        <v>3</v>
      </c>
      <c r="C4325" s="21">
        <v>4</v>
      </c>
      <c r="D4325" s="21" t="s">
        <v>78</v>
      </c>
      <c r="E4325" s="21" t="s">
        <v>70</v>
      </c>
      <c r="F4325" s="21" t="s">
        <v>71</v>
      </c>
      <c r="G4325" s="21">
        <v>2</v>
      </c>
      <c r="H4325" s="21">
        <v>107</v>
      </c>
    </row>
    <row r="4326" spans="1:8" x14ac:dyDescent="0.25">
      <c r="A4326" s="21">
        <v>2035</v>
      </c>
      <c r="B4326" s="21">
        <v>3</v>
      </c>
      <c r="C4326" s="21">
        <v>4</v>
      </c>
      <c r="D4326" s="21" t="s">
        <v>78</v>
      </c>
      <c r="E4326" s="21" t="s">
        <v>70</v>
      </c>
      <c r="F4326" s="21" t="s">
        <v>71</v>
      </c>
      <c r="G4326" s="21">
        <v>3</v>
      </c>
      <c r="H4326" s="21">
        <v>46</v>
      </c>
    </row>
    <row r="4327" spans="1:8" x14ac:dyDescent="0.25">
      <c r="A4327" s="21">
        <v>2035</v>
      </c>
      <c r="B4327" s="21">
        <v>3</v>
      </c>
      <c r="C4327" s="21">
        <v>4</v>
      </c>
      <c r="D4327" s="21" t="s">
        <v>78</v>
      </c>
      <c r="E4327" s="21" t="s">
        <v>70</v>
      </c>
      <c r="F4327" s="21" t="s">
        <v>71</v>
      </c>
      <c r="G4327" s="21">
        <v>4</v>
      </c>
      <c r="H4327" s="21">
        <v>19</v>
      </c>
    </row>
    <row r="4328" spans="1:8" x14ac:dyDescent="0.25">
      <c r="A4328" s="21">
        <v>2035</v>
      </c>
      <c r="B4328" s="21">
        <v>3</v>
      </c>
      <c r="C4328" s="21">
        <v>4</v>
      </c>
      <c r="D4328" s="21" t="s">
        <v>78</v>
      </c>
      <c r="E4328" s="21" t="s">
        <v>70</v>
      </c>
      <c r="F4328" s="21" t="s">
        <v>72</v>
      </c>
      <c r="G4328" s="21">
        <v>0</v>
      </c>
      <c r="H4328" s="21">
        <v>2</v>
      </c>
    </row>
    <row r="4329" spans="1:8" x14ac:dyDescent="0.25">
      <c r="A4329" s="21">
        <v>2035</v>
      </c>
      <c r="B4329" s="21">
        <v>3</v>
      </c>
      <c r="C4329" s="21">
        <v>4</v>
      </c>
      <c r="D4329" s="21" t="s">
        <v>78</v>
      </c>
      <c r="E4329" s="21" t="s">
        <v>70</v>
      </c>
      <c r="F4329" s="21" t="s">
        <v>72</v>
      </c>
      <c r="G4329" s="21">
        <v>1</v>
      </c>
      <c r="H4329" s="21">
        <v>64</v>
      </c>
    </row>
    <row r="4330" spans="1:8" x14ac:dyDescent="0.25">
      <c r="A4330" s="21">
        <v>2035</v>
      </c>
      <c r="B4330" s="21">
        <v>3</v>
      </c>
      <c r="C4330" s="21">
        <v>4</v>
      </c>
      <c r="D4330" s="21" t="s">
        <v>78</v>
      </c>
      <c r="E4330" s="21" t="s">
        <v>70</v>
      </c>
      <c r="F4330" s="21" t="s">
        <v>72</v>
      </c>
      <c r="G4330" s="21">
        <v>2</v>
      </c>
      <c r="H4330" s="21">
        <v>228</v>
      </c>
    </row>
    <row r="4331" spans="1:8" x14ac:dyDescent="0.25">
      <c r="A4331" s="21">
        <v>2035</v>
      </c>
      <c r="B4331" s="21">
        <v>3</v>
      </c>
      <c r="C4331" s="21">
        <v>4</v>
      </c>
      <c r="D4331" s="21" t="s">
        <v>78</v>
      </c>
      <c r="E4331" s="21" t="s">
        <v>70</v>
      </c>
      <c r="F4331" s="21" t="s">
        <v>72</v>
      </c>
      <c r="G4331" s="21">
        <v>3</v>
      </c>
      <c r="H4331" s="21">
        <v>103</v>
      </c>
    </row>
    <row r="4332" spans="1:8" x14ac:dyDescent="0.25">
      <c r="A4332" s="21">
        <v>2035</v>
      </c>
      <c r="B4332" s="21">
        <v>3</v>
      </c>
      <c r="C4332" s="21">
        <v>4</v>
      </c>
      <c r="D4332" s="21" t="s">
        <v>78</v>
      </c>
      <c r="E4332" s="21" t="s">
        <v>70</v>
      </c>
      <c r="F4332" s="21" t="s">
        <v>72</v>
      </c>
      <c r="G4332" s="21">
        <v>4</v>
      </c>
      <c r="H4332" s="21">
        <v>51</v>
      </c>
    </row>
    <row r="4333" spans="1:8" x14ac:dyDescent="0.25">
      <c r="A4333" s="21">
        <v>2035</v>
      </c>
      <c r="B4333" s="21">
        <v>3</v>
      </c>
      <c r="C4333" s="21">
        <v>4</v>
      </c>
      <c r="D4333" s="21" t="s">
        <v>78</v>
      </c>
      <c r="E4333" s="21" t="s">
        <v>73</v>
      </c>
      <c r="F4333" s="21" t="s">
        <v>71</v>
      </c>
      <c r="G4333" s="21">
        <v>0</v>
      </c>
      <c r="H4333" s="21">
        <v>7</v>
      </c>
    </row>
    <row r="4334" spans="1:8" x14ac:dyDescent="0.25">
      <c r="A4334" s="21">
        <v>2035</v>
      </c>
      <c r="B4334" s="21">
        <v>3</v>
      </c>
      <c r="C4334" s="21">
        <v>4</v>
      </c>
      <c r="D4334" s="21" t="s">
        <v>78</v>
      </c>
      <c r="E4334" s="21" t="s">
        <v>73</v>
      </c>
      <c r="F4334" s="21" t="s">
        <v>71</v>
      </c>
      <c r="G4334" s="21">
        <v>1</v>
      </c>
      <c r="H4334" s="21">
        <v>49</v>
      </c>
    </row>
    <row r="4335" spans="1:8" x14ac:dyDescent="0.25">
      <c r="A4335" s="21">
        <v>2035</v>
      </c>
      <c r="B4335" s="21">
        <v>3</v>
      </c>
      <c r="C4335" s="21">
        <v>4</v>
      </c>
      <c r="D4335" s="21" t="s">
        <v>78</v>
      </c>
      <c r="E4335" s="21" t="s">
        <v>73</v>
      </c>
      <c r="F4335" s="21" t="s">
        <v>71</v>
      </c>
      <c r="G4335" s="21">
        <v>2</v>
      </c>
      <c r="H4335" s="21">
        <v>121</v>
      </c>
    </row>
    <row r="4336" spans="1:8" x14ac:dyDescent="0.25">
      <c r="A4336" s="21">
        <v>2035</v>
      </c>
      <c r="B4336" s="21">
        <v>3</v>
      </c>
      <c r="C4336" s="21">
        <v>4</v>
      </c>
      <c r="D4336" s="21" t="s">
        <v>78</v>
      </c>
      <c r="E4336" s="21" t="s">
        <v>73</v>
      </c>
      <c r="F4336" s="21" t="s">
        <v>71</v>
      </c>
      <c r="G4336" s="21">
        <v>3</v>
      </c>
      <c r="H4336" s="21">
        <v>52</v>
      </c>
    </row>
    <row r="4337" spans="1:8" x14ac:dyDescent="0.25">
      <c r="A4337" s="21">
        <v>2035</v>
      </c>
      <c r="B4337" s="21">
        <v>3</v>
      </c>
      <c r="C4337" s="21">
        <v>4</v>
      </c>
      <c r="D4337" s="21" t="s">
        <v>78</v>
      </c>
      <c r="E4337" s="21" t="s">
        <v>73</v>
      </c>
      <c r="F4337" s="21" t="s">
        <v>71</v>
      </c>
      <c r="G4337" s="21">
        <v>4</v>
      </c>
      <c r="H4337" s="21">
        <v>43</v>
      </c>
    </row>
    <row r="4338" spans="1:8" x14ac:dyDescent="0.25">
      <c r="A4338" s="21">
        <v>2035</v>
      </c>
      <c r="B4338" s="21">
        <v>3</v>
      </c>
      <c r="C4338" s="21">
        <v>4</v>
      </c>
      <c r="D4338" s="21" t="s">
        <v>78</v>
      </c>
      <c r="E4338" s="21" t="s">
        <v>73</v>
      </c>
      <c r="F4338" s="21" t="s">
        <v>72</v>
      </c>
      <c r="G4338" s="21">
        <v>0</v>
      </c>
      <c r="H4338" s="21">
        <v>3</v>
      </c>
    </row>
    <row r="4339" spans="1:8" x14ac:dyDescent="0.25">
      <c r="A4339" s="21">
        <v>2035</v>
      </c>
      <c r="B4339" s="21">
        <v>3</v>
      </c>
      <c r="C4339" s="21">
        <v>4</v>
      </c>
      <c r="D4339" s="21" t="s">
        <v>78</v>
      </c>
      <c r="E4339" s="21" t="s">
        <v>73</v>
      </c>
      <c r="F4339" s="21" t="s">
        <v>72</v>
      </c>
      <c r="G4339" s="21">
        <v>1</v>
      </c>
      <c r="H4339" s="21">
        <v>11</v>
      </c>
    </row>
    <row r="4340" spans="1:8" x14ac:dyDescent="0.25">
      <c r="A4340" s="21">
        <v>2035</v>
      </c>
      <c r="B4340" s="21">
        <v>3</v>
      </c>
      <c r="C4340" s="21">
        <v>4</v>
      </c>
      <c r="D4340" s="21" t="s">
        <v>78</v>
      </c>
      <c r="E4340" s="21" t="s">
        <v>73</v>
      </c>
      <c r="F4340" s="21" t="s">
        <v>72</v>
      </c>
      <c r="G4340" s="21">
        <v>2</v>
      </c>
      <c r="H4340" s="21">
        <v>34</v>
      </c>
    </row>
    <row r="4341" spans="1:8" x14ac:dyDescent="0.25">
      <c r="A4341" s="21">
        <v>2035</v>
      </c>
      <c r="B4341" s="21">
        <v>3</v>
      </c>
      <c r="C4341" s="21">
        <v>4</v>
      </c>
      <c r="D4341" s="21" t="s">
        <v>78</v>
      </c>
      <c r="E4341" s="21" t="s">
        <v>73</v>
      </c>
      <c r="F4341" s="21" t="s">
        <v>72</v>
      </c>
      <c r="G4341" s="21">
        <v>3</v>
      </c>
      <c r="H4341" s="21">
        <v>10</v>
      </c>
    </row>
    <row r="4342" spans="1:8" x14ac:dyDescent="0.25">
      <c r="A4342" s="21">
        <v>2035</v>
      </c>
      <c r="B4342" s="21">
        <v>3</v>
      </c>
      <c r="C4342" s="21">
        <v>4</v>
      </c>
      <c r="D4342" s="21" t="s">
        <v>78</v>
      </c>
      <c r="E4342" s="21" t="s">
        <v>73</v>
      </c>
      <c r="F4342" s="21" t="s">
        <v>72</v>
      </c>
      <c r="G4342" s="21">
        <v>4</v>
      </c>
      <c r="H4342" s="21">
        <v>4</v>
      </c>
    </row>
    <row r="4343" spans="1:8" x14ac:dyDescent="0.25">
      <c r="A4343" s="21">
        <v>2035</v>
      </c>
      <c r="B4343" s="21">
        <v>3</v>
      </c>
      <c r="C4343" s="21">
        <v>4</v>
      </c>
      <c r="D4343" s="21" t="s">
        <v>78</v>
      </c>
      <c r="E4343" s="21" t="s">
        <v>76</v>
      </c>
      <c r="F4343" s="21" t="s">
        <v>71</v>
      </c>
      <c r="G4343" s="21">
        <v>0</v>
      </c>
      <c r="H4343" s="21">
        <v>2</v>
      </c>
    </row>
    <row r="4344" spans="1:8" x14ac:dyDescent="0.25">
      <c r="A4344" s="21">
        <v>2035</v>
      </c>
      <c r="B4344" s="21">
        <v>3</v>
      </c>
      <c r="C4344" s="21">
        <v>4</v>
      </c>
      <c r="D4344" s="21" t="s">
        <v>78</v>
      </c>
      <c r="E4344" s="21" t="s">
        <v>76</v>
      </c>
      <c r="F4344" s="21" t="s">
        <v>71</v>
      </c>
      <c r="G4344" s="21">
        <v>1</v>
      </c>
      <c r="H4344" s="21">
        <v>3</v>
      </c>
    </row>
    <row r="4345" spans="1:8" x14ac:dyDescent="0.25">
      <c r="A4345" s="21">
        <v>2035</v>
      </c>
      <c r="B4345" s="21">
        <v>3</v>
      </c>
      <c r="C4345" s="21">
        <v>4</v>
      </c>
      <c r="D4345" s="21" t="s">
        <v>78</v>
      </c>
      <c r="E4345" s="21" t="s">
        <v>76</v>
      </c>
      <c r="F4345" s="21" t="s">
        <v>71</v>
      </c>
      <c r="G4345" s="21">
        <v>2</v>
      </c>
      <c r="H4345" s="21">
        <v>1</v>
      </c>
    </row>
    <row r="4346" spans="1:8" x14ac:dyDescent="0.25">
      <c r="A4346" s="21">
        <v>2035</v>
      </c>
      <c r="B4346" s="21">
        <v>3</v>
      </c>
      <c r="C4346" s="21">
        <v>4</v>
      </c>
      <c r="D4346" s="21" t="s">
        <v>78</v>
      </c>
      <c r="E4346" s="21" t="s">
        <v>76</v>
      </c>
      <c r="F4346" s="21" t="s">
        <v>71</v>
      </c>
      <c r="G4346" s="21">
        <v>3</v>
      </c>
      <c r="H4346" s="21">
        <v>1</v>
      </c>
    </row>
    <row r="4347" spans="1:8" x14ac:dyDescent="0.25">
      <c r="A4347" s="21">
        <v>2035</v>
      </c>
      <c r="B4347" s="21">
        <v>3</v>
      </c>
      <c r="C4347" s="21">
        <v>4</v>
      </c>
      <c r="D4347" s="21" t="s">
        <v>78</v>
      </c>
      <c r="E4347" s="21" t="s">
        <v>76</v>
      </c>
      <c r="F4347" s="21" t="s">
        <v>72</v>
      </c>
      <c r="G4347" s="21">
        <v>0</v>
      </c>
      <c r="H4347" s="21">
        <v>5</v>
      </c>
    </row>
    <row r="4348" spans="1:8" x14ac:dyDescent="0.25">
      <c r="A4348" s="21">
        <v>2035</v>
      </c>
      <c r="B4348" s="21">
        <v>3</v>
      </c>
      <c r="C4348" s="21">
        <v>4</v>
      </c>
      <c r="D4348" s="21" t="s">
        <v>78</v>
      </c>
      <c r="E4348" s="21" t="s">
        <v>76</v>
      </c>
      <c r="F4348" s="21" t="s">
        <v>72</v>
      </c>
      <c r="G4348" s="21">
        <v>1</v>
      </c>
      <c r="H4348" s="21">
        <v>9</v>
      </c>
    </row>
    <row r="4349" spans="1:8" x14ac:dyDescent="0.25">
      <c r="A4349" s="21">
        <v>2035</v>
      </c>
      <c r="B4349" s="21">
        <v>3</v>
      </c>
      <c r="C4349" s="21">
        <v>4</v>
      </c>
      <c r="D4349" s="21" t="s">
        <v>78</v>
      </c>
      <c r="E4349" s="21" t="s">
        <v>76</v>
      </c>
      <c r="F4349" s="21" t="s">
        <v>72</v>
      </c>
      <c r="G4349" s="21">
        <v>2</v>
      </c>
      <c r="H4349" s="21">
        <v>22</v>
      </c>
    </row>
    <row r="4350" spans="1:8" x14ac:dyDescent="0.25">
      <c r="A4350" s="21">
        <v>2035</v>
      </c>
      <c r="B4350" s="21">
        <v>3</v>
      </c>
      <c r="C4350" s="21">
        <v>4</v>
      </c>
      <c r="D4350" s="21" t="s">
        <v>78</v>
      </c>
      <c r="E4350" s="21" t="s">
        <v>76</v>
      </c>
      <c r="F4350" s="21" t="s">
        <v>72</v>
      </c>
      <c r="G4350" s="21">
        <v>3</v>
      </c>
      <c r="H4350" s="21">
        <v>1</v>
      </c>
    </row>
    <row r="4351" spans="1:8" x14ac:dyDescent="0.25">
      <c r="A4351" s="21">
        <v>2035</v>
      </c>
      <c r="B4351" s="21">
        <v>3</v>
      </c>
      <c r="C4351" s="21">
        <v>4</v>
      </c>
      <c r="D4351" s="21" t="s">
        <v>78</v>
      </c>
      <c r="E4351" s="21" t="s">
        <v>76</v>
      </c>
      <c r="F4351" s="21" t="s">
        <v>72</v>
      </c>
      <c r="G4351" s="21">
        <v>4</v>
      </c>
      <c r="H4351" s="21">
        <v>3</v>
      </c>
    </row>
    <row r="4352" spans="1:8" x14ac:dyDescent="0.25">
      <c r="A4352" s="21">
        <v>2035</v>
      </c>
      <c r="B4352" s="21">
        <v>3</v>
      </c>
      <c r="C4352" s="21">
        <v>5</v>
      </c>
      <c r="D4352" s="21" t="s">
        <v>75</v>
      </c>
      <c r="E4352" s="21" t="s">
        <v>70</v>
      </c>
      <c r="F4352" s="21" t="s">
        <v>71</v>
      </c>
      <c r="G4352" s="21">
        <v>0</v>
      </c>
      <c r="H4352" s="21">
        <v>2</v>
      </c>
    </row>
    <row r="4353" spans="1:8" x14ac:dyDescent="0.25">
      <c r="A4353" s="21">
        <v>2035</v>
      </c>
      <c r="B4353" s="21">
        <v>3</v>
      </c>
      <c r="C4353" s="21">
        <v>5</v>
      </c>
      <c r="D4353" s="21" t="s">
        <v>75</v>
      </c>
      <c r="E4353" s="21" t="s">
        <v>70</v>
      </c>
      <c r="F4353" s="21" t="s">
        <v>71</v>
      </c>
      <c r="G4353" s="21">
        <v>1</v>
      </c>
      <c r="H4353" s="21">
        <v>26</v>
      </c>
    </row>
    <row r="4354" spans="1:8" x14ac:dyDescent="0.25">
      <c r="A4354" s="21">
        <v>2035</v>
      </c>
      <c r="B4354" s="21">
        <v>3</v>
      </c>
      <c r="C4354" s="21">
        <v>5</v>
      </c>
      <c r="D4354" s="21" t="s">
        <v>75</v>
      </c>
      <c r="E4354" s="21" t="s">
        <v>70</v>
      </c>
      <c r="F4354" s="21" t="s">
        <v>71</v>
      </c>
      <c r="G4354" s="21">
        <v>2</v>
      </c>
      <c r="H4354" s="21">
        <v>133</v>
      </c>
    </row>
    <row r="4355" spans="1:8" x14ac:dyDescent="0.25">
      <c r="A4355" s="21">
        <v>2035</v>
      </c>
      <c r="B4355" s="21">
        <v>3</v>
      </c>
      <c r="C4355" s="21">
        <v>5</v>
      </c>
      <c r="D4355" s="21" t="s">
        <v>75</v>
      </c>
      <c r="E4355" s="21" t="s">
        <v>70</v>
      </c>
      <c r="F4355" s="21" t="s">
        <v>71</v>
      </c>
      <c r="G4355" s="21">
        <v>3</v>
      </c>
      <c r="H4355" s="21">
        <v>73</v>
      </c>
    </row>
    <row r="4356" spans="1:8" x14ac:dyDescent="0.25">
      <c r="A4356" s="21">
        <v>2035</v>
      </c>
      <c r="B4356" s="21">
        <v>3</v>
      </c>
      <c r="C4356" s="21">
        <v>5</v>
      </c>
      <c r="D4356" s="21" t="s">
        <v>75</v>
      </c>
      <c r="E4356" s="21" t="s">
        <v>70</v>
      </c>
      <c r="F4356" s="21" t="s">
        <v>71</v>
      </c>
      <c r="G4356" s="21">
        <v>4</v>
      </c>
      <c r="H4356" s="21">
        <v>48</v>
      </c>
    </row>
    <row r="4357" spans="1:8" x14ac:dyDescent="0.25">
      <c r="A4357" s="21">
        <v>2035</v>
      </c>
      <c r="B4357" s="21">
        <v>3</v>
      </c>
      <c r="C4357" s="21">
        <v>5</v>
      </c>
      <c r="D4357" s="21" t="s">
        <v>75</v>
      </c>
      <c r="E4357" s="21" t="s">
        <v>70</v>
      </c>
      <c r="F4357" s="21" t="s">
        <v>72</v>
      </c>
      <c r="G4357" s="21">
        <v>0</v>
      </c>
      <c r="H4357" s="21">
        <v>2</v>
      </c>
    </row>
    <row r="4358" spans="1:8" x14ac:dyDescent="0.25">
      <c r="A4358" s="21">
        <v>2035</v>
      </c>
      <c r="B4358" s="21">
        <v>3</v>
      </c>
      <c r="C4358" s="21">
        <v>5</v>
      </c>
      <c r="D4358" s="21" t="s">
        <v>75</v>
      </c>
      <c r="E4358" s="21" t="s">
        <v>70</v>
      </c>
      <c r="F4358" s="21" t="s">
        <v>72</v>
      </c>
      <c r="G4358" s="21">
        <v>1</v>
      </c>
      <c r="H4358" s="21">
        <v>129</v>
      </c>
    </row>
    <row r="4359" spans="1:8" x14ac:dyDescent="0.25">
      <c r="A4359" s="21">
        <v>2035</v>
      </c>
      <c r="B4359" s="21">
        <v>3</v>
      </c>
      <c r="C4359" s="21">
        <v>5</v>
      </c>
      <c r="D4359" s="21" t="s">
        <v>75</v>
      </c>
      <c r="E4359" s="21" t="s">
        <v>70</v>
      </c>
      <c r="F4359" s="21" t="s">
        <v>72</v>
      </c>
      <c r="G4359" s="21">
        <v>2</v>
      </c>
      <c r="H4359" s="21">
        <v>556</v>
      </c>
    </row>
    <row r="4360" spans="1:8" x14ac:dyDescent="0.25">
      <c r="A4360" s="21">
        <v>2035</v>
      </c>
      <c r="B4360" s="21">
        <v>3</v>
      </c>
      <c r="C4360" s="21">
        <v>5</v>
      </c>
      <c r="D4360" s="21" t="s">
        <v>75</v>
      </c>
      <c r="E4360" s="21" t="s">
        <v>70</v>
      </c>
      <c r="F4360" s="21" t="s">
        <v>72</v>
      </c>
      <c r="G4360" s="21">
        <v>3</v>
      </c>
      <c r="H4360" s="21">
        <v>319</v>
      </c>
    </row>
    <row r="4361" spans="1:8" x14ac:dyDescent="0.25">
      <c r="A4361" s="21">
        <v>2035</v>
      </c>
      <c r="B4361" s="21">
        <v>3</v>
      </c>
      <c r="C4361" s="21">
        <v>5</v>
      </c>
      <c r="D4361" s="21" t="s">
        <v>75</v>
      </c>
      <c r="E4361" s="21" t="s">
        <v>70</v>
      </c>
      <c r="F4361" s="21" t="s">
        <v>72</v>
      </c>
      <c r="G4361" s="21">
        <v>4</v>
      </c>
      <c r="H4361" s="21">
        <v>177</v>
      </c>
    </row>
    <row r="4362" spans="1:8" x14ac:dyDescent="0.25">
      <c r="A4362" s="21">
        <v>2035</v>
      </c>
      <c r="B4362" s="21">
        <v>3</v>
      </c>
      <c r="C4362" s="21">
        <v>5</v>
      </c>
      <c r="D4362" s="21" t="s">
        <v>75</v>
      </c>
      <c r="E4362" s="21" t="s">
        <v>73</v>
      </c>
      <c r="F4362" s="21" t="s">
        <v>71</v>
      </c>
      <c r="G4362" s="21">
        <v>0</v>
      </c>
      <c r="H4362" s="21">
        <v>5</v>
      </c>
    </row>
    <row r="4363" spans="1:8" x14ac:dyDescent="0.25">
      <c r="A4363" s="21">
        <v>2035</v>
      </c>
      <c r="B4363" s="21">
        <v>3</v>
      </c>
      <c r="C4363" s="21">
        <v>5</v>
      </c>
      <c r="D4363" s="21" t="s">
        <v>75</v>
      </c>
      <c r="E4363" s="21" t="s">
        <v>73</v>
      </c>
      <c r="F4363" s="21" t="s">
        <v>71</v>
      </c>
      <c r="G4363" s="21">
        <v>1</v>
      </c>
      <c r="H4363" s="21">
        <v>46</v>
      </c>
    </row>
    <row r="4364" spans="1:8" x14ac:dyDescent="0.25">
      <c r="A4364" s="21">
        <v>2035</v>
      </c>
      <c r="B4364" s="21">
        <v>3</v>
      </c>
      <c r="C4364" s="21">
        <v>5</v>
      </c>
      <c r="D4364" s="21" t="s">
        <v>75</v>
      </c>
      <c r="E4364" s="21" t="s">
        <v>73</v>
      </c>
      <c r="F4364" s="21" t="s">
        <v>71</v>
      </c>
      <c r="G4364" s="21">
        <v>2</v>
      </c>
      <c r="H4364" s="21">
        <v>143</v>
      </c>
    </row>
    <row r="4365" spans="1:8" x14ac:dyDescent="0.25">
      <c r="A4365" s="21">
        <v>2035</v>
      </c>
      <c r="B4365" s="21">
        <v>3</v>
      </c>
      <c r="C4365" s="21">
        <v>5</v>
      </c>
      <c r="D4365" s="21" t="s">
        <v>75</v>
      </c>
      <c r="E4365" s="21" t="s">
        <v>73</v>
      </c>
      <c r="F4365" s="21" t="s">
        <v>71</v>
      </c>
      <c r="G4365" s="21">
        <v>3</v>
      </c>
      <c r="H4365" s="21">
        <v>85</v>
      </c>
    </row>
    <row r="4366" spans="1:8" x14ac:dyDescent="0.25">
      <c r="A4366" s="21">
        <v>2035</v>
      </c>
      <c r="B4366" s="21">
        <v>3</v>
      </c>
      <c r="C4366" s="21">
        <v>5</v>
      </c>
      <c r="D4366" s="21" t="s">
        <v>75</v>
      </c>
      <c r="E4366" s="21" t="s">
        <v>73</v>
      </c>
      <c r="F4366" s="21" t="s">
        <v>71</v>
      </c>
      <c r="G4366" s="21">
        <v>4</v>
      </c>
      <c r="H4366" s="21">
        <v>66</v>
      </c>
    </row>
    <row r="4367" spans="1:8" x14ac:dyDescent="0.25">
      <c r="A4367" s="21">
        <v>2035</v>
      </c>
      <c r="B4367" s="21">
        <v>3</v>
      </c>
      <c r="C4367" s="21">
        <v>5</v>
      </c>
      <c r="D4367" s="21" t="s">
        <v>75</v>
      </c>
      <c r="E4367" s="21" t="s">
        <v>73</v>
      </c>
      <c r="F4367" s="21" t="s">
        <v>72</v>
      </c>
      <c r="G4367" s="21">
        <v>0</v>
      </c>
      <c r="H4367" s="21">
        <v>3</v>
      </c>
    </row>
    <row r="4368" spans="1:8" x14ac:dyDescent="0.25">
      <c r="A4368" s="21">
        <v>2035</v>
      </c>
      <c r="B4368" s="21">
        <v>3</v>
      </c>
      <c r="C4368" s="21">
        <v>5</v>
      </c>
      <c r="D4368" s="21" t="s">
        <v>75</v>
      </c>
      <c r="E4368" s="21" t="s">
        <v>73</v>
      </c>
      <c r="F4368" s="21" t="s">
        <v>72</v>
      </c>
      <c r="G4368" s="21">
        <v>1</v>
      </c>
      <c r="H4368" s="21">
        <v>6</v>
      </c>
    </row>
    <row r="4369" spans="1:8" x14ac:dyDescent="0.25">
      <c r="A4369" s="21">
        <v>2035</v>
      </c>
      <c r="B4369" s="21">
        <v>3</v>
      </c>
      <c r="C4369" s="21">
        <v>5</v>
      </c>
      <c r="D4369" s="21" t="s">
        <v>75</v>
      </c>
      <c r="E4369" s="21" t="s">
        <v>73</v>
      </c>
      <c r="F4369" s="21" t="s">
        <v>72</v>
      </c>
      <c r="G4369" s="21">
        <v>2</v>
      </c>
      <c r="H4369" s="21">
        <v>77</v>
      </c>
    </row>
    <row r="4370" spans="1:8" x14ac:dyDescent="0.25">
      <c r="A4370" s="21">
        <v>2035</v>
      </c>
      <c r="B4370" s="21">
        <v>3</v>
      </c>
      <c r="C4370" s="21">
        <v>5</v>
      </c>
      <c r="D4370" s="21" t="s">
        <v>75</v>
      </c>
      <c r="E4370" s="21" t="s">
        <v>73</v>
      </c>
      <c r="F4370" s="21" t="s">
        <v>72</v>
      </c>
      <c r="G4370" s="21">
        <v>3</v>
      </c>
      <c r="H4370" s="21">
        <v>39</v>
      </c>
    </row>
    <row r="4371" spans="1:8" x14ac:dyDescent="0.25">
      <c r="A4371" s="21">
        <v>2035</v>
      </c>
      <c r="B4371" s="21">
        <v>3</v>
      </c>
      <c r="C4371" s="21">
        <v>5</v>
      </c>
      <c r="D4371" s="21" t="s">
        <v>75</v>
      </c>
      <c r="E4371" s="21" t="s">
        <v>73</v>
      </c>
      <c r="F4371" s="21" t="s">
        <v>72</v>
      </c>
      <c r="G4371" s="21">
        <v>4</v>
      </c>
      <c r="H4371" s="21">
        <v>37</v>
      </c>
    </row>
    <row r="4372" spans="1:8" x14ac:dyDescent="0.25">
      <c r="A4372" s="21">
        <v>2035</v>
      </c>
      <c r="B4372" s="21">
        <v>3</v>
      </c>
      <c r="C4372" s="21">
        <v>5</v>
      </c>
      <c r="D4372" s="21" t="s">
        <v>75</v>
      </c>
      <c r="E4372" s="21" t="s">
        <v>76</v>
      </c>
      <c r="F4372" s="21" t="s">
        <v>71</v>
      </c>
      <c r="G4372" s="21">
        <v>0</v>
      </c>
      <c r="H4372" s="21">
        <v>2</v>
      </c>
    </row>
    <row r="4373" spans="1:8" x14ac:dyDescent="0.25">
      <c r="A4373" s="21">
        <v>2035</v>
      </c>
      <c r="B4373" s="21">
        <v>3</v>
      </c>
      <c r="C4373" s="21">
        <v>5</v>
      </c>
      <c r="D4373" s="21" t="s">
        <v>75</v>
      </c>
      <c r="E4373" s="21" t="s">
        <v>76</v>
      </c>
      <c r="F4373" s="21" t="s">
        <v>71</v>
      </c>
      <c r="G4373" s="21">
        <v>2</v>
      </c>
      <c r="H4373" s="21">
        <v>4</v>
      </c>
    </row>
    <row r="4374" spans="1:8" x14ac:dyDescent="0.25">
      <c r="A4374" s="21">
        <v>2035</v>
      </c>
      <c r="B4374" s="21">
        <v>3</v>
      </c>
      <c r="C4374" s="21">
        <v>5</v>
      </c>
      <c r="D4374" s="21" t="s">
        <v>75</v>
      </c>
      <c r="E4374" s="21" t="s">
        <v>76</v>
      </c>
      <c r="F4374" s="21" t="s">
        <v>71</v>
      </c>
      <c r="G4374" s="21">
        <v>3</v>
      </c>
      <c r="H4374" s="21">
        <v>1</v>
      </c>
    </row>
    <row r="4375" spans="1:8" x14ac:dyDescent="0.25">
      <c r="A4375" s="21">
        <v>2035</v>
      </c>
      <c r="B4375" s="21">
        <v>3</v>
      </c>
      <c r="C4375" s="21">
        <v>5</v>
      </c>
      <c r="D4375" s="21" t="s">
        <v>75</v>
      </c>
      <c r="E4375" s="21" t="s">
        <v>76</v>
      </c>
      <c r="F4375" s="21" t="s">
        <v>71</v>
      </c>
      <c r="G4375" s="21">
        <v>4</v>
      </c>
      <c r="H4375" s="21">
        <v>3</v>
      </c>
    </row>
    <row r="4376" spans="1:8" x14ac:dyDescent="0.25">
      <c r="A4376" s="21">
        <v>2035</v>
      </c>
      <c r="B4376" s="21">
        <v>3</v>
      </c>
      <c r="C4376" s="21">
        <v>5</v>
      </c>
      <c r="D4376" s="21" t="s">
        <v>75</v>
      </c>
      <c r="E4376" s="21" t="s">
        <v>76</v>
      </c>
      <c r="F4376" s="21" t="s">
        <v>72</v>
      </c>
      <c r="G4376" s="21">
        <v>0</v>
      </c>
      <c r="H4376" s="21">
        <v>3</v>
      </c>
    </row>
    <row r="4377" spans="1:8" x14ac:dyDescent="0.25">
      <c r="A4377" s="21">
        <v>2035</v>
      </c>
      <c r="B4377" s="21">
        <v>3</v>
      </c>
      <c r="C4377" s="21">
        <v>5</v>
      </c>
      <c r="D4377" s="21" t="s">
        <v>75</v>
      </c>
      <c r="E4377" s="21" t="s">
        <v>76</v>
      </c>
      <c r="F4377" s="21" t="s">
        <v>72</v>
      </c>
      <c r="G4377" s="21">
        <v>1</v>
      </c>
      <c r="H4377" s="21">
        <v>8</v>
      </c>
    </row>
    <row r="4378" spans="1:8" x14ac:dyDescent="0.25">
      <c r="A4378" s="21">
        <v>2035</v>
      </c>
      <c r="B4378" s="21">
        <v>3</v>
      </c>
      <c r="C4378" s="21">
        <v>5</v>
      </c>
      <c r="D4378" s="21" t="s">
        <v>75</v>
      </c>
      <c r="E4378" s="21" t="s">
        <v>76</v>
      </c>
      <c r="F4378" s="21" t="s">
        <v>72</v>
      </c>
      <c r="G4378" s="21">
        <v>2</v>
      </c>
      <c r="H4378" s="21">
        <v>16</v>
      </c>
    </row>
    <row r="4379" spans="1:8" x14ac:dyDescent="0.25">
      <c r="A4379" s="21">
        <v>2035</v>
      </c>
      <c r="B4379" s="21">
        <v>3</v>
      </c>
      <c r="C4379" s="21">
        <v>5</v>
      </c>
      <c r="D4379" s="21" t="s">
        <v>75</v>
      </c>
      <c r="E4379" s="21" t="s">
        <v>76</v>
      </c>
      <c r="F4379" s="21" t="s">
        <v>72</v>
      </c>
      <c r="G4379" s="21">
        <v>3</v>
      </c>
      <c r="H4379" s="21">
        <v>7</v>
      </c>
    </row>
    <row r="4380" spans="1:8" x14ac:dyDescent="0.25">
      <c r="A4380" s="21">
        <v>2035</v>
      </c>
      <c r="B4380" s="21">
        <v>3</v>
      </c>
      <c r="C4380" s="21">
        <v>5</v>
      </c>
      <c r="D4380" s="21" t="s">
        <v>75</v>
      </c>
      <c r="E4380" s="21" t="s">
        <v>76</v>
      </c>
      <c r="F4380" s="21" t="s">
        <v>72</v>
      </c>
      <c r="G4380" s="21">
        <v>4</v>
      </c>
      <c r="H4380" s="21">
        <v>2</v>
      </c>
    </row>
    <row r="4381" spans="1:8" x14ac:dyDescent="0.25">
      <c r="A4381" s="21">
        <v>2035</v>
      </c>
      <c r="B4381" s="21">
        <v>3</v>
      </c>
      <c r="C4381" s="21">
        <v>5</v>
      </c>
      <c r="D4381" s="21" t="s">
        <v>69</v>
      </c>
      <c r="E4381" s="21" t="s">
        <v>70</v>
      </c>
      <c r="F4381" s="21" t="s">
        <v>71</v>
      </c>
      <c r="G4381" s="21">
        <v>1</v>
      </c>
      <c r="H4381" s="21">
        <v>3</v>
      </c>
    </row>
    <row r="4382" spans="1:8" x14ac:dyDescent="0.25">
      <c r="A4382" s="21">
        <v>2035</v>
      </c>
      <c r="B4382" s="21">
        <v>3</v>
      </c>
      <c r="C4382" s="21">
        <v>5</v>
      </c>
      <c r="D4382" s="21" t="s">
        <v>69</v>
      </c>
      <c r="E4382" s="21" t="s">
        <v>70</v>
      </c>
      <c r="F4382" s="21" t="s">
        <v>71</v>
      </c>
      <c r="G4382" s="21">
        <v>2</v>
      </c>
      <c r="H4382" s="21">
        <v>7</v>
      </c>
    </row>
    <row r="4383" spans="1:8" x14ac:dyDescent="0.25">
      <c r="A4383" s="21">
        <v>2035</v>
      </c>
      <c r="B4383" s="21">
        <v>3</v>
      </c>
      <c r="C4383" s="21">
        <v>5</v>
      </c>
      <c r="D4383" s="21" t="s">
        <v>69</v>
      </c>
      <c r="E4383" s="21" t="s">
        <v>70</v>
      </c>
      <c r="F4383" s="21" t="s">
        <v>71</v>
      </c>
      <c r="G4383" s="21">
        <v>3</v>
      </c>
      <c r="H4383" s="21">
        <v>7</v>
      </c>
    </row>
    <row r="4384" spans="1:8" x14ac:dyDescent="0.25">
      <c r="A4384" s="21">
        <v>2035</v>
      </c>
      <c r="B4384" s="21">
        <v>3</v>
      </c>
      <c r="C4384" s="21">
        <v>5</v>
      </c>
      <c r="D4384" s="21" t="s">
        <v>69</v>
      </c>
      <c r="E4384" s="21" t="s">
        <v>70</v>
      </c>
      <c r="F4384" s="21" t="s">
        <v>72</v>
      </c>
      <c r="G4384" s="21">
        <v>0</v>
      </c>
      <c r="H4384" s="21">
        <v>3</v>
      </c>
    </row>
    <row r="4385" spans="1:8" x14ac:dyDescent="0.25">
      <c r="A4385" s="21">
        <v>2035</v>
      </c>
      <c r="B4385" s="21">
        <v>3</v>
      </c>
      <c r="C4385" s="21">
        <v>5</v>
      </c>
      <c r="D4385" s="21" t="s">
        <v>69</v>
      </c>
      <c r="E4385" s="21" t="s">
        <v>70</v>
      </c>
      <c r="F4385" s="21" t="s">
        <v>72</v>
      </c>
      <c r="G4385" s="21">
        <v>1</v>
      </c>
      <c r="H4385" s="21">
        <v>73</v>
      </c>
    </row>
    <row r="4386" spans="1:8" x14ac:dyDescent="0.25">
      <c r="A4386" s="21">
        <v>2035</v>
      </c>
      <c r="B4386" s="21">
        <v>3</v>
      </c>
      <c r="C4386" s="21">
        <v>5</v>
      </c>
      <c r="D4386" s="21" t="s">
        <v>69</v>
      </c>
      <c r="E4386" s="21" t="s">
        <v>70</v>
      </c>
      <c r="F4386" s="21" t="s">
        <v>72</v>
      </c>
      <c r="G4386" s="21">
        <v>2</v>
      </c>
      <c r="H4386" s="21">
        <v>278</v>
      </c>
    </row>
    <row r="4387" spans="1:8" x14ac:dyDescent="0.25">
      <c r="A4387" s="21">
        <v>2035</v>
      </c>
      <c r="B4387" s="21">
        <v>3</v>
      </c>
      <c r="C4387" s="21">
        <v>5</v>
      </c>
      <c r="D4387" s="21" t="s">
        <v>69</v>
      </c>
      <c r="E4387" s="21" t="s">
        <v>70</v>
      </c>
      <c r="F4387" s="21" t="s">
        <v>72</v>
      </c>
      <c r="G4387" s="21">
        <v>3</v>
      </c>
      <c r="H4387" s="21">
        <v>168</v>
      </c>
    </row>
    <row r="4388" spans="1:8" x14ac:dyDescent="0.25">
      <c r="A4388" s="21">
        <v>2035</v>
      </c>
      <c r="B4388" s="21">
        <v>3</v>
      </c>
      <c r="C4388" s="21">
        <v>5</v>
      </c>
      <c r="D4388" s="21" t="s">
        <v>69</v>
      </c>
      <c r="E4388" s="21" t="s">
        <v>70</v>
      </c>
      <c r="F4388" s="21" t="s">
        <v>72</v>
      </c>
      <c r="G4388" s="21">
        <v>4</v>
      </c>
      <c r="H4388" s="21">
        <v>74</v>
      </c>
    </row>
    <row r="4389" spans="1:8" x14ac:dyDescent="0.25">
      <c r="A4389" s="21">
        <v>2035</v>
      </c>
      <c r="B4389" s="21">
        <v>3</v>
      </c>
      <c r="C4389" s="21">
        <v>5</v>
      </c>
      <c r="D4389" s="21" t="s">
        <v>69</v>
      </c>
      <c r="E4389" s="21" t="s">
        <v>73</v>
      </c>
      <c r="F4389" s="21" t="s">
        <v>71</v>
      </c>
      <c r="G4389" s="21">
        <v>1</v>
      </c>
      <c r="H4389" s="21">
        <v>3</v>
      </c>
    </row>
    <row r="4390" spans="1:8" x14ac:dyDescent="0.25">
      <c r="A4390" s="21">
        <v>2035</v>
      </c>
      <c r="B4390" s="21">
        <v>3</v>
      </c>
      <c r="C4390" s="21">
        <v>5</v>
      </c>
      <c r="D4390" s="21" t="s">
        <v>69</v>
      </c>
      <c r="E4390" s="21" t="s">
        <v>73</v>
      </c>
      <c r="F4390" s="21" t="s">
        <v>71</v>
      </c>
      <c r="G4390" s="21">
        <v>2</v>
      </c>
      <c r="H4390" s="21">
        <v>6</v>
      </c>
    </row>
    <row r="4391" spans="1:8" x14ac:dyDescent="0.25">
      <c r="A4391" s="21">
        <v>2035</v>
      </c>
      <c r="B4391" s="21">
        <v>3</v>
      </c>
      <c r="C4391" s="21">
        <v>5</v>
      </c>
      <c r="D4391" s="21" t="s">
        <v>69</v>
      </c>
      <c r="E4391" s="21" t="s">
        <v>73</v>
      </c>
      <c r="F4391" s="21" t="s">
        <v>71</v>
      </c>
      <c r="G4391" s="21">
        <v>3</v>
      </c>
      <c r="H4391" s="21">
        <v>3</v>
      </c>
    </row>
    <row r="4392" spans="1:8" x14ac:dyDescent="0.25">
      <c r="A4392" s="21">
        <v>2035</v>
      </c>
      <c r="B4392" s="21">
        <v>3</v>
      </c>
      <c r="C4392" s="21">
        <v>5</v>
      </c>
      <c r="D4392" s="21" t="s">
        <v>69</v>
      </c>
      <c r="E4392" s="21" t="s">
        <v>73</v>
      </c>
      <c r="F4392" s="21" t="s">
        <v>71</v>
      </c>
      <c r="G4392" s="21">
        <v>4</v>
      </c>
      <c r="H4392" s="21">
        <v>3</v>
      </c>
    </row>
    <row r="4393" spans="1:8" x14ac:dyDescent="0.25">
      <c r="A4393" s="21">
        <v>2035</v>
      </c>
      <c r="B4393" s="21">
        <v>3</v>
      </c>
      <c r="C4393" s="21">
        <v>5</v>
      </c>
      <c r="D4393" s="21" t="s">
        <v>69</v>
      </c>
      <c r="E4393" s="21" t="s">
        <v>73</v>
      </c>
      <c r="F4393" s="21" t="s">
        <v>72</v>
      </c>
      <c r="G4393" s="21">
        <v>0</v>
      </c>
      <c r="H4393" s="21">
        <v>2</v>
      </c>
    </row>
    <row r="4394" spans="1:8" x14ac:dyDescent="0.25">
      <c r="A4394" s="21">
        <v>2035</v>
      </c>
      <c r="B4394" s="21">
        <v>3</v>
      </c>
      <c r="C4394" s="21">
        <v>5</v>
      </c>
      <c r="D4394" s="21" t="s">
        <v>69</v>
      </c>
      <c r="E4394" s="21" t="s">
        <v>73</v>
      </c>
      <c r="F4394" s="21" t="s">
        <v>72</v>
      </c>
      <c r="G4394" s="21">
        <v>1</v>
      </c>
      <c r="H4394" s="21">
        <v>9</v>
      </c>
    </row>
    <row r="4395" spans="1:8" x14ac:dyDescent="0.25">
      <c r="A4395" s="21">
        <v>2035</v>
      </c>
      <c r="B4395" s="21">
        <v>3</v>
      </c>
      <c r="C4395" s="21">
        <v>5</v>
      </c>
      <c r="D4395" s="21" t="s">
        <v>69</v>
      </c>
      <c r="E4395" s="21" t="s">
        <v>73</v>
      </c>
      <c r="F4395" s="21" t="s">
        <v>72</v>
      </c>
      <c r="G4395" s="21">
        <v>2</v>
      </c>
      <c r="H4395" s="21">
        <v>21</v>
      </c>
    </row>
    <row r="4396" spans="1:8" x14ac:dyDescent="0.25">
      <c r="A4396" s="21">
        <v>2035</v>
      </c>
      <c r="B4396" s="21">
        <v>3</v>
      </c>
      <c r="C4396" s="21">
        <v>5</v>
      </c>
      <c r="D4396" s="21" t="s">
        <v>69</v>
      </c>
      <c r="E4396" s="21" t="s">
        <v>73</v>
      </c>
      <c r="F4396" s="21" t="s">
        <v>72</v>
      </c>
      <c r="G4396" s="21">
        <v>3</v>
      </c>
      <c r="H4396" s="21">
        <v>16</v>
      </c>
    </row>
    <row r="4397" spans="1:8" x14ac:dyDescent="0.25">
      <c r="A4397" s="21">
        <v>2035</v>
      </c>
      <c r="B4397" s="21">
        <v>3</v>
      </c>
      <c r="C4397" s="21">
        <v>5</v>
      </c>
      <c r="D4397" s="21" t="s">
        <v>69</v>
      </c>
      <c r="E4397" s="21" t="s">
        <v>73</v>
      </c>
      <c r="F4397" s="21" t="s">
        <v>72</v>
      </c>
      <c r="G4397" s="21">
        <v>4</v>
      </c>
      <c r="H4397" s="21">
        <v>22</v>
      </c>
    </row>
    <row r="4398" spans="1:8" x14ac:dyDescent="0.25">
      <c r="A4398" s="21">
        <v>2035</v>
      </c>
      <c r="B4398" s="21">
        <v>3</v>
      </c>
      <c r="C4398" s="21">
        <v>5</v>
      </c>
      <c r="D4398" s="21" t="s">
        <v>69</v>
      </c>
      <c r="E4398" s="21" t="s">
        <v>76</v>
      </c>
      <c r="F4398" s="21" t="s">
        <v>71</v>
      </c>
      <c r="G4398" s="21">
        <v>2</v>
      </c>
      <c r="H4398" s="21">
        <v>1</v>
      </c>
    </row>
    <row r="4399" spans="1:8" x14ac:dyDescent="0.25">
      <c r="A4399" s="21">
        <v>2035</v>
      </c>
      <c r="B4399" s="21">
        <v>3</v>
      </c>
      <c r="C4399" s="21">
        <v>5</v>
      </c>
      <c r="D4399" s="21" t="s">
        <v>69</v>
      </c>
      <c r="E4399" s="21" t="s">
        <v>76</v>
      </c>
      <c r="F4399" s="21" t="s">
        <v>72</v>
      </c>
      <c r="G4399" s="21">
        <v>0</v>
      </c>
      <c r="H4399" s="21">
        <v>6</v>
      </c>
    </row>
    <row r="4400" spans="1:8" x14ac:dyDescent="0.25">
      <c r="A4400" s="21">
        <v>2035</v>
      </c>
      <c r="B4400" s="21">
        <v>3</v>
      </c>
      <c r="C4400" s="21">
        <v>5</v>
      </c>
      <c r="D4400" s="21" t="s">
        <v>69</v>
      </c>
      <c r="E4400" s="21" t="s">
        <v>76</v>
      </c>
      <c r="F4400" s="21" t="s">
        <v>72</v>
      </c>
      <c r="G4400" s="21">
        <v>1</v>
      </c>
      <c r="H4400" s="21">
        <v>6</v>
      </c>
    </row>
    <row r="4401" spans="1:8" x14ac:dyDescent="0.25">
      <c r="A4401" s="21">
        <v>2035</v>
      </c>
      <c r="B4401" s="21">
        <v>3</v>
      </c>
      <c r="C4401" s="21">
        <v>5</v>
      </c>
      <c r="D4401" s="21" t="s">
        <v>69</v>
      </c>
      <c r="E4401" s="21" t="s">
        <v>76</v>
      </c>
      <c r="F4401" s="21" t="s">
        <v>72</v>
      </c>
      <c r="G4401" s="21">
        <v>2</v>
      </c>
      <c r="H4401" s="21">
        <v>11</v>
      </c>
    </row>
    <row r="4402" spans="1:8" x14ac:dyDescent="0.25">
      <c r="A4402" s="21">
        <v>2035</v>
      </c>
      <c r="B4402" s="21">
        <v>3</v>
      </c>
      <c r="C4402" s="21">
        <v>5</v>
      </c>
      <c r="D4402" s="21" t="s">
        <v>69</v>
      </c>
      <c r="E4402" s="21" t="s">
        <v>76</v>
      </c>
      <c r="F4402" s="21" t="s">
        <v>72</v>
      </c>
      <c r="G4402" s="21">
        <v>3</v>
      </c>
      <c r="H4402" s="21">
        <v>3</v>
      </c>
    </row>
    <row r="4403" spans="1:8" x14ac:dyDescent="0.25">
      <c r="A4403" s="21">
        <v>2035</v>
      </c>
      <c r="B4403" s="21">
        <v>3</v>
      </c>
      <c r="C4403" s="21">
        <v>5</v>
      </c>
      <c r="D4403" s="21" t="s">
        <v>69</v>
      </c>
      <c r="E4403" s="21" t="s">
        <v>76</v>
      </c>
      <c r="F4403" s="21" t="s">
        <v>72</v>
      </c>
      <c r="G4403" s="21">
        <v>4</v>
      </c>
      <c r="H4403" s="21">
        <v>1</v>
      </c>
    </row>
    <row r="4404" spans="1:8" x14ac:dyDescent="0.25">
      <c r="A4404" s="21">
        <v>2035</v>
      </c>
      <c r="B4404" s="21">
        <v>3</v>
      </c>
      <c r="C4404" s="21">
        <v>5</v>
      </c>
      <c r="D4404" s="21" t="s">
        <v>77</v>
      </c>
      <c r="E4404" s="21" t="s">
        <v>70</v>
      </c>
      <c r="F4404" s="21" t="s">
        <v>71</v>
      </c>
      <c r="G4404" s="21">
        <v>0</v>
      </c>
      <c r="H4404" s="21">
        <v>5</v>
      </c>
    </row>
    <row r="4405" spans="1:8" x14ac:dyDescent="0.25">
      <c r="A4405" s="21">
        <v>2035</v>
      </c>
      <c r="B4405" s="21">
        <v>3</v>
      </c>
      <c r="C4405" s="21">
        <v>5</v>
      </c>
      <c r="D4405" s="21" t="s">
        <v>77</v>
      </c>
      <c r="E4405" s="21" t="s">
        <v>70</v>
      </c>
      <c r="F4405" s="21" t="s">
        <v>71</v>
      </c>
      <c r="G4405" s="21">
        <v>1</v>
      </c>
      <c r="H4405" s="21">
        <v>122</v>
      </c>
    </row>
    <row r="4406" spans="1:8" x14ac:dyDescent="0.25">
      <c r="A4406" s="21">
        <v>2035</v>
      </c>
      <c r="B4406" s="21">
        <v>3</v>
      </c>
      <c r="C4406" s="21">
        <v>5</v>
      </c>
      <c r="D4406" s="21" t="s">
        <v>77</v>
      </c>
      <c r="E4406" s="21" t="s">
        <v>70</v>
      </c>
      <c r="F4406" s="21" t="s">
        <v>71</v>
      </c>
      <c r="G4406" s="21">
        <v>2</v>
      </c>
      <c r="H4406" s="21">
        <v>475</v>
      </c>
    </row>
    <row r="4407" spans="1:8" x14ac:dyDescent="0.25">
      <c r="A4407" s="21">
        <v>2035</v>
      </c>
      <c r="B4407" s="21">
        <v>3</v>
      </c>
      <c r="C4407" s="21">
        <v>5</v>
      </c>
      <c r="D4407" s="21" t="s">
        <v>77</v>
      </c>
      <c r="E4407" s="21" t="s">
        <v>70</v>
      </c>
      <c r="F4407" s="21" t="s">
        <v>71</v>
      </c>
      <c r="G4407" s="21">
        <v>3</v>
      </c>
      <c r="H4407" s="21">
        <v>242</v>
      </c>
    </row>
    <row r="4408" spans="1:8" x14ac:dyDescent="0.25">
      <c r="A4408" s="21">
        <v>2035</v>
      </c>
      <c r="B4408" s="21">
        <v>3</v>
      </c>
      <c r="C4408" s="21">
        <v>5</v>
      </c>
      <c r="D4408" s="21" t="s">
        <v>77</v>
      </c>
      <c r="E4408" s="21" t="s">
        <v>70</v>
      </c>
      <c r="F4408" s="21" t="s">
        <v>71</v>
      </c>
      <c r="G4408" s="21">
        <v>4</v>
      </c>
      <c r="H4408" s="21">
        <v>147</v>
      </c>
    </row>
    <row r="4409" spans="1:8" x14ac:dyDescent="0.25">
      <c r="A4409" s="21">
        <v>2035</v>
      </c>
      <c r="B4409" s="21">
        <v>3</v>
      </c>
      <c r="C4409" s="21">
        <v>5</v>
      </c>
      <c r="D4409" s="21" t="s">
        <v>77</v>
      </c>
      <c r="E4409" s="21" t="s">
        <v>70</v>
      </c>
      <c r="F4409" s="21" t="s">
        <v>72</v>
      </c>
      <c r="G4409" s="21">
        <v>0</v>
      </c>
      <c r="H4409" s="21">
        <v>7</v>
      </c>
    </row>
    <row r="4410" spans="1:8" x14ac:dyDescent="0.25">
      <c r="A4410" s="21">
        <v>2035</v>
      </c>
      <c r="B4410" s="21">
        <v>3</v>
      </c>
      <c r="C4410" s="21">
        <v>5</v>
      </c>
      <c r="D4410" s="21" t="s">
        <v>77</v>
      </c>
      <c r="E4410" s="21" t="s">
        <v>70</v>
      </c>
      <c r="F4410" s="21" t="s">
        <v>72</v>
      </c>
      <c r="G4410" s="21">
        <v>1</v>
      </c>
      <c r="H4410" s="21">
        <v>94</v>
      </c>
    </row>
    <row r="4411" spans="1:8" x14ac:dyDescent="0.25">
      <c r="A4411" s="21">
        <v>2035</v>
      </c>
      <c r="B4411" s="21">
        <v>3</v>
      </c>
      <c r="C4411" s="21">
        <v>5</v>
      </c>
      <c r="D4411" s="21" t="s">
        <v>77</v>
      </c>
      <c r="E4411" s="21" t="s">
        <v>70</v>
      </c>
      <c r="F4411" s="21" t="s">
        <v>72</v>
      </c>
      <c r="G4411" s="21">
        <v>2</v>
      </c>
      <c r="H4411" s="21">
        <v>296</v>
      </c>
    </row>
    <row r="4412" spans="1:8" x14ac:dyDescent="0.25">
      <c r="A4412" s="21">
        <v>2035</v>
      </c>
      <c r="B4412" s="21">
        <v>3</v>
      </c>
      <c r="C4412" s="21">
        <v>5</v>
      </c>
      <c r="D4412" s="21" t="s">
        <v>77</v>
      </c>
      <c r="E4412" s="21" t="s">
        <v>70</v>
      </c>
      <c r="F4412" s="21" t="s">
        <v>72</v>
      </c>
      <c r="G4412" s="21">
        <v>3</v>
      </c>
      <c r="H4412" s="21">
        <v>211</v>
      </c>
    </row>
    <row r="4413" spans="1:8" x14ac:dyDescent="0.25">
      <c r="A4413" s="21">
        <v>2035</v>
      </c>
      <c r="B4413" s="21">
        <v>3</v>
      </c>
      <c r="C4413" s="21">
        <v>5</v>
      </c>
      <c r="D4413" s="21" t="s">
        <v>77</v>
      </c>
      <c r="E4413" s="21" t="s">
        <v>70</v>
      </c>
      <c r="F4413" s="21" t="s">
        <v>72</v>
      </c>
      <c r="G4413" s="21">
        <v>4</v>
      </c>
      <c r="H4413" s="21">
        <v>95</v>
      </c>
    </row>
    <row r="4414" spans="1:8" x14ac:dyDescent="0.25">
      <c r="A4414" s="21">
        <v>2035</v>
      </c>
      <c r="B4414" s="21">
        <v>3</v>
      </c>
      <c r="C4414" s="21">
        <v>5</v>
      </c>
      <c r="D4414" s="21" t="s">
        <v>77</v>
      </c>
      <c r="E4414" s="21" t="s">
        <v>73</v>
      </c>
      <c r="F4414" s="21" t="s">
        <v>71</v>
      </c>
      <c r="G4414" s="21">
        <v>0</v>
      </c>
      <c r="H4414" s="21">
        <v>11</v>
      </c>
    </row>
    <row r="4415" spans="1:8" x14ac:dyDescent="0.25">
      <c r="A4415" s="21">
        <v>2035</v>
      </c>
      <c r="B4415" s="21">
        <v>3</v>
      </c>
      <c r="C4415" s="21">
        <v>5</v>
      </c>
      <c r="D4415" s="21" t="s">
        <v>77</v>
      </c>
      <c r="E4415" s="21" t="s">
        <v>73</v>
      </c>
      <c r="F4415" s="21" t="s">
        <v>71</v>
      </c>
      <c r="G4415" s="21">
        <v>1</v>
      </c>
      <c r="H4415" s="21">
        <v>114</v>
      </c>
    </row>
    <row r="4416" spans="1:8" x14ac:dyDescent="0.25">
      <c r="A4416" s="21">
        <v>2035</v>
      </c>
      <c r="B4416" s="21">
        <v>3</v>
      </c>
      <c r="C4416" s="21">
        <v>5</v>
      </c>
      <c r="D4416" s="21" t="s">
        <v>77</v>
      </c>
      <c r="E4416" s="21" t="s">
        <v>73</v>
      </c>
      <c r="F4416" s="21" t="s">
        <v>71</v>
      </c>
      <c r="G4416" s="21">
        <v>2</v>
      </c>
      <c r="H4416" s="21">
        <v>327</v>
      </c>
    </row>
    <row r="4417" spans="1:8" x14ac:dyDescent="0.25">
      <c r="A4417" s="21">
        <v>2035</v>
      </c>
      <c r="B4417" s="21">
        <v>3</v>
      </c>
      <c r="C4417" s="21">
        <v>5</v>
      </c>
      <c r="D4417" s="21" t="s">
        <v>77</v>
      </c>
      <c r="E4417" s="21" t="s">
        <v>73</v>
      </c>
      <c r="F4417" s="21" t="s">
        <v>71</v>
      </c>
      <c r="G4417" s="21">
        <v>3</v>
      </c>
      <c r="H4417" s="21">
        <v>194</v>
      </c>
    </row>
    <row r="4418" spans="1:8" x14ac:dyDescent="0.25">
      <c r="A4418" s="21">
        <v>2035</v>
      </c>
      <c r="B4418" s="21">
        <v>3</v>
      </c>
      <c r="C4418" s="21">
        <v>5</v>
      </c>
      <c r="D4418" s="21" t="s">
        <v>77</v>
      </c>
      <c r="E4418" s="21" t="s">
        <v>73</v>
      </c>
      <c r="F4418" s="21" t="s">
        <v>71</v>
      </c>
      <c r="G4418" s="21">
        <v>4</v>
      </c>
      <c r="H4418" s="21">
        <v>157</v>
      </c>
    </row>
    <row r="4419" spans="1:8" x14ac:dyDescent="0.25">
      <c r="A4419" s="21">
        <v>2035</v>
      </c>
      <c r="B4419" s="21">
        <v>3</v>
      </c>
      <c r="C4419" s="21">
        <v>5</v>
      </c>
      <c r="D4419" s="21" t="s">
        <v>77</v>
      </c>
      <c r="E4419" s="21" t="s">
        <v>73</v>
      </c>
      <c r="F4419" s="21" t="s">
        <v>72</v>
      </c>
      <c r="G4419" s="21">
        <v>0</v>
      </c>
      <c r="H4419" s="21">
        <v>6</v>
      </c>
    </row>
    <row r="4420" spans="1:8" x14ac:dyDescent="0.25">
      <c r="A4420" s="21">
        <v>2035</v>
      </c>
      <c r="B4420" s="21">
        <v>3</v>
      </c>
      <c r="C4420" s="21">
        <v>5</v>
      </c>
      <c r="D4420" s="21" t="s">
        <v>77</v>
      </c>
      <c r="E4420" s="21" t="s">
        <v>73</v>
      </c>
      <c r="F4420" s="21" t="s">
        <v>72</v>
      </c>
      <c r="G4420" s="21">
        <v>1</v>
      </c>
      <c r="H4420" s="21">
        <v>12</v>
      </c>
    </row>
    <row r="4421" spans="1:8" x14ac:dyDescent="0.25">
      <c r="A4421" s="21">
        <v>2035</v>
      </c>
      <c r="B4421" s="21">
        <v>3</v>
      </c>
      <c r="C4421" s="21">
        <v>5</v>
      </c>
      <c r="D4421" s="21" t="s">
        <v>77</v>
      </c>
      <c r="E4421" s="21" t="s">
        <v>73</v>
      </c>
      <c r="F4421" s="21" t="s">
        <v>72</v>
      </c>
      <c r="G4421" s="21">
        <v>2</v>
      </c>
      <c r="H4421" s="21">
        <v>28</v>
      </c>
    </row>
    <row r="4422" spans="1:8" x14ac:dyDescent="0.25">
      <c r="A4422" s="21">
        <v>2035</v>
      </c>
      <c r="B4422" s="21">
        <v>3</v>
      </c>
      <c r="C4422" s="21">
        <v>5</v>
      </c>
      <c r="D4422" s="21" t="s">
        <v>77</v>
      </c>
      <c r="E4422" s="21" t="s">
        <v>73</v>
      </c>
      <c r="F4422" s="21" t="s">
        <v>72</v>
      </c>
      <c r="G4422" s="21">
        <v>3</v>
      </c>
      <c r="H4422" s="21">
        <v>25</v>
      </c>
    </row>
    <row r="4423" spans="1:8" x14ac:dyDescent="0.25">
      <c r="A4423" s="21">
        <v>2035</v>
      </c>
      <c r="B4423" s="21">
        <v>3</v>
      </c>
      <c r="C4423" s="21">
        <v>5</v>
      </c>
      <c r="D4423" s="21" t="s">
        <v>77</v>
      </c>
      <c r="E4423" s="21" t="s">
        <v>73</v>
      </c>
      <c r="F4423" s="21" t="s">
        <v>72</v>
      </c>
      <c r="G4423" s="21">
        <v>4</v>
      </c>
      <c r="H4423" s="21">
        <v>16</v>
      </c>
    </row>
    <row r="4424" spans="1:8" x14ac:dyDescent="0.25">
      <c r="A4424" s="21">
        <v>2035</v>
      </c>
      <c r="B4424" s="21">
        <v>3</v>
      </c>
      <c r="C4424" s="21">
        <v>5</v>
      </c>
      <c r="D4424" s="21" t="s">
        <v>77</v>
      </c>
      <c r="E4424" s="21" t="s">
        <v>76</v>
      </c>
      <c r="F4424" s="21" t="s">
        <v>71</v>
      </c>
      <c r="G4424" s="21">
        <v>0</v>
      </c>
      <c r="H4424" s="21">
        <v>6</v>
      </c>
    </row>
    <row r="4425" spans="1:8" x14ac:dyDescent="0.25">
      <c r="A4425" s="21">
        <v>2035</v>
      </c>
      <c r="B4425" s="21">
        <v>3</v>
      </c>
      <c r="C4425" s="21">
        <v>5</v>
      </c>
      <c r="D4425" s="21" t="s">
        <v>77</v>
      </c>
      <c r="E4425" s="21" t="s">
        <v>76</v>
      </c>
      <c r="F4425" s="21" t="s">
        <v>71</v>
      </c>
      <c r="G4425" s="21">
        <v>1</v>
      </c>
      <c r="H4425" s="21">
        <v>4</v>
      </c>
    </row>
    <row r="4426" spans="1:8" x14ac:dyDescent="0.25">
      <c r="A4426" s="21">
        <v>2035</v>
      </c>
      <c r="B4426" s="21">
        <v>3</v>
      </c>
      <c r="C4426" s="21">
        <v>5</v>
      </c>
      <c r="D4426" s="21" t="s">
        <v>77</v>
      </c>
      <c r="E4426" s="21" t="s">
        <v>76</v>
      </c>
      <c r="F4426" s="21" t="s">
        <v>71</v>
      </c>
      <c r="G4426" s="21">
        <v>2</v>
      </c>
      <c r="H4426" s="21">
        <v>7</v>
      </c>
    </row>
    <row r="4427" spans="1:8" x14ac:dyDescent="0.25">
      <c r="A4427" s="21">
        <v>2035</v>
      </c>
      <c r="B4427" s="21">
        <v>3</v>
      </c>
      <c r="C4427" s="21">
        <v>5</v>
      </c>
      <c r="D4427" s="21" t="s">
        <v>77</v>
      </c>
      <c r="E4427" s="21" t="s">
        <v>76</v>
      </c>
      <c r="F4427" s="21" t="s">
        <v>71</v>
      </c>
      <c r="G4427" s="21">
        <v>3</v>
      </c>
      <c r="H4427" s="21">
        <v>3</v>
      </c>
    </row>
    <row r="4428" spans="1:8" x14ac:dyDescent="0.25">
      <c r="A4428" s="21">
        <v>2035</v>
      </c>
      <c r="B4428" s="21">
        <v>3</v>
      </c>
      <c r="C4428" s="21">
        <v>5</v>
      </c>
      <c r="D4428" s="21" t="s">
        <v>77</v>
      </c>
      <c r="E4428" s="21" t="s">
        <v>76</v>
      </c>
      <c r="F4428" s="21" t="s">
        <v>71</v>
      </c>
      <c r="G4428" s="21">
        <v>4</v>
      </c>
      <c r="H4428" s="21">
        <v>1</v>
      </c>
    </row>
    <row r="4429" spans="1:8" x14ac:dyDescent="0.25">
      <c r="A4429" s="21">
        <v>2035</v>
      </c>
      <c r="B4429" s="21">
        <v>3</v>
      </c>
      <c r="C4429" s="21">
        <v>5</v>
      </c>
      <c r="D4429" s="21" t="s">
        <v>77</v>
      </c>
      <c r="E4429" s="21" t="s">
        <v>76</v>
      </c>
      <c r="F4429" s="21" t="s">
        <v>72</v>
      </c>
      <c r="G4429" s="21">
        <v>0</v>
      </c>
      <c r="H4429" s="21">
        <v>4</v>
      </c>
    </row>
    <row r="4430" spans="1:8" x14ac:dyDescent="0.25">
      <c r="A4430" s="21">
        <v>2035</v>
      </c>
      <c r="B4430" s="21">
        <v>3</v>
      </c>
      <c r="C4430" s="21">
        <v>5</v>
      </c>
      <c r="D4430" s="21" t="s">
        <v>77</v>
      </c>
      <c r="E4430" s="21" t="s">
        <v>76</v>
      </c>
      <c r="F4430" s="21" t="s">
        <v>72</v>
      </c>
      <c r="G4430" s="21">
        <v>1</v>
      </c>
      <c r="H4430" s="21">
        <v>4</v>
      </c>
    </row>
    <row r="4431" spans="1:8" x14ac:dyDescent="0.25">
      <c r="A4431" s="21">
        <v>2035</v>
      </c>
      <c r="B4431" s="21">
        <v>3</v>
      </c>
      <c r="C4431" s="21">
        <v>5</v>
      </c>
      <c r="D4431" s="21" t="s">
        <v>77</v>
      </c>
      <c r="E4431" s="21" t="s">
        <v>76</v>
      </c>
      <c r="F4431" s="21" t="s">
        <v>72</v>
      </c>
      <c r="G4431" s="21">
        <v>2</v>
      </c>
      <c r="H4431" s="21">
        <v>10</v>
      </c>
    </row>
    <row r="4432" spans="1:8" x14ac:dyDescent="0.25">
      <c r="A4432" s="21">
        <v>2035</v>
      </c>
      <c r="B4432" s="21">
        <v>3</v>
      </c>
      <c r="C4432" s="21">
        <v>5</v>
      </c>
      <c r="D4432" s="21" t="s">
        <v>77</v>
      </c>
      <c r="E4432" s="21" t="s">
        <v>76</v>
      </c>
      <c r="F4432" s="21" t="s">
        <v>72</v>
      </c>
      <c r="G4432" s="21">
        <v>3</v>
      </c>
      <c r="H4432" s="21">
        <v>3</v>
      </c>
    </row>
    <row r="4433" spans="1:8" x14ac:dyDescent="0.25">
      <c r="A4433" s="21">
        <v>2035</v>
      </c>
      <c r="B4433" s="21">
        <v>3</v>
      </c>
      <c r="C4433" s="21">
        <v>5</v>
      </c>
      <c r="D4433" s="21" t="s">
        <v>77</v>
      </c>
      <c r="E4433" s="21" t="s">
        <v>76</v>
      </c>
      <c r="F4433" s="21" t="s">
        <v>72</v>
      </c>
      <c r="G4433" s="21">
        <v>4</v>
      </c>
      <c r="H4433" s="21">
        <v>3</v>
      </c>
    </row>
    <row r="4434" spans="1:8" x14ac:dyDescent="0.25">
      <c r="A4434" s="21">
        <v>2035</v>
      </c>
      <c r="B4434" s="21">
        <v>3</v>
      </c>
      <c r="C4434" s="21">
        <v>5</v>
      </c>
      <c r="D4434" s="21" t="s">
        <v>79</v>
      </c>
      <c r="E4434" s="21" t="s">
        <v>70</v>
      </c>
      <c r="F4434" s="21" t="s">
        <v>71</v>
      </c>
      <c r="G4434" s="21">
        <v>0</v>
      </c>
      <c r="H4434" s="21">
        <v>1</v>
      </c>
    </row>
    <row r="4435" spans="1:8" x14ac:dyDescent="0.25">
      <c r="A4435" s="21">
        <v>2035</v>
      </c>
      <c r="B4435" s="21">
        <v>3</v>
      </c>
      <c r="C4435" s="21">
        <v>5</v>
      </c>
      <c r="D4435" s="21" t="s">
        <v>79</v>
      </c>
      <c r="E4435" s="21" t="s">
        <v>70</v>
      </c>
      <c r="F4435" s="21" t="s">
        <v>71</v>
      </c>
      <c r="G4435" s="21">
        <v>1</v>
      </c>
      <c r="H4435" s="21">
        <v>49</v>
      </c>
    </row>
    <row r="4436" spans="1:8" x14ac:dyDescent="0.25">
      <c r="A4436" s="21">
        <v>2035</v>
      </c>
      <c r="B4436" s="21">
        <v>3</v>
      </c>
      <c r="C4436" s="21">
        <v>5</v>
      </c>
      <c r="D4436" s="21" t="s">
        <v>79</v>
      </c>
      <c r="E4436" s="21" t="s">
        <v>70</v>
      </c>
      <c r="F4436" s="21" t="s">
        <v>71</v>
      </c>
      <c r="G4436" s="21">
        <v>2</v>
      </c>
      <c r="H4436" s="21">
        <v>207</v>
      </c>
    </row>
    <row r="4437" spans="1:8" x14ac:dyDescent="0.25">
      <c r="A4437" s="21">
        <v>2035</v>
      </c>
      <c r="B4437" s="21">
        <v>3</v>
      </c>
      <c r="C4437" s="21">
        <v>5</v>
      </c>
      <c r="D4437" s="21" t="s">
        <v>79</v>
      </c>
      <c r="E4437" s="21" t="s">
        <v>70</v>
      </c>
      <c r="F4437" s="21" t="s">
        <v>71</v>
      </c>
      <c r="G4437" s="21">
        <v>3</v>
      </c>
      <c r="H4437" s="21">
        <v>89</v>
      </c>
    </row>
    <row r="4438" spans="1:8" x14ac:dyDescent="0.25">
      <c r="A4438" s="21">
        <v>2035</v>
      </c>
      <c r="B4438" s="21">
        <v>3</v>
      </c>
      <c r="C4438" s="21">
        <v>5</v>
      </c>
      <c r="D4438" s="21" t="s">
        <v>79</v>
      </c>
      <c r="E4438" s="21" t="s">
        <v>70</v>
      </c>
      <c r="F4438" s="21" t="s">
        <v>71</v>
      </c>
      <c r="G4438" s="21">
        <v>4</v>
      </c>
      <c r="H4438" s="21">
        <v>54</v>
      </c>
    </row>
    <row r="4439" spans="1:8" x14ac:dyDescent="0.25">
      <c r="A4439" s="21">
        <v>2035</v>
      </c>
      <c r="B4439" s="21">
        <v>3</v>
      </c>
      <c r="C4439" s="21">
        <v>5</v>
      </c>
      <c r="D4439" s="21" t="s">
        <v>79</v>
      </c>
      <c r="E4439" s="21" t="s">
        <v>70</v>
      </c>
      <c r="F4439" s="21" t="s">
        <v>72</v>
      </c>
      <c r="G4439" s="21">
        <v>0</v>
      </c>
      <c r="H4439" s="21">
        <v>2</v>
      </c>
    </row>
    <row r="4440" spans="1:8" x14ac:dyDescent="0.25">
      <c r="A4440" s="21">
        <v>2035</v>
      </c>
      <c r="B4440" s="21">
        <v>3</v>
      </c>
      <c r="C4440" s="21">
        <v>5</v>
      </c>
      <c r="D4440" s="21" t="s">
        <v>79</v>
      </c>
      <c r="E4440" s="21" t="s">
        <v>70</v>
      </c>
      <c r="F4440" s="21" t="s">
        <v>72</v>
      </c>
      <c r="G4440" s="21">
        <v>1</v>
      </c>
      <c r="H4440" s="21">
        <v>34</v>
      </c>
    </row>
    <row r="4441" spans="1:8" x14ac:dyDescent="0.25">
      <c r="A4441" s="21">
        <v>2035</v>
      </c>
      <c r="B4441" s="21">
        <v>3</v>
      </c>
      <c r="C4441" s="21">
        <v>5</v>
      </c>
      <c r="D4441" s="21" t="s">
        <v>79</v>
      </c>
      <c r="E4441" s="21" t="s">
        <v>70</v>
      </c>
      <c r="F4441" s="21" t="s">
        <v>72</v>
      </c>
      <c r="G4441" s="21">
        <v>2</v>
      </c>
      <c r="H4441" s="21">
        <v>141</v>
      </c>
    </row>
    <row r="4442" spans="1:8" x14ac:dyDescent="0.25">
      <c r="A4442" s="21">
        <v>2035</v>
      </c>
      <c r="B4442" s="21">
        <v>3</v>
      </c>
      <c r="C4442" s="21">
        <v>5</v>
      </c>
      <c r="D4442" s="21" t="s">
        <v>79</v>
      </c>
      <c r="E4442" s="21" t="s">
        <v>70</v>
      </c>
      <c r="F4442" s="21" t="s">
        <v>72</v>
      </c>
      <c r="G4442" s="21">
        <v>3</v>
      </c>
      <c r="H4442" s="21">
        <v>98</v>
      </c>
    </row>
    <row r="4443" spans="1:8" x14ac:dyDescent="0.25">
      <c r="A4443" s="21">
        <v>2035</v>
      </c>
      <c r="B4443" s="21">
        <v>3</v>
      </c>
      <c r="C4443" s="21">
        <v>5</v>
      </c>
      <c r="D4443" s="21" t="s">
        <v>79</v>
      </c>
      <c r="E4443" s="21" t="s">
        <v>70</v>
      </c>
      <c r="F4443" s="21" t="s">
        <v>72</v>
      </c>
      <c r="G4443" s="21">
        <v>4</v>
      </c>
      <c r="H4443" s="21">
        <v>47</v>
      </c>
    </row>
    <row r="4444" spans="1:8" x14ac:dyDescent="0.25">
      <c r="A4444" s="21">
        <v>2035</v>
      </c>
      <c r="B4444" s="21">
        <v>3</v>
      </c>
      <c r="C4444" s="21">
        <v>5</v>
      </c>
      <c r="D4444" s="21" t="s">
        <v>79</v>
      </c>
      <c r="E4444" s="21" t="s">
        <v>74</v>
      </c>
      <c r="F4444" s="21" t="s">
        <v>71</v>
      </c>
      <c r="G4444" s="21">
        <v>4</v>
      </c>
      <c r="H4444" s="21">
        <v>1</v>
      </c>
    </row>
    <row r="4445" spans="1:8" x14ac:dyDescent="0.25">
      <c r="A4445" s="21">
        <v>2035</v>
      </c>
      <c r="B4445" s="21">
        <v>3</v>
      </c>
      <c r="C4445" s="21">
        <v>5</v>
      </c>
      <c r="D4445" s="21" t="s">
        <v>79</v>
      </c>
      <c r="E4445" s="21" t="s">
        <v>73</v>
      </c>
      <c r="F4445" s="21" t="s">
        <v>71</v>
      </c>
      <c r="G4445" s="21">
        <v>0</v>
      </c>
      <c r="H4445" s="21">
        <v>5</v>
      </c>
    </row>
    <row r="4446" spans="1:8" x14ac:dyDescent="0.25">
      <c r="A4446" s="21">
        <v>2035</v>
      </c>
      <c r="B4446" s="21">
        <v>3</v>
      </c>
      <c r="C4446" s="21">
        <v>5</v>
      </c>
      <c r="D4446" s="21" t="s">
        <v>79</v>
      </c>
      <c r="E4446" s="21" t="s">
        <v>73</v>
      </c>
      <c r="F4446" s="21" t="s">
        <v>71</v>
      </c>
      <c r="G4446" s="21">
        <v>1</v>
      </c>
      <c r="H4446" s="21">
        <v>58</v>
      </c>
    </row>
    <row r="4447" spans="1:8" x14ac:dyDescent="0.25">
      <c r="A4447" s="21">
        <v>2035</v>
      </c>
      <c r="B4447" s="21">
        <v>3</v>
      </c>
      <c r="C4447" s="21">
        <v>5</v>
      </c>
      <c r="D4447" s="21" t="s">
        <v>79</v>
      </c>
      <c r="E4447" s="21" t="s">
        <v>73</v>
      </c>
      <c r="F4447" s="21" t="s">
        <v>71</v>
      </c>
      <c r="G4447" s="21">
        <v>2</v>
      </c>
      <c r="H4447" s="21">
        <v>146</v>
      </c>
    </row>
    <row r="4448" spans="1:8" x14ac:dyDescent="0.25">
      <c r="A4448" s="21">
        <v>2035</v>
      </c>
      <c r="B4448" s="21">
        <v>3</v>
      </c>
      <c r="C4448" s="21">
        <v>5</v>
      </c>
      <c r="D4448" s="21" t="s">
        <v>79</v>
      </c>
      <c r="E4448" s="21" t="s">
        <v>73</v>
      </c>
      <c r="F4448" s="21" t="s">
        <v>71</v>
      </c>
      <c r="G4448" s="21">
        <v>3</v>
      </c>
      <c r="H4448" s="21">
        <v>104</v>
      </c>
    </row>
    <row r="4449" spans="1:8" x14ac:dyDescent="0.25">
      <c r="A4449" s="21">
        <v>2035</v>
      </c>
      <c r="B4449" s="21">
        <v>3</v>
      </c>
      <c r="C4449" s="21">
        <v>5</v>
      </c>
      <c r="D4449" s="21" t="s">
        <v>79</v>
      </c>
      <c r="E4449" s="21" t="s">
        <v>73</v>
      </c>
      <c r="F4449" s="21" t="s">
        <v>71</v>
      </c>
      <c r="G4449" s="21">
        <v>4</v>
      </c>
      <c r="H4449" s="21">
        <v>48</v>
      </c>
    </row>
    <row r="4450" spans="1:8" x14ac:dyDescent="0.25">
      <c r="A4450" s="21">
        <v>2035</v>
      </c>
      <c r="B4450" s="21">
        <v>3</v>
      </c>
      <c r="C4450" s="21">
        <v>5</v>
      </c>
      <c r="D4450" s="21" t="s">
        <v>79</v>
      </c>
      <c r="E4450" s="21" t="s">
        <v>73</v>
      </c>
      <c r="F4450" s="21" t="s">
        <v>72</v>
      </c>
      <c r="G4450" s="21">
        <v>1</v>
      </c>
      <c r="H4450" s="21">
        <v>2</v>
      </c>
    </row>
    <row r="4451" spans="1:8" x14ac:dyDescent="0.25">
      <c r="A4451" s="21">
        <v>2035</v>
      </c>
      <c r="B4451" s="21">
        <v>3</v>
      </c>
      <c r="C4451" s="21">
        <v>5</v>
      </c>
      <c r="D4451" s="21" t="s">
        <v>79</v>
      </c>
      <c r="E4451" s="21" t="s">
        <v>73</v>
      </c>
      <c r="F4451" s="21" t="s">
        <v>72</v>
      </c>
      <c r="G4451" s="21">
        <v>2</v>
      </c>
      <c r="H4451" s="21">
        <v>15</v>
      </c>
    </row>
    <row r="4452" spans="1:8" x14ac:dyDescent="0.25">
      <c r="A4452" s="21">
        <v>2035</v>
      </c>
      <c r="B4452" s="21">
        <v>3</v>
      </c>
      <c r="C4452" s="21">
        <v>5</v>
      </c>
      <c r="D4452" s="21" t="s">
        <v>79</v>
      </c>
      <c r="E4452" s="21" t="s">
        <v>73</v>
      </c>
      <c r="F4452" s="21" t="s">
        <v>72</v>
      </c>
      <c r="G4452" s="21">
        <v>3</v>
      </c>
      <c r="H4452" s="21">
        <v>22</v>
      </c>
    </row>
    <row r="4453" spans="1:8" x14ac:dyDescent="0.25">
      <c r="A4453" s="21">
        <v>2035</v>
      </c>
      <c r="B4453" s="21">
        <v>3</v>
      </c>
      <c r="C4453" s="21">
        <v>5</v>
      </c>
      <c r="D4453" s="21" t="s">
        <v>79</v>
      </c>
      <c r="E4453" s="21" t="s">
        <v>73</v>
      </c>
      <c r="F4453" s="21" t="s">
        <v>72</v>
      </c>
      <c r="G4453" s="21">
        <v>4</v>
      </c>
      <c r="H4453" s="21">
        <v>11</v>
      </c>
    </row>
    <row r="4454" spans="1:8" x14ac:dyDescent="0.25">
      <c r="A4454" s="21">
        <v>2035</v>
      </c>
      <c r="B4454" s="21">
        <v>3</v>
      </c>
      <c r="C4454" s="21">
        <v>5</v>
      </c>
      <c r="D4454" s="21" t="s">
        <v>79</v>
      </c>
      <c r="E4454" s="21" t="s">
        <v>76</v>
      </c>
      <c r="F4454" s="21" t="s">
        <v>71</v>
      </c>
      <c r="G4454" s="21">
        <v>0</v>
      </c>
      <c r="H4454" s="21">
        <v>3</v>
      </c>
    </row>
    <row r="4455" spans="1:8" x14ac:dyDescent="0.25">
      <c r="A4455" s="21">
        <v>2035</v>
      </c>
      <c r="B4455" s="21">
        <v>3</v>
      </c>
      <c r="C4455" s="21">
        <v>5</v>
      </c>
      <c r="D4455" s="21" t="s">
        <v>79</v>
      </c>
      <c r="E4455" s="21" t="s">
        <v>76</v>
      </c>
      <c r="F4455" s="21" t="s">
        <v>71</v>
      </c>
      <c r="G4455" s="21">
        <v>1</v>
      </c>
      <c r="H4455" s="21">
        <v>1</v>
      </c>
    </row>
    <row r="4456" spans="1:8" x14ac:dyDescent="0.25">
      <c r="A4456" s="21">
        <v>2035</v>
      </c>
      <c r="B4456" s="21">
        <v>3</v>
      </c>
      <c r="C4456" s="21">
        <v>5</v>
      </c>
      <c r="D4456" s="21" t="s">
        <v>79</v>
      </c>
      <c r="E4456" s="21" t="s">
        <v>76</v>
      </c>
      <c r="F4456" s="21" t="s">
        <v>71</v>
      </c>
      <c r="G4456" s="21">
        <v>2</v>
      </c>
      <c r="H4456" s="21">
        <v>3</v>
      </c>
    </row>
    <row r="4457" spans="1:8" x14ac:dyDescent="0.25">
      <c r="A4457" s="21">
        <v>2035</v>
      </c>
      <c r="B4457" s="21">
        <v>3</v>
      </c>
      <c r="C4457" s="21">
        <v>5</v>
      </c>
      <c r="D4457" s="21" t="s">
        <v>79</v>
      </c>
      <c r="E4457" s="21" t="s">
        <v>76</v>
      </c>
      <c r="F4457" s="21" t="s">
        <v>71</v>
      </c>
      <c r="G4457" s="21">
        <v>3</v>
      </c>
      <c r="H4457" s="21">
        <v>4</v>
      </c>
    </row>
    <row r="4458" spans="1:8" x14ac:dyDescent="0.25">
      <c r="A4458" s="21">
        <v>2035</v>
      </c>
      <c r="B4458" s="21">
        <v>3</v>
      </c>
      <c r="C4458" s="21">
        <v>5</v>
      </c>
      <c r="D4458" s="21" t="s">
        <v>79</v>
      </c>
      <c r="E4458" s="21" t="s">
        <v>76</v>
      </c>
      <c r="F4458" s="21" t="s">
        <v>71</v>
      </c>
      <c r="G4458" s="21">
        <v>4</v>
      </c>
      <c r="H4458" s="21">
        <v>2</v>
      </c>
    </row>
    <row r="4459" spans="1:8" x14ac:dyDescent="0.25">
      <c r="A4459" s="21">
        <v>2035</v>
      </c>
      <c r="B4459" s="21">
        <v>3</v>
      </c>
      <c r="C4459" s="21">
        <v>5</v>
      </c>
      <c r="D4459" s="21" t="s">
        <v>79</v>
      </c>
      <c r="E4459" s="21" t="s">
        <v>76</v>
      </c>
      <c r="F4459" s="21" t="s">
        <v>72</v>
      </c>
      <c r="G4459" s="21">
        <v>0</v>
      </c>
      <c r="H4459" s="21">
        <v>3</v>
      </c>
    </row>
    <row r="4460" spans="1:8" x14ac:dyDescent="0.25">
      <c r="A4460" s="21">
        <v>2035</v>
      </c>
      <c r="B4460" s="21">
        <v>3</v>
      </c>
      <c r="C4460" s="21">
        <v>5</v>
      </c>
      <c r="D4460" s="21" t="s">
        <v>79</v>
      </c>
      <c r="E4460" s="21" t="s">
        <v>76</v>
      </c>
      <c r="F4460" s="21" t="s">
        <v>72</v>
      </c>
      <c r="G4460" s="21">
        <v>1</v>
      </c>
      <c r="H4460" s="21">
        <v>1</v>
      </c>
    </row>
    <row r="4461" spans="1:8" x14ac:dyDescent="0.25">
      <c r="A4461" s="21">
        <v>2035</v>
      </c>
      <c r="B4461" s="21">
        <v>3</v>
      </c>
      <c r="C4461" s="21">
        <v>5</v>
      </c>
      <c r="D4461" s="21" t="s">
        <v>79</v>
      </c>
      <c r="E4461" s="21" t="s">
        <v>76</v>
      </c>
      <c r="F4461" s="21" t="s">
        <v>72</v>
      </c>
      <c r="G4461" s="21">
        <v>2</v>
      </c>
      <c r="H4461" s="21">
        <v>4</v>
      </c>
    </row>
    <row r="4462" spans="1:8" x14ac:dyDescent="0.25">
      <c r="A4462" s="21">
        <v>2035</v>
      </c>
      <c r="B4462" s="21">
        <v>3</v>
      </c>
      <c r="C4462" s="21">
        <v>5</v>
      </c>
      <c r="D4462" s="21" t="s">
        <v>79</v>
      </c>
      <c r="E4462" s="21" t="s">
        <v>76</v>
      </c>
      <c r="F4462" s="21" t="s">
        <v>72</v>
      </c>
      <c r="G4462" s="21">
        <v>4</v>
      </c>
      <c r="H4462" s="21">
        <v>1</v>
      </c>
    </row>
    <row r="4463" spans="1:8" x14ac:dyDescent="0.25">
      <c r="A4463" s="21">
        <v>2035</v>
      </c>
      <c r="B4463" s="21">
        <v>3</v>
      </c>
      <c r="C4463" s="21">
        <v>5</v>
      </c>
      <c r="D4463" s="21" t="s">
        <v>78</v>
      </c>
      <c r="E4463" s="21" t="s">
        <v>70</v>
      </c>
      <c r="F4463" s="21" t="s">
        <v>71</v>
      </c>
      <c r="G4463" s="21">
        <v>0</v>
      </c>
      <c r="H4463" s="21">
        <v>2</v>
      </c>
    </row>
    <row r="4464" spans="1:8" x14ac:dyDescent="0.25">
      <c r="A4464" s="21">
        <v>2035</v>
      </c>
      <c r="B4464" s="21">
        <v>3</v>
      </c>
      <c r="C4464" s="21">
        <v>5</v>
      </c>
      <c r="D4464" s="21" t="s">
        <v>78</v>
      </c>
      <c r="E4464" s="21" t="s">
        <v>70</v>
      </c>
      <c r="F4464" s="21" t="s">
        <v>71</v>
      </c>
      <c r="G4464" s="21">
        <v>1</v>
      </c>
      <c r="H4464" s="21">
        <v>45</v>
      </c>
    </row>
    <row r="4465" spans="1:8" x14ac:dyDescent="0.25">
      <c r="A4465" s="21">
        <v>2035</v>
      </c>
      <c r="B4465" s="21">
        <v>3</v>
      </c>
      <c r="C4465" s="21">
        <v>5</v>
      </c>
      <c r="D4465" s="21" t="s">
        <v>78</v>
      </c>
      <c r="E4465" s="21" t="s">
        <v>70</v>
      </c>
      <c r="F4465" s="21" t="s">
        <v>71</v>
      </c>
      <c r="G4465" s="21">
        <v>2</v>
      </c>
      <c r="H4465" s="21">
        <v>223</v>
      </c>
    </row>
    <row r="4466" spans="1:8" x14ac:dyDescent="0.25">
      <c r="A4466" s="21">
        <v>2035</v>
      </c>
      <c r="B4466" s="21">
        <v>3</v>
      </c>
      <c r="C4466" s="21">
        <v>5</v>
      </c>
      <c r="D4466" s="21" t="s">
        <v>78</v>
      </c>
      <c r="E4466" s="21" t="s">
        <v>70</v>
      </c>
      <c r="F4466" s="21" t="s">
        <v>71</v>
      </c>
      <c r="G4466" s="21">
        <v>3</v>
      </c>
      <c r="H4466" s="21">
        <v>111</v>
      </c>
    </row>
    <row r="4467" spans="1:8" x14ac:dyDescent="0.25">
      <c r="A4467" s="21">
        <v>2035</v>
      </c>
      <c r="B4467" s="21">
        <v>3</v>
      </c>
      <c r="C4467" s="21">
        <v>5</v>
      </c>
      <c r="D4467" s="21" t="s">
        <v>78</v>
      </c>
      <c r="E4467" s="21" t="s">
        <v>70</v>
      </c>
      <c r="F4467" s="21" t="s">
        <v>71</v>
      </c>
      <c r="G4467" s="21">
        <v>4</v>
      </c>
      <c r="H4467" s="21">
        <v>60</v>
      </c>
    </row>
    <row r="4468" spans="1:8" x14ac:dyDescent="0.25">
      <c r="A4468" s="21">
        <v>2035</v>
      </c>
      <c r="B4468" s="21">
        <v>3</v>
      </c>
      <c r="C4468" s="21">
        <v>5</v>
      </c>
      <c r="D4468" s="21" t="s">
        <v>78</v>
      </c>
      <c r="E4468" s="21" t="s">
        <v>70</v>
      </c>
      <c r="F4468" s="21" t="s">
        <v>72</v>
      </c>
      <c r="G4468" s="21">
        <v>0</v>
      </c>
      <c r="H4468" s="21">
        <v>18</v>
      </c>
    </row>
    <row r="4469" spans="1:8" x14ac:dyDescent="0.25">
      <c r="A4469" s="21">
        <v>2035</v>
      </c>
      <c r="B4469" s="21">
        <v>3</v>
      </c>
      <c r="C4469" s="21">
        <v>5</v>
      </c>
      <c r="D4469" s="21" t="s">
        <v>78</v>
      </c>
      <c r="E4469" s="21" t="s">
        <v>70</v>
      </c>
      <c r="F4469" s="21" t="s">
        <v>72</v>
      </c>
      <c r="G4469" s="21">
        <v>1</v>
      </c>
      <c r="H4469" s="21">
        <v>175</v>
      </c>
    </row>
    <row r="4470" spans="1:8" x14ac:dyDescent="0.25">
      <c r="A4470" s="21">
        <v>2035</v>
      </c>
      <c r="B4470" s="21">
        <v>3</v>
      </c>
      <c r="C4470" s="21">
        <v>5</v>
      </c>
      <c r="D4470" s="21" t="s">
        <v>78</v>
      </c>
      <c r="E4470" s="21" t="s">
        <v>70</v>
      </c>
      <c r="F4470" s="21" t="s">
        <v>72</v>
      </c>
      <c r="G4470" s="21">
        <v>2</v>
      </c>
      <c r="H4470" s="21">
        <v>519</v>
      </c>
    </row>
    <row r="4471" spans="1:8" x14ac:dyDescent="0.25">
      <c r="A4471" s="21">
        <v>2035</v>
      </c>
      <c r="B4471" s="21">
        <v>3</v>
      </c>
      <c r="C4471" s="21">
        <v>5</v>
      </c>
      <c r="D4471" s="21" t="s">
        <v>78</v>
      </c>
      <c r="E4471" s="21" t="s">
        <v>70</v>
      </c>
      <c r="F4471" s="21" t="s">
        <v>72</v>
      </c>
      <c r="G4471" s="21">
        <v>3</v>
      </c>
      <c r="H4471" s="21">
        <v>297</v>
      </c>
    </row>
    <row r="4472" spans="1:8" x14ac:dyDescent="0.25">
      <c r="A4472" s="21">
        <v>2035</v>
      </c>
      <c r="B4472" s="21">
        <v>3</v>
      </c>
      <c r="C4472" s="21">
        <v>5</v>
      </c>
      <c r="D4472" s="21" t="s">
        <v>78</v>
      </c>
      <c r="E4472" s="21" t="s">
        <v>70</v>
      </c>
      <c r="F4472" s="21" t="s">
        <v>72</v>
      </c>
      <c r="G4472" s="21">
        <v>4</v>
      </c>
      <c r="H4472" s="21">
        <v>166</v>
      </c>
    </row>
    <row r="4473" spans="1:8" x14ac:dyDescent="0.25">
      <c r="A4473" s="21">
        <v>2035</v>
      </c>
      <c r="B4473" s="21">
        <v>3</v>
      </c>
      <c r="C4473" s="21">
        <v>5</v>
      </c>
      <c r="D4473" s="21" t="s">
        <v>78</v>
      </c>
      <c r="E4473" s="21" t="s">
        <v>73</v>
      </c>
      <c r="F4473" s="21" t="s">
        <v>71</v>
      </c>
      <c r="G4473" s="21">
        <v>0</v>
      </c>
      <c r="H4473" s="21">
        <v>6</v>
      </c>
    </row>
    <row r="4474" spans="1:8" x14ac:dyDescent="0.25">
      <c r="A4474" s="21">
        <v>2035</v>
      </c>
      <c r="B4474" s="21">
        <v>3</v>
      </c>
      <c r="C4474" s="21">
        <v>5</v>
      </c>
      <c r="D4474" s="21" t="s">
        <v>78</v>
      </c>
      <c r="E4474" s="21" t="s">
        <v>73</v>
      </c>
      <c r="F4474" s="21" t="s">
        <v>71</v>
      </c>
      <c r="G4474" s="21">
        <v>1</v>
      </c>
      <c r="H4474" s="21">
        <v>62</v>
      </c>
    </row>
    <row r="4475" spans="1:8" x14ac:dyDescent="0.25">
      <c r="A4475" s="21">
        <v>2035</v>
      </c>
      <c r="B4475" s="21">
        <v>3</v>
      </c>
      <c r="C4475" s="21">
        <v>5</v>
      </c>
      <c r="D4475" s="21" t="s">
        <v>78</v>
      </c>
      <c r="E4475" s="21" t="s">
        <v>73</v>
      </c>
      <c r="F4475" s="21" t="s">
        <v>71</v>
      </c>
      <c r="G4475" s="21">
        <v>2</v>
      </c>
      <c r="H4475" s="21">
        <v>151</v>
      </c>
    </row>
    <row r="4476" spans="1:8" x14ac:dyDescent="0.25">
      <c r="A4476" s="21">
        <v>2035</v>
      </c>
      <c r="B4476" s="21">
        <v>3</v>
      </c>
      <c r="C4476" s="21">
        <v>5</v>
      </c>
      <c r="D4476" s="21" t="s">
        <v>78</v>
      </c>
      <c r="E4476" s="21" t="s">
        <v>73</v>
      </c>
      <c r="F4476" s="21" t="s">
        <v>71</v>
      </c>
      <c r="G4476" s="21">
        <v>3</v>
      </c>
      <c r="H4476" s="21">
        <v>101</v>
      </c>
    </row>
    <row r="4477" spans="1:8" x14ac:dyDescent="0.25">
      <c r="A4477" s="21">
        <v>2035</v>
      </c>
      <c r="B4477" s="21">
        <v>3</v>
      </c>
      <c r="C4477" s="21">
        <v>5</v>
      </c>
      <c r="D4477" s="21" t="s">
        <v>78</v>
      </c>
      <c r="E4477" s="21" t="s">
        <v>73</v>
      </c>
      <c r="F4477" s="21" t="s">
        <v>71</v>
      </c>
      <c r="G4477" s="21">
        <v>4</v>
      </c>
      <c r="H4477" s="21">
        <v>86</v>
      </c>
    </row>
    <row r="4478" spans="1:8" x14ac:dyDescent="0.25">
      <c r="A4478" s="21">
        <v>2035</v>
      </c>
      <c r="B4478" s="21">
        <v>3</v>
      </c>
      <c r="C4478" s="21">
        <v>5</v>
      </c>
      <c r="D4478" s="21" t="s">
        <v>78</v>
      </c>
      <c r="E4478" s="21" t="s">
        <v>73</v>
      </c>
      <c r="F4478" s="21" t="s">
        <v>72</v>
      </c>
      <c r="G4478" s="21">
        <v>0</v>
      </c>
      <c r="H4478" s="21">
        <v>8</v>
      </c>
    </row>
    <row r="4479" spans="1:8" x14ac:dyDescent="0.25">
      <c r="A4479" s="21">
        <v>2035</v>
      </c>
      <c r="B4479" s="21">
        <v>3</v>
      </c>
      <c r="C4479" s="21">
        <v>5</v>
      </c>
      <c r="D4479" s="21" t="s">
        <v>78</v>
      </c>
      <c r="E4479" s="21" t="s">
        <v>73</v>
      </c>
      <c r="F4479" s="21" t="s">
        <v>72</v>
      </c>
      <c r="G4479" s="21">
        <v>1</v>
      </c>
      <c r="H4479" s="21">
        <v>13</v>
      </c>
    </row>
    <row r="4480" spans="1:8" x14ac:dyDescent="0.25">
      <c r="A4480" s="21">
        <v>2035</v>
      </c>
      <c r="B4480" s="21">
        <v>3</v>
      </c>
      <c r="C4480" s="21">
        <v>5</v>
      </c>
      <c r="D4480" s="21" t="s">
        <v>78</v>
      </c>
      <c r="E4480" s="21" t="s">
        <v>73</v>
      </c>
      <c r="F4480" s="21" t="s">
        <v>72</v>
      </c>
      <c r="G4480" s="21">
        <v>2</v>
      </c>
      <c r="H4480" s="21">
        <v>58</v>
      </c>
    </row>
    <row r="4481" spans="1:8" x14ac:dyDescent="0.25">
      <c r="A4481" s="21">
        <v>2035</v>
      </c>
      <c r="B4481" s="21">
        <v>3</v>
      </c>
      <c r="C4481" s="21">
        <v>5</v>
      </c>
      <c r="D4481" s="21" t="s">
        <v>78</v>
      </c>
      <c r="E4481" s="21" t="s">
        <v>73</v>
      </c>
      <c r="F4481" s="21" t="s">
        <v>72</v>
      </c>
      <c r="G4481" s="21">
        <v>3</v>
      </c>
      <c r="H4481" s="21">
        <v>32</v>
      </c>
    </row>
    <row r="4482" spans="1:8" x14ac:dyDescent="0.25">
      <c r="A4482" s="21">
        <v>2035</v>
      </c>
      <c r="B4482" s="21">
        <v>3</v>
      </c>
      <c r="C4482" s="21">
        <v>5</v>
      </c>
      <c r="D4482" s="21" t="s">
        <v>78</v>
      </c>
      <c r="E4482" s="21" t="s">
        <v>73</v>
      </c>
      <c r="F4482" s="21" t="s">
        <v>72</v>
      </c>
      <c r="G4482" s="21">
        <v>4</v>
      </c>
      <c r="H4482" s="21">
        <v>30</v>
      </c>
    </row>
    <row r="4483" spans="1:8" x14ac:dyDescent="0.25">
      <c r="A4483" s="21">
        <v>2035</v>
      </c>
      <c r="B4483" s="21">
        <v>3</v>
      </c>
      <c r="C4483" s="21">
        <v>5</v>
      </c>
      <c r="D4483" s="21" t="s">
        <v>78</v>
      </c>
      <c r="E4483" s="21" t="s">
        <v>76</v>
      </c>
      <c r="F4483" s="21" t="s">
        <v>71</v>
      </c>
      <c r="G4483" s="21">
        <v>0</v>
      </c>
      <c r="H4483" s="21">
        <v>2</v>
      </c>
    </row>
    <row r="4484" spans="1:8" x14ac:dyDescent="0.25">
      <c r="A4484" s="21">
        <v>2035</v>
      </c>
      <c r="B4484" s="21">
        <v>3</v>
      </c>
      <c r="C4484" s="21">
        <v>5</v>
      </c>
      <c r="D4484" s="21" t="s">
        <v>78</v>
      </c>
      <c r="E4484" s="21" t="s">
        <v>76</v>
      </c>
      <c r="F4484" s="21" t="s">
        <v>71</v>
      </c>
      <c r="G4484" s="21">
        <v>1</v>
      </c>
      <c r="H4484" s="21">
        <v>3</v>
      </c>
    </row>
    <row r="4485" spans="1:8" x14ac:dyDescent="0.25">
      <c r="A4485" s="21">
        <v>2035</v>
      </c>
      <c r="B4485" s="21">
        <v>3</v>
      </c>
      <c r="C4485" s="21">
        <v>5</v>
      </c>
      <c r="D4485" s="21" t="s">
        <v>78</v>
      </c>
      <c r="E4485" s="21" t="s">
        <v>76</v>
      </c>
      <c r="F4485" s="21" t="s">
        <v>71</v>
      </c>
      <c r="G4485" s="21">
        <v>2</v>
      </c>
      <c r="H4485" s="21">
        <v>6</v>
      </c>
    </row>
    <row r="4486" spans="1:8" x14ac:dyDescent="0.25">
      <c r="A4486" s="21">
        <v>2035</v>
      </c>
      <c r="B4486" s="21">
        <v>3</v>
      </c>
      <c r="C4486" s="21">
        <v>5</v>
      </c>
      <c r="D4486" s="21" t="s">
        <v>78</v>
      </c>
      <c r="E4486" s="21" t="s">
        <v>76</v>
      </c>
      <c r="F4486" s="21" t="s">
        <v>71</v>
      </c>
      <c r="G4486" s="21">
        <v>3</v>
      </c>
      <c r="H4486" s="21">
        <v>2</v>
      </c>
    </row>
    <row r="4487" spans="1:8" x14ac:dyDescent="0.25">
      <c r="A4487" s="21">
        <v>2035</v>
      </c>
      <c r="B4487" s="21">
        <v>3</v>
      </c>
      <c r="C4487" s="21">
        <v>5</v>
      </c>
      <c r="D4487" s="21" t="s">
        <v>78</v>
      </c>
      <c r="E4487" s="21" t="s">
        <v>76</v>
      </c>
      <c r="F4487" s="21" t="s">
        <v>71</v>
      </c>
      <c r="G4487" s="21">
        <v>4</v>
      </c>
      <c r="H4487" s="21">
        <v>1</v>
      </c>
    </row>
    <row r="4488" spans="1:8" x14ac:dyDescent="0.25">
      <c r="A4488" s="21">
        <v>2035</v>
      </c>
      <c r="B4488" s="21">
        <v>3</v>
      </c>
      <c r="C4488" s="21">
        <v>5</v>
      </c>
      <c r="D4488" s="21" t="s">
        <v>78</v>
      </c>
      <c r="E4488" s="21" t="s">
        <v>76</v>
      </c>
      <c r="F4488" s="21" t="s">
        <v>72</v>
      </c>
      <c r="G4488" s="21">
        <v>0</v>
      </c>
      <c r="H4488" s="21">
        <v>10</v>
      </c>
    </row>
    <row r="4489" spans="1:8" x14ac:dyDescent="0.25">
      <c r="A4489" s="21">
        <v>2035</v>
      </c>
      <c r="B4489" s="21">
        <v>3</v>
      </c>
      <c r="C4489" s="21">
        <v>5</v>
      </c>
      <c r="D4489" s="21" t="s">
        <v>78</v>
      </c>
      <c r="E4489" s="21" t="s">
        <v>76</v>
      </c>
      <c r="F4489" s="21" t="s">
        <v>72</v>
      </c>
      <c r="G4489" s="21">
        <v>1</v>
      </c>
      <c r="H4489" s="21">
        <v>8</v>
      </c>
    </row>
    <row r="4490" spans="1:8" x14ac:dyDescent="0.25">
      <c r="A4490" s="21">
        <v>2035</v>
      </c>
      <c r="B4490" s="21">
        <v>3</v>
      </c>
      <c r="C4490" s="21">
        <v>5</v>
      </c>
      <c r="D4490" s="21" t="s">
        <v>78</v>
      </c>
      <c r="E4490" s="21" t="s">
        <v>76</v>
      </c>
      <c r="F4490" s="21" t="s">
        <v>72</v>
      </c>
      <c r="G4490" s="21">
        <v>2</v>
      </c>
      <c r="H4490" s="21">
        <v>12</v>
      </c>
    </row>
    <row r="4491" spans="1:8" x14ac:dyDescent="0.25">
      <c r="A4491" s="21">
        <v>2035</v>
      </c>
      <c r="B4491" s="21">
        <v>3</v>
      </c>
      <c r="C4491" s="21">
        <v>5</v>
      </c>
      <c r="D4491" s="21" t="s">
        <v>78</v>
      </c>
      <c r="E4491" s="21" t="s">
        <v>76</v>
      </c>
      <c r="F4491" s="21" t="s">
        <v>72</v>
      </c>
      <c r="G4491" s="21">
        <v>3</v>
      </c>
      <c r="H4491" s="21">
        <v>8</v>
      </c>
    </row>
    <row r="4492" spans="1:8" x14ac:dyDescent="0.25">
      <c r="A4492" s="21">
        <v>2035</v>
      </c>
      <c r="B4492" s="21">
        <v>3</v>
      </c>
      <c r="C4492" s="21">
        <v>5</v>
      </c>
      <c r="D4492" s="21" t="s">
        <v>78</v>
      </c>
      <c r="E4492" s="21" t="s">
        <v>76</v>
      </c>
      <c r="F4492" s="21" t="s">
        <v>72</v>
      </c>
      <c r="G4492" s="21">
        <v>4</v>
      </c>
      <c r="H4492" s="21">
        <v>7</v>
      </c>
    </row>
    <row r="4493" spans="1:8" x14ac:dyDescent="0.25">
      <c r="A4493" s="21">
        <v>2035</v>
      </c>
      <c r="B4493" s="21">
        <v>3</v>
      </c>
      <c r="C4493" s="21">
        <v>6</v>
      </c>
      <c r="D4493" s="21" t="s">
        <v>75</v>
      </c>
      <c r="E4493" s="21" t="s">
        <v>70</v>
      </c>
      <c r="F4493" s="21" t="s">
        <v>71</v>
      </c>
      <c r="G4493" s="21">
        <v>1</v>
      </c>
      <c r="H4493" s="21">
        <v>27</v>
      </c>
    </row>
    <row r="4494" spans="1:8" x14ac:dyDescent="0.25">
      <c r="A4494" s="21">
        <v>2035</v>
      </c>
      <c r="B4494" s="21">
        <v>3</v>
      </c>
      <c r="C4494" s="21">
        <v>6</v>
      </c>
      <c r="D4494" s="21" t="s">
        <v>75</v>
      </c>
      <c r="E4494" s="21" t="s">
        <v>70</v>
      </c>
      <c r="F4494" s="21" t="s">
        <v>71</v>
      </c>
      <c r="G4494" s="21">
        <v>2</v>
      </c>
      <c r="H4494" s="21">
        <v>133</v>
      </c>
    </row>
    <row r="4495" spans="1:8" x14ac:dyDescent="0.25">
      <c r="A4495" s="21">
        <v>2035</v>
      </c>
      <c r="B4495" s="21">
        <v>3</v>
      </c>
      <c r="C4495" s="21">
        <v>6</v>
      </c>
      <c r="D4495" s="21" t="s">
        <v>75</v>
      </c>
      <c r="E4495" s="21" t="s">
        <v>70</v>
      </c>
      <c r="F4495" s="21" t="s">
        <v>71</v>
      </c>
      <c r="G4495" s="21">
        <v>3</v>
      </c>
      <c r="H4495" s="21">
        <v>57</v>
      </c>
    </row>
    <row r="4496" spans="1:8" x14ac:dyDescent="0.25">
      <c r="A4496" s="21">
        <v>2035</v>
      </c>
      <c r="B4496" s="21">
        <v>3</v>
      </c>
      <c r="C4496" s="21">
        <v>6</v>
      </c>
      <c r="D4496" s="21" t="s">
        <v>75</v>
      </c>
      <c r="E4496" s="21" t="s">
        <v>70</v>
      </c>
      <c r="F4496" s="21" t="s">
        <v>71</v>
      </c>
      <c r="G4496" s="21">
        <v>4</v>
      </c>
      <c r="H4496" s="21">
        <v>49</v>
      </c>
    </row>
    <row r="4497" spans="1:8" x14ac:dyDescent="0.25">
      <c r="A4497" s="21">
        <v>2035</v>
      </c>
      <c r="B4497" s="21">
        <v>3</v>
      </c>
      <c r="C4497" s="21">
        <v>6</v>
      </c>
      <c r="D4497" s="21" t="s">
        <v>75</v>
      </c>
      <c r="E4497" s="21" t="s">
        <v>70</v>
      </c>
      <c r="F4497" s="21" t="s">
        <v>72</v>
      </c>
      <c r="G4497" s="21">
        <v>0</v>
      </c>
      <c r="H4497" s="21">
        <v>2</v>
      </c>
    </row>
    <row r="4498" spans="1:8" x14ac:dyDescent="0.25">
      <c r="A4498" s="21">
        <v>2035</v>
      </c>
      <c r="B4498" s="21">
        <v>3</v>
      </c>
      <c r="C4498" s="21">
        <v>6</v>
      </c>
      <c r="D4498" s="21" t="s">
        <v>75</v>
      </c>
      <c r="E4498" s="21" t="s">
        <v>70</v>
      </c>
      <c r="F4498" s="21" t="s">
        <v>72</v>
      </c>
      <c r="G4498" s="21">
        <v>1</v>
      </c>
      <c r="H4498" s="21">
        <v>91</v>
      </c>
    </row>
    <row r="4499" spans="1:8" x14ac:dyDescent="0.25">
      <c r="A4499" s="21">
        <v>2035</v>
      </c>
      <c r="B4499" s="21">
        <v>3</v>
      </c>
      <c r="C4499" s="21">
        <v>6</v>
      </c>
      <c r="D4499" s="21" t="s">
        <v>75</v>
      </c>
      <c r="E4499" s="21" t="s">
        <v>70</v>
      </c>
      <c r="F4499" s="21" t="s">
        <v>72</v>
      </c>
      <c r="G4499" s="21">
        <v>2</v>
      </c>
      <c r="H4499" s="21">
        <v>284</v>
      </c>
    </row>
    <row r="4500" spans="1:8" x14ac:dyDescent="0.25">
      <c r="A4500" s="21">
        <v>2035</v>
      </c>
      <c r="B4500" s="21">
        <v>3</v>
      </c>
      <c r="C4500" s="21">
        <v>6</v>
      </c>
      <c r="D4500" s="21" t="s">
        <v>75</v>
      </c>
      <c r="E4500" s="21" t="s">
        <v>70</v>
      </c>
      <c r="F4500" s="21" t="s">
        <v>72</v>
      </c>
      <c r="G4500" s="21">
        <v>3</v>
      </c>
      <c r="H4500" s="21">
        <v>169</v>
      </c>
    </row>
    <row r="4501" spans="1:8" x14ac:dyDescent="0.25">
      <c r="A4501" s="21">
        <v>2035</v>
      </c>
      <c r="B4501" s="21">
        <v>3</v>
      </c>
      <c r="C4501" s="21">
        <v>6</v>
      </c>
      <c r="D4501" s="21" t="s">
        <v>75</v>
      </c>
      <c r="E4501" s="21" t="s">
        <v>70</v>
      </c>
      <c r="F4501" s="21" t="s">
        <v>72</v>
      </c>
      <c r="G4501" s="21">
        <v>4</v>
      </c>
      <c r="H4501" s="21">
        <v>69</v>
      </c>
    </row>
    <row r="4502" spans="1:8" x14ac:dyDescent="0.25">
      <c r="A4502" s="21">
        <v>2035</v>
      </c>
      <c r="B4502" s="21">
        <v>3</v>
      </c>
      <c r="C4502" s="21">
        <v>6</v>
      </c>
      <c r="D4502" s="21" t="s">
        <v>75</v>
      </c>
      <c r="E4502" s="21" t="s">
        <v>74</v>
      </c>
      <c r="F4502" s="21" t="s">
        <v>71</v>
      </c>
      <c r="G4502" s="21">
        <v>1</v>
      </c>
      <c r="H4502" s="21">
        <v>1</v>
      </c>
    </row>
    <row r="4503" spans="1:8" x14ac:dyDescent="0.25">
      <c r="A4503" s="21">
        <v>2035</v>
      </c>
      <c r="B4503" s="21">
        <v>3</v>
      </c>
      <c r="C4503" s="21">
        <v>6</v>
      </c>
      <c r="D4503" s="21" t="s">
        <v>75</v>
      </c>
      <c r="E4503" s="21" t="s">
        <v>74</v>
      </c>
      <c r="F4503" s="21" t="s">
        <v>71</v>
      </c>
      <c r="G4503" s="21">
        <v>3</v>
      </c>
      <c r="H4503" s="21">
        <v>1</v>
      </c>
    </row>
    <row r="4504" spans="1:8" x14ac:dyDescent="0.25">
      <c r="A4504" s="21">
        <v>2035</v>
      </c>
      <c r="B4504" s="21">
        <v>3</v>
      </c>
      <c r="C4504" s="21">
        <v>6</v>
      </c>
      <c r="D4504" s="21" t="s">
        <v>75</v>
      </c>
      <c r="E4504" s="21" t="s">
        <v>74</v>
      </c>
      <c r="F4504" s="21" t="s">
        <v>72</v>
      </c>
      <c r="G4504" s="21">
        <v>2</v>
      </c>
      <c r="H4504" s="21">
        <v>1</v>
      </c>
    </row>
    <row r="4505" spans="1:8" x14ac:dyDescent="0.25">
      <c r="A4505" s="21">
        <v>2035</v>
      </c>
      <c r="B4505" s="21">
        <v>3</v>
      </c>
      <c r="C4505" s="21">
        <v>6</v>
      </c>
      <c r="D4505" s="21" t="s">
        <v>75</v>
      </c>
      <c r="E4505" s="21" t="s">
        <v>74</v>
      </c>
      <c r="F4505" s="21" t="s">
        <v>72</v>
      </c>
      <c r="G4505" s="21">
        <v>4</v>
      </c>
      <c r="H4505" s="21">
        <v>1</v>
      </c>
    </row>
    <row r="4506" spans="1:8" x14ac:dyDescent="0.25">
      <c r="A4506" s="21">
        <v>2035</v>
      </c>
      <c r="B4506" s="21">
        <v>3</v>
      </c>
      <c r="C4506" s="21">
        <v>6</v>
      </c>
      <c r="D4506" s="21" t="s">
        <v>75</v>
      </c>
      <c r="E4506" s="21" t="s">
        <v>73</v>
      </c>
      <c r="F4506" s="21" t="s">
        <v>71</v>
      </c>
      <c r="G4506" s="21">
        <v>0</v>
      </c>
      <c r="H4506" s="21">
        <v>2</v>
      </c>
    </row>
    <row r="4507" spans="1:8" x14ac:dyDescent="0.25">
      <c r="A4507" s="21">
        <v>2035</v>
      </c>
      <c r="B4507" s="21">
        <v>3</v>
      </c>
      <c r="C4507" s="21">
        <v>6</v>
      </c>
      <c r="D4507" s="21" t="s">
        <v>75</v>
      </c>
      <c r="E4507" s="21" t="s">
        <v>73</v>
      </c>
      <c r="F4507" s="21" t="s">
        <v>71</v>
      </c>
      <c r="G4507" s="21">
        <v>1</v>
      </c>
      <c r="H4507" s="21">
        <v>81</v>
      </c>
    </row>
    <row r="4508" spans="1:8" x14ac:dyDescent="0.25">
      <c r="A4508" s="21">
        <v>2035</v>
      </c>
      <c r="B4508" s="21">
        <v>3</v>
      </c>
      <c r="C4508" s="21">
        <v>6</v>
      </c>
      <c r="D4508" s="21" t="s">
        <v>75</v>
      </c>
      <c r="E4508" s="21" t="s">
        <v>73</v>
      </c>
      <c r="F4508" s="21" t="s">
        <v>71</v>
      </c>
      <c r="G4508" s="21">
        <v>2</v>
      </c>
      <c r="H4508" s="21">
        <v>208</v>
      </c>
    </row>
    <row r="4509" spans="1:8" x14ac:dyDescent="0.25">
      <c r="A4509" s="21">
        <v>2035</v>
      </c>
      <c r="B4509" s="21">
        <v>3</v>
      </c>
      <c r="C4509" s="21">
        <v>6</v>
      </c>
      <c r="D4509" s="21" t="s">
        <v>75</v>
      </c>
      <c r="E4509" s="21" t="s">
        <v>73</v>
      </c>
      <c r="F4509" s="21" t="s">
        <v>71</v>
      </c>
      <c r="G4509" s="21">
        <v>3</v>
      </c>
      <c r="H4509" s="21">
        <v>117</v>
      </c>
    </row>
    <row r="4510" spans="1:8" x14ac:dyDescent="0.25">
      <c r="A4510" s="21">
        <v>2035</v>
      </c>
      <c r="B4510" s="21">
        <v>3</v>
      </c>
      <c r="C4510" s="21">
        <v>6</v>
      </c>
      <c r="D4510" s="21" t="s">
        <v>75</v>
      </c>
      <c r="E4510" s="21" t="s">
        <v>73</v>
      </c>
      <c r="F4510" s="21" t="s">
        <v>71</v>
      </c>
      <c r="G4510" s="21">
        <v>4</v>
      </c>
      <c r="H4510" s="21">
        <v>105</v>
      </c>
    </row>
    <row r="4511" spans="1:8" x14ac:dyDescent="0.25">
      <c r="A4511" s="21">
        <v>2035</v>
      </c>
      <c r="B4511" s="21">
        <v>3</v>
      </c>
      <c r="C4511" s="21">
        <v>6</v>
      </c>
      <c r="D4511" s="21" t="s">
        <v>75</v>
      </c>
      <c r="E4511" s="21" t="s">
        <v>73</v>
      </c>
      <c r="F4511" s="21" t="s">
        <v>72</v>
      </c>
      <c r="G4511" s="21">
        <v>1</v>
      </c>
      <c r="H4511" s="21">
        <v>4</v>
      </c>
    </row>
    <row r="4512" spans="1:8" x14ac:dyDescent="0.25">
      <c r="A4512" s="21">
        <v>2035</v>
      </c>
      <c r="B4512" s="21">
        <v>3</v>
      </c>
      <c r="C4512" s="21">
        <v>6</v>
      </c>
      <c r="D4512" s="21" t="s">
        <v>75</v>
      </c>
      <c r="E4512" s="21" t="s">
        <v>73</v>
      </c>
      <c r="F4512" s="21" t="s">
        <v>72</v>
      </c>
      <c r="G4512" s="21">
        <v>2</v>
      </c>
      <c r="H4512" s="21">
        <v>29</v>
      </c>
    </row>
    <row r="4513" spans="1:8" x14ac:dyDescent="0.25">
      <c r="A4513" s="21">
        <v>2035</v>
      </c>
      <c r="B4513" s="21">
        <v>3</v>
      </c>
      <c r="C4513" s="21">
        <v>6</v>
      </c>
      <c r="D4513" s="21" t="s">
        <v>75</v>
      </c>
      <c r="E4513" s="21" t="s">
        <v>73</v>
      </c>
      <c r="F4513" s="21" t="s">
        <v>72</v>
      </c>
      <c r="G4513" s="21">
        <v>3</v>
      </c>
      <c r="H4513" s="21">
        <v>9</v>
      </c>
    </row>
    <row r="4514" spans="1:8" x14ac:dyDescent="0.25">
      <c r="A4514" s="21">
        <v>2035</v>
      </c>
      <c r="B4514" s="21">
        <v>3</v>
      </c>
      <c r="C4514" s="21">
        <v>6</v>
      </c>
      <c r="D4514" s="21" t="s">
        <v>75</v>
      </c>
      <c r="E4514" s="21" t="s">
        <v>73</v>
      </c>
      <c r="F4514" s="21" t="s">
        <v>72</v>
      </c>
      <c r="G4514" s="21">
        <v>4</v>
      </c>
      <c r="H4514" s="21">
        <v>16</v>
      </c>
    </row>
    <row r="4515" spans="1:8" x14ac:dyDescent="0.25">
      <c r="A4515" s="21">
        <v>2035</v>
      </c>
      <c r="B4515" s="21">
        <v>3</v>
      </c>
      <c r="C4515" s="21">
        <v>6</v>
      </c>
      <c r="D4515" s="21" t="s">
        <v>75</v>
      </c>
      <c r="E4515" s="21" t="s">
        <v>76</v>
      </c>
      <c r="F4515" s="21" t="s">
        <v>72</v>
      </c>
      <c r="G4515" s="21">
        <v>2</v>
      </c>
      <c r="H4515" s="21">
        <v>2</v>
      </c>
    </row>
    <row r="4516" spans="1:8" x14ac:dyDescent="0.25">
      <c r="A4516" s="21">
        <v>2035</v>
      </c>
      <c r="B4516" s="21">
        <v>3</v>
      </c>
      <c r="C4516" s="21">
        <v>6</v>
      </c>
      <c r="D4516" s="21" t="s">
        <v>75</v>
      </c>
      <c r="E4516" s="21" t="s">
        <v>76</v>
      </c>
      <c r="F4516" s="21" t="s">
        <v>72</v>
      </c>
      <c r="G4516" s="21">
        <v>3</v>
      </c>
      <c r="H4516" s="21">
        <v>1</v>
      </c>
    </row>
    <row r="4517" spans="1:8" x14ac:dyDescent="0.25">
      <c r="A4517" s="21">
        <v>2035</v>
      </c>
      <c r="B4517" s="21">
        <v>3</v>
      </c>
      <c r="C4517" s="21">
        <v>6</v>
      </c>
      <c r="D4517" s="21" t="s">
        <v>69</v>
      </c>
      <c r="E4517" s="21" t="s">
        <v>70</v>
      </c>
      <c r="F4517" s="21" t="s">
        <v>71</v>
      </c>
      <c r="G4517" s="21">
        <v>1</v>
      </c>
      <c r="H4517" s="21">
        <v>3</v>
      </c>
    </row>
    <row r="4518" spans="1:8" x14ac:dyDescent="0.25">
      <c r="A4518" s="21">
        <v>2035</v>
      </c>
      <c r="B4518" s="21">
        <v>3</v>
      </c>
      <c r="C4518" s="21">
        <v>6</v>
      </c>
      <c r="D4518" s="21" t="s">
        <v>69</v>
      </c>
      <c r="E4518" s="21" t="s">
        <v>70</v>
      </c>
      <c r="F4518" s="21" t="s">
        <v>71</v>
      </c>
      <c r="G4518" s="21">
        <v>2</v>
      </c>
      <c r="H4518" s="21">
        <v>5</v>
      </c>
    </row>
    <row r="4519" spans="1:8" x14ac:dyDescent="0.25">
      <c r="A4519" s="21">
        <v>2035</v>
      </c>
      <c r="B4519" s="21">
        <v>3</v>
      </c>
      <c r="C4519" s="21">
        <v>6</v>
      </c>
      <c r="D4519" s="21" t="s">
        <v>69</v>
      </c>
      <c r="E4519" s="21" t="s">
        <v>70</v>
      </c>
      <c r="F4519" s="21" t="s">
        <v>71</v>
      </c>
      <c r="G4519" s="21">
        <v>3</v>
      </c>
      <c r="H4519" s="21">
        <v>5</v>
      </c>
    </row>
    <row r="4520" spans="1:8" x14ac:dyDescent="0.25">
      <c r="A4520" s="21">
        <v>2035</v>
      </c>
      <c r="B4520" s="21">
        <v>3</v>
      </c>
      <c r="C4520" s="21">
        <v>6</v>
      </c>
      <c r="D4520" s="21" t="s">
        <v>69</v>
      </c>
      <c r="E4520" s="21" t="s">
        <v>70</v>
      </c>
      <c r="F4520" s="21" t="s">
        <v>71</v>
      </c>
      <c r="G4520" s="21">
        <v>4</v>
      </c>
      <c r="H4520" s="21">
        <v>1</v>
      </c>
    </row>
    <row r="4521" spans="1:8" x14ac:dyDescent="0.25">
      <c r="A4521" s="21">
        <v>2035</v>
      </c>
      <c r="B4521" s="21">
        <v>3</v>
      </c>
      <c r="C4521" s="21">
        <v>6</v>
      </c>
      <c r="D4521" s="21" t="s">
        <v>69</v>
      </c>
      <c r="E4521" s="21" t="s">
        <v>70</v>
      </c>
      <c r="F4521" s="21" t="s">
        <v>72</v>
      </c>
      <c r="G4521" s="21">
        <v>0</v>
      </c>
      <c r="H4521" s="21">
        <v>1</v>
      </c>
    </row>
    <row r="4522" spans="1:8" x14ac:dyDescent="0.25">
      <c r="A4522" s="21">
        <v>2035</v>
      </c>
      <c r="B4522" s="21">
        <v>3</v>
      </c>
      <c r="C4522" s="21">
        <v>6</v>
      </c>
      <c r="D4522" s="21" t="s">
        <v>69</v>
      </c>
      <c r="E4522" s="21" t="s">
        <v>70</v>
      </c>
      <c r="F4522" s="21" t="s">
        <v>72</v>
      </c>
      <c r="G4522" s="21">
        <v>1</v>
      </c>
      <c r="H4522" s="21">
        <v>19</v>
      </c>
    </row>
    <row r="4523" spans="1:8" x14ac:dyDescent="0.25">
      <c r="A4523" s="21">
        <v>2035</v>
      </c>
      <c r="B4523" s="21">
        <v>3</v>
      </c>
      <c r="C4523" s="21">
        <v>6</v>
      </c>
      <c r="D4523" s="21" t="s">
        <v>69</v>
      </c>
      <c r="E4523" s="21" t="s">
        <v>70</v>
      </c>
      <c r="F4523" s="21" t="s">
        <v>72</v>
      </c>
      <c r="G4523" s="21">
        <v>2</v>
      </c>
      <c r="H4523" s="21">
        <v>63</v>
      </c>
    </row>
    <row r="4524" spans="1:8" x14ac:dyDescent="0.25">
      <c r="A4524" s="21">
        <v>2035</v>
      </c>
      <c r="B4524" s="21">
        <v>3</v>
      </c>
      <c r="C4524" s="21">
        <v>6</v>
      </c>
      <c r="D4524" s="21" t="s">
        <v>69</v>
      </c>
      <c r="E4524" s="21" t="s">
        <v>70</v>
      </c>
      <c r="F4524" s="21" t="s">
        <v>72</v>
      </c>
      <c r="G4524" s="21">
        <v>3</v>
      </c>
      <c r="H4524" s="21">
        <v>34</v>
      </c>
    </row>
    <row r="4525" spans="1:8" x14ac:dyDescent="0.25">
      <c r="A4525" s="21">
        <v>2035</v>
      </c>
      <c r="B4525" s="21">
        <v>3</v>
      </c>
      <c r="C4525" s="21">
        <v>6</v>
      </c>
      <c r="D4525" s="21" t="s">
        <v>69</v>
      </c>
      <c r="E4525" s="21" t="s">
        <v>70</v>
      </c>
      <c r="F4525" s="21" t="s">
        <v>72</v>
      </c>
      <c r="G4525" s="21">
        <v>4</v>
      </c>
      <c r="H4525" s="21">
        <v>20</v>
      </c>
    </row>
    <row r="4526" spans="1:8" x14ac:dyDescent="0.25">
      <c r="A4526" s="21">
        <v>2035</v>
      </c>
      <c r="B4526" s="21">
        <v>3</v>
      </c>
      <c r="C4526" s="21">
        <v>6</v>
      </c>
      <c r="D4526" s="21" t="s">
        <v>69</v>
      </c>
      <c r="E4526" s="21" t="s">
        <v>74</v>
      </c>
      <c r="F4526" s="21" t="s">
        <v>72</v>
      </c>
      <c r="G4526" s="21">
        <v>0</v>
      </c>
      <c r="H4526" s="21">
        <v>1</v>
      </c>
    </row>
    <row r="4527" spans="1:8" x14ac:dyDescent="0.25">
      <c r="A4527" s="21">
        <v>2035</v>
      </c>
      <c r="B4527" s="21">
        <v>3</v>
      </c>
      <c r="C4527" s="21">
        <v>6</v>
      </c>
      <c r="D4527" s="21" t="s">
        <v>69</v>
      </c>
      <c r="E4527" s="21" t="s">
        <v>73</v>
      </c>
      <c r="F4527" s="21" t="s">
        <v>71</v>
      </c>
      <c r="G4527" s="21">
        <v>1</v>
      </c>
      <c r="H4527" s="21">
        <v>2</v>
      </c>
    </row>
    <row r="4528" spans="1:8" x14ac:dyDescent="0.25">
      <c r="A4528" s="21">
        <v>2035</v>
      </c>
      <c r="B4528" s="21">
        <v>3</v>
      </c>
      <c r="C4528" s="21">
        <v>6</v>
      </c>
      <c r="D4528" s="21" t="s">
        <v>69</v>
      </c>
      <c r="E4528" s="21" t="s">
        <v>73</v>
      </c>
      <c r="F4528" s="21" t="s">
        <v>71</v>
      </c>
      <c r="G4528" s="21">
        <v>2</v>
      </c>
      <c r="H4528" s="21">
        <v>8</v>
      </c>
    </row>
    <row r="4529" spans="1:8" x14ac:dyDescent="0.25">
      <c r="A4529" s="21">
        <v>2035</v>
      </c>
      <c r="B4529" s="21">
        <v>3</v>
      </c>
      <c r="C4529" s="21">
        <v>6</v>
      </c>
      <c r="D4529" s="21" t="s">
        <v>69</v>
      </c>
      <c r="E4529" s="21" t="s">
        <v>73</v>
      </c>
      <c r="F4529" s="21" t="s">
        <v>71</v>
      </c>
      <c r="G4529" s="21">
        <v>3</v>
      </c>
      <c r="H4529" s="21">
        <v>5</v>
      </c>
    </row>
    <row r="4530" spans="1:8" x14ac:dyDescent="0.25">
      <c r="A4530" s="21">
        <v>2035</v>
      </c>
      <c r="B4530" s="21">
        <v>3</v>
      </c>
      <c r="C4530" s="21">
        <v>6</v>
      </c>
      <c r="D4530" s="21" t="s">
        <v>69</v>
      </c>
      <c r="E4530" s="21" t="s">
        <v>73</v>
      </c>
      <c r="F4530" s="21" t="s">
        <v>71</v>
      </c>
      <c r="G4530" s="21">
        <v>4</v>
      </c>
      <c r="H4530" s="21">
        <v>4</v>
      </c>
    </row>
    <row r="4531" spans="1:8" x14ac:dyDescent="0.25">
      <c r="A4531" s="21">
        <v>2035</v>
      </c>
      <c r="B4531" s="21">
        <v>3</v>
      </c>
      <c r="C4531" s="21">
        <v>6</v>
      </c>
      <c r="D4531" s="21" t="s">
        <v>69</v>
      </c>
      <c r="E4531" s="21" t="s">
        <v>73</v>
      </c>
      <c r="F4531" s="21" t="s">
        <v>72</v>
      </c>
      <c r="G4531" s="21">
        <v>0</v>
      </c>
      <c r="H4531" s="21">
        <v>2</v>
      </c>
    </row>
    <row r="4532" spans="1:8" x14ac:dyDescent="0.25">
      <c r="A4532" s="21">
        <v>2035</v>
      </c>
      <c r="B4532" s="21">
        <v>3</v>
      </c>
      <c r="C4532" s="21">
        <v>6</v>
      </c>
      <c r="D4532" s="21" t="s">
        <v>69</v>
      </c>
      <c r="E4532" s="21" t="s">
        <v>73</v>
      </c>
      <c r="F4532" s="21" t="s">
        <v>72</v>
      </c>
      <c r="G4532" s="21">
        <v>1</v>
      </c>
      <c r="H4532" s="21">
        <v>2</v>
      </c>
    </row>
    <row r="4533" spans="1:8" x14ac:dyDescent="0.25">
      <c r="A4533" s="21">
        <v>2035</v>
      </c>
      <c r="B4533" s="21">
        <v>3</v>
      </c>
      <c r="C4533" s="21">
        <v>6</v>
      </c>
      <c r="D4533" s="21" t="s">
        <v>69</v>
      </c>
      <c r="E4533" s="21" t="s">
        <v>73</v>
      </c>
      <c r="F4533" s="21" t="s">
        <v>72</v>
      </c>
      <c r="G4533" s="21">
        <v>2</v>
      </c>
      <c r="H4533" s="21">
        <v>6</v>
      </c>
    </row>
    <row r="4534" spans="1:8" x14ac:dyDescent="0.25">
      <c r="A4534" s="21">
        <v>2035</v>
      </c>
      <c r="B4534" s="21">
        <v>3</v>
      </c>
      <c r="C4534" s="21">
        <v>6</v>
      </c>
      <c r="D4534" s="21" t="s">
        <v>69</v>
      </c>
      <c r="E4534" s="21" t="s">
        <v>73</v>
      </c>
      <c r="F4534" s="21" t="s">
        <v>72</v>
      </c>
      <c r="G4534" s="21">
        <v>3</v>
      </c>
      <c r="H4534" s="21">
        <v>5</v>
      </c>
    </row>
    <row r="4535" spans="1:8" x14ac:dyDescent="0.25">
      <c r="A4535" s="21">
        <v>2035</v>
      </c>
      <c r="B4535" s="21">
        <v>3</v>
      </c>
      <c r="C4535" s="21">
        <v>6</v>
      </c>
      <c r="D4535" s="21" t="s">
        <v>69</v>
      </c>
      <c r="E4535" s="21" t="s">
        <v>73</v>
      </c>
      <c r="F4535" s="21" t="s">
        <v>72</v>
      </c>
      <c r="G4535" s="21">
        <v>4</v>
      </c>
      <c r="H4535" s="21">
        <v>2</v>
      </c>
    </row>
    <row r="4536" spans="1:8" x14ac:dyDescent="0.25">
      <c r="A4536" s="21">
        <v>2035</v>
      </c>
      <c r="B4536" s="21">
        <v>3</v>
      </c>
      <c r="C4536" s="21">
        <v>6</v>
      </c>
      <c r="D4536" s="21" t="s">
        <v>69</v>
      </c>
      <c r="E4536" s="21" t="s">
        <v>76</v>
      </c>
      <c r="F4536" s="21" t="s">
        <v>72</v>
      </c>
      <c r="G4536" s="21">
        <v>0</v>
      </c>
      <c r="H4536" s="21">
        <v>1</v>
      </c>
    </row>
    <row r="4537" spans="1:8" x14ac:dyDescent="0.25">
      <c r="A4537" s="21">
        <v>2035</v>
      </c>
      <c r="B4537" s="21">
        <v>3</v>
      </c>
      <c r="C4537" s="21">
        <v>6</v>
      </c>
      <c r="D4537" s="21" t="s">
        <v>77</v>
      </c>
      <c r="E4537" s="21" t="s">
        <v>70</v>
      </c>
      <c r="F4537" s="21" t="s">
        <v>71</v>
      </c>
      <c r="G4537" s="21">
        <v>0</v>
      </c>
      <c r="H4537" s="21">
        <v>4</v>
      </c>
    </row>
    <row r="4538" spans="1:8" x14ac:dyDescent="0.25">
      <c r="A4538" s="21">
        <v>2035</v>
      </c>
      <c r="B4538" s="21">
        <v>3</v>
      </c>
      <c r="C4538" s="21">
        <v>6</v>
      </c>
      <c r="D4538" s="21" t="s">
        <v>77</v>
      </c>
      <c r="E4538" s="21" t="s">
        <v>70</v>
      </c>
      <c r="F4538" s="21" t="s">
        <v>71</v>
      </c>
      <c r="G4538" s="21">
        <v>1</v>
      </c>
      <c r="H4538" s="21">
        <v>204</v>
      </c>
    </row>
    <row r="4539" spans="1:8" x14ac:dyDescent="0.25">
      <c r="A4539" s="21">
        <v>2035</v>
      </c>
      <c r="B4539" s="21">
        <v>3</v>
      </c>
      <c r="C4539" s="21">
        <v>6</v>
      </c>
      <c r="D4539" s="21" t="s">
        <v>77</v>
      </c>
      <c r="E4539" s="21" t="s">
        <v>70</v>
      </c>
      <c r="F4539" s="21" t="s">
        <v>71</v>
      </c>
      <c r="G4539" s="21">
        <v>2</v>
      </c>
      <c r="H4539" s="21">
        <v>684</v>
      </c>
    </row>
    <row r="4540" spans="1:8" x14ac:dyDescent="0.25">
      <c r="A4540" s="21">
        <v>2035</v>
      </c>
      <c r="B4540" s="21">
        <v>3</v>
      </c>
      <c r="C4540" s="21">
        <v>6</v>
      </c>
      <c r="D4540" s="21" t="s">
        <v>77</v>
      </c>
      <c r="E4540" s="21" t="s">
        <v>70</v>
      </c>
      <c r="F4540" s="21" t="s">
        <v>71</v>
      </c>
      <c r="G4540" s="21">
        <v>3</v>
      </c>
      <c r="H4540" s="21">
        <v>255</v>
      </c>
    </row>
    <row r="4541" spans="1:8" x14ac:dyDescent="0.25">
      <c r="A4541" s="21">
        <v>2035</v>
      </c>
      <c r="B4541" s="21">
        <v>3</v>
      </c>
      <c r="C4541" s="21">
        <v>6</v>
      </c>
      <c r="D4541" s="21" t="s">
        <v>77</v>
      </c>
      <c r="E4541" s="21" t="s">
        <v>70</v>
      </c>
      <c r="F4541" s="21" t="s">
        <v>71</v>
      </c>
      <c r="G4541" s="21">
        <v>4</v>
      </c>
      <c r="H4541" s="21">
        <v>150</v>
      </c>
    </row>
    <row r="4542" spans="1:8" x14ac:dyDescent="0.25">
      <c r="A4542" s="21">
        <v>2035</v>
      </c>
      <c r="B4542" s="21">
        <v>3</v>
      </c>
      <c r="C4542" s="21">
        <v>6</v>
      </c>
      <c r="D4542" s="21" t="s">
        <v>77</v>
      </c>
      <c r="E4542" s="21" t="s">
        <v>70</v>
      </c>
      <c r="F4542" s="21" t="s">
        <v>72</v>
      </c>
      <c r="G4542" s="21">
        <v>1</v>
      </c>
      <c r="H4542" s="21">
        <v>86</v>
      </c>
    </row>
    <row r="4543" spans="1:8" x14ac:dyDescent="0.25">
      <c r="A4543" s="21">
        <v>2035</v>
      </c>
      <c r="B4543" s="21">
        <v>3</v>
      </c>
      <c r="C4543" s="21">
        <v>6</v>
      </c>
      <c r="D4543" s="21" t="s">
        <v>77</v>
      </c>
      <c r="E4543" s="21" t="s">
        <v>70</v>
      </c>
      <c r="F4543" s="21" t="s">
        <v>72</v>
      </c>
      <c r="G4543" s="21">
        <v>2</v>
      </c>
      <c r="H4543" s="21">
        <v>411</v>
      </c>
    </row>
    <row r="4544" spans="1:8" x14ac:dyDescent="0.25">
      <c r="A4544" s="21">
        <v>2035</v>
      </c>
      <c r="B4544" s="21">
        <v>3</v>
      </c>
      <c r="C4544" s="21">
        <v>6</v>
      </c>
      <c r="D4544" s="21" t="s">
        <v>77</v>
      </c>
      <c r="E4544" s="21" t="s">
        <v>70</v>
      </c>
      <c r="F4544" s="21" t="s">
        <v>72</v>
      </c>
      <c r="G4544" s="21">
        <v>3</v>
      </c>
      <c r="H4544" s="21">
        <v>240</v>
      </c>
    </row>
    <row r="4545" spans="1:8" x14ac:dyDescent="0.25">
      <c r="A4545" s="21">
        <v>2035</v>
      </c>
      <c r="B4545" s="21">
        <v>3</v>
      </c>
      <c r="C4545" s="21">
        <v>6</v>
      </c>
      <c r="D4545" s="21" t="s">
        <v>77</v>
      </c>
      <c r="E4545" s="21" t="s">
        <v>70</v>
      </c>
      <c r="F4545" s="21" t="s">
        <v>72</v>
      </c>
      <c r="G4545" s="21">
        <v>4</v>
      </c>
      <c r="H4545" s="21">
        <v>127</v>
      </c>
    </row>
    <row r="4546" spans="1:8" x14ac:dyDescent="0.25">
      <c r="A4546" s="21">
        <v>2035</v>
      </c>
      <c r="B4546" s="21">
        <v>3</v>
      </c>
      <c r="C4546" s="21">
        <v>6</v>
      </c>
      <c r="D4546" s="21" t="s">
        <v>77</v>
      </c>
      <c r="E4546" s="21" t="s">
        <v>74</v>
      </c>
      <c r="F4546" s="21" t="s">
        <v>71</v>
      </c>
      <c r="G4546" s="21">
        <v>1</v>
      </c>
      <c r="H4546" s="21">
        <v>3</v>
      </c>
    </row>
    <row r="4547" spans="1:8" x14ac:dyDescent="0.25">
      <c r="A4547" s="21">
        <v>2035</v>
      </c>
      <c r="B4547" s="21">
        <v>3</v>
      </c>
      <c r="C4547" s="21">
        <v>6</v>
      </c>
      <c r="D4547" s="21" t="s">
        <v>77</v>
      </c>
      <c r="E4547" s="21" t="s">
        <v>74</v>
      </c>
      <c r="F4547" s="21" t="s">
        <v>71</v>
      </c>
      <c r="G4547" s="21">
        <v>2</v>
      </c>
      <c r="H4547" s="21">
        <v>4</v>
      </c>
    </row>
    <row r="4548" spans="1:8" x14ac:dyDescent="0.25">
      <c r="A4548" s="21">
        <v>2035</v>
      </c>
      <c r="B4548" s="21">
        <v>3</v>
      </c>
      <c r="C4548" s="21">
        <v>6</v>
      </c>
      <c r="D4548" s="21" t="s">
        <v>77</v>
      </c>
      <c r="E4548" s="21" t="s">
        <v>74</v>
      </c>
      <c r="F4548" s="21" t="s">
        <v>71</v>
      </c>
      <c r="G4548" s="21">
        <v>3</v>
      </c>
      <c r="H4548" s="21">
        <v>3</v>
      </c>
    </row>
    <row r="4549" spans="1:8" x14ac:dyDescent="0.25">
      <c r="A4549" s="21">
        <v>2035</v>
      </c>
      <c r="B4549" s="21">
        <v>3</v>
      </c>
      <c r="C4549" s="21">
        <v>6</v>
      </c>
      <c r="D4549" s="21" t="s">
        <v>77</v>
      </c>
      <c r="E4549" s="21" t="s">
        <v>74</v>
      </c>
      <c r="F4549" s="21" t="s">
        <v>72</v>
      </c>
      <c r="G4549" s="21">
        <v>2</v>
      </c>
      <c r="H4549" s="21">
        <v>1</v>
      </c>
    </row>
    <row r="4550" spans="1:8" x14ac:dyDescent="0.25">
      <c r="A4550" s="21">
        <v>2035</v>
      </c>
      <c r="B4550" s="21">
        <v>3</v>
      </c>
      <c r="C4550" s="21">
        <v>6</v>
      </c>
      <c r="D4550" s="21" t="s">
        <v>77</v>
      </c>
      <c r="E4550" s="21" t="s">
        <v>73</v>
      </c>
      <c r="F4550" s="21" t="s">
        <v>71</v>
      </c>
      <c r="G4550" s="21">
        <v>0</v>
      </c>
      <c r="H4550" s="21">
        <v>7</v>
      </c>
    </row>
    <row r="4551" spans="1:8" x14ac:dyDescent="0.25">
      <c r="A4551" s="21">
        <v>2035</v>
      </c>
      <c r="B4551" s="21">
        <v>3</v>
      </c>
      <c r="C4551" s="21">
        <v>6</v>
      </c>
      <c r="D4551" s="21" t="s">
        <v>77</v>
      </c>
      <c r="E4551" s="21" t="s">
        <v>73</v>
      </c>
      <c r="F4551" s="21" t="s">
        <v>71</v>
      </c>
      <c r="G4551" s="21">
        <v>1</v>
      </c>
      <c r="H4551" s="21">
        <v>275</v>
      </c>
    </row>
    <row r="4552" spans="1:8" x14ac:dyDescent="0.25">
      <c r="A4552" s="21">
        <v>2035</v>
      </c>
      <c r="B4552" s="21">
        <v>3</v>
      </c>
      <c r="C4552" s="21">
        <v>6</v>
      </c>
      <c r="D4552" s="21" t="s">
        <v>77</v>
      </c>
      <c r="E4552" s="21" t="s">
        <v>73</v>
      </c>
      <c r="F4552" s="21" t="s">
        <v>71</v>
      </c>
      <c r="G4552" s="21">
        <v>2</v>
      </c>
      <c r="H4552" s="21">
        <v>741</v>
      </c>
    </row>
    <row r="4553" spans="1:8" x14ac:dyDescent="0.25">
      <c r="A4553" s="21">
        <v>2035</v>
      </c>
      <c r="B4553" s="21">
        <v>3</v>
      </c>
      <c r="C4553" s="21">
        <v>6</v>
      </c>
      <c r="D4553" s="21" t="s">
        <v>77</v>
      </c>
      <c r="E4553" s="21" t="s">
        <v>73</v>
      </c>
      <c r="F4553" s="21" t="s">
        <v>71</v>
      </c>
      <c r="G4553" s="21">
        <v>3</v>
      </c>
      <c r="H4553" s="21">
        <v>430</v>
      </c>
    </row>
    <row r="4554" spans="1:8" x14ac:dyDescent="0.25">
      <c r="A4554" s="21">
        <v>2035</v>
      </c>
      <c r="B4554" s="21">
        <v>3</v>
      </c>
      <c r="C4554" s="21">
        <v>6</v>
      </c>
      <c r="D4554" s="21" t="s">
        <v>77</v>
      </c>
      <c r="E4554" s="21" t="s">
        <v>73</v>
      </c>
      <c r="F4554" s="21" t="s">
        <v>71</v>
      </c>
      <c r="G4554" s="21">
        <v>4</v>
      </c>
      <c r="H4554" s="21">
        <v>298</v>
      </c>
    </row>
    <row r="4555" spans="1:8" x14ac:dyDescent="0.25">
      <c r="A4555" s="21">
        <v>2035</v>
      </c>
      <c r="B4555" s="21">
        <v>3</v>
      </c>
      <c r="C4555" s="21">
        <v>6</v>
      </c>
      <c r="D4555" s="21" t="s">
        <v>77</v>
      </c>
      <c r="E4555" s="21" t="s">
        <v>73</v>
      </c>
      <c r="F4555" s="21" t="s">
        <v>72</v>
      </c>
      <c r="G4555" s="21">
        <v>1</v>
      </c>
      <c r="H4555" s="21">
        <v>11</v>
      </c>
    </row>
    <row r="4556" spans="1:8" x14ac:dyDescent="0.25">
      <c r="A4556" s="21">
        <v>2035</v>
      </c>
      <c r="B4556" s="21">
        <v>3</v>
      </c>
      <c r="C4556" s="21">
        <v>6</v>
      </c>
      <c r="D4556" s="21" t="s">
        <v>77</v>
      </c>
      <c r="E4556" s="21" t="s">
        <v>73</v>
      </c>
      <c r="F4556" s="21" t="s">
        <v>72</v>
      </c>
      <c r="G4556" s="21">
        <v>2</v>
      </c>
      <c r="H4556" s="21">
        <v>40</v>
      </c>
    </row>
    <row r="4557" spans="1:8" x14ac:dyDescent="0.25">
      <c r="A4557" s="21">
        <v>2035</v>
      </c>
      <c r="B4557" s="21">
        <v>3</v>
      </c>
      <c r="C4557" s="21">
        <v>6</v>
      </c>
      <c r="D4557" s="21" t="s">
        <v>77</v>
      </c>
      <c r="E4557" s="21" t="s">
        <v>73</v>
      </c>
      <c r="F4557" s="21" t="s">
        <v>72</v>
      </c>
      <c r="G4557" s="21">
        <v>3</v>
      </c>
      <c r="H4557" s="21">
        <v>32</v>
      </c>
    </row>
    <row r="4558" spans="1:8" x14ac:dyDescent="0.25">
      <c r="A4558" s="21">
        <v>2035</v>
      </c>
      <c r="B4558" s="21">
        <v>3</v>
      </c>
      <c r="C4558" s="21">
        <v>6</v>
      </c>
      <c r="D4558" s="21" t="s">
        <v>77</v>
      </c>
      <c r="E4558" s="21" t="s">
        <v>73</v>
      </c>
      <c r="F4558" s="21" t="s">
        <v>72</v>
      </c>
      <c r="G4558" s="21">
        <v>4</v>
      </c>
      <c r="H4558" s="21">
        <v>12</v>
      </c>
    </row>
    <row r="4559" spans="1:8" x14ac:dyDescent="0.25">
      <c r="A4559" s="21">
        <v>2035</v>
      </c>
      <c r="B4559" s="21">
        <v>3</v>
      </c>
      <c r="C4559" s="21">
        <v>6</v>
      </c>
      <c r="D4559" s="21" t="s">
        <v>77</v>
      </c>
      <c r="E4559" s="21" t="s">
        <v>76</v>
      </c>
      <c r="F4559" s="21" t="s">
        <v>71</v>
      </c>
      <c r="G4559" s="21">
        <v>1</v>
      </c>
      <c r="H4559" s="21">
        <v>3</v>
      </c>
    </row>
    <row r="4560" spans="1:8" x14ac:dyDescent="0.25">
      <c r="A4560" s="21">
        <v>2035</v>
      </c>
      <c r="B4560" s="21">
        <v>3</v>
      </c>
      <c r="C4560" s="21">
        <v>6</v>
      </c>
      <c r="D4560" s="21" t="s">
        <v>77</v>
      </c>
      <c r="E4560" s="21" t="s">
        <v>76</v>
      </c>
      <c r="F4560" s="21" t="s">
        <v>71</v>
      </c>
      <c r="G4560" s="21">
        <v>2</v>
      </c>
      <c r="H4560" s="21">
        <v>10</v>
      </c>
    </row>
    <row r="4561" spans="1:8" x14ac:dyDescent="0.25">
      <c r="A4561" s="21">
        <v>2035</v>
      </c>
      <c r="B4561" s="21">
        <v>3</v>
      </c>
      <c r="C4561" s="21">
        <v>6</v>
      </c>
      <c r="D4561" s="21" t="s">
        <v>77</v>
      </c>
      <c r="E4561" s="21" t="s">
        <v>76</v>
      </c>
      <c r="F4561" s="21" t="s">
        <v>71</v>
      </c>
      <c r="G4561" s="21">
        <v>3</v>
      </c>
      <c r="H4561" s="21">
        <v>7</v>
      </c>
    </row>
    <row r="4562" spans="1:8" x14ac:dyDescent="0.25">
      <c r="A4562" s="21">
        <v>2035</v>
      </c>
      <c r="B4562" s="21">
        <v>3</v>
      </c>
      <c r="C4562" s="21">
        <v>6</v>
      </c>
      <c r="D4562" s="21" t="s">
        <v>77</v>
      </c>
      <c r="E4562" s="21" t="s">
        <v>76</v>
      </c>
      <c r="F4562" s="21" t="s">
        <v>72</v>
      </c>
      <c r="G4562" s="21">
        <v>0</v>
      </c>
      <c r="H4562" s="21">
        <v>1</v>
      </c>
    </row>
    <row r="4563" spans="1:8" x14ac:dyDescent="0.25">
      <c r="A4563" s="21">
        <v>2035</v>
      </c>
      <c r="B4563" s="21">
        <v>3</v>
      </c>
      <c r="C4563" s="21">
        <v>6</v>
      </c>
      <c r="D4563" s="21" t="s">
        <v>77</v>
      </c>
      <c r="E4563" s="21" t="s">
        <v>76</v>
      </c>
      <c r="F4563" s="21" t="s">
        <v>72</v>
      </c>
      <c r="G4563" s="21">
        <v>2</v>
      </c>
      <c r="H4563" s="21">
        <v>1</v>
      </c>
    </row>
    <row r="4564" spans="1:8" x14ac:dyDescent="0.25">
      <c r="A4564" s="21">
        <v>2035</v>
      </c>
      <c r="B4564" s="21">
        <v>3</v>
      </c>
      <c r="C4564" s="21">
        <v>6</v>
      </c>
      <c r="D4564" s="21" t="s">
        <v>77</v>
      </c>
      <c r="E4564" s="21" t="s">
        <v>76</v>
      </c>
      <c r="F4564" s="21" t="s">
        <v>72</v>
      </c>
      <c r="G4564" s="21">
        <v>3</v>
      </c>
      <c r="H4564" s="21">
        <v>1</v>
      </c>
    </row>
    <row r="4565" spans="1:8" x14ac:dyDescent="0.25">
      <c r="A4565" s="21">
        <v>2035</v>
      </c>
      <c r="B4565" s="21">
        <v>3</v>
      </c>
      <c r="C4565" s="21">
        <v>6</v>
      </c>
      <c r="D4565" s="21" t="s">
        <v>79</v>
      </c>
      <c r="E4565" s="21" t="s">
        <v>70</v>
      </c>
      <c r="F4565" s="21" t="s">
        <v>71</v>
      </c>
      <c r="G4565" s="21">
        <v>0</v>
      </c>
      <c r="H4565" s="21">
        <v>2</v>
      </c>
    </row>
    <row r="4566" spans="1:8" x14ac:dyDescent="0.25">
      <c r="A4566" s="21">
        <v>2035</v>
      </c>
      <c r="B4566" s="21">
        <v>3</v>
      </c>
      <c r="C4566" s="21">
        <v>6</v>
      </c>
      <c r="D4566" s="21" t="s">
        <v>79</v>
      </c>
      <c r="E4566" s="21" t="s">
        <v>70</v>
      </c>
      <c r="F4566" s="21" t="s">
        <v>71</v>
      </c>
      <c r="G4566" s="21">
        <v>1</v>
      </c>
      <c r="H4566" s="21">
        <v>116</v>
      </c>
    </row>
    <row r="4567" spans="1:8" x14ac:dyDescent="0.25">
      <c r="A4567" s="21">
        <v>2035</v>
      </c>
      <c r="B4567" s="21">
        <v>3</v>
      </c>
      <c r="C4567" s="21">
        <v>6</v>
      </c>
      <c r="D4567" s="21" t="s">
        <v>79</v>
      </c>
      <c r="E4567" s="21" t="s">
        <v>70</v>
      </c>
      <c r="F4567" s="21" t="s">
        <v>71</v>
      </c>
      <c r="G4567" s="21">
        <v>2</v>
      </c>
      <c r="H4567" s="21">
        <v>398</v>
      </c>
    </row>
    <row r="4568" spans="1:8" x14ac:dyDescent="0.25">
      <c r="A4568" s="21">
        <v>2035</v>
      </c>
      <c r="B4568" s="21">
        <v>3</v>
      </c>
      <c r="C4568" s="21">
        <v>6</v>
      </c>
      <c r="D4568" s="21" t="s">
        <v>79</v>
      </c>
      <c r="E4568" s="21" t="s">
        <v>70</v>
      </c>
      <c r="F4568" s="21" t="s">
        <v>71</v>
      </c>
      <c r="G4568" s="21">
        <v>3</v>
      </c>
      <c r="H4568" s="21">
        <v>180</v>
      </c>
    </row>
    <row r="4569" spans="1:8" x14ac:dyDescent="0.25">
      <c r="A4569" s="21">
        <v>2035</v>
      </c>
      <c r="B4569" s="21">
        <v>3</v>
      </c>
      <c r="C4569" s="21">
        <v>6</v>
      </c>
      <c r="D4569" s="21" t="s">
        <v>79</v>
      </c>
      <c r="E4569" s="21" t="s">
        <v>70</v>
      </c>
      <c r="F4569" s="21" t="s">
        <v>71</v>
      </c>
      <c r="G4569" s="21">
        <v>4</v>
      </c>
      <c r="H4569" s="21">
        <v>121</v>
      </c>
    </row>
    <row r="4570" spans="1:8" x14ac:dyDescent="0.25">
      <c r="A4570" s="21">
        <v>2035</v>
      </c>
      <c r="B4570" s="21">
        <v>3</v>
      </c>
      <c r="C4570" s="21">
        <v>6</v>
      </c>
      <c r="D4570" s="21" t="s">
        <v>79</v>
      </c>
      <c r="E4570" s="21" t="s">
        <v>70</v>
      </c>
      <c r="F4570" s="21" t="s">
        <v>72</v>
      </c>
      <c r="G4570" s="21">
        <v>0</v>
      </c>
      <c r="H4570" s="21">
        <v>1</v>
      </c>
    </row>
    <row r="4571" spans="1:8" x14ac:dyDescent="0.25">
      <c r="A4571" s="21">
        <v>2035</v>
      </c>
      <c r="B4571" s="21">
        <v>3</v>
      </c>
      <c r="C4571" s="21">
        <v>6</v>
      </c>
      <c r="D4571" s="21" t="s">
        <v>79</v>
      </c>
      <c r="E4571" s="21" t="s">
        <v>70</v>
      </c>
      <c r="F4571" s="21" t="s">
        <v>72</v>
      </c>
      <c r="G4571" s="21">
        <v>1</v>
      </c>
      <c r="H4571" s="21">
        <v>53</v>
      </c>
    </row>
    <row r="4572" spans="1:8" x14ac:dyDescent="0.25">
      <c r="A4572" s="21">
        <v>2035</v>
      </c>
      <c r="B4572" s="21">
        <v>3</v>
      </c>
      <c r="C4572" s="21">
        <v>6</v>
      </c>
      <c r="D4572" s="21" t="s">
        <v>79</v>
      </c>
      <c r="E4572" s="21" t="s">
        <v>70</v>
      </c>
      <c r="F4572" s="21" t="s">
        <v>72</v>
      </c>
      <c r="G4572" s="21">
        <v>2</v>
      </c>
      <c r="H4572" s="21">
        <v>211</v>
      </c>
    </row>
    <row r="4573" spans="1:8" x14ac:dyDescent="0.25">
      <c r="A4573" s="21">
        <v>2035</v>
      </c>
      <c r="B4573" s="21">
        <v>3</v>
      </c>
      <c r="C4573" s="21">
        <v>6</v>
      </c>
      <c r="D4573" s="21" t="s">
        <v>79</v>
      </c>
      <c r="E4573" s="21" t="s">
        <v>70</v>
      </c>
      <c r="F4573" s="21" t="s">
        <v>72</v>
      </c>
      <c r="G4573" s="21">
        <v>3</v>
      </c>
      <c r="H4573" s="21">
        <v>113</v>
      </c>
    </row>
    <row r="4574" spans="1:8" x14ac:dyDescent="0.25">
      <c r="A4574" s="21">
        <v>2035</v>
      </c>
      <c r="B4574" s="21">
        <v>3</v>
      </c>
      <c r="C4574" s="21">
        <v>6</v>
      </c>
      <c r="D4574" s="21" t="s">
        <v>79</v>
      </c>
      <c r="E4574" s="21" t="s">
        <v>70</v>
      </c>
      <c r="F4574" s="21" t="s">
        <v>72</v>
      </c>
      <c r="G4574" s="21">
        <v>4</v>
      </c>
      <c r="H4574" s="21">
        <v>60</v>
      </c>
    </row>
    <row r="4575" spans="1:8" x14ac:dyDescent="0.25">
      <c r="A4575" s="21">
        <v>2035</v>
      </c>
      <c r="B4575" s="21">
        <v>3</v>
      </c>
      <c r="C4575" s="21">
        <v>6</v>
      </c>
      <c r="D4575" s="21" t="s">
        <v>79</v>
      </c>
      <c r="E4575" s="21" t="s">
        <v>74</v>
      </c>
      <c r="F4575" s="21" t="s">
        <v>71</v>
      </c>
      <c r="G4575" s="21">
        <v>2</v>
      </c>
      <c r="H4575" s="21">
        <v>1</v>
      </c>
    </row>
    <row r="4576" spans="1:8" x14ac:dyDescent="0.25">
      <c r="A4576" s="21">
        <v>2035</v>
      </c>
      <c r="B4576" s="21">
        <v>3</v>
      </c>
      <c r="C4576" s="21">
        <v>6</v>
      </c>
      <c r="D4576" s="21" t="s">
        <v>79</v>
      </c>
      <c r="E4576" s="21" t="s">
        <v>74</v>
      </c>
      <c r="F4576" s="21" t="s">
        <v>72</v>
      </c>
      <c r="G4576" s="21">
        <v>4</v>
      </c>
      <c r="H4576" s="21">
        <v>1</v>
      </c>
    </row>
    <row r="4577" spans="1:8" x14ac:dyDescent="0.25">
      <c r="A4577" s="21">
        <v>2035</v>
      </c>
      <c r="B4577" s="21">
        <v>3</v>
      </c>
      <c r="C4577" s="21">
        <v>6</v>
      </c>
      <c r="D4577" s="21" t="s">
        <v>79</v>
      </c>
      <c r="E4577" s="21" t="s">
        <v>73</v>
      </c>
      <c r="F4577" s="21" t="s">
        <v>71</v>
      </c>
      <c r="G4577" s="21">
        <v>0</v>
      </c>
      <c r="H4577" s="21">
        <v>3</v>
      </c>
    </row>
    <row r="4578" spans="1:8" x14ac:dyDescent="0.25">
      <c r="A4578" s="21">
        <v>2035</v>
      </c>
      <c r="B4578" s="21">
        <v>3</v>
      </c>
      <c r="C4578" s="21">
        <v>6</v>
      </c>
      <c r="D4578" s="21" t="s">
        <v>79</v>
      </c>
      <c r="E4578" s="21" t="s">
        <v>73</v>
      </c>
      <c r="F4578" s="21" t="s">
        <v>71</v>
      </c>
      <c r="G4578" s="21">
        <v>1</v>
      </c>
      <c r="H4578" s="21">
        <v>248</v>
      </c>
    </row>
    <row r="4579" spans="1:8" x14ac:dyDescent="0.25">
      <c r="A4579" s="21">
        <v>2035</v>
      </c>
      <c r="B4579" s="21">
        <v>3</v>
      </c>
      <c r="C4579" s="21">
        <v>6</v>
      </c>
      <c r="D4579" s="21" t="s">
        <v>79</v>
      </c>
      <c r="E4579" s="21" t="s">
        <v>73</v>
      </c>
      <c r="F4579" s="21" t="s">
        <v>71</v>
      </c>
      <c r="G4579" s="21">
        <v>2</v>
      </c>
      <c r="H4579" s="21">
        <v>734</v>
      </c>
    </row>
    <row r="4580" spans="1:8" x14ac:dyDescent="0.25">
      <c r="A4580" s="21">
        <v>2035</v>
      </c>
      <c r="B4580" s="21">
        <v>3</v>
      </c>
      <c r="C4580" s="21">
        <v>6</v>
      </c>
      <c r="D4580" s="21" t="s">
        <v>79</v>
      </c>
      <c r="E4580" s="21" t="s">
        <v>73</v>
      </c>
      <c r="F4580" s="21" t="s">
        <v>71</v>
      </c>
      <c r="G4580" s="21">
        <v>3</v>
      </c>
      <c r="H4580" s="21">
        <v>344</v>
      </c>
    </row>
    <row r="4581" spans="1:8" x14ac:dyDescent="0.25">
      <c r="A4581" s="21">
        <v>2035</v>
      </c>
      <c r="B4581" s="21">
        <v>3</v>
      </c>
      <c r="C4581" s="21">
        <v>6</v>
      </c>
      <c r="D4581" s="21" t="s">
        <v>79</v>
      </c>
      <c r="E4581" s="21" t="s">
        <v>73</v>
      </c>
      <c r="F4581" s="21" t="s">
        <v>71</v>
      </c>
      <c r="G4581" s="21">
        <v>4</v>
      </c>
      <c r="H4581" s="21">
        <v>214</v>
      </c>
    </row>
    <row r="4582" spans="1:8" x14ac:dyDescent="0.25">
      <c r="A4582" s="21">
        <v>2035</v>
      </c>
      <c r="B4582" s="21">
        <v>3</v>
      </c>
      <c r="C4582" s="21">
        <v>6</v>
      </c>
      <c r="D4582" s="21" t="s">
        <v>79</v>
      </c>
      <c r="E4582" s="21" t="s">
        <v>73</v>
      </c>
      <c r="F4582" s="21" t="s">
        <v>72</v>
      </c>
      <c r="G4582" s="21">
        <v>1</v>
      </c>
      <c r="H4582" s="21">
        <v>1</v>
      </c>
    </row>
    <row r="4583" spans="1:8" x14ac:dyDescent="0.25">
      <c r="A4583" s="21">
        <v>2035</v>
      </c>
      <c r="B4583" s="21">
        <v>3</v>
      </c>
      <c r="C4583" s="21">
        <v>6</v>
      </c>
      <c r="D4583" s="21" t="s">
        <v>79</v>
      </c>
      <c r="E4583" s="21" t="s">
        <v>73</v>
      </c>
      <c r="F4583" s="21" t="s">
        <v>72</v>
      </c>
      <c r="G4583" s="21">
        <v>2</v>
      </c>
      <c r="H4583" s="21">
        <v>15</v>
      </c>
    </row>
    <row r="4584" spans="1:8" x14ac:dyDescent="0.25">
      <c r="A4584" s="21">
        <v>2035</v>
      </c>
      <c r="B4584" s="21">
        <v>3</v>
      </c>
      <c r="C4584" s="21">
        <v>6</v>
      </c>
      <c r="D4584" s="21" t="s">
        <v>79</v>
      </c>
      <c r="E4584" s="21" t="s">
        <v>73</v>
      </c>
      <c r="F4584" s="21" t="s">
        <v>72</v>
      </c>
      <c r="G4584" s="21">
        <v>3</v>
      </c>
      <c r="H4584" s="21">
        <v>20</v>
      </c>
    </row>
    <row r="4585" spans="1:8" x14ac:dyDescent="0.25">
      <c r="A4585" s="21">
        <v>2035</v>
      </c>
      <c r="B4585" s="21">
        <v>3</v>
      </c>
      <c r="C4585" s="21">
        <v>6</v>
      </c>
      <c r="D4585" s="21" t="s">
        <v>79</v>
      </c>
      <c r="E4585" s="21" t="s">
        <v>73</v>
      </c>
      <c r="F4585" s="21" t="s">
        <v>72</v>
      </c>
      <c r="G4585" s="21">
        <v>4</v>
      </c>
      <c r="H4585" s="21">
        <v>15</v>
      </c>
    </row>
    <row r="4586" spans="1:8" x14ac:dyDescent="0.25">
      <c r="A4586" s="21">
        <v>2035</v>
      </c>
      <c r="B4586" s="21">
        <v>3</v>
      </c>
      <c r="C4586" s="21">
        <v>6</v>
      </c>
      <c r="D4586" s="21" t="s">
        <v>79</v>
      </c>
      <c r="E4586" s="21" t="s">
        <v>76</v>
      </c>
      <c r="F4586" s="21" t="s">
        <v>71</v>
      </c>
      <c r="G4586" s="21">
        <v>1</v>
      </c>
      <c r="H4586" s="21">
        <v>1</v>
      </c>
    </row>
    <row r="4587" spans="1:8" x14ac:dyDescent="0.25">
      <c r="A4587" s="21">
        <v>2035</v>
      </c>
      <c r="B4587" s="21">
        <v>3</v>
      </c>
      <c r="C4587" s="21">
        <v>6</v>
      </c>
      <c r="D4587" s="21" t="s">
        <v>79</v>
      </c>
      <c r="E4587" s="21" t="s">
        <v>76</v>
      </c>
      <c r="F4587" s="21" t="s">
        <v>71</v>
      </c>
      <c r="G4587" s="21">
        <v>3</v>
      </c>
      <c r="H4587" s="21">
        <v>1</v>
      </c>
    </row>
    <row r="4588" spans="1:8" x14ac:dyDescent="0.25">
      <c r="A4588" s="21">
        <v>2035</v>
      </c>
      <c r="B4588" s="21">
        <v>3</v>
      </c>
      <c r="C4588" s="21">
        <v>6</v>
      </c>
      <c r="D4588" s="21" t="s">
        <v>79</v>
      </c>
      <c r="E4588" s="21" t="s">
        <v>76</v>
      </c>
      <c r="F4588" s="21" t="s">
        <v>72</v>
      </c>
      <c r="G4588" s="21">
        <v>2</v>
      </c>
      <c r="H4588" s="21">
        <v>3</v>
      </c>
    </row>
    <row r="4589" spans="1:8" x14ac:dyDescent="0.25">
      <c r="A4589" s="21">
        <v>2035</v>
      </c>
      <c r="B4589" s="21">
        <v>3</v>
      </c>
      <c r="C4589" s="21">
        <v>6</v>
      </c>
      <c r="D4589" s="21" t="s">
        <v>78</v>
      </c>
      <c r="E4589" s="21" t="s">
        <v>70</v>
      </c>
      <c r="F4589" s="21" t="s">
        <v>71</v>
      </c>
      <c r="G4589" s="21">
        <v>0</v>
      </c>
      <c r="H4589" s="21">
        <v>4</v>
      </c>
    </row>
    <row r="4590" spans="1:8" x14ac:dyDescent="0.25">
      <c r="A4590" s="21">
        <v>2035</v>
      </c>
      <c r="B4590" s="21">
        <v>3</v>
      </c>
      <c r="C4590" s="21">
        <v>6</v>
      </c>
      <c r="D4590" s="21" t="s">
        <v>78</v>
      </c>
      <c r="E4590" s="21" t="s">
        <v>70</v>
      </c>
      <c r="F4590" s="21" t="s">
        <v>71</v>
      </c>
      <c r="G4590" s="21">
        <v>1</v>
      </c>
      <c r="H4590" s="21">
        <v>107</v>
      </c>
    </row>
    <row r="4591" spans="1:8" x14ac:dyDescent="0.25">
      <c r="A4591" s="21">
        <v>2035</v>
      </c>
      <c r="B4591" s="21">
        <v>3</v>
      </c>
      <c r="C4591" s="21">
        <v>6</v>
      </c>
      <c r="D4591" s="21" t="s">
        <v>78</v>
      </c>
      <c r="E4591" s="21" t="s">
        <v>70</v>
      </c>
      <c r="F4591" s="21" t="s">
        <v>71</v>
      </c>
      <c r="G4591" s="21">
        <v>2</v>
      </c>
      <c r="H4591" s="21">
        <v>391</v>
      </c>
    </row>
    <row r="4592" spans="1:8" x14ac:dyDescent="0.25">
      <c r="A4592" s="21">
        <v>2035</v>
      </c>
      <c r="B4592" s="21">
        <v>3</v>
      </c>
      <c r="C4592" s="21">
        <v>6</v>
      </c>
      <c r="D4592" s="21" t="s">
        <v>78</v>
      </c>
      <c r="E4592" s="21" t="s">
        <v>70</v>
      </c>
      <c r="F4592" s="21" t="s">
        <v>71</v>
      </c>
      <c r="G4592" s="21">
        <v>3</v>
      </c>
      <c r="H4592" s="21">
        <v>175</v>
      </c>
    </row>
    <row r="4593" spans="1:8" x14ac:dyDescent="0.25">
      <c r="A4593" s="21">
        <v>2035</v>
      </c>
      <c r="B4593" s="21">
        <v>3</v>
      </c>
      <c r="C4593" s="21">
        <v>6</v>
      </c>
      <c r="D4593" s="21" t="s">
        <v>78</v>
      </c>
      <c r="E4593" s="21" t="s">
        <v>70</v>
      </c>
      <c r="F4593" s="21" t="s">
        <v>71</v>
      </c>
      <c r="G4593" s="21">
        <v>4</v>
      </c>
      <c r="H4593" s="21">
        <v>98</v>
      </c>
    </row>
    <row r="4594" spans="1:8" x14ac:dyDescent="0.25">
      <c r="A4594" s="21">
        <v>2035</v>
      </c>
      <c r="B4594" s="21">
        <v>3</v>
      </c>
      <c r="C4594" s="21">
        <v>6</v>
      </c>
      <c r="D4594" s="21" t="s">
        <v>78</v>
      </c>
      <c r="E4594" s="21" t="s">
        <v>70</v>
      </c>
      <c r="F4594" s="21" t="s">
        <v>72</v>
      </c>
      <c r="G4594" s="21">
        <v>1</v>
      </c>
      <c r="H4594" s="21">
        <v>180</v>
      </c>
    </row>
    <row r="4595" spans="1:8" x14ac:dyDescent="0.25">
      <c r="A4595" s="21">
        <v>2035</v>
      </c>
      <c r="B4595" s="21">
        <v>3</v>
      </c>
      <c r="C4595" s="21">
        <v>6</v>
      </c>
      <c r="D4595" s="21" t="s">
        <v>78</v>
      </c>
      <c r="E4595" s="21" t="s">
        <v>70</v>
      </c>
      <c r="F4595" s="21" t="s">
        <v>72</v>
      </c>
      <c r="G4595" s="21">
        <v>2</v>
      </c>
      <c r="H4595" s="21">
        <v>757</v>
      </c>
    </row>
    <row r="4596" spans="1:8" x14ac:dyDescent="0.25">
      <c r="A4596" s="21">
        <v>2035</v>
      </c>
      <c r="B4596" s="21">
        <v>3</v>
      </c>
      <c r="C4596" s="21">
        <v>6</v>
      </c>
      <c r="D4596" s="21" t="s">
        <v>78</v>
      </c>
      <c r="E4596" s="21" t="s">
        <v>70</v>
      </c>
      <c r="F4596" s="21" t="s">
        <v>72</v>
      </c>
      <c r="G4596" s="21">
        <v>3</v>
      </c>
      <c r="H4596" s="21">
        <v>414</v>
      </c>
    </row>
    <row r="4597" spans="1:8" x14ac:dyDescent="0.25">
      <c r="A4597" s="21">
        <v>2035</v>
      </c>
      <c r="B4597" s="21">
        <v>3</v>
      </c>
      <c r="C4597" s="21">
        <v>6</v>
      </c>
      <c r="D4597" s="21" t="s">
        <v>78</v>
      </c>
      <c r="E4597" s="21" t="s">
        <v>70</v>
      </c>
      <c r="F4597" s="21" t="s">
        <v>72</v>
      </c>
      <c r="G4597" s="21">
        <v>4</v>
      </c>
      <c r="H4597" s="21">
        <v>227</v>
      </c>
    </row>
    <row r="4598" spans="1:8" x14ac:dyDescent="0.25">
      <c r="A4598" s="21">
        <v>2035</v>
      </c>
      <c r="B4598" s="21">
        <v>3</v>
      </c>
      <c r="C4598" s="21">
        <v>6</v>
      </c>
      <c r="D4598" s="21" t="s">
        <v>78</v>
      </c>
      <c r="E4598" s="21" t="s">
        <v>74</v>
      </c>
      <c r="F4598" s="21" t="s">
        <v>71</v>
      </c>
      <c r="G4598" s="21">
        <v>1</v>
      </c>
      <c r="H4598" s="21">
        <v>2</v>
      </c>
    </row>
    <row r="4599" spans="1:8" x14ac:dyDescent="0.25">
      <c r="A4599" s="21">
        <v>2035</v>
      </c>
      <c r="B4599" s="21">
        <v>3</v>
      </c>
      <c r="C4599" s="21">
        <v>6</v>
      </c>
      <c r="D4599" s="21" t="s">
        <v>78</v>
      </c>
      <c r="E4599" s="21" t="s">
        <v>74</v>
      </c>
      <c r="F4599" s="21" t="s">
        <v>71</v>
      </c>
      <c r="G4599" s="21">
        <v>2</v>
      </c>
      <c r="H4599" s="21">
        <v>1</v>
      </c>
    </row>
    <row r="4600" spans="1:8" x14ac:dyDescent="0.25">
      <c r="A4600" s="21">
        <v>2035</v>
      </c>
      <c r="B4600" s="21">
        <v>3</v>
      </c>
      <c r="C4600" s="21">
        <v>6</v>
      </c>
      <c r="D4600" s="21" t="s">
        <v>78</v>
      </c>
      <c r="E4600" s="21" t="s">
        <v>73</v>
      </c>
      <c r="F4600" s="21" t="s">
        <v>71</v>
      </c>
      <c r="G4600" s="21">
        <v>0</v>
      </c>
      <c r="H4600" s="21">
        <v>6</v>
      </c>
    </row>
    <row r="4601" spans="1:8" x14ac:dyDescent="0.25">
      <c r="A4601" s="21">
        <v>2035</v>
      </c>
      <c r="B4601" s="21">
        <v>3</v>
      </c>
      <c r="C4601" s="21">
        <v>6</v>
      </c>
      <c r="D4601" s="21" t="s">
        <v>78</v>
      </c>
      <c r="E4601" s="21" t="s">
        <v>73</v>
      </c>
      <c r="F4601" s="21" t="s">
        <v>71</v>
      </c>
      <c r="G4601" s="21">
        <v>1</v>
      </c>
      <c r="H4601" s="21">
        <v>273</v>
      </c>
    </row>
    <row r="4602" spans="1:8" x14ac:dyDescent="0.25">
      <c r="A4602" s="21">
        <v>2035</v>
      </c>
      <c r="B4602" s="21">
        <v>3</v>
      </c>
      <c r="C4602" s="21">
        <v>6</v>
      </c>
      <c r="D4602" s="21" t="s">
        <v>78</v>
      </c>
      <c r="E4602" s="21" t="s">
        <v>73</v>
      </c>
      <c r="F4602" s="21" t="s">
        <v>71</v>
      </c>
      <c r="G4602" s="21">
        <v>2</v>
      </c>
      <c r="H4602" s="21">
        <v>645</v>
      </c>
    </row>
    <row r="4603" spans="1:8" x14ac:dyDescent="0.25">
      <c r="A4603" s="21">
        <v>2035</v>
      </c>
      <c r="B4603" s="21">
        <v>3</v>
      </c>
      <c r="C4603" s="21">
        <v>6</v>
      </c>
      <c r="D4603" s="21" t="s">
        <v>78</v>
      </c>
      <c r="E4603" s="21" t="s">
        <v>73</v>
      </c>
      <c r="F4603" s="21" t="s">
        <v>71</v>
      </c>
      <c r="G4603" s="21">
        <v>3</v>
      </c>
      <c r="H4603" s="21">
        <v>350</v>
      </c>
    </row>
    <row r="4604" spans="1:8" x14ac:dyDescent="0.25">
      <c r="A4604" s="21">
        <v>2035</v>
      </c>
      <c r="B4604" s="21">
        <v>3</v>
      </c>
      <c r="C4604" s="21">
        <v>6</v>
      </c>
      <c r="D4604" s="21" t="s">
        <v>78</v>
      </c>
      <c r="E4604" s="21" t="s">
        <v>73</v>
      </c>
      <c r="F4604" s="21" t="s">
        <v>71</v>
      </c>
      <c r="G4604" s="21">
        <v>4</v>
      </c>
      <c r="H4604" s="21">
        <v>216</v>
      </c>
    </row>
    <row r="4605" spans="1:8" x14ac:dyDescent="0.25">
      <c r="A4605" s="21">
        <v>2035</v>
      </c>
      <c r="B4605" s="21">
        <v>3</v>
      </c>
      <c r="C4605" s="21">
        <v>6</v>
      </c>
      <c r="D4605" s="21" t="s">
        <v>78</v>
      </c>
      <c r="E4605" s="21" t="s">
        <v>73</v>
      </c>
      <c r="F4605" s="21" t="s">
        <v>72</v>
      </c>
      <c r="G4605" s="21">
        <v>1</v>
      </c>
      <c r="H4605" s="21">
        <v>9</v>
      </c>
    </row>
    <row r="4606" spans="1:8" x14ac:dyDescent="0.25">
      <c r="A4606" s="21">
        <v>2035</v>
      </c>
      <c r="B4606" s="21">
        <v>3</v>
      </c>
      <c r="C4606" s="21">
        <v>6</v>
      </c>
      <c r="D4606" s="21" t="s">
        <v>78</v>
      </c>
      <c r="E4606" s="21" t="s">
        <v>73</v>
      </c>
      <c r="F4606" s="21" t="s">
        <v>72</v>
      </c>
      <c r="G4606" s="21">
        <v>2</v>
      </c>
      <c r="H4606" s="21">
        <v>86</v>
      </c>
    </row>
    <row r="4607" spans="1:8" x14ac:dyDescent="0.25">
      <c r="A4607" s="21">
        <v>2035</v>
      </c>
      <c r="B4607" s="21">
        <v>3</v>
      </c>
      <c r="C4607" s="21">
        <v>6</v>
      </c>
      <c r="D4607" s="21" t="s">
        <v>78</v>
      </c>
      <c r="E4607" s="21" t="s">
        <v>73</v>
      </c>
      <c r="F4607" s="21" t="s">
        <v>72</v>
      </c>
      <c r="G4607" s="21">
        <v>3</v>
      </c>
      <c r="H4607" s="21">
        <v>55</v>
      </c>
    </row>
    <row r="4608" spans="1:8" x14ac:dyDescent="0.25">
      <c r="A4608" s="21">
        <v>2035</v>
      </c>
      <c r="B4608" s="21">
        <v>3</v>
      </c>
      <c r="C4608" s="21">
        <v>6</v>
      </c>
      <c r="D4608" s="21" t="s">
        <v>78</v>
      </c>
      <c r="E4608" s="21" t="s">
        <v>73</v>
      </c>
      <c r="F4608" s="21" t="s">
        <v>72</v>
      </c>
      <c r="G4608" s="21">
        <v>4</v>
      </c>
      <c r="H4608" s="21">
        <v>41</v>
      </c>
    </row>
    <row r="4609" spans="1:8" x14ac:dyDescent="0.25">
      <c r="A4609" s="21">
        <v>2035</v>
      </c>
      <c r="B4609" s="21">
        <v>3</v>
      </c>
      <c r="C4609" s="21">
        <v>6</v>
      </c>
      <c r="D4609" s="21" t="s">
        <v>78</v>
      </c>
      <c r="E4609" s="21" t="s">
        <v>76</v>
      </c>
      <c r="F4609" s="21" t="s">
        <v>71</v>
      </c>
      <c r="G4609" s="21">
        <v>2</v>
      </c>
      <c r="H4609" s="21">
        <v>10</v>
      </c>
    </row>
    <row r="4610" spans="1:8" x14ac:dyDescent="0.25">
      <c r="A4610" s="21">
        <v>2035</v>
      </c>
      <c r="B4610" s="21">
        <v>3</v>
      </c>
      <c r="C4610" s="21">
        <v>6</v>
      </c>
      <c r="D4610" s="21" t="s">
        <v>78</v>
      </c>
      <c r="E4610" s="21" t="s">
        <v>76</v>
      </c>
      <c r="F4610" s="21" t="s">
        <v>71</v>
      </c>
      <c r="G4610" s="21">
        <v>3</v>
      </c>
      <c r="H4610" s="21">
        <v>1</v>
      </c>
    </row>
    <row r="4611" spans="1:8" x14ac:dyDescent="0.25">
      <c r="A4611" s="21">
        <v>2035</v>
      </c>
      <c r="B4611" s="21">
        <v>3</v>
      </c>
      <c r="C4611" s="21">
        <v>6</v>
      </c>
      <c r="D4611" s="21" t="s">
        <v>78</v>
      </c>
      <c r="E4611" s="21" t="s">
        <v>76</v>
      </c>
      <c r="F4611" s="21" t="s">
        <v>71</v>
      </c>
      <c r="G4611" s="21">
        <v>4</v>
      </c>
      <c r="H4611" s="21">
        <v>4</v>
      </c>
    </row>
    <row r="4612" spans="1:8" x14ac:dyDescent="0.25">
      <c r="A4612" s="21">
        <v>2035</v>
      </c>
      <c r="B4612" s="21">
        <v>3</v>
      </c>
      <c r="C4612" s="21">
        <v>6</v>
      </c>
      <c r="D4612" s="21" t="s">
        <v>78</v>
      </c>
      <c r="E4612" s="21" t="s">
        <v>76</v>
      </c>
      <c r="F4612" s="21" t="s">
        <v>72</v>
      </c>
      <c r="G4612" s="21">
        <v>0</v>
      </c>
      <c r="H4612" s="21">
        <v>1</v>
      </c>
    </row>
    <row r="4613" spans="1:8" x14ac:dyDescent="0.25">
      <c r="A4613" s="21">
        <v>2035</v>
      </c>
      <c r="B4613" s="21">
        <v>3</v>
      </c>
      <c r="C4613" s="21">
        <v>6</v>
      </c>
      <c r="D4613" s="21" t="s">
        <v>78</v>
      </c>
      <c r="E4613" s="21" t="s">
        <v>76</v>
      </c>
      <c r="F4613" s="21" t="s">
        <v>72</v>
      </c>
      <c r="G4613" s="21">
        <v>1</v>
      </c>
      <c r="H4613" s="21">
        <v>1</v>
      </c>
    </row>
    <row r="4614" spans="1:8" x14ac:dyDescent="0.25">
      <c r="A4614" s="21">
        <v>2035</v>
      </c>
      <c r="B4614" s="21">
        <v>4</v>
      </c>
      <c r="C4614" s="21">
        <v>0</v>
      </c>
      <c r="D4614" s="21" t="s">
        <v>75</v>
      </c>
      <c r="E4614" s="21" t="s">
        <v>70</v>
      </c>
      <c r="F4614" s="21" t="s">
        <v>71</v>
      </c>
      <c r="G4614" s="21">
        <v>0</v>
      </c>
      <c r="H4614" s="21">
        <v>8</v>
      </c>
    </row>
    <row r="4615" spans="1:8" x14ac:dyDescent="0.25">
      <c r="A4615" s="21">
        <v>2035</v>
      </c>
      <c r="B4615" s="21">
        <v>4</v>
      </c>
      <c r="C4615" s="21">
        <v>0</v>
      </c>
      <c r="D4615" s="21" t="s">
        <v>75</v>
      </c>
      <c r="E4615" s="21" t="s">
        <v>70</v>
      </c>
      <c r="F4615" s="21" t="s">
        <v>71</v>
      </c>
      <c r="G4615" s="21">
        <v>1</v>
      </c>
      <c r="H4615" s="21">
        <v>46</v>
      </c>
    </row>
    <row r="4616" spans="1:8" x14ac:dyDescent="0.25">
      <c r="A4616" s="21">
        <v>2035</v>
      </c>
      <c r="B4616" s="21">
        <v>4</v>
      </c>
      <c r="C4616" s="21">
        <v>0</v>
      </c>
      <c r="D4616" s="21" t="s">
        <v>75</v>
      </c>
      <c r="E4616" s="21" t="s">
        <v>70</v>
      </c>
      <c r="F4616" s="21" t="s">
        <v>71</v>
      </c>
      <c r="G4616" s="21">
        <v>2</v>
      </c>
      <c r="H4616" s="21">
        <v>108</v>
      </c>
    </row>
    <row r="4617" spans="1:8" x14ac:dyDescent="0.25">
      <c r="A4617" s="21">
        <v>2035</v>
      </c>
      <c r="B4617" s="21">
        <v>4</v>
      </c>
      <c r="C4617" s="21">
        <v>0</v>
      </c>
      <c r="D4617" s="21" t="s">
        <v>75</v>
      </c>
      <c r="E4617" s="21" t="s">
        <v>70</v>
      </c>
      <c r="F4617" s="21" t="s">
        <v>71</v>
      </c>
      <c r="G4617" s="21">
        <v>3</v>
      </c>
      <c r="H4617" s="21">
        <v>45</v>
      </c>
    </row>
    <row r="4618" spans="1:8" x14ac:dyDescent="0.25">
      <c r="A4618" s="21">
        <v>2035</v>
      </c>
      <c r="B4618" s="21">
        <v>4</v>
      </c>
      <c r="C4618" s="21">
        <v>0</v>
      </c>
      <c r="D4618" s="21" t="s">
        <v>75</v>
      </c>
      <c r="E4618" s="21" t="s">
        <v>70</v>
      </c>
      <c r="F4618" s="21" t="s">
        <v>71</v>
      </c>
      <c r="G4618" s="21">
        <v>4</v>
      </c>
      <c r="H4618" s="21">
        <v>27</v>
      </c>
    </row>
    <row r="4619" spans="1:8" x14ac:dyDescent="0.25">
      <c r="A4619" s="21">
        <v>2035</v>
      </c>
      <c r="B4619" s="21">
        <v>4</v>
      </c>
      <c r="C4619" s="21">
        <v>0</v>
      </c>
      <c r="D4619" s="21" t="s">
        <v>75</v>
      </c>
      <c r="E4619" s="21" t="s">
        <v>70</v>
      </c>
      <c r="F4619" s="21" t="s">
        <v>72</v>
      </c>
      <c r="G4619" s="21">
        <v>0</v>
      </c>
      <c r="H4619" s="21">
        <v>2</v>
      </c>
    </row>
    <row r="4620" spans="1:8" x14ac:dyDescent="0.25">
      <c r="A4620" s="21">
        <v>2035</v>
      </c>
      <c r="B4620" s="21">
        <v>4</v>
      </c>
      <c r="C4620" s="21">
        <v>0</v>
      </c>
      <c r="D4620" s="21" t="s">
        <v>75</v>
      </c>
      <c r="E4620" s="21" t="s">
        <v>70</v>
      </c>
      <c r="F4620" s="21" t="s">
        <v>72</v>
      </c>
      <c r="G4620" s="21">
        <v>1</v>
      </c>
      <c r="H4620" s="21">
        <v>237</v>
      </c>
    </row>
    <row r="4621" spans="1:8" x14ac:dyDescent="0.25">
      <c r="A4621" s="21">
        <v>2035</v>
      </c>
      <c r="B4621" s="21">
        <v>4</v>
      </c>
      <c r="C4621" s="21">
        <v>0</v>
      </c>
      <c r="D4621" s="21" t="s">
        <v>75</v>
      </c>
      <c r="E4621" s="21" t="s">
        <v>70</v>
      </c>
      <c r="F4621" s="21" t="s">
        <v>72</v>
      </c>
      <c r="G4621" s="21">
        <v>2</v>
      </c>
      <c r="H4621" s="21">
        <v>731</v>
      </c>
    </row>
    <row r="4622" spans="1:8" x14ac:dyDescent="0.25">
      <c r="A4622" s="21">
        <v>2035</v>
      </c>
      <c r="B4622" s="21">
        <v>4</v>
      </c>
      <c r="C4622" s="21">
        <v>0</v>
      </c>
      <c r="D4622" s="21" t="s">
        <v>75</v>
      </c>
      <c r="E4622" s="21" t="s">
        <v>70</v>
      </c>
      <c r="F4622" s="21" t="s">
        <v>72</v>
      </c>
      <c r="G4622" s="21">
        <v>3</v>
      </c>
      <c r="H4622" s="21">
        <v>322</v>
      </c>
    </row>
    <row r="4623" spans="1:8" x14ac:dyDescent="0.25">
      <c r="A4623" s="21">
        <v>2035</v>
      </c>
      <c r="B4623" s="21">
        <v>4</v>
      </c>
      <c r="C4623" s="21">
        <v>0</v>
      </c>
      <c r="D4623" s="21" t="s">
        <v>75</v>
      </c>
      <c r="E4623" s="21" t="s">
        <v>70</v>
      </c>
      <c r="F4623" s="21" t="s">
        <v>72</v>
      </c>
      <c r="G4623" s="21">
        <v>4</v>
      </c>
      <c r="H4623" s="21">
        <v>152</v>
      </c>
    </row>
    <row r="4624" spans="1:8" x14ac:dyDescent="0.25">
      <c r="A4624" s="21">
        <v>2035</v>
      </c>
      <c r="B4624" s="21">
        <v>4</v>
      </c>
      <c r="C4624" s="21">
        <v>0</v>
      </c>
      <c r="D4624" s="21" t="s">
        <v>75</v>
      </c>
      <c r="E4624" s="21" t="s">
        <v>73</v>
      </c>
      <c r="F4624" s="21" t="s">
        <v>71</v>
      </c>
      <c r="G4624" s="21">
        <v>0</v>
      </c>
      <c r="H4624" s="21">
        <v>8</v>
      </c>
    </row>
    <row r="4625" spans="1:8" x14ac:dyDescent="0.25">
      <c r="A4625" s="21">
        <v>2035</v>
      </c>
      <c r="B4625" s="21">
        <v>4</v>
      </c>
      <c r="C4625" s="21">
        <v>0</v>
      </c>
      <c r="D4625" s="21" t="s">
        <v>75</v>
      </c>
      <c r="E4625" s="21" t="s">
        <v>73</v>
      </c>
      <c r="F4625" s="21" t="s">
        <v>71</v>
      </c>
      <c r="G4625" s="21">
        <v>1</v>
      </c>
      <c r="H4625" s="21">
        <v>58</v>
      </c>
    </row>
    <row r="4626" spans="1:8" x14ac:dyDescent="0.25">
      <c r="A4626" s="21">
        <v>2035</v>
      </c>
      <c r="B4626" s="21">
        <v>4</v>
      </c>
      <c r="C4626" s="21">
        <v>0</v>
      </c>
      <c r="D4626" s="21" t="s">
        <v>75</v>
      </c>
      <c r="E4626" s="21" t="s">
        <v>73</v>
      </c>
      <c r="F4626" s="21" t="s">
        <v>71</v>
      </c>
      <c r="G4626" s="21">
        <v>2</v>
      </c>
      <c r="H4626" s="21">
        <v>155</v>
      </c>
    </row>
    <row r="4627" spans="1:8" x14ac:dyDescent="0.25">
      <c r="A4627" s="21">
        <v>2035</v>
      </c>
      <c r="B4627" s="21">
        <v>4</v>
      </c>
      <c r="C4627" s="21">
        <v>0</v>
      </c>
      <c r="D4627" s="21" t="s">
        <v>75</v>
      </c>
      <c r="E4627" s="21" t="s">
        <v>73</v>
      </c>
      <c r="F4627" s="21" t="s">
        <v>71</v>
      </c>
      <c r="G4627" s="21">
        <v>3</v>
      </c>
      <c r="H4627" s="21">
        <v>65</v>
      </c>
    </row>
    <row r="4628" spans="1:8" x14ac:dyDescent="0.25">
      <c r="A4628" s="21">
        <v>2035</v>
      </c>
      <c r="B4628" s="21">
        <v>4</v>
      </c>
      <c r="C4628" s="21">
        <v>0</v>
      </c>
      <c r="D4628" s="21" t="s">
        <v>75</v>
      </c>
      <c r="E4628" s="21" t="s">
        <v>73</v>
      </c>
      <c r="F4628" s="21" t="s">
        <v>71</v>
      </c>
      <c r="G4628" s="21">
        <v>4</v>
      </c>
      <c r="H4628" s="21">
        <v>42</v>
      </c>
    </row>
    <row r="4629" spans="1:8" x14ac:dyDescent="0.25">
      <c r="A4629" s="21">
        <v>2035</v>
      </c>
      <c r="B4629" s="21">
        <v>4</v>
      </c>
      <c r="C4629" s="21">
        <v>0</v>
      </c>
      <c r="D4629" s="21" t="s">
        <v>75</v>
      </c>
      <c r="E4629" s="21" t="s">
        <v>73</v>
      </c>
      <c r="F4629" s="21" t="s">
        <v>72</v>
      </c>
      <c r="G4629" s="21">
        <v>0</v>
      </c>
      <c r="H4629" s="21">
        <v>3</v>
      </c>
    </row>
    <row r="4630" spans="1:8" x14ac:dyDescent="0.25">
      <c r="A4630" s="21">
        <v>2035</v>
      </c>
      <c r="B4630" s="21">
        <v>4</v>
      </c>
      <c r="C4630" s="21">
        <v>0</v>
      </c>
      <c r="D4630" s="21" t="s">
        <v>75</v>
      </c>
      <c r="E4630" s="21" t="s">
        <v>73</v>
      </c>
      <c r="F4630" s="21" t="s">
        <v>72</v>
      </c>
      <c r="G4630" s="21">
        <v>1</v>
      </c>
      <c r="H4630" s="21">
        <v>23</v>
      </c>
    </row>
    <row r="4631" spans="1:8" x14ac:dyDescent="0.25">
      <c r="A4631" s="21">
        <v>2035</v>
      </c>
      <c r="B4631" s="21">
        <v>4</v>
      </c>
      <c r="C4631" s="21">
        <v>0</v>
      </c>
      <c r="D4631" s="21" t="s">
        <v>75</v>
      </c>
      <c r="E4631" s="21" t="s">
        <v>73</v>
      </c>
      <c r="F4631" s="21" t="s">
        <v>72</v>
      </c>
      <c r="G4631" s="21">
        <v>2</v>
      </c>
      <c r="H4631" s="21">
        <v>110</v>
      </c>
    </row>
    <row r="4632" spans="1:8" x14ac:dyDescent="0.25">
      <c r="A4632" s="21">
        <v>2035</v>
      </c>
      <c r="B4632" s="21">
        <v>4</v>
      </c>
      <c r="C4632" s="21">
        <v>0</v>
      </c>
      <c r="D4632" s="21" t="s">
        <v>75</v>
      </c>
      <c r="E4632" s="21" t="s">
        <v>73</v>
      </c>
      <c r="F4632" s="21" t="s">
        <v>72</v>
      </c>
      <c r="G4632" s="21">
        <v>3</v>
      </c>
      <c r="H4632" s="21">
        <v>62</v>
      </c>
    </row>
    <row r="4633" spans="1:8" x14ac:dyDescent="0.25">
      <c r="A4633" s="21">
        <v>2035</v>
      </c>
      <c r="B4633" s="21">
        <v>4</v>
      </c>
      <c r="C4633" s="21">
        <v>0</v>
      </c>
      <c r="D4633" s="21" t="s">
        <v>75</v>
      </c>
      <c r="E4633" s="21" t="s">
        <v>73</v>
      </c>
      <c r="F4633" s="21" t="s">
        <v>72</v>
      </c>
      <c r="G4633" s="21">
        <v>4</v>
      </c>
      <c r="H4633" s="21">
        <v>36</v>
      </c>
    </row>
    <row r="4634" spans="1:8" x14ac:dyDescent="0.25">
      <c r="A4634" s="21">
        <v>2035</v>
      </c>
      <c r="B4634" s="21">
        <v>4</v>
      </c>
      <c r="C4634" s="21">
        <v>0</v>
      </c>
      <c r="D4634" s="21" t="s">
        <v>75</v>
      </c>
      <c r="E4634" s="21" t="s">
        <v>76</v>
      </c>
      <c r="F4634" s="21" t="s">
        <v>71</v>
      </c>
      <c r="G4634" s="21">
        <v>0</v>
      </c>
      <c r="H4634" s="21">
        <v>6</v>
      </c>
    </row>
    <row r="4635" spans="1:8" x14ac:dyDescent="0.25">
      <c r="A4635" s="21">
        <v>2035</v>
      </c>
      <c r="B4635" s="21">
        <v>4</v>
      </c>
      <c r="C4635" s="21">
        <v>0</v>
      </c>
      <c r="D4635" s="21" t="s">
        <v>75</v>
      </c>
      <c r="E4635" s="21" t="s">
        <v>76</v>
      </c>
      <c r="F4635" s="21" t="s">
        <v>71</v>
      </c>
      <c r="G4635" s="21">
        <v>1</v>
      </c>
      <c r="H4635" s="21">
        <v>9</v>
      </c>
    </row>
    <row r="4636" spans="1:8" x14ac:dyDescent="0.25">
      <c r="A4636" s="21">
        <v>2035</v>
      </c>
      <c r="B4636" s="21">
        <v>4</v>
      </c>
      <c r="C4636" s="21">
        <v>0</v>
      </c>
      <c r="D4636" s="21" t="s">
        <v>75</v>
      </c>
      <c r="E4636" s="21" t="s">
        <v>76</v>
      </c>
      <c r="F4636" s="21" t="s">
        <v>71</v>
      </c>
      <c r="G4636" s="21">
        <v>2</v>
      </c>
      <c r="H4636" s="21">
        <v>26</v>
      </c>
    </row>
    <row r="4637" spans="1:8" x14ac:dyDescent="0.25">
      <c r="A4637" s="21">
        <v>2035</v>
      </c>
      <c r="B4637" s="21">
        <v>4</v>
      </c>
      <c r="C4637" s="21">
        <v>0</v>
      </c>
      <c r="D4637" s="21" t="s">
        <v>75</v>
      </c>
      <c r="E4637" s="21" t="s">
        <v>76</v>
      </c>
      <c r="F4637" s="21" t="s">
        <v>71</v>
      </c>
      <c r="G4637" s="21">
        <v>3</v>
      </c>
      <c r="H4637" s="21">
        <v>15</v>
      </c>
    </row>
    <row r="4638" spans="1:8" x14ac:dyDescent="0.25">
      <c r="A4638" s="21">
        <v>2035</v>
      </c>
      <c r="B4638" s="21">
        <v>4</v>
      </c>
      <c r="C4638" s="21">
        <v>0</v>
      </c>
      <c r="D4638" s="21" t="s">
        <v>75</v>
      </c>
      <c r="E4638" s="21" t="s">
        <v>76</v>
      </c>
      <c r="F4638" s="21" t="s">
        <v>71</v>
      </c>
      <c r="G4638" s="21">
        <v>4</v>
      </c>
      <c r="H4638" s="21">
        <v>5</v>
      </c>
    </row>
    <row r="4639" spans="1:8" x14ac:dyDescent="0.25">
      <c r="A4639" s="21">
        <v>2035</v>
      </c>
      <c r="B4639" s="21">
        <v>4</v>
      </c>
      <c r="C4639" s="21">
        <v>0</v>
      </c>
      <c r="D4639" s="21" t="s">
        <v>75</v>
      </c>
      <c r="E4639" s="21" t="s">
        <v>76</v>
      </c>
      <c r="F4639" s="21" t="s">
        <v>72</v>
      </c>
      <c r="G4639" s="21">
        <v>0</v>
      </c>
      <c r="H4639" s="21">
        <v>58</v>
      </c>
    </row>
    <row r="4640" spans="1:8" x14ac:dyDescent="0.25">
      <c r="A4640" s="21">
        <v>2035</v>
      </c>
      <c r="B4640" s="21">
        <v>4</v>
      </c>
      <c r="C4640" s="21">
        <v>0</v>
      </c>
      <c r="D4640" s="21" t="s">
        <v>75</v>
      </c>
      <c r="E4640" s="21" t="s">
        <v>76</v>
      </c>
      <c r="F4640" s="21" t="s">
        <v>72</v>
      </c>
      <c r="G4640" s="21">
        <v>1</v>
      </c>
      <c r="H4640" s="21">
        <v>220</v>
      </c>
    </row>
    <row r="4641" spans="1:8" x14ac:dyDescent="0.25">
      <c r="A4641" s="21">
        <v>2035</v>
      </c>
      <c r="B4641" s="21">
        <v>4</v>
      </c>
      <c r="C4641" s="21">
        <v>0</v>
      </c>
      <c r="D4641" s="21" t="s">
        <v>75</v>
      </c>
      <c r="E4641" s="21" t="s">
        <v>76</v>
      </c>
      <c r="F4641" s="21" t="s">
        <v>72</v>
      </c>
      <c r="G4641" s="21">
        <v>2</v>
      </c>
      <c r="H4641" s="21">
        <v>450</v>
      </c>
    </row>
    <row r="4642" spans="1:8" x14ac:dyDescent="0.25">
      <c r="A4642" s="21">
        <v>2035</v>
      </c>
      <c r="B4642" s="21">
        <v>4</v>
      </c>
      <c r="C4642" s="21">
        <v>0</v>
      </c>
      <c r="D4642" s="21" t="s">
        <v>75</v>
      </c>
      <c r="E4642" s="21" t="s">
        <v>76</v>
      </c>
      <c r="F4642" s="21" t="s">
        <v>72</v>
      </c>
      <c r="G4642" s="21">
        <v>3</v>
      </c>
      <c r="H4642" s="21">
        <v>146</v>
      </c>
    </row>
    <row r="4643" spans="1:8" x14ac:dyDescent="0.25">
      <c r="A4643" s="21">
        <v>2035</v>
      </c>
      <c r="B4643" s="21">
        <v>4</v>
      </c>
      <c r="C4643" s="21">
        <v>0</v>
      </c>
      <c r="D4643" s="21" t="s">
        <v>75</v>
      </c>
      <c r="E4643" s="21" t="s">
        <v>76</v>
      </c>
      <c r="F4643" s="21" t="s">
        <v>72</v>
      </c>
      <c r="G4643" s="21">
        <v>4</v>
      </c>
      <c r="H4643" s="21">
        <v>99</v>
      </c>
    </row>
    <row r="4644" spans="1:8" x14ac:dyDescent="0.25">
      <c r="A4644" s="21">
        <v>2035</v>
      </c>
      <c r="B4644" s="21">
        <v>4</v>
      </c>
      <c r="C4644" s="21">
        <v>0</v>
      </c>
      <c r="D4644" s="21" t="s">
        <v>69</v>
      </c>
      <c r="E4644" s="21" t="s">
        <v>70</v>
      </c>
      <c r="F4644" s="21" t="s">
        <v>71</v>
      </c>
      <c r="G4644" s="21">
        <v>1</v>
      </c>
      <c r="H4644" s="21">
        <v>2</v>
      </c>
    </row>
    <row r="4645" spans="1:8" x14ac:dyDescent="0.25">
      <c r="A4645" s="21">
        <v>2035</v>
      </c>
      <c r="B4645" s="21">
        <v>4</v>
      </c>
      <c r="C4645" s="21">
        <v>0</v>
      </c>
      <c r="D4645" s="21" t="s">
        <v>69</v>
      </c>
      <c r="E4645" s="21" t="s">
        <v>70</v>
      </c>
      <c r="F4645" s="21" t="s">
        <v>71</v>
      </c>
      <c r="G4645" s="21">
        <v>2</v>
      </c>
      <c r="H4645" s="21">
        <v>5</v>
      </c>
    </row>
    <row r="4646" spans="1:8" x14ac:dyDescent="0.25">
      <c r="A4646" s="21">
        <v>2035</v>
      </c>
      <c r="B4646" s="21">
        <v>4</v>
      </c>
      <c r="C4646" s="21">
        <v>0</v>
      </c>
      <c r="D4646" s="21" t="s">
        <v>69</v>
      </c>
      <c r="E4646" s="21" t="s">
        <v>70</v>
      </c>
      <c r="F4646" s="21" t="s">
        <v>71</v>
      </c>
      <c r="G4646" s="21">
        <v>3</v>
      </c>
      <c r="H4646" s="21">
        <v>5</v>
      </c>
    </row>
    <row r="4647" spans="1:8" x14ac:dyDescent="0.25">
      <c r="A4647" s="21">
        <v>2035</v>
      </c>
      <c r="B4647" s="21">
        <v>4</v>
      </c>
      <c r="C4647" s="21">
        <v>0</v>
      </c>
      <c r="D4647" s="21" t="s">
        <v>69</v>
      </c>
      <c r="E4647" s="21" t="s">
        <v>70</v>
      </c>
      <c r="F4647" s="21" t="s">
        <v>72</v>
      </c>
      <c r="G4647" s="21">
        <v>0</v>
      </c>
      <c r="H4647" s="21">
        <v>1</v>
      </c>
    </row>
    <row r="4648" spans="1:8" x14ac:dyDescent="0.25">
      <c r="A4648" s="21">
        <v>2035</v>
      </c>
      <c r="B4648" s="21">
        <v>4</v>
      </c>
      <c r="C4648" s="21">
        <v>0</v>
      </c>
      <c r="D4648" s="21" t="s">
        <v>69</v>
      </c>
      <c r="E4648" s="21" t="s">
        <v>70</v>
      </c>
      <c r="F4648" s="21" t="s">
        <v>72</v>
      </c>
      <c r="G4648" s="21">
        <v>1</v>
      </c>
      <c r="H4648" s="21">
        <v>107</v>
      </c>
    </row>
    <row r="4649" spans="1:8" x14ac:dyDescent="0.25">
      <c r="A4649" s="21">
        <v>2035</v>
      </c>
      <c r="B4649" s="21">
        <v>4</v>
      </c>
      <c r="C4649" s="21">
        <v>0</v>
      </c>
      <c r="D4649" s="21" t="s">
        <v>69</v>
      </c>
      <c r="E4649" s="21" t="s">
        <v>70</v>
      </c>
      <c r="F4649" s="21" t="s">
        <v>72</v>
      </c>
      <c r="G4649" s="21">
        <v>2</v>
      </c>
      <c r="H4649" s="21">
        <v>357</v>
      </c>
    </row>
    <row r="4650" spans="1:8" x14ac:dyDescent="0.25">
      <c r="A4650" s="21">
        <v>2035</v>
      </c>
      <c r="B4650" s="21">
        <v>4</v>
      </c>
      <c r="C4650" s="21">
        <v>0</v>
      </c>
      <c r="D4650" s="21" t="s">
        <v>69</v>
      </c>
      <c r="E4650" s="21" t="s">
        <v>70</v>
      </c>
      <c r="F4650" s="21" t="s">
        <v>72</v>
      </c>
      <c r="G4650" s="21">
        <v>3</v>
      </c>
      <c r="H4650" s="21">
        <v>158</v>
      </c>
    </row>
    <row r="4651" spans="1:8" x14ac:dyDescent="0.25">
      <c r="A4651" s="21">
        <v>2035</v>
      </c>
      <c r="B4651" s="21">
        <v>4</v>
      </c>
      <c r="C4651" s="21">
        <v>0</v>
      </c>
      <c r="D4651" s="21" t="s">
        <v>69</v>
      </c>
      <c r="E4651" s="21" t="s">
        <v>70</v>
      </c>
      <c r="F4651" s="21" t="s">
        <v>72</v>
      </c>
      <c r="G4651" s="21">
        <v>4</v>
      </c>
      <c r="H4651" s="21">
        <v>88</v>
      </c>
    </row>
    <row r="4652" spans="1:8" x14ac:dyDescent="0.25">
      <c r="A4652" s="21">
        <v>2035</v>
      </c>
      <c r="B4652" s="21">
        <v>4</v>
      </c>
      <c r="C4652" s="21">
        <v>0</v>
      </c>
      <c r="D4652" s="21" t="s">
        <v>69</v>
      </c>
      <c r="E4652" s="21" t="s">
        <v>73</v>
      </c>
      <c r="F4652" s="21" t="s">
        <v>71</v>
      </c>
      <c r="G4652" s="21">
        <v>1</v>
      </c>
      <c r="H4652" s="21">
        <v>8</v>
      </c>
    </row>
    <row r="4653" spans="1:8" x14ac:dyDescent="0.25">
      <c r="A4653" s="21">
        <v>2035</v>
      </c>
      <c r="B4653" s="21">
        <v>4</v>
      </c>
      <c r="C4653" s="21">
        <v>0</v>
      </c>
      <c r="D4653" s="21" t="s">
        <v>69</v>
      </c>
      <c r="E4653" s="21" t="s">
        <v>73</v>
      </c>
      <c r="F4653" s="21" t="s">
        <v>71</v>
      </c>
      <c r="G4653" s="21">
        <v>2</v>
      </c>
      <c r="H4653" s="21">
        <v>14</v>
      </c>
    </row>
    <row r="4654" spans="1:8" x14ac:dyDescent="0.25">
      <c r="A4654" s="21">
        <v>2035</v>
      </c>
      <c r="B4654" s="21">
        <v>4</v>
      </c>
      <c r="C4654" s="21">
        <v>0</v>
      </c>
      <c r="D4654" s="21" t="s">
        <v>69</v>
      </c>
      <c r="E4654" s="21" t="s">
        <v>73</v>
      </c>
      <c r="F4654" s="21" t="s">
        <v>71</v>
      </c>
      <c r="G4654" s="21">
        <v>3</v>
      </c>
      <c r="H4654" s="21">
        <v>7</v>
      </c>
    </row>
    <row r="4655" spans="1:8" x14ac:dyDescent="0.25">
      <c r="A4655" s="21">
        <v>2035</v>
      </c>
      <c r="B4655" s="21">
        <v>4</v>
      </c>
      <c r="C4655" s="21">
        <v>0</v>
      </c>
      <c r="D4655" s="21" t="s">
        <v>69</v>
      </c>
      <c r="E4655" s="21" t="s">
        <v>73</v>
      </c>
      <c r="F4655" s="21" t="s">
        <v>71</v>
      </c>
      <c r="G4655" s="21">
        <v>4</v>
      </c>
      <c r="H4655" s="21">
        <v>4</v>
      </c>
    </row>
    <row r="4656" spans="1:8" x14ac:dyDescent="0.25">
      <c r="A4656" s="21">
        <v>2035</v>
      </c>
      <c r="B4656" s="21">
        <v>4</v>
      </c>
      <c r="C4656" s="21">
        <v>0</v>
      </c>
      <c r="D4656" s="21" t="s">
        <v>69</v>
      </c>
      <c r="E4656" s="21" t="s">
        <v>73</v>
      </c>
      <c r="F4656" s="21" t="s">
        <v>72</v>
      </c>
      <c r="G4656" s="21">
        <v>0</v>
      </c>
      <c r="H4656" s="21">
        <v>1</v>
      </c>
    </row>
    <row r="4657" spans="1:8" x14ac:dyDescent="0.25">
      <c r="A4657" s="21">
        <v>2035</v>
      </c>
      <c r="B4657" s="21">
        <v>4</v>
      </c>
      <c r="C4657" s="21">
        <v>0</v>
      </c>
      <c r="D4657" s="21" t="s">
        <v>69</v>
      </c>
      <c r="E4657" s="21" t="s">
        <v>73</v>
      </c>
      <c r="F4657" s="21" t="s">
        <v>72</v>
      </c>
      <c r="G4657" s="21">
        <v>1</v>
      </c>
      <c r="H4657" s="21">
        <v>21</v>
      </c>
    </row>
    <row r="4658" spans="1:8" x14ac:dyDescent="0.25">
      <c r="A4658" s="21">
        <v>2035</v>
      </c>
      <c r="B4658" s="21">
        <v>4</v>
      </c>
      <c r="C4658" s="21">
        <v>0</v>
      </c>
      <c r="D4658" s="21" t="s">
        <v>69</v>
      </c>
      <c r="E4658" s="21" t="s">
        <v>73</v>
      </c>
      <c r="F4658" s="21" t="s">
        <v>72</v>
      </c>
      <c r="G4658" s="21">
        <v>2</v>
      </c>
      <c r="H4658" s="21">
        <v>43</v>
      </c>
    </row>
    <row r="4659" spans="1:8" x14ac:dyDescent="0.25">
      <c r="A4659" s="21">
        <v>2035</v>
      </c>
      <c r="B4659" s="21">
        <v>4</v>
      </c>
      <c r="C4659" s="21">
        <v>0</v>
      </c>
      <c r="D4659" s="21" t="s">
        <v>69</v>
      </c>
      <c r="E4659" s="21" t="s">
        <v>73</v>
      </c>
      <c r="F4659" s="21" t="s">
        <v>72</v>
      </c>
      <c r="G4659" s="21">
        <v>3</v>
      </c>
      <c r="H4659" s="21">
        <v>29</v>
      </c>
    </row>
    <row r="4660" spans="1:8" x14ac:dyDescent="0.25">
      <c r="A4660" s="21">
        <v>2035</v>
      </c>
      <c r="B4660" s="21">
        <v>4</v>
      </c>
      <c r="C4660" s="21">
        <v>0</v>
      </c>
      <c r="D4660" s="21" t="s">
        <v>69</v>
      </c>
      <c r="E4660" s="21" t="s">
        <v>73</v>
      </c>
      <c r="F4660" s="21" t="s">
        <v>72</v>
      </c>
      <c r="G4660" s="21">
        <v>4</v>
      </c>
      <c r="H4660" s="21">
        <v>13</v>
      </c>
    </row>
    <row r="4661" spans="1:8" x14ac:dyDescent="0.25">
      <c r="A4661" s="21">
        <v>2035</v>
      </c>
      <c r="B4661" s="21">
        <v>4</v>
      </c>
      <c r="C4661" s="21">
        <v>0</v>
      </c>
      <c r="D4661" s="21" t="s">
        <v>69</v>
      </c>
      <c r="E4661" s="21" t="s">
        <v>76</v>
      </c>
      <c r="F4661" s="21" t="s">
        <v>71</v>
      </c>
      <c r="G4661" s="21">
        <v>1</v>
      </c>
      <c r="H4661" s="21">
        <v>1</v>
      </c>
    </row>
    <row r="4662" spans="1:8" x14ac:dyDescent="0.25">
      <c r="A4662" s="21">
        <v>2035</v>
      </c>
      <c r="B4662" s="21">
        <v>4</v>
      </c>
      <c r="C4662" s="21">
        <v>0</v>
      </c>
      <c r="D4662" s="21" t="s">
        <v>69</v>
      </c>
      <c r="E4662" s="21" t="s">
        <v>76</v>
      </c>
      <c r="F4662" s="21" t="s">
        <v>71</v>
      </c>
      <c r="G4662" s="21">
        <v>2</v>
      </c>
      <c r="H4662" s="21">
        <v>1</v>
      </c>
    </row>
    <row r="4663" spans="1:8" x14ac:dyDescent="0.25">
      <c r="A4663" s="21">
        <v>2035</v>
      </c>
      <c r="B4663" s="21">
        <v>4</v>
      </c>
      <c r="C4663" s="21">
        <v>0</v>
      </c>
      <c r="D4663" s="21" t="s">
        <v>69</v>
      </c>
      <c r="E4663" s="21" t="s">
        <v>76</v>
      </c>
      <c r="F4663" s="21" t="s">
        <v>71</v>
      </c>
      <c r="G4663" s="21">
        <v>4</v>
      </c>
      <c r="H4663" s="21">
        <v>2</v>
      </c>
    </row>
    <row r="4664" spans="1:8" x14ac:dyDescent="0.25">
      <c r="A4664" s="21">
        <v>2035</v>
      </c>
      <c r="B4664" s="21">
        <v>4</v>
      </c>
      <c r="C4664" s="21">
        <v>0</v>
      </c>
      <c r="D4664" s="21" t="s">
        <v>69</v>
      </c>
      <c r="E4664" s="21" t="s">
        <v>76</v>
      </c>
      <c r="F4664" s="21" t="s">
        <v>72</v>
      </c>
      <c r="G4664" s="21">
        <v>0</v>
      </c>
      <c r="H4664" s="21">
        <v>51</v>
      </c>
    </row>
    <row r="4665" spans="1:8" x14ac:dyDescent="0.25">
      <c r="A4665" s="21">
        <v>2035</v>
      </c>
      <c r="B4665" s="21">
        <v>4</v>
      </c>
      <c r="C4665" s="21">
        <v>0</v>
      </c>
      <c r="D4665" s="21" t="s">
        <v>69</v>
      </c>
      <c r="E4665" s="21" t="s">
        <v>76</v>
      </c>
      <c r="F4665" s="21" t="s">
        <v>72</v>
      </c>
      <c r="G4665" s="21">
        <v>1</v>
      </c>
      <c r="H4665" s="21">
        <v>105</v>
      </c>
    </row>
    <row r="4666" spans="1:8" x14ac:dyDescent="0.25">
      <c r="A4666" s="21">
        <v>2035</v>
      </c>
      <c r="B4666" s="21">
        <v>4</v>
      </c>
      <c r="C4666" s="21">
        <v>0</v>
      </c>
      <c r="D4666" s="21" t="s">
        <v>69</v>
      </c>
      <c r="E4666" s="21" t="s">
        <v>76</v>
      </c>
      <c r="F4666" s="21" t="s">
        <v>72</v>
      </c>
      <c r="G4666" s="21">
        <v>2</v>
      </c>
      <c r="H4666" s="21">
        <v>179</v>
      </c>
    </row>
    <row r="4667" spans="1:8" x14ac:dyDescent="0.25">
      <c r="A4667" s="21">
        <v>2035</v>
      </c>
      <c r="B4667" s="21">
        <v>4</v>
      </c>
      <c r="C4667" s="21">
        <v>0</v>
      </c>
      <c r="D4667" s="21" t="s">
        <v>69</v>
      </c>
      <c r="E4667" s="21" t="s">
        <v>76</v>
      </c>
      <c r="F4667" s="21" t="s">
        <v>72</v>
      </c>
      <c r="G4667" s="21">
        <v>3</v>
      </c>
      <c r="H4667" s="21">
        <v>49</v>
      </c>
    </row>
    <row r="4668" spans="1:8" x14ac:dyDescent="0.25">
      <c r="A4668" s="21">
        <v>2035</v>
      </c>
      <c r="B4668" s="21">
        <v>4</v>
      </c>
      <c r="C4668" s="21">
        <v>0</v>
      </c>
      <c r="D4668" s="21" t="s">
        <v>69</v>
      </c>
      <c r="E4668" s="21" t="s">
        <v>76</v>
      </c>
      <c r="F4668" s="21" t="s">
        <v>72</v>
      </c>
      <c r="G4668" s="21">
        <v>4</v>
      </c>
      <c r="H4668" s="21">
        <v>43</v>
      </c>
    </row>
    <row r="4669" spans="1:8" x14ac:dyDescent="0.25">
      <c r="A4669" s="21">
        <v>2035</v>
      </c>
      <c r="B4669" s="21">
        <v>4</v>
      </c>
      <c r="C4669" s="21">
        <v>0</v>
      </c>
      <c r="D4669" s="21" t="s">
        <v>77</v>
      </c>
      <c r="E4669" s="21" t="s">
        <v>70</v>
      </c>
      <c r="F4669" s="21" t="s">
        <v>71</v>
      </c>
      <c r="G4669" s="21">
        <v>0</v>
      </c>
      <c r="H4669" s="21">
        <v>14</v>
      </c>
    </row>
    <row r="4670" spans="1:8" x14ac:dyDescent="0.25">
      <c r="A4670" s="21">
        <v>2035</v>
      </c>
      <c r="B4670" s="21">
        <v>4</v>
      </c>
      <c r="C4670" s="21">
        <v>0</v>
      </c>
      <c r="D4670" s="21" t="s">
        <v>77</v>
      </c>
      <c r="E4670" s="21" t="s">
        <v>70</v>
      </c>
      <c r="F4670" s="21" t="s">
        <v>71</v>
      </c>
      <c r="G4670" s="21">
        <v>1</v>
      </c>
      <c r="H4670" s="21">
        <v>135</v>
      </c>
    </row>
    <row r="4671" spans="1:8" x14ac:dyDescent="0.25">
      <c r="A4671" s="21">
        <v>2035</v>
      </c>
      <c r="B4671" s="21">
        <v>4</v>
      </c>
      <c r="C4671" s="21">
        <v>0</v>
      </c>
      <c r="D4671" s="21" t="s">
        <v>77</v>
      </c>
      <c r="E4671" s="21" t="s">
        <v>70</v>
      </c>
      <c r="F4671" s="21" t="s">
        <v>71</v>
      </c>
      <c r="G4671" s="21">
        <v>2</v>
      </c>
      <c r="H4671" s="21">
        <v>332</v>
      </c>
    </row>
    <row r="4672" spans="1:8" x14ac:dyDescent="0.25">
      <c r="A4672" s="21">
        <v>2035</v>
      </c>
      <c r="B4672" s="21">
        <v>4</v>
      </c>
      <c r="C4672" s="21">
        <v>0</v>
      </c>
      <c r="D4672" s="21" t="s">
        <v>77</v>
      </c>
      <c r="E4672" s="21" t="s">
        <v>70</v>
      </c>
      <c r="F4672" s="21" t="s">
        <v>71</v>
      </c>
      <c r="G4672" s="21">
        <v>3</v>
      </c>
      <c r="H4672" s="21">
        <v>127</v>
      </c>
    </row>
    <row r="4673" spans="1:8" x14ac:dyDescent="0.25">
      <c r="A4673" s="21">
        <v>2035</v>
      </c>
      <c r="B4673" s="21">
        <v>4</v>
      </c>
      <c r="C4673" s="21">
        <v>0</v>
      </c>
      <c r="D4673" s="21" t="s">
        <v>77</v>
      </c>
      <c r="E4673" s="21" t="s">
        <v>70</v>
      </c>
      <c r="F4673" s="21" t="s">
        <v>71</v>
      </c>
      <c r="G4673" s="21">
        <v>4</v>
      </c>
      <c r="H4673" s="21">
        <v>79</v>
      </c>
    </row>
    <row r="4674" spans="1:8" x14ac:dyDescent="0.25">
      <c r="A4674" s="21">
        <v>2035</v>
      </c>
      <c r="B4674" s="21">
        <v>4</v>
      </c>
      <c r="C4674" s="21">
        <v>0</v>
      </c>
      <c r="D4674" s="21" t="s">
        <v>77</v>
      </c>
      <c r="E4674" s="21" t="s">
        <v>70</v>
      </c>
      <c r="F4674" s="21" t="s">
        <v>72</v>
      </c>
      <c r="G4674" s="21">
        <v>0</v>
      </c>
      <c r="H4674" s="21">
        <v>20</v>
      </c>
    </row>
    <row r="4675" spans="1:8" x14ac:dyDescent="0.25">
      <c r="A4675" s="21">
        <v>2035</v>
      </c>
      <c r="B4675" s="21">
        <v>4</v>
      </c>
      <c r="C4675" s="21">
        <v>0</v>
      </c>
      <c r="D4675" s="21" t="s">
        <v>77</v>
      </c>
      <c r="E4675" s="21" t="s">
        <v>70</v>
      </c>
      <c r="F4675" s="21" t="s">
        <v>72</v>
      </c>
      <c r="G4675" s="21">
        <v>1</v>
      </c>
      <c r="H4675" s="21">
        <v>187</v>
      </c>
    </row>
    <row r="4676" spans="1:8" x14ac:dyDescent="0.25">
      <c r="A4676" s="21">
        <v>2035</v>
      </c>
      <c r="B4676" s="21">
        <v>4</v>
      </c>
      <c r="C4676" s="21">
        <v>0</v>
      </c>
      <c r="D4676" s="21" t="s">
        <v>77</v>
      </c>
      <c r="E4676" s="21" t="s">
        <v>70</v>
      </c>
      <c r="F4676" s="21" t="s">
        <v>72</v>
      </c>
      <c r="G4676" s="21">
        <v>2</v>
      </c>
      <c r="H4676" s="21">
        <v>407</v>
      </c>
    </row>
    <row r="4677" spans="1:8" x14ac:dyDescent="0.25">
      <c r="A4677" s="21">
        <v>2035</v>
      </c>
      <c r="B4677" s="21">
        <v>4</v>
      </c>
      <c r="C4677" s="21">
        <v>0</v>
      </c>
      <c r="D4677" s="21" t="s">
        <v>77</v>
      </c>
      <c r="E4677" s="21" t="s">
        <v>70</v>
      </c>
      <c r="F4677" s="21" t="s">
        <v>72</v>
      </c>
      <c r="G4677" s="21">
        <v>3</v>
      </c>
      <c r="H4677" s="21">
        <v>188</v>
      </c>
    </row>
    <row r="4678" spans="1:8" x14ac:dyDescent="0.25">
      <c r="A4678" s="21">
        <v>2035</v>
      </c>
      <c r="B4678" s="21">
        <v>4</v>
      </c>
      <c r="C4678" s="21">
        <v>0</v>
      </c>
      <c r="D4678" s="21" t="s">
        <v>77</v>
      </c>
      <c r="E4678" s="21" t="s">
        <v>70</v>
      </c>
      <c r="F4678" s="21" t="s">
        <v>72</v>
      </c>
      <c r="G4678" s="21">
        <v>4</v>
      </c>
      <c r="H4678" s="21">
        <v>74</v>
      </c>
    </row>
    <row r="4679" spans="1:8" x14ac:dyDescent="0.25">
      <c r="A4679" s="21">
        <v>2035</v>
      </c>
      <c r="B4679" s="21">
        <v>4</v>
      </c>
      <c r="C4679" s="21">
        <v>0</v>
      </c>
      <c r="D4679" s="21" t="s">
        <v>77</v>
      </c>
      <c r="E4679" s="21" t="s">
        <v>73</v>
      </c>
      <c r="F4679" s="21" t="s">
        <v>71</v>
      </c>
      <c r="G4679" s="21">
        <v>0</v>
      </c>
      <c r="H4679" s="21">
        <v>42</v>
      </c>
    </row>
    <row r="4680" spans="1:8" x14ac:dyDescent="0.25">
      <c r="A4680" s="21">
        <v>2035</v>
      </c>
      <c r="B4680" s="21">
        <v>4</v>
      </c>
      <c r="C4680" s="21">
        <v>0</v>
      </c>
      <c r="D4680" s="21" t="s">
        <v>77</v>
      </c>
      <c r="E4680" s="21" t="s">
        <v>73</v>
      </c>
      <c r="F4680" s="21" t="s">
        <v>71</v>
      </c>
      <c r="G4680" s="21">
        <v>1</v>
      </c>
      <c r="H4680" s="21">
        <v>184</v>
      </c>
    </row>
    <row r="4681" spans="1:8" x14ac:dyDescent="0.25">
      <c r="A4681" s="21">
        <v>2035</v>
      </c>
      <c r="B4681" s="21">
        <v>4</v>
      </c>
      <c r="C4681" s="21">
        <v>0</v>
      </c>
      <c r="D4681" s="21" t="s">
        <v>77</v>
      </c>
      <c r="E4681" s="21" t="s">
        <v>73</v>
      </c>
      <c r="F4681" s="21" t="s">
        <v>71</v>
      </c>
      <c r="G4681" s="21">
        <v>2</v>
      </c>
      <c r="H4681" s="21">
        <v>345</v>
      </c>
    </row>
    <row r="4682" spans="1:8" x14ac:dyDescent="0.25">
      <c r="A4682" s="21">
        <v>2035</v>
      </c>
      <c r="B4682" s="21">
        <v>4</v>
      </c>
      <c r="C4682" s="21">
        <v>0</v>
      </c>
      <c r="D4682" s="21" t="s">
        <v>77</v>
      </c>
      <c r="E4682" s="21" t="s">
        <v>73</v>
      </c>
      <c r="F4682" s="21" t="s">
        <v>71</v>
      </c>
      <c r="G4682" s="21">
        <v>3</v>
      </c>
      <c r="H4682" s="21">
        <v>163</v>
      </c>
    </row>
    <row r="4683" spans="1:8" x14ac:dyDescent="0.25">
      <c r="A4683" s="21">
        <v>2035</v>
      </c>
      <c r="B4683" s="21">
        <v>4</v>
      </c>
      <c r="C4683" s="21">
        <v>0</v>
      </c>
      <c r="D4683" s="21" t="s">
        <v>77</v>
      </c>
      <c r="E4683" s="21" t="s">
        <v>73</v>
      </c>
      <c r="F4683" s="21" t="s">
        <v>71</v>
      </c>
      <c r="G4683" s="21">
        <v>4</v>
      </c>
      <c r="H4683" s="21">
        <v>106</v>
      </c>
    </row>
    <row r="4684" spans="1:8" x14ac:dyDescent="0.25">
      <c r="A4684" s="21">
        <v>2035</v>
      </c>
      <c r="B4684" s="21">
        <v>4</v>
      </c>
      <c r="C4684" s="21">
        <v>0</v>
      </c>
      <c r="D4684" s="21" t="s">
        <v>77</v>
      </c>
      <c r="E4684" s="21" t="s">
        <v>73</v>
      </c>
      <c r="F4684" s="21" t="s">
        <v>72</v>
      </c>
      <c r="G4684" s="21">
        <v>0</v>
      </c>
      <c r="H4684" s="21">
        <v>13</v>
      </c>
    </row>
    <row r="4685" spans="1:8" x14ac:dyDescent="0.25">
      <c r="A4685" s="21">
        <v>2035</v>
      </c>
      <c r="B4685" s="21">
        <v>4</v>
      </c>
      <c r="C4685" s="21">
        <v>0</v>
      </c>
      <c r="D4685" s="21" t="s">
        <v>77</v>
      </c>
      <c r="E4685" s="21" t="s">
        <v>73</v>
      </c>
      <c r="F4685" s="21" t="s">
        <v>72</v>
      </c>
      <c r="G4685" s="21">
        <v>1</v>
      </c>
      <c r="H4685" s="21">
        <v>28</v>
      </c>
    </row>
    <row r="4686" spans="1:8" x14ac:dyDescent="0.25">
      <c r="A4686" s="21">
        <v>2035</v>
      </c>
      <c r="B4686" s="21">
        <v>4</v>
      </c>
      <c r="C4686" s="21">
        <v>0</v>
      </c>
      <c r="D4686" s="21" t="s">
        <v>77</v>
      </c>
      <c r="E4686" s="21" t="s">
        <v>73</v>
      </c>
      <c r="F4686" s="21" t="s">
        <v>72</v>
      </c>
      <c r="G4686" s="21">
        <v>2</v>
      </c>
      <c r="H4686" s="21">
        <v>44</v>
      </c>
    </row>
    <row r="4687" spans="1:8" x14ac:dyDescent="0.25">
      <c r="A4687" s="21">
        <v>2035</v>
      </c>
      <c r="B4687" s="21">
        <v>4</v>
      </c>
      <c r="C4687" s="21">
        <v>0</v>
      </c>
      <c r="D4687" s="21" t="s">
        <v>77</v>
      </c>
      <c r="E4687" s="21" t="s">
        <v>73</v>
      </c>
      <c r="F4687" s="21" t="s">
        <v>72</v>
      </c>
      <c r="G4687" s="21">
        <v>3</v>
      </c>
      <c r="H4687" s="21">
        <v>31</v>
      </c>
    </row>
    <row r="4688" spans="1:8" x14ac:dyDescent="0.25">
      <c r="A4688" s="21">
        <v>2035</v>
      </c>
      <c r="B4688" s="21">
        <v>4</v>
      </c>
      <c r="C4688" s="21">
        <v>0</v>
      </c>
      <c r="D4688" s="21" t="s">
        <v>77</v>
      </c>
      <c r="E4688" s="21" t="s">
        <v>73</v>
      </c>
      <c r="F4688" s="21" t="s">
        <v>72</v>
      </c>
      <c r="G4688" s="21">
        <v>4</v>
      </c>
      <c r="H4688" s="21">
        <v>14</v>
      </c>
    </row>
    <row r="4689" spans="1:8" x14ac:dyDescent="0.25">
      <c r="A4689" s="21">
        <v>2035</v>
      </c>
      <c r="B4689" s="21">
        <v>4</v>
      </c>
      <c r="C4689" s="21">
        <v>0</v>
      </c>
      <c r="D4689" s="21" t="s">
        <v>77</v>
      </c>
      <c r="E4689" s="21" t="s">
        <v>76</v>
      </c>
      <c r="F4689" s="21" t="s">
        <v>71</v>
      </c>
      <c r="G4689" s="21">
        <v>0</v>
      </c>
      <c r="H4689" s="21">
        <v>24</v>
      </c>
    </row>
    <row r="4690" spans="1:8" x14ac:dyDescent="0.25">
      <c r="A4690" s="21">
        <v>2035</v>
      </c>
      <c r="B4690" s="21">
        <v>4</v>
      </c>
      <c r="C4690" s="21">
        <v>0</v>
      </c>
      <c r="D4690" s="21" t="s">
        <v>77</v>
      </c>
      <c r="E4690" s="21" t="s">
        <v>76</v>
      </c>
      <c r="F4690" s="21" t="s">
        <v>71</v>
      </c>
      <c r="G4690" s="21">
        <v>1</v>
      </c>
      <c r="H4690" s="21">
        <v>37</v>
      </c>
    </row>
    <row r="4691" spans="1:8" x14ac:dyDescent="0.25">
      <c r="A4691" s="21">
        <v>2035</v>
      </c>
      <c r="B4691" s="21">
        <v>4</v>
      </c>
      <c r="C4691" s="21">
        <v>0</v>
      </c>
      <c r="D4691" s="21" t="s">
        <v>77</v>
      </c>
      <c r="E4691" s="21" t="s">
        <v>76</v>
      </c>
      <c r="F4691" s="21" t="s">
        <v>71</v>
      </c>
      <c r="G4691" s="21">
        <v>2</v>
      </c>
      <c r="H4691" s="21">
        <v>37</v>
      </c>
    </row>
    <row r="4692" spans="1:8" x14ac:dyDescent="0.25">
      <c r="A4692" s="21">
        <v>2035</v>
      </c>
      <c r="B4692" s="21">
        <v>4</v>
      </c>
      <c r="C4692" s="21">
        <v>0</v>
      </c>
      <c r="D4692" s="21" t="s">
        <v>77</v>
      </c>
      <c r="E4692" s="21" t="s">
        <v>76</v>
      </c>
      <c r="F4692" s="21" t="s">
        <v>71</v>
      </c>
      <c r="G4692" s="21">
        <v>3</v>
      </c>
      <c r="H4692" s="21">
        <v>11</v>
      </c>
    </row>
    <row r="4693" spans="1:8" x14ac:dyDescent="0.25">
      <c r="A4693" s="21">
        <v>2035</v>
      </c>
      <c r="B4693" s="21">
        <v>4</v>
      </c>
      <c r="C4693" s="21">
        <v>0</v>
      </c>
      <c r="D4693" s="21" t="s">
        <v>77</v>
      </c>
      <c r="E4693" s="21" t="s">
        <v>76</v>
      </c>
      <c r="F4693" s="21" t="s">
        <v>71</v>
      </c>
      <c r="G4693" s="21">
        <v>4</v>
      </c>
      <c r="H4693" s="21">
        <v>14</v>
      </c>
    </row>
    <row r="4694" spans="1:8" x14ac:dyDescent="0.25">
      <c r="A4694" s="21">
        <v>2035</v>
      </c>
      <c r="B4694" s="21">
        <v>4</v>
      </c>
      <c r="C4694" s="21">
        <v>0</v>
      </c>
      <c r="D4694" s="21" t="s">
        <v>77</v>
      </c>
      <c r="E4694" s="21" t="s">
        <v>76</v>
      </c>
      <c r="F4694" s="21" t="s">
        <v>72</v>
      </c>
      <c r="G4694" s="21">
        <v>0</v>
      </c>
      <c r="H4694" s="21">
        <v>71</v>
      </c>
    </row>
    <row r="4695" spans="1:8" x14ac:dyDescent="0.25">
      <c r="A4695" s="21">
        <v>2035</v>
      </c>
      <c r="B4695" s="21">
        <v>4</v>
      </c>
      <c r="C4695" s="21">
        <v>0</v>
      </c>
      <c r="D4695" s="21" t="s">
        <v>77</v>
      </c>
      <c r="E4695" s="21" t="s">
        <v>76</v>
      </c>
      <c r="F4695" s="21" t="s">
        <v>72</v>
      </c>
      <c r="G4695" s="21">
        <v>1</v>
      </c>
      <c r="H4695" s="21">
        <v>67</v>
      </c>
    </row>
    <row r="4696" spans="1:8" x14ac:dyDescent="0.25">
      <c r="A4696" s="21">
        <v>2035</v>
      </c>
      <c r="B4696" s="21">
        <v>4</v>
      </c>
      <c r="C4696" s="21">
        <v>0</v>
      </c>
      <c r="D4696" s="21" t="s">
        <v>77</v>
      </c>
      <c r="E4696" s="21" t="s">
        <v>76</v>
      </c>
      <c r="F4696" s="21" t="s">
        <v>72</v>
      </c>
      <c r="G4696" s="21">
        <v>2</v>
      </c>
      <c r="H4696" s="21">
        <v>90</v>
      </c>
    </row>
    <row r="4697" spans="1:8" x14ac:dyDescent="0.25">
      <c r="A4697" s="21">
        <v>2035</v>
      </c>
      <c r="B4697" s="21">
        <v>4</v>
      </c>
      <c r="C4697" s="21">
        <v>0</v>
      </c>
      <c r="D4697" s="21" t="s">
        <v>77</v>
      </c>
      <c r="E4697" s="21" t="s">
        <v>76</v>
      </c>
      <c r="F4697" s="21" t="s">
        <v>72</v>
      </c>
      <c r="G4697" s="21">
        <v>3</v>
      </c>
      <c r="H4697" s="21">
        <v>32</v>
      </c>
    </row>
    <row r="4698" spans="1:8" x14ac:dyDescent="0.25">
      <c r="A4698" s="21">
        <v>2035</v>
      </c>
      <c r="B4698" s="21">
        <v>4</v>
      </c>
      <c r="C4698" s="21">
        <v>0</v>
      </c>
      <c r="D4698" s="21" t="s">
        <v>77</v>
      </c>
      <c r="E4698" s="21" t="s">
        <v>76</v>
      </c>
      <c r="F4698" s="21" t="s">
        <v>72</v>
      </c>
      <c r="G4698" s="21">
        <v>4</v>
      </c>
      <c r="H4698" s="21">
        <v>22</v>
      </c>
    </row>
    <row r="4699" spans="1:8" x14ac:dyDescent="0.25">
      <c r="A4699" s="21">
        <v>2035</v>
      </c>
      <c r="B4699" s="21">
        <v>4</v>
      </c>
      <c r="C4699" s="21">
        <v>0</v>
      </c>
      <c r="D4699" s="21" t="s">
        <v>79</v>
      </c>
      <c r="E4699" s="21" t="s">
        <v>70</v>
      </c>
      <c r="F4699" s="21" t="s">
        <v>71</v>
      </c>
      <c r="G4699" s="21">
        <v>0</v>
      </c>
      <c r="H4699" s="21">
        <v>5</v>
      </c>
    </row>
    <row r="4700" spans="1:8" x14ac:dyDescent="0.25">
      <c r="A4700" s="21">
        <v>2035</v>
      </c>
      <c r="B4700" s="21">
        <v>4</v>
      </c>
      <c r="C4700" s="21">
        <v>0</v>
      </c>
      <c r="D4700" s="21" t="s">
        <v>79</v>
      </c>
      <c r="E4700" s="21" t="s">
        <v>70</v>
      </c>
      <c r="F4700" s="21" t="s">
        <v>71</v>
      </c>
      <c r="G4700" s="21">
        <v>1</v>
      </c>
      <c r="H4700" s="21">
        <v>27</v>
      </c>
    </row>
    <row r="4701" spans="1:8" x14ac:dyDescent="0.25">
      <c r="A4701" s="21">
        <v>2035</v>
      </c>
      <c r="B4701" s="21">
        <v>4</v>
      </c>
      <c r="C4701" s="21">
        <v>0</v>
      </c>
      <c r="D4701" s="21" t="s">
        <v>79</v>
      </c>
      <c r="E4701" s="21" t="s">
        <v>70</v>
      </c>
      <c r="F4701" s="21" t="s">
        <v>71</v>
      </c>
      <c r="G4701" s="21">
        <v>2</v>
      </c>
      <c r="H4701" s="21">
        <v>80</v>
      </c>
    </row>
    <row r="4702" spans="1:8" x14ac:dyDescent="0.25">
      <c r="A4702" s="21">
        <v>2035</v>
      </c>
      <c r="B4702" s="21">
        <v>4</v>
      </c>
      <c r="C4702" s="21">
        <v>0</v>
      </c>
      <c r="D4702" s="21" t="s">
        <v>79</v>
      </c>
      <c r="E4702" s="21" t="s">
        <v>70</v>
      </c>
      <c r="F4702" s="21" t="s">
        <v>71</v>
      </c>
      <c r="G4702" s="21">
        <v>3</v>
      </c>
      <c r="H4702" s="21">
        <v>22</v>
      </c>
    </row>
    <row r="4703" spans="1:8" x14ac:dyDescent="0.25">
      <c r="A4703" s="21">
        <v>2035</v>
      </c>
      <c r="B4703" s="21">
        <v>4</v>
      </c>
      <c r="C4703" s="21">
        <v>0</v>
      </c>
      <c r="D4703" s="21" t="s">
        <v>79</v>
      </c>
      <c r="E4703" s="21" t="s">
        <v>70</v>
      </c>
      <c r="F4703" s="21" t="s">
        <v>71</v>
      </c>
      <c r="G4703" s="21">
        <v>4</v>
      </c>
      <c r="H4703" s="21">
        <v>13</v>
      </c>
    </row>
    <row r="4704" spans="1:8" x14ac:dyDescent="0.25">
      <c r="A4704" s="21">
        <v>2035</v>
      </c>
      <c r="B4704" s="21">
        <v>4</v>
      </c>
      <c r="C4704" s="21">
        <v>0</v>
      </c>
      <c r="D4704" s="21" t="s">
        <v>79</v>
      </c>
      <c r="E4704" s="21" t="s">
        <v>70</v>
      </c>
      <c r="F4704" s="21" t="s">
        <v>72</v>
      </c>
      <c r="G4704" s="21">
        <v>0</v>
      </c>
      <c r="H4704" s="21">
        <v>17</v>
      </c>
    </row>
    <row r="4705" spans="1:8" x14ac:dyDescent="0.25">
      <c r="A4705" s="21">
        <v>2035</v>
      </c>
      <c r="B4705" s="21">
        <v>4</v>
      </c>
      <c r="C4705" s="21">
        <v>0</v>
      </c>
      <c r="D4705" s="21" t="s">
        <v>79</v>
      </c>
      <c r="E4705" s="21" t="s">
        <v>70</v>
      </c>
      <c r="F4705" s="21" t="s">
        <v>72</v>
      </c>
      <c r="G4705" s="21">
        <v>1</v>
      </c>
      <c r="H4705" s="21">
        <v>134</v>
      </c>
    </row>
    <row r="4706" spans="1:8" x14ac:dyDescent="0.25">
      <c r="A4706" s="21">
        <v>2035</v>
      </c>
      <c r="B4706" s="21">
        <v>4</v>
      </c>
      <c r="C4706" s="21">
        <v>0</v>
      </c>
      <c r="D4706" s="21" t="s">
        <v>79</v>
      </c>
      <c r="E4706" s="21" t="s">
        <v>70</v>
      </c>
      <c r="F4706" s="21" t="s">
        <v>72</v>
      </c>
      <c r="G4706" s="21">
        <v>2</v>
      </c>
      <c r="H4706" s="21">
        <v>206</v>
      </c>
    </row>
    <row r="4707" spans="1:8" x14ac:dyDescent="0.25">
      <c r="A4707" s="21">
        <v>2035</v>
      </c>
      <c r="B4707" s="21">
        <v>4</v>
      </c>
      <c r="C4707" s="21">
        <v>0</v>
      </c>
      <c r="D4707" s="21" t="s">
        <v>79</v>
      </c>
      <c r="E4707" s="21" t="s">
        <v>70</v>
      </c>
      <c r="F4707" s="21" t="s">
        <v>72</v>
      </c>
      <c r="G4707" s="21">
        <v>3</v>
      </c>
      <c r="H4707" s="21">
        <v>92</v>
      </c>
    </row>
    <row r="4708" spans="1:8" x14ac:dyDescent="0.25">
      <c r="A4708" s="21">
        <v>2035</v>
      </c>
      <c r="B4708" s="21">
        <v>4</v>
      </c>
      <c r="C4708" s="21">
        <v>0</v>
      </c>
      <c r="D4708" s="21" t="s">
        <v>79</v>
      </c>
      <c r="E4708" s="21" t="s">
        <v>70</v>
      </c>
      <c r="F4708" s="21" t="s">
        <v>72</v>
      </c>
      <c r="G4708" s="21">
        <v>4</v>
      </c>
      <c r="H4708" s="21">
        <v>42</v>
      </c>
    </row>
    <row r="4709" spans="1:8" x14ac:dyDescent="0.25">
      <c r="A4709" s="21">
        <v>2035</v>
      </c>
      <c r="B4709" s="21">
        <v>4</v>
      </c>
      <c r="C4709" s="21">
        <v>0</v>
      </c>
      <c r="D4709" s="21" t="s">
        <v>79</v>
      </c>
      <c r="E4709" s="21" t="s">
        <v>73</v>
      </c>
      <c r="F4709" s="21" t="s">
        <v>71</v>
      </c>
      <c r="G4709" s="21">
        <v>0</v>
      </c>
      <c r="H4709" s="21">
        <v>20</v>
      </c>
    </row>
    <row r="4710" spans="1:8" x14ac:dyDescent="0.25">
      <c r="A4710" s="21">
        <v>2035</v>
      </c>
      <c r="B4710" s="21">
        <v>4</v>
      </c>
      <c r="C4710" s="21">
        <v>0</v>
      </c>
      <c r="D4710" s="21" t="s">
        <v>79</v>
      </c>
      <c r="E4710" s="21" t="s">
        <v>73</v>
      </c>
      <c r="F4710" s="21" t="s">
        <v>71</v>
      </c>
      <c r="G4710" s="21">
        <v>1</v>
      </c>
      <c r="H4710" s="21">
        <v>84</v>
      </c>
    </row>
    <row r="4711" spans="1:8" x14ac:dyDescent="0.25">
      <c r="A4711" s="21">
        <v>2035</v>
      </c>
      <c r="B4711" s="21">
        <v>4</v>
      </c>
      <c r="C4711" s="21">
        <v>0</v>
      </c>
      <c r="D4711" s="21" t="s">
        <v>79</v>
      </c>
      <c r="E4711" s="21" t="s">
        <v>73</v>
      </c>
      <c r="F4711" s="21" t="s">
        <v>71</v>
      </c>
      <c r="G4711" s="21">
        <v>2</v>
      </c>
      <c r="H4711" s="21">
        <v>132</v>
      </c>
    </row>
    <row r="4712" spans="1:8" x14ac:dyDescent="0.25">
      <c r="A4712" s="21">
        <v>2035</v>
      </c>
      <c r="B4712" s="21">
        <v>4</v>
      </c>
      <c r="C4712" s="21">
        <v>0</v>
      </c>
      <c r="D4712" s="21" t="s">
        <v>79</v>
      </c>
      <c r="E4712" s="21" t="s">
        <v>73</v>
      </c>
      <c r="F4712" s="21" t="s">
        <v>71</v>
      </c>
      <c r="G4712" s="21">
        <v>3</v>
      </c>
      <c r="H4712" s="21">
        <v>60</v>
      </c>
    </row>
    <row r="4713" spans="1:8" x14ac:dyDescent="0.25">
      <c r="A4713" s="21">
        <v>2035</v>
      </c>
      <c r="B4713" s="21">
        <v>4</v>
      </c>
      <c r="C4713" s="21">
        <v>0</v>
      </c>
      <c r="D4713" s="21" t="s">
        <v>79</v>
      </c>
      <c r="E4713" s="21" t="s">
        <v>73</v>
      </c>
      <c r="F4713" s="21" t="s">
        <v>71</v>
      </c>
      <c r="G4713" s="21">
        <v>4</v>
      </c>
      <c r="H4713" s="21">
        <v>34</v>
      </c>
    </row>
    <row r="4714" spans="1:8" x14ac:dyDescent="0.25">
      <c r="A4714" s="21">
        <v>2035</v>
      </c>
      <c r="B4714" s="21">
        <v>4</v>
      </c>
      <c r="C4714" s="21">
        <v>0</v>
      </c>
      <c r="D4714" s="21" t="s">
        <v>79</v>
      </c>
      <c r="E4714" s="21" t="s">
        <v>73</v>
      </c>
      <c r="F4714" s="21" t="s">
        <v>72</v>
      </c>
      <c r="G4714" s="21">
        <v>0</v>
      </c>
      <c r="H4714" s="21">
        <v>10</v>
      </c>
    </row>
    <row r="4715" spans="1:8" x14ac:dyDescent="0.25">
      <c r="A4715" s="21">
        <v>2035</v>
      </c>
      <c r="B4715" s="21">
        <v>4</v>
      </c>
      <c r="C4715" s="21">
        <v>0</v>
      </c>
      <c r="D4715" s="21" t="s">
        <v>79</v>
      </c>
      <c r="E4715" s="21" t="s">
        <v>73</v>
      </c>
      <c r="F4715" s="21" t="s">
        <v>72</v>
      </c>
      <c r="G4715" s="21">
        <v>1</v>
      </c>
      <c r="H4715" s="21">
        <v>17</v>
      </c>
    </row>
    <row r="4716" spans="1:8" x14ac:dyDescent="0.25">
      <c r="A4716" s="21">
        <v>2035</v>
      </c>
      <c r="B4716" s="21">
        <v>4</v>
      </c>
      <c r="C4716" s="21">
        <v>0</v>
      </c>
      <c r="D4716" s="21" t="s">
        <v>79</v>
      </c>
      <c r="E4716" s="21" t="s">
        <v>73</v>
      </c>
      <c r="F4716" s="21" t="s">
        <v>72</v>
      </c>
      <c r="G4716" s="21">
        <v>2</v>
      </c>
      <c r="H4716" s="21">
        <v>38</v>
      </c>
    </row>
    <row r="4717" spans="1:8" x14ac:dyDescent="0.25">
      <c r="A4717" s="21">
        <v>2035</v>
      </c>
      <c r="B4717" s="21">
        <v>4</v>
      </c>
      <c r="C4717" s="21">
        <v>0</v>
      </c>
      <c r="D4717" s="21" t="s">
        <v>79</v>
      </c>
      <c r="E4717" s="21" t="s">
        <v>73</v>
      </c>
      <c r="F4717" s="21" t="s">
        <v>72</v>
      </c>
      <c r="G4717" s="21">
        <v>3</v>
      </c>
      <c r="H4717" s="21">
        <v>10</v>
      </c>
    </row>
    <row r="4718" spans="1:8" x14ac:dyDescent="0.25">
      <c r="A4718" s="21">
        <v>2035</v>
      </c>
      <c r="B4718" s="21">
        <v>4</v>
      </c>
      <c r="C4718" s="21">
        <v>0</v>
      </c>
      <c r="D4718" s="21" t="s">
        <v>79</v>
      </c>
      <c r="E4718" s="21" t="s">
        <v>73</v>
      </c>
      <c r="F4718" s="21" t="s">
        <v>72</v>
      </c>
      <c r="G4718" s="21">
        <v>4</v>
      </c>
      <c r="H4718" s="21">
        <v>13</v>
      </c>
    </row>
    <row r="4719" spans="1:8" x14ac:dyDescent="0.25">
      <c r="A4719" s="21">
        <v>2035</v>
      </c>
      <c r="B4719" s="21">
        <v>4</v>
      </c>
      <c r="C4719" s="21">
        <v>0</v>
      </c>
      <c r="D4719" s="21" t="s">
        <v>79</v>
      </c>
      <c r="E4719" s="21" t="s">
        <v>76</v>
      </c>
      <c r="F4719" s="21" t="s">
        <v>71</v>
      </c>
      <c r="G4719" s="21">
        <v>0</v>
      </c>
      <c r="H4719" s="21">
        <v>4</v>
      </c>
    </row>
    <row r="4720" spans="1:8" x14ac:dyDescent="0.25">
      <c r="A4720" s="21">
        <v>2035</v>
      </c>
      <c r="B4720" s="21">
        <v>4</v>
      </c>
      <c r="C4720" s="21">
        <v>0</v>
      </c>
      <c r="D4720" s="21" t="s">
        <v>79</v>
      </c>
      <c r="E4720" s="21" t="s">
        <v>76</v>
      </c>
      <c r="F4720" s="21" t="s">
        <v>71</v>
      </c>
      <c r="G4720" s="21">
        <v>1</v>
      </c>
      <c r="H4720" s="21">
        <v>4</v>
      </c>
    </row>
    <row r="4721" spans="1:8" x14ac:dyDescent="0.25">
      <c r="A4721" s="21">
        <v>2035</v>
      </c>
      <c r="B4721" s="21">
        <v>4</v>
      </c>
      <c r="C4721" s="21">
        <v>0</v>
      </c>
      <c r="D4721" s="21" t="s">
        <v>79</v>
      </c>
      <c r="E4721" s="21" t="s">
        <v>76</v>
      </c>
      <c r="F4721" s="21" t="s">
        <v>71</v>
      </c>
      <c r="G4721" s="21">
        <v>2</v>
      </c>
      <c r="H4721" s="21">
        <v>4</v>
      </c>
    </row>
    <row r="4722" spans="1:8" x14ac:dyDescent="0.25">
      <c r="A4722" s="21">
        <v>2035</v>
      </c>
      <c r="B4722" s="21">
        <v>4</v>
      </c>
      <c r="C4722" s="21">
        <v>0</v>
      </c>
      <c r="D4722" s="21" t="s">
        <v>79</v>
      </c>
      <c r="E4722" s="21" t="s">
        <v>76</v>
      </c>
      <c r="F4722" s="21" t="s">
        <v>72</v>
      </c>
      <c r="G4722" s="21">
        <v>0</v>
      </c>
      <c r="H4722" s="21">
        <v>32</v>
      </c>
    </row>
    <row r="4723" spans="1:8" x14ac:dyDescent="0.25">
      <c r="A4723" s="21">
        <v>2035</v>
      </c>
      <c r="B4723" s="21">
        <v>4</v>
      </c>
      <c r="C4723" s="21">
        <v>0</v>
      </c>
      <c r="D4723" s="21" t="s">
        <v>79</v>
      </c>
      <c r="E4723" s="21" t="s">
        <v>76</v>
      </c>
      <c r="F4723" s="21" t="s">
        <v>72</v>
      </c>
      <c r="G4723" s="21">
        <v>1</v>
      </c>
      <c r="H4723" s="21">
        <v>34</v>
      </c>
    </row>
    <row r="4724" spans="1:8" x14ac:dyDescent="0.25">
      <c r="A4724" s="21">
        <v>2035</v>
      </c>
      <c r="B4724" s="21">
        <v>4</v>
      </c>
      <c r="C4724" s="21">
        <v>0</v>
      </c>
      <c r="D4724" s="21" t="s">
        <v>79</v>
      </c>
      <c r="E4724" s="21" t="s">
        <v>76</v>
      </c>
      <c r="F4724" s="21" t="s">
        <v>72</v>
      </c>
      <c r="G4724" s="21">
        <v>2</v>
      </c>
      <c r="H4724" s="21">
        <v>26</v>
      </c>
    </row>
    <row r="4725" spans="1:8" x14ac:dyDescent="0.25">
      <c r="A4725" s="21">
        <v>2035</v>
      </c>
      <c r="B4725" s="21">
        <v>4</v>
      </c>
      <c r="C4725" s="21">
        <v>0</v>
      </c>
      <c r="D4725" s="21" t="s">
        <v>79</v>
      </c>
      <c r="E4725" s="21" t="s">
        <v>76</v>
      </c>
      <c r="F4725" s="21" t="s">
        <v>72</v>
      </c>
      <c r="G4725" s="21">
        <v>3</v>
      </c>
      <c r="H4725" s="21">
        <v>6</v>
      </c>
    </row>
    <row r="4726" spans="1:8" x14ac:dyDescent="0.25">
      <c r="A4726" s="21">
        <v>2035</v>
      </c>
      <c r="B4726" s="21">
        <v>4</v>
      </c>
      <c r="C4726" s="21">
        <v>0</v>
      </c>
      <c r="D4726" s="21" t="s">
        <v>79</v>
      </c>
      <c r="E4726" s="21" t="s">
        <v>76</v>
      </c>
      <c r="F4726" s="21" t="s">
        <v>72</v>
      </c>
      <c r="G4726" s="21">
        <v>4</v>
      </c>
      <c r="H4726" s="21">
        <v>4</v>
      </c>
    </row>
    <row r="4727" spans="1:8" x14ac:dyDescent="0.25">
      <c r="A4727" s="21">
        <v>2035</v>
      </c>
      <c r="B4727" s="21">
        <v>4</v>
      </c>
      <c r="C4727" s="21">
        <v>0</v>
      </c>
      <c r="D4727" s="21" t="s">
        <v>78</v>
      </c>
      <c r="E4727" s="21" t="s">
        <v>70</v>
      </c>
      <c r="F4727" s="21" t="s">
        <v>71</v>
      </c>
      <c r="G4727" s="21">
        <v>0</v>
      </c>
      <c r="H4727" s="21">
        <v>5</v>
      </c>
    </row>
    <row r="4728" spans="1:8" x14ac:dyDescent="0.25">
      <c r="A4728" s="21">
        <v>2035</v>
      </c>
      <c r="B4728" s="21">
        <v>4</v>
      </c>
      <c r="C4728" s="21">
        <v>0</v>
      </c>
      <c r="D4728" s="21" t="s">
        <v>78</v>
      </c>
      <c r="E4728" s="21" t="s">
        <v>70</v>
      </c>
      <c r="F4728" s="21" t="s">
        <v>71</v>
      </c>
      <c r="G4728" s="21">
        <v>1</v>
      </c>
      <c r="H4728" s="21">
        <v>63</v>
      </c>
    </row>
    <row r="4729" spans="1:8" x14ac:dyDescent="0.25">
      <c r="A4729" s="21">
        <v>2035</v>
      </c>
      <c r="B4729" s="21">
        <v>4</v>
      </c>
      <c r="C4729" s="21">
        <v>0</v>
      </c>
      <c r="D4729" s="21" t="s">
        <v>78</v>
      </c>
      <c r="E4729" s="21" t="s">
        <v>70</v>
      </c>
      <c r="F4729" s="21" t="s">
        <v>71</v>
      </c>
      <c r="G4729" s="21">
        <v>2</v>
      </c>
      <c r="H4729" s="21">
        <v>118</v>
      </c>
    </row>
    <row r="4730" spans="1:8" x14ac:dyDescent="0.25">
      <c r="A4730" s="21">
        <v>2035</v>
      </c>
      <c r="B4730" s="21">
        <v>4</v>
      </c>
      <c r="C4730" s="21">
        <v>0</v>
      </c>
      <c r="D4730" s="21" t="s">
        <v>78</v>
      </c>
      <c r="E4730" s="21" t="s">
        <v>70</v>
      </c>
      <c r="F4730" s="21" t="s">
        <v>71</v>
      </c>
      <c r="G4730" s="21">
        <v>3</v>
      </c>
      <c r="H4730" s="21">
        <v>51</v>
      </c>
    </row>
    <row r="4731" spans="1:8" x14ac:dyDescent="0.25">
      <c r="A4731" s="21">
        <v>2035</v>
      </c>
      <c r="B4731" s="21">
        <v>4</v>
      </c>
      <c r="C4731" s="21">
        <v>0</v>
      </c>
      <c r="D4731" s="21" t="s">
        <v>78</v>
      </c>
      <c r="E4731" s="21" t="s">
        <v>70</v>
      </c>
      <c r="F4731" s="21" t="s">
        <v>71</v>
      </c>
      <c r="G4731" s="21">
        <v>4</v>
      </c>
      <c r="H4731" s="21">
        <v>28</v>
      </c>
    </row>
    <row r="4732" spans="1:8" x14ac:dyDescent="0.25">
      <c r="A4732" s="21">
        <v>2035</v>
      </c>
      <c r="B4732" s="21">
        <v>4</v>
      </c>
      <c r="C4732" s="21">
        <v>0</v>
      </c>
      <c r="D4732" s="21" t="s">
        <v>78</v>
      </c>
      <c r="E4732" s="21" t="s">
        <v>70</v>
      </c>
      <c r="F4732" s="21" t="s">
        <v>72</v>
      </c>
      <c r="G4732" s="21">
        <v>0</v>
      </c>
      <c r="H4732" s="21">
        <v>43</v>
      </c>
    </row>
    <row r="4733" spans="1:8" x14ac:dyDescent="0.25">
      <c r="A4733" s="21">
        <v>2035</v>
      </c>
      <c r="B4733" s="21">
        <v>4</v>
      </c>
      <c r="C4733" s="21">
        <v>0</v>
      </c>
      <c r="D4733" s="21" t="s">
        <v>78</v>
      </c>
      <c r="E4733" s="21" t="s">
        <v>70</v>
      </c>
      <c r="F4733" s="21" t="s">
        <v>72</v>
      </c>
      <c r="G4733" s="21">
        <v>1</v>
      </c>
      <c r="H4733" s="21">
        <v>421</v>
      </c>
    </row>
    <row r="4734" spans="1:8" x14ac:dyDescent="0.25">
      <c r="A4734" s="21">
        <v>2035</v>
      </c>
      <c r="B4734" s="21">
        <v>4</v>
      </c>
      <c r="C4734" s="21">
        <v>0</v>
      </c>
      <c r="D4734" s="21" t="s">
        <v>78</v>
      </c>
      <c r="E4734" s="21" t="s">
        <v>70</v>
      </c>
      <c r="F4734" s="21" t="s">
        <v>72</v>
      </c>
      <c r="G4734" s="21">
        <v>2</v>
      </c>
      <c r="H4734" s="21">
        <v>743</v>
      </c>
    </row>
    <row r="4735" spans="1:8" x14ac:dyDescent="0.25">
      <c r="A4735" s="21">
        <v>2035</v>
      </c>
      <c r="B4735" s="21">
        <v>4</v>
      </c>
      <c r="C4735" s="21">
        <v>0</v>
      </c>
      <c r="D4735" s="21" t="s">
        <v>78</v>
      </c>
      <c r="E4735" s="21" t="s">
        <v>70</v>
      </c>
      <c r="F4735" s="21" t="s">
        <v>72</v>
      </c>
      <c r="G4735" s="21">
        <v>3</v>
      </c>
      <c r="H4735" s="21">
        <v>286</v>
      </c>
    </row>
    <row r="4736" spans="1:8" x14ac:dyDescent="0.25">
      <c r="A4736" s="21">
        <v>2035</v>
      </c>
      <c r="B4736" s="21">
        <v>4</v>
      </c>
      <c r="C4736" s="21">
        <v>0</v>
      </c>
      <c r="D4736" s="21" t="s">
        <v>78</v>
      </c>
      <c r="E4736" s="21" t="s">
        <v>70</v>
      </c>
      <c r="F4736" s="21" t="s">
        <v>72</v>
      </c>
      <c r="G4736" s="21">
        <v>4</v>
      </c>
      <c r="H4736" s="21">
        <v>132</v>
      </c>
    </row>
    <row r="4737" spans="1:8" x14ac:dyDescent="0.25">
      <c r="A4737" s="21">
        <v>2035</v>
      </c>
      <c r="B4737" s="21">
        <v>4</v>
      </c>
      <c r="C4737" s="21">
        <v>0</v>
      </c>
      <c r="D4737" s="21" t="s">
        <v>78</v>
      </c>
      <c r="E4737" s="21" t="s">
        <v>73</v>
      </c>
      <c r="F4737" s="21" t="s">
        <v>71</v>
      </c>
      <c r="G4737" s="21">
        <v>0</v>
      </c>
      <c r="H4737" s="21">
        <v>17</v>
      </c>
    </row>
    <row r="4738" spans="1:8" x14ac:dyDescent="0.25">
      <c r="A4738" s="21">
        <v>2035</v>
      </c>
      <c r="B4738" s="21">
        <v>4</v>
      </c>
      <c r="C4738" s="21">
        <v>0</v>
      </c>
      <c r="D4738" s="21" t="s">
        <v>78</v>
      </c>
      <c r="E4738" s="21" t="s">
        <v>73</v>
      </c>
      <c r="F4738" s="21" t="s">
        <v>71</v>
      </c>
      <c r="G4738" s="21">
        <v>1</v>
      </c>
      <c r="H4738" s="21">
        <v>91</v>
      </c>
    </row>
    <row r="4739" spans="1:8" x14ac:dyDescent="0.25">
      <c r="A4739" s="21">
        <v>2035</v>
      </c>
      <c r="B4739" s="21">
        <v>4</v>
      </c>
      <c r="C4739" s="21">
        <v>0</v>
      </c>
      <c r="D4739" s="21" t="s">
        <v>78</v>
      </c>
      <c r="E4739" s="21" t="s">
        <v>73</v>
      </c>
      <c r="F4739" s="21" t="s">
        <v>71</v>
      </c>
      <c r="G4739" s="21">
        <v>2</v>
      </c>
      <c r="H4739" s="21">
        <v>208</v>
      </c>
    </row>
    <row r="4740" spans="1:8" x14ac:dyDescent="0.25">
      <c r="A4740" s="21">
        <v>2035</v>
      </c>
      <c r="B4740" s="21">
        <v>4</v>
      </c>
      <c r="C4740" s="21">
        <v>0</v>
      </c>
      <c r="D4740" s="21" t="s">
        <v>78</v>
      </c>
      <c r="E4740" s="21" t="s">
        <v>73</v>
      </c>
      <c r="F4740" s="21" t="s">
        <v>71</v>
      </c>
      <c r="G4740" s="21">
        <v>3</v>
      </c>
      <c r="H4740" s="21">
        <v>91</v>
      </c>
    </row>
    <row r="4741" spans="1:8" x14ac:dyDescent="0.25">
      <c r="A4741" s="21">
        <v>2035</v>
      </c>
      <c r="B4741" s="21">
        <v>4</v>
      </c>
      <c r="C4741" s="21">
        <v>0</v>
      </c>
      <c r="D4741" s="21" t="s">
        <v>78</v>
      </c>
      <c r="E4741" s="21" t="s">
        <v>73</v>
      </c>
      <c r="F4741" s="21" t="s">
        <v>71</v>
      </c>
      <c r="G4741" s="21">
        <v>4</v>
      </c>
      <c r="H4741" s="21">
        <v>70</v>
      </c>
    </row>
    <row r="4742" spans="1:8" x14ac:dyDescent="0.25">
      <c r="A4742" s="21">
        <v>2035</v>
      </c>
      <c r="B4742" s="21">
        <v>4</v>
      </c>
      <c r="C4742" s="21">
        <v>0</v>
      </c>
      <c r="D4742" s="21" t="s">
        <v>78</v>
      </c>
      <c r="E4742" s="21" t="s">
        <v>73</v>
      </c>
      <c r="F4742" s="21" t="s">
        <v>72</v>
      </c>
      <c r="G4742" s="21">
        <v>0</v>
      </c>
      <c r="H4742" s="21">
        <v>38</v>
      </c>
    </row>
    <row r="4743" spans="1:8" x14ac:dyDescent="0.25">
      <c r="A4743" s="21">
        <v>2035</v>
      </c>
      <c r="B4743" s="21">
        <v>4</v>
      </c>
      <c r="C4743" s="21">
        <v>0</v>
      </c>
      <c r="D4743" s="21" t="s">
        <v>78</v>
      </c>
      <c r="E4743" s="21" t="s">
        <v>73</v>
      </c>
      <c r="F4743" s="21" t="s">
        <v>72</v>
      </c>
      <c r="G4743" s="21">
        <v>1</v>
      </c>
      <c r="H4743" s="21">
        <v>55</v>
      </c>
    </row>
    <row r="4744" spans="1:8" x14ac:dyDescent="0.25">
      <c r="A4744" s="21">
        <v>2035</v>
      </c>
      <c r="B4744" s="21">
        <v>4</v>
      </c>
      <c r="C4744" s="21">
        <v>0</v>
      </c>
      <c r="D4744" s="21" t="s">
        <v>78</v>
      </c>
      <c r="E4744" s="21" t="s">
        <v>73</v>
      </c>
      <c r="F4744" s="21" t="s">
        <v>72</v>
      </c>
      <c r="G4744" s="21">
        <v>2</v>
      </c>
      <c r="H4744" s="21">
        <v>96</v>
      </c>
    </row>
    <row r="4745" spans="1:8" x14ac:dyDescent="0.25">
      <c r="A4745" s="21">
        <v>2035</v>
      </c>
      <c r="B4745" s="21">
        <v>4</v>
      </c>
      <c r="C4745" s="21">
        <v>0</v>
      </c>
      <c r="D4745" s="21" t="s">
        <v>78</v>
      </c>
      <c r="E4745" s="21" t="s">
        <v>73</v>
      </c>
      <c r="F4745" s="21" t="s">
        <v>72</v>
      </c>
      <c r="G4745" s="21">
        <v>3</v>
      </c>
      <c r="H4745" s="21">
        <v>40</v>
      </c>
    </row>
    <row r="4746" spans="1:8" x14ac:dyDescent="0.25">
      <c r="A4746" s="21">
        <v>2035</v>
      </c>
      <c r="B4746" s="21">
        <v>4</v>
      </c>
      <c r="C4746" s="21">
        <v>0</v>
      </c>
      <c r="D4746" s="21" t="s">
        <v>78</v>
      </c>
      <c r="E4746" s="21" t="s">
        <v>73</v>
      </c>
      <c r="F4746" s="21" t="s">
        <v>72</v>
      </c>
      <c r="G4746" s="21">
        <v>4</v>
      </c>
      <c r="H4746" s="21">
        <v>42</v>
      </c>
    </row>
    <row r="4747" spans="1:8" x14ac:dyDescent="0.25">
      <c r="A4747" s="21">
        <v>2035</v>
      </c>
      <c r="B4747" s="21">
        <v>4</v>
      </c>
      <c r="C4747" s="21">
        <v>0</v>
      </c>
      <c r="D4747" s="21" t="s">
        <v>78</v>
      </c>
      <c r="E4747" s="21" t="s">
        <v>76</v>
      </c>
      <c r="F4747" s="21" t="s">
        <v>71</v>
      </c>
      <c r="G4747" s="21">
        <v>0</v>
      </c>
      <c r="H4747" s="21">
        <v>10</v>
      </c>
    </row>
    <row r="4748" spans="1:8" x14ac:dyDescent="0.25">
      <c r="A4748" s="21">
        <v>2035</v>
      </c>
      <c r="B4748" s="21">
        <v>4</v>
      </c>
      <c r="C4748" s="21">
        <v>0</v>
      </c>
      <c r="D4748" s="21" t="s">
        <v>78</v>
      </c>
      <c r="E4748" s="21" t="s">
        <v>76</v>
      </c>
      <c r="F4748" s="21" t="s">
        <v>71</v>
      </c>
      <c r="G4748" s="21">
        <v>1</v>
      </c>
      <c r="H4748" s="21">
        <v>8</v>
      </c>
    </row>
    <row r="4749" spans="1:8" x14ac:dyDescent="0.25">
      <c r="A4749" s="21">
        <v>2035</v>
      </c>
      <c r="B4749" s="21">
        <v>4</v>
      </c>
      <c r="C4749" s="21">
        <v>0</v>
      </c>
      <c r="D4749" s="21" t="s">
        <v>78</v>
      </c>
      <c r="E4749" s="21" t="s">
        <v>76</v>
      </c>
      <c r="F4749" s="21" t="s">
        <v>71</v>
      </c>
      <c r="G4749" s="21">
        <v>2</v>
      </c>
      <c r="H4749" s="21">
        <v>25</v>
      </c>
    </row>
    <row r="4750" spans="1:8" x14ac:dyDescent="0.25">
      <c r="A4750" s="21">
        <v>2035</v>
      </c>
      <c r="B4750" s="21">
        <v>4</v>
      </c>
      <c r="C4750" s="21">
        <v>0</v>
      </c>
      <c r="D4750" s="21" t="s">
        <v>78</v>
      </c>
      <c r="E4750" s="21" t="s">
        <v>76</v>
      </c>
      <c r="F4750" s="21" t="s">
        <v>71</v>
      </c>
      <c r="G4750" s="21">
        <v>3</v>
      </c>
      <c r="H4750" s="21">
        <v>14</v>
      </c>
    </row>
    <row r="4751" spans="1:8" x14ac:dyDescent="0.25">
      <c r="A4751" s="21">
        <v>2035</v>
      </c>
      <c r="B4751" s="21">
        <v>4</v>
      </c>
      <c r="C4751" s="21">
        <v>0</v>
      </c>
      <c r="D4751" s="21" t="s">
        <v>78</v>
      </c>
      <c r="E4751" s="21" t="s">
        <v>76</v>
      </c>
      <c r="F4751" s="21" t="s">
        <v>71</v>
      </c>
      <c r="G4751" s="21">
        <v>4</v>
      </c>
      <c r="H4751" s="21">
        <v>5</v>
      </c>
    </row>
    <row r="4752" spans="1:8" x14ac:dyDescent="0.25">
      <c r="A4752" s="21">
        <v>2035</v>
      </c>
      <c r="B4752" s="21">
        <v>4</v>
      </c>
      <c r="C4752" s="21">
        <v>0</v>
      </c>
      <c r="D4752" s="21" t="s">
        <v>78</v>
      </c>
      <c r="E4752" s="21" t="s">
        <v>76</v>
      </c>
      <c r="F4752" s="21" t="s">
        <v>72</v>
      </c>
      <c r="G4752" s="21">
        <v>0</v>
      </c>
      <c r="H4752" s="21">
        <v>256</v>
      </c>
    </row>
    <row r="4753" spans="1:8" x14ac:dyDescent="0.25">
      <c r="A4753" s="21">
        <v>2035</v>
      </c>
      <c r="B4753" s="21">
        <v>4</v>
      </c>
      <c r="C4753" s="21">
        <v>0</v>
      </c>
      <c r="D4753" s="21" t="s">
        <v>78</v>
      </c>
      <c r="E4753" s="21" t="s">
        <v>76</v>
      </c>
      <c r="F4753" s="21" t="s">
        <v>72</v>
      </c>
      <c r="G4753" s="21">
        <v>1</v>
      </c>
      <c r="H4753" s="21">
        <v>150</v>
      </c>
    </row>
    <row r="4754" spans="1:8" x14ac:dyDescent="0.25">
      <c r="A4754" s="21">
        <v>2035</v>
      </c>
      <c r="B4754" s="21">
        <v>4</v>
      </c>
      <c r="C4754" s="21">
        <v>0</v>
      </c>
      <c r="D4754" s="21" t="s">
        <v>78</v>
      </c>
      <c r="E4754" s="21" t="s">
        <v>76</v>
      </c>
      <c r="F4754" s="21" t="s">
        <v>72</v>
      </c>
      <c r="G4754" s="21">
        <v>2</v>
      </c>
      <c r="H4754" s="21">
        <v>111</v>
      </c>
    </row>
    <row r="4755" spans="1:8" x14ac:dyDescent="0.25">
      <c r="A4755" s="21">
        <v>2035</v>
      </c>
      <c r="B4755" s="21">
        <v>4</v>
      </c>
      <c r="C4755" s="21">
        <v>0</v>
      </c>
      <c r="D4755" s="21" t="s">
        <v>78</v>
      </c>
      <c r="E4755" s="21" t="s">
        <v>76</v>
      </c>
      <c r="F4755" s="21" t="s">
        <v>72</v>
      </c>
      <c r="G4755" s="21">
        <v>3</v>
      </c>
      <c r="H4755" s="21">
        <v>37</v>
      </c>
    </row>
    <row r="4756" spans="1:8" x14ac:dyDescent="0.25">
      <c r="A4756" s="21">
        <v>2035</v>
      </c>
      <c r="B4756" s="21">
        <v>4</v>
      </c>
      <c r="C4756" s="21">
        <v>0</v>
      </c>
      <c r="D4756" s="21" t="s">
        <v>78</v>
      </c>
      <c r="E4756" s="21" t="s">
        <v>76</v>
      </c>
      <c r="F4756" s="21" t="s">
        <v>72</v>
      </c>
      <c r="G4756" s="21">
        <v>4</v>
      </c>
      <c r="H4756" s="21">
        <v>28</v>
      </c>
    </row>
    <row r="4757" spans="1:8" x14ac:dyDescent="0.25">
      <c r="A4757" s="21">
        <v>2035</v>
      </c>
      <c r="B4757" s="21">
        <v>4</v>
      </c>
      <c r="C4757" s="21">
        <v>1</v>
      </c>
      <c r="D4757" s="21" t="s">
        <v>75</v>
      </c>
      <c r="E4757" s="21" t="s">
        <v>70</v>
      </c>
      <c r="F4757" s="21" t="s">
        <v>71</v>
      </c>
      <c r="G4757" s="21">
        <v>0</v>
      </c>
      <c r="H4757" s="21">
        <v>36</v>
      </c>
    </row>
    <row r="4758" spans="1:8" x14ac:dyDescent="0.25">
      <c r="A4758" s="21">
        <v>2035</v>
      </c>
      <c r="B4758" s="21">
        <v>4</v>
      </c>
      <c r="C4758" s="21">
        <v>1</v>
      </c>
      <c r="D4758" s="21" t="s">
        <v>75</v>
      </c>
      <c r="E4758" s="21" t="s">
        <v>70</v>
      </c>
      <c r="F4758" s="21" t="s">
        <v>71</v>
      </c>
      <c r="G4758" s="21">
        <v>1</v>
      </c>
      <c r="H4758" s="21">
        <v>414</v>
      </c>
    </row>
    <row r="4759" spans="1:8" x14ac:dyDescent="0.25">
      <c r="A4759" s="21">
        <v>2035</v>
      </c>
      <c r="B4759" s="21">
        <v>4</v>
      </c>
      <c r="C4759" s="21">
        <v>1</v>
      </c>
      <c r="D4759" s="21" t="s">
        <v>75</v>
      </c>
      <c r="E4759" s="21" t="s">
        <v>70</v>
      </c>
      <c r="F4759" s="21" t="s">
        <v>71</v>
      </c>
      <c r="G4759" s="21">
        <v>2</v>
      </c>
      <c r="H4759" s="21">
        <v>1347</v>
      </c>
    </row>
    <row r="4760" spans="1:8" x14ac:dyDescent="0.25">
      <c r="A4760" s="21">
        <v>2035</v>
      </c>
      <c r="B4760" s="21">
        <v>4</v>
      </c>
      <c r="C4760" s="21">
        <v>1</v>
      </c>
      <c r="D4760" s="21" t="s">
        <v>75</v>
      </c>
      <c r="E4760" s="21" t="s">
        <v>70</v>
      </c>
      <c r="F4760" s="21" t="s">
        <v>71</v>
      </c>
      <c r="G4760" s="21">
        <v>3</v>
      </c>
      <c r="H4760" s="21">
        <v>677</v>
      </c>
    </row>
    <row r="4761" spans="1:8" x14ac:dyDescent="0.25">
      <c r="A4761" s="21">
        <v>2035</v>
      </c>
      <c r="B4761" s="21">
        <v>4</v>
      </c>
      <c r="C4761" s="21">
        <v>1</v>
      </c>
      <c r="D4761" s="21" t="s">
        <v>75</v>
      </c>
      <c r="E4761" s="21" t="s">
        <v>70</v>
      </c>
      <c r="F4761" s="21" t="s">
        <v>71</v>
      </c>
      <c r="G4761" s="21">
        <v>4</v>
      </c>
      <c r="H4761" s="21">
        <v>364</v>
      </c>
    </row>
    <row r="4762" spans="1:8" x14ac:dyDescent="0.25">
      <c r="A4762" s="21">
        <v>2035</v>
      </c>
      <c r="B4762" s="21">
        <v>4</v>
      </c>
      <c r="C4762" s="21">
        <v>1</v>
      </c>
      <c r="D4762" s="21" t="s">
        <v>75</v>
      </c>
      <c r="E4762" s="21" t="s">
        <v>70</v>
      </c>
      <c r="F4762" s="21" t="s">
        <v>72</v>
      </c>
      <c r="G4762" s="21">
        <v>0</v>
      </c>
      <c r="H4762" s="21">
        <v>49</v>
      </c>
    </row>
    <row r="4763" spans="1:8" x14ac:dyDescent="0.25">
      <c r="A4763" s="21">
        <v>2035</v>
      </c>
      <c r="B4763" s="21">
        <v>4</v>
      </c>
      <c r="C4763" s="21">
        <v>1</v>
      </c>
      <c r="D4763" s="21" t="s">
        <v>75</v>
      </c>
      <c r="E4763" s="21" t="s">
        <v>70</v>
      </c>
      <c r="F4763" s="21" t="s">
        <v>72</v>
      </c>
      <c r="G4763" s="21">
        <v>1</v>
      </c>
      <c r="H4763" s="21">
        <v>2551</v>
      </c>
    </row>
    <row r="4764" spans="1:8" x14ac:dyDescent="0.25">
      <c r="A4764" s="21">
        <v>2035</v>
      </c>
      <c r="B4764" s="21">
        <v>4</v>
      </c>
      <c r="C4764" s="21">
        <v>1</v>
      </c>
      <c r="D4764" s="21" t="s">
        <v>75</v>
      </c>
      <c r="E4764" s="21" t="s">
        <v>70</v>
      </c>
      <c r="F4764" s="21" t="s">
        <v>72</v>
      </c>
      <c r="G4764" s="21">
        <v>2</v>
      </c>
      <c r="H4764" s="21">
        <v>7964</v>
      </c>
    </row>
    <row r="4765" spans="1:8" x14ac:dyDescent="0.25">
      <c r="A4765" s="21">
        <v>2035</v>
      </c>
      <c r="B4765" s="21">
        <v>4</v>
      </c>
      <c r="C4765" s="21">
        <v>1</v>
      </c>
      <c r="D4765" s="21" t="s">
        <v>75</v>
      </c>
      <c r="E4765" s="21" t="s">
        <v>70</v>
      </c>
      <c r="F4765" s="21" t="s">
        <v>72</v>
      </c>
      <c r="G4765" s="21">
        <v>3</v>
      </c>
      <c r="H4765" s="21">
        <v>3617</v>
      </c>
    </row>
    <row r="4766" spans="1:8" x14ac:dyDescent="0.25">
      <c r="A4766" s="21">
        <v>2035</v>
      </c>
      <c r="B4766" s="21">
        <v>4</v>
      </c>
      <c r="C4766" s="21">
        <v>1</v>
      </c>
      <c r="D4766" s="21" t="s">
        <v>75</v>
      </c>
      <c r="E4766" s="21" t="s">
        <v>70</v>
      </c>
      <c r="F4766" s="21" t="s">
        <v>72</v>
      </c>
      <c r="G4766" s="21">
        <v>4</v>
      </c>
      <c r="H4766" s="21">
        <v>1611</v>
      </c>
    </row>
    <row r="4767" spans="1:8" x14ac:dyDescent="0.25">
      <c r="A4767" s="21">
        <v>2035</v>
      </c>
      <c r="B4767" s="21">
        <v>4</v>
      </c>
      <c r="C4767" s="21">
        <v>1</v>
      </c>
      <c r="D4767" s="21" t="s">
        <v>75</v>
      </c>
      <c r="E4767" s="21" t="s">
        <v>74</v>
      </c>
      <c r="F4767" s="21" t="s">
        <v>71</v>
      </c>
      <c r="G4767" s="21">
        <v>0</v>
      </c>
      <c r="H4767" s="21">
        <v>9</v>
      </c>
    </row>
    <row r="4768" spans="1:8" x14ac:dyDescent="0.25">
      <c r="A4768" s="21">
        <v>2035</v>
      </c>
      <c r="B4768" s="21">
        <v>4</v>
      </c>
      <c r="C4768" s="21">
        <v>1</v>
      </c>
      <c r="D4768" s="21" t="s">
        <v>75</v>
      </c>
      <c r="E4768" s="21" t="s">
        <v>74</v>
      </c>
      <c r="F4768" s="21" t="s">
        <v>71</v>
      </c>
      <c r="G4768" s="21">
        <v>1</v>
      </c>
      <c r="H4768" s="21">
        <v>16</v>
      </c>
    </row>
    <row r="4769" spans="1:8" x14ac:dyDescent="0.25">
      <c r="A4769" s="21">
        <v>2035</v>
      </c>
      <c r="B4769" s="21">
        <v>4</v>
      </c>
      <c r="C4769" s="21">
        <v>1</v>
      </c>
      <c r="D4769" s="21" t="s">
        <v>75</v>
      </c>
      <c r="E4769" s="21" t="s">
        <v>74</v>
      </c>
      <c r="F4769" s="21" t="s">
        <v>71</v>
      </c>
      <c r="G4769" s="21">
        <v>2</v>
      </c>
      <c r="H4769" s="21">
        <v>15</v>
      </c>
    </row>
    <row r="4770" spans="1:8" x14ac:dyDescent="0.25">
      <c r="A4770" s="21">
        <v>2035</v>
      </c>
      <c r="B4770" s="21">
        <v>4</v>
      </c>
      <c r="C4770" s="21">
        <v>1</v>
      </c>
      <c r="D4770" s="21" t="s">
        <v>75</v>
      </c>
      <c r="E4770" s="21" t="s">
        <v>74</v>
      </c>
      <c r="F4770" s="21" t="s">
        <v>71</v>
      </c>
      <c r="G4770" s="21">
        <v>3</v>
      </c>
      <c r="H4770" s="21">
        <v>16</v>
      </c>
    </row>
    <row r="4771" spans="1:8" x14ac:dyDescent="0.25">
      <c r="A4771" s="21">
        <v>2035</v>
      </c>
      <c r="B4771" s="21">
        <v>4</v>
      </c>
      <c r="C4771" s="21">
        <v>1</v>
      </c>
      <c r="D4771" s="21" t="s">
        <v>75</v>
      </c>
      <c r="E4771" s="21" t="s">
        <v>74</v>
      </c>
      <c r="F4771" s="21" t="s">
        <v>71</v>
      </c>
      <c r="G4771" s="21">
        <v>4</v>
      </c>
      <c r="H4771" s="21">
        <v>10</v>
      </c>
    </row>
    <row r="4772" spans="1:8" x14ac:dyDescent="0.25">
      <c r="A4772" s="21">
        <v>2035</v>
      </c>
      <c r="B4772" s="21">
        <v>4</v>
      </c>
      <c r="C4772" s="21">
        <v>1</v>
      </c>
      <c r="D4772" s="21" t="s">
        <v>75</v>
      </c>
      <c r="E4772" s="21" t="s">
        <v>74</v>
      </c>
      <c r="F4772" s="21" t="s">
        <v>72</v>
      </c>
      <c r="G4772" s="21">
        <v>0</v>
      </c>
      <c r="H4772" s="21">
        <v>18</v>
      </c>
    </row>
    <row r="4773" spans="1:8" x14ac:dyDescent="0.25">
      <c r="A4773" s="21">
        <v>2035</v>
      </c>
      <c r="B4773" s="21">
        <v>4</v>
      </c>
      <c r="C4773" s="21">
        <v>1</v>
      </c>
      <c r="D4773" s="21" t="s">
        <v>75</v>
      </c>
      <c r="E4773" s="21" t="s">
        <v>74</v>
      </c>
      <c r="F4773" s="21" t="s">
        <v>72</v>
      </c>
      <c r="G4773" s="21">
        <v>1</v>
      </c>
      <c r="H4773" s="21">
        <v>44</v>
      </c>
    </row>
    <row r="4774" spans="1:8" x14ac:dyDescent="0.25">
      <c r="A4774" s="21">
        <v>2035</v>
      </c>
      <c r="B4774" s="21">
        <v>4</v>
      </c>
      <c r="C4774" s="21">
        <v>1</v>
      </c>
      <c r="D4774" s="21" t="s">
        <v>75</v>
      </c>
      <c r="E4774" s="21" t="s">
        <v>74</v>
      </c>
      <c r="F4774" s="21" t="s">
        <v>72</v>
      </c>
      <c r="G4774" s="21">
        <v>2</v>
      </c>
      <c r="H4774" s="21">
        <v>67</v>
      </c>
    </row>
    <row r="4775" spans="1:8" x14ac:dyDescent="0.25">
      <c r="A4775" s="21">
        <v>2035</v>
      </c>
      <c r="B4775" s="21">
        <v>4</v>
      </c>
      <c r="C4775" s="21">
        <v>1</v>
      </c>
      <c r="D4775" s="21" t="s">
        <v>75</v>
      </c>
      <c r="E4775" s="21" t="s">
        <v>74</v>
      </c>
      <c r="F4775" s="21" t="s">
        <v>72</v>
      </c>
      <c r="G4775" s="21">
        <v>3</v>
      </c>
      <c r="H4775" s="21">
        <v>15</v>
      </c>
    </row>
    <row r="4776" spans="1:8" x14ac:dyDescent="0.25">
      <c r="A4776" s="21">
        <v>2035</v>
      </c>
      <c r="B4776" s="21">
        <v>4</v>
      </c>
      <c r="C4776" s="21">
        <v>1</v>
      </c>
      <c r="D4776" s="21" t="s">
        <v>75</v>
      </c>
      <c r="E4776" s="21" t="s">
        <v>74</v>
      </c>
      <c r="F4776" s="21" t="s">
        <v>72</v>
      </c>
      <c r="G4776" s="21">
        <v>4</v>
      </c>
      <c r="H4776" s="21">
        <v>16</v>
      </c>
    </row>
    <row r="4777" spans="1:8" x14ac:dyDescent="0.25">
      <c r="A4777" s="21">
        <v>2035</v>
      </c>
      <c r="B4777" s="21">
        <v>4</v>
      </c>
      <c r="C4777" s="21">
        <v>1</v>
      </c>
      <c r="D4777" s="21" t="s">
        <v>75</v>
      </c>
      <c r="E4777" s="21" t="s">
        <v>73</v>
      </c>
      <c r="F4777" s="21" t="s">
        <v>71</v>
      </c>
      <c r="G4777" s="21">
        <v>0</v>
      </c>
      <c r="H4777" s="21">
        <v>52</v>
      </c>
    </row>
    <row r="4778" spans="1:8" x14ac:dyDescent="0.25">
      <c r="A4778" s="21">
        <v>2035</v>
      </c>
      <c r="B4778" s="21">
        <v>4</v>
      </c>
      <c r="C4778" s="21">
        <v>1</v>
      </c>
      <c r="D4778" s="21" t="s">
        <v>75</v>
      </c>
      <c r="E4778" s="21" t="s">
        <v>73</v>
      </c>
      <c r="F4778" s="21" t="s">
        <v>71</v>
      </c>
      <c r="G4778" s="21">
        <v>1</v>
      </c>
      <c r="H4778" s="21">
        <v>791</v>
      </c>
    </row>
    <row r="4779" spans="1:8" x14ac:dyDescent="0.25">
      <c r="A4779" s="21">
        <v>2035</v>
      </c>
      <c r="B4779" s="21">
        <v>4</v>
      </c>
      <c r="C4779" s="21">
        <v>1</v>
      </c>
      <c r="D4779" s="21" t="s">
        <v>75</v>
      </c>
      <c r="E4779" s="21" t="s">
        <v>73</v>
      </c>
      <c r="F4779" s="21" t="s">
        <v>71</v>
      </c>
      <c r="G4779" s="21">
        <v>2</v>
      </c>
      <c r="H4779" s="21">
        <v>2046</v>
      </c>
    </row>
    <row r="4780" spans="1:8" x14ac:dyDescent="0.25">
      <c r="A4780" s="21">
        <v>2035</v>
      </c>
      <c r="B4780" s="21">
        <v>4</v>
      </c>
      <c r="C4780" s="21">
        <v>1</v>
      </c>
      <c r="D4780" s="21" t="s">
        <v>75</v>
      </c>
      <c r="E4780" s="21" t="s">
        <v>73</v>
      </c>
      <c r="F4780" s="21" t="s">
        <v>71</v>
      </c>
      <c r="G4780" s="21">
        <v>3</v>
      </c>
      <c r="H4780" s="21">
        <v>1161</v>
      </c>
    </row>
    <row r="4781" spans="1:8" x14ac:dyDescent="0.25">
      <c r="A4781" s="21">
        <v>2035</v>
      </c>
      <c r="B4781" s="21">
        <v>4</v>
      </c>
      <c r="C4781" s="21">
        <v>1</v>
      </c>
      <c r="D4781" s="21" t="s">
        <v>75</v>
      </c>
      <c r="E4781" s="21" t="s">
        <v>73</v>
      </c>
      <c r="F4781" s="21" t="s">
        <v>71</v>
      </c>
      <c r="G4781" s="21">
        <v>4</v>
      </c>
      <c r="H4781" s="21">
        <v>742</v>
      </c>
    </row>
    <row r="4782" spans="1:8" x14ac:dyDescent="0.25">
      <c r="A4782" s="21">
        <v>2035</v>
      </c>
      <c r="B4782" s="21">
        <v>4</v>
      </c>
      <c r="C4782" s="21">
        <v>1</v>
      </c>
      <c r="D4782" s="21" t="s">
        <v>75</v>
      </c>
      <c r="E4782" s="21" t="s">
        <v>73</v>
      </c>
      <c r="F4782" s="21" t="s">
        <v>72</v>
      </c>
      <c r="G4782" s="21">
        <v>0</v>
      </c>
      <c r="H4782" s="21">
        <v>63</v>
      </c>
    </row>
    <row r="4783" spans="1:8" x14ac:dyDescent="0.25">
      <c r="A4783" s="21">
        <v>2035</v>
      </c>
      <c r="B4783" s="21">
        <v>4</v>
      </c>
      <c r="C4783" s="21">
        <v>1</v>
      </c>
      <c r="D4783" s="21" t="s">
        <v>75</v>
      </c>
      <c r="E4783" s="21" t="s">
        <v>73</v>
      </c>
      <c r="F4783" s="21" t="s">
        <v>72</v>
      </c>
      <c r="G4783" s="21">
        <v>1</v>
      </c>
      <c r="H4783" s="21">
        <v>280</v>
      </c>
    </row>
    <row r="4784" spans="1:8" x14ac:dyDescent="0.25">
      <c r="A4784" s="21">
        <v>2035</v>
      </c>
      <c r="B4784" s="21">
        <v>4</v>
      </c>
      <c r="C4784" s="21">
        <v>1</v>
      </c>
      <c r="D4784" s="21" t="s">
        <v>75</v>
      </c>
      <c r="E4784" s="21" t="s">
        <v>73</v>
      </c>
      <c r="F4784" s="21" t="s">
        <v>72</v>
      </c>
      <c r="G4784" s="21">
        <v>2</v>
      </c>
      <c r="H4784" s="21">
        <v>1051</v>
      </c>
    </row>
    <row r="4785" spans="1:8" x14ac:dyDescent="0.25">
      <c r="A4785" s="21">
        <v>2035</v>
      </c>
      <c r="B4785" s="21">
        <v>4</v>
      </c>
      <c r="C4785" s="21">
        <v>1</v>
      </c>
      <c r="D4785" s="21" t="s">
        <v>75</v>
      </c>
      <c r="E4785" s="21" t="s">
        <v>73</v>
      </c>
      <c r="F4785" s="21" t="s">
        <v>72</v>
      </c>
      <c r="G4785" s="21">
        <v>3</v>
      </c>
      <c r="H4785" s="21">
        <v>618</v>
      </c>
    </row>
    <row r="4786" spans="1:8" x14ac:dyDescent="0.25">
      <c r="A4786" s="21">
        <v>2035</v>
      </c>
      <c r="B4786" s="21">
        <v>4</v>
      </c>
      <c r="C4786" s="21">
        <v>1</v>
      </c>
      <c r="D4786" s="21" t="s">
        <v>75</v>
      </c>
      <c r="E4786" s="21" t="s">
        <v>73</v>
      </c>
      <c r="F4786" s="21" t="s">
        <v>72</v>
      </c>
      <c r="G4786" s="21">
        <v>4</v>
      </c>
      <c r="H4786" s="21">
        <v>358</v>
      </c>
    </row>
    <row r="4787" spans="1:8" x14ac:dyDescent="0.25">
      <c r="A4787" s="21">
        <v>2035</v>
      </c>
      <c r="B4787" s="21">
        <v>4</v>
      </c>
      <c r="C4787" s="21">
        <v>1</v>
      </c>
      <c r="D4787" s="21" t="s">
        <v>75</v>
      </c>
      <c r="E4787" s="21" t="s">
        <v>76</v>
      </c>
      <c r="F4787" s="21" t="s">
        <v>71</v>
      </c>
      <c r="G4787" s="21">
        <v>0</v>
      </c>
      <c r="H4787" s="21">
        <v>62</v>
      </c>
    </row>
    <row r="4788" spans="1:8" x14ac:dyDescent="0.25">
      <c r="A4788" s="21">
        <v>2035</v>
      </c>
      <c r="B4788" s="21">
        <v>4</v>
      </c>
      <c r="C4788" s="21">
        <v>1</v>
      </c>
      <c r="D4788" s="21" t="s">
        <v>75</v>
      </c>
      <c r="E4788" s="21" t="s">
        <v>76</v>
      </c>
      <c r="F4788" s="21" t="s">
        <v>71</v>
      </c>
      <c r="G4788" s="21">
        <v>1</v>
      </c>
      <c r="H4788" s="21">
        <v>128</v>
      </c>
    </row>
    <row r="4789" spans="1:8" x14ac:dyDescent="0.25">
      <c r="A4789" s="21">
        <v>2035</v>
      </c>
      <c r="B4789" s="21">
        <v>4</v>
      </c>
      <c r="C4789" s="21">
        <v>1</v>
      </c>
      <c r="D4789" s="21" t="s">
        <v>75</v>
      </c>
      <c r="E4789" s="21" t="s">
        <v>76</v>
      </c>
      <c r="F4789" s="21" t="s">
        <v>71</v>
      </c>
      <c r="G4789" s="21">
        <v>2</v>
      </c>
      <c r="H4789" s="21">
        <v>306</v>
      </c>
    </row>
    <row r="4790" spans="1:8" x14ac:dyDescent="0.25">
      <c r="A4790" s="21">
        <v>2035</v>
      </c>
      <c r="B4790" s="21">
        <v>4</v>
      </c>
      <c r="C4790" s="21">
        <v>1</v>
      </c>
      <c r="D4790" s="21" t="s">
        <v>75</v>
      </c>
      <c r="E4790" s="21" t="s">
        <v>76</v>
      </c>
      <c r="F4790" s="21" t="s">
        <v>71</v>
      </c>
      <c r="G4790" s="21">
        <v>3</v>
      </c>
      <c r="H4790" s="21">
        <v>140</v>
      </c>
    </row>
    <row r="4791" spans="1:8" x14ac:dyDescent="0.25">
      <c r="A4791" s="21">
        <v>2035</v>
      </c>
      <c r="B4791" s="21">
        <v>4</v>
      </c>
      <c r="C4791" s="21">
        <v>1</v>
      </c>
      <c r="D4791" s="21" t="s">
        <v>75</v>
      </c>
      <c r="E4791" s="21" t="s">
        <v>76</v>
      </c>
      <c r="F4791" s="21" t="s">
        <v>71</v>
      </c>
      <c r="G4791" s="21">
        <v>4</v>
      </c>
      <c r="H4791" s="21">
        <v>123</v>
      </c>
    </row>
    <row r="4792" spans="1:8" x14ac:dyDescent="0.25">
      <c r="A4792" s="21">
        <v>2035</v>
      </c>
      <c r="B4792" s="21">
        <v>4</v>
      </c>
      <c r="C4792" s="21">
        <v>1</v>
      </c>
      <c r="D4792" s="21" t="s">
        <v>75</v>
      </c>
      <c r="E4792" s="21" t="s">
        <v>76</v>
      </c>
      <c r="F4792" s="21" t="s">
        <v>72</v>
      </c>
      <c r="G4792" s="21">
        <v>0</v>
      </c>
      <c r="H4792" s="21">
        <v>246</v>
      </c>
    </row>
    <row r="4793" spans="1:8" x14ac:dyDescent="0.25">
      <c r="A4793" s="21">
        <v>2035</v>
      </c>
      <c r="B4793" s="21">
        <v>4</v>
      </c>
      <c r="C4793" s="21">
        <v>1</v>
      </c>
      <c r="D4793" s="21" t="s">
        <v>75</v>
      </c>
      <c r="E4793" s="21" t="s">
        <v>76</v>
      </c>
      <c r="F4793" s="21" t="s">
        <v>72</v>
      </c>
      <c r="G4793" s="21">
        <v>1</v>
      </c>
      <c r="H4793" s="21">
        <v>351</v>
      </c>
    </row>
    <row r="4794" spans="1:8" x14ac:dyDescent="0.25">
      <c r="A4794" s="21">
        <v>2035</v>
      </c>
      <c r="B4794" s="21">
        <v>4</v>
      </c>
      <c r="C4794" s="21">
        <v>1</v>
      </c>
      <c r="D4794" s="21" t="s">
        <v>75</v>
      </c>
      <c r="E4794" s="21" t="s">
        <v>76</v>
      </c>
      <c r="F4794" s="21" t="s">
        <v>72</v>
      </c>
      <c r="G4794" s="21">
        <v>2</v>
      </c>
      <c r="H4794" s="21">
        <v>670</v>
      </c>
    </row>
    <row r="4795" spans="1:8" x14ac:dyDescent="0.25">
      <c r="A4795" s="21">
        <v>2035</v>
      </c>
      <c r="B4795" s="21">
        <v>4</v>
      </c>
      <c r="C4795" s="21">
        <v>1</v>
      </c>
      <c r="D4795" s="21" t="s">
        <v>75</v>
      </c>
      <c r="E4795" s="21" t="s">
        <v>76</v>
      </c>
      <c r="F4795" s="21" t="s">
        <v>72</v>
      </c>
      <c r="G4795" s="21">
        <v>3</v>
      </c>
      <c r="H4795" s="21">
        <v>250</v>
      </c>
    </row>
    <row r="4796" spans="1:8" x14ac:dyDescent="0.25">
      <c r="A4796" s="21">
        <v>2035</v>
      </c>
      <c r="B4796" s="21">
        <v>4</v>
      </c>
      <c r="C4796" s="21">
        <v>1</v>
      </c>
      <c r="D4796" s="21" t="s">
        <v>75</v>
      </c>
      <c r="E4796" s="21" t="s">
        <v>76</v>
      </c>
      <c r="F4796" s="21" t="s">
        <v>72</v>
      </c>
      <c r="G4796" s="21">
        <v>4</v>
      </c>
      <c r="H4796" s="21">
        <v>177</v>
      </c>
    </row>
    <row r="4797" spans="1:8" x14ac:dyDescent="0.25">
      <c r="A4797" s="21">
        <v>2035</v>
      </c>
      <c r="B4797" s="21">
        <v>4</v>
      </c>
      <c r="C4797" s="21">
        <v>1</v>
      </c>
      <c r="D4797" s="21" t="s">
        <v>69</v>
      </c>
      <c r="E4797" s="21" t="s">
        <v>70</v>
      </c>
      <c r="F4797" s="21" t="s">
        <v>71</v>
      </c>
      <c r="G4797" s="21">
        <v>1</v>
      </c>
      <c r="H4797" s="21">
        <v>17</v>
      </c>
    </row>
    <row r="4798" spans="1:8" x14ac:dyDescent="0.25">
      <c r="A4798" s="21">
        <v>2035</v>
      </c>
      <c r="B4798" s="21">
        <v>4</v>
      </c>
      <c r="C4798" s="21">
        <v>1</v>
      </c>
      <c r="D4798" s="21" t="s">
        <v>69</v>
      </c>
      <c r="E4798" s="21" t="s">
        <v>70</v>
      </c>
      <c r="F4798" s="21" t="s">
        <v>71</v>
      </c>
      <c r="G4798" s="21">
        <v>2</v>
      </c>
      <c r="H4798" s="21">
        <v>51</v>
      </c>
    </row>
    <row r="4799" spans="1:8" x14ac:dyDescent="0.25">
      <c r="A4799" s="21">
        <v>2035</v>
      </c>
      <c r="B4799" s="21">
        <v>4</v>
      </c>
      <c r="C4799" s="21">
        <v>1</v>
      </c>
      <c r="D4799" s="21" t="s">
        <v>69</v>
      </c>
      <c r="E4799" s="21" t="s">
        <v>70</v>
      </c>
      <c r="F4799" s="21" t="s">
        <v>71</v>
      </c>
      <c r="G4799" s="21">
        <v>3</v>
      </c>
      <c r="H4799" s="21">
        <v>22</v>
      </c>
    </row>
    <row r="4800" spans="1:8" x14ac:dyDescent="0.25">
      <c r="A4800" s="21">
        <v>2035</v>
      </c>
      <c r="B4800" s="21">
        <v>4</v>
      </c>
      <c r="C4800" s="21">
        <v>1</v>
      </c>
      <c r="D4800" s="21" t="s">
        <v>69</v>
      </c>
      <c r="E4800" s="21" t="s">
        <v>70</v>
      </c>
      <c r="F4800" s="21" t="s">
        <v>71</v>
      </c>
      <c r="G4800" s="21">
        <v>4</v>
      </c>
      <c r="H4800" s="21">
        <v>10</v>
      </c>
    </row>
    <row r="4801" spans="1:8" x14ac:dyDescent="0.25">
      <c r="A4801" s="21">
        <v>2035</v>
      </c>
      <c r="B4801" s="21">
        <v>4</v>
      </c>
      <c r="C4801" s="21">
        <v>1</v>
      </c>
      <c r="D4801" s="21" t="s">
        <v>69</v>
      </c>
      <c r="E4801" s="21" t="s">
        <v>70</v>
      </c>
      <c r="F4801" s="21" t="s">
        <v>72</v>
      </c>
      <c r="G4801" s="21">
        <v>0</v>
      </c>
      <c r="H4801" s="21">
        <v>22</v>
      </c>
    </row>
    <row r="4802" spans="1:8" x14ac:dyDescent="0.25">
      <c r="A4802" s="21">
        <v>2035</v>
      </c>
      <c r="B4802" s="21">
        <v>4</v>
      </c>
      <c r="C4802" s="21">
        <v>1</v>
      </c>
      <c r="D4802" s="21" t="s">
        <v>69</v>
      </c>
      <c r="E4802" s="21" t="s">
        <v>70</v>
      </c>
      <c r="F4802" s="21" t="s">
        <v>72</v>
      </c>
      <c r="G4802" s="21">
        <v>1</v>
      </c>
      <c r="H4802" s="21">
        <v>939</v>
      </c>
    </row>
    <row r="4803" spans="1:8" x14ac:dyDescent="0.25">
      <c r="A4803" s="21">
        <v>2035</v>
      </c>
      <c r="B4803" s="21">
        <v>4</v>
      </c>
      <c r="C4803" s="21">
        <v>1</v>
      </c>
      <c r="D4803" s="21" t="s">
        <v>69</v>
      </c>
      <c r="E4803" s="21" t="s">
        <v>70</v>
      </c>
      <c r="F4803" s="21" t="s">
        <v>72</v>
      </c>
      <c r="G4803" s="21">
        <v>2</v>
      </c>
      <c r="H4803" s="21">
        <v>2693</v>
      </c>
    </row>
    <row r="4804" spans="1:8" x14ac:dyDescent="0.25">
      <c r="A4804" s="21">
        <v>2035</v>
      </c>
      <c r="B4804" s="21">
        <v>4</v>
      </c>
      <c r="C4804" s="21">
        <v>1</v>
      </c>
      <c r="D4804" s="21" t="s">
        <v>69</v>
      </c>
      <c r="E4804" s="21" t="s">
        <v>70</v>
      </c>
      <c r="F4804" s="21" t="s">
        <v>72</v>
      </c>
      <c r="G4804" s="21">
        <v>3</v>
      </c>
      <c r="H4804" s="21">
        <v>1185</v>
      </c>
    </row>
    <row r="4805" spans="1:8" x14ac:dyDescent="0.25">
      <c r="A4805" s="21">
        <v>2035</v>
      </c>
      <c r="B4805" s="21">
        <v>4</v>
      </c>
      <c r="C4805" s="21">
        <v>1</v>
      </c>
      <c r="D4805" s="21" t="s">
        <v>69</v>
      </c>
      <c r="E4805" s="21" t="s">
        <v>70</v>
      </c>
      <c r="F4805" s="21" t="s">
        <v>72</v>
      </c>
      <c r="G4805" s="21">
        <v>4</v>
      </c>
      <c r="H4805" s="21">
        <v>579</v>
      </c>
    </row>
    <row r="4806" spans="1:8" x14ac:dyDescent="0.25">
      <c r="A4806" s="21">
        <v>2035</v>
      </c>
      <c r="B4806" s="21">
        <v>4</v>
      </c>
      <c r="C4806" s="21">
        <v>1</v>
      </c>
      <c r="D4806" s="21" t="s">
        <v>69</v>
      </c>
      <c r="E4806" s="21" t="s">
        <v>74</v>
      </c>
      <c r="F4806" s="21" t="s">
        <v>71</v>
      </c>
      <c r="G4806" s="21">
        <v>2</v>
      </c>
      <c r="H4806" s="21">
        <v>2</v>
      </c>
    </row>
    <row r="4807" spans="1:8" x14ac:dyDescent="0.25">
      <c r="A4807" s="21">
        <v>2035</v>
      </c>
      <c r="B4807" s="21">
        <v>4</v>
      </c>
      <c r="C4807" s="21">
        <v>1</v>
      </c>
      <c r="D4807" s="21" t="s">
        <v>69</v>
      </c>
      <c r="E4807" s="21" t="s">
        <v>74</v>
      </c>
      <c r="F4807" s="21" t="s">
        <v>72</v>
      </c>
      <c r="G4807" s="21">
        <v>0</v>
      </c>
      <c r="H4807" s="21">
        <v>3</v>
      </c>
    </row>
    <row r="4808" spans="1:8" x14ac:dyDescent="0.25">
      <c r="A4808" s="21">
        <v>2035</v>
      </c>
      <c r="B4808" s="21">
        <v>4</v>
      </c>
      <c r="C4808" s="21">
        <v>1</v>
      </c>
      <c r="D4808" s="21" t="s">
        <v>69</v>
      </c>
      <c r="E4808" s="21" t="s">
        <v>74</v>
      </c>
      <c r="F4808" s="21" t="s">
        <v>72</v>
      </c>
      <c r="G4808" s="21">
        <v>1</v>
      </c>
      <c r="H4808" s="21">
        <v>11</v>
      </c>
    </row>
    <row r="4809" spans="1:8" x14ac:dyDescent="0.25">
      <c r="A4809" s="21">
        <v>2035</v>
      </c>
      <c r="B4809" s="21">
        <v>4</v>
      </c>
      <c r="C4809" s="21">
        <v>1</v>
      </c>
      <c r="D4809" s="21" t="s">
        <v>69</v>
      </c>
      <c r="E4809" s="21" t="s">
        <v>74</v>
      </c>
      <c r="F4809" s="21" t="s">
        <v>72</v>
      </c>
      <c r="G4809" s="21">
        <v>2</v>
      </c>
      <c r="H4809" s="21">
        <v>14</v>
      </c>
    </row>
    <row r="4810" spans="1:8" x14ac:dyDescent="0.25">
      <c r="A4810" s="21">
        <v>2035</v>
      </c>
      <c r="B4810" s="21">
        <v>4</v>
      </c>
      <c r="C4810" s="21">
        <v>1</v>
      </c>
      <c r="D4810" s="21" t="s">
        <v>69</v>
      </c>
      <c r="E4810" s="21" t="s">
        <v>74</v>
      </c>
      <c r="F4810" s="21" t="s">
        <v>72</v>
      </c>
      <c r="G4810" s="21">
        <v>3</v>
      </c>
      <c r="H4810" s="21">
        <v>5</v>
      </c>
    </row>
    <row r="4811" spans="1:8" x14ac:dyDescent="0.25">
      <c r="A4811" s="21">
        <v>2035</v>
      </c>
      <c r="B4811" s="21">
        <v>4</v>
      </c>
      <c r="C4811" s="21">
        <v>1</v>
      </c>
      <c r="D4811" s="21" t="s">
        <v>69</v>
      </c>
      <c r="E4811" s="21" t="s">
        <v>74</v>
      </c>
      <c r="F4811" s="21" t="s">
        <v>72</v>
      </c>
      <c r="G4811" s="21">
        <v>4</v>
      </c>
      <c r="H4811" s="21">
        <v>1</v>
      </c>
    </row>
    <row r="4812" spans="1:8" x14ac:dyDescent="0.25">
      <c r="A4812" s="21">
        <v>2035</v>
      </c>
      <c r="B4812" s="21">
        <v>4</v>
      </c>
      <c r="C4812" s="21">
        <v>1</v>
      </c>
      <c r="D4812" s="21" t="s">
        <v>69</v>
      </c>
      <c r="E4812" s="21" t="s">
        <v>73</v>
      </c>
      <c r="F4812" s="21" t="s">
        <v>71</v>
      </c>
      <c r="G4812" s="21">
        <v>0</v>
      </c>
      <c r="H4812" s="21">
        <v>1</v>
      </c>
    </row>
    <row r="4813" spans="1:8" x14ac:dyDescent="0.25">
      <c r="A4813" s="21">
        <v>2035</v>
      </c>
      <c r="B4813" s="21">
        <v>4</v>
      </c>
      <c r="C4813" s="21">
        <v>1</v>
      </c>
      <c r="D4813" s="21" t="s">
        <v>69</v>
      </c>
      <c r="E4813" s="21" t="s">
        <v>73</v>
      </c>
      <c r="F4813" s="21" t="s">
        <v>71</v>
      </c>
      <c r="G4813" s="21">
        <v>1</v>
      </c>
      <c r="H4813" s="21">
        <v>41</v>
      </c>
    </row>
    <row r="4814" spans="1:8" x14ac:dyDescent="0.25">
      <c r="A4814" s="21">
        <v>2035</v>
      </c>
      <c r="B4814" s="21">
        <v>4</v>
      </c>
      <c r="C4814" s="21">
        <v>1</v>
      </c>
      <c r="D4814" s="21" t="s">
        <v>69</v>
      </c>
      <c r="E4814" s="21" t="s">
        <v>73</v>
      </c>
      <c r="F4814" s="21" t="s">
        <v>71</v>
      </c>
      <c r="G4814" s="21">
        <v>2</v>
      </c>
      <c r="H4814" s="21">
        <v>96</v>
      </c>
    </row>
    <row r="4815" spans="1:8" x14ac:dyDescent="0.25">
      <c r="A4815" s="21">
        <v>2035</v>
      </c>
      <c r="B4815" s="21">
        <v>4</v>
      </c>
      <c r="C4815" s="21">
        <v>1</v>
      </c>
      <c r="D4815" s="21" t="s">
        <v>69</v>
      </c>
      <c r="E4815" s="21" t="s">
        <v>73</v>
      </c>
      <c r="F4815" s="21" t="s">
        <v>71</v>
      </c>
      <c r="G4815" s="21">
        <v>3</v>
      </c>
      <c r="H4815" s="21">
        <v>44</v>
      </c>
    </row>
    <row r="4816" spans="1:8" x14ac:dyDescent="0.25">
      <c r="A4816" s="21">
        <v>2035</v>
      </c>
      <c r="B4816" s="21">
        <v>4</v>
      </c>
      <c r="C4816" s="21">
        <v>1</v>
      </c>
      <c r="D4816" s="21" t="s">
        <v>69</v>
      </c>
      <c r="E4816" s="21" t="s">
        <v>73</v>
      </c>
      <c r="F4816" s="21" t="s">
        <v>71</v>
      </c>
      <c r="G4816" s="21">
        <v>4</v>
      </c>
      <c r="H4816" s="21">
        <v>33</v>
      </c>
    </row>
    <row r="4817" spans="1:8" x14ac:dyDescent="0.25">
      <c r="A4817" s="21">
        <v>2035</v>
      </c>
      <c r="B4817" s="21">
        <v>4</v>
      </c>
      <c r="C4817" s="21">
        <v>1</v>
      </c>
      <c r="D4817" s="21" t="s">
        <v>69</v>
      </c>
      <c r="E4817" s="21" t="s">
        <v>73</v>
      </c>
      <c r="F4817" s="21" t="s">
        <v>72</v>
      </c>
      <c r="G4817" s="21">
        <v>0</v>
      </c>
      <c r="H4817" s="21">
        <v>30</v>
      </c>
    </row>
    <row r="4818" spans="1:8" x14ac:dyDescent="0.25">
      <c r="A4818" s="21">
        <v>2035</v>
      </c>
      <c r="B4818" s="21">
        <v>4</v>
      </c>
      <c r="C4818" s="21">
        <v>1</v>
      </c>
      <c r="D4818" s="21" t="s">
        <v>69</v>
      </c>
      <c r="E4818" s="21" t="s">
        <v>73</v>
      </c>
      <c r="F4818" s="21" t="s">
        <v>72</v>
      </c>
      <c r="G4818" s="21">
        <v>1</v>
      </c>
      <c r="H4818" s="21">
        <v>120</v>
      </c>
    </row>
    <row r="4819" spans="1:8" x14ac:dyDescent="0.25">
      <c r="A4819" s="21">
        <v>2035</v>
      </c>
      <c r="B4819" s="21">
        <v>4</v>
      </c>
      <c r="C4819" s="21">
        <v>1</v>
      </c>
      <c r="D4819" s="21" t="s">
        <v>69</v>
      </c>
      <c r="E4819" s="21" t="s">
        <v>73</v>
      </c>
      <c r="F4819" s="21" t="s">
        <v>72</v>
      </c>
      <c r="G4819" s="21">
        <v>2</v>
      </c>
      <c r="H4819" s="21">
        <v>349</v>
      </c>
    </row>
    <row r="4820" spans="1:8" x14ac:dyDescent="0.25">
      <c r="A4820" s="21">
        <v>2035</v>
      </c>
      <c r="B4820" s="21">
        <v>4</v>
      </c>
      <c r="C4820" s="21">
        <v>1</v>
      </c>
      <c r="D4820" s="21" t="s">
        <v>69</v>
      </c>
      <c r="E4820" s="21" t="s">
        <v>73</v>
      </c>
      <c r="F4820" s="21" t="s">
        <v>72</v>
      </c>
      <c r="G4820" s="21">
        <v>3</v>
      </c>
      <c r="H4820" s="21">
        <v>191</v>
      </c>
    </row>
    <row r="4821" spans="1:8" x14ac:dyDescent="0.25">
      <c r="A4821" s="21">
        <v>2035</v>
      </c>
      <c r="B4821" s="21">
        <v>4</v>
      </c>
      <c r="C4821" s="21">
        <v>1</v>
      </c>
      <c r="D4821" s="21" t="s">
        <v>69</v>
      </c>
      <c r="E4821" s="21" t="s">
        <v>73</v>
      </c>
      <c r="F4821" s="21" t="s">
        <v>72</v>
      </c>
      <c r="G4821" s="21">
        <v>4</v>
      </c>
      <c r="H4821" s="21">
        <v>136</v>
      </c>
    </row>
    <row r="4822" spans="1:8" x14ac:dyDescent="0.25">
      <c r="A4822" s="21">
        <v>2035</v>
      </c>
      <c r="B4822" s="21">
        <v>4</v>
      </c>
      <c r="C4822" s="21">
        <v>1</v>
      </c>
      <c r="D4822" s="21" t="s">
        <v>69</v>
      </c>
      <c r="E4822" s="21" t="s">
        <v>76</v>
      </c>
      <c r="F4822" s="21" t="s">
        <v>71</v>
      </c>
      <c r="G4822" s="21">
        <v>0</v>
      </c>
      <c r="H4822" s="21">
        <v>1</v>
      </c>
    </row>
    <row r="4823" spans="1:8" x14ac:dyDescent="0.25">
      <c r="A4823" s="21">
        <v>2035</v>
      </c>
      <c r="B4823" s="21">
        <v>4</v>
      </c>
      <c r="C4823" s="21">
        <v>1</v>
      </c>
      <c r="D4823" s="21" t="s">
        <v>69</v>
      </c>
      <c r="E4823" s="21" t="s">
        <v>76</v>
      </c>
      <c r="F4823" s="21" t="s">
        <v>71</v>
      </c>
      <c r="G4823" s="21">
        <v>1</v>
      </c>
      <c r="H4823" s="21">
        <v>5</v>
      </c>
    </row>
    <row r="4824" spans="1:8" x14ac:dyDescent="0.25">
      <c r="A4824" s="21">
        <v>2035</v>
      </c>
      <c r="B4824" s="21">
        <v>4</v>
      </c>
      <c r="C4824" s="21">
        <v>1</v>
      </c>
      <c r="D4824" s="21" t="s">
        <v>69</v>
      </c>
      <c r="E4824" s="21" t="s">
        <v>76</v>
      </c>
      <c r="F4824" s="21" t="s">
        <v>71</v>
      </c>
      <c r="G4824" s="21">
        <v>2</v>
      </c>
      <c r="H4824" s="21">
        <v>10</v>
      </c>
    </row>
    <row r="4825" spans="1:8" x14ac:dyDescent="0.25">
      <c r="A4825" s="21">
        <v>2035</v>
      </c>
      <c r="B4825" s="21">
        <v>4</v>
      </c>
      <c r="C4825" s="21">
        <v>1</v>
      </c>
      <c r="D4825" s="21" t="s">
        <v>69</v>
      </c>
      <c r="E4825" s="21" t="s">
        <v>76</v>
      </c>
      <c r="F4825" s="21" t="s">
        <v>71</v>
      </c>
      <c r="G4825" s="21">
        <v>3</v>
      </c>
      <c r="H4825" s="21">
        <v>7</v>
      </c>
    </row>
    <row r="4826" spans="1:8" x14ac:dyDescent="0.25">
      <c r="A4826" s="21">
        <v>2035</v>
      </c>
      <c r="B4826" s="21">
        <v>4</v>
      </c>
      <c r="C4826" s="21">
        <v>1</v>
      </c>
      <c r="D4826" s="21" t="s">
        <v>69</v>
      </c>
      <c r="E4826" s="21" t="s">
        <v>76</v>
      </c>
      <c r="F4826" s="21" t="s">
        <v>71</v>
      </c>
      <c r="G4826" s="21">
        <v>4</v>
      </c>
      <c r="H4826" s="21">
        <v>2</v>
      </c>
    </row>
    <row r="4827" spans="1:8" x14ac:dyDescent="0.25">
      <c r="A4827" s="21">
        <v>2035</v>
      </c>
      <c r="B4827" s="21">
        <v>4</v>
      </c>
      <c r="C4827" s="21">
        <v>1</v>
      </c>
      <c r="D4827" s="21" t="s">
        <v>69</v>
      </c>
      <c r="E4827" s="21" t="s">
        <v>76</v>
      </c>
      <c r="F4827" s="21" t="s">
        <v>72</v>
      </c>
      <c r="G4827" s="21">
        <v>0</v>
      </c>
      <c r="H4827" s="21">
        <v>113</v>
      </c>
    </row>
    <row r="4828" spans="1:8" x14ac:dyDescent="0.25">
      <c r="A4828" s="21">
        <v>2035</v>
      </c>
      <c r="B4828" s="21">
        <v>4</v>
      </c>
      <c r="C4828" s="21">
        <v>1</v>
      </c>
      <c r="D4828" s="21" t="s">
        <v>69</v>
      </c>
      <c r="E4828" s="21" t="s">
        <v>76</v>
      </c>
      <c r="F4828" s="21" t="s">
        <v>72</v>
      </c>
      <c r="G4828" s="21">
        <v>1</v>
      </c>
      <c r="H4828" s="21">
        <v>175</v>
      </c>
    </row>
    <row r="4829" spans="1:8" x14ac:dyDescent="0.25">
      <c r="A4829" s="21">
        <v>2035</v>
      </c>
      <c r="B4829" s="21">
        <v>4</v>
      </c>
      <c r="C4829" s="21">
        <v>1</v>
      </c>
      <c r="D4829" s="21" t="s">
        <v>69</v>
      </c>
      <c r="E4829" s="21" t="s">
        <v>76</v>
      </c>
      <c r="F4829" s="21" t="s">
        <v>72</v>
      </c>
      <c r="G4829" s="21">
        <v>2</v>
      </c>
      <c r="H4829" s="21">
        <v>237</v>
      </c>
    </row>
    <row r="4830" spans="1:8" x14ac:dyDescent="0.25">
      <c r="A4830" s="21">
        <v>2035</v>
      </c>
      <c r="B4830" s="21">
        <v>4</v>
      </c>
      <c r="C4830" s="21">
        <v>1</v>
      </c>
      <c r="D4830" s="21" t="s">
        <v>69</v>
      </c>
      <c r="E4830" s="21" t="s">
        <v>76</v>
      </c>
      <c r="F4830" s="21" t="s">
        <v>72</v>
      </c>
      <c r="G4830" s="21">
        <v>3</v>
      </c>
      <c r="H4830" s="21">
        <v>75</v>
      </c>
    </row>
    <row r="4831" spans="1:8" x14ac:dyDescent="0.25">
      <c r="A4831" s="21">
        <v>2035</v>
      </c>
      <c r="B4831" s="21">
        <v>4</v>
      </c>
      <c r="C4831" s="21">
        <v>1</v>
      </c>
      <c r="D4831" s="21" t="s">
        <v>69</v>
      </c>
      <c r="E4831" s="21" t="s">
        <v>76</v>
      </c>
      <c r="F4831" s="21" t="s">
        <v>72</v>
      </c>
      <c r="G4831" s="21">
        <v>4</v>
      </c>
      <c r="H4831" s="21">
        <v>60</v>
      </c>
    </row>
    <row r="4832" spans="1:8" x14ac:dyDescent="0.25">
      <c r="A4832" s="21">
        <v>2035</v>
      </c>
      <c r="B4832" s="21">
        <v>4</v>
      </c>
      <c r="C4832" s="21">
        <v>1</v>
      </c>
      <c r="D4832" s="21" t="s">
        <v>77</v>
      </c>
      <c r="E4832" s="21" t="s">
        <v>70</v>
      </c>
      <c r="F4832" s="21" t="s">
        <v>71</v>
      </c>
      <c r="G4832" s="21">
        <v>0</v>
      </c>
      <c r="H4832" s="21">
        <v>80</v>
      </c>
    </row>
    <row r="4833" spans="1:8" x14ac:dyDescent="0.25">
      <c r="A4833" s="21">
        <v>2035</v>
      </c>
      <c r="B4833" s="21">
        <v>4</v>
      </c>
      <c r="C4833" s="21">
        <v>1</v>
      </c>
      <c r="D4833" s="21" t="s">
        <v>77</v>
      </c>
      <c r="E4833" s="21" t="s">
        <v>70</v>
      </c>
      <c r="F4833" s="21" t="s">
        <v>71</v>
      </c>
      <c r="G4833" s="21">
        <v>1</v>
      </c>
      <c r="H4833" s="21">
        <v>1766</v>
      </c>
    </row>
    <row r="4834" spans="1:8" x14ac:dyDescent="0.25">
      <c r="A4834" s="21">
        <v>2035</v>
      </c>
      <c r="B4834" s="21">
        <v>4</v>
      </c>
      <c r="C4834" s="21">
        <v>1</v>
      </c>
      <c r="D4834" s="21" t="s">
        <v>77</v>
      </c>
      <c r="E4834" s="21" t="s">
        <v>70</v>
      </c>
      <c r="F4834" s="21" t="s">
        <v>71</v>
      </c>
      <c r="G4834" s="21">
        <v>2</v>
      </c>
      <c r="H4834" s="21">
        <v>4960</v>
      </c>
    </row>
    <row r="4835" spans="1:8" x14ac:dyDescent="0.25">
      <c r="A4835" s="21">
        <v>2035</v>
      </c>
      <c r="B4835" s="21">
        <v>4</v>
      </c>
      <c r="C4835" s="21">
        <v>1</v>
      </c>
      <c r="D4835" s="21" t="s">
        <v>77</v>
      </c>
      <c r="E4835" s="21" t="s">
        <v>70</v>
      </c>
      <c r="F4835" s="21" t="s">
        <v>71</v>
      </c>
      <c r="G4835" s="21">
        <v>3</v>
      </c>
      <c r="H4835" s="21">
        <v>2133</v>
      </c>
    </row>
    <row r="4836" spans="1:8" x14ac:dyDescent="0.25">
      <c r="A4836" s="21">
        <v>2035</v>
      </c>
      <c r="B4836" s="21">
        <v>4</v>
      </c>
      <c r="C4836" s="21">
        <v>1</v>
      </c>
      <c r="D4836" s="21" t="s">
        <v>77</v>
      </c>
      <c r="E4836" s="21" t="s">
        <v>70</v>
      </c>
      <c r="F4836" s="21" t="s">
        <v>71</v>
      </c>
      <c r="G4836" s="21">
        <v>4</v>
      </c>
      <c r="H4836" s="21">
        <v>944</v>
      </c>
    </row>
    <row r="4837" spans="1:8" x14ac:dyDescent="0.25">
      <c r="A4837" s="21">
        <v>2035</v>
      </c>
      <c r="B4837" s="21">
        <v>4</v>
      </c>
      <c r="C4837" s="21">
        <v>1</v>
      </c>
      <c r="D4837" s="21" t="s">
        <v>77</v>
      </c>
      <c r="E4837" s="21" t="s">
        <v>70</v>
      </c>
      <c r="F4837" s="21" t="s">
        <v>72</v>
      </c>
      <c r="G4837" s="21">
        <v>0</v>
      </c>
      <c r="H4837" s="21">
        <v>46</v>
      </c>
    </row>
    <row r="4838" spans="1:8" x14ac:dyDescent="0.25">
      <c r="A4838" s="21">
        <v>2035</v>
      </c>
      <c r="B4838" s="21">
        <v>4</v>
      </c>
      <c r="C4838" s="21">
        <v>1</v>
      </c>
      <c r="D4838" s="21" t="s">
        <v>77</v>
      </c>
      <c r="E4838" s="21" t="s">
        <v>70</v>
      </c>
      <c r="F4838" s="21" t="s">
        <v>72</v>
      </c>
      <c r="G4838" s="21">
        <v>1</v>
      </c>
      <c r="H4838" s="21">
        <v>1606</v>
      </c>
    </row>
    <row r="4839" spans="1:8" x14ac:dyDescent="0.25">
      <c r="A4839" s="21">
        <v>2035</v>
      </c>
      <c r="B4839" s="21">
        <v>4</v>
      </c>
      <c r="C4839" s="21">
        <v>1</v>
      </c>
      <c r="D4839" s="21" t="s">
        <v>77</v>
      </c>
      <c r="E4839" s="21" t="s">
        <v>70</v>
      </c>
      <c r="F4839" s="21" t="s">
        <v>72</v>
      </c>
      <c r="G4839" s="21">
        <v>2</v>
      </c>
      <c r="H4839" s="21">
        <v>4190</v>
      </c>
    </row>
    <row r="4840" spans="1:8" x14ac:dyDescent="0.25">
      <c r="A4840" s="21">
        <v>2035</v>
      </c>
      <c r="B4840" s="21">
        <v>4</v>
      </c>
      <c r="C4840" s="21">
        <v>1</v>
      </c>
      <c r="D4840" s="21" t="s">
        <v>77</v>
      </c>
      <c r="E4840" s="21" t="s">
        <v>70</v>
      </c>
      <c r="F4840" s="21" t="s">
        <v>72</v>
      </c>
      <c r="G4840" s="21">
        <v>3</v>
      </c>
      <c r="H4840" s="21">
        <v>2068</v>
      </c>
    </row>
    <row r="4841" spans="1:8" x14ac:dyDescent="0.25">
      <c r="A4841" s="21">
        <v>2035</v>
      </c>
      <c r="B4841" s="21">
        <v>4</v>
      </c>
      <c r="C4841" s="21">
        <v>1</v>
      </c>
      <c r="D4841" s="21" t="s">
        <v>77</v>
      </c>
      <c r="E4841" s="21" t="s">
        <v>70</v>
      </c>
      <c r="F4841" s="21" t="s">
        <v>72</v>
      </c>
      <c r="G4841" s="21">
        <v>4</v>
      </c>
      <c r="H4841" s="21">
        <v>893</v>
      </c>
    </row>
    <row r="4842" spans="1:8" x14ac:dyDescent="0.25">
      <c r="A4842" s="21">
        <v>2035</v>
      </c>
      <c r="B4842" s="21">
        <v>4</v>
      </c>
      <c r="C4842" s="21">
        <v>1</v>
      </c>
      <c r="D4842" s="21" t="s">
        <v>77</v>
      </c>
      <c r="E4842" s="21" t="s">
        <v>74</v>
      </c>
      <c r="F4842" s="21" t="s">
        <v>71</v>
      </c>
      <c r="G4842" s="21">
        <v>0</v>
      </c>
      <c r="H4842" s="21">
        <v>42</v>
      </c>
    </row>
    <row r="4843" spans="1:8" x14ac:dyDescent="0.25">
      <c r="A4843" s="21">
        <v>2035</v>
      </c>
      <c r="B4843" s="21">
        <v>4</v>
      </c>
      <c r="C4843" s="21">
        <v>1</v>
      </c>
      <c r="D4843" s="21" t="s">
        <v>77</v>
      </c>
      <c r="E4843" s="21" t="s">
        <v>74</v>
      </c>
      <c r="F4843" s="21" t="s">
        <v>71</v>
      </c>
      <c r="G4843" s="21">
        <v>1</v>
      </c>
      <c r="H4843" s="21">
        <v>61</v>
      </c>
    </row>
    <row r="4844" spans="1:8" x14ac:dyDescent="0.25">
      <c r="A4844" s="21">
        <v>2035</v>
      </c>
      <c r="B4844" s="21">
        <v>4</v>
      </c>
      <c r="C4844" s="21">
        <v>1</v>
      </c>
      <c r="D4844" s="21" t="s">
        <v>77</v>
      </c>
      <c r="E4844" s="21" t="s">
        <v>74</v>
      </c>
      <c r="F4844" s="21" t="s">
        <v>71</v>
      </c>
      <c r="G4844" s="21">
        <v>2</v>
      </c>
      <c r="H4844" s="21">
        <v>106</v>
      </c>
    </row>
    <row r="4845" spans="1:8" x14ac:dyDescent="0.25">
      <c r="A4845" s="21">
        <v>2035</v>
      </c>
      <c r="B4845" s="21">
        <v>4</v>
      </c>
      <c r="C4845" s="21">
        <v>1</v>
      </c>
      <c r="D4845" s="21" t="s">
        <v>77</v>
      </c>
      <c r="E4845" s="21" t="s">
        <v>74</v>
      </c>
      <c r="F4845" s="21" t="s">
        <v>71</v>
      </c>
      <c r="G4845" s="21">
        <v>3</v>
      </c>
      <c r="H4845" s="21">
        <v>43</v>
      </c>
    </row>
    <row r="4846" spans="1:8" x14ac:dyDescent="0.25">
      <c r="A4846" s="21">
        <v>2035</v>
      </c>
      <c r="B4846" s="21">
        <v>4</v>
      </c>
      <c r="C4846" s="21">
        <v>1</v>
      </c>
      <c r="D4846" s="21" t="s">
        <v>77</v>
      </c>
      <c r="E4846" s="21" t="s">
        <v>74</v>
      </c>
      <c r="F4846" s="21" t="s">
        <v>71</v>
      </c>
      <c r="G4846" s="21">
        <v>4</v>
      </c>
      <c r="H4846" s="21">
        <v>16</v>
      </c>
    </row>
    <row r="4847" spans="1:8" x14ac:dyDescent="0.25">
      <c r="A4847" s="21">
        <v>2035</v>
      </c>
      <c r="B4847" s="21">
        <v>4</v>
      </c>
      <c r="C4847" s="21">
        <v>1</v>
      </c>
      <c r="D4847" s="21" t="s">
        <v>77</v>
      </c>
      <c r="E4847" s="21" t="s">
        <v>74</v>
      </c>
      <c r="F4847" s="21" t="s">
        <v>72</v>
      </c>
      <c r="G4847" s="21">
        <v>0</v>
      </c>
      <c r="H4847" s="21">
        <v>2</v>
      </c>
    </row>
    <row r="4848" spans="1:8" x14ac:dyDescent="0.25">
      <c r="A4848" s="21">
        <v>2035</v>
      </c>
      <c r="B4848" s="21">
        <v>4</v>
      </c>
      <c r="C4848" s="21">
        <v>1</v>
      </c>
      <c r="D4848" s="21" t="s">
        <v>77</v>
      </c>
      <c r="E4848" s="21" t="s">
        <v>74</v>
      </c>
      <c r="F4848" s="21" t="s">
        <v>72</v>
      </c>
      <c r="G4848" s="21">
        <v>1</v>
      </c>
      <c r="H4848" s="21">
        <v>31</v>
      </c>
    </row>
    <row r="4849" spans="1:8" x14ac:dyDescent="0.25">
      <c r="A4849" s="21">
        <v>2035</v>
      </c>
      <c r="B4849" s="21">
        <v>4</v>
      </c>
      <c r="C4849" s="21">
        <v>1</v>
      </c>
      <c r="D4849" s="21" t="s">
        <v>77</v>
      </c>
      <c r="E4849" s="21" t="s">
        <v>74</v>
      </c>
      <c r="F4849" s="21" t="s">
        <v>72</v>
      </c>
      <c r="G4849" s="21">
        <v>2</v>
      </c>
      <c r="H4849" s="21">
        <v>43</v>
      </c>
    </row>
    <row r="4850" spans="1:8" x14ac:dyDescent="0.25">
      <c r="A4850" s="21">
        <v>2035</v>
      </c>
      <c r="B4850" s="21">
        <v>4</v>
      </c>
      <c r="C4850" s="21">
        <v>1</v>
      </c>
      <c r="D4850" s="21" t="s">
        <v>77</v>
      </c>
      <c r="E4850" s="21" t="s">
        <v>74</v>
      </c>
      <c r="F4850" s="21" t="s">
        <v>72</v>
      </c>
      <c r="G4850" s="21">
        <v>3</v>
      </c>
      <c r="H4850" s="21">
        <v>11</v>
      </c>
    </row>
    <row r="4851" spans="1:8" x14ac:dyDescent="0.25">
      <c r="A4851" s="21">
        <v>2035</v>
      </c>
      <c r="B4851" s="21">
        <v>4</v>
      </c>
      <c r="C4851" s="21">
        <v>1</v>
      </c>
      <c r="D4851" s="21" t="s">
        <v>77</v>
      </c>
      <c r="E4851" s="21" t="s">
        <v>74</v>
      </c>
      <c r="F4851" s="21" t="s">
        <v>72</v>
      </c>
      <c r="G4851" s="21">
        <v>4</v>
      </c>
      <c r="H4851" s="21">
        <v>12</v>
      </c>
    </row>
    <row r="4852" spans="1:8" x14ac:dyDescent="0.25">
      <c r="A4852" s="21">
        <v>2035</v>
      </c>
      <c r="B4852" s="21">
        <v>4</v>
      </c>
      <c r="C4852" s="21">
        <v>1</v>
      </c>
      <c r="D4852" s="21" t="s">
        <v>77</v>
      </c>
      <c r="E4852" s="21" t="s">
        <v>73</v>
      </c>
      <c r="F4852" s="21" t="s">
        <v>71</v>
      </c>
      <c r="G4852" s="21">
        <v>0</v>
      </c>
      <c r="H4852" s="21">
        <v>142</v>
      </c>
    </row>
    <row r="4853" spans="1:8" x14ac:dyDescent="0.25">
      <c r="A4853" s="21">
        <v>2035</v>
      </c>
      <c r="B4853" s="21">
        <v>4</v>
      </c>
      <c r="C4853" s="21">
        <v>1</v>
      </c>
      <c r="D4853" s="21" t="s">
        <v>77</v>
      </c>
      <c r="E4853" s="21" t="s">
        <v>73</v>
      </c>
      <c r="F4853" s="21" t="s">
        <v>71</v>
      </c>
      <c r="G4853" s="21">
        <v>1</v>
      </c>
      <c r="H4853" s="21">
        <v>1668</v>
      </c>
    </row>
    <row r="4854" spans="1:8" x14ac:dyDescent="0.25">
      <c r="A4854" s="21">
        <v>2035</v>
      </c>
      <c r="B4854" s="21">
        <v>4</v>
      </c>
      <c r="C4854" s="21">
        <v>1</v>
      </c>
      <c r="D4854" s="21" t="s">
        <v>77</v>
      </c>
      <c r="E4854" s="21" t="s">
        <v>73</v>
      </c>
      <c r="F4854" s="21" t="s">
        <v>71</v>
      </c>
      <c r="G4854" s="21">
        <v>2</v>
      </c>
      <c r="H4854" s="21">
        <v>3547</v>
      </c>
    </row>
    <row r="4855" spans="1:8" x14ac:dyDescent="0.25">
      <c r="A4855" s="21">
        <v>2035</v>
      </c>
      <c r="B4855" s="21">
        <v>4</v>
      </c>
      <c r="C4855" s="21">
        <v>1</v>
      </c>
      <c r="D4855" s="21" t="s">
        <v>77</v>
      </c>
      <c r="E4855" s="21" t="s">
        <v>73</v>
      </c>
      <c r="F4855" s="21" t="s">
        <v>71</v>
      </c>
      <c r="G4855" s="21">
        <v>3</v>
      </c>
      <c r="H4855" s="21">
        <v>1847</v>
      </c>
    </row>
    <row r="4856" spans="1:8" x14ac:dyDescent="0.25">
      <c r="A4856" s="21">
        <v>2035</v>
      </c>
      <c r="B4856" s="21">
        <v>4</v>
      </c>
      <c r="C4856" s="21">
        <v>1</v>
      </c>
      <c r="D4856" s="21" t="s">
        <v>77</v>
      </c>
      <c r="E4856" s="21" t="s">
        <v>73</v>
      </c>
      <c r="F4856" s="21" t="s">
        <v>71</v>
      </c>
      <c r="G4856" s="21">
        <v>4</v>
      </c>
      <c r="H4856" s="21">
        <v>1212</v>
      </c>
    </row>
    <row r="4857" spans="1:8" x14ac:dyDescent="0.25">
      <c r="A4857" s="21">
        <v>2035</v>
      </c>
      <c r="B4857" s="21">
        <v>4</v>
      </c>
      <c r="C4857" s="21">
        <v>1</v>
      </c>
      <c r="D4857" s="21" t="s">
        <v>77</v>
      </c>
      <c r="E4857" s="21" t="s">
        <v>73</v>
      </c>
      <c r="F4857" s="21" t="s">
        <v>72</v>
      </c>
      <c r="G4857" s="21">
        <v>0</v>
      </c>
      <c r="H4857" s="21">
        <v>43</v>
      </c>
    </row>
    <row r="4858" spans="1:8" x14ac:dyDescent="0.25">
      <c r="A4858" s="21">
        <v>2035</v>
      </c>
      <c r="B4858" s="21">
        <v>4</v>
      </c>
      <c r="C4858" s="21">
        <v>1</v>
      </c>
      <c r="D4858" s="21" t="s">
        <v>77</v>
      </c>
      <c r="E4858" s="21" t="s">
        <v>73</v>
      </c>
      <c r="F4858" s="21" t="s">
        <v>72</v>
      </c>
      <c r="G4858" s="21">
        <v>1</v>
      </c>
      <c r="H4858" s="21">
        <v>145</v>
      </c>
    </row>
    <row r="4859" spans="1:8" x14ac:dyDescent="0.25">
      <c r="A4859" s="21">
        <v>2035</v>
      </c>
      <c r="B4859" s="21">
        <v>4</v>
      </c>
      <c r="C4859" s="21">
        <v>1</v>
      </c>
      <c r="D4859" s="21" t="s">
        <v>77</v>
      </c>
      <c r="E4859" s="21" t="s">
        <v>73</v>
      </c>
      <c r="F4859" s="21" t="s">
        <v>72</v>
      </c>
      <c r="G4859" s="21">
        <v>2</v>
      </c>
      <c r="H4859" s="21">
        <v>522</v>
      </c>
    </row>
    <row r="4860" spans="1:8" x14ac:dyDescent="0.25">
      <c r="A4860" s="21">
        <v>2035</v>
      </c>
      <c r="B4860" s="21">
        <v>4</v>
      </c>
      <c r="C4860" s="21">
        <v>1</v>
      </c>
      <c r="D4860" s="21" t="s">
        <v>77</v>
      </c>
      <c r="E4860" s="21" t="s">
        <v>73</v>
      </c>
      <c r="F4860" s="21" t="s">
        <v>72</v>
      </c>
      <c r="G4860" s="21">
        <v>3</v>
      </c>
      <c r="H4860" s="21">
        <v>295</v>
      </c>
    </row>
    <row r="4861" spans="1:8" x14ac:dyDescent="0.25">
      <c r="A4861" s="21">
        <v>2035</v>
      </c>
      <c r="B4861" s="21">
        <v>4</v>
      </c>
      <c r="C4861" s="21">
        <v>1</v>
      </c>
      <c r="D4861" s="21" t="s">
        <v>77</v>
      </c>
      <c r="E4861" s="21" t="s">
        <v>73</v>
      </c>
      <c r="F4861" s="21" t="s">
        <v>72</v>
      </c>
      <c r="G4861" s="21">
        <v>4</v>
      </c>
      <c r="H4861" s="21">
        <v>200</v>
      </c>
    </row>
    <row r="4862" spans="1:8" x14ac:dyDescent="0.25">
      <c r="A4862" s="21">
        <v>2035</v>
      </c>
      <c r="B4862" s="21">
        <v>4</v>
      </c>
      <c r="C4862" s="21">
        <v>1</v>
      </c>
      <c r="D4862" s="21" t="s">
        <v>77</v>
      </c>
      <c r="E4862" s="21" t="s">
        <v>76</v>
      </c>
      <c r="F4862" s="21" t="s">
        <v>71</v>
      </c>
      <c r="G4862" s="21">
        <v>0</v>
      </c>
      <c r="H4862" s="21">
        <v>92</v>
      </c>
    </row>
    <row r="4863" spans="1:8" x14ac:dyDescent="0.25">
      <c r="A4863" s="21">
        <v>2035</v>
      </c>
      <c r="B4863" s="21">
        <v>4</v>
      </c>
      <c r="C4863" s="21">
        <v>1</v>
      </c>
      <c r="D4863" s="21" t="s">
        <v>77</v>
      </c>
      <c r="E4863" s="21" t="s">
        <v>76</v>
      </c>
      <c r="F4863" s="21" t="s">
        <v>71</v>
      </c>
      <c r="G4863" s="21">
        <v>1</v>
      </c>
      <c r="H4863" s="21">
        <v>132</v>
      </c>
    </row>
    <row r="4864" spans="1:8" x14ac:dyDescent="0.25">
      <c r="A4864" s="21">
        <v>2035</v>
      </c>
      <c r="B4864" s="21">
        <v>4</v>
      </c>
      <c r="C4864" s="21">
        <v>1</v>
      </c>
      <c r="D4864" s="21" t="s">
        <v>77</v>
      </c>
      <c r="E4864" s="21" t="s">
        <v>76</v>
      </c>
      <c r="F4864" s="21" t="s">
        <v>71</v>
      </c>
      <c r="G4864" s="21">
        <v>2</v>
      </c>
      <c r="H4864" s="21">
        <v>269</v>
      </c>
    </row>
    <row r="4865" spans="1:8" x14ac:dyDescent="0.25">
      <c r="A4865" s="21">
        <v>2035</v>
      </c>
      <c r="B4865" s="21">
        <v>4</v>
      </c>
      <c r="C4865" s="21">
        <v>1</v>
      </c>
      <c r="D4865" s="21" t="s">
        <v>77</v>
      </c>
      <c r="E4865" s="21" t="s">
        <v>76</v>
      </c>
      <c r="F4865" s="21" t="s">
        <v>71</v>
      </c>
      <c r="G4865" s="21">
        <v>3</v>
      </c>
      <c r="H4865" s="21">
        <v>118</v>
      </c>
    </row>
    <row r="4866" spans="1:8" x14ac:dyDescent="0.25">
      <c r="A4866" s="21">
        <v>2035</v>
      </c>
      <c r="B4866" s="21">
        <v>4</v>
      </c>
      <c r="C4866" s="21">
        <v>1</v>
      </c>
      <c r="D4866" s="21" t="s">
        <v>77</v>
      </c>
      <c r="E4866" s="21" t="s">
        <v>76</v>
      </c>
      <c r="F4866" s="21" t="s">
        <v>71</v>
      </c>
      <c r="G4866" s="21">
        <v>4</v>
      </c>
      <c r="H4866" s="21">
        <v>93</v>
      </c>
    </row>
    <row r="4867" spans="1:8" x14ac:dyDescent="0.25">
      <c r="A4867" s="21">
        <v>2035</v>
      </c>
      <c r="B4867" s="21">
        <v>4</v>
      </c>
      <c r="C4867" s="21">
        <v>1</v>
      </c>
      <c r="D4867" s="21" t="s">
        <v>77</v>
      </c>
      <c r="E4867" s="21" t="s">
        <v>76</v>
      </c>
      <c r="F4867" s="21" t="s">
        <v>72</v>
      </c>
      <c r="G4867" s="21">
        <v>0</v>
      </c>
      <c r="H4867" s="21">
        <v>94</v>
      </c>
    </row>
    <row r="4868" spans="1:8" x14ac:dyDescent="0.25">
      <c r="A4868" s="21">
        <v>2035</v>
      </c>
      <c r="B4868" s="21">
        <v>4</v>
      </c>
      <c r="C4868" s="21">
        <v>1</v>
      </c>
      <c r="D4868" s="21" t="s">
        <v>77</v>
      </c>
      <c r="E4868" s="21" t="s">
        <v>76</v>
      </c>
      <c r="F4868" s="21" t="s">
        <v>72</v>
      </c>
      <c r="G4868" s="21">
        <v>1</v>
      </c>
      <c r="H4868" s="21">
        <v>137</v>
      </c>
    </row>
    <row r="4869" spans="1:8" x14ac:dyDescent="0.25">
      <c r="A4869" s="21">
        <v>2035</v>
      </c>
      <c r="B4869" s="21">
        <v>4</v>
      </c>
      <c r="C4869" s="21">
        <v>1</v>
      </c>
      <c r="D4869" s="21" t="s">
        <v>77</v>
      </c>
      <c r="E4869" s="21" t="s">
        <v>76</v>
      </c>
      <c r="F4869" s="21" t="s">
        <v>72</v>
      </c>
      <c r="G4869" s="21">
        <v>2</v>
      </c>
      <c r="H4869" s="21">
        <v>193</v>
      </c>
    </row>
    <row r="4870" spans="1:8" x14ac:dyDescent="0.25">
      <c r="A4870" s="21">
        <v>2035</v>
      </c>
      <c r="B4870" s="21">
        <v>4</v>
      </c>
      <c r="C4870" s="21">
        <v>1</v>
      </c>
      <c r="D4870" s="21" t="s">
        <v>77</v>
      </c>
      <c r="E4870" s="21" t="s">
        <v>76</v>
      </c>
      <c r="F4870" s="21" t="s">
        <v>72</v>
      </c>
      <c r="G4870" s="21">
        <v>3</v>
      </c>
      <c r="H4870" s="21">
        <v>76</v>
      </c>
    </row>
    <row r="4871" spans="1:8" x14ac:dyDescent="0.25">
      <c r="A4871" s="21">
        <v>2035</v>
      </c>
      <c r="B4871" s="21">
        <v>4</v>
      </c>
      <c r="C4871" s="21">
        <v>1</v>
      </c>
      <c r="D4871" s="21" t="s">
        <v>77</v>
      </c>
      <c r="E4871" s="21" t="s">
        <v>76</v>
      </c>
      <c r="F4871" s="21" t="s">
        <v>72</v>
      </c>
      <c r="G4871" s="21">
        <v>4</v>
      </c>
      <c r="H4871" s="21">
        <v>59</v>
      </c>
    </row>
    <row r="4872" spans="1:8" x14ac:dyDescent="0.25">
      <c r="A4872" s="21">
        <v>2035</v>
      </c>
      <c r="B4872" s="21">
        <v>4</v>
      </c>
      <c r="C4872" s="21">
        <v>1</v>
      </c>
      <c r="D4872" s="21" t="s">
        <v>79</v>
      </c>
      <c r="E4872" s="21" t="s">
        <v>70</v>
      </c>
      <c r="F4872" s="21" t="s">
        <v>71</v>
      </c>
      <c r="G4872" s="21">
        <v>0</v>
      </c>
      <c r="H4872" s="21">
        <v>21</v>
      </c>
    </row>
    <row r="4873" spans="1:8" x14ac:dyDescent="0.25">
      <c r="A4873" s="21">
        <v>2035</v>
      </c>
      <c r="B4873" s="21">
        <v>4</v>
      </c>
      <c r="C4873" s="21">
        <v>1</v>
      </c>
      <c r="D4873" s="21" t="s">
        <v>79</v>
      </c>
      <c r="E4873" s="21" t="s">
        <v>70</v>
      </c>
      <c r="F4873" s="21" t="s">
        <v>71</v>
      </c>
      <c r="G4873" s="21">
        <v>1</v>
      </c>
      <c r="H4873" s="21">
        <v>399</v>
      </c>
    </row>
    <row r="4874" spans="1:8" x14ac:dyDescent="0.25">
      <c r="A4874" s="21">
        <v>2035</v>
      </c>
      <c r="B4874" s="21">
        <v>4</v>
      </c>
      <c r="C4874" s="21">
        <v>1</v>
      </c>
      <c r="D4874" s="21" t="s">
        <v>79</v>
      </c>
      <c r="E4874" s="21" t="s">
        <v>70</v>
      </c>
      <c r="F4874" s="21" t="s">
        <v>71</v>
      </c>
      <c r="G4874" s="21">
        <v>2</v>
      </c>
      <c r="H4874" s="21">
        <v>1218</v>
      </c>
    </row>
    <row r="4875" spans="1:8" x14ac:dyDescent="0.25">
      <c r="A4875" s="21">
        <v>2035</v>
      </c>
      <c r="B4875" s="21">
        <v>4</v>
      </c>
      <c r="C4875" s="21">
        <v>1</v>
      </c>
      <c r="D4875" s="21" t="s">
        <v>79</v>
      </c>
      <c r="E4875" s="21" t="s">
        <v>70</v>
      </c>
      <c r="F4875" s="21" t="s">
        <v>71</v>
      </c>
      <c r="G4875" s="21">
        <v>3</v>
      </c>
      <c r="H4875" s="21">
        <v>560</v>
      </c>
    </row>
    <row r="4876" spans="1:8" x14ac:dyDescent="0.25">
      <c r="A4876" s="21">
        <v>2035</v>
      </c>
      <c r="B4876" s="21">
        <v>4</v>
      </c>
      <c r="C4876" s="21">
        <v>1</v>
      </c>
      <c r="D4876" s="21" t="s">
        <v>79</v>
      </c>
      <c r="E4876" s="21" t="s">
        <v>70</v>
      </c>
      <c r="F4876" s="21" t="s">
        <v>71</v>
      </c>
      <c r="G4876" s="21">
        <v>4</v>
      </c>
      <c r="H4876" s="21">
        <v>213</v>
      </c>
    </row>
    <row r="4877" spans="1:8" x14ac:dyDescent="0.25">
      <c r="A4877" s="21">
        <v>2035</v>
      </c>
      <c r="B4877" s="21">
        <v>4</v>
      </c>
      <c r="C4877" s="21">
        <v>1</v>
      </c>
      <c r="D4877" s="21" t="s">
        <v>79</v>
      </c>
      <c r="E4877" s="21" t="s">
        <v>70</v>
      </c>
      <c r="F4877" s="21" t="s">
        <v>72</v>
      </c>
      <c r="G4877" s="21">
        <v>0</v>
      </c>
      <c r="H4877" s="21">
        <v>22</v>
      </c>
    </row>
    <row r="4878" spans="1:8" x14ac:dyDescent="0.25">
      <c r="A4878" s="21">
        <v>2035</v>
      </c>
      <c r="B4878" s="21">
        <v>4</v>
      </c>
      <c r="C4878" s="21">
        <v>1</v>
      </c>
      <c r="D4878" s="21" t="s">
        <v>79</v>
      </c>
      <c r="E4878" s="21" t="s">
        <v>70</v>
      </c>
      <c r="F4878" s="21" t="s">
        <v>72</v>
      </c>
      <c r="G4878" s="21">
        <v>1</v>
      </c>
      <c r="H4878" s="21">
        <v>623</v>
      </c>
    </row>
    <row r="4879" spans="1:8" x14ac:dyDescent="0.25">
      <c r="A4879" s="21">
        <v>2035</v>
      </c>
      <c r="B4879" s="21">
        <v>4</v>
      </c>
      <c r="C4879" s="21">
        <v>1</v>
      </c>
      <c r="D4879" s="21" t="s">
        <v>79</v>
      </c>
      <c r="E4879" s="21" t="s">
        <v>70</v>
      </c>
      <c r="F4879" s="21" t="s">
        <v>72</v>
      </c>
      <c r="G4879" s="21">
        <v>2</v>
      </c>
      <c r="H4879" s="21">
        <v>1655</v>
      </c>
    </row>
    <row r="4880" spans="1:8" x14ac:dyDescent="0.25">
      <c r="A4880" s="21">
        <v>2035</v>
      </c>
      <c r="B4880" s="21">
        <v>4</v>
      </c>
      <c r="C4880" s="21">
        <v>1</v>
      </c>
      <c r="D4880" s="21" t="s">
        <v>79</v>
      </c>
      <c r="E4880" s="21" t="s">
        <v>70</v>
      </c>
      <c r="F4880" s="21" t="s">
        <v>72</v>
      </c>
      <c r="G4880" s="21">
        <v>3</v>
      </c>
      <c r="H4880" s="21">
        <v>749</v>
      </c>
    </row>
    <row r="4881" spans="1:8" x14ac:dyDescent="0.25">
      <c r="A4881" s="21">
        <v>2035</v>
      </c>
      <c r="B4881" s="21">
        <v>4</v>
      </c>
      <c r="C4881" s="21">
        <v>1</v>
      </c>
      <c r="D4881" s="21" t="s">
        <v>79</v>
      </c>
      <c r="E4881" s="21" t="s">
        <v>70</v>
      </c>
      <c r="F4881" s="21" t="s">
        <v>72</v>
      </c>
      <c r="G4881" s="21">
        <v>4</v>
      </c>
      <c r="H4881" s="21">
        <v>355</v>
      </c>
    </row>
    <row r="4882" spans="1:8" x14ac:dyDescent="0.25">
      <c r="A4882" s="21">
        <v>2035</v>
      </c>
      <c r="B4882" s="21">
        <v>4</v>
      </c>
      <c r="C4882" s="21">
        <v>1</v>
      </c>
      <c r="D4882" s="21" t="s">
        <v>79</v>
      </c>
      <c r="E4882" s="21" t="s">
        <v>74</v>
      </c>
      <c r="F4882" s="21" t="s">
        <v>71</v>
      </c>
      <c r="G4882" s="21">
        <v>0</v>
      </c>
      <c r="H4882" s="21">
        <v>7</v>
      </c>
    </row>
    <row r="4883" spans="1:8" x14ac:dyDescent="0.25">
      <c r="A4883" s="21">
        <v>2035</v>
      </c>
      <c r="B4883" s="21">
        <v>4</v>
      </c>
      <c r="C4883" s="21">
        <v>1</v>
      </c>
      <c r="D4883" s="21" t="s">
        <v>79</v>
      </c>
      <c r="E4883" s="21" t="s">
        <v>74</v>
      </c>
      <c r="F4883" s="21" t="s">
        <v>71</v>
      </c>
      <c r="G4883" s="21">
        <v>1</v>
      </c>
      <c r="H4883" s="21">
        <v>15</v>
      </c>
    </row>
    <row r="4884" spans="1:8" x14ac:dyDescent="0.25">
      <c r="A4884" s="21">
        <v>2035</v>
      </c>
      <c r="B4884" s="21">
        <v>4</v>
      </c>
      <c r="C4884" s="21">
        <v>1</v>
      </c>
      <c r="D4884" s="21" t="s">
        <v>79</v>
      </c>
      <c r="E4884" s="21" t="s">
        <v>74</v>
      </c>
      <c r="F4884" s="21" t="s">
        <v>71</v>
      </c>
      <c r="G4884" s="21">
        <v>2</v>
      </c>
      <c r="H4884" s="21">
        <v>40</v>
      </c>
    </row>
    <row r="4885" spans="1:8" x14ac:dyDescent="0.25">
      <c r="A4885" s="21">
        <v>2035</v>
      </c>
      <c r="B4885" s="21">
        <v>4</v>
      </c>
      <c r="C4885" s="21">
        <v>1</v>
      </c>
      <c r="D4885" s="21" t="s">
        <v>79</v>
      </c>
      <c r="E4885" s="21" t="s">
        <v>74</v>
      </c>
      <c r="F4885" s="21" t="s">
        <v>71</v>
      </c>
      <c r="G4885" s="21">
        <v>3</v>
      </c>
      <c r="H4885" s="21">
        <v>11</v>
      </c>
    </row>
    <row r="4886" spans="1:8" x14ac:dyDescent="0.25">
      <c r="A4886" s="21">
        <v>2035</v>
      </c>
      <c r="B4886" s="21">
        <v>4</v>
      </c>
      <c r="C4886" s="21">
        <v>1</v>
      </c>
      <c r="D4886" s="21" t="s">
        <v>79</v>
      </c>
      <c r="E4886" s="21" t="s">
        <v>74</v>
      </c>
      <c r="F4886" s="21" t="s">
        <v>71</v>
      </c>
      <c r="G4886" s="21">
        <v>4</v>
      </c>
      <c r="H4886" s="21">
        <v>7</v>
      </c>
    </row>
    <row r="4887" spans="1:8" x14ac:dyDescent="0.25">
      <c r="A4887" s="21">
        <v>2035</v>
      </c>
      <c r="B4887" s="21">
        <v>4</v>
      </c>
      <c r="C4887" s="21">
        <v>1</v>
      </c>
      <c r="D4887" s="21" t="s">
        <v>79</v>
      </c>
      <c r="E4887" s="21" t="s">
        <v>74</v>
      </c>
      <c r="F4887" s="21" t="s">
        <v>72</v>
      </c>
      <c r="G4887" s="21">
        <v>1</v>
      </c>
      <c r="H4887" s="21">
        <v>15</v>
      </c>
    </row>
    <row r="4888" spans="1:8" x14ac:dyDescent="0.25">
      <c r="A4888" s="21">
        <v>2035</v>
      </c>
      <c r="B4888" s="21">
        <v>4</v>
      </c>
      <c r="C4888" s="21">
        <v>1</v>
      </c>
      <c r="D4888" s="21" t="s">
        <v>79</v>
      </c>
      <c r="E4888" s="21" t="s">
        <v>74</v>
      </c>
      <c r="F4888" s="21" t="s">
        <v>72</v>
      </c>
      <c r="G4888" s="21">
        <v>2</v>
      </c>
      <c r="H4888" s="21">
        <v>17</v>
      </c>
    </row>
    <row r="4889" spans="1:8" x14ac:dyDescent="0.25">
      <c r="A4889" s="21">
        <v>2035</v>
      </c>
      <c r="B4889" s="21">
        <v>4</v>
      </c>
      <c r="C4889" s="21">
        <v>1</v>
      </c>
      <c r="D4889" s="21" t="s">
        <v>79</v>
      </c>
      <c r="E4889" s="21" t="s">
        <v>74</v>
      </c>
      <c r="F4889" s="21" t="s">
        <v>72</v>
      </c>
      <c r="G4889" s="21">
        <v>3</v>
      </c>
      <c r="H4889" s="21">
        <v>2</v>
      </c>
    </row>
    <row r="4890" spans="1:8" x14ac:dyDescent="0.25">
      <c r="A4890" s="21">
        <v>2035</v>
      </c>
      <c r="B4890" s="21">
        <v>4</v>
      </c>
      <c r="C4890" s="21">
        <v>1</v>
      </c>
      <c r="D4890" s="21" t="s">
        <v>79</v>
      </c>
      <c r="E4890" s="21" t="s">
        <v>74</v>
      </c>
      <c r="F4890" s="21" t="s">
        <v>72</v>
      </c>
      <c r="G4890" s="21">
        <v>4</v>
      </c>
      <c r="H4890" s="21">
        <v>6</v>
      </c>
    </row>
    <row r="4891" spans="1:8" x14ac:dyDescent="0.25">
      <c r="A4891" s="21">
        <v>2035</v>
      </c>
      <c r="B4891" s="21">
        <v>4</v>
      </c>
      <c r="C4891" s="21">
        <v>1</v>
      </c>
      <c r="D4891" s="21" t="s">
        <v>79</v>
      </c>
      <c r="E4891" s="21" t="s">
        <v>73</v>
      </c>
      <c r="F4891" s="21" t="s">
        <v>71</v>
      </c>
      <c r="G4891" s="21">
        <v>0</v>
      </c>
      <c r="H4891" s="21">
        <v>35</v>
      </c>
    </row>
    <row r="4892" spans="1:8" x14ac:dyDescent="0.25">
      <c r="A4892" s="21">
        <v>2035</v>
      </c>
      <c r="B4892" s="21">
        <v>4</v>
      </c>
      <c r="C4892" s="21">
        <v>1</v>
      </c>
      <c r="D4892" s="21" t="s">
        <v>79</v>
      </c>
      <c r="E4892" s="21" t="s">
        <v>73</v>
      </c>
      <c r="F4892" s="21" t="s">
        <v>71</v>
      </c>
      <c r="G4892" s="21">
        <v>1</v>
      </c>
      <c r="H4892" s="21">
        <v>411</v>
      </c>
    </row>
    <row r="4893" spans="1:8" x14ac:dyDescent="0.25">
      <c r="A4893" s="21">
        <v>2035</v>
      </c>
      <c r="B4893" s="21">
        <v>4</v>
      </c>
      <c r="C4893" s="21">
        <v>1</v>
      </c>
      <c r="D4893" s="21" t="s">
        <v>79</v>
      </c>
      <c r="E4893" s="21" t="s">
        <v>73</v>
      </c>
      <c r="F4893" s="21" t="s">
        <v>71</v>
      </c>
      <c r="G4893" s="21">
        <v>2</v>
      </c>
      <c r="H4893" s="21">
        <v>952</v>
      </c>
    </row>
    <row r="4894" spans="1:8" x14ac:dyDescent="0.25">
      <c r="A4894" s="21">
        <v>2035</v>
      </c>
      <c r="B4894" s="21">
        <v>4</v>
      </c>
      <c r="C4894" s="21">
        <v>1</v>
      </c>
      <c r="D4894" s="21" t="s">
        <v>79</v>
      </c>
      <c r="E4894" s="21" t="s">
        <v>73</v>
      </c>
      <c r="F4894" s="21" t="s">
        <v>71</v>
      </c>
      <c r="G4894" s="21">
        <v>3</v>
      </c>
      <c r="H4894" s="21">
        <v>502</v>
      </c>
    </row>
    <row r="4895" spans="1:8" x14ac:dyDescent="0.25">
      <c r="A4895" s="21">
        <v>2035</v>
      </c>
      <c r="B4895" s="21">
        <v>4</v>
      </c>
      <c r="C4895" s="21">
        <v>1</v>
      </c>
      <c r="D4895" s="21" t="s">
        <v>79</v>
      </c>
      <c r="E4895" s="21" t="s">
        <v>73</v>
      </c>
      <c r="F4895" s="21" t="s">
        <v>71</v>
      </c>
      <c r="G4895" s="21">
        <v>4</v>
      </c>
      <c r="H4895" s="21">
        <v>324</v>
      </c>
    </row>
    <row r="4896" spans="1:8" x14ac:dyDescent="0.25">
      <c r="A4896" s="21">
        <v>2035</v>
      </c>
      <c r="B4896" s="21">
        <v>4</v>
      </c>
      <c r="C4896" s="21">
        <v>1</v>
      </c>
      <c r="D4896" s="21" t="s">
        <v>79</v>
      </c>
      <c r="E4896" s="21" t="s">
        <v>73</v>
      </c>
      <c r="F4896" s="21" t="s">
        <v>72</v>
      </c>
      <c r="G4896" s="21">
        <v>0</v>
      </c>
      <c r="H4896" s="21">
        <v>23</v>
      </c>
    </row>
    <row r="4897" spans="1:8" x14ac:dyDescent="0.25">
      <c r="A4897" s="21">
        <v>2035</v>
      </c>
      <c r="B4897" s="21">
        <v>4</v>
      </c>
      <c r="C4897" s="21">
        <v>1</v>
      </c>
      <c r="D4897" s="21" t="s">
        <v>79</v>
      </c>
      <c r="E4897" s="21" t="s">
        <v>73</v>
      </c>
      <c r="F4897" s="21" t="s">
        <v>72</v>
      </c>
      <c r="G4897" s="21">
        <v>1</v>
      </c>
      <c r="H4897" s="21">
        <v>45</v>
      </c>
    </row>
    <row r="4898" spans="1:8" x14ac:dyDescent="0.25">
      <c r="A4898" s="21">
        <v>2035</v>
      </c>
      <c r="B4898" s="21">
        <v>4</v>
      </c>
      <c r="C4898" s="21">
        <v>1</v>
      </c>
      <c r="D4898" s="21" t="s">
        <v>79</v>
      </c>
      <c r="E4898" s="21" t="s">
        <v>73</v>
      </c>
      <c r="F4898" s="21" t="s">
        <v>72</v>
      </c>
      <c r="G4898" s="21">
        <v>2</v>
      </c>
      <c r="H4898" s="21">
        <v>195</v>
      </c>
    </row>
    <row r="4899" spans="1:8" x14ac:dyDescent="0.25">
      <c r="A4899" s="21">
        <v>2035</v>
      </c>
      <c r="B4899" s="21">
        <v>4</v>
      </c>
      <c r="C4899" s="21">
        <v>1</v>
      </c>
      <c r="D4899" s="21" t="s">
        <v>79</v>
      </c>
      <c r="E4899" s="21" t="s">
        <v>73</v>
      </c>
      <c r="F4899" s="21" t="s">
        <v>72</v>
      </c>
      <c r="G4899" s="21">
        <v>3</v>
      </c>
      <c r="H4899" s="21">
        <v>113</v>
      </c>
    </row>
    <row r="4900" spans="1:8" x14ac:dyDescent="0.25">
      <c r="A4900" s="21">
        <v>2035</v>
      </c>
      <c r="B4900" s="21">
        <v>4</v>
      </c>
      <c r="C4900" s="21">
        <v>1</v>
      </c>
      <c r="D4900" s="21" t="s">
        <v>79</v>
      </c>
      <c r="E4900" s="21" t="s">
        <v>73</v>
      </c>
      <c r="F4900" s="21" t="s">
        <v>72</v>
      </c>
      <c r="G4900" s="21">
        <v>4</v>
      </c>
      <c r="H4900" s="21">
        <v>67</v>
      </c>
    </row>
    <row r="4901" spans="1:8" x14ac:dyDescent="0.25">
      <c r="A4901" s="21">
        <v>2035</v>
      </c>
      <c r="B4901" s="21">
        <v>4</v>
      </c>
      <c r="C4901" s="21">
        <v>1</v>
      </c>
      <c r="D4901" s="21" t="s">
        <v>79</v>
      </c>
      <c r="E4901" s="21" t="s">
        <v>76</v>
      </c>
      <c r="F4901" s="21" t="s">
        <v>71</v>
      </c>
      <c r="G4901" s="21">
        <v>0</v>
      </c>
      <c r="H4901" s="21">
        <v>21</v>
      </c>
    </row>
    <row r="4902" spans="1:8" x14ac:dyDescent="0.25">
      <c r="A4902" s="21">
        <v>2035</v>
      </c>
      <c r="B4902" s="21">
        <v>4</v>
      </c>
      <c r="C4902" s="21">
        <v>1</v>
      </c>
      <c r="D4902" s="21" t="s">
        <v>79</v>
      </c>
      <c r="E4902" s="21" t="s">
        <v>76</v>
      </c>
      <c r="F4902" s="21" t="s">
        <v>71</v>
      </c>
      <c r="G4902" s="21">
        <v>1</v>
      </c>
      <c r="H4902" s="21">
        <v>13</v>
      </c>
    </row>
    <row r="4903" spans="1:8" x14ac:dyDescent="0.25">
      <c r="A4903" s="21">
        <v>2035</v>
      </c>
      <c r="B4903" s="21">
        <v>4</v>
      </c>
      <c r="C4903" s="21">
        <v>1</v>
      </c>
      <c r="D4903" s="21" t="s">
        <v>79</v>
      </c>
      <c r="E4903" s="21" t="s">
        <v>76</v>
      </c>
      <c r="F4903" s="21" t="s">
        <v>71</v>
      </c>
      <c r="G4903" s="21">
        <v>2</v>
      </c>
      <c r="H4903" s="21">
        <v>26</v>
      </c>
    </row>
    <row r="4904" spans="1:8" x14ac:dyDescent="0.25">
      <c r="A4904" s="21">
        <v>2035</v>
      </c>
      <c r="B4904" s="21">
        <v>4</v>
      </c>
      <c r="C4904" s="21">
        <v>1</v>
      </c>
      <c r="D4904" s="21" t="s">
        <v>79</v>
      </c>
      <c r="E4904" s="21" t="s">
        <v>76</v>
      </c>
      <c r="F4904" s="21" t="s">
        <v>71</v>
      </c>
      <c r="G4904" s="21">
        <v>3</v>
      </c>
      <c r="H4904" s="21">
        <v>15</v>
      </c>
    </row>
    <row r="4905" spans="1:8" x14ac:dyDescent="0.25">
      <c r="A4905" s="21">
        <v>2035</v>
      </c>
      <c r="B4905" s="21">
        <v>4</v>
      </c>
      <c r="C4905" s="21">
        <v>1</v>
      </c>
      <c r="D4905" s="21" t="s">
        <v>79</v>
      </c>
      <c r="E4905" s="21" t="s">
        <v>76</v>
      </c>
      <c r="F4905" s="21" t="s">
        <v>71</v>
      </c>
      <c r="G4905" s="21">
        <v>4</v>
      </c>
      <c r="H4905" s="21">
        <v>9</v>
      </c>
    </row>
    <row r="4906" spans="1:8" x14ac:dyDescent="0.25">
      <c r="A4906" s="21">
        <v>2035</v>
      </c>
      <c r="B4906" s="21">
        <v>4</v>
      </c>
      <c r="C4906" s="21">
        <v>1</v>
      </c>
      <c r="D4906" s="21" t="s">
        <v>79</v>
      </c>
      <c r="E4906" s="21" t="s">
        <v>76</v>
      </c>
      <c r="F4906" s="21" t="s">
        <v>72</v>
      </c>
      <c r="G4906" s="21">
        <v>0</v>
      </c>
      <c r="H4906" s="21">
        <v>32</v>
      </c>
    </row>
    <row r="4907" spans="1:8" x14ac:dyDescent="0.25">
      <c r="A4907" s="21">
        <v>2035</v>
      </c>
      <c r="B4907" s="21">
        <v>4</v>
      </c>
      <c r="C4907" s="21">
        <v>1</v>
      </c>
      <c r="D4907" s="21" t="s">
        <v>79</v>
      </c>
      <c r="E4907" s="21" t="s">
        <v>76</v>
      </c>
      <c r="F4907" s="21" t="s">
        <v>72</v>
      </c>
      <c r="G4907" s="21">
        <v>1</v>
      </c>
      <c r="H4907" s="21">
        <v>35</v>
      </c>
    </row>
    <row r="4908" spans="1:8" x14ac:dyDescent="0.25">
      <c r="A4908" s="21">
        <v>2035</v>
      </c>
      <c r="B4908" s="21">
        <v>4</v>
      </c>
      <c r="C4908" s="21">
        <v>1</v>
      </c>
      <c r="D4908" s="21" t="s">
        <v>79</v>
      </c>
      <c r="E4908" s="21" t="s">
        <v>76</v>
      </c>
      <c r="F4908" s="21" t="s">
        <v>72</v>
      </c>
      <c r="G4908" s="21">
        <v>2</v>
      </c>
      <c r="H4908" s="21">
        <v>48</v>
      </c>
    </row>
    <row r="4909" spans="1:8" x14ac:dyDescent="0.25">
      <c r="A4909" s="21">
        <v>2035</v>
      </c>
      <c r="B4909" s="21">
        <v>4</v>
      </c>
      <c r="C4909" s="21">
        <v>1</v>
      </c>
      <c r="D4909" s="21" t="s">
        <v>79</v>
      </c>
      <c r="E4909" s="21" t="s">
        <v>76</v>
      </c>
      <c r="F4909" s="21" t="s">
        <v>72</v>
      </c>
      <c r="G4909" s="21">
        <v>3</v>
      </c>
      <c r="H4909" s="21">
        <v>19</v>
      </c>
    </row>
    <row r="4910" spans="1:8" x14ac:dyDescent="0.25">
      <c r="A4910" s="21">
        <v>2035</v>
      </c>
      <c r="B4910" s="21">
        <v>4</v>
      </c>
      <c r="C4910" s="21">
        <v>1</v>
      </c>
      <c r="D4910" s="21" t="s">
        <v>79</v>
      </c>
      <c r="E4910" s="21" t="s">
        <v>76</v>
      </c>
      <c r="F4910" s="21" t="s">
        <v>72</v>
      </c>
      <c r="G4910" s="21">
        <v>4</v>
      </c>
      <c r="H4910" s="21">
        <v>17</v>
      </c>
    </row>
    <row r="4911" spans="1:8" x14ac:dyDescent="0.25">
      <c r="A4911" s="21">
        <v>2035</v>
      </c>
      <c r="B4911" s="21">
        <v>4</v>
      </c>
      <c r="C4911" s="21">
        <v>1</v>
      </c>
      <c r="D4911" s="21" t="s">
        <v>78</v>
      </c>
      <c r="E4911" s="21" t="s">
        <v>70</v>
      </c>
      <c r="F4911" s="21" t="s">
        <v>71</v>
      </c>
      <c r="G4911" s="21">
        <v>0</v>
      </c>
      <c r="H4911" s="21">
        <v>29</v>
      </c>
    </row>
    <row r="4912" spans="1:8" x14ac:dyDescent="0.25">
      <c r="A4912" s="21">
        <v>2035</v>
      </c>
      <c r="B4912" s="21">
        <v>4</v>
      </c>
      <c r="C4912" s="21">
        <v>1</v>
      </c>
      <c r="D4912" s="21" t="s">
        <v>78</v>
      </c>
      <c r="E4912" s="21" t="s">
        <v>70</v>
      </c>
      <c r="F4912" s="21" t="s">
        <v>71</v>
      </c>
      <c r="G4912" s="21">
        <v>1</v>
      </c>
      <c r="H4912" s="21">
        <v>628</v>
      </c>
    </row>
    <row r="4913" spans="1:8" x14ac:dyDescent="0.25">
      <c r="A4913" s="21">
        <v>2035</v>
      </c>
      <c r="B4913" s="21">
        <v>4</v>
      </c>
      <c r="C4913" s="21">
        <v>1</v>
      </c>
      <c r="D4913" s="21" t="s">
        <v>78</v>
      </c>
      <c r="E4913" s="21" t="s">
        <v>70</v>
      </c>
      <c r="F4913" s="21" t="s">
        <v>71</v>
      </c>
      <c r="G4913" s="21">
        <v>2</v>
      </c>
      <c r="H4913" s="21">
        <v>1981</v>
      </c>
    </row>
    <row r="4914" spans="1:8" x14ac:dyDescent="0.25">
      <c r="A4914" s="21">
        <v>2035</v>
      </c>
      <c r="B4914" s="21">
        <v>4</v>
      </c>
      <c r="C4914" s="21">
        <v>1</v>
      </c>
      <c r="D4914" s="21" t="s">
        <v>78</v>
      </c>
      <c r="E4914" s="21" t="s">
        <v>70</v>
      </c>
      <c r="F4914" s="21" t="s">
        <v>71</v>
      </c>
      <c r="G4914" s="21">
        <v>3</v>
      </c>
      <c r="H4914" s="21">
        <v>901</v>
      </c>
    </row>
    <row r="4915" spans="1:8" x14ac:dyDescent="0.25">
      <c r="A4915" s="21">
        <v>2035</v>
      </c>
      <c r="B4915" s="21">
        <v>4</v>
      </c>
      <c r="C4915" s="21">
        <v>1</v>
      </c>
      <c r="D4915" s="21" t="s">
        <v>78</v>
      </c>
      <c r="E4915" s="21" t="s">
        <v>70</v>
      </c>
      <c r="F4915" s="21" t="s">
        <v>71</v>
      </c>
      <c r="G4915" s="21">
        <v>4</v>
      </c>
      <c r="H4915" s="21">
        <v>424</v>
      </c>
    </row>
    <row r="4916" spans="1:8" x14ac:dyDescent="0.25">
      <c r="A4916" s="21">
        <v>2035</v>
      </c>
      <c r="B4916" s="21">
        <v>4</v>
      </c>
      <c r="C4916" s="21">
        <v>1</v>
      </c>
      <c r="D4916" s="21" t="s">
        <v>78</v>
      </c>
      <c r="E4916" s="21" t="s">
        <v>70</v>
      </c>
      <c r="F4916" s="21" t="s">
        <v>72</v>
      </c>
      <c r="G4916" s="21">
        <v>0</v>
      </c>
      <c r="H4916" s="21">
        <v>88</v>
      </c>
    </row>
    <row r="4917" spans="1:8" x14ac:dyDescent="0.25">
      <c r="A4917" s="21">
        <v>2035</v>
      </c>
      <c r="B4917" s="21">
        <v>4</v>
      </c>
      <c r="C4917" s="21">
        <v>1</v>
      </c>
      <c r="D4917" s="21" t="s">
        <v>78</v>
      </c>
      <c r="E4917" s="21" t="s">
        <v>70</v>
      </c>
      <c r="F4917" s="21" t="s">
        <v>72</v>
      </c>
      <c r="G4917" s="21">
        <v>1</v>
      </c>
      <c r="H4917" s="21">
        <v>1889</v>
      </c>
    </row>
    <row r="4918" spans="1:8" x14ac:dyDescent="0.25">
      <c r="A4918" s="21">
        <v>2035</v>
      </c>
      <c r="B4918" s="21">
        <v>4</v>
      </c>
      <c r="C4918" s="21">
        <v>1</v>
      </c>
      <c r="D4918" s="21" t="s">
        <v>78</v>
      </c>
      <c r="E4918" s="21" t="s">
        <v>70</v>
      </c>
      <c r="F4918" s="21" t="s">
        <v>72</v>
      </c>
      <c r="G4918" s="21">
        <v>2</v>
      </c>
      <c r="H4918" s="21">
        <v>5098</v>
      </c>
    </row>
    <row r="4919" spans="1:8" x14ac:dyDescent="0.25">
      <c r="A4919" s="21">
        <v>2035</v>
      </c>
      <c r="B4919" s="21">
        <v>4</v>
      </c>
      <c r="C4919" s="21">
        <v>1</v>
      </c>
      <c r="D4919" s="21" t="s">
        <v>78</v>
      </c>
      <c r="E4919" s="21" t="s">
        <v>70</v>
      </c>
      <c r="F4919" s="21" t="s">
        <v>72</v>
      </c>
      <c r="G4919" s="21">
        <v>3</v>
      </c>
      <c r="H4919" s="21">
        <v>2269</v>
      </c>
    </row>
    <row r="4920" spans="1:8" x14ac:dyDescent="0.25">
      <c r="A4920" s="21">
        <v>2035</v>
      </c>
      <c r="B4920" s="21">
        <v>4</v>
      </c>
      <c r="C4920" s="21">
        <v>1</v>
      </c>
      <c r="D4920" s="21" t="s">
        <v>78</v>
      </c>
      <c r="E4920" s="21" t="s">
        <v>70</v>
      </c>
      <c r="F4920" s="21" t="s">
        <v>72</v>
      </c>
      <c r="G4920" s="21">
        <v>4</v>
      </c>
      <c r="H4920" s="21">
        <v>1020</v>
      </c>
    </row>
    <row r="4921" spans="1:8" x14ac:dyDescent="0.25">
      <c r="A4921" s="21">
        <v>2035</v>
      </c>
      <c r="B4921" s="21">
        <v>4</v>
      </c>
      <c r="C4921" s="21">
        <v>1</v>
      </c>
      <c r="D4921" s="21" t="s">
        <v>78</v>
      </c>
      <c r="E4921" s="21" t="s">
        <v>74</v>
      </c>
      <c r="F4921" s="21" t="s">
        <v>71</v>
      </c>
      <c r="G4921" s="21">
        <v>0</v>
      </c>
      <c r="H4921" s="21">
        <v>16</v>
      </c>
    </row>
    <row r="4922" spans="1:8" x14ac:dyDescent="0.25">
      <c r="A4922" s="21">
        <v>2035</v>
      </c>
      <c r="B4922" s="21">
        <v>4</v>
      </c>
      <c r="C4922" s="21">
        <v>1</v>
      </c>
      <c r="D4922" s="21" t="s">
        <v>78</v>
      </c>
      <c r="E4922" s="21" t="s">
        <v>74</v>
      </c>
      <c r="F4922" s="21" t="s">
        <v>71</v>
      </c>
      <c r="G4922" s="21">
        <v>1</v>
      </c>
      <c r="H4922" s="21">
        <v>30</v>
      </c>
    </row>
    <row r="4923" spans="1:8" x14ac:dyDescent="0.25">
      <c r="A4923" s="21">
        <v>2035</v>
      </c>
      <c r="B4923" s="21">
        <v>4</v>
      </c>
      <c r="C4923" s="21">
        <v>1</v>
      </c>
      <c r="D4923" s="21" t="s">
        <v>78</v>
      </c>
      <c r="E4923" s="21" t="s">
        <v>74</v>
      </c>
      <c r="F4923" s="21" t="s">
        <v>71</v>
      </c>
      <c r="G4923" s="21">
        <v>2</v>
      </c>
      <c r="H4923" s="21">
        <v>50</v>
      </c>
    </row>
    <row r="4924" spans="1:8" x14ac:dyDescent="0.25">
      <c r="A4924" s="21">
        <v>2035</v>
      </c>
      <c r="B4924" s="21">
        <v>4</v>
      </c>
      <c r="C4924" s="21">
        <v>1</v>
      </c>
      <c r="D4924" s="21" t="s">
        <v>78</v>
      </c>
      <c r="E4924" s="21" t="s">
        <v>74</v>
      </c>
      <c r="F4924" s="21" t="s">
        <v>71</v>
      </c>
      <c r="G4924" s="21">
        <v>3</v>
      </c>
      <c r="H4924" s="21">
        <v>19</v>
      </c>
    </row>
    <row r="4925" spans="1:8" x14ac:dyDescent="0.25">
      <c r="A4925" s="21">
        <v>2035</v>
      </c>
      <c r="B4925" s="21">
        <v>4</v>
      </c>
      <c r="C4925" s="21">
        <v>1</v>
      </c>
      <c r="D4925" s="21" t="s">
        <v>78</v>
      </c>
      <c r="E4925" s="21" t="s">
        <v>74</v>
      </c>
      <c r="F4925" s="21" t="s">
        <v>71</v>
      </c>
      <c r="G4925" s="21">
        <v>4</v>
      </c>
      <c r="H4925" s="21">
        <v>10</v>
      </c>
    </row>
    <row r="4926" spans="1:8" x14ac:dyDescent="0.25">
      <c r="A4926" s="21">
        <v>2035</v>
      </c>
      <c r="B4926" s="21">
        <v>4</v>
      </c>
      <c r="C4926" s="21">
        <v>1</v>
      </c>
      <c r="D4926" s="21" t="s">
        <v>78</v>
      </c>
      <c r="E4926" s="21" t="s">
        <v>74</v>
      </c>
      <c r="F4926" s="21" t="s">
        <v>72</v>
      </c>
      <c r="G4926" s="21">
        <v>0</v>
      </c>
      <c r="H4926" s="21">
        <v>9</v>
      </c>
    </row>
    <row r="4927" spans="1:8" x14ac:dyDescent="0.25">
      <c r="A4927" s="21">
        <v>2035</v>
      </c>
      <c r="B4927" s="21">
        <v>4</v>
      </c>
      <c r="C4927" s="21">
        <v>1</v>
      </c>
      <c r="D4927" s="21" t="s">
        <v>78</v>
      </c>
      <c r="E4927" s="21" t="s">
        <v>74</v>
      </c>
      <c r="F4927" s="21" t="s">
        <v>72</v>
      </c>
      <c r="G4927" s="21">
        <v>1</v>
      </c>
      <c r="H4927" s="21">
        <v>22</v>
      </c>
    </row>
    <row r="4928" spans="1:8" x14ac:dyDescent="0.25">
      <c r="A4928" s="21">
        <v>2035</v>
      </c>
      <c r="B4928" s="21">
        <v>4</v>
      </c>
      <c r="C4928" s="21">
        <v>1</v>
      </c>
      <c r="D4928" s="21" t="s">
        <v>78</v>
      </c>
      <c r="E4928" s="21" t="s">
        <v>74</v>
      </c>
      <c r="F4928" s="21" t="s">
        <v>72</v>
      </c>
      <c r="G4928" s="21">
        <v>2</v>
      </c>
      <c r="H4928" s="21">
        <v>40</v>
      </c>
    </row>
    <row r="4929" spans="1:8" x14ac:dyDescent="0.25">
      <c r="A4929" s="21">
        <v>2035</v>
      </c>
      <c r="B4929" s="21">
        <v>4</v>
      </c>
      <c r="C4929" s="21">
        <v>1</v>
      </c>
      <c r="D4929" s="21" t="s">
        <v>78</v>
      </c>
      <c r="E4929" s="21" t="s">
        <v>74</v>
      </c>
      <c r="F4929" s="21" t="s">
        <v>72</v>
      </c>
      <c r="G4929" s="21">
        <v>3</v>
      </c>
      <c r="H4929" s="21">
        <v>18</v>
      </c>
    </row>
    <row r="4930" spans="1:8" x14ac:dyDescent="0.25">
      <c r="A4930" s="21">
        <v>2035</v>
      </c>
      <c r="B4930" s="21">
        <v>4</v>
      </c>
      <c r="C4930" s="21">
        <v>1</v>
      </c>
      <c r="D4930" s="21" t="s">
        <v>78</v>
      </c>
      <c r="E4930" s="21" t="s">
        <v>74</v>
      </c>
      <c r="F4930" s="21" t="s">
        <v>72</v>
      </c>
      <c r="G4930" s="21">
        <v>4</v>
      </c>
      <c r="H4930" s="21">
        <v>8</v>
      </c>
    </row>
    <row r="4931" spans="1:8" x14ac:dyDescent="0.25">
      <c r="A4931" s="21">
        <v>2035</v>
      </c>
      <c r="B4931" s="21">
        <v>4</v>
      </c>
      <c r="C4931" s="21">
        <v>1</v>
      </c>
      <c r="D4931" s="21" t="s">
        <v>78</v>
      </c>
      <c r="E4931" s="21" t="s">
        <v>73</v>
      </c>
      <c r="F4931" s="21" t="s">
        <v>71</v>
      </c>
      <c r="G4931" s="21">
        <v>0</v>
      </c>
      <c r="H4931" s="21">
        <v>61</v>
      </c>
    </row>
    <row r="4932" spans="1:8" x14ac:dyDescent="0.25">
      <c r="A4932" s="21">
        <v>2035</v>
      </c>
      <c r="B4932" s="21">
        <v>4</v>
      </c>
      <c r="C4932" s="21">
        <v>1</v>
      </c>
      <c r="D4932" s="21" t="s">
        <v>78</v>
      </c>
      <c r="E4932" s="21" t="s">
        <v>73</v>
      </c>
      <c r="F4932" s="21" t="s">
        <v>71</v>
      </c>
      <c r="G4932" s="21">
        <v>1</v>
      </c>
      <c r="H4932" s="21">
        <v>822</v>
      </c>
    </row>
    <row r="4933" spans="1:8" x14ac:dyDescent="0.25">
      <c r="A4933" s="21">
        <v>2035</v>
      </c>
      <c r="B4933" s="21">
        <v>4</v>
      </c>
      <c r="C4933" s="21">
        <v>1</v>
      </c>
      <c r="D4933" s="21" t="s">
        <v>78</v>
      </c>
      <c r="E4933" s="21" t="s">
        <v>73</v>
      </c>
      <c r="F4933" s="21" t="s">
        <v>71</v>
      </c>
      <c r="G4933" s="21">
        <v>2</v>
      </c>
      <c r="H4933" s="21">
        <v>1849</v>
      </c>
    </row>
    <row r="4934" spans="1:8" x14ac:dyDescent="0.25">
      <c r="A4934" s="21">
        <v>2035</v>
      </c>
      <c r="B4934" s="21">
        <v>4</v>
      </c>
      <c r="C4934" s="21">
        <v>1</v>
      </c>
      <c r="D4934" s="21" t="s">
        <v>78</v>
      </c>
      <c r="E4934" s="21" t="s">
        <v>73</v>
      </c>
      <c r="F4934" s="21" t="s">
        <v>71</v>
      </c>
      <c r="G4934" s="21">
        <v>3</v>
      </c>
      <c r="H4934" s="21">
        <v>1008</v>
      </c>
    </row>
    <row r="4935" spans="1:8" x14ac:dyDescent="0.25">
      <c r="A4935" s="21">
        <v>2035</v>
      </c>
      <c r="B4935" s="21">
        <v>4</v>
      </c>
      <c r="C4935" s="21">
        <v>1</v>
      </c>
      <c r="D4935" s="21" t="s">
        <v>78</v>
      </c>
      <c r="E4935" s="21" t="s">
        <v>73</v>
      </c>
      <c r="F4935" s="21" t="s">
        <v>71</v>
      </c>
      <c r="G4935" s="21">
        <v>4</v>
      </c>
      <c r="H4935" s="21">
        <v>643</v>
      </c>
    </row>
    <row r="4936" spans="1:8" x14ac:dyDescent="0.25">
      <c r="A4936" s="21">
        <v>2035</v>
      </c>
      <c r="B4936" s="21">
        <v>4</v>
      </c>
      <c r="C4936" s="21">
        <v>1</v>
      </c>
      <c r="D4936" s="21" t="s">
        <v>78</v>
      </c>
      <c r="E4936" s="21" t="s">
        <v>73</v>
      </c>
      <c r="F4936" s="21" t="s">
        <v>72</v>
      </c>
      <c r="G4936" s="21">
        <v>0</v>
      </c>
      <c r="H4936" s="21">
        <v>66</v>
      </c>
    </row>
    <row r="4937" spans="1:8" x14ac:dyDescent="0.25">
      <c r="A4937" s="21">
        <v>2035</v>
      </c>
      <c r="B4937" s="21">
        <v>4</v>
      </c>
      <c r="C4937" s="21">
        <v>1</v>
      </c>
      <c r="D4937" s="21" t="s">
        <v>78</v>
      </c>
      <c r="E4937" s="21" t="s">
        <v>73</v>
      </c>
      <c r="F4937" s="21" t="s">
        <v>72</v>
      </c>
      <c r="G4937" s="21">
        <v>1</v>
      </c>
      <c r="H4937" s="21">
        <v>172</v>
      </c>
    </row>
    <row r="4938" spans="1:8" x14ac:dyDescent="0.25">
      <c r="A4938" s="21">
        <v>2035</v>
      </c>
      <c r="B4938" s="21">
        <v>4</v>
      </c>
      <c r="C4938" s="21">
        <v>1</v>
      </c>
      <c r="D4938" s="21" t="s">
        <v>78</v>
      </c>
      <c r="E4938" s="21" t="s">
        <v>73</v>
      </c>
      <c r="F4938" s="21" t="s">
        <v>72</v>
      </c>
      <c r="G4938" s="21">
        <v>2</v>
      </c>
      <c r="H4938" s="21">
        <v>573</v>
      </c>
    </row>
    <row r="4939" spans="1:8" x14ac:dyDescent="0.25">
      <c r="A4939" s="21">
        <v>2035</v>
      </c>
      <c r="B4939" s="21">
        <v>4</v>
      </c>
      <c r="C4939" s="21">
        <v>1</v>
      </c>
      <c r="D4939" s="21" t="s">
        <v>78</v>
      </c>
      <c r="E4939" s="21" t="s">
        <v>73</v>
      </c>
      <c r="F4939" s="21" t="s">
        <v>72</v>
      </c>
      <c r="G4939" s="21">
        <v>3</v>
      </c>
      <c r="H4939" s="21">
        <v>326</v>
      </c>
    </row>
    <row r="4940" spans="1:8" x14ac:dyDescent="0.25">
      <c r="A4940" s="21">
        <v>2035</v>
      </c>
      <c r="B4940" s="21">
        <v>4</v>
      </c>
      <c r="C4940" s="21">
        <v>1</v>
      </c>
      <c r="D4940" s="21" t="s">
        <v>78</v>
      </c>
      <c r="E4940" s="21" t="s">
        <v>73</v>
      </c>
      <c r="F4940" s="21" t="s">
        <v>72</v>
      </c>
      <c r="G4940" s="21">
        <v>4</v>
      </c>
      <c r="H4940" s="21">
        <v>197</v>
      </c>
    </row>
    <row r="4941" spans="1:8" x14ac:dyDescent="0.25">
      <c r="A4941" s="21">
        <v>2035</v>
      </c>
      <c r="B4941" s="21">
        <v>4</v>
      </c>
      <c r="C4941" s="21">
        <v>1</v>
      </c>
      <c r="D4941" s="21" t="s">
        <v>78</v>
      </c>
      <c r="E4941" s="21" t="s">
        <v>76</v>
      </c>
      <c r="F4941" s="21" t="s">
        <v>71</v>
      </c>
      <c r="G4941" s="21">
        <v>0</v>
      </c>
      <c r="H4941" s="21">
        <v>31</v>
      </c>
    </row>
    <row r="4942" spans="1:8" x14ac:dyDescent="0.25">
      <c r="A4942" s="21">
        <v>2035</v>
      </c>
      <c r="B4942" s="21">
        <v>4</v>
      </c>
      <c r="C4942" s="21">
        <v>1</v>
      </c>
      <c r="D4942" s="21" t="s">
        <v>78</v>
      </c>
      <c r="E4942" s="21" t="s">
        <v>76</v>
      </c>
      <c r="F4942" s="21" t="s">
        <v>71</v>
      </c>
      <c r="G4942" s="21">
        <v>1</v>
      </c>
      <c r="H4942" s="21">
        <v>57</v>
      </c>
    </row>
    <row r="4943" spans="1:8" x14ac:dyDescent="0.25">
      <c r="A4943" s="21">
        <v>2035</v>
      </c>
      <c r="B4943" s="21">
        <v>4</v>
      </c>
      <c r="C4943" s="21">
        <v>1</v>
      </c>
      <c r="D4943" s="21" t="s">
        <v>78</v>
      </c>
      <c r="E4943" s="21" t="s">
        <v>76</v>
      </c>
      <c r="F4943" s="21" t="s">
        <v>71</v>
      </c>
      <c r="G4943" s="21">
        <v>2</v>
      </c>
      <c r="H4943" s="21">
        <v>112</v>
      </c>
    </row>
    <row r="4944" spans="1:8" x14ac:dyDescent="0.25">
      <c r="A4944" s="21">
        <v>2035</v>
      </c>
      <c r="B4944" s="21">
        <v>4</v>
      </c>
      <c r="C4944" s="21">
        <v>1</v>
      </c>
      <c r="D4944" s="21" t="s">
        <v>78</v>
      </c>
      <c r="E4944" s="21" t="s">
        <v>76</v>
      </c>
      <c r="F4944" s="21" t="s">
        <v>71</v>
      </c>
      <c r="G4944" s="21">
        <v>3</v>
      </c>
      <c r="H4944" s="21">
        <v>66</v>
      </c>
    </row>
    <row r="4945" spans="1:8" x14ac:dyDescent="0.25">
      <c r="A4945" s="21">
        <v>2035</v>
      </c>
      <c r="B4945" s="21">
        <v>4</v>
      </c>
      <c r="C4945" s="21">
        <v>1</v>
      </c>
      <c r="D4945" s="21" t="s">
        <v>78</v>
      </c>
      <c r="E4945" s="21" t="s">
        <v>76</v>
      </c>
      <c r="F4945" s="21" t="s">
        <v>71</v>
      </c>
      <c r="G4945" s="21">
        <v>4</v>
      </c>
      <c r="H4945" s="21">
        <v>41</v>
      </c>
    </row>
    <row r="4946" spans="1:8" x14ac:dyDescent="0.25">
      <c r="A4946" s="21">
        <v>2035</v>
      </c>
      <c r="B4946" s="21">
        <v>4</v>
      </c>
      <c r="C4946" s="21">
        <v>1</v>
      </c>
      <c r="D4946" s="21" t="s">
        <v>78</v>
      </c>
      <c r="E4946" s="21" t="s">
        <v>76</v>
      </c>
      <c r="F4946" s="21" t="s">
        <v>72</v>
      </c>
      <c r="G4946" s="21">
        <v>0</v>
      </c>
      <c r="H4946" s="21">
        <v>159</v>
      </c>
    </row>
    <row r="4947" spans="1:8" x14ac:dyDescent="0.25">
      <c r="A4947" s="21">
        <v>2035</v>
      </c>
      <c r="B4947" s="21">
        <v>4</v>
      </c>
      <c r="C4947" s="21">
        <v>1</v>
      </c>
      <c r="D4947" s="21" t="s">
        <v>78</v>
      </c>
      <c r="E4947" s="21" t="s">
        <v>76</v>
      </c>
      <c r="F4947" s="21" t="s">
        <v>72</v>
      </c>
      <c r="G4947" s="21">
        <v>1</v>
      </c>
      <c r="H4947" s="21">
        <v>202</v>
      </c>
    </row>
    <row r="4948" spans="1:8" x14ac:dyDescent="0.25">
      <c r="A4948" s="21">
        <v>2035</v>
      </c>
      <c r="B4948" s="21">
        <v>4</v>
      </c>
      <c r="C4948" s="21">
        <v>1</v>
      </c>
      <c r="D4948" s="21" t="s">
        <v>78</v>
      </c>
      <c r="E4948" s="21" t="s">
        <v>76</v>
      </c>
      <c r="F4948" s="21" t="s">
        <v>72</v>
      </c>
      <c r="G4948" s="21">
        <v>2</v>
      </c>
      <c r="H4948" s="21">
        <v>229</v>
      </c>
    </row>
    <row r="4949" spans="1:8" x14ac:dyDescent="0.25">
      <c r="A4949" s="21">
        <v>2035</v>
      </c>
      <c r="B4949" s="21">
        <v>4</v>
      </c>
      <c r="C4949" s="21">
        <v>1</v>
      </c>
      <c r="D4949" s="21" t="s">
        <v>78</v>
      </c>
      <c r="E4949" s="21" t="s">
        <v>76</v>
      </c>
      <c r="F4949" s="21" t="s">
        <v>72</v>
      </c>
      <c r="G4949" s="21">
        <v>3</v>
      </c>
      <c r="H4949" s="21">
        <v>86</v>
      </c>
    </row>
    <row r="4950" spans="1:8" x14ac:dyDescent="0.25">
      <c r="A4950" s="21">
        <v>2035</v>
      </c>
      <c r="B4950" s="21">
        <v>4</v>
      </c>
      <c r="C4950" s="21">
        <v>1</v>
      </c>
      <c r="D4950" s="21" t="s">
        <v>78</v>
      </c>
      <c r="E4950" s="21" t="s">
        <v>76</v>
      </c>
      <c r="F4950" s="21" t="s">
        <v>72</v>
      </c>
      <c r="G4950" s="21">
        <v>4</v>
      </c>
      <c r="H4950" s="21">
        <v>52</v>
      </c>
    </row>
    <row r="4951" spans="1:8" x14ac:dyDescent="0.25">
      <c r="A4951" s="21">
        <v>2035</v>
      </c>
      <c r="B4951" s="21">
        <v>4</v>
      </c>
      <c r="C4951" s="21">
        <v>2</v>
      </c>
      <c r="D4951" s="21" t="s">
        <v>75</v>
      </c>
      <c r="E4951" s="21" t="s">
        <v>70</v>
      </c>
      <c r="F4951" s="21" t="s">
        <v>71</v>
      </c>
      <c r="G4951" s="21">
        <v>1</v>
      </c>
      <c r="H4951" s="21">
        <v>13</v>
      </c>
    </row>
    <row r="4952" spans="1:8" x14ac:dyDescent="0.25">
      <c r="A4952" s="21">
        <v>2035</v>
      </c>
      <c r="B4952" s="21">
        <v>4</v>
      </c>
      <c r="C4952" s="21">
        <v>2</v>
      </c>
      <c r="D4952" s="21" t="s">
        <v>75</v>
      </c>
      <c r="E4952" s="21" t="s">
        <v>70</v>
      </c>
      <c r="F4952" s="21" t="s">
        <v>71</v>
      </c>
      <c r="G4952" s="21">
        <v>2</v>
      </c>
      <c r="H4952" s="21">
        <v>36</v>
      </c>
    </row>
    <row r="4953" spans="1:8" x14ac:dyDescent="0.25">
      <c r="A4953" s="21">
        <v>2035</v>
      </c>
      <c r="B4953" s="21">
        <v>4</v>
      </c>
      <c r="C4953" s="21">
        <v>2</v>
      </c>
      <c r="D4953" s="21" t="s">
        <v>75</v>
      </c>
      <c r="E4953" s="21" t="s">
        <v>70</v>
      </c>
      <c r="F4953" s="21" t="s">
        <v>71</v>
      </c>
      <c r="G4953" s="21">
        <v>3</v>
      </c>
      <c r="H4953" s="21">
        <v>14</v>
      </c>
    </row>
    <row r="4954" spans="1:8" x14ac:dyDescent="0.25">
      <c r="A4954" s="21">
        <v>2035</v>
      </c>
      <c r="B4954" s="21">
        <v>4</v>
      </c>
      <c r="C4954" s="21">
        <v>2</v>
      </c>
      <c r="D4954" s="21" t="s">
        <v>75</v>
      </c>
      <c r="E4954" s="21" t="s">
        <v>70</v>
      </c>
      <c r="F4954" s="21" t="s">
        <v>71</v>
      </c>
      <c r="G4954" s="21">
        <v>4</v>
      </c>
      <c r="H4954" s="21">
        <v>8</v>
      </c>
    </row>
    <row r="4955" spans="1:8" x14ac:dyDescent="0.25">
      <c r="A4955" s="21">
        <v>2035</v>
      </c>
      <c r="B4955" s="21">
        <v>4</v>
      </c>
      <c r="C4955" s="21">
        <v>2</v>
      </c>
      <c r="D4955" s="21" t="s">
        <v>75</v>
      </c>
      <c r="E4955" s="21" t="s">
        <v>70</v>
      </c>
      <c r="F4955" s="21" t="s">
        <v>72</v>
      </c>
      <c r="G4955" s="21">
        <v>0</v>
      </c>
      <c r="H4955" s="21">
        <v>1</v>
      </c>
    </row>
    <row r="4956" spans="1:8" x14ac:dyDescent="0.25">
      <c r="A4956" s="21">
        <v>2035</v>
      </c>
      <c r="B4956" s="21">
        <v>4</v>
      </c>
      <c r="C4956" s="21">
        <v>2</v>
      </c>
      <c r="D4956" s="21" t="s">
        <v>75</v>
      </c>
      <c r="E4956" s="21" t="s">
        <v>70</v>
      </c>
      <c r="F4956" s="21" t="s">
        <v>72</v>
      </c>
      <c r="G4956" s="21">
        <v>1</v>
      </c>
      <c r="H4956" s="21">
        <v>24</v>
      </c>
    </row>
    <row r="4957" spans="1:8" x14ac:dyDescent="0.25">
      <c r="A4957" s="21">
        <v>2035</v>
      </c>
      <c r="B4957" s="21">
        <v>4</v>
      </c>
      <c r="C4957" s="21">
        <v>2</v>
      </c>
      <c r="D4957" s="21" t="s">
        <v>75</v>
      </c>
      <c r="E4957" s="21" t="s">
        <v>70</v>
      </c>
      <c r="F4957" s="21" t="s">
        <v>72</v>
      </c>
      <c r="G4957" s="21">
        <v>2</v>
      </c>
      <c r="H4957" s="21">
        <v>72</v>
      </c>
    </row>
    <row r="4958" spans="1:8" x14ac:dyDescent="0.25">
      <c r="A4958" s="21">
        <v>2035</v>
      </c>
      <c r="B4958" s="21">
        <v>4</v>
      </c>
      <c r="C4958" s="21">
        <v>2</v>
      </c>
      <c r="D4958" s="21" t="s">
        <v>75</v>
      </c>
      <c r="E4958" s="21" t="s">
        <v>70</v>
      </c>
      <c r="F4958" s="21" t="s">
        <v>72</v>
      </c>
      <c r="G4958" s="21">
        <v>3</v>
      </c>
      <c r="H4958" s="21">
        <v>29</v>
      </c>
    </row>
    <row r="4959" spans="1:8" x14ac:dyDescent="0.25">
      <c r="A4959" s="21">
        <v>2035</v>
      </c>
      <c r="B4959" s="21">
        <v>4</v>
      </c>
      <c r="C4959" s="21">
        <v>2</v>
      </c>
      <c r="D4959" s="21" t="s">
        <v>75</v>
      </c>
      <c r="E4959" s="21" t="s">
        <v>70</v>
      </c>
      <c r="F4959" s="21" t="s">
        <v>72</v>
      </c>
      <c r="G4959" s="21">
        <v>4</v>
      </c>
      <c r="H4959" s="21">
        <v>16</v>
      </c>
    </row>
    <row r="4960" spans="1:8" x14ac:dyDescent="0.25">
      <c r="A4960" s="21">
        <v>2035</v>
      </c>
      <c r="B4960" s="21">
        <v>4</v>
      </c>
      <c r="C4960" s="21">
        <v>2</v>
      </c>
      <c r="D4960" s="21" t="s">
        <v>75</v>
      </c>
      <c r="E4960" s="21" t="s">
        <v>73</v>
      </c>
      <c r="F4960" s="21" t="s">
        <v>71</v>
      </c>
      <c r="G4960" s="21">
        <v>0</v>
      </c>
      <c r="H4960" s="21">
        <v>10</v>
      </c>
    </row>
    <row r="4961" spans="1:8" x14ac:dyDescent="0.25">
      <c r="A4961" s="21">
        <v>2035</v>
      </c>
      <c r="B4961" s="21">
        <v>4</v>
      </c>
      <c r="C4961" s="21">
        <v>2</v>
      </c>
      <c r="D4961" s="21" t="s">
        <v>75</v>
      </c>
      <c r="E4961" s="21" t="s">
        <v>73</v>
      </c>
      <c r="F4961" s="21" t="s">
        <v>71</v>
      </c>
      <c r="G4961" s="21">
        <v>1</v>
      </c>
      <c r="H4961" s="21">
        <v>19</v>
      </c>
    </row>
    <row r="4962" spans="1:8" x14ac:dyDescent="0.25">
      <c r="A4962" s="21">
        <v>2035</v>
      </c>
      <c r="B4962" s="21">
        <v>4</v>
      </c>
      <c r="C4962" s="21">
        <v>2</v>
      </c>
      <c r="D4962" s="21" t="s">
        <v>75</v>
      </c>
      <c r="E4962" s="21" t="s">
        <v>73</v>
      </c>
      <c r="F4962" s="21" t="s">
        <v>71</v>
      </c>
      <c r="G4962" s="21">
        <v>2</v>
      </c>
      <c r="H4962" s="21">
        <v>41</v>
      </c>
    </row>
    <row r="4963" spans="1:8" x14ac:dyDescent="0.25">
      <c r="A4963" s="21">
        <v>2035</v>
      </c>
      <c r="B4963" s="21">
        <v>4</v>
      </c>
      <c r="C4963" s="21">
        <v>2</v>
      </c>
      <c r="D4963" s="21" t="s">
        <v>75</v>
      </c>
      <c r="E4963" s="21" t="s">
        <v>73</v>
      </c>
      <c r="F4963" s="21" t="s">
        <v>71</v>
      </c>
      <c r="G4963" s="21">
        <v>3</v>
      </c>
      <c r="H4963" s="21">
        <v>14</v>
      </c>
    </row>
    <row r="4964" spans="1:8" x14ac:dyDescent="0.25">
      <c r="A4964" s="21">
        <v>2035</v>
      </c>
      <c r="B4964" s="21">
        <v>4</v>
      </c>
      <c r="C4964" s="21">
        <v>2</v>
      </c>
      <c r="D4964" s="21" t="s">
        <v>75</v>
      </c>
      <c r="E4964" s="21" t="s">
        <v>73</v>
      </c>
      <c r="F4964" s="21" t="s">
        <v>71</v>
      </c>
      <c r="G4964" s="21">
        <v>4</v>
      </c>
      <c r="H4964" s="21">
        <v>14</v>
      </c>
    </row>
    <row r="4965" spans="1:8" x14ac:dyDescent="0.25">
      <c r="A4965" s="21">
        <v>2035</v>
      </c>
      <c r="B4965" s="21">
        <v>4</v>
      </c>
      <c r="C4965" s="21">
        <v>2</v>
      </c>
      <c r="D4965" s="21" t="s">
        <v>75</v>
      </c>
      <c r="E4965" s="21" t="s">
        <v>73</v>
      </c>
      <c r="F4965" s="21" t="s">
        <v>72</v>
      </c>
      <c r="G4965" s="21">
        <v>1</v>
      </c>
      <c r="H4965" s="21">
        <v>3</v>
      </c>
    </row>
    <row r="4966" spans="1:8" x14ac:dyDescent="0.25">
      <c r="A4966" s="21">
        <v>2035</v>
      </c>
      <c r="B4966" s="21">
        <v>4</v>
      </c>
      <c r="C4966" s="21">
        <v>2</v>
      </c>
      <c r="D4966" s="21" t="s">
        <v>75</v>
      </c>
      <c r="E4966" s="21" t="s">
        <v>73</v>
      </c>
      <c r="F4966" s="21" t="s">
        <v>72</v>
      </c>
      <c r="G4966" s="21">
        <v>2</v>
      </c>
      <c r="H4966" s="21">
        <v>5</v>
      </c>
    </row>
    <row r="4967" spans="1:8" x14ac:dyDescent="0.25">
      <c r="A4967" s="21">
        <v>2035</v>
      </c>
      <c r="B4967" s="21">
        <v>4</v>
      </c>
      <c r="C4967" s="21">
        <v>2</v>
      </c>
      <c r="D4967" s="21" t="s">
        <v>75</v>
      </c>
      <c r="E4967" s="21" t="s">
        <v>73</v>
      </c>
      <c r="F4967" s="21" t="s">
        <v>72</v>
      </c>
      <c r="G4967" s="21">
        <v>3</v>
      </c>
      <c r="H4967" s="21">
        <v>1</v>
      </c>
    </row>
    <row r="4968" spans="1:8" x14ac:dyDescent="0.25">
      <c r="A4968" s="21">
        <v>2035</v>
      </c>
      <c r="B4968" s="21">
        <v>4</v>
      </c>
      <c r="C4968" s="21">
        <v>2</v>
      </c>
      <c r="D4968" s="21" t="s">
        <v>75</v>
      </c>
      <c r="E4968" s="21" t="s">
        <v>73</v>
      </c>
      <c r="F4968" s="21" t="s">
        <v>72</v>
      </c>
      <c r="G4968" s="21">
        <v>4</v>
      </c>
      <c r="H4968" s="21">
        <v>1</v>
      </c>
    </row>
    <row r="4969" spans="1:8" x14ac:dyDescent="0.25">
      <c r="A4969" s="21">
        <v>2035</v>
      </c>
      <c r="B4969" s="21">
        <v>4</v>
      </c>
      <c r="C4969" s="21">
        <v>2</v>
      </c>
      <c r="D4969" s="21" t="s">
        <v>75</v>
      </c>
      <c r="E4969" s="21" t="s">
        <v>76</v>
      </c>
      <c r="F4969" s="21" t="s">
        <v>71</v>
      </c>
      <c r="G4969" s="21">
        <v>2</v>
      </c>
      <c r="H4969" s="21">
        <v>1</v>
      </c>
    </row>
    <row r="4970" spans="1:8" x14ac:dyDescent="0.25">
      <c r="A4970" s="21">
        <v>2035</v>
      </c>
      <c r="B4970" s="21">
        <v>4</v>
      </c>
      <c r="C4970" s="21">
        <v>2</v>
      </c>
      <c r="D4970" s="21" t="s">
        <v>75</v>
      </c>
      <c r="E4970" s="21" t="s">
        <v>76</v>
      </c>
      <c r="F4970" s="21" t="s">
        <v>71</v>
      </c>
      <c r="G4970" s="21">
        <v>3</v>
      </c>
      <c r="H4970" s="21">
        <v>1</v>
      </c>
    </row>
    <row r="4971" spans="1:8" x14ac:dyDescent="0.25">
      <c r="A4971" s="21">
        <v>2035</v>
      </c>
      <c r="B4971" s="21">
        <v>4</v>
      </c>
      <c r="C4971" s="21">
        <v>2</v>
      </c>
      <c r="D4971" s="21" t="s">
        <v>75</v>
      </c>
      <c r="E4971" s="21" t="s">
        <v>76</v>
      </c>
      <c r="F4971" s="21" t="s">
        <v>72</v>
      </c>
      <c r="G4971" s="21">
        <v>0</v>
      </c>
      <c r="H4971" s="21">
        <v>1</v>
      </c>
    </row>
    <row r="4972" spans="1:8" x14ac:dyDescent="0.25">
      <c r="A4972" s="21">
        <v>2035</v>
      </c>
      <c r="B4972" s="21">
        <v>4</v>
      </c>
      <c r="C4972" s="21">
        <v>2</v>
      </c>
      <c r="D4972" s="21" t="s">
        <v>75</v>
      </c>
      <c r="E4972" s="21" t="s">
        <v>76</v>
      </c>
      <c r="F4972" s="21" t="s">
        <v>72</v>
      </c>
      <c r="G4972" s="21">
        <v>1</v>
      </c>
      <c r="H4972" s="21">
        <v>3</v>
      </c>
    </row>
    <row r="4973" spans="1:8" x14ac:dyDescent="0.25">
      <c r="A4973" s="21">
        <v>2035</v>
      </c>
      <c r="B4973" s="21">
        <v>4</v>
      </c>
      <c r="C4973" s="21">
        <v>2</v>
      </c>
      <c r="D4973" s="21" t="s">
        <v>75</v>
      </c>
      <c r="E4973" s="21" t="s">
        <v>76</v>
      </c>
      <c r="F4973" s="21" t="s">
        <v>72</v>
      </c>
      <c r="G4973" s="21">
        <v>2</v>
      </c>
      <c r="H4973" s="21">
        <v>8</v>
      </c>
    </row>
    <row r="4974" spans="1:8" x14ac:dyDescent="0.25">
      <c r="A4974" s="21">
        <v>2035</v>
      </c>
      <c r="B4974" s="21">
        <v>4</v>
      </c>
      <c r="C4974" s="21">
        <v>2</v>
      </c>
      <c r="D4974" s="21" t="s">
        <v>75</v>
      </c>
      <c r="E4974" s="21" t="s">
        <v>76</v>
      </c>
      <c r="F4974" s="21" t="s">
        <v>72</v>
      </c>
      <c r="G4974" s="21">
        <v>3</v>
      </c>
      <c r="H4974" s="21">
        <v>4</v>
      </c>
    </row>
    <row r="4975" spans="1:8" x14ac:dyDescent="0.25">
      <c r="A4975" s="21">
        <v>2035</v>
      </c>
      <c r="B4975" s="21">
        <v>4</v>
      </c>
      <c r="C4975" s="21">
        <v>2</v>
      </c>
      <c r="D4975" s="21" t="s">
        <v>69</v>
      </c>
      <c r="E4975" s="21" t="s">
        <v>70</v>
      </c>
      <c r="F4975" s="21" t="s">
        <v>71</v>
      </c>
      <c r="G4975" s="21">
        <v>1</v>
      </c>
      <c r="H4975" s="21">
        <v>1</v>
      </c>
    </row>
    <row r="4976" spans="1:8" x14ac:dyDescent="0.25">
      <c r="A4976" s="21">
        <v>2035</v>
      </c>
      <c r="B4976" s="21">
        <v>4</v>
      </c>
      <c r="C4976" s="21">
        <v>2</v>
      </c>
      <c r="D4976" s="21" t="s">
        <v>69</v>
      </c>
      <c r="E4976" s="21" t="s">
        <v>70</v>
      </c>
      <c r="F4976" s="21" t="s">
        <v>71</v>
      </c>
      <c r="G4976" s="21">
        <v>2</v>
      </c>
      <c r="H4976" s="21">
        <v>5</v>
      </c>
    </row>
    <row r="4977" spans="1:8" x14ac:dyDescent="0.25">
      <c r="A4977" s="21">
        <v>2035</v>
      </c>
      <c r="B4977" s="21">
        <v>4</v>
      </c>
      <c r="C4977" s="21">
        <v>2</v>
      </c>
      <c r="D4977" s="21" t="s">
        <v>69</v>
      </c>
      <c r="E4977" s="21" t="s">
        <v>70</v>
      </c>
      <c r="F4977" s="21" t="s">
        <v>71</v>
      </c>
      <c r="G4977" s="21">
        <v>3</v>
      </c>
      <c r="H4977" s="21">
        <v>3</v>
      </c>
    </row>
    <row r="4978" spans="1:8" x14ac:dyDescent="0.25">
      <c r="A4978" s="21">
        <v>2035</v>
      </c>
      <c r="B4978" s="21">
        <v>4</v>
      </c>
      <c r="C4978" s="21">
        <v>2</v>
      </c>
      <c r="D4978" s="21" t="s">
        <v>69</v>
      </c>
      <c r="E4978" s="21" t="s">
        <v>70</v>
      </c>
      <c r="F4978" s="21" t="s">
        <v>72</v>
      </c>
      <c r="G4978" s="21">
        <v>0</v>
      </c>
      <c r="H4978" s="21">
        <v>1</v>
      </c>
    </row>
    <row r="4979" spans="1:8" x14ac:dyDescent="0.25">
      <c r="A4979" s="21">
        <v>2035</v>
      </c>
      <c r="B4979" s="21">
        <v>4</v>
      </c>
      <c r="C4979" s="21">
        <v>2</v>
      </c>
      <c r="D4979" s="21" t="s">
        <v>69</v>
      </c>
      <c r="E4979" s="21" t="s">
        <v>70</v>
      </c>
      <c r="F4979" s="21" t="s">
        <v>72</v>
      </c>
      <c r="G4979" s="21">
        <v>1</v>
      </c>
      <c r="H4979" s="21">
        <v>16</v>
      </c>
    </row>
    <row r="4980" spans="1:8" x14ac:dyDescent="0.25">
      <c r="A4980" s="21">
        <v>2035</v>
      </c>
      <c r="B4980" s="21">
        <v>4</v>
      </c>
      <c r="C4980" s="21">
        <v>2</v>
      </c>
      <c r="D4980" s="21" t="s">
        <v>69</v>
      </c>
      <c r="E4980" s="21" t="s">
        <v>70</v>
      </c>
      <c r="F4980" s="21" t="s">
        <v>72</v>
      </c>
      <c r="G4980" s="21">
        <v>2</v>
      </c>
      <c r="H4980" s="21">
        <v>65</v>
      </c>
    </row>
    <row r="4981" spans="1:8" x14ac:dyDescent="0.25">
      <c r="A4981" s="21">
        <v>2035</v>
      </c>
      <c r="B4981" s="21">
        <v>4</v>
      </c>
      <c r="C4981" s="21">
        <v>2</v>
      </c>
      <c r="D4981" s="21" t="s">
        <v>69</v>
      </c>
      <c r="E4981" s="21" t="s">
        <v>70</v>
      </c>
      <c r="F4981" s="21" t="s">
        <v>72</v>
      </c>
      <c r="G4981" s="21">
        <v>3</v>
      </c>
      <c r="H4981" s="21">
        <v>29</v>
      </c>
    </row>
    <row r="4982" spans="1:8" x14ac:dyDescent="0.25">
      <c r="A4982" s="21">
        <v>2035</v>
      </c>
      <c r="B4982" s="21">
        <v>4</v>
      </c>
      <c r="C4982" s="21">
        <v>2</v>
      </c>
      <c r="D4982" s="21" t="s">
        <v>69</v>
      </c>
      <c r="E4982" s="21" t="s">
        <v>70</v>
      </c>
      <c r="F4982" s="21" t="s">
        <v>72</v>
      </c>
      <c r="G4982" s="21">
        <v>4</v>
      </c>
      <c r="H4982" s="21">
        <v>13</v>
      </c>
    </row>
    <row r="4983" spans="1:8" x14ac:dyDescent="0.25">
      <c r="A4983" s="21">
        <v>2035</v>
      </c>
      <c r="B4983" s="21">
        <v>4</v>
      </c>
      <c r="C4983" s="21">
        <v>2</v>
      </c>
      <c r="D4983" s="21" t="s">
        <v>69</v>
      </c>
      <c r="E4983" s="21" t="s">
        <v>73</v>
      </c>
      <c r="F4983" s="21" t="s">
        <v>71</v>
      </c>
      <c r="G4983" s="21">
        <v>0</v>
      </c>
      <c r="H4983" s="21">
        <v>1</v>
      </c>
    </row>
    <row r="4984" spans="1:8" x14ac:dyDescent="0.25">
      <c r="A4984" s="21">
        <v>2035</v>
      </c>
      <c r="B4984" s="21">
        <v>4</v>
      </c>
      <c r="C4984" s="21">
        <v>2</v>
      </c>
      <c r="D4984" s="21" t="s">
        <v>69</v>
      </c>
      <c r="E4984" s="21" t="s">
        <v>73</v>
      </c>
      <c r="F4984" s="21" t="s">
        <v>71</v>
      </c>
      <c r="G4984" s="21">
        <v>2</v>
      </c>
      <c r="H4984" s="21">
        <v>3</v>
      </c>
    </row>
    <row r="4985" spans="1:8" x14ac:dyDescent="0.25">
      <c r="A4985" s="21">
        <v>2035</v>
      </c>
      <c r="B4985" s="21">
        <v>4</v>
      </c>
      <c r="C4985" s="21">
        <v>2</v>
      </c>
      <c r="D4985" s="21" t="s">
        <v>69</v>
      </c>
      <c r="E4985" s="21" t="s">
        <v>73</v>
      </c>
      <c r="F4985" s="21" t="s">
        <v>71</v>
      </c>
      <c r="G4985" s="21">
        <v>3</v>
      </c>
      <c r="H4985" s="21">
        <v>1</v>
      </c>
    </row>
    <row r="4986" spans="1:8" x14ac:dyDescent="0.25">
      <c r="A4986" s="21">
        <v>2035</v>
      </c>
      <c r="B4986" s="21">
        <v>4</v>
      </c>
      <c r="C4986" s="21">
        <v>2</v>
      </c>
      <c r="D4986" s="21" t="s">
        <v>69</v>
      </c>
      <c r="E4986" s="21" t="s">
        <v>73</v>
      </c>
      <c r="F4986" s="21" t="s">
        <v>71</v>
      </c>
      <c r="G4986" s="21">
        <v>4</v>
      </c>
      <c r="H4986" s="21">
        <v>2</v>
      </c>
    </row>
    <row r="4987" spans="1:8" x14ac:dyDescent="0.25">
      <c r="A4987" s="21">
        <v>2035</v>
      </c>
      <c r="B4987" s="21">
        <v>4</v>
      </c>
      <c r="C4987" s="21">
        <v>2</v>
      </c>
      <c r="D4987" s="21" t="s">
        <v>69</v>
      </c>
      <c r="E4987" s="21" t="s">
        <v>73</v>
      </c>
      <c r="F4987" s="21" t="s">
        <v>72</v>
      </c>
      <c r="G4987" s="21">
        <v>2</v>
      </c>
      <c r="H4987" s="21">
        <v>5</v>
      </c>
    </row>
    <row r="4988" spans="1:8" x14ac:dyDescent="0.25">
      <c r="A4988" s="21">
        <v>2035</v>
      </c>
      <c r="B4988" s="21">
        <v>4</v>
      </c>
      <c r="C4988" s="21">
        <v>2</v>
      </c>
      <c r="D4988" s="21" t="s">
        <v>69</v>
      </c>
      <c r="E4988" s="21" t="s">
        <v>73</v>
      </c>
      <c r="F4988" s="21" t="s">
        <v>72</v>
      </c>
      <c r="G4988" s="21">
        <v>3</v>
      </c>
      <c r="H4988" s="21">
        <v>2</v>
      </c>
    </row>
    <row r="4989" spans="1:8" x14ac:dyDescent="0.25">
      <c r="A4989" s="21">
        <v>2035</v>
      </c>
      <c r="B4989" s="21">
        <v>4</v>
      </c>
      <c r="C4989" s="21">
        <v>2</v>
      </c>
      <c r="D4989" s="21" t="s">
        <v>69</v>
      </c>
      <c r="E4989" s="21" t="s">
        <v>73</v>
      </c>
      <c r="F4989" s="21" t="s">
        <v>72</v>
      </c>
      <c r="G4989" s="21">
        <v>4</v>
      </c>
      <c r="H4989" s="21">
        <v>1</v>
      </c>
    </row>
    <row r="4990" spans="1:8" x14ac:dyDescent="0.25">
      <c r="A4990" s="21">
        <v>2035</v>
      </c>
      <c r="B4990" s="21">
        <v>4</v>
      </c>
      <c r="C4990" s="21">
        <v>2</v>
      </c>
      <c r="D4990" s="21" t="s">
        <v>69</v>
      </c>
      <c r="E4990" s="21" t="s">
        <v>76</v>
      </c>
      <c r="F4990" s="21" t="s">
        <v>72</v>
      </c>
      <c r="G4990" s="21">
        <v>0</v>
      </c>
      <c r="H4990" s="21">
        <v>2</v>
      </c>
    </row>
    <row r="4991" spans="1:8" x14ac:dyDescent="0.25">
      <c r="A4991" s="21">
        <v>2035</v>
      </c>
      <c r="B4991" s="21">
        <v>4</v>
      </c>
      <c r="C4991" s="21">
        <v>2</v>
      </c>
      <c r="D4991" s="21" t="s">
        <v>69</v>
      </c>
      <c r="E4991" s="21" t="s">
        <v>76</v>
      </c>
      <c r="F4991" s="21" t="s">
        <v>72</v>
      </c>
      <c r="G4991" s="21">
        <v>1</v>
      </c>
      <c r="H4991" s="21">
        <v>3</v>
      </c>
    </row>
    <row r="4992" spans="1:8" x14ac:dyDescent="0.25">
      <c r="A4992" s="21">
        <v>2035</v>
      </c>
      <c r="B4992" s="21">
        <v>4</v>
      </c>
      <c r="C4992" s="21">
        <v>2</v>
      </c>
      <c r="D4992" s="21" t="s">
        <v>69</v>
      </c>
      <c r="E4992" s="21" t="s">
        <v>76</v>
      </c>
      <c r="F4992" s="21" t="s">
        <v>72</v>
      </c>
      <c r="G4992" s="21">
        <v>2</v>
      </c>
      <c r="H4992" s="21">
        <v>2</v>
      </c>
    </row>
    <row r="4993" spans="1:8" x14ac:dyDescent="0.25">
      <c r="A4993" s="21">
        <v>2035</v>
      </c>
      <c r="B4993" s="21">
        <v>4</v>
      </c>
      <c r="C4993" s="21">
        <v>2</v>
      </c>
      <c r="D4993" s="21" t="s">
        <v>69</v>
      </c>
      <c r="E4993" s="21" t="s">
        <v>76</v>
      </c>
      <c r="F4993" s="21" t="s">
        <v>72</v>
      </c>
      <c r="G4993" s="21">
        <v>3</v>
      </c>
      <c r="H4993" s="21">
        <v>1</v>
      </c>
    </row>
    <row r="4994" spans="1:8" x14ac:dyDescent="0.25">
      <c r="A4994" s="21">
        <v>2035</v>
      </c>
      <c r="B4994" s="21">
        <v>4</v>
      </c>
      <c r="C4994" s="21">
        <v>2</v>
      </c>
      <c r="D4994" s="21" t="s">
        <v>69</v>
      </c>
      <c r="E4994" s="21" t="s">
        <v>76</v>
      </c>
      <c r="F4994" s="21" t="s">
        <v>72</v>
      </c>
      <c r="G4994" s="21">
        <v>4</v>
      </c>
      <c r="H4994" s="21">
        <v>1</v>
      </c>
    </row>
    <row r="4995" spans="1:8" x14ac:dyDescent="0.25">
      <c r="A4995" s="21">
        <v>2035</v>
      </c>
      <c r="B4995" s="21">
        <v>4</v>
      </c>
      <c r="C4995" s="21">
        <v>2</v>
      </c>
      <c r="D4995" s="21" t="s">
        <v>77</v>
      </c>
      <c r="E4995" s="21" t="s">
        <v>70</v>
      </c>
      <c r="F4995" s="21" t="s">
        <v>71</v>
      </c>
      <c r="G4995" s="21">
        <v>0</v>
      </c>
      <c r="H4995" s="21">
        <v>5</v>
      </c>
    </row>
    <row r="4996" spans="1:8" x14ac:dyDescent="0.25">
      <c r="A4996" s="21">
        <v>2035</v>
      </c>
      <c r="B4996" s="21">
        <v>4</v>
      </c>
      <c r="C4996" s="21">
        <v>2</v>
      </c>
      <c r="D4996" s="21" t="s">
        <v>77</v>
      </c>
      <c r="E4996" s="21" t="s">
        <v>70</v>
      </c>
      <c r="F4996" s="21" t="s">
        <v>71</v>
      </c>
      <c r="G4996" s="21">
        <v>1</v>
      </c>
      <c r="H4996" s="21">
        <v>41</v>
      </c>
    </row>
    <row r="4997" spans="1:8" x14ac:dyDescent="0.25">
      <c r="A4997" s="21">
        <v>2035</v>
      </c>
      <c r="B4997" s="21">
        <v>4</v>
      </c>
      <c r="C4997" s="21">
        <v>2</v>
      </c>
      <c r="D4997" s="21" t="s">
        <v>77</v>
      </c>
      <c r="E4997" s="21" t="s">
        <v>70</v>
      </c>
      <c r="F4997" s="21" t="s">
        <v>71</v>
      </c>
      <c r="G4997" s="21">
        <v>2</v>
      </c>
      <c r="H4997" s="21">
        <v>98</v>
      </c>
    </row>
    <row r="4998" spans="1:8" x14ac:dyDescent="0.25">
      <c r="A4998" s="21">
        <v>2035</v>
      </c>
      <c r="B4998" s="21">
        <v>4</v>
      </c>
      <c r="C4998" s="21">
        <v>2</v>
      </c>
      <c r="D4998" s="21" t="s">
        <v>77</v>
      </c>
      <c r="E4998" s="21" t="s">
        <v>70</v>
      </c>
      <c r="F4998" s="21" t="s">
        <v>71</v>
      </c>
      <c r="G4998" s="21">
        <v>3</v>
      </c>
      <c r="H4998" s="21">
        <v>39</v>
      </c>
    </row>
    <row r="4999" spans="1:8" x14ac:dyDescent="0.25">
      <c r="A4999" s="21">
        <v>2035</v>
      </c>
      <c r="B4999" s="21">
        <v>4</v>
      </c>
      <c r="C4999" s="21">
        <v>2</v>
      </c>
      <c r="D4999" s="21" t="s">
        <v>77</v>
      </c>
      <c r="E4999" s="21" t="s">
        <v>70</v>
      </c>
      <c r="F4999" s="21" t="s">
        <v>71</v>
      </c>
      <c r="G4999" s="21">
        <v>4</v>
      </c>
      <c r="H4999" s="21">
        <v>23</v>
      </c>
    </row>
    <row r="5000" spans="1:8" x14ac:dyDescent="0.25">
      <c r="A5000" s="21">
        <v>2035</v>
      </c>
      <c r="B5000" s="21">
        <v>4</v>
      </c>
      <c r="C5000" s="21">
        <v>2</v>
      </c>
      <c r="D5000" s="21" t="s">
        <v>77</v>
      </c>
      <c r="E5000" s="21" t="s">
        <v>70</v>
      </c>
      <c r="F5000" s="21" t="s">
        <v>72</v>
      </c>
      <c r="G5000" s="21">
        <v>0</v>
      </c>
      <c r="H5000" s="21">
        <v>1</v>
      </c>
    </row>
    <row r="5001" spans="1:8" x14ac:dyDescent="0.25">
      <c r="A5001" s="21">
        <v>2035</v>
      </c>
      <c r="B5001" s="21">
        <v>4</v>
      </c>
      <c r="C5001" s="21">
        <v>2</v>
      </c>
      <c r="D5001" s="21" t="s">
        <v>77</v>
      </c>
      <c r="E5001" s="21" t="s">
        <v>70</v>
      </c>
      <c r="F5001" s="21" t="s">
        <v>72</v>
      </c>
      <c r="G5001" s="21">
        <v>1</v>
      </c>
      <c r="H5001" s="21">
        <v>18</v>
      </c>
    </row>
    <row r="5002" spans="1:8" x14ac:dyDescent="0.25">
      <c r="A5002" s="21">
        <v>2035</v>
      </c>
      <c r="B5002" s="21">
        <v>4</v>
      </c>
      <c r="C5002" s="21">
        <v>2</v>
      </c>
      <c r="D5002" s="21" t="s">
        <v>77</v>
      </c>
      <c r="E5002" s="21" t="s">
        <v>70</v>
      </c>
      <c r="F5002" s="21" t="s">
        <v>72</v>
      </c>
      <c r="G5002" s="21">
        <v>2</v>
      </c>
      <c r="H5002" s="21">
        <v>57</v>
      </c>
    </row>
    <row r="5003" spans="1:8" x14ac:dyDescent="0.25">
      <c r="A5003" s="21">
        <v>2035</v>
      </c>
      <c r="B5003" s="21">
        <v>4</v>
      </c>
      <c r="C5003" s="21">
        <v>2</v>
      </c>
      <c r="D5003" s="21" t="s">
        <v>77</v>
      </c>
      <c r="E5003" s="21" t="s">
        <v>70</v>
      </c>
      <c r="F5003" s="21" t="s">
        <v>72</v>
      </c>
      <c r="G5003" s="21">
        <v>3</v>
      </c>
      <c r="H5003" s="21">
        <v>20</v>
      </c>
    </row>
    <row r="5004" spans="1:8" x14ac:dyDescent="0.25">
      <c r="A5004" s="21">
        <v>2035</v>
      </c>
      <c r="B5004" s="21">
        <v>4</v>
      </c>
      <c r="C5004" s="21">
        <v>2</v>
      </c>
      <c r="D5004" s="21" t="s">
        <v>77</v>
      </c>
      <c r="E5004" s="21" t="s">
        <v>70</v>
      </c>
      <c r="F5004" s="21" t="s">
        <v>72</v>
      </c>
      <c r="G5004" s="21">
        <v>4</v>
      </c>
      <c r="H5004" s="21">
        <v>23</v>
      </c>
    </row>
    <row r="5005" spans="1:8" x14ac:dyDescent="0.25">
      <c r="A5005" s="21">
        <v>2035</v>
      </c>
      <c r="B5005" s="21">
        <v>4</v>
      </c>
      <c r="C5005" s="21">
        <v>2</v>
      </c>
      <c r="D5005" s="21" t="s">
        <v>77</v>
      </c>
      <c r="E5005" s="21" t="s">
        <v>73</v>
      </c>
      <c r="F5005" s="21" t="s">
        <v>71</v>
      </c>
      <c r="G5005" s="21">
        <v>0</v>
      </c>
      <c r="H5005" s="21">
        <v>14</v>
      </c>
    </row>
    <row r="5006" spans="1:8" x14ac:dyDescent="0.25">
      <c r="A5006" s="21">
        <v>2035</v>
      </c>
      <c r="B5006" s="21">
        <v>4</v>
      </c>
      <c r="C5006" s="21">
        <v>2</v>
      </c>
      <c r="D5006" s="21" t="s">
        <v>77</v>
      </c>
      <c r="E5006" s="21" t="s">
        <v>73</v>
      </c>
      <c r="F5006" s="21" t="s">
        <v>71</v>
      </c>
      <c r="G5006" s="21">
        <v>1</v>
      </c>
      <c r="H5006" s="21">
        <v>58</v>
      </c>
    </row>
    <row r="5007" spans="1:8" x14ac:dyDescent="0.25">
      <c r="A5007" s="21">
        <v>2035</v>
      </c>
      <c r="B5007" s="21">
        <v>4</v>
      </c>
      <c r="C5007" s="21">
        <v>2</v>
      </c>
      <c r="D5007" s="21" t="s">
        <v>77</v>
      </c>
      <c r="E5007" s="21" t="s">
        <v>73</v>
      </c>
      <c r="F5007" s="21" t="s">
        <v>71</v>
      </c>
      <c r="G5007" s="21">
        <v>2</v>
      </c>
      <c r="H5007" s="21">
        <v>112</v>
      </c>
    </row>
    <row r="5008" spans="1:8" x14ac:dyDescent="0.25">
      <c r="A5008" s="21">
        <v>2035</v>
      </c>
      <c r="B5008" s="21">
        <v>4</v>
      </c>
      <c r="C5008" s="21">
        <v>2</v>
      </c>
      <c r="D5008" s="21" t="s">
        <v>77</v>
      </c>
      <c r="E5008" s="21" t="s">
        <v>73</v>
      </c>
      <c r="F5008" s="21" t="s">
        <v>71</v>
      </c>
      <c r="G5008" s="21">
        <v>3</v>
      </c>
      <c r="H5008" s="21">
        <v>42</v>
      </c>
    </row>
    <row r="5009" spans="1:8" x14ac:dyDescent="0.25">
      <c r="A5009" s="21">
        <v>2035</v>
      </c>
      <c r="B5009" s="21">
        <v>4</v>
      </c>
      <c r="C5009" s="21">
        <v>2</v>
      </c>
      <c r="D5009" s="21" t="s">
        <v>77</v>
      </c>
      <c r="E5009" s="21" t="s">
        <v>73</v>
      </c>
      <c r="F5009" s="21" t="s">
        <v>71</v>
      </c>
      <c r="G5009" s="21">
        <v>4</v>
      </c>
      <c r="H5009" s="21">
        <v>33</v>
      </c>
    </row>
    <row r="5010" spans="1:8" x14ac:dyDescent="0.25">
      <c r="A5010" s="21">
        <v>2035</v>
      </c>
      <c r="B5010" s="21">
        <v>4</v>
      </c>
      <c r="C5010" s="21">
        <v>2</v>
      </c>
      <c r="D5010" s="21" t="s">
        <v>77</v>
      </c>
      <c r="E5010" s="21" t="s">
        <v>73</v>
      </c>
      <c r="F5010" s="21" t="s">
        <v>72</v>
      </c>
      <c r="G5010" s="21">
        <v>0</v>
      </c>
      <c r="H5010" s="21">
        <v>2</v>
      </c>
    </row>
    <row r="5011" spans="1:8" x14ac:dyDescent="0.25">
      <c r="A5011" s="21">
        <v>2035</v>
      </c>
      <c r="B5011" s="21">
        <v>4</v>
      </c>
      <c r="C5011" s="21">
        <v>2</v>
      </c>
      <c r="D5011" s="21" t="s">
        <v>77</v>
      </c>
      <c r="E5011" s="21" t="s">
        <v>73</v>
      </c>
      <c r="F5011" s="21" t="s">
        <v>72</v>
      </c>
      <c r="G5011" s="21">
        <v>2</v>
      </c>
      <c r="H5011" s="21">
        <v>10</v>
      </c>
    </row>
    <row r="5012" spans="1:8" x14ac:dyDescent="0.25">
      <c r="A5012" s="21">
        <v>2035</v>
      </c>
      <c r="B5012" s="21">
        <v>4</v>
      </c>
      <c r="C5012" s="21">
        <v>2</v>
      </c>
      <c r="D5012" s="21" t="s">
        <v>77</v>
      </c>
      <c r="E5012" s="21" t="s">
        <v>73</v>
      </c>
      <c r="F5012" s="21" t="s">
        <v>72</v>
      </c>
      <c r="G5012" s="21">
        <v>3</v>
      </c>
      <c r="H5012" s="21">
        <v>2</v>
      </c>
    </row>
    <row r="5013" spans="1:8" x14ac:dyDescent="0.25">
      <c r="A5013" s="21">
        <v>2035</v>
      </c>
      <c r="B5013" s="21">
        <v>4</v>
      </c>
      <c r="C5013" s="21">
        <v>2</v>
      </c>
      <c r="D5013" s="21" t="s">
        <v>77</v>
      </c>
      <c r="E5013" s="21" t="s">
        <v>73</v>
      </c>
      <c r="F5013" s="21" t="s">
        <v>72</v>
      </c>
      <c r="G5013" s="21">
        <v>4</v>
      </c>
      <c r="H5013" s="21">
        <v>1</v>
      </c>
    </row>
    <row r="5014" spans="1:8" x14ac:dyDescent="0.25">
      <c r="A5014" s="21">
        <v>2035</v>
      </c>
      <c r="B5014" s="21">
        <v>4</v>
      </c>
      <c r="C5014" s="21">
        <v>2</v>
      </c>
      <c r="D5014" s="21" t="s">
        <v>77</v>
      </c>
      <c r="E5014" s="21" t="s">
        <v>76</v>
      </c>
      <c r="F5014" s="21" t="s">
        <v>71</v>
      </c>
      <c r="G5014" s="21">
        <v>0</v>
      </c>
      <c r="H5014" s="21">
        <v>4</v>
      </c>
    </row>
    <row r="5015" spans="1:8" x14ac:dyDescent="0.25">
      <c r="A5015" s="21">
        <v>2035</v>
      </c>
      <c r="B5015" s="21">
        <v>4</v>
      </c>
      <c r="C5015" s="21">
        <v>2</v>
      </c>
      <c r="D5015" s="21" t="s">
        <v>77</v>
      </c>
      <c r="E5015" s="21" t="s">
        <v>76</v>
      </c>
      <c r="F5015" s="21" t="s">
        <v>71</v>
      </c>
      <c r="G5015" s="21">
        <v>1</v>
      </c>
      <c r="H5015" s="21">
        <v>5</v>
      </c>
    </row>
    <row r="5016" spans="1:8" x14ac:dyDescent="0.25">
      <c r="A5016" s="21">
        <v>2035</v>
      </c>
      <c r="B5016" s="21">
        <v>4</v>
      </c>
      <c r="C5016" s="21">
        <v>2</v>
      </c>
      <c r="D5016" s="21" t="s">
        <v>77</v>
      </c>
      <c r="E5016" s="21" t="s">
        <v>76</v>
      </c>
      <c r="F5016" s="21" t="s">
        <v>71</v>
      </c>
      <c r="G5016" s="21">
        <v>2</v>
      </c>
      <c r="H5016" s="21">
        <v>3</v>
      </c>
    </row>
    <row r="5017" spans="1:8" x14ac:dyDescent="0.25">
      <c r="A5017" s="21">
        <v>2035</v>
      </c>
      <c r="B5017" s="21">
        <v>4</v>
      </c>
      <c r="C5017" s="21">
        <v>2</v>
      </c>
      <c r="D5017" s="21" t="s">
        <v>77</v>
      </c>
      <c r="E5017" s="21" t="s">
        <v>76</v>
      </c>
      <c r="F5017" s="21" t="s">
        <v>71</v>
      </c>
      <c r="G5017" s="21">
        <v>3</v>
      </c>
      <c r="H5017" s="21">
        <v>4</v>
      </c>
    </row>
    <row r="5018" spans="1:8" x14ac:dyDescent="0.25">
      <c r="A5018" s="21">
        <v>2035</v>
      </c>
      <c r="B5018" s="21">
        <v>4</v>
      </c>
      <c r="C5018" s="21">
        <v>2</v>
      </c>
      <c r="D5018" s="21" t="s">
        <v>77</v>
      </c>
      <c r="E5018" s="21" t="s">
        <v>76</v>
      </c>
      <c r="F5018" s="21" t="s">
        <v>71</v>
      </c>
      <c r="G5018" s="21">
        <v>4</v>
      </c>
      <c r="H5018" s="21">
        <v>2</v>
      </c>
    </row>
    <row r="5019" spans="1:8" x14ac:dyDescent="0.25">
      <c r="A5019" s="21">
        <v>2035</v>
      </c>
      <c r="B5019" s="21">
        <v>4</v>
      </c>
      <c r="C5019" s="21">
        <v>2</v>
      </c>
      <c r="D5019" s="21" t="s">
        <v>77</v>
      </c>
      <c r="E5019" s="21" t="s">
        <v>76</v>
      </c>
      <c r="F5019" s="21" t="s">
        <v>72</v>
      </c>
      <c r="G5019" s="21">
        <v>0</v>
      </c>
      <c r="H5019" s="21">
        <v>3</v>
      </c>
    </row>
    <row r="5020" spans="1:8" x14ac:dyDescent="0.25">
      <c r="A5020" s="21">
        <v>2035</v>
      </c>
      <c r="B5020" s="21">
        <v>4</v>
      </c>
      <c r="C5020" s="21">
        <v>2</v>
      </c>
      <c r="D5020" s="21" t="s">
        <v>77</v>
      </c>
      <c r="E5020" s="21" t="s">
        <v>76</v>
      </c>
      <c r="F5020" s="21" t="s">
        <v>72</v>
      </c>
      <c r="G5020" s="21">
        <v>1</v>
      </c>
      <c r="H5020" s="21">
        <v>3</v>
      </c>
    </row>
    <row r="5021" spans="1:8" x14ac:dyDescent="0.25">
      <c r="A5021" s="21">
        <v>2035</v>
      </c>
      <c r="B5021" s="21">
        <v>4</v>
      </c>
      <c r="C5021" s="21">
        <v>2</v>
      </c>
      <c r="D5021" s="21" t="s">
        <v>77</v>
      </c>
      <c r="E5021" s="21" t="s">
        <v>76</v>
      </c>
      <c r="F5021" s="21" t="s">
        <v>72</v>
      </c>
      <c r="G5021" s="21">
        <v>2</v>
      </c>
      <c r="H5021" s="21">
        <v>3</v>
      </c>
    </row>
    <row r="5022" spans="1:8" x14ac:dyDescent="0.25">
      <c r="A5022" s="21">
        <v>2035</v>
      </c>
      <c r="B5022" s="21">
        <v>4</v>
      </c>
      <c r="C5022" s="21">
        <v>2</v>
      </c>
      <c r="D5022" s="21" t="s">
        <v>77</v>
      </c>
      <c r="E5022" s="21" t="s">
        <v>76</v>
      </c>
      <c r="F5022" s="21" t="s">
        <v>72</v>
      </c>
      <c r="G5022" s="21">
        <v>3</v>
      </c>
      <c r="H5022" s="21">
        <v>2</v>
      </c>
    </row>
    <row r="5023" spans="1:8" x14ac:dyDescent="0.25">
      <c r="A5023" s="21">
        <v>2035</v>
      </c>
      <c r="B5023" s="21">
        <v>4</v>
      </c>
      <c r="C5023" s="21">
        <v>2</v>
      </c>
      <c r="D5023" s="21" t="s">
        <v>77</v>
      </c>
      <c r="E5023" s="21" t="s">
        <v>76</v>
      </c>
      <c r="F5023" s="21" t="s">
        <v>72</v>
      </c>
      <c r="G5023" s="21">
        <v>4</v>
      </c>
      <c r="H5023" s="21">
        <v>1</v>
      </c>
    </row>
    <row r="5024" spans="1:8" x14ac:dyDescent="0.25">
      <c r="A5024" s="21">
        <v>2035</v>
      </c>
      <c r="B5024" s="21">
        <v>4</v>
      </c>
      <c r="C5024" s="21">
        <v>2</v>
      </c>
      <c r="D5024" s="21" t="s">
        <v>79</v>
      </c>
      <c r="E5024" s="21" t="s">
        <v>70</v>
      </c>
      <c r="F5024" s="21" t="s">
        <v>71</v>
      </c>
      <c r="G5024" s="21">
        <v>0</v>
      </c>
      <c r="H5024" s="21">
        <v>5</v>
      </c>
    </row>
    <row r="5025" spans="1:8" x14ac:dyDescent="0.25">
      <c r="A5025" s="21">
        <v>2035</v>
      </c>
      <c r="B5025" s="21">
        <v>4</v>
      </c>
      <c r="C5025" s="21">
        <v>2</v>
      </c>
      <c r="D5025" s="21" t="s">
        <v>79</v>
      </c>
      <c r="E5025" s="21" t="s">
        <v>70</v>
      </c>
      <c r="F5025" s="21" t="s">
        <v>71</v>
      </c>
      <c r="G5025" s="21">
        <v>1</v>
      </c>
      <c r="H5025" s="21">
        <v>14</v>
      </c>
    </row>
    <row r="5026" spans="1:8" x14ac:dyDescent="0.25">
      <c r="A5026" s="21">
        <v>2035</v>
      </c>
      <c r="B5026" s="21">
        <v>4</v>
      </c>
      <c r="C5026" s="21">
        <v>2</v>
      </c>
      <c r="D5026" s="21" t="s">
        <v>79</v>
      </c>
      <c r="E5026" s="21" t="s">
        <v>70</v>
      </c>
      <c r="F5026" s="21" t="s">
        <v>71</v>
      </c>
      <c r="G5026" s="21">
        <v>2</v>
      </c>
      <c r="H5026" s="21">
        <v>42</v>
      </c>
    </row>
    <row r="5027" spans="1:8" x14ac:dyDescent="0.25">
      <c r="A5027" s="21">
        <v>2035</v>
      </c>
      <c r="B5027" s="21">
        <v>4</v>
      </c>
      <c r="C5027" s="21">
        <v>2</v>
      </c>
      <c r="D5027" s="21" t="s">
        <v>79</v>
      </c>
      <c r="E5027" s="21" t="s">
        <v>70</v>
      </c>
      <c r="F5027" s="21" t="s">
        <v>71</v>
      </c>
      <c r="G5027" s="21">
        <v>3</v>
      </c>
      <c r="H5027" s="21">
        <v>11</v>
      </c>
    </row>
    <row r="5028" spans="1:8" x14ac:dyDescent="0.25">
      <c r="A5028" s="21">
        <v>2035</v>
      </c>
      <c r="B5028" s="21">
        <v>4</v>
      </c>
      <c r="C5028" s="21">
        <v>2</v>
      </c>
      <c r="D5028" s="21" t="s">
        <v>79</v>
      </c>
      <c r="E5028" s="21" t="s">
        <v>70</v>
      </c>
      <c r="F5028" s="21" t="s">
        <v>71</v>
      </c>
      <c r="G5028" s="21">
        <v>4</v>
      </c>
      <c r="H5028" s="21">
        <v>7</v>
      </c>
    </row>
    <row r="5029" spans="1:8" x14ac:dyDescent="0.25">
      <c r="A5029" s="21">
        <v>2035</v>
      </c>
      <c r="B5029" s="21">
        <v>4</v>
      </c>
      <c r="C5029" s="21">
        <v>2</v>
      </c>
      <c r="D5029" s="21" t="s">
        <v>79</v>
      </c>
      <c r="E5029" s="21" t="s">
        <v>70</v>
      </c>
      <c r="F5029" s="21" t="s">
        <v>72</v>
      </c>
      <c r="G5029" s="21">
        <v>1</v>
      </c>
      <c r="H5029" s="21">
        <v>17</v>
      </c>
    </row>
    <row r="5030" spans="1:8" x14ac:dyDescent="0.25">
      <c r="A5030" s="21">
        <v>2035</v>
      </c>
      <c r="B5030" s="21">
        <v>4</v>
      </c>
      <c r="C5030" s="21">
        <v>2</v>
      </c>
      <c r="D5030" s="21" t="s">
        <v>79</v>
      </c>
      <c r="E5030" s="21" t="s">
        <v>70</v>
      </c>
      <c r="F5030" s="21" t="s">
        <v>72</v>
      </c>
      <c r="G5030" s="21">
        <v>2</v>
      </c>
      <c r="H5030" s="21">
        <v>31</v>
      </c>
    </row>
    <row r="5031" spans="1:8" x14ac:dyDescent="0.25">
      <c r="A5031" s="21">
        <v>2035</v>
      </c>
      <c r="B5031" s="21">
        <v>4</v>
      </c>
      <c r="C5031" s="21">
        <v>2</v>
      </c>
      <c r="D5031" s="21" t="s">
        <v>79</v>
      </c>
      <c r="E5031" s="21" t="s">
        <v>70</v>
      </c>
      <c r="F5031" s="21" t="s">
        <v>72</v>
      </c>
      <c r="G5031" s="21">
        <v>3</v>
      </c>
      <c r="H5031" s="21">
        <v>24</v>
      </c>
    </row>
    <row r="5032" spans="1:8" x14ac:dyDescent="0.25">
      <c r="A5032" s="21">
        <v>2035</v>
      </c>
      <c r="B5032" s="21">
        <v>4</v>
      </c>
      <c r="C5032" s="21">
        <v>2</v>
      </c>
      <c r="D5032" s="21" t="s">
        <v>79</v>
      </c>
      <c r="E5032" s="21" t="s">
        <v>70</v>
      </c>
      <c r="F5032" s="21" t="s">
        <v>72</v>
      </c>
      <c r="G5032" s="21">
        <v>4</v>
      </c>
      <c r="H5032" s="21">
        <v>17</v>
      </c>
    </row>
    <row r="5033" spans="1:8" x14ac:dyDescent="0.25">
      <c r="A5033" s="21">
        <v>2035</v>
      </c>
      <c r="B5033" s="21">
        <v>4</v>
      </c>
      <c r="C5033" s="21">
        <v>2</v>
      </c>
      <c r="D5033" s="21" t="s">
        <v>79</v>
      </c>
      <c r="E5033" s="21" t="s">
        <v>73</v>
      </c>
      <c r="F5033" s="21" t="s">
        <v>71</v>
      </c>
      <c r="G5033" s="21">
        <v>0</v>
      </c>
      <c r="H5033" s="21">
        <v>6</v>
      </c>
    </row>
    <row r="5034" spans="1:8" x14ac:dyDescent="0.25">
      <c r="A5034" s="21">
        <v>2035</v>
      </c>
      <c r="B5034" s="21">
        <v>4</v>
      </c>
      <c r="C5034" s="21">
        <v>2</v>
      </c>
      <c r="D5034" s="21" t="s">
        <v>79</v>
      </c>
      <c r="E5034" s="21" t="s">
        <v>73</v>
      </c>
      <c r="F5034" s="21" t="s">
        <v>71</v>
      </c>
      <c r="G5034" s="21">
        <v>1</v>
      </c>
      <c r="H5034" s="21">
        <v>31</v>
      </c>
    </row>
    <row r="5035" spans="1:8" x14ac:dyDescent="0.25">
      <c r="A5035" s="21">
        <v>2035</v>
      </c>
      <c r="B5035" s="21">
        <v>4</v>
      </c>
      <c r="C5035" s="21">
        <v>2</v>
      </c>
      <c r="D5035" s="21" t="s">
        <v>79</v>
      </c>
      <c r="E5035" s="21" t="s">
        <v>73</v>
      </c>
      <c r="F5035" s="21" t="s">
        <v>71</v>
      </c>
      <c r="G5035" s="21">
        <v>2</v>
      </c>
      <c r="H5035" s="21">
        <v>92</v>
      </c>
    </row>
    <row r="5036" spans="1:8" x14ac:dyDescent="0.25">
      <c r="A5036" s="21">
        <v>2035</v>
      </c>
      <c r="B5036" s="21">
        <v>4</v>
      </c>
      <c r="C5036" s="21">
        <v>2</v>
      </c>
      <c r="D5036" s="21" t="s">
        <v>79</v>
      </c>
      <c r="E5036" s="21" t="s">
        <v>73</v>
      </c>
      <c r="F5036" s="21" t="s">
        <v>71</v>
      </c>
      <c r="G5036" s="21">
        <v>3</v>
      </c>
      <c r="H5036" s="21">
        <v>28</v>
      </c>
    </row>
    <row r="5037" spans="1:8" x14ac:dyDescent="0.25">
      <c r="A5037" s="21">
        <v>2035</v>
      </c>
      <c r="B5037" s="21">
        <v>4</v>
      </c>
      <c r="C5037" s="21">
        <v>2</v>
      </c>
      <c r="D5037" s="21" t="s">
        <v>79</v>
      </c>
      <c r="E5037" s="21" t="s">
        <v>73</v>
      </c>
      <c r="F5037" s="21" t="s">
        <v>71</v>
      </c>
      <c r="G5037" s="21">
        <v>4</v>
      </c>
      <c r="H5037" s="21">
        <v>24</v>
      </c>
    </row>
    <row r="5038" spans="1:8" x14ac:dyDescent="0.25">
      <c r="A5038" s="21">
        <v>2035</v>
      </c>
      <c r="B5038" s="21">
        <v>4</v>
      </c>
      <c r="C5038" s="21">
        <v>2</v>
      </c>
      <c r="D5038" s="21" t="s">
        <v>79</v>
      </c>
      <c r="E5038" s="21" t="s">
        <v>73</v>
      </c>
      <c r="F5038" s="21" t="s">
        <v>72</v>
      </c>
      <c r="G5038" s="21">
        <v>0</v>
      </c>
      <c r="H5038" s="21">
        <v>2</v>
      </c>
    </row>
    <row r="5039" spans="1:8" x14ac:dyDescent="0.25">
      <c r="A5039" s="21">
        <v>2035</v>
      </c>
      <c r="B5039" s="21">
        <v>4</v>
      </c>
      <c r="C5039" s="21">
        <v>2</v>
      </c>
      <c r="D5039" s="21" t="s">
        <v>79</v>
      </c>
      <c r="E5039" s="21" t="s">
        <v>73</v>
      </c>
      <c r="F5039" s="21" t="s">
        <v>72</v>
      </c>
      <c r="G5039" s="21">
        <v>1</v>
      </c>
      <c r="H5039" s="21">
        <v>1</v>
      </c>
    </row>
    <row r="5040" spans="1:8" x14ac:dyDescent="0.25">
      <c r="A5040" s="21">
        <v>2035</v>
      </c>
      <c r="B5040" s="21">
        <v>4</v>
      </c>
      <c r="C5040" s="21">
        <v>2</v>
      </c>
      <c r="D5040" s="21" t="s">
        <v>79</v>
      </c>
      <c r="E5040" s="21" t="s">
        <v>73</v>
      </c>
      <c r="F5040" s="21" t="s">
        <v>72</v>
      </c>
      <c r="G5040" s="21">
        <v>2</v>
      </c>
      <c r="H5040" s="21">
        <v>5</v>
      </c>
    </row>
    <row r="5041" spans="1:8" x14ac:dyDescent="0.25">
      <c r="A5041" s="21">
        <v>2035</v>
      </c>
      <c r="B5041" s="21">
        <v>4</v>
      </c>
      <c r="C5041" s="21">
        <v>2</v>
      </c>
      <c r="D5041" s="21" t="s">
        <v>79</v>
      </c>
      <c r="E5041" s="21" t="s">
        <v>73</v>
      </c>
      <c r="F5041" s="21" t="s">
        <v>72</v>
      </c>
      <c r="G5041" s="21">
        <v>3</v>
      </c>
      <c r="H5041" s="21">
        <v>2</v>
      </c>
    </row>
    <row r="5042" spans="1:8" x14ac:dyDescent="0.25">
      <c r="A5042" s="21">
        <v>2035</v>
      </c>
      <c r="B5042" s="21">
        <v>4</v>
      </c>
      <c r="C5042" s="21">
        <v>2</v>
      </c>
      <c r="D5042" s="21" t="s">
        <v>79</v>
      </c>
      <c r="E5042" s="21" t="s">
        <v>73</v>
      </c>
      <c r="F5042" s="21" t="s">
        <v>72</v>
      </c>
      <c r="G5042" s="21">
        <v>4</v>
      </c>
      <c r="H5042" s="21">
        <v>4</v>
      </c>
    </row>
    <row r="5043" spans="1:8" x14ac:dyDescent="0.25">
      <c r="A5043" s="21">
        <v>2035</v>
      </c>
      <c r="B5043" s="21">
        <v>4</v>
      </c>
      <c r="C5043" s="21">
        <v>2</v>
      </c>
      <c r="D5043" s="21" t="s">
        <v>79</v>
      </c>
      <c r="E5043" s="21" t="s">
        <v>76</v>
      </c>
      <c r="F5043" s="21" t="s">
        <v>71</v>
      </c>
      <c r="G5043" s="21">
        <v>0</v>
      </c>
      <c r="H5043" s="21">
        <v>1</v>
      </c>
    </row>
    <row r="5044" spans="1:8" x14ac:dyDescent="0.25">
      <c r="A5044" s="21">
        <v>2035</v>
      </c>
      <c r="B5044" s="21">
        <v>4</v>
      </c>
      <c r="C5044" s="21">
        <v>2</v>
      </c>
      <c r="D5044" s="21" t="s">
        <v>79</v>
      </c>
      <c r="E5044" s="21" t="s">
        <v>76</v>
      </c>
      <c r="F5044" s="21" t="s">
        <v>71</v>
      </c>
      <c r="G5044" s="21">
        <v>1</v>
      </c>
      <c r="H5044" s="21">
        <v>2</v>
      </c>
    </row>
    <row r="5045" spans="1:8" x14ac:dyDescent="0.25">
      <c r="A5045" s="21">
        <v>2035</v>
      </c>
      <c r="B5045" s="21">
        <v>4</v>
      </c>
      <c r="C5045" s="21">
        <v>2</v>
      </c>
      <c r="D5045" s="21" t="s">
        <v>79</v>
      </c>
      <c r="E5045" s="21" t="s">
        <v>76</v>
      </c>
      <c r="F5045" s="21" t="s">
        <v>71</v>
      </c>
      <c r="G5045" s="21">
        <v>2</v>
      </c>
      <c r="H5045" s="21">
        <v>1</v>
      </c>
    </row>
    <row r="5046" spans="1:8" x14ac:dyDescent="0.25">
      <c r="A5046" s="21">
        <v>2035</v>
      </c>
      <c r="B5046" s="21">
        <v>4</v>
      </c>
      <c r="C5046" s="21">
        <v>2</v>
      </c>
      <c r="D5046" s="21" t="s">
        <v>79</v>
      </c>
      <c r="E5046" s="21" t="s">
        <v>76</v>
      </c>
      <c r="F5046" s="21" t="s">
        <v>71</v>
      </c>
      <c r="G5046" s="21">
        <v>3</v>
      </c>
      <c r="H5046" s="21">
        <v>1</v>
      </c>
    </row>
    <row r="5047" spans="1:8" x14ac:dyDescent="0.25">
      <c r="A5047" s="21">
        <v>2035</v>
      </c>
      <c r="B5047" s="21">
        <v>4</v>
      </c>
      <c r="C5047" s="21">
        <v>2</v>
      </c>
      <c r="D5047" s="21" t="s">
        <v>79</v>
      </c>
      <c r="E5047" s="21" t="s">
        <v>76</v>
      </c>
      <c r="F5047" s="21" t="s">
        <v>71</v>
      </c>
      <c r="G5047" s="21">
        <v>4</v>
      </c>
      <c r="H5047" s="21">
        <v>2</v>
      </c>
    </row>
    <row r="5048" spans="1:8" x14ac:dyDescent="0.25">
      <c r="A5048" s="21">
        <v>2035</v>
      </c>
      <c r="B5048" s="21">
        <v>4</v>
      </c>
      <c r="C5048" s="21">
        <v>2</v>
      </c>
      <c r="D5048" s="21" t="s">
        <v>79</v>
      </c>
      <c r="E5048" s="21" t="s">
        <v>76</v>
      </c>
      <c r="F5048" s="21" t="s">
        <v>72</v>
      </c>
      <c r="G5048" s="21">
        <v>0</v>
      </c>
      <c r="H5048" s="21">
        <v>1</v>
      </c>
    </row>
    <row r="5049" spans="1:8" x14ac:dyDescent="0.25">
      <c r="A5049" s="21">
        <v>2035</v>
      </c>
      <c r="B5049" s="21">
        <v>4</v>
      </c>
      <c r="C5049" s="21">
        <v>2</v>
      </c>
      <c r="D5049" s="21" t="s">
        <v>79</v>
      </c>
      <c r="E5049" s="21" t="s">
        <v>76</v>
      </c>
      <c r="F5049" s="21" t="s">
        <v>72</v>
      </c>
      <c r="G5049" s="21">
        <v>1</v>
      </c>
      <c r="H5049" s="21">
        <v>2</v>
      </c>
    </row>
    <row r="5050" spans="1:8" x14ac:dyDescent="0.25">
      <c r="A5050" s="21">
        <v>2035</v>
      </c>
      <c r="B5050" s="21">
        <v>4</v>
      </c>
      <c r="C5050" s="21">
        <v>2</v>
      </c>
      <c r="D5050" s="21" t="s">
        <v>79</v>
      </c>
      <c r="E5050" s="21" t="s">
        <v>76</v>
      </c>
      <c r="F5050" s="21" t="s">
        <v>72</v>
      </c>
      <c r="G5050" s="21">
        <v>2</v>
      </c>
      <c r="H5050" s="21">
        <v>3</v>
      </c>
    </row>
    <row r="5051" spans="1:8" x14ac:dyDescent="0.25">
      <c r="A5051" s="21">
        <v>2035</v>
      </c>
      <c r="B5051" s="21">
        <v>4</v>
      </c>
      <c r="C5051" s="21">
        <v>2</v>
      </c>
      <c r="D5051" s="21" t="s">
        <v>79</v>
      </c>
      <c r="E5051" s="21" t="s">
        <v>76</v>
      </c>
      <c r="F5051" s="21" t="s">
        <v>72</v>
      </c>
      <c r="G5051" s="21">
        <v>3</v>
      </c>
      <c r="H5051" s="21">
        <v>2</v>
      </c>
    </row>
    <row r="5052" spans="1:8" x14ac:dyDescent="0.25">
      <c r="A5052" s="21">
        <v>2035</v>
      </c>
      <c r="B5052" s="21">
        <v>4</v>
      </c>
      <c r="C5052" s="21">
        <v>2</v>
      </c>
      <c r="D5052" s="21" t="s">
        <v>78</v>
      </c>
      <c r="E5052" s="21" t="s">
        <v>70</v>
      </c>
      <c r="F5052" s="21" t="s">
        <v>71</v>
      </c>
      <c r="G5052" s="21">
        <v>0</v>
      </c>
      <c r="H5052" s="21">
        <v>2</v>
      </c>
    </row>
    <row r="5053" spans="1:8" x14ac:dyDescent="0.25">
      <c r="A5053" s="21">
        <v>2035</v>
      </c>
      <c r="B5053" s="21">
        <v>4</v>
      </c>
      <c r="C5053" s="21">
        <v>2</v>
      </c>
      <c r="D5053" s="21" t="s">
        <v>78</v>
      </c>
      <c r="E5053" s="21" t="s">
        <v>70</v>
      </c>
      <c r="F5053" s="21" t="s">
        <v>71</v>
      </c>
      <c r="G5053" s="21">
        <v>1</v>
      </c>
      <c r="H5053" s="21">
        <v>14</v>
      </c>
    </row>
    <row r="5054" spans="1:8" x14ac:dyDescent="0.25">
      <c r="A5054" s="21">
        <v>2035</v>
      </c>
      <c r="B5054" s="21">
        <v>4</v>
      </c>
      <c r="C5054" s="21">
        <v>2</v>
      </c>
      <c r="D5054" s="21" t="s">
        <v>78</v>
      </c>
      <c r="E5054" s="21" t="s">
        <v>70</v>
      </c>
      <c r="F5054" s="21" t="s">
        <v>71</v>
      </c>
      <c r="G5054" s="21">
        <v>2</v>
      </c>
      <c r="H5054" s="21">
        <v>43</v>
      </c>
    </row>
    <row r="5055" spans="1:8" x14ac:dyDescent="0.25">
      <c r="A5055" s="21">
        <v>2035</v>
      </c>
      <c r="B5055" s="21">
        <v>4</v>
      </c>
      <c r="C5055" s="21">
        <v>2</v>
      </c>
      <c r="D5055" s="21" t="s">
        <v>78</v>
      </c>
      <c r="E5055" s="21" t="s">
        <v>70</v>
      </c>
      <c r="F5055" s="21" t="s">
        <v>71</v>
      </c>
      <c r="G5055" s="21">
        <v>3</v>
      </c>
      <c r="H5055" s="21">
        <v>23</v>
      </c>
    </row>
    <row r="5056" spans="1:8" x14ac:dyDescent="0.25">
      <c r="A5056" s="21">
        <v>2035</v>
      </c>
      <c r="B5056" s="21">
        <v>4</v>
      </c>
      <c r="C5056" s="21">
        <v>2</v>
      </c>
      <c r="D5056" s="21" t="s">
        <v>78</v>
      </c>
      <c r="E5056" s="21" t="s">
        <v>70</v>
      </c>
      <c r="F5056" s="21" t="s">
        <v>71</v>
      </c>
      <c r="G5056" s="21">
        <v>4</v>
      </c>
      <c r="H5056" s="21">
        <v>6</v>
      </c>
    </row>
    <row r="5057" spans="1:8" x14ac:dyDescent="0.25">
      <c r="A5057" s="21">
        <v>2035</v>
      </c>
      <c r="B5057" s="21">
        <v>4</v>
      </c>
      <c r="C5057" s="21">
        <v>2</v>
      </c>
      <c r="D5057" s="21" t="s">
        <v>78</v>
      </c>
      <c r="E5057" s="21" t="s">
        <v>70</v>
      </c>
      <c r="F5057" s="21" t="s">
        <v>72</v>
      </c>
      <c r="G5057" s="21">
        <v>0</v>
      </c>
      <c r="H5057" s="21">
        <v>4</v>
      </c>
    </row>
    <row r="5058" spans="1:8" x14ac:dyDescent="0.25">
      <c r="A5058" s="21">
        <v>2035</v>
      </c>
      <c r="B5058" s="21">
        <v>4</v>
      </c>
      <c r="C5058" s="21">
        <v>2</v>
      </c>
      <c r="D5058" s="21" t="s">
        <v>78</v>
      </c>
      <c r="E5058" s="21" t="s">
        <v>70</v>
      </c>
      <c r="F5058" s="21" t="s">
        <v>72</v>
      </c>
      <c r="G5058" s="21">
        <v>1</v>
      </c>
      <c r="H5058" s="21">
        <v>49</v>
      </c>
    </row>
    <row r="5059" spans="1:8" x14ac:dyDescent="0.25">
      <c r="A5059" s="21">
        <v>2035</v>
      </c>
      <c r="B5059" s="21">
        <v>4</v>
      </c>
      <c r="C5059" s="21">
        <v>2</v>
      </c>
      <c r="D5059" s="21" t="s">
        <v>78</v>
      </c>
      <c r="E5059" s="21" t="s">
        <v>70</v>
      </c>
      <c r="F5059" s="21" t="s">
        <v>72</v>
      </c>
      <c r="G5059" s="21">
        <v>2</v>
      </c>
      <c r="H5059" s="21">
        <v>184</v>
      </c>
    </row>
    <row r="5060" spans="1:8" x14ac:dyDescent="0.25">
      <c r="A5060" s="21">
        <v>2035</v>
      </c>
      <c r="B5060" s="21">
        <v>4</v>
      </c>
      <c r="C5060" s="21">
        <v>2</v>
      </c>
      <c r="D5060" s="21" t="s">
        <v>78</v>
      </c>
      <c r="E5060" s="21" t="s">
        <v>70</v>
      </c>
      <c r="F5060" s="21" t="s">
        <v>72</v>
      </c>
      <c r="G5060" s="21">
        <v>3</v>
      </c>
      <c r="H5060" s="21">
        <v>81</v>
      </c>
    </row>
    <row r="5061" spans="1:8" x14ac:dyDescent="0.25">
      <c r="A5061" s="21">
        <v>2035</v>
      </c>
      <c r="B5061" s="21">
        <v>4</v>
      </c>
      <c r="C5061" s="21">
        <v>2</v>
      </c>
      <c r="D5061" s="21" t="s">
        <v>78</v>
      </c>
      <c r="E5061" s="21" t="s">
        <v>70</v>
      </c>
      <c r="F5061" s="21" t="s">
        <v>72</v>
      </c>
      <c r="G5061" s="21">
        <v>4</v>
      </c>
      <c r="H5061" s="21">
        <v>50</v>
      </c>
    </row>
    <row r="5062" spans="1:8" x14ac:dyDescent="0.25">
      <c r="A5062" s="21">
        <v>2035</v>
      </c>
      <c r="B5062" s="21">
        <v>4</v>
      </c>
      <c r="C5062" s="21">
        <v>2</v>
      </c>
      <c r="D5062" s="21" t="s">
        <v>78</v>
      </c>
      <c r="E5062" s="21" t="s">
        <v>73</v>
      </c>
      <c r="F5062" s="21" t="s">
        <v>71</v>
      </c>
      <c r="G5062" s="21">
        <v>0</v>
      </c>
      <c r="H5062" s="21">
        <v>6</v>
      </c>
    </row>
    <row r="5063" spans="1:8" x14ac:dyDescent="0.25">
      <c r="A5063" s="21">
        <v>2035</v>
      </c>
      <c r="B5063" s="21">
        <v>4</v>
      </c>
      <c r="C5063" s="21">
        <v>2</v>
      </c>
      <c r="D5063" s="21" t="s">
        <v>78</v>
      </c>
      <c r="E5063" s="21" t="s">
        <v>73</v>
      </c>
      <c r="F5063" s="21" t="s">
        <v>71</v>
      </c>
      <c r="G5063" s="21">
        <v>1</v>
      </c>
      <c r="H5063" s="21">
        <v>33</v>
      </c>
    </row>
    <row r="5064" spans="1:8" x14ac:dyDescent="0.25">
      <c r="A5064" s="21">
        <v>2035</v>
      </c>
      <c r="B5064" s="21">
        <v>4</v>
      </c>
      <c r="C5064" s="21">
        <v>2</v>
      </c>
      <c r="D5064" s="21" t="s">
        <v>78</v>
      </c>
      <c r="E5064" s="21" t="s">
        <v>73</v>
      </c>
      <c r="F5064" s="21" t="s">
        <v>71</v>
      </c>
      <c r="G5064" s="21">
        <v>2</v>
      </c>
      <c r="H5064" s="21">
        <v>61</v>
      </c>
    </row>
    <row r="5065" spans="1:8" x14ac:dyDescent="0.25">
      <c r="A5065" s="21">
        <v>2035</v>
      </c>
      <c r="B5065" s="21">
        <v>4</v>
      </c>
      <c r="C5065" s="21">
        <v>2</v>
      </c>
      <c r="D5065" s="21" t="s">
        <v>78</v>
      </c>
      <c r="E5065" s="21" t="s">
        <v>73</v>
      </c>
      <c r="F5065" s="21" t="s">
        <v>71</v>
      </c>
      <c r="G5065" s="21">
        <v>3</v>
      </c>
      <c r="H5065" s="21">
        <v>32</v>
      </c>
    </row>
    <row r="5066" spans="1:8" x14ac:dyDescent="0.25">
      <c r="A5066" s="21">
        <v>2035</v>
      </c>
      <c r="B5066" s="21">
        <v>4</v>
      </c>
      <c r="C5066" s="21">
        <v>2</v>
      </c>
      <c r="D5066" s="21" t="s">
        <v>78</v>
      </c>
      <c r="E5066" s="21" t="s">
        <v>73</v>
      </c>
      <c r="F5066" s="21" t="s">
        <v>71</v>
      </c>
      <c r="G5066" s="21">
        <v>4</v>
      </c>
      <c r="H5066" s="21">
        <v>21</v>
      </c>
    </row>
    <row r="5067" spans="1:8" x14ac:dyDescent="0.25">
      <c r="A5067" s="21">
        <v>2035</v>
      </c>
      <c r="B5067" s="21">
        <v>4</v>
      </c>
      <c r="C5067" s="21">
        <v>2</v>
      </c>
      <c r="D5067" s="21" t="s">
        <v>78</v>
      </c>
      <c r="E5067" s="21" t="s">
        <v>73</v>
      </c>
      <c r="F5067" s="21" t="s">
        <v>72</v>
      </c>
      <c r="G5067" s="21">
        <v>0</v>
      </c>
      <c r="H5067" s="21">
        <v>3</v>
      </c>
    </row>
    <row r="5068" spans="1:8" x14ac:dyDescent="0.25">
      <c r="A5068" s="21">
        <v>2035</v>
      </c>
      <c r="B5068" s="21">
        <v>4</v>
      </c>
      <c r="C5068" s="21">
        <v>2</v>
      </c>
      <c r="D5068" s="21" t="s">
        <v>78</v>
      </c>
      <c r="E5068" s="21" t="s">
        <v>73</v>
      </c>
      <c r="F5068" s="21" t="s">
        <v>72</v>
      </c>
      <c r="G5068" s="21">
        <v>1</v>
      </c>
      <c r="H5068" s="21">
        <v>7</v>
      </c>
    </row>
    <row r="5069" spans="1:8" x14ac:dyDescent="0.25">
      <c r="A5069" s="21">
        <v>2035</v>
      </c>
      <c r="B5069" s="21">
        <v>4</v>
      </c>
      <c r="C5069" s="21">
        <v>2</v>
      </c>
      <c r="D5069" s="21" t="s">
        <v>78</v>
      </c>
      <c r="E5069" s="21" t="s">
        <v>73</v>
      </c>
      <c r="F5069" s="21" t="s">
        <v>72</v>
      </c>
      <c r="G5069" s="21">
        <v>2</v>
      </c>
      <c r="H5069" s="21">
        <v>22</v>
      </c>
    </row>
    <row r="5070" spans="1:8" x14ac:dyDescent="0.25">
      <c r="A5070" s="21">
        <v>2035</v>
      </c>
      <c r="B5070" s="21">
        <v>4</v>
      </c>
      <c r="C5070" s="21">
        <v>2</v>
      </c>
      <c r="D5070" s="21" t="s">
        <v>78</v>
      </c>
      <c r="E5070" s="21" t="s">
        <v>73</v>
      </c>
      <c r="F5070" s="21" t="s">
        <v>72</v>
      </c>
      <c r="G5070" s="21">
        <v>3</v>
      </c>
      <c r="H5070" s="21">
        <v>10</v>
      </c>
    </row>
    <row r="5071" spans="1:8" x14ac:dyDescent="0.25">
      <c r="A5071" s="21">
        <v>2035</v>
      </c>
      <c r="B5071" s="21">
        <v>4</v>
      </c>
      <c r="C5071" s="21">
        <v>2</v>
      </c>
      <c r="D5071" s="21" t="s">
        <v>78</v>
      </c>
      <c r="E5071" s="21" t="s">
        <v>73</v>
      </c>
      <c r="F5071" s="21" t="s">
        <v>72</v>
      </c>
      <c r="G5071" s="21">
        <v>4</v>
      </c>
      <c r="H5071" s="21">
        <v>7</v>
      </c>
    </row>
    <row r="5072" spans="1:8" x14ac:dyDescent="0.25">
      <c r="A5072" s="21">
        <v>2035</v>
      </c>
      <c r="B5072" s="21">
        <v>4</v>
      </c>
      <c r="C5072" s="21">
        <v>2</v>
      </c>
      <c r="D5072" s="21" t="s">
        <v>78</v>
      </c>
      <c r="E5072" s="21" t="s">
        <v>76</v>
      </c>
      <c r="F5072" s="21" t="s">
        <v>71</v>
      </c>
      <c r="G5072" s="21">
        <v>1</v>
      </c>
      <c r="H5072" s="21">
        <v>1</v>
      </c>
    </row>
    <row r="5073" spans="1:8" x14ac:dyDescent="0.25">
      <c r="A5073" s="21">
        <v>2035</v>
      </c>
      <c r="B5073" s="21">
        <v>4</v>
      </c>
      <c r="C5073" s="21">
        <v>2</v>
      </c>
      <c r="D5073" s="21" t="s">
        <v>78</v>
      </c>
      <c r="E5073" s="21" t="s">
        <v>76</v>
      </c>
      <c r="F5073" s="21" t="s">
        <v>71</v>
      </c>
      <c r="G5073" s="21">
        <v>2</v>
      </c>
      <c r="H5073" s="21">
        <v>1</v>
      </c>
    </row>
    <row r="5074" spans="1:8" x14ac:dyDescent="0.25">
      <c r="A5074" s="21">
        <v>2035</v>
      </c>
      <c r="B5074" s="21">
        <v>4</v>
      </c>
      <c r="C5074" s="21">
        <v>2</v>
      </c>
      <c r="D5074" s="21" t="s">
        <v>78</v>
      </c>
      <c r="E5074" s="21" t="s">
        <v>76</v>
      </c>
      <c r="F5074" s="21" t="s">
        <v>71</v>
      </c>
      <c r="G5074" s="21">
        <v>3</v>
      </c>
      <c r="H5074" s="21">
        <v>3</v>
      </c>
    </row>
    <row r="5075" spans="1:8" x14ac:dyDescent="0.25">
      <c r="A5075" s="21">
        <v>2035</v>
      </c>
      <c r="B5075" s="21">
        <v>4</v>
      </c>
      <c r="C5075" s="21">
        <v>2</v>
      </c>
      <c r="D5075" s="21" t="s">
        <v>78</v>
      </c>
      <c r="E5075" s="21" t="s">
        <v>76</v>
      </c>
      <c r="F5075" s="21" t="s">
        <v>72</v>
      </c>
      <c r="G5075" s="21">
        <v>0</v>
      </c>
      <c r="H5075" s="21">
        <v>11</v>
      </c>
    </row>
    <row r="5076" spans="1:8" x14ac:dyDescent="0.25">
      <c r="A5076" s="21">
        <v>2035</v>
      </c>
      <c r="B5076" s="21">
        <v>4</v>
      </c>
      <c r="C5076" s="21">
        <v>2</v>
      </c>
      <c r="D5076" s="21" t="s">
        <v>78</v>
      </c>
      <c r="E5076" s="21" t="s">
        <v>76</v>
      </c>
      <c r="F5076" s="21" t="s">
        <v>72</v>
      </c>
      <c r="G5076" s="21">
        <v>1</v>
      </c>
      <c r="H5076" s="21">
        <v>6</v>
      </c>
    </row>
    <row r="5077" spans="1:8" x14ac:dyDescent="0.25">
      <c r="A5077" s="21">
        <v>2035</v>
      </c>
      <c r="B5077" s="21">
        <v>4</v>
      </c>
      <c r="C5077" s="21">
        <v>2</v>
      </c>
      <c r="D5077" s="21" t="s">
        <v>78</v>
      </c>
      <c r="E5077" s="21" t="s">
        <v>76</v>
      </c>
      <c r="F5077" s="21" t="s">
        <v>72</v>
      </c>
      <c r="G5077" s="21">
        <v>2</v>
      </c>
      <c r="H5077" s="21">
        <v>15</v>
      </c>
    </row>
    <row r="5078" spans="1:8" x14ac:dyDescent="0.25">
      <c r="A5078" s="21">
        <v>2035</v>
      </c>
      <c r="B5078" s="21">
        <v>4</v>
      </c>
      <c r="C5078" s="21">
        <v>2</v>
      </c>
      <c r="D5078" s="21" t="s">
        <v>78</v>
      </c>
      <c r="E5078" s="21" t="s">
        <v>76</v>
      </c>
      <c r="F5078" s="21" t="s">
        <v>72</v>
      </c>
      <c r="G5078" s="21">
        <v>3</v>
      </c>
      <c r="H5078" s="21">
        <v>5</v>
      </c>
    </row>
    <row r="5079" spans="1:8" x14ac:dyDescent="0.25">
      <c r="A5079" s="21">
        <v>2035</v>
      </c>
      <c r="B5079" s="21">
        <v>4</v>
      </c>
      <c r="C5079" s="21">
        <v>2</v>
      </c>
      <c r="D5079" s="21" t="s">
        <v>78</v>
      </c>
      <c r="E5079" s="21" t="s">
        <v>76</v>
      </c>
      <c r="F5079" s="21" t="s">
        <v>72</v>
      </c>
      <c r="G5079" s="21">
        <v>4</v>
      </c>
      <c r="H5079" s="21">
        <v>2</v>
      </c>
    </row>
    <row r="5080" spans="1:8" x14ac:dyDescent="0.25">
      <c r="A5080" s="21">
        <v>2035</v>
      </c>
      <c r="B5080" s="21">
        <v>4</v>
      </c>
      <c r="C5080" s="21">
        <v>3</v>
      </c>
      <c r="D5080" s="21" t="s">
        <v>75</v>
      </c>
      <c r="E5080" s="21" t="s">
        <v>70</v>
      </c>
      <c r="F5080" s="21" t="s">
        <v>71</v>
      </c>
      <c r="G5080" s="21">
        <v>0</v>
      </c>
      <c r="H5080" s="21">
        <v>1</v>
      </c>
    </row>
    <row r="5081" spans="1:8" x14ac:dyDescent="0.25">
      <c r="A5081" s="21">
        <v>2035</v>
      </c>
      <c r="B5081" s="21">
        <v>4</v>
      </c>
      <c r="C5081" s="21">
        <v>3</v>
      </c>
      <c r="D5081" s="21" t="s">
        <v>75</v>
      </c>
      <c r="E5081" s="21" t="s">
        <v>70</v>
      </c>
      <c r="F5081" s="21" t="s">
        <v>71</v>
      </c>
      <c r="G5081" s="21">
        <v>1</v>
      </c>
      <c r="H5081" s="21">
        <v>19</v>
      </c>
    </row>
    <row r="5082" spans="1:8" x14ac:dyDescent="0.25">
      <c r="A5082" s="21">
        <v>2035</v>
      </c>
      <c r="B5082" s="21">
        <v>4</v>
      </c>
      <c r="C5082" s="21">
        <v>3</v>
      </c>
      <c r="D5082" s="21" t="s">
        <v>75</v>
      </c>
      <c r="E5082" s="21" t="s">
        <v>70</v>
      </c>
      <c r="F5082" s="21" t="s">
        <v>71</v>
      </c>
      <c r="G5082" s="21">
        <v>2</v>
      </c>
      <c r="H5082" s="21">
        <v>60</v>
      </c>
    </row>
    <row r="5083" spans="1:8" x14ac:dyDescent="0.25">
      <c r="A5083" s="21">
        <v>2035</v>
      </c>
      <c r="B5083" s="21">
        <v>4</v>
      </c>
      <c r="C5083" s="21">
        <v>3</v>
      </c>
      <c r="D5083" s="21" t="s">
        <v>75</v>
      </c>
      <c r="E5083" s="21" t="s">
        <v>70</v>
      </c>
      <c r="F5083" s="21" t="s">
        <v>71</v>
      </c>
      <c r="G5083" s="21">
        <v>3</v>
      </c>
      <c r="H5083" s="21">
        <v>19</v>
      </c>
    </row>
    <row r="5084" spans="1:8" x14ac:dyDescent="0.25">
      <c r="A5084" s="21">
        <v>2035</v>
      </c>
      <c r="B5084" s="21">
        <v>4</v>
      </c>
      <c r="C5084" s="21">
        <v>3</v>
      </c>
      <c r="D5084" s="21" t="s">
        <v>75</v>
      </c>
      <c r="E5084" s="21" t="s">
        <v>70</v>
      </c>
      <c r="F5084" s="21" t="s">
        <v>71</v>
      </c>
      <c r="G5084" s="21">
        <v>4</v>
      </c>
      <c r="H5084" s="21">
        <v>8</v>
      </c>
    </row>
    <row r="5085" spans="1:8" x14ac:dyDescent="0.25">
      <c r="A5085" s="21">
        <v>2035</v>
      </c>
      <c r="B5085" s="21">
        <v>4</v>
      </c>
      <c r="C5085" s="21">
        <v>3</v>
      </c>
      <c r="D5085" s="21" t="s">
        <v>75</v>
      </c>
      <c r="E5085" s="21" t="s">
        <v>70</v>
      </c>
      <c r="F5085" s="21" t="s">
        <v>72</v>
      </c>
      <c r="G5085" s="21">
        <v>0</v>
      </c>
      <c r="H5085" s="21">
        <v>3</v>
      </c>
    </row>
    <row r="5086" spans="1:8" x14ac:dyDescent="0.25">
      <c r="A5086" s="21">
        <v>2035</v>
      </c>
      <c r="B5086" s="21">
        <v>4</v>
      </c>
      <c r="C5086" s="21">
        <v>3</v>
      </c>
      <c r="D5086" s="21" t="s">
        <v>75</v>
      </c>
      <c r="E5086" s="21" t="s">
        <v>70</v>
      </c>
      <c r="F5086" s="21" t="s">
        <v>72</v>
      </c>
      <c r="G5086" s="21">
        <v>1</v>
      </c>
      <c r="H5086" s="21">
        <v>48</v>
      </c>
    </row>
    <row r="5087" spans="1:8" x14ac:dyDescent="0.25">
      <c r="A5087" s="21">
        <v>2035</v>
      </c>
      <c r="B5087" s="21">
        <v>4</v>
      </c>
      <c r="C5087" s="21">
        <v>3</v>
      </c>
      <c r="D5087" s="21" t="s">
        <v>75</v>
      </c>
      <c r="E5087" s="21" t="s">
        <v>70</v>
      </c>
      <c r="F5087" s="21" t="s">
        <v>72</v>
      </c>
      <c r="G5087" s="21">
        <v>2</v>
      </c>
      <c r="H5087" s="21">
        <v>192</v>
      </c>
    </row>
    <row r="5088" spans="1:8" x14ac:dyDescent="0.25">
      <c r="A5088" s="21">
        <v>2035</v>
      </c>
      <c r="B5088" s="21">
        <v>4</v>
      </c>
      <c r="C5088" s="21">
        <v>3</v>
      </c>
      <c r="D5088" s="21" t="s">
        <v>75</v>
      </c>
      <c r="E5088" s="21" t="s">
        <v>70</v>
      </c>
      <c r="F5088" s="21" t="s">
        <v>72</v>
      </c>
      <c r="G5088" s="21">
        <v>3</v>
      </c>
      <c r="H5088" s="21">
        <v>108</v>
      </c>
    </row>
    <row r="5089" spans="1:8" x14ac:dyDescent="0.25">
      <c r="A5089" s="21">
        <v>2035</v>
      </c>
      <c r="B5089" s="21">
        <v>4</v>
      </c>
      <c r="C5089" s="21">
        <v>3</v>
      </c>
      <c r="D5089" s="21" t="s">
        <v>75</v>
      </c>
      <c r="E5089" s="21" t="s">
        <v>70</v>
      </c>
      <c r="F5089" s="21" t="s">
        <v>72</v>
      </c>
      <c r="G5089" s="21">
        <v>4</v>
      </c>
      <c r="H5089" s="21">
        <v>45</v>
      </c>
    </row>
    <row r="5090" spans="1:8" x14ac:dyDescent="0.25">
      <c r="A5090" s="21">
        <v>2035</v>
      </c>
      <c r="B5090" s="21">
        <v>4</v>
      </c>
      <c r="C5090" s="21">
        <v>3</v>
      </c>
      <c r="D5090" s="21" t="s">
        <v>75</v>
      </c>
      <c r="E5090" s="21" t="s">
        <v>73</v>
      </c>
      <c r="F5090" s="21" t="s">
        <v>71</v>
      </c>
      <c r="G5090" s="21">
        <v>0</v>
      </c>
      <c r="H5090" s="21">
        <v>5</v>
      </c>
    </row>
    <row r="5091" spans="1:8" x14ac:dyDescent="0.25">
      <c r="A5091" s="21">
        <v>2035</v>
      </c>
      <c r="B5091" s="21">
        <v>4</v>
      </c>
      <c r="C5091" s="21">
        <v>3</v>
      </c>
      <c r="D5091" s="21" t="s">
        <v>75</v>
      </c>
      <c r="E5091" s="21" t="s">
        <v>73</v>
      </c>
      <c r="F5091" s="21" t="s">
        <v>71</v>
      </c>
      <c r="G5091" s="21">
        <v>1</v>
      </c>
      <c r="H5091" s="21">
        <v>29</v>
      </c>
    </row>
    <row r="5092" spans="1:8" x14ac:dyDescent="0.25">
      <c r="A5092" s="21">
        <v>2035</v>
      </c>
      <c r="B5092" s="21">
        <v>4</v>
      </c>
      <c r="C5092" s="21">
        <v>3</v>
      </c>
      <c r="D5092" s="21" t="s">
        <v>75</v>
      </c>
      <c r="E5092" s="21" t="s">
        <v>73</v>
      </c>
      <c r="F5092" s="21" t="s">
        <v>71</v>
      </c>
      <c r="G5092" s="21">
        <v>2</v>
      </c>
      <c r="H5092" s="21">
        <v>73</v>
      </c>
    </row>
    <row r="5093" spans="1:8" x14ac:dyDescent="0.25">
      <c r="A5093" s="21">
        <v>2035</v>
      </c>
      <c r="B5093" s="21">
        <v>4</v>
      </c>
      <c r="C5093" s="21">
        <v>3</v>
      </c>
      <c r="D5093" s="21" t="s">
        <v>75</v>
      </c>
      <c r="E5093" s="21" t="s">
        <v>73</v>
      </c>
      <c r="F5093" s="21" t="s">
        <v>71</v>
      </c>
      <c r="G5093" s="21">
        <v>3</v>
      </c>
      <c r="H5093" s="21">
        <v>35</v>
      </c>
    </row>
    <row r="5094" spans="1:8" x14ac:dyDescent="0.25">
      <c r="A5094" s="21">
        <v>2035</v>
      </c>
      <c r="B5094" s="21">
        <v>4</v>
      </c>
      <c r="C5094" s="21">
        <v>3</v>
      </c>
      <c r="D5094" s="21" t="s">
        <v>75</v>
      </c>
      <c r="E5094" s="21" t="s">
        <v>73</v>
      </c>
      <c r="F5094" s="21" t="s">
        <v>71</v>
      </c>
      <c r="G5094" s="21">
        <v>4</v>
      </c>
      <c r="H5094" s="21">
        <v>21</v>
      </c>
    </row>
    <row r="5095" spans="1:8" x14ac:dyDescent="0.25">
      <c r="A5095" s="21">
        <v>2035</v>
      </c>
      <c r="B5095" s="21">
        <v>4</v>
      </c>
      <c r="C5095" s="21">
        <v>3</v>
      </c>
      <c r="D5095" s="21" t="s">
        <v>75</v>
      </c>
      <c r="E5095" s="21" t="s">
        <v>73</v>
      </c>
      <c r="F5095" s="21" t="s">
        <v>72</v>
      </c>
      <c r="G5095" s="21">
        <v>0</v>
      </c>
      <c r="H5095" s="21">
        <v>1</v>
      </c>
    </row>
    <row r="5096" spans="1:8" x14ac:dyDescent="0.25">
      <c r="A5096" s="21">
        <v>2035</v>
      </c>
      <c r="B5096" s="21">
        <v>4</v>
      </c>
      <c r="C5096" s="21">
        <v>3</v>
      </c>
      <c r="D5096" s="21" t="s">
        <v>75</v>
      </c>
      <c r="E5096" s="21" t="s">
        <v>73</v>
      </c>
      <c r="F5096" s="21" t="s">
        <v>72</v>
      </c>
      <c r="G5096" s="21">
        <v>1</v>
      </c>
      <c r="H5096" s="21">
        <v>4</v>
      </c>
    </row>
    <row r="5097" spans="1:8" x14ac:dyDescent="0.25">
      <c r="A5097" s="21">
        <v>2035</v>
      </c>
      <c r="B5097" s="21">
        <v>4</v>
      </c>
      <c r="C5097" s="21">
        <v>3</v>
      </c>
      <c r="D5097" s="21" t="s">
        <v>75</v>
      </c>
      <c r="E5097" s="21" t="s">
        <v>73</v>
      </c>
      <c r="F5097" s="21" t="s">
        <v>72</v>
      </c>
      <c r="G5097" s="21">
        <v>2</v>
      </c>
      <c r="H5097" s="21">
        <v>20</v>
      </c>
    </row>
    <row r="5098" spans="1:8" x14ac:dyDescent="0.25">
      <c r="A5098" s="21">
        <v>2035</v>
      </c>
      <c r="B5098" s="21">
        <v>4</v>
      </c>
      <c r="C5098" s="21">
        <v>3</v>
      </c>
      <c r="D5098" s="21" t="s">
        <v>75</v>
      </c>
      <c r="E5098" s="21" t="s">
        <v>73</v>
      </c>
      <c r="F5098" s="21" t="s">
        <v>72</v>
      </c>
      <c r="G5098" s="21">
        <v>3</v>
      </c>
      <c r="H5098" s="21">
        <v>7</v>
      </c>
    </row>
    <row r="5099" spans="1:8" x14ac:dyDescent="0.25">
      <c r="A5099" s="21">
        <v>2035</v>
      </c>
      <c r="B5099" s="21">
        <v>4</v>
      </c>
      <c r="C5099" s="21">
        <v>3</v>
      </c>
      <c r="D5099" s="21" t="s">
        <v>75</v>
      </c>
      <c r="E5099" s="21" t="s">
        <v>73</v>
      </c>
      <c r="F5099" s="21" t="s">
        <v>72</v>
      </c>
      <c r="G5099" s="21">
        <v>4</v>
      </c>
      <c r="H5099" s="21">
        <v>4</v>
      </c>
    </row>
    <row r="5100" spans="1:8" x14ac:dyDescent="0.25">
      <c r="A5100" s="21">
        <v>2035</v>
      </c>
      <c r="B5100" s="21">
        <v>4</v>
      </c>
      <c r="C5100" s="21">
        <v>3</v>
      </c>
      <c r="D5100" s="21" t="s">
        <v>75</v>
      </c>
      <c r="E5100" s="21" t="s">
        <v>76</v>
      </c>
      <c r="F5100" s="21" t="s">
        <v>71</v>
      </c>
      <c r="G5100" s="21">
        <v>0</v>
      </c>
      <c r="H5100" s="21">
        <v>1</v>
      </c>
    </row>
    <row r="5101" spans="1:8" x14ac:dyDescent="0.25">
      <c r="A5101" s="21">
        <v>2035</v>
      </c>
      <c r="B5101" s="21">
        <v>4</v>
      </c>
      <c r="C5101" s="21">
        <v>3</v>
      </c>
      <c r="D5101" s="21" t="s">
        <v>75</v>
      </c>
      <c r="E5101" s="21" t="s">
        <v>76</v>
      </c>
      <c r="F5101" s="21" t="s">
        <v>71</v>
      </c>
      <c r="G5101" s="21">
        <v>3</v>
      </c>
      <c r="H5101" s="21">
        <v>1</v>
      </c>
    </row>
    <row r="5102" spans="1:8" x14ac:dyDescent="0.25">
      <c r="A5102" s="21">
        <v>2035</v>
      </c>
      <c r="B5102" s="21">
        <v>4</v>
      </c>
      <c r="C5102" s="21">
        <v>3</v>
      </c>
      <c r="D5102" s="21" t="s">
        <v>75</v>
      </c>
      <c r="E5102" s="21" t="s">
        <v>76</v>
      </c>
      <c r="F5102" s="21" t="s">
        <v>72</v>
      </c>
      <c r="G5102" s="21">
        <v>0</v>
      </c>
      <c r="H5102" s="21">
        <v>4</v>
      </c>
    </row>
    <row r="5103" spans="1:8" x14ac:dyDescent="0.25">
      <c r="A5103" s="21">
        <v>2035</v>
      </c>
      <c r="B5103" s="21">
        <v>4</v>
      </c>
      <c r="C5103" s="21">
        <v>3</v>
      </c>
      <c r="D5103" s="21" t="s">
        <v>75</v>
      </c>
      <c r="E5103" s="21" t="s">
        <v>76</v>
      </c>
      <c r="F5103" s="21" t="s">
        <v>72</v>
      </c>
      <c r="G5103" s="21">
        <v>1</v>
      </c>
      <c r="H5103" s="21">
        <v>7</v>
      </c>
    </row>
    <row r="5104" spans="1:8" x14ac:dyDescent="0.25">
      <c r="A5104" s="21">
        <v>2035</v>
      </c>
      <c r="B5104" s="21">
        <v>4</v>
      </c>
      <c r="C5104" s="21">
        <v>3</v>
      </c>
      <c r="D5104" s="21" t="s">
        <v>75</v>
      </c>
      <c r="E5104" s="21" t="s">
        <v>76</v>
      </c>
      <c r="F5104" s="21" t="s">
        <v>72</v>
      </c>
      <c r="G5104" s="21">
        <v>2</v>
      </c>
      <c r="H5104" s="21">
        <v>15</v>
      </c>
    </row>
    <row r="5105" spans="1:8" x14ac:dyDescent="0.25">
      <c r="A5105" s="21">
        <v>2035</v>
      </c>
      <c r="B5105" s="21">
        <v>4</v>
      </c>
      <c r="C5105" s="21">
        <v>3</v>
      </c>
      <c r="D5105" s="21" t="s">
        <v>75</v>
      </c>
      <c r="E5105" s="21" t="s">
        <v>76</v>
      </c>
      <c r="F5105" s="21" t="s">
        <v>72</v>
      </c>
      <c r="G5105" s="21">
        <v>3</v>
      </c>
      <c r="H5105" s="21">
        <v>5</v>
      </c>
    </row>
    <row r="5106" spans="1:8" x14ac:dyDescent="0.25">
      <c r="A5106" s="21">
        <v>2035</v>
      </c>
      <c r="B5106" s="21">
        <v>4</v>
      </c>
      <c r="C5106" s="21">
        <v>3</v>
      </c>
      <c r="D5106" s="21" t="s">
        <v>75</v>
      </c>
      <c r="E5106" s="21" t="s">
        <v>76</v>
      </c>
      <c r="F5106" s="21" t="s">
        <v>72</v>
      </c>
      <c r="G5106" s="21">
        <v>4</v>
      </c>
      <c r="H5106" s="21">
        <v>2</v>
      </c>
    </row>
    <row r="5107" spans="1:8" x14ac:dyDescent="0.25">
      <c r="A5107" s="21">
        <v>2035</v>
      </c>
      <c r="B5107" s="21">
        <v>4</v>
      </c>
      <c r="C5107" s="21">
        <v>3</v>
      </c>
      <c r="D5107" s="21" t="s">
        <v>69</v>
      </c>
      <c r="E5107" s="21" t="s">
        <v>70</v>
      </c>
      <c r="F5107" s="21" t="s">
        <v>71</v>
      </c>
      <c r="G5107" s="21">
        <v>1</v>
      </c>
      <c r="H5107" s="21">
        <v>1</v>
      </c>
    </row>
    <row r="5108" spans="1:8" x14ac:dyDescent="0.25">
      <c r="A5108" s="21">
        <v>2035</v>
      </c>
      <c r="B5108" s="21">
        <v>4</v>
      </c>
      <c r="C5108" s="21">
        <v>3</v>
      </c>
      <c r="D5108" s="21" t="s">
        <v>69</v>
      </c>
      <c r="E5108" s="21" t="s">
        <v>70</v>
      </c>
      <c r="F5108" s="21" t="s">
        <v>71</v>
      </c>
      <c r="G5108" s="21">
        <v>2</v>
      </c>
      <c r="H5108" s="21">
        <v>1</v>
      </c>
    </row>
    <row r="5109" spans="1:8" x14ac:dyDescent="0.25">
      <c r="A5109" s="21">
        <v>2035</v>
      </c>
      <c r="B5109" s="21">
        <v>4</v>
      </c>
      <c r="C5109" s="21">
        <v>3</v>
      </c>
      <c r="D5109" s="21" t="s">
        <v>69</v>
      </c>
      <c r="E5109" s="21" t="s">
        <v>70</v>
      </c>
      <c r="F5109" s="21" t="s">
        <v>71</v>
      </c>
      <c r="G5109" s="21">
        <v>4</v>
      </c>
      <c r="H5109" s="21">
        <v>2</v>
      </c>
    </row>
    <row r="5110" spans="1:8" x14ac:dyDescent="0.25">
      <c r="A5110" s="21">
        <v>2035</v>
      </c>
      <c r="B5110" s="21">
        <v>4</v>
      </c>
      <c r="C5110" s="21">
        <v>3</v>
      </c>
      <c r="D5110" s="21" t="s">
        <v>69</v>
      </c>
      <c r="E5110" s="21" t="s">
        <v>70</v>
      </c>
      <c r="F5110" s="21" t="s">
        <v>72</v>
      </c>
      <c r="G5110" s="21">
        <v>0</v>
      </c>
      <c r="H5110" s="21">
        <v>2</v>
      </c>
    </row>
    <row r="5111" spans="1:8" x14ac:dyDescent="0.25">
      <c r="A5111" s="21">
        <v>2035</v>
      </c>
      <c r="B5111" s="21">
        <v>4</v>
      </c>
      <c r="C5111" s="21">
        <v>3</v>
      </c>
      <c r="D5111" s="21" t="s">
        <v>69</v>
      </c>
      <c r="E5111" s="21" t="s">
        <v>70</v>
      </c>
      <c r="F5111" s="21" t="s">
        <v>72</v>
      </c>
      <c r="G5111" s="21">
        <v>1</v>
      </c>
      <c r="H5111" s="21">
        <v>39</v>
      </c>
    </row>
    <row r="5112" spans="1:8" x14ac:dyDescent="0.25">
      <c r="A5112" s="21">
        <v>2035</v>
      </c>
      <c r="B5112" s="21">
        <v>4</v>
      </c>
      <c r="C5112" s="21">
        <v>3</v>
      </c>
      <c r="D5112" s="21" t="s">
        <v>69</v>
      </c>
      <c r="E5112" s="21" t="s">
        <v>70</v>
      </c>
      <c r="F5112" s="21" t="s">
        <v>72</v>
      </c>
      <c r="G5112" s="21">
        <v>2</v>
      </c>
      <c r="H5112" s="21">
        <v>144</v>
      </c>
    </row>
    <row r="5113" spans="1:8" x14ac:dyDescent="0.25">
      <c r="A5113" s="21">
        <v>2035</v>
      </c>
      <c r="B5113" s="21">
        <v>4</v>
      </c>
      <c r="C5113" s="21">
        <v>3</v>
      </c>
      <c r="D5113" s="21" t="s">
        <v>69</v>
      </c>
      <c r="E5113" s="21" t="s">
        <v>70</v>
      </c>
      <c r="F5113" s="21" t="s">
        <v>72</v>
      </c>
      <c r="G5113" s="21">
        <v>3</v>
      </c>
      <c r="H5113" s="21">
        <v>57</v>
      </c>
    </row>
    <row r="5114" spans="1:8" x14ac:dyDescent="0.25">
      <c r="A5114" s="21">
        <v>2035</v>
      </c>
      <c r="B5114" s="21">
        <v>4</v>
      </c>
      <c r="C5114" s="21">
        <v>3</v>
      </c>
      <c r="D5114" s="21" t="s">
        <v>69</v>
      </c>
      <c r="E5114" s="21" t="s">
        <v>70</v>
      </c>
      <c r="F5114" s="21" t="s">
        <v>72</v>
      </c>
      <c r="G5114" s="21">
        <v>4</v>
      </c>
      <c r="H5114" s="21">
        <v>29</v>
      </c>
    </row>
    <row r="5115" spans="1:8" x14ac:dyDescent="0.25">
      <c r="A5115" s="21">
        <v>2035</v>
      </c>
      <c r="B5115" s="21">
        <v>4</v>
      </c>
      <c r="C5115" s="21">
        <v>3</v>
      </c>
      <c r="D5115" s="21" t="s">
        <v>69</v>
      </c>
      <c r="E5115" s="21" t="s">
        <v>73</v>
      </c>
      <c r="F5115" s="21" t="s">
        <v>71</v>
      </c>
      <c r="G5115" s="21">
        <v>0</v>
      </c>
      <c r="H5115" s="21">
        <v>1</v>
      </c>
    </row>
    <row r="5116" spans="1:8" x14ac:dyDescent="0.25">
      <c r="A5116" s="21">
        <v>2035</v>
      </c>
      <c r="B5116" s="21">
        <v>4</v>
      </c>
      <c r="C5116" s="21">
        <v>3</v>
      </c>
      <c r="D5116" s="21" t="s">
        <v>69</v>
      </c>
      <c r="E5116" s="21" t="s">
        <v>73</v>
      </c>
      <c r="F5116" s="21" t="s">
        <v>71</v>
      </c>
      <c r="G5116" s="21">
        <v>1</v>
      </c>
      <c r="H5116" s="21">
        <v>5</v>
      </c>
    </row>
    <row r="5117" spans="1:8" x14ac:dyDescent="0.25">
      <c r="A5117" s="21">
        <v>2035</v>
      </c>
      <c r="B5117" s="21">
        <v>4</v>
      </c>
      <c r="C5117" s="21">
        <v>3</v>
      </c>
      <c r="D5117" s="21" t="s">
        <v>69</v>
      </c>
      <c r="E5117" s="21" t="s">
        <v>73</v>
      </c>
      <c r="F5117" s="21" t="s">
        <v>71</v>
      </c>
      <c r="G5117" s="21">
        <v>2</v>
      </c>
      <c r="H5117" s="21">
        <v>2</v>
      </c>
    </row>
    <row r="5118" spans="1:8" x14ac:dyDescent="0.25">
      <c r="A5118" s="21">
        <v>2035</v>
      </c>
      <c r="B5118" s="21">
        <v>4</v>
      </c>
      <c r="C5118" s="21">
        <v>3</v>
      </c>
      <c r="D5118" s="21" t="s">
        <v>69</v>
      </c>
      <c r="E5118" s="21" t="s">
        <v>73</v>
      </c>
      <c r="F5118" s="21" t="s">
        <v>71</v>
      </c>
      <c r="G5118" s="21">
        <v>3</v>
      </c>
      <c r="H5118" s="21">
        <v>5</v>
      </c>
    </row>
    <row r="5119" spans="1:8" x14ac:dyDescent="0.25">
      <c r="A5119" s="21">
        <v>2035</v>
      </c>
      <c r="B5119" s="21">
        <v>4</v>
      </c>
      <c r="C5119" s="21">
        <v>3</v>
      </c>
      <c r="D5119" s="21" t="s">
        <v>69</v>
      </c>
      <c r="E5119" s="21" t="s">
        <v>73</v>
      </c>
      <c r="F5119" s="21" t="s">
        <v>71</v>
      </c>
      <c r="G5119" s="21">
        <v>4</v>
      </c>
      <c r="H5119" s="21">
        <v>1</v>
      </c>
    </row>
    <row r="5120" spans="1:8" x14ac:dyDescent="0.25">
      <c r="A5120" s="21">
        <v>2035</v>
      </c>
      <c r="B5120" s="21">
        <v>4</v>
      </c>
      <c r="C5120" s="21">
        <v>3</v>
      </c>
      <c r="D5120" s="21" t="s">
        <v>69</v>
      </c>
      <c r="E5120" s="21" t="s">
        <v>73</v>
      </c>
      <c r="F5120" s="21" t="s">
        <v>72</v>
      </c>
      <c r="G5120" s="21">
        <v>0</v>
      </c>
      <c r="H5120" s="21">
        <v>1</v>
      </c>
    </row>
    <row r="5121" spans="1:8" x14ac:dyDescent="0.25">
      <c r="A5121" s="21">
        <v>2035</v>
      </c>
      <c r="B5121" s="21">
        <v>4</v>
      </c>
      <c r="C5121" s="21">
        <v>3</v>
      </c>
      <c r="D5121" s="21" t="s">
        <v>69</v>
      </c>
      <c r="E5121" s="21" t="s">
        <v>73</v>
      </c>
      <c r="F5121" s="21" t="s">
        <v>72</v>
      </c>
      <c r="G5121" s="21">
        <v>1</v>
      </c>
      <c r="H5121" s="21">
        <v>3</v>
      </c>
    </row>
    <row r="5122" spans="1:8" x14ac:dyDescent="0.25">
      <c r="A5122" s="21">
        <v>2035</v>
      </c>
      <c r="B5122" s="21">
        <v>4</v>
      </c>
      <c r="C5122" s="21">
        <v>3</v>
      </c>
      <c r="D5122" s="21" t="s">
        <v>69</v>
      </c>
      <c r="E5122" s="21" t="s">
        <v>73</v>
      </c>
      <c r="F5122" s="21" t="s">
        <v>72</v>
      </c>
      <c r="G5122" s="21">
        <v>2</v>
      </c>
      <c r="H5122" s="21">
        <v>14</v>
      </c>
    </row>
    <row r="5123" spans="1:8" x14ac:dyDescent="0.25">
      <c r="A5123" s="21">
        <v>2035</v>
      </c>
      <c r="B5123" s="21">
        <v>4</v>
      </c>
      <c r="C5123" s="21">
        <v>3</v>
      </c>
      <c r="D5123" s="21" t="s">
        <v>69</v>
      </c>
      <c r="E5123" s="21" t="s">
        <v>73</v>
      </c>
      <c r="F5123" s="21" t="s">
        <v>72</v>
      </c>
      <c r="G5123" s="21">
        <v>3</v>
      </c>
      <c r="H5123" s="21">
        <v>7</v>
      </c>
    </row>
    <row r="5124" spans="1:8" x14ac:dyDescent="0.25">
      <c r="A5124" s="21">
        <v>2035</v>
      </c>
      <c r="B5124" s="21">
        <v>4</v>
      </c>
      <c r="C5124" s="21">
        <v>3</v>
      </c>
      <c r="D5124" s="21" t="s">
        <v>69</v>
      </c>
      <c r="E5124" s="21" t="s">
        <v>73</v>
      </c>
      <c r="F5124" s="21" t="s">
        <v>72</v>
      </c>
      <c r="G5124" s="21">
        <v>4</v>
      </c>
      <c r="H5124" s="21">
        <v>3</v>
      </c>
    </row>
    <row r="5125" spans="1:8" x14ac:dyDescent="0.25">
      <c r="A5125" s="21">
        <v>2035</v>
      </c>
      <c r="B5125" s="21">
        <v>4</v>
      </c>
      <c r="C5125" s="21">
        <v>3</v>
      </c>
      <c r="D5125" s="21" t="s">
        <v>69</v>
      </c>
      <c r="E5125" s="21" t="s">
        <v>76</v>
      </c>
      <c r="F5125" s="21" t="s">
        <v>72</v>
      </c>
      <c r="G5125" s="21">
        <v>0</v>
      </c>
      <c r="H5125" s="21">
        <v>3</v>
      </c>
    </row>
    <row r="5126" spans="1:8" x14ac:dyDescent="0.25">
      <c r="A5126" s="21">
        <v>2035</v>
      </c>
      <c r="B5126" s="21">
        <v>4</v>
      </c>
      <c r="C5126" s="21">
        <v>3</v>
      </c>
      <c r="D5126" s="21" t="s">
        <v>69</v>
      </c>
      <c r="E5126" s="21" t="s">
        <v>76</v>
      </c>
      <c r="F5126" s="21" t="s">
        <v>72</v>
      </c>
      <c r="G5126" s="21">
        <v>1</v>
      </c>
      <c r="H5126" s="21">
        <v>6</v>
      </c>
    </row>
    <row r="5127" spans="1:8" x14ac:dyDescent="0.25">
      <c r="A5127" s="21">
        <v>2035</v>
      </c>
      <c r="B5127" s="21">
        <v>4</v>
      </c>
      <c r="C5127" s="21">
        <v>3</v>
      </c>
      <c r="D5127" s="21" t="s">
        <v>69</v>
      </c>
      <c r="E5127" s="21" t="s">
        <v>76</v>
      </c>
      <c r="F5127" s="21" t="s">
        <v>72</v>
      </c>
      <c r="G5127" s="21">
        <v>2</v>
      </c>
      <c r="H5127" s="21">
        <v>8</v>
      </c>
    </row>
    <row r="5128" spans="1:8" x14ac:dyDescent="0.25">
      <c r="A5128" s="21">
        <v>2035</v>
      </c>
      <c r="B5128" s="21">
        <v>4</v>
      </c>
      <c r="C5128" s="21">
        <v>3</v>
      </c>
      <c r="D5128" s="21" t="s">
        <v>69</v>
      </c>
      <c r="E5128" s="21" t="s">
        <v>76</v>
      </c>
      <c r="F5128" s="21" t="s">
        <v>72</v>
      </c>
      <c r="G5128" s="21">
        <v>3</v>
      </c>
      <c r="H5128" s="21">
        <v>1</v>
      </c>
    </row>
    <row r="5129" spans="1:8" x14ac:dyDescent="0.25">
      <c r="A5129" s="21">
        <v>2035</v>
      </c>
      <c r="B5129" s="21">
        <v>4</v>
      </c>
      <c r="C5129" s="21">
        <v>3</v>
      </c>
      <c r="D5129" s="21" t="s">
        <v>69</v>
      </c>
      <c r="E5129" s="21" t="s">
        <v>76</v>
      </c>
      <c r="F5129" s="21" t="s">
        <v>72</v>
      </c>
      <c r="G5129" s="21">
        <v>4</v>
      </c>
      <c r="H5129" s="21">
        <v>2</v>
      </c>
    </row>
    <row r="5130" spans="1:8" x14ac:dyDescent="0.25">
      <c r="A5130" s="21">
        <v>2035</v>
      </c>
      <c r="B5130" s="21">
        <v>4</v>
      </c>
      <c r="C5130" s="21">
        <v>3</v>
      </c>
      <c r="D5130" s="21" t="s">
        <v>77</v>
      </c>
      <c r="E5130" s="21" t="s">
        <v>70</v>
      </c>
      <c r="F5130" s="21" t="s">
        <v>71</v>
      </c>
      <c r="G5130" s="21">
        <v>0</v>
      </c>
      <c r="H5130" s="21">
        <v>10</v>
      </c>
    </row>
    <row r="5131" spans="1:8" x14ac:dyDescent="0.25">
      <c r="A5131" s="21">
        <v>2035</v>
      </c>
      <c r="B5131" s="21">
        <v>4</v>
      </c>
      <c r="C5131" s="21">
        <v>3</v>
      </c>
      <c r="D5131" s="21" t="s">
        <v>77</v>
      </c>
      <c r="E5131" s="21" t="s">
        <v>70</v>
      </c>
      <c r="F5131" s="21" t="s">
        <v>71</v>
      </c>
      <c r="G5131" s="21">
        <v>1</v>
      </c>
      <c r="H5131" s="21">
        <v>61</v>
      </c>
    </row>
    <row r="5132" spans="1:8" x14ac:dyDescent="0.25">
      <c r="A5132" s="21">
        <v>2035</v>
      </c>
      <c r="B5132" s="21">
        <v>4</v>
      </c>
      <c r="C5132" s="21">
        <v>3</v>
      </c>
      <c r="D5132" s="21" t="s">
        <v>77</v>
      </c>
      <c r="E5132" s="21" t="s">
        <v>70</v>
      </c>
      <c r="F5132" s="21" t="s">
        <v>71</v>
      </c>
      <c r="G5132" s="21">
        <v>2</v>
      </c>
      <c r="H5132" s="21">
        <v>202</v>
      </c>
    </row>
    <row r="5133" spans="1:8" x14ac:dyDescent="0.25">
      <c r="A5133" s="21">
        <v>2035</v>
      </c>
      <c r="B5133" s="21">
        <v>4</v>
      </c>
      <c r="C5133" s="21">
        <v>3</v>
      </c>
      <c r="D5133" s="21" t="s">
        <v>77</v>
      </c>
      <c r="E5133" s="21" t="s">
        <v>70</v>
      </c>
      <c r="F5133" s="21" t="s">
        <v>71</v>
      </c>
      <c r="G5133" s="21">
        <v>3</v>
      </c>
      <c r="H5133" s="21">
        <v>75</v>
      </c>
    </row>
    <row r="5134" spans="1:8" x14ac:dyDescent="0.25">
      <c r="A5134" s="21">
        <v>2035</v>
      </c>
      <c r="B5134" s="21">
        <v>4</v>
      </c>
      <c r="C5134" s="21">
        <v>3</v>
      </c>
      <c r="D5134" s="21" t="s">
        <v>77</v>
      </c>
      <c r="E5134" s="21" t="s">
        <v>70</v>
      </c>
      <c r="F5134" s="21" t="s">
        <v>71</v>
      </c>
      <c r="G5134" s="21">
        <v>4</v>
      </c>
      <c r="H5134" s="21">
        <v>34</v>
      </c>
    </row>
    <row r="5135" spans="1:8" x14ac:dyDescent="0.25">
      <c r="A5135" s="21">
        <v>2035</v>
      </c>
      <c r="B5135" s="21">
        <v>4</v>
      </c>
      <c r="C5135" s="21">
        <v>3</v>
      </c>
      <c r="D5135" s="21" t="s">
        <v>77</v>
      </c>
      <c r="E5135" s="21" t="s">
        <v>70</v>
      </c>
      <c r="F5135" s="21" t="s">
        <v>72</v>
      </c>
      <c r="G5135" s="21">
        <v>0</v>
      </c>
      <c r="H5135" s="21">
        <v>2</v>
      </c>
    </row>
    <row r="5136" spans="1:8" x14ac:dyDescent="0.25">
      <c r="A5136" s="21">
        <v>2035</v>
      </c>
      <c r="B5136" s="21">
        <v>4</v>
      </c>
      <c r="C5136" s="21">
        <v>3</v>
      </c>
      <c r="D5136" s="21" t="s">
        <v>77</v>
      </c>
      <c r="E5136" s="21" t="s">
        <v>70</v>
      </c>
      <c r="F5136" s="21" t="s">
        <v>72</v>
      </c>
      <c r="G5136" s="21">
        <v>1</v>
      </c>
      <c r="H5136" s="21">
        <v>45</v>
      </c>
    </row>
    <row r="5137" spans="1:8" x14ac:dyDescent="0.25">
      <c r="A5137" s="21">
        <v>2035</v>
      </c>
      <c r="B5137" s="21">
        <v>4</v>
      </c>
      <c r="C5137" s="21">
        <v>3</v>
      </c>
      <c r="D5137" s="21" t="s">
        <v>77</v>
      </c>
      <c r="E5137" s="21" t="s">
        <v>70</v>
      </c>
      <c r="F5137" s="21" t="s">
        <v>72</v>
      </c>
      <c r="G5137" s="21">
        <v>2</v>
      </c>
      <c r="H5137" s="21">
        <v>169</v>
      </c>
    </row>
    <row r="5138" spans="1:8" x14ac:dyDescent="0.25">
      <c r="A5138" s="21">
        <v>2035</v>
      </c>
      <c r="B5138" s="21">
        <v>4</v>
      </c>
      <c r="C5138" s="21">
        <v>3</v>
      </c>
      <c r="D5138" s="21" t="s">
        <v>77</v>
      </c>
      <c r="E5138" s="21" t="s">
        <v>70</v>
      </c>
      <c r="F5138" s="21" t="s">
        <v>72</v>
      </c>
      <c r="G5138" s="21">
        <v>3</v>
      </c>
      <c r="H5138" s="21">
        <v>75</v>
      </c>
    </row>
    <row r="5139" spans="1:8" x14ac:dyDescent="0.25">
      <c r="A5139" s="21">
        <v>2035</v>
      </c>
      <c r="B5139" s="21">
        <v>4</v>
      </c>
      <c r="C5139" s="21">
        <v>3</v>
      </c>
      <c r="D5139" s="21" t="s">
        <v>77</v>
      </c>
      <c r="E5139" s="21" t="s">
        <v>70</v>
      </c>
      <c r="F5139" s="21" t="s">
        <v>72</v>
      </c>
      <c r="G5139" s="21">
        <v>4</v>
      </c>
      <c r="H5139" s="21">
        <v>41</v>
      </c>
    </row>
    <row r="5140" spans="1:8" x14ac:dyDescent="0.25">
      <c r="A5140" s="21">
        <v>2035</v>
      </c>
      <c r="B5140" s="21">
        <v>4</v>
      </c>
      <c r="C5140" s="21">
        <v>3</v>
      </c>
      <c r="D5140" s="21" t="s">
        <v>77</v>
      </c>
      <c r="E5140" s="21" t="s">
        <v>73</v>
      </c>
      <c r="F5140" s="21" t="s">
        <v>71</v>
      </c>
      <c r="G5140" s="21">
        <v>0</v>
      </c>
      <c r="H5140" s="21">
        <v>20</v>
      </c>
    </row>
    <row r="5141" spans="1:8" x14ac:dyDescent="0.25">
      <c r="A5141" s="21">
        <v>2035</v>
      </c>
      <c r="B5141" s="21">
        <v>4</v>
      </c>
      <c r="C5141" s="21">
        <v>3</v>
      </c>
      <c r="D5141" s="21" t="s">
        <v>77</v>
      </c>
      <c r="E5141" s="21" t="s">
        <v>73</v>
      </c>
      <c r="F5141" s="21" t="s">
        <v>71</v>
      </c>
      <c r="G5141" s="21">
        <v>1</v>
      </c>
      <c r="H5141" s="21">
        <v>81</v>
      </c>
    </row>
    <row r="5142" spans="1:8" x14ac:dyDescent="0.25">
      <c r="A5142" s="21">
        <v>2035</v>
      </c>
      <c r="B5142" s="21">
        <v>4</v>
      </c>
      <c r="C5142" s="21">
        <v>3</v>
      </c>
      <c r="D5142" s="21" t="s">
        <v>77</v>
      </c>
      <c r="E5142" s="21" t="s">
        <v>73</v>
      </c>
      <c r="F5142" s="21" t="s">
        <v>71</v>
      </c>
      <c r="G5142" s="21">
        <v>2</v>
      </c>
      <c r="H5142" s="21">
        <v>200</v>
      </c>
    </row>
    <row r="5143" spans="1:8" x14ac:dyDescent="0.25">
      <c r="A5143" s="21">
        <v>2035</v>
      </c>
      <c r="B5143" s="21">
        <v>4</v>
      </c>
      <c r="C5143" s="21">
        <v>3</v>
      </c>
      <c r="D5143" s="21" t="s">
        <v>77</v>
      </c>
      <c r="E5143" s="21" t="s">
        <v>73</v>
      </c>
      <c r="F5143" s="21" t="s">
        <v>71</v>
      </c>
      <c r="G5143" s="21">
        <v>3</v>
      </c>
      <c r="H5143" s="21">
        <v>93</v>
      </c>
    </row>
    <row r="5144" spans="1:8" x14ac:dyDescent="0.25">
      <c r="A5144" s="21">
        <v>2035</v>
      </c>
      <c r="B5144" s="21">
        <v>4</v>
      </c>
      <c r="C5144" s="21">
        <v>3</v>
      </c>
      <c r="D5144" s="21" t="s">
        <v>77</v>
      </c>
      <c r="E5144" s="21" t="s">
        <v>73</v>
      </c>
      <c r="F5144" s="21" t="s">
        <v>71</v>
      </c>
      <c r="G5144" s="21">
        <v>4</v>
      </c>
      <c r="H5144" s="21">
        <v>57</v>
      </c>
    </row>
    <row r="5145" spans="1:8" x14ac:dyDescent="0.25">
      <c r="A5145" s="21">
        <v>2035</v>
      </c>
      <c r="B5145" s="21">
        <v>4</v>
      </c>
      <c r="C5145" s="21">
        <v>3</v>
      </c>
      <c r="D5145" s="21" t="s">
        <v>77</v>
      </c>
      <c r="E5145" s="21" t="s">
        <v>73</v>
      </c>
      <c r="F5145" s="21" t="s">
        <v>72</v>
      </c>
      <c r="G5145" s="21">
        <v>0</v>
      </c>
      <c r="H5145" s="21">
        <v>5</v>
      </c>
    </row>
    <row r="5146" spans="1:8" x14ac:dyDescent="0.25">
      <c r="A5146" s="21">
        <v>2035</v>
      </c>
      <c r="B5146" s="21">
        <v>4</v>
      </c>
      <c r="C5146" s="21">
        <v>3</v>
      </c>
      <c r="D5146" s="21" t="s">
        <v>77</v>
      </c>
      <c r="E5146" s="21" t="s">
        <v>73</v>
      </c>
      <c r="F5146" s="21" t="s">
        <v>72</v>
      </c>
      <c r="G5146" s="21">
        <v>1</v>
      </c>
      <c r="H5146" s="21">
        <v>6</v>
      </c>
    </row>
    <row r="5147" spans="1:8" x14ac:dyDescent="0.25">
      <c r="A5147" s="21">
        <v>2035</v>
      </c>
      <c r="B5147" s="21">
        <v>4</v>
      </c>
      <c r="C5147" s="21">
        <v>3</v>
      </c>
      <c r="D5147" s="21" t="s">
        <v>77</v>
      </c>
      <c r="E5147" s="21" t="s">
        <v>73</v>
      </c>
      <c r="F5147" s="21" t="s">
        <v>72</v>
      </c>
      <c r="G5147" s="21">
        <v>2</v>
      </c>
      <c r="H5147" s="21">
        <v>26</v>
      </c>
    </row>
    <row r="5148" spans="1:8" x14ac:dyDescent="0.25">
      <c r="A5148" s="21">
        <v>2035</v>
      </c>
      <c r="B5148" s="21">
        <v>4</v>
      </c>
      <c r="C5148" s="21">
        <v>3</v>
      </c>
      <c r="D5148" s="21" t="s">
        <v>77</v>
      </c>
      <c r="E5148" s="21" t="s">
        <v>73</v>
      </c>
      <c r="F5148" s="21" t="s">
        <v>72</v>
      </c>
      <c r="G5148" s="21">
        <v>3</v>
      </c>
      <c r="H5148" s="21">
        <v>12</v>
      </c>
    </row>
    <row r="5149" spans="1:8" x14ac:dyDescent="0.25">
      <c r="A5149" s="21">
        <v>2035</v>
      </c>
      <c r="B5149" s="21">
        <v>4</v>
      </c>
      <c r="C5149" s="21">
        <v>3</v>
      </c>
      <c r="D5149" s="21" t="s">
        <v>77</v>
      </c>
      <c r="E5149" s="21" t="s">
        <v>73</v>
      </c>
      <c r="F5149" s="21" t="s">
        <v>72</v>
      </c>
      <c r="G5149" s="21">
        <v>4</v>
      </c>
      <c r="H5149" s="21">
        <v>7</v>
      </c>
    </row>
    <row r="5150" spans="1:8" x14ac:dyDescent="0.25">
      <c r="A5150" s="21">
        <v>2035</v>
      </c>
      <c r="B5150" s="21">
        <v>4</v>
      </c>
      <c r="C5150" s="21">
        <v>3</v>
      </c>
      <c r="D5150" s="21" t="s">
        <v>77</v>
      </c>
      <c r="E5150" s="21" t="s">
        <v>76</v>
      </c>
      <c r="F5150" s="21" t="s">
        <v>71</v>
      </c>
      <c r="G5150" s="21">
        <v>0</v>
      </c>
      <c r="H5150" s="21">
        <v>3</v>
      </c>
    </row>
    <row r="5151" spans="1:8" x14ac:dyDescent="0.25">
      <c r="A5151" s="21">
        <v>2035</v>
      </c>
      <c r="B5151" s="21">
        <v>4</v>
      </c>
      <c r="C5151" s="21">
        <v>3</v>
      </c>
      <c r="D5151" s="21" t="s">
        <v>77</v>
      </c>
      <c r="E5151" s="21" t="s">
        <v>76</v>
      </c>
      <c r="F5151" s="21" t="s">
        <v>71</v>
      </c>
      <c r="G5151" s="21">
        <v>1</v>
      </c>
      <c r="H5151" s="21">
        <v>3</v>
      </c>
    </row>
    <row r="5152" spans="1:8" x14ac:dyDescent="0.25">
      <c r="A5152" s="21">
        <v>2035</v>
      </c>
      <c r="B5152" s="21">
        <v>4</v>
      </c>
      <c r="C5152" s="21">
        <v>3</v>
      </c>
      <c r="D5152" s="21" t="s">
        <v>77</v>
      </c>
      <c r="E5152" s="21" t="s">
        <v>76</v>
      </c>
      <c r="F5152" s="21" t="s">
        <v>71</v>
      </c>
      <c r="G5152" s="21">
        <v>2</v>
      </c>
      <c r="H5152" s="21">
        <v>5</v>
      </c>
    </row>
    <row r="5153" spans="1:8" x14ac:dyDescent="0.25">
      <c r="A5153" s="21">
        <v>2035</v>
      </c>
      <c r="B5153" s="21">
        <v>4</v>
      </c>
      <c r="C5153" s="21">
        <v>3</v>
      </c>
      <c r="D5153" s="21" t="s">
        <v>77</v>
      </c>
      <c r="E5153" s="21" t="s">
        <v>76</v>
      </c>
      <c r="F5153" s="21" t="s">
        <v>71</v>
      </c>
      <c r="G5153" s="21">
        <v>4</v>
      </c>
      <c r="H5153" s="21">
        <v>1</v>
      </c>
    </row>
    <row r="5154" spans="1:8" x14ac:dyDescent="0.25">
      <c r="A5154" s="21">
        <v>2035</v>
      </c>
      <c r="B5154" s="21">
        <v>4</v>
      </c>
      <c r="C5154" s="21">
        <v>3</v>
      </c>
      <c r="D5154" s="21" t="s">
        <v>77</v>
      </c>
      <c r="E5154" s="21" t="s">
        <v>76</v>
      </c>
      <c r="F5154" s="21" t="s">
        <v>72</v>
      </c>
      <c r="G5154" s="21">
        <v>0</v>
      </c>
      <c r="H5154" s="21">
        <v>3</v>
      </c>
    </row>
    <row r="5155" spans="1:8" x14ac:dyDescent="0.25">
      <c r="A5155" s="21">
        <v>2035</v>
      </c>
      <c r="B5155" s="21">
        <v>4</v>
      </c>
      <c r="C5155" s="21">
        <v>3</v>
      </c>
      <c r="D5155" s="21" t="s">
        <v>77</v>
      </c>
      <c r="E5155" s="21" t="s">
        <v>76</v>
      </c>
      <c r="F5155" s="21" t="s">
        <v>72</v>
      </c>
      <c r="G5155" s="21">
        <v>1</v>
      </c>
      <c r="H5155" s="21">
        <v>3</v>
      </c>
    </row>
    <row r="5156" spans="1:8" x14ac:dyDescent="0.25">
      <c r="A5156" s="21">
        <v>2035</v>
      </c>
      <c r="B5156" s="21">
        <v>4</v>
      </c>
      <c r="C5156" s="21">
        <v>3</v>
      </c>
      <c r="D5156" s="21" t="s">
        <v>77</v>
      </c>
      <c r="E5156" s="21" t="s">
        <v>76</v>
      </c>
      <c r="F5156" s="21" t="s">
        <v>72</v>
      </c>
      <c r="G5156" s="21">
        <v>2</v>
      </c>
      <c r="H5156" s="21">
        <v>7</v>
      </c>
    </row>
    <row r="5157" spans="1:8" x14ac:dyDescent="0.25">
      <c r="A5157" s="21">
        <v>2035</v>
      </c>
      <c r="B5157" s="21">
        <v>4</v>
      </c>
      <c r="C5157" s="21">
        <v>3</v>
      </c>
      <c r="D5157" s="21" t="s">
        <v>77</v>
      </c>
      <c r="E5157" s="21" t="s">
        <v>76</v>
      </c>
      <c r="F5157" s="21" t="s">
        <v>72</v>
      </c>
      <c r="G5157" s="21">
        <v>3</v>
      </c>
      <c r="H5157" s="21">
        <v>1</v>
      </c>
    </row>
    <row r="5158" spans="1:8" x14ac:dyDescent="0.25">
      <c r="A5158" s="21">
        <v>2035</v>
      </c>
      <c r="B5158" s="21">
        <v>4</v>
      </c>
      <c r="C5158" s="21">
        <v>3</v>
      </c>
      <c r="D5158" s="21" t="s">
        <v>77</v>
      </c>
      <c r="E5158" s="21" t="s">
        <v>76</v>
      </c>
      <c r="F5158" s="21" t="s">
        <v>72</v>
      </c>
      <c r="G5158" s="21">
        <v>4</v>
      </c>
      <c r="H5158" s="21">
        <v>3</v>
      </c>
    </row>
    <row r="5159" spans="1:8" x14ac:dyDescent="0.25">
      <c r="A5159" s="21">
        <v>2035</v>
      </c>
      <c r="B5159" s="21">
        <v>4</v>
      </c>
      <c r="C5159" s="21">
        <v>3</v>
      </c>
      <c r="D5159" s="21" t="s">
        <v>79</v>
      </c>
      <c r="E5159" s="21" t="s">
        <v>70</v>
      </c>
      <c r="F5159" s="21" t="s">
        <v>71</v>
      </c>
      <c r="G5159" s="21">
        <v>0</v>
      </c>
      <c r="H5159" s="21">
        <v>4</v>
      </c>
    </row>
    <row r="5160" spans="1:8" x14ac:dyDescent="0.25">
      <c r="A5160" s="21">
        <v>2035</v>
      </c>
      <c r="B5160" s="21">
        <v>4</v>
      </c>
      <c r="C5160" s="21">
        <v>3</v>
      </c>
      <c r="D5160" s="21" t="s">
        <v>79</v>
      </c>
      <c r="E5160" s="21" t="s">
        <v>70</v>
      </c>
      <c r="F5160" s="21" t="s">
        <v>71</v>
      </c>
      <c r="G5160" s="21">
        <v>1</v>
      </c>
      <c r="H5160" s="21">
        <v>40</v>
      </c>
    </row>
    <row r="5161" spans="1:8" x14ac:dyDescent="0.25">
      <c r="A5161" s="21">
        <v>2035</v>
      </c>
      <c r="B5161" s="21">
        <v>4</v>
      </c>
      <c r="C5161" s="21">
        <v>3</v>
      </c>
      <c r="D5161" s="21" t="s">
        <v>79</v>
      </c>
      <c r="E5161" s="21" t="s">
        <v>70</v>
      </c>
      <c r="F5161" s="21" t="s">
        <v>71</v>
      </c>
      <c r="G5161" s="21">
        <v>2</v>
      </c>
      <c r="H5161" s="21">
        <v>112</v>
      </c>
    </row>
    <row r="5162" spans="1:8" x14ac:dyDescent="0.25">
      <c r="A5162" s="21">
        <v>2035</v>
      </c>
      <c r="B5162" s="21">
        <v>4</v>
      </c>
      <c r="C5162" s="21">
        <v>3</v>
      </c>
      <c r="D5162" s="21" t="s">
        <v>79</v>
      </c>
      <c r="E5162" s="21" t="s">
        <v>70</v>
      </c>
      <c r="F5162" s="21" t="s">
        <v>71</v>
      </c>
      <c r="G5162" s="21">
        <v>3</v>
      </c>
      <c r="H5162" s="21">
        <v>51</v>
      </c>
    </row>
    <row r="5163" spans="1:8" x14ac:dyDescent="0.25">
      <c r="A5163" s="21">
        <v>2035</v>
      </c>
      <c r="B5163" s="21">
        <v>4</v>
      </c>
      <c r="C5163" s="21">
        <v>3</v>
      </c>
      <c r="D5163" s="21" t="s">
        <v>79</v>
      </c>
      <c r="E5163" s="21" t="s">
        <v>70</v>
      </c>
      <c r="F5163" s="21" t="s">
        <v>71</v>
      </c>
      <c r="G5163" s="21">
        <v>4</v>
      </c>
      <c r="H5163" s="21">
        <v>31</v>
      </c>
    </row>
    <row r="5164" spans="1:8" x14ac:dyDescent="0.25">
      <c r="A5164" s="21">
        <v>2035</v>
      </c>
      <c r="B5164" s="21">
        <v>4</v>
      </c>
      <c r="C5164" s="21">
        <v>3</v>
      </c>
      <c r="D5164" s="21" t="s">
        <v>79</v>
      </c>
      <c r="E5164" s="21" t="s">
        <v>70</v>
      </c>
      <c r="F5164" s="21" t="s">
        <v>72</v>
      </c>
      <c r="G5164" s="21">
        <v>0</v>
      </c>
      <c r="H5164" s="21">
        <v>1</v>
      </c>
    </row>
    <row r="5165" spans="1:8" x14ac:dyDescent="0.25">
      <c r="A5165" s="21">
        <v>2035</v>
      </c>
      <c r="B5165" s="21">
        <v>4</v>
      </c>
      <c r="C5165" s="21">
        <v>3</v>
      </c>
      <c r="D5165" s="21" t="s">
        <v>79</v>
      </c>
      <c r="E5165" s="21" t="s">
        <v>70</v>
      </c>
      <c r="F5165" s="21" t="s">
        <v>72</v>
      </c>
      <c r="G5165" s="21">
        <v>1</v>
      </c>
      <c r="H5165" s="21">
        <v>34</v>
      </c>
    </row>
    <row r="5166" spans="1:8" x14ac:dyDescent="0.25">
      <c r="A5166" s="21">
        <v>2035</v>
      </c>
      <c r="B5166" s="21">
        <v>4</v>
      </c>
      <c r="C5166" s="21">
        <v>3</v>
      </c>
      <c r="D5166" s="21" t="s">
        <v>79</v>
      </c>
      <c r="E5166" s="21" t="s">
        <v>70</v>
      </c>
      <c r="F5166" s="21" t="s">
        <v>72</v>
      </c>
      <c r="G5166" s="21">
        <v>2</v>
      </c>
      <c r="H5166" s="21">
        <v>91</v>
      </c>
    </row>
    <row r="5167" spans="1:8" x14ac:dyDescent="0.25">
      <c r="A5167" s="21">
        <v>2035</v>
      </c>
      <c r="B5167" s="21">
        <v>4</v>
      </c>
      <c r="C5167" s="21">
        <v>3</v>
      </c>
      <c r="D5167" s="21" t="s">
        <v>79</v>
      </c>
      <c r="E5167" s="21" t="s">
        <v>70</v>
      </c>
      <c r="F5167" s="21" t="s">
        <v>72</v>
      </c>
      <c r="G5167" s="21">
        <v>3</v>
      </c>
      <c r="H5167" s="21">
        <v>43</v>
      </c>
    </row>
    <row r="5168" spans="1:8" x14ac:dyDescent="0.25">
      <c r="A5168" s="21">
        <v>2035</v>
      </c>
      <c r="B5168" s="21">
        <v>4</v>
      </c>
      <c r="C5168" s="21">
        <v>3</v>
      </c>
      <c r="D5168" s="21" t="s">
        <v>79</v>
      </c>
      <c r="E5168" s="21" t="s">
        <v>70</v>
      </c>
      <c r="F5168" s="21" t="s">
        <v>72</v>
      </c>
      <c r="G5168" s="21">
        <v>4</v>
      </c>
      <c r="H5168" s="21">
        <v>29</v>
      </c>
    </row>
    <row r="5169" spans="1:8" x14ac:dyDescent="0.25">
      <c r="A5169" s="21">
        <v>2035</v>
      </c>
      <c r="B5169" s="21">
        <v>4</v>
      </c>
      <c r="C5169" s="21">
        <v>3</v>
      </c>
      <c r="D5169" s="21" t="s">
        <v>79</v>
      </c>
      <c r="E5169" s="21" t="s">
        <v>73</v>
      </c>
      <c r="F5169" s="21" t="s">
        <v>71</v>
      </c>
      <c r="G5169" s="21">
        <v>0</v>
      </c>
      <c r="H5169" s="21">
        <v>3</v>
      </c>
    </row>
    <row r="5170" spans="1:8" x14ac:dyDescent="0.25">
      <c r="A5170" s="21">
        <v>2035</v>
      </c>
      <c r="B5170" s="21">
        <v>4</v>
      </c>
      <c r="C5170" s="21">
        <v>3</v>
      </c>
      <c r="D5170" s="21" t="s">
        <v>79</v>
      </c>
      <c r="E5170" s="21" t="s">
        <v>73</v>
      </c>
      <c r="F5170" s="21" t="s">
        <v>71</v>
      </c>
      <c r="G5170" s="21">
        <v>1</v>
      </c>
      <c r="H5170" s="21">
        <v>65</v>
      </c>
    </row>
    <row r="5171" spans="1:8" x14ac:dyDescent="0.25">
      <c r="A5171" s="21">
        <v>2035</v>
      </c>
      <c r="B5171" s="21">
        <v>4</v>
      </c>
      <c r="C5171" s="21">
        <v>3</v>
      </c>
      <c r="D5171" s="21" t="s">
        <v>79</v>
      </c>
      <c r="E5171" s="21" t="s">
        <v>73</v>
      </c>
      <c r="F5171" s="21" t="s">
        <v>71</v>
      </c>
      <c r="G5171" s="21">
        <v>2</v>
      </c>
      <c r="H5171" s="21">
        <v>163</v>
      </c>
    </row>
    <row r="5172" spans="1:8" x14ac:dyDescent="0.25">
      <c r="A5172" s="21">
        <v>2035</v>
      </c>
      <c r="B5172" s="21">
        <v>4</v>
      </c>
      <c r="C5172" s="21">
        <v>3</v>
      </c>
      <c r="D5172" s="21" t="s">
        <v>79</v>
      </c>
      <c r="E5172" s="21" t="s">
        <v>73</v>
      </c>
      <c r="F5172" s="21" t="s">
        <v>71</v>
      </c>
      <c r="G5172" s="21">
        <v>3</v>
      </c>
      <c r="H5172" s="21">
        <v>87</v>
      </c>
    </row>
    <row r="5173" spans="1:8" x14ac:dyDescent="0.25">
      <c r="A5173" s="21">
        <v>2035</v>
      </c>
      <c r="B5173" s="21">
        <v>4</v>
      </c>
      <c r="C5173" s="21">
        <v>3</v>
      </c>
      <c r="D5173" s="21" t="s">
        <v>79</v>
      </c>
      <c r="E5173" s="21" t="s">
        <v>73</v>
      </c>
      <c r="F5173" s="21" t="s">
        <v>71</v>
      </c>
      <c r="G5173" s="21">
        <v>4</v>
      </c>
      <c r="H5173" s="21">
        <v>64</v>
      </c>
    </row>
    <row r="5174" spans="1:8" x14ac:dyDescent="0.25">
      <c r="A5174" s="21">
        <v>2035</v>
      </c>
      <c r="B5174" s="21">
        <v>4</v>
      </c>
      <c r="C5174" s="21">
        <v>3</v>
      </c>
      <c r="D5174" s="21" t="s">
        <v>79</v>
      </c>
      <c r="E5174" s="21" t="s">
        <v>73</v>
      </c>
      <c r="F5174" s="21" t="s">
        <v>72</v>
      </c>
      <c r="G5174" s="21">
        <v>0</v>
      </c>
      <c r="H5174" s="21">
        <v>3</v>
      </c>
    </row>
    <row r="5175" spans="1:8" x14ac:dyDescent="0.25">
      <c r="A5175" s="21">
        <v>2035</v>
      </c>
      <c r="B5175" s="21">
        <v>4</v>
      </c>
      <c r="C5175" s="21">
        <v>3</v>
      </c>
      <c r="D5175" s="21" t="s">
        <v>79</v>
      </c>
      <c r="E5175" s="21" t="s">
        <v>73</v>
      </c>
      <c r="F5175" s="21" t="s">
        <v>72</v>
      </c>
      <c r="G5175" s="21">
        <v>1</v>
      </c>
      <c r="H5175" s="21">
        <v>4</v>
      </c>
    </row>
    <row r="5176" spans="1:8" x14ac:dyDescent="0.25">
      <c r="A5176" s="21">
        <v>2035</v>
      </c>
      <c r="B5176" s="21">
        <v>4</v>
      </c>
      <c r="C5176" s="21">
        <v>3</v>
      </c>
      <c r="D5176" s="21" t="s">
        <v>79</v>
      </c>
      <c r="E5176" s="21" t="s">
        <v>73</v>
      </c>
      <c r="F5176" s="21" t="s">
        <v>72</v>
      </c>
      <c r="G5176" s="21">
        <v>2</v>
      </c>
      <c r="H5176" s="21">
        <v>11</v>
      </c>
    </row>
    <row r="5177" spans="1:8" x14ac:dyDescent="0.25">
      <c r="A5177" s="21">
        <v>2035</v>
      </c>
      <c r="B5177" s="21">
        <v>4</v>
      </c>
      <c r="C5177" s="21">
        <v>3</v>
      </c>
      <c r="D5177" s="21" t="s">
        <v>79</v>
      </c>
      <c r="E5177" s="21" t="s">
        <v>73</v>
      </c>
      <c r="F5177" s="21" t="s">
        <v>72</v>
      </c>
      <c r="G5177" s="21">
        <v>3</v>
      </c>
      <c r="H5177" s="21">
        <v>5</v>
      </c>
    </row>
    <row r="5178" spans="1:8" x14ac:dyDescent="0.25">
      <c r="A5178" s="21">
        <v>2035</v>
      </c>
      <c r="B5178" s="21">
        <v>4</v>
      </c>
      <c r="C5178" s="21">
        <v>3</v>
      </c>
      <c r="D5178" s="21" t="s">
        <v>79</v>
      </c>
      <c r="E5178" s="21" t="s">
        <v>73</v>
      </c>
      <c r="F5178" s="21" t="s">
        <v>72</v>
      </c>
      <c r="G5178" s="21">
        <v>4</v>
      </c>
      <c r="H5178" s="21">
        <v>3</v>
      </c>
    </row>
    <row r="5179" spans="1:8" x14ac:dyDescent="0.25">
      <c r="A5179" s="21">
        <v>2035</v>
      </c>
      <c r="B5179" s="21">
        <v>4</v>
      </c>
      <c r="C5179" s="21">
        <v>3</v>
      </c>
      <c r="D5179" s="21" t="s">
        <v>79</v>
      </c>
      <c r="E5179" s="21" t="s">
        <v>76</v>
      </c>
      <c r="F5179" s="21" t="s">
        <v>71</v>
      </c>
      <c r="G5179" s="21">
        <v>0</v>
      </c>
      <c r="H5179" s="21">
        <v>1</v>
      </c>
    </row>
    <row r="5180" spans="1:8" x14ac:dyDescent="0.25">
      <c r="A5180" s="21">
        <v>2035</v>
      </c>
      <c r="B5180" s="21">
        <v>4</v>
      </c>
      <c r="C5180" s="21">
        <v>3</v>
      </c>
      <c r="D5180" s="21" t="s">
        <v>79</v>
      </c>
      <c r="E5180" s="21" t="s">
        <v>76</v>
      </c>
      <c r="F5180" s="21" t="s">
        <v>71</v>
      </c>
      <c r="G5180" s="21">
        <v>1</v>
      </c>
      <c r="H5180" s="21">
        <v>1</v>
      </c>
    </row>
    <row r="5181" spans="1:8" x14ac:dyDescent="0.25">
      <c r="A5181" s="21">
        <v>2035</v>
      </c>
      <c r="B5181" s="21">
        <v>4</v>
      </c>
      <c r="C5181" s="21">
        <v>3</v>
      </c>
      <c r="D5181" s="21" t="s">
        <v>79</v>
      </c>
      <c r="E5181" s="21" t="s">
        <v>76</v>
      </c>
      <c r="F5181" s="21" t="s">
        <v>72</v>
      </c>
      <c r="G5181" s="21">
        <v>1</v>
      </c>
      <c r="H5181" s="21">
        <v>4</v>
      </c>
    </row>
    <row r="5182" spans="1:8" x14ac:dyDescent="0.25">
      <c r="A5182" s="21">
        <v>2035</v>
      </c>
      <c r="B5182" s="21">
        <v>4</v>
      </c>
      <c r="C5182" s="21">
        <v>3</v>
      </c>
      <c r="D5182" s="21" t="s">
        <v>79</v>
      </c>
      <c r="E5182" s="21" t="s">
        <v>76</v>
      </c>
      <c r="F5182" s="21" t="s">
        <v>72</v>
      </c>
      <c r="G5182" s="21">
        <v>2</v>
      </c>
      <c r="H5182" s="21">
        <v>3</v>
      </c>
    </row>
    <row r="5183" spans="1:8" x14ac:dyDescent="0.25">
      <c r="A5183" s="21">
        <v>2035</v>
      </c>
      <c r="B5183" s="21">
        <v>4</v>
      </c>
      <c r="C5183" s="21">
        <v>3</v>
      </c>
      <c r="D5183" s="21" t="s">
        <v>78</v>
      </c>
      <c r="E5183" s="21" t="s">
        <v>70</v>
      </c>
      <c r="F5183" s="21" t="s">
        <v>71</v>
      </c>
      <c r="G5183" s="21">
        <v>0</v>
      </c>
      <c r="H5183" s="21">
        <v>2</v>
      </c>
    </row>
    <row r="5184" spans="1:8" x14ac:dyDescent="0.25">
      <c r="A5184" s="21">
        <v>2035</v>
      </c>
      <c r="B5184" s="21">
        <v>4</v>
      </c>
      <c r="C5184" s="21">
        <v>3</v>
      </c>
      <c r="D5184" s="21" t="s">
        <v>78</v>
      </c>
      <c r="E5184" s="21" t="s">
        <v>70</v>
      </c>
      <c r="F5184" s="21" t="s">
        <v>71</v>
      </c>
      <c r="G5184" s="21">
        <v>1</v>
      </c>
      <c r="H5184" s="21">
        <v>29</v>
      </c>
    </row>
    <row r="5185" spans="1:8" x14ac:dyDescent="0.25">
      <c r="A5185" s="21">
        <v>2035</v>
      </c>
      <c r="B5185" s="21">
        <v>4</v>
      </c>
      <c r="C5185" s="21">
        <v>3</v>
      </c>
      <c r="D5185" s="21" t="s">
        <v>78</v>
      </c>
      <c r="E5185" s="21" t="s">
        <v>70</v>
      </c>
      <c r="F5185" s="21" t="s">
        <v>71</v>
      </c>
      <c r="G5185" s="21">
        <v>2</v>
      </c>
      <c r="H5185" s="21">
        <v>96</v>
      </c>
    </row>
    <row r="5186" spans="1:8" x14ac:dyDescent="0.25">
      <c r="A5186" s="21">
        <v>2035</v>
      </c>
      <c r="B5186" s="21">
        <v>4</v>
      </c>
      <c r="C5186" s="21">
        <v>3</v>
      </c>
      <c r="D5186" s="21" t="s">
        <v>78</v>
      </c>
      <c r="E5186" s="21" t="s">
        <v>70</v>
      </c>
      <c r="F5186" s="21" t="s">
        <v>71</v>
      </c>
      <c r="G5186" s="21">
        <v>3</v>
      </c>
      <c r="H5186" s="21">
        <v>37</v>
      </c>
    </row>
    <row r="5187" spans="1:8" x14ac:dyDescent="0.25">
      <c r="A5187" s="21">
        <v>2035</v>
      </c>
      <c r="B5187" s="21">
        <v>4</v>
      </c>
      <c r="C5187" s="21">
        <v>3</v>
      </c>
      <c r="D5187" s="21" t="s">
        <v>78</v>
      </c>
      <c r="E5187" s="21" t="s">
        <v>70</v>
      </c>
      <c r="F5187" s="21" t="s">
        <v>71</v>
      </c>
      <c r="G5187" s="21">
        <v>4</v>
      </c>
      <c r="H5187" s="21">
        <v>18</v>
      </c>
    </row>
    <row r="5188" spans="1:8" x14ac:dyDescent="0.25">
      <c r="A5188" s="21">
        <v>2035</v>
      </c>
      <c r="B5188" s="21">
        <v>4</v>
      </c>
      <c r="C5188" s="21">
        <v>3</v>
      </c>
      <c r="D5188" s="21" t="s">
        <v>78</v>
      </c>
      <c r="E5188" s="21" t="s">
        <v>70</v>
      </c>
      <c r="F5188" s="21" t="s">
        <v>72</v>
      </c>
      <c r="G5188" s="21">
        <v>0</v>
      </c>
      <c r="H5188" s="21">
        <v>6</v>
      </c>
    </row>
    <row r="5189" spans="1:8" x14ac:dyDescent="0.25">
      <c r="A5189" s="21">
        <v>2035</v>
      </c>
      <c r="B5189" s="21">
        <v>4</v>
      </c>
      <c r="C5189" s="21">
        <v>3</v>
      </c>
      <c r="D5189" s="21" t="s">
        <v>78</v>
      </c>
      <c r="E5189" s="21" t="s">
        <v>70</v>
      </c>
      <c r="F5189" s="21" t="s">
        <v>72</v>
      </c>
      <c r="G5189" s="21">
        <v>1</v>
      </c>
      <c r="H5189" s="21">
        <v>101</v>
      </c>
    </row>
    <row r="5190" spans="1:8" x14ac:dyDescent="0.25">
      <c r="A5190" s="21">
        <v>2035</v>
      </c>
      <c r="B5190" s="21">
        <v>4</v>
      </c>
      <c r="C5190" s="21">
        <v>3</v>
      </c>
      <c r="D5190" s="21" t="s">
        <v>78</v>
      </c>
      <c r="E5190" s="21" t="s">
        <v>70</v>
      </c>
      <c r="F5190" s="21" t="s">
        <v>72</v>
      </c>
      <c r="G5190" s="21">
        <v>2</v>
      </c>
      <c r="H5190" s="21">
        <v>370</v>
      </c>
    </row>
    <row r="5191" spans="1:8" x14ac:dyDescent="0.25">
      <c r="A5191" s="21">
        <v>2035</v>
      </c>
      <c r="B5191" s="21">
        <v>4</v>
      </c>
      <c r="C5191" s="21">
        <v>3</v>
      </c>
      <c r="D5191" s="21" t="s">
        <v>78</v>
      </c>
      <c r="E5191" s="21" t="s">
        <v>70</v>
      </c>
      <c r="F5191" s="21" t="s">
        <v>72</v>
      </c>
      <c r="G5191" s="21">
        <v>3</v>
      </c>
      <c r="H5191" s="21">
        <v>152</v>
      </c>
    </row>
    <row r="5192" spans="1:8" x14ac:dyDescent="0.25">
      <c r="A5192" s="21">
        <v>2035</v>
      </c>
      <c r="B5192" s="21">
        <v>4</v>
      </c>
      <c r="C5192" s="21">
        <v>3</v>
      </c>
      <c r="D5192" s="21" t="s">
        <v>78</v>
      </c>
      <c r="E5192" s="21" t="s">
        <v>70</v>
      </c>
      <c r="F5192" s="21" t="s">
        <v>72</v>
      </c>
      <c r="G5192" s="21">
        <v>4</v>
      </c>
      <c r="H5192" s="21">
        <v>102</v>
      </c>
    </row>
    <row r="5193" spans="1:8" x14ac:dyDescent="0.25">
      <c r="A5193" s="21">
        <v>2035</v>
      </c>
      <c r="B5193" s="21">
        <v>4</v>
      </c>
      <c r="C5193" s="21">
        <v>3</v>
      </c>
      <c r="D5193" s="21" t="s">
        <v>78</v>
      </c>
      <c r="E5193" s="21" t="s">
        <v>73</v>
      </c>
      <c r="F5193" s="21" t="s">
        <v>71</v>
      </c>
      <c r="G5193" s="21">
        <v>0</v>
      </c>
      <c r="H5193" s="21">
        <v>5</v>
      </c>
    </row>
    <row r="5194" spans="1:8" x14ac:dyDescent="0.25">
      <c r="A5194" s="21">
        <v>2035</v>
      </c>
      <c r="B5194" s="21">
        <v>4</v>
      </c>
      <c r="C5194" s="21">
        <v>3</v>
      </c>
      <c r="D5194" s="21" t="s">
        <v>78</v>
      </c>
      <c r="E5194" s="21" t="s">
        <v>73</v>
      </c>
      <c r="F5194" s="21" t="s">
        <v>71</v>
      </c>
      <c r="G5194" s="21">
        <v>1</v>
      </c>
      <c r="H5194" s="21">
        <v>56</v>
      </c>
    </row>
    <row r="5195" spans="1:8" x14ac:dyDescent="0.25">
      <c r="A5195" s="21">
        <v>2035</v>
      </c>
      <c r="B5195" s="21">
        <v>4</v>
      </c>
      <c r="C5195" s="21">
        <v>3</v>
      </c>
      <c r="D5195" s="21" t="s">
        <v>78</v>
      </c>
      <c r="E5195" s="21" t="s">
        <v>73</v>
      </c>
      <c r="F5195" s="21" t="s">
        <v>71</v>
      </c>
      <c r="G5195" s="21">
        <v>2</v>
      </c>
      <c r="H5195" s="21">
        <v>138</v>
      </c>
    </row>
    <row r="5196" spans="1:8" x14ac:dyDescent="0.25">
      <c r="A5196" s="21">
        <v>2035</v>
      </c>
      <c r="B5196" s="21">
        <v>4</v>
      </c>
      <c r="C5196" s="21">
        <v>3</v>
      </c>
      <c r="D5196" s="21" t="s">
        <v>78</v>
      </c>
      <c r="E5196" s="21" t="s">
        <v>73</v>
      </c>
      <c r="F5196" s="21" t="s">
        <v>71</v>
      </c>
      <c r="G5196" s="21">
        <v>3</v>
      </c>
      <c r="H5196" s="21">
        <v>66</v>
      </c>
    </row>
    <row r="5197" spans="1:8" x14ac:dyDescent="0.25">
      <c r="A5197" s="21">
        <v>2035</v>
      </c>
      <c r="B5197" s="21">
        <v>4</v>
      </c>
      <c r="C5197" s="21">
        <v>3</v>
      </c>
      <c r="D5197" s="21" t="s">
        <v>78</v>
      </c>
      <c r="E5197" s="21" t="s">
        <v>73</v>
      </c>
      <c r="F5197" s="21" t="s">
        <v>71</v>
      </c>
      <c r="G5197" s="21">
        <v>4</v>
      </c>
      <c r="H5197" s="21">
        <v>48</v>
      </c>
    </row>
    <row r="5198" spans="1:8" x14ac:dyDescent="0.25">
      <c r="A5198" s="21">
        <v>2035</v>
      </c>
      <c r="B5198" s="21">
        <v>4</v>
      </c>
      <c r="C5198" s="21">
        <v>3</v>
      </c>
      <c r="D5198" s="21" t="s">
        <v>78</v>
      </c>
      <c r="E5198" s="21" t="s">
        <v>73</v>
      </c>
      <c r="F5198" s="21" t="s">
        <v>72</v>
      </c>
      <c r="G5198" s="21">
        <v>0</v>
      </c>
      <c r="H5198" s="21">
        <v>1</v>
      </c>
    </row>
    <row r="5199" spans="1:8" x14ac:dyDescent="0.25">
      <c r="A5199" s="21">
        <v>2035</v>
      </c>
      <c r="B5199" s="21">
        <v>4</v>
      </c>
      <c r="C5199" s="21">
        <v>3</v>
      </c>
      <c r="D5199" s="21" t="s">
        <v>78</v>
      </c>
      <c r="E5199" s="21" t="s">
        <v>73</v>
      </c>
      <c r="F5199" s="21" t="s">
        <v>72</v>
      </c>
      <c r="G5199" s="21">
        <v>1</v>
      </c>
      <c r="H5199" s="21">
        <v>16</v>
      </c>
    </row>
    <row r="5200" spans="1:8" x14ac:dyDescent="0.25">
      <c r="A5200" s="21">
        <v>2035</v>
      </c>
      <c r="B5200" s="21">
        <v>4</v>
      </c>
      <c r="C5200" s="21">
        <v>3</v>
      </c>
      <c r="D5200" s="21" t="s">
        <v>78</v>
      </c>
      <c r="E5200" s="21" t="s">
        <v>73</v>
      </c>
      <c r="F5200" s="21" t="s">
        <v>72</v>
      </c>
      <c r="G5200" s="21">
        <v>2</v>
      </c>
      <c r="H5200" s="21">
        <v>53</v>
      </c>
    </row>
    <row r="5201" spans="1:8" x14ac:dyDescent="0.25">
      <c r="A5201" s="21">
        <v>2035</v>
      </c>
      <c r="B5201" s="21">
        <v>4</v>
      </c>
      <c r="C5201" s="21">
        <v>3</v>
      </c>
      <c r="D5201" s="21" t="s">
        <v>78</v>
      </c>
      <c r="E5201" s="21" t="s">
        <v>73</v>
      </c>
      <c r="F5201" s="21" t="s">
        <v>72</v>
      </c>
      <c r="G5201" s="21">
        <v>3</v>
      </c>
      <c r="H5201" s="21">
        <v>22</v>
      </c>
    </row>
    <row r="5202" spans="1:8" x14ac:dyDescent="0.25">
      <c r="A5202" s="21">
        <v>2035</v>
      </c>
      <c r="B5202" s="21">
        <v>4</v>
      </c>
      <c r="C5202" s="21">
        <v>3</v>
      </c>
      <c r="D5202" s="21" t="s">
        <v>78</v>
      </c>
      <c r="E5202" s="21" t="s">
        <v>73</v>
      </c>
      <c r="F5202" s="21" t="s">
        <v>72</v>
      </c>
      <c r="G5202" s="21">
        <v>4</v>
      </c>
      <c r="H5202" s="21">
        <v>14</v>
      </c>
    </row>
    <row r="5203" spans="1:8" x14ac:dyDescent="0.25">
      <c r="A5203" s="21">
        <v>2035</v>
      </c>
      <c r="B5203" s="21">
        <v>4</v>
      </c>
      <c r="C5203" s="21">
        <v>3</v>
      </c>
      <c r="D5203" s="21" t="s">
        <v>78</v>
      </c>
      <c r="E5203" s="21" t="s">
        <v>76</v>
      </c>
      <c r="F5203" s="21" t="s">
        <v>71</v>
      </c>
      <c r="G5203" s="21">
        <v>0</v>
      </c>
      <c r="H5203" s="21">
        <v>2</v>
      </c>
    </row>
    <row r="5204" spans="1:8" x14ac:dyDescent="0.25">
      <c r="A5204" s="21">
        <v>2035</v>
      </c>
      <c r="B5204" s="21">
        <v>4</v>
      </c>
      <c r="C5204" s="21">
        <v>3</v>
      </c>
      <c r="D5204" s="21" t="s">
        <v>78</v>
      </c>
      <c r="E5204" s="21" t="s">
        <v>76</v>
      </c>
      <c r="F5204" s="21" t="s">
        <v>71</v>
      </c>
      <c r="G5204" s="21">
        <v>1</v>
      </c>
      <c r="H5204" s="21">
        <v>4</v>
      </c>
    </row>
    <row r="5205" spans="1:8" x14ac:dyDescent="0.25">
      <c r="A5205" s="21">
        <v>2035</v>
      </c>
      <c r="B5205" s="21">
        <v>4</v>
      </c>
      <c r="C5205" s="21">
        <v>3</v>
      </c>
      <c r="D5205" s="21" t="s">
        <v>78</v>
      </c>
      <c r="E5205" s="21" t="s">
        <v>76</v>
      </c>
      <c r="F5205" s="21" t="s">
        <v>71</v>
      </c>
      <c r="G5205" s="21">
        <v>2</v>
      </c>
      <c r="H5205" s="21">
        <v>1</v>
      </c>
    </row>
    <row r="5206" spans="1:8" x14ac:dyDescent="0.25">
      <c r="A5206" s="21">
        <v>2035</v>
      </c>
      <c r="B5206" s="21">
        <v>4</v>
      </c>
      <c r="C5206" s="21">
        <v>3</v>
      </c>
      <c r="D5206" s="21" t="s">
        <v>78</v>
      </c>
      <c r="E5206" s="21" t="s">
        <v>76</v>
      </c>
      <c r="F5206" s="21" t="s">
        <v>71</v>
      </c>
      <c r="G5206" s="21">
        <v>3</v>
      </c>
      <c r="H5206" s="21">
        <v>2</v>
      </c>
    </row>
    <row r="5207" spans="1:8" x14ac:dyDescent="0.25">
      <c r="A5207" s="21">
        <v>2035</v>
      </c>
      <c r="B5207" s="21">
        <v>4</v>
      </c>
      <c r="C5207" s="21">
        <v>3</v>
      </c>
      <c r="D5207" s="21" t="s">
        <v>78</v>
      </c>
      <c r="E5207" s="21" t="s">
        <v>76</v>
      </c>
      <c r="F5207" s="21" t="s">
        <v>71</v>
      </c>
      <c r="G5207" s="21">
        <v>4</v>
      </c>
      <c r="H5207" s="21">
        <v>1</v>
      </c>
    </row>
    <row r="5208" spans="1:8" x14ac:dyDescent="0.25">
      <c r="A5208" s="21">
        <v>2035</v>
      </c>
      <c r="B5208" s="21">
        <v>4</v>
      </c>
      <c r="C5208" s="21">
        <v>3</v>
      </c>
      <c r="D5208" s="21" t="s">
        <v>78</v>
      </c>
      <c r="E5208" s="21" t="s">
        <v>76</v>
      </c>
      <c r="F5208" s="21" t="s">
        <v>72</v>
      </c>
      <c r="G5208" s="21">
        <v>0</v>
      </c>
      <c r="H5208" s="21">
        <v>8</v>
      </c>
    </row>
    <row r="5209" spans="1:8" x14ac:dyDescent="0.25">
      <c r="A5209" s="21">
        <v>2035</v>
      </c>
      <c r="B5209" s="21">
        <v>4</v>
      </c>
      <c r="C5209" s="21">
        <v>3</v>
      </c>
      <c r="D5209" s="21" t="s">
        <v>78</v>
      </c>
      <c r="E5209" s="21" t="s">
        <v>76</v>
      </c>
      <c r="F5209" s="21" t="s">
        <v>72</v>
      </c>
      <c r="G5209" s="21">
        <v>1</v>
      </c>
      <c r="H5209" s="21">
        <v>13</v>
      </c>
    </row>
    <row r="5210" spans="1:8" x14ac:dyDescent="0.25">
      <c r="A5210" s="21">
        <v>2035</v>
      </c>
      <c r="B5210" s="21">
        <v>4</v>
      </c>
      <c r="C5210" s="21">
        <v>3</v>
      </c>
      <c r="D5210" s="21" t="s">
        <v>78</v>
      </c>
      <c r="E5210" s="21" t="s">
        <v>76</v>
      </c>
      <c r="F5210" s="21" t="s">
        <v>72</v>
      </c>
      <c r="G5210" s="21">
        <v>2</v>
      </c>
      <c r="H5210" s="21">
        <v>12</v>
      </c>
    </row>
    <row r="5211" spans="1:8" x14ac:dyDescent="0.25">
      <c r="A5211" s="21">
        <v>2035</v>
      </c>
      <c r="B5211" s="21">
        <v>4</v>
      </c>
      <c r="C5211" s="21">
        <v>3</v>
      </c>
      <c r="D5211" s="21" t="s">
        <v>78</v>
      </c>
      <c r="E5211" s="21" t="s">
        <v>76</v>
      </c>
      <c r="F5211" s="21" t="s">
        <v>72</v>
      </c>
      <c r="G5211" s="21">
        <v>3</v>
      </c>
      <c r="H5211" s="21">
        <v>9</v>
      </c>
    </row>
    <row r="5212" spans="1:8" x14ac:dyDescent="0.25">
      <c r="A5212" s="21">
        <v>2035</v>
      </c>
      <c r="B5212" s="21">
        <v>4</v>
      </c>
      <c r="C5212" s="21">
        <v>3</v>
      </c>
      <c r="D5212" s="21" t="s">
        <v>78</v>
      </c>
      <c r="E5212" s="21" t="s">
        <v>76</v>
      </c>
      <c r="F5212" s="21" t="s">
        <v>72</v>
      </c>
      <c r="G5212" s="21">
        <v>4</v>
      </c>
      <c r="H5212" s="21">
        <v>6</v>
      </c>
    </row>
    <row r="5213" spans="1:8" x14ac:dyDescent="0.25">
      <c r="A5213" s="21">
        <v>2035</v>
      </c>
      <c r="B5213" s="21">
        <v>4</v>
      </c>
      <c r="C5213" s="21">
        <v>4</v>
      </c>
      <c r="D5213" s="21" t="s">
        <v>75</v>
      </c>
      <c r="E5213" s="21" t="s">
        <v>70</v>
      </c>
      <c r="F5213" s="21" t="s">
        <v>71</v>
      </c>
      <c r="G5213" s="21">
        <v>0</v>
      </c>
      <c r="H5213" s="21">
        <v>281</v>
      </c>
    </row>
    <row r="5214" spans="1:8" x14ac:dyDescent="0.25">
      <c r="A5214" s="21">
        <v>2035</v>
      </c>
      <c r="B5214" s="21">
        <v>4</v>
      </c>
      <c r="C5214" s="21">
        <v>4</v>
      </c>
      <c r="D5214" s="21" t="s">
        <v>75</v>
      </c>
      <c r="E5214" s="21" t="s">
        <v>70</v>
      </c>
      <c r="F5214" s="21" t="s">
        <v>71</v>
      </c>
      <c r="G5214" s="21">
        <v>1</v>
      </c>
      <c r="H5214" s="21">
        <v>7039</v>
      </c>
    </row>
    <row r="5215" spans="1:8" x14ac:dyDescent="0.25">
      <c r="A5215" s="21">
        <v>2035</v>
      </c>
      <c r="B5215" s="21">
        <v>4</v>
      </c>
      <c r="C5215" s="21">
        <v>4</v>
      </c>
      <c r="D5215" s="21" t="s">
        <v>75</v>
      </c>
      <c r="E5215" s="21" t="s">
        <v>70</v>
      </c>
      <c r="F5215" s="21" t="s">
        <v>71</v>
      </c>
      <c r="G5215" s="21">
        <v>2</v>
      </c>
      <c r="H5215" s="21">
        <v>21329</v>
      </c>
    </row>
    <row r="5216" spans="1:8" x14ac:dyDescent="0.25">
      <c r="A5216" s="21">
        <v>2035</v>
      </c>
      <c r="B5216" s="21">
        <v>4</v>
      </c>
      <c r="C5216" s="21">
        <v>4</v>
      </c>
      <c r="D5216" s="21" t="s">
        <v>75</v>
      </c>
      <c r="E5216" s="21" t="s">
        <v>70</v>
      </c>
      <c r="F5216" s="21" t="s">
        <v>71</v>
      </c>
      <c r="G5216" s="21">
        <v>3</v>
      </c>
      <c r="H5216" s="21">
        <v>8667</v>
      </c>
    </row>
    <row r="5217" spans="1:8" x14ac:dyDescent="0.25">
      <c r="A5217" s="21">
        <v>2035</v>
      </c>
      <c r="B5217" s="21">
        <v>4</v>
      </c>
      <c r="C5217" s="21">
        <v>4</v>
      </c>
      <c r="D5217" s="21" t="s">
        <v>75</v>
      </c>
      <c r="E5217" s="21" t="s">
        <v>70</v>
      </c>
      <c r="F5217" s="21" t="s">
        <v>71</v>
      </c>
      <c r="G5217" s="21">
        <v>4</v>
      </c>
      <c r="H5217" s="21">
        <v>4607</v>
      </c>
    </row>
    <row r="5218" spans="1:8" x14ac:dyDescent="0.25">
      <c r="A5218" s="21">
        <v>2035</v>
      </c>
      <c r="B5218" s="21">
        <v>4</v>
      </c>
      <c r="C5218" s="21">
        <v>4</v>
      </c>
      <c r="D5218" s="21" t="s">
        <v>75</v>
      </c>
      <c r="E5218" s="21" t="s">
        <v>70</v>
      </c>
      <c r="F5218" s="21" t="s">
        <v>72</v>
      </c>
      <c r="G5218" s="21">
        <v>0</v>
      </c>
      <c r="H5218" s="21">
        <v>267</v>
      </c>
    </row>
    <row r="5219" spans="1:8" x14ac:dyDescent="0.25">
      <c r="A5219" s="21">
        <v>2035</v>
      </c>
      <c r="B5219" s="21">
        <v>4</v>
      </c>
      <c r="C5219" s="21">
        <v>4</v>
      </c>
      <c r="D5219" s="21" t="s">
        <v>75</v>
      </c>
      <c r="E5219" s="21" t="s">
        <v>70</v>
      </c>
      <c r="F5219" s="21" t="s">
        <v>72</v>
      </c>
      <c r="G5219" s="21">
        <v>1</v>
      </c>
      <c r="H5219" s="21">
        <v>10155</v>
      </c>
    </row>
    <row r="5220" spans="1:8" x14ac:dyDescent="0.25">
      <c r="A5220" s="21">
        <v>2035</v>
      </c>
      <c r="B5220" s="21">
        <v>4</v>
      </c>
      <c r="C5220" s="21">
        <v>4</v>
      </c>
      <c r="D5220" s="21" t="s">
        <v>75</v>
      </c>
      <c r="E5220" s="21" t="s">
        <v>70</v>
      </c>
      <c r="F5220" s="21" t="s">
        <v>72</v>
      </c>
      <c r="G5220" s="21">
        <v>2</v>
      </c>
      <c r="H5220" s="21">
        <v>22570</v>
      </c>
    </row>
    <row r="5221" spans="1:8" x14ac:dyDescent="0.25">
      <c r="A5221" s="21">
        <v>2035</v>
      </c>
      <c r="B5221" s="21">
        <v>4</v>
      </c>
      <c r="C5221" s="21">
        <v>4</v>
      </c>
      <c r="D5221" s="21" t="s">
        <v>75</v>
      </c>
      <c r="E5221" s="21" t="s">
        <v>70</v>
      </c>
      <c r="F5221" s="21" t="s">
        <v>72</v>
      </c>
      <c r="G5221" s="21">
        <v>3</v>
      </c>
      <c r="H5221" s="21">
        <v>9403</v>
      </c>
    </row>
    <row r="5222" spans="1:8" x14ac:dyDescent="0.25">
      <c r="A5222" s="21">
        <v>2035</v>
      </c>
      <c r="B5222" s="21">
        <v>4</v>
      </c>
      <c r="C5222" s="21">
        <v>4</v>
      </c>
      <c r="D5222" s="21" t="s">
        <v>75</v>
      </c>
      <c r="E5222" s="21" t="s">
        <v>70</v>
      </c>
      <c r="F5222" s="21" t="s">
        <v>72</v>
      </c>
      <c r="G5222" s="21">
        <v>4</v>
      </c>
      <c r="H5222" s="21">
        <v>4254</v>
      </c>
    </row>
    <row r="5223" spans="1:8" x14ac:dyDescent="0.25">
      <c r="A5223" s="21">
        <v>2035</v>
      </c>
      <c r="B5223" s="21">
        <v>4</v>
      </c>
      <c r="C5223" s="21">
        <v>4</v>
      </c>
      <c r="D5223" s="21" t="s">
        <v>75</v>
      </c>
      <c r="E5223" s="21" t="s">
        <v>74</v>
      </c>
      <c r="F5223" s="21" t="s">
        <v>71</v>
      </c>
      <c r="G5223" s="21">
        <v>0</v>
      </c>
      <c r="H5223" s="21">
        <v>1424</v>
      </c>
    </row>
    <row r="5224" spans="1:8" x14ac:dyDescent="0.25">
      <c r="A5224" s="21">
        <v>2035</v>
      </c>
      <c r="B5224" s="21">
        <v>4</v>
      </c>
      <c r="C5224" s="21">
        <v>4</v>
      </c>
      <c r="D5224" s="21" t="s">
        <v>75</v>
      </c>
      <c r="E5224" s="21" t="s">
        <v>74</v>
      </c>
      <c r="F5224" s="21" t="s">
        <v>71</v>
      </c>
      <c r="G5224" s="21">
        <v>1</v>
      </c>
      <c r="H5224" s="21">
        <v>3920</v>
      </c>
    </row>
    <row r="5225" spans="1:8" x14ac:dyDescent="0.25">
      <c r="A5225" s="21">
        <v>2035</v>
      </c>
      <c r="B5225" s="21">
        <v>4</v>
      </c>
      <c r="C5225" s="21">
        <v>4</v>
      </c>
      <c r="D5225" s="21" t="s">
        <v>75</v>
      </c>
      <c r="E5225" s="21" t="s">
        <v>74</v>
      </c>
      <c r="F5225" s="21" t="s">
        <v>71</v>
      </c>
      <c r="G5225" s="21">
        <v>2</v>
      </c>
      <c r="H5225" s="21">
        <v>6993</v>
      </c>
    </row>
    <row r="5226" spans="1:8" x14ac:dyDescent="0.25">
      <c r="A5226" s="21">
        <v>2035</v>
      </c>
      <c r="B5226" s="21">
        <v>4</v>
      </c>
      <c r="C5226" s="21">
        <v>4</v>
      </c>
      <c r="D5226" s="21" t="s">
        <v>75</v>
      </c>
      <c r="E5226" s="21" t="s">
        <v>74</v>
      </c>
      <c r="F5226" s="21" t="s">
        <v>71</v>
      </c>
      <c r="G5226" s="21">
        <v>3</v>
      </c>
      <c r="H5226" s="21">
        <v>2748</v>
      </c>
    </row>
    <row r="5227" spans="1:8" x14ac:dyDescent="0.25">
      <c r="A5227" s="21">
        <v>2035</v>
      </c>
      <c r="B5227" s="21">
        <v>4</v>
      </c>
      <c r="C5227" s="21">
        <v>4</v>
      </c>
      <c r="D5227" s="21" t="s">
        <v>75</v>
      </c>
      <c r="E5227" s="21" t="s">
        <v>74</v>
      </c>
      <c r="F5227" s="21" t="s">
        <v>71</v>
      </c>
      <c r="G5227" s="21">
        <v>4</v>
      </c>
      <c r="H5227" s="21">
        <v>1462</v>
      </c>
    </row>
    <row r="5228" spans="1:8" x14ac:dyDescent="0.25">
      <c r="A5228" s="21">
        <v>2035</v>
      </c>
      <c r="B5228" s="21">
        <v>4</v>
      </c>
      <c r="C5228" s="21">
        <v>4</v>
      </c>
      <c r="D5228" s="21" t="s">
        <v>75</v>
      </c>
      <c r="E5228" s="21" t="s">
        <v>74</v>
      </c>
      <c r="F5228" s="21" t="s">
        <v>72</v>
      </c>
      <c r="G5228" s="21">
        <v>0</v>
      </c>
      <c r="H5228" s="21">
        <v>380</v>
      </c>
    </row>
    <row r="5229" spans="1:8" x14ac:dyDescent="0.25">
      <c r="A5229" s="21">
        <v>2035</v>
      </c>
      <c r="B5229" s="21">
        <v>4</v>
      </c>
      <c r="C5229" s="21">
        <v>4</v>
      </c>
      <c r="D5229" s="21" t="s">
        <v>75</v>
      </c>
      <c r="E5229" s="21" t="s">
        <v>74</v>
      </c>
      <c r="F5229" s="21" t="s">
        <v>72</v>
      </c>
      <c r="G5229" s="21">
        <v>1</v>
      </c>
      <c r="H5229" s="21">
        <v>1105</v>
      </c>
    </row>
    <row r="5230" spans="1:8" x14ac:dyDescent="0.25">
      <c r="A5230" s="21">
        <v>2035</v>
      </c>
      <c r="B5230" s="21">
        <v>4</v>
      </c>
      <c r="C5230" s="21">
        <v>4</v>
      </c>
      <c r="D5230" s="21" t="s">
        <v>75</v>
      </c>
      <c r="E5230" s="21" t="s">
        <v>74</v>
      </c>
      <c r="F5230" s="21" t="s">
        <v>72</v>
      </c>
      <c r="G5230" s="21">
        <v>2</v>
      </c>
      <c r="H5230" s="21">
        <v>1067</v>
      </c>
    </row>
    <row r="5231" spans="1:8" x14ac:dyDescent="0.25">
      <c r="A5231" s="21">
        <v>2035</v>
      </c>
      <c r="B5231" s="21">
        <v>4</v>
      </c>
      <c r="C5231" s="21">
        <v>4</v>
      </c>
      <c r="D5231" s="21" t="s">
        <v>75</v>
      </c>
      <c r="E5231" s="21" t="s">
        <v>74</v>
      </c>
      <c r="F5231" s="21" t="s">
        <v>72</v>
      </c>
      <c r="G5231" s="21">
        <v>3</v>
      </c>
      <c r="H5231" s="21">
        <v>330</v>
      </c>
    </row>
    <row r="5232" spans="1:8" x14ac:dyDescent="0.25">
      <c r="A5232" s="21">
        <v>2035</v>
      </c>
      <c r="B5232" s="21">
        <v>4</v>
      </c>
      <c r="C5232" s="21">
        <v>4</v>
      </c>
      <c r="D5232" s="21" t="s">
        <v>75</v>
      </c>
      <c r="E5232" s="21" t="s">
        <v>74</v>
      </c>
      <c r="F5232" s="21" t="s">
        <v>72</v>
      </c>
      <c r="G5232" s="21">
        <v>4</v>
      </c>
      <c r="H5232" s="21">
        <v>203</v>
      </c>
    </row>
    <row r="5233" spans="1:8" x14ac:dyDescent="0.25">
      <c r="A5233" s="21">
        <v>2035</v>
      </c>
      <c r="B5233" s="21">
        <v>4</v>
      </c>
      <c r="C5233" s="21">
        <v>4</v>
      </c>
      <c r="D5233" s="21" t="s">
        <v>75</v>
      </c>
      <c r="E5233" s="21" t="s">
        <v>73</v>
      </c>
      <c r="F5233" s="21" t="s">
        <v>71</v>
      </c>
      <c r="G5233" s="21">
        <v>0</v>
      </c>
      <c r="H5233" s="21">
        <v>557</v>
      </c>
    </row>
    <row r="5234" spans="1:8" x14ac:dyDescent="0.25">
      <c r="A5234" s="21">
        <v>2035</v>
      </c>
      <c r="B5234" s="21">
        <v>4</v>
      </c>
      <c r="C5234" s="21">
        <v>4</v>
      </c>
      <c r="D5234" s="21" t="s">
        <v>75</v>
      </c>
      <c r="E5234" s="21" t="s">
        <v>73</v>
      </c>
      <c r="F5234" s="21" t="s">
        <v>71</v>
      </c>
      <c r="G5234" s="21">
        <v>1</v>
      </c>
      <c r="H5234" s="21">
        <v>14644</v>
      </c>
    </row>
    <row r="5235" spans="1:8" x14ac:dyDescent="0.25">
      <c r="A5235" s="21">
        <v>2035</v>
      </c>
      <c r="B5235" s="21">
        <v>4</v>
      </c>
      <c r="C5235" s="21">
        <v>4</v>
      </c>
      <c r="D5235" s="21" t="s">
        <v>75</v>
      </c>
      <c r="E5235" s="21" t="s">
        <v>73</v>
      </c>
      <c r="F5235" s="21" t="s">
        <v>71</v>
      </c>
      <c r="G5235" s="21">
        <v>2</v>
      </c>
      <c r="H5235" s="21">
        <v>34985</v>
      </c>
    </row>
    <row r="5236" spans="1:8" x14ac:dyDescent="0.25">
      <c r="A5236" s="21">
        <v>2035</v>
      </c>
      <c r="B5236" s="21">
        <v>4</v>
      </c>
      <c r="C5236" s="21">
        <v>4</v>
      </c>
      <c r="D5236" s="21" t="s">
        <v>75</v>
      </c>
      <c r="E5236" s="21" t="s">
        <v>73</v>
      </c>
      <c r="F5236" s="21" t="s">
        <v>71</v>
      </c>
      <c r="G5236" s="21">
        <v>3</v>
      </c>
      <c r="H5236" s="21">
        <v>17734</v>
      </c>
    </row>
    <row r="5237" spans="1:8" x14ac:dyDescent="0.25">
      <c r="A5237" s="21">
        <v>2035</v>
      </c>
      <c r="B5237" s="21">
        <v>4</v>
      </c>
      <c r="C5237" s="21">
        <v>4</v>
      </c>
      <c r="D5237" s="21" t="s">
        <v>75</v>
      </c>
      <c r="E5237" s="21" t="s">
        <v>73</v>
      </c>
      <c r="F5237" s="21" t="s">
        <v>71</v>
      </c>
      <c r="G5237" s="21">
        <v>4</v>
      </c>
      <c r="H5237" s="21">
        <v>11723</v>
      </c>
    </row>
    <row r="5238" spans="1:8" x14ac:dyDescent="0.25">
      <c r="A5238" s="21">
        <v>2035</v>
      </c>
      <c r="B5238" s="21">
        <v>4</v>
      </c>
      <c r="C5238" s="21">
        <v>4</v>
      </c>
      <c r="D5238" s="21" t="s">
        <v>75</v>
      </c>
      <c r="E5238" s="21" t="s">
        <v>73</v>
      </c>
      <c r="F5238" s="21" t="s">
        <v>72</v>
      </c>
      <c r="G5238" s="21">
        <v>0</v>
      </c>
      <c r="H5238" s="21">
        <v>240</v>
      </c>
    </row>
    <row r="5239" spans="1:8" x14ac:dyDescent="0.25">
      <c r="A5239" s="21">
        <v>2035</v>
      </c>
      <c r="B5239" s="21">
        <v>4</v>
      </c>
      <c r="C5239" s="21">
        <v>4</v>
      </c>
      <c r="D5239" s="21" t="s">
        <v>75</v>
      </c>
      <c r="E5239" s="21" t="s">
        <v>73</v>
      </c>
      <c r="F5239" s="21" t="s">
        <v>72</v>
      </c>
      <c r="G5239" s="21">
        <v>1</v>
      </c>
      <c r="H5239" s="21">
        <v>1326</v>
      </c>
    </row>
    <row r="5240" spans="1:8" x14ac:dyDescent="0.25">
      <c r="A5240" s="21">
        <v>2035</v>
      </c>
      <c r="B5240" s="21">
        <v>4</v>
      </c>
      <c r="C5240" s="21">
        <v>4</v>
      </c>
      <c r="D5240" s="21" t="s">
        <v>75</v>
      </c>
      <c r="E5240" s="21" t="s">
        <v>73</v>
      </c>
      <c r="F5240" s="21" t="s">
        <v>72</v>
      </c>
      <c r="G5240" s="21">
        <v>2</v>
      </c>
      <c r="H5240" s="21">
        <v>4578</v>
      </c>
    </row>
    <row r="5241" spans="1:8" x14ac:dyDescent="0.25">
      <c r="A5241" s="21">
        <v>2035</v>
      </c>
      <c r="B5241" s="21">
        <v>4</v>
      </c>
      <c r="C5241" s="21">
        <v>4</v>
      </c>
      <c r="D5241" s="21" t="s">
        <v>75</v>
      </c>
      <c r="E5241" s="21" t="s">
        <v>73</v>
      </c>
      <c r="F5241" s="21" t="s">
        <v>72</v>
      </c>
      <c r="G5241" s="21">
        <v>3</v>
      </c>
      <c r="H5241" s="21">
        <v>2288</v>
      </c>
    </row>
    <row r="5242" spans="1:8" x14ac:dyDescent="0.25">
      <c r="A5242" s="21">
        <v>2035</v>
      </c>
      <c r="B5242" s="21">
        <v>4</v>
      </c>
      <c r="C5242" s="21">
        <v>4</v>
      </c>
      <c r="D5242" s="21" t="s">
        <v>75</v>
      </c>
      <c r="E5242" s="21" t="s">
        <v>73</v>
      </c>
      <c r="F5242" s="21" t="s">
        <v>72</v>
      </c>
      <c r="G5242" s="21">
        <v>4</v>
      </c>
      <c r="H5242" s="21">
        <v>1291</v>
      </c>
    </row>
    <row r="5243" spans="1:8" x14ac:dyDescent="0.25">
      <c r="A5243" s="21">
        <v>2035</v>
      </c>
      <c r="B5243" s="21">
        <v>4</v>
      </c>
      <c r="C5243" s="21">
        <v>4</v>
      </c>
      <c r="D5243" s="21" t="s">
        <v>75</v>
      </c>
      <c r="E5243" s="21" t="s">
        <v>76</v>
      </c>
      <c r="F5243" s="21" t="s">
        <v>71</v>
      </c>
      <c r="G5243" s="21">
        <v>0</v>
      </c>
      <c r="H5243" s="21">
        <v>1083</v>
      </c>
    </row>
    <row r="5244" spans="1:8" x14ac:dyDescent="0.25">
      <c r="A5244" s="21">
        <v>2035</v>
      </c>
      <c r="B5244" s="21">
        <v>4</v>
      </c>
      <c r="C5244" s="21">
        <v>4</v>
      </c>
      <c r="D5244" s="21" t="s">
        <v>75</v>
      </c>
      <c r="E5244" s="21" t="s">
        <v>76</v>
      </c>
      <c r="F5244" s="21" t="s">
        <v>71</v>
      </c>
      <c r="G5244" s="21">
        <v>1</v>
      </c>
      <c r="H5244" s="21">
        <v>3043</v>
      </c>
    </row>
    <row r="5245" spans="1:8" x14ac:dyDescent="0.25">
      <c r="A5245" s="21">
        <v>2035</v>
      </c>
      <c r="B5245" s="21">
        <v>4</v>
      </c>
      <c r="C5245" s="21">
        <v>4</v>
      </c>
      <c r="D5245" s="21" t="s">
        <v>75</v>
      </c>
      <c r="E5245" s="21" t="s">
        <v>76</v>
      </c>
      <c r="F5245" s="21" t="s">
        <v>71</v>
      </c>
      <c r="G5245" s="21">
        <v>2</v>
      </c>
      <c r="H5245" s="21">
        <v>4428</v>
      </c>
    </row>
    <row r="5246" spans="1:8" x14ac:dyDescent="0.25">
      <c r="A5246" s="21">
        <v>2035</v>
      </c>
      <c r="B5246" s="21">
        <v>4</v>
      </c>
      <c r="C5246" s="21">
        <v>4</v>
      </c>
      <c r="D5246" s="21" t="s">
        <v>75</v>
      </c>
      <c r="E5246" s="21" t="s">
        <v>76</v>
      </c>
      <c r="F5246" s="21" t="s">
        <v>71</v>
      </c>
      <c r="G5246" s="21">
        <v>3</v>
      </c>
      <c r="H5246" s="21">
        <v>1538</v>
      </c>
    </row>
    <row r="5247" spans="1:8" x14ac:dyDescent="0.25">
      <c r="A5247" s="21">
        <v>2035</v>
      </c>
      <c r="B5247" s="21">
        <v>4</v>
      </c>
      <c r="C5247" s="21">
        <v>4</v>
      </c>
      <c r="D5247" s="21" t="s">
        <v>75</v>
      </c>
      <c r="E5247" s="21" t="s">
        <v>76</v>
      </c>
      <c r="F5247" s="21" t="s">
        <v>71</v>
      </c>
      <c r="G5247" s="21">
        <v>4</v>
      </c>
      <c r="H5247" s="21">
        <v>754</v>
      </c>
    </row>
    <row r="5248" spans="1:8" x14ac:dyDescent="0.25">
      <c r="A5248" s="21">
        <v>2035</v>
      </c>
      <c r="B5248" s="21">
        <v>4</v>
      </c>
      <c r="C5248" s="21">
        <v>4</v>
      </c>
      <c r="D5248" s="21" t="s">
        <v>75</v>
      </c>
      <c r="E5248" s="21" t="s">
        <v>76</v>
      </c>
      <c r="F5248" s="21" t="s">
        <v>72</v>
      </c>
      <c r="G5248" s="21">
        <v>0</v>
      </c>
      <c r="H5248" s="21">
        <v>447</v>
      </c>
    </row>
    <row r="5249" spans="1:8" x14ac:dyDescent="0.25">
      <c r="A5249" s="21">
        <v>2035</v>
      </c>
      <c r="B5249" s="21">
        <v>4</v>
      </c>
      <c r="C5249" s="21">
        <v>4</v>
      </c>
      <c r="D5249" s="21" t="s">
        <v>75</v>
      </c>
      <c r="E5249" s="21" t="s">
        <v>76</v>
      </c>
      <c r="F5249" s="21" t="s">
        <v>72</v>
      </c>
      <c r="G5249" s="21">
        <v>1</v>
      </c>
      <c r="H5249" s="21">
        <v>552</v>
      </c>
    </row>
    <row r="5250" spans="1:8" x14ac:dyDescent="0.25">
      <c r="A5250" s="21">
        <v>2035</v>
      </c>
      <c r="B5250" s="21">
        <v>4</v>
      </c>
      <c r="C5250" s="21">
        <v>4</v>
      </c>
      <c r="D5250" s="21" t="s">
        <v>75</v>
      </c>
      <c r="E5250" s="21" t="s">
        <v>76</v>
      </c>
      <c r="F5250" s="21" t="s">
        <v>72</v>
      </c>
      <c r="G5250" s="21">
        <v>2</v>
      </c>
      <c r="H5250" s="21">
        <v>816</v>
      </c>
    </row>
    <row r="5251" spans="1:8" x14ac:dyDescent="0.25">
      <c r="A5251" s="21">
        <v>2035</v>
      </c>
      <c r="B5251" s="21">
        <v>4</v>
      </c>
      <c r="C5251" s="21">
        <v>4</v>
      </c>
      <c r="D5251" s="21" t="s">
        <v>75</v>
      </c>
      <c r="E5251" s="21" t="s">
        <v>76</v>
      </c>
      <c r="F5251" s="21" t="s">
        <v>72</v>
      </c>
      <c r="G5251" s="21">
        <v>3</v>
      </c>
      <c r="H5251" s="21">
        <v>351</v>
      </c>
    </row>
    <row r="5252" spans="1:8" x14ac:dyDescent="0.25">
      <c r="A5252" s="21">
        <v>2035</v>
      </c>
      <c r="B5252" s="21">
        <v>4</v>
      </c>
      <c r="C5252" s="21">
        <v>4</v>
      </c>
      <c r="D5252" s="21" t="s">
        <v>75</v>
      </c>
      <c r="E5252" s="21" t="s">
        <v>76</v>
      </c>
      <c r="F5252" s="21" t="s">
        <v>72</v>
      </c>
      <c r="G5252" s="21">
        <v>4</v>
      </c>
      <c r="H5252" s="21">
        <v>182</v>
      </c>
    </row>
    <row r="5253" spans="1:8" x14ac:dyDescent="0.25">
      <c r="A5253" s="21">
        <v>2035</v>
      </c>
      <c r="B5253" s="21">
        <v>4</v>
      </c>
      <c r="C5253" s="21">
        <v>4</v>
      </c>
      <c r="D5253" s="21" t="s">
        <v>69</v>
      </c>
      <c r="E5253" s="21" t="s">
        <v>70</v>
      </c>
      <c r="F5253" s="21" t="s">
        <v>71</v>
      </c>
      <c r="G5253" s="21">
        <v>0</v>
      </c>
      <c r="H5253" s="21">
        <v>4</v>
      </c>
    </row>
    <row r="5254" spans="1:8" x14ac:dyDescent="0.25">
      <c r="A5254" s="21">
        <v>2035</v>
      </c>
      <c r="B5254" s="21">
        <v>4</v>
      </c>
      <c r="C5254" s="21">
        <v>4</v>
      </c>
      <c r="D5254" s="21" t="s">
        <v>69</v>
      </c>
      <c r="E5254" s="21" t="s">
        <v>70</v>
      </c>
      <c r="F5254" s="21" t="s">
        <v>71</v>
      </c>
      <c r="G5254" s="21">
        <v>1</v>
      </c>
      <c r="H5254" s="21">
        <v>214</v>
      </c>
    </row>
    <row r="5255" spans="1:8" x14ac:dyDescent="0.25">
      <c r="A5255" s="21">
        <v>2035</v>
      </c>
      <c r="B5255" s="21">
        <v>4</v>
      </c>
      <c r="C5255" s="21">
        <v>4</v>
      </c>
      <c r="D5255" s="21" t="s">
        <v>69</v>
      </c>
      <c r="E5255" s="21" t="s">
        <v>70</v>
      </c>
      <c r="F5255" s="21" t="s">
        <v>71</v>
      </c>
      <c r="G5255" s="21">
        <v>2</v>
      </c>
      <c r="H5255" s="21">
        <v>702</v>
      </c>
    </row>
    <row r="5256" spans="1:8" x14ac:dyDescent="0.25">
      <c r="A5256" s="21">
        <v>2035</v>
      </c>
      <c r="B5256" s="21">
        <v>4</v>
      </c>
      <c r="C5256" s="21">
        <v>4</v>
      </c>
      <c r="D5256" s="21" t="s">
        <v>69</v>
      </c>
      <c r="E5256" s="21" t="s">
        <v>70</v>
      </c>
      <c r="F5256" s="21" t="s">
        <v>71</v>
      </c>
      <c r="G5256" s="21">
        <v>3</v>
      </c>
      <c r="H5256" s="21">
        <v>248</v>
      </c>
    </row>
    <row r="5257" spans="1:8" x14ac:dyDescent="0.25">
      <c r="A5257" s="21">
        <v>2035</v>
      </c>
      <c r="B5257" s="21">
        <v>4</v>
      </c>
      <c r="C5257" s="21">
        <v>4</v>
      </c>
      <c r="D5257" s="21" t="s">
        <v>69</v>
      </c>
      <c r="E5257" s="21" t="s">
        <v>70</v>
      </c>
      <c r="F5257" s="21" t="s">
        <v>71</v>
      </c>
      <c r="G5257" s="21">
        <v>4</v>
      </c>
      <c r="H5257" s="21">
        <v>154</v>
      </c>
    </row>
    <row r="5258" spans="1:8" x14ac:dyDescent="0.25">
      <c r="A5258" s="21">
        <v>2035</v>
      </c>
      <c r="B5258" s="21">
        <v>4</v>
      </c>
      <c r="C5258" s="21">
        <v>4</v>
      </c>
      <c r="D5258" s="21" t="s">
        <v>69</v>
      </c>
      <c r="E5258" s="21" t="s">
        <v>70</v>
      </c>
      <c r="F5258" s="21" t="s">
        <v>72</v>
      </c>
      <c r="G5258" s="21">
        <v>0</v>
      </c>
      <c r="H5258" s="21">
        <v>69</v>
      </c>
    </row>
    <row r="5259" spans="1:8" x14ac:dyDescent="0.25">
      <c r="A5259" s="21">
        <v>2035</v>
      </c>
      <c r="B5259" s="21">
        <v>4</v>
      </c>
      <c r="C5259" s="21">
        <v>4</v>
      </c>
      <c r="D5259" s="21" t="s">
        <v>69</v>
      </c>
      <c r="E5259" s="21" t="s">
        <v>70</v>
      </c>
      <c r="F5259" s="21" t="s">
        <v>72</v>
      </c>
      <c r="G5259" s="21">
        <v>1</v>
      </c>
      <c r="H5259" s="21">
        <v>1484</v>
      </c>
    </row>
    <row r="5260" spans="1:8" x14ac:dyDescent="0.25">
      <c r="A5260" s="21">
        <v>2035</v>
      </c>
      <c r="B5260" s="21">
        <v>4</v>
      </c>
      <c r="C5260" s="21">
        <v>4</v>
      </c>
      <c r="D5260" s="21" t="s">
        <v>69</v>
      </c>
      <c r="E5260" s="21" t="s">
        <v>70</v>
      </c>
      <c r="F5260" s="21" t="s">
        <v>72</v>
      </c>
      <c r="G5260" s="21">
        <v>2</v>
      </c>
      <c r="H5260" s="21">
        <v>3878</v>
      </c>
    </row>
    <row r="5261" spans="1:8" x14ac:dyDescent="0.25">
      <c r="A5261" s="21">
        <v>2035</v>
      </c>
      <c r="B5261" s="21">
        <v>4</v>
      </c>
      <c r="C5261" s="21">
        <v>4</v>
      </c>
      <c r="D5261" s="21" t="s">
        <v>69</v>
      </c>
      <c r="E5261" s="21" t="s">
        <v>70</v>
      </c>
      <c r="F5261" s="21" t="s">
        <v>72</v>
      </c>
      <c r="G5261" s="21">
        <v>3</v>
      </c>
      <c r="H5261" s="21">
        <v>1581</v>
      </c>
    </row>
    <row r="5262" spans="1:8" x14ac:dyDescent="0.25">
      <c r="A5262" s="21">
        <v>2035</v>
      </c>
      <c r="B5262" s="21">
        <v>4</v>
      </c>
      <c r="C5262" s="21">
        <v>4</v>
      </c>
      <c r="D5262" s="21" t="s">
        <v>69</v>
      </c>
      <c r="E5262" s="21" t="s">
        <v>70</v>
      </c>
      <c r="F5262" s="21" t="s">
        <v>72</v>
      </c>
      <c r="G5262" s="21">
        <v>4</v>
      </c>
      <c r="H5262" s="21">
        <v>796</v>
      </c>
    </row>
    <row r="5263" spans="1:8" x14ac:dyDescent="0.25">
      <c r="A5263" s="21">
        <v>2035</v>
      </c>
      <c r="B5263" s="21">
        <v>4</v>
      </c>
      <c r="C5263" s="21">
        <v>4</v>
      </c>
      <c r="D5263" s="21" t="s">
        <v>69</v>
      </c>
      <c r="E5263" s="21" t="s">
        <v>74</v>
      </c>
      <c r="F5263" s="21" t="s">
        <v>71</v>
      </c>
      <c r="G5263" s="21">
        <v>0</v>
      </c>
      <c r="H5263" s="21">
        <v>52</v>
      </c>
    </row>
    <row r="5264" spans="1:8" x14ac:dyDescent="0.25">
      <c r="A5264" s="21">
        <v>2035</v>
      </c>
      <c r="B5264" s="21">
        <v>4</v>
      </c>
      <c r="C5264" s="21">
        <v>4</v>
      </c>
      <c r="D5264" s="21" t="s">
        <v>69</v>
      </c>
      <c r="E5264" s="21" t="s">
        <v>74</v>
      </c>
      <c r="F5264" s="21" t="s">
        <v>71</v>
      </c>
      <c r="G5264" s="21">
        <v>1</v>
      </c>
      <c r="H5264" s="21">
        <v>101</v>
      </c>
    </row>
    <row r="5265" spans="1:8" x14ac:dyDescent="0.25">
      <c r="A5265" s="21">
        <v>2035</v>
      </c>
      <c r="B5265" s="21">
        <v>4</v>
      </c>
      <c r="C5265" s="21">
        <v>4</v>
      </c>
      <c r="D5265" s="21" t="s">
        <v>69</v>
      </c>
      <c r="E5265" s="21" t="s">
        <v>74</v>
      </c>
      <c r="F5265" s="21" t="s">
        <v>71</v>
      </c>
      <c r="G5265" s="21">
        <v>2</v>
      </c>
      <c r="H5265" s="21">
        <v>215</v>
      </c>
    </row>
    <row r="5266" spans="1:8" x14ac:dyDescent="0.25">
      <c r="A5266" s="21">
        <v>2035</v>
      </c>
      <c r="B5266" s="21">
        <v>4</v>
      </c>
      <c r="C5266" s="21">
        <v>4</v>
      </c>
      <c r="D5266" s="21" t="s">
        <v>69</v>
      </c>
      <c r="E5266" s="21" t="s">
        <v>74</v>
      </c>
      <c r="F5266" s="21" t="s">
        <v>71</v>
      </c>
      <c r="G5266" s="21">
        <v>3</v>
      </c>
      <c r="H5266" s="21">
        <v>85</v>
      </c>
    </row>
    <row r="5267" spans="1:8" x14ac:dyDescent="0.25">
      <c r="A5267" s="21">
        <v>2035</v>
      </c>
      <c r="B5267" s="21">
        <v>4</v>
      </c>
      <c r="C5267" s="21">
        <v>4</v>
      </c>
      <c r="D5267" s="21" t="s">
        <v>69</v>
      </c>
      <c r="E5267" s="21" t="s">
        <v>74</v>
      </c>
      <c r="F5267" s="21" t="s">
        <v>71</v>
      </c>
      <c r="G5267" s="21">
        <v>4</v>
      </c>
      <c r="H5267" s="21">
        <v>49</v>
      </c>
    </row>
    <row r="5268" spans="1:8" x14ac:dyDescent="0.25">
      <c r="A5268" s="21">
        <v>2035</v>
      </c>
      <c r="B5268" s="21">
        <v>4</v>
      </c>
      <c r="C5268" s="21">
        <v>4</v>
      </c>
      <c r="D5268" s="21" t="s">
        <v>69</v>
      </c>
      <c r="E5268" s="21" t="s">
        <v>74</v>
      </c>
      <c r="F5268" s="21" t="s">
        <v>72</v>
      </c>
      <c r="G5268" s="21">
        <v>0</v>
      </c>
      <c r="H5268" s="21">
        <v>81</v>
      </c>
    </row>
    <row r="5269" spans="1:8" x14ac:dyDescent="0.25">
      <c r="A5269" s="21">
        <v>2035</v>
      </c>
      <c r="B5269" s="21">
        <v>4</v>
      </c>
      <c r="C5269" s="21">
        <v>4</v>
      </c>
      <c r="D5269" s="21" t="s">
        <v>69</v>
      </c>
      <c r="E5269" s="21" t="s">
        <v>74</v>
      </c>
      <c r="F5269" s="21" t="s">
        <v>72</v>
      </c>
      <c r="G5269" s="21">
        <v>1</v>
      </c>
      <c r="H5269" s="21">
        <v>113</v>
      </c>
    </row>
    <row r="5270" spans="1:8" x14ac:dyDescent="0.25">
      <c r="A5270" s="21">
        <v>2035</v>
      </c>
      <c r="B5270" s="21">
        <v>4</v>
      </c>
      <c r="C5270" s="21">
        <v>4</v>
      </c>
      <c r="D5270" s="21" t="s">
        <v>69</v>
      </c>
      <c r="E5270" s="21" t="s">
        <v>74</v>
      </c>
      <c r="F5270" s="21" t="s">
        <v>72</v>
      </c>
      <c r="G5270" s="21">
        <v>2</v>
      </c>
      <c r="H5270" s="21">
        <v>181</v>
      </c>
    </row>
    <row r="5271" spans="1:8" x14ac:dyDescent="0.25">
      <c r="A5271" s="21">
        <v>2035</v>
      </c>
      <c r="B5271" s="21">
        <v>4</v>
      </c>
      <c r="C5271" s="21">
        <v>4</v>
      </c>
      <c r="D5271" s="21" t="s">
        <v>69</v>
      </c>
      <c r="E5271" s="21" t="s">
        <v>74</v>
      </c>
      <c r="F5271" s="21" t="s">
        <v>72</v>
      </c>
      <c r="G5271" s="21">
        <v>3</v>
      </c>
      <c r="H5271" s="21">
        <v>62</v>
      </c>
    </row>
    <row r="5272" spans="1:8" x14ac:dyDescent="0.25">
      <c r="A5272" s="21">
        <v>2035</v>
      </c>
      <c r="B5272" s="21">
        <v>4</v>
      </c>
      <c r="C5272" s="21">
        <v>4</v>
      </c>
      <c r="D5272" s="21" t="s">
        <v>69</v>
      </c>
      <c r="E5272" s="21" t="s">
        <v>74</v>
      </c>
      <c r="F5272" s="21" t="s">
        <v>72</v>
      </c>
      <c r="G5272" s="21">
        <v>4</v>
      </c>
      <c r="H5272" s="21">
        <v>29</v>
      </c>
    </row>
    <row r="5273" spans="1:8" x14ac:dyDescent="0.25">
      <c r="A5273" s="21">
        <v>2035</v>
      </c>
      <c r="B5273" s="21">
        <v>4</v>
      </c>
      <c r="C5273" s="21">
        <v>4</v>
      </c>
      <c r="D5273" s="21" t="s">
        <v>69</v>
      </c>
      <c r="E5273" s="21" t="s">
        <v>73</v>
      </c>
      <c r="F5273" s="21" t="s">
        <v>71</v>
      </c>
      <c r="G5273" s="21">
        <v>0</v>
      </c>
      <c r="H5273" s="21">
        <v>10</v>
      </c>
    </row>
    <row r="5274" spans="1:8" x14ac:dyDescent="0.25">
      <c r="A5274" s="21">
        <v>2035</v>
      </c>
      <c r="B5274" s="21">
        <v>4</v>
      </c>
      <c r="C5274" s="21">
        <v>4</v>
      </c>
      <c r="D5274" s="21" t="s">
        <v>69</v>
      </c>
      <c r="E5274" s="21" t="s">
        <v>73</v>
      </c>
      <c r="F5274" s="21" t="s">
        <v>71</v>
      </c>
      <c r="G5274" s="21">
        <v>1</v>
      </c>
      <c r="H5274" s="21">
        <v>374</v>
      </c>
    </row>
    <row r="5275" spans="1:8" x14ac:dyDescent="0.25">
      <c r="A5275" s="21">
        <v>2035</v>
      </c>
      <c r="B5275" s="21">
        <v>4</v>
      </c>
      <c r="C5275" s="21">
        <v>4</v>
      </c>
      <c r="D5275" s="21" t="s">
        <v>69</v>
      </c>
      <c r="E5275" s="21" t="s">
        <v>73</v>
      </c>
      <c r="F5275" s="21" t="s">
        <v>71</v>
      </c>
      <c r="G5275" s="21">
        <v>2</v>
      </c>
      <c r="H5275" s="21">
        <v>810</v>
      </c>
    </row>
    <row r="5276" spans="1:8" x14ac:dyDescent="0.25">
      <c r="A5276" s="21">
        <v>2035</v>
      </c>
      <c r="B5276" s="21">
        <v>4</v>
      </c>
      <c r="C5276" s="21">
        <v>4</v>
      </c>
      <c r="D5276" s="21" t="s">
        <v>69</v>
      </c>
      <c r="E5276" s="21" t="s">
        <v>73</v>
      </c>
      <c r="F5276" s="21" t="s">
        <v>71</v>
      </c>
      <c r="G5276" s="21">
        <v>3</v>
      </c>
      <c r="H5276" s="21">
        <v>462</v>
      </c>
    </row>
    <row r="5277" spans="1:8" x14ac:dyDescent="0.25">
      <c r="A5277" s="21">
        <v>2035</v>
      </c>
      <c r="B5277" s="21">
        <v>4</v>
      </c>
      <c r="C5277" s="21">
        <v>4</v>
      </c>
      <c r="D5277" s="21" t="s">
        <v>69</v>
      </c>
      <c r="E5277" s="21" t="s">
        <v>73</v>
      </c>
      <c r="F5277" s="21" t="s">
        <v>71</v>
      </c>
      <c r="G5277" s="21">
        <v>4</v>
      </c>
      <c r="H5277" s="21">
        <v>327</v>
      </c>
    </row>
    <row r="5278" spans="1:8" x14ac:dyDescent="0.25">
      <c r="A5278" s="21">
        <v>2035</v>
      </c>
      <c r="B5278" s="21">
        <v>4</v>
      </c>
      <c r="C5278" s="21">
        <v>4</v>
      </c>
      <c r="D5278" s="21" t="s">
        <v>69</v>
      </c>
      <c r="E5278" s="21" t="s">
        <v>73</v>
      </c>
      <c r="F5278" s="21" t="s">
        <v>72</v>
      </c>
      <c r="G5278" s="21">
        <v>0</v>
      </c>
      <c r="H5278" s="21">
        <v>86</v>
      </c>
    </row>
    <row r="5279" spans="1:8" x14ac:dyDescent="0.25">
      <c r="A5279" s="21">
        <v>2035</v>
      </c>
      <c r="B5279" s="21">
        <v>4</v>
      </c>
      <c r="C5279" s="21">
        <v>4</v>
      </c>
      <c r="D5279" s="21" t="s">
        <v>69</v>
      </c>
      <c r="E5279" s="21" t="s">
        <v>73</v>
      </c>
      <c r="F5279" s="21" t="s">
        <v>72</v>
      </c>
      <c r="G5279" s="21">
        <v>1</v>
      </c>
      <c r="H5279" s="21">
        <v>168</v>
      </c>
    </row>
    <row r="5280" spans="1:8" x14ac:dyDescent="0.25">
      <c r="A5280" s="21">
        <v>2035</v>
      </c>
      <c r="B5280" s="21">
        <v>4</v>
      </c>
      <c r="C5280" s="21">
        <v>4</v>
      </c>
      <c r="D5280" s="21" t="s">
        <v>69</v>
      </c>
      <c r="E5280" s="21" t="s">
        <v>73</v>
      </c>
      <c r="F5280" s="21" t="s">
        <v>72</v>
      </c>
      <c r="G5280" s="21">
        <v>2</v>
      </c>
      <c r="H5280" s="21">
        <v>570</v>
      </c>
    </row>
    <row r="5281" spans="1:8" x14ac:dyDescent="0.25">
      <c r="A5281" s="21">
        <v>2035</v>
      </c>
      <c r="B5281" s="21">
        <v>4</v>
      </c>
      <c r="C5281" s="21">
        <v>4</v>
      </c>
      <c r="D5281" s="21" t="s">
        <v>69</v>
      </c>
      <c r="E5281" s="21" t="s">
        <v>73</v>
      </c>
      <c r="F5281" s="21" t="s">
        <v>72</v>
      </c>
      <c r="G5281" s="21">
        <v>3</v>
      </c>
      <c r="H5281" s="21">
        <v>289</v>
      </c>
    </row>
    <row r="5282" spans="1:8" x14ac:dyDescent="0.25">
      <c r="A5282" s="21">
        <v>2035</v>
      </c>
      <c r="B5282" s="21">
        <v>4</v>
      </c>
      <c r="C5282" s="21">
        <v>4</v>
      </c>
      <c r="D5282" s="21" t="s">
        <v>69</v>
      </c>
      <c r="E5282" s="21" t="s">
        <v>73</v>
      </c>
      <c r="F5282" s="21" t="s">
        <v>72</v>
      </c>
      <c r="G5282" s="21">
        <v>4</v>
      </c>
      <c r="H5282" s="21">
        <v>218</v>
      </c>
    </row>
    <row r="5283" spans="1:8" x14ac:dyDescent="0.25">
      <c r="A5283" s="21">
        <v>2035</v>
      </c>
      <c r="B5283" s="21">
        <v>4</v>
      </c>
      <c r="C5283" s="21">
        <v>4</v>
      </c>
      <c r="D5283" s="21" t="s">
        <v>69</v>
      </c>
      <c r="E5283" s="21" t="s">
        <v>76</v>
      </c>
      <c r="F5283" s="21" t="s">
        <v>71</v>
      </c>
      <c r="G5283" s="21">
        <v>0</v>
      </c>
      <c r="H5283" s="21">
        <v>46</v>
      </c>
    </row>
    <row r="5284" spans="1:8" x14ac:dyDescent="0.25">
      <c r="A5284" s="21">
        <v>2035</v>
      </c>
      <c r="B5284" s="21">
        <v>4</v>
      </c>
      <c r="C5284" s="21">
        <v>4</v>
      </c>
      <c r="D5284" s="21" t="s">
        <v>69</v>
      </c>
      <c r="E5284" s="21" t="s">
        <v>76</v>
      </c>
      <c r="F5284" s="21" t="s">
        <v>71</v>
      </c>
      <c r="G5284" s="21">
        <v>1</v>
      </c>
      <c r="H5284" s="21">
        <v>86</v>
      </c>
    </row>
    <row r="5285" spans="1:8" x14ac:dyDescent="0.25">
      <c r="A5285" s="21">
        <v>2035</v>
      </c>
      <c r="B5285" s="21">
        <v>4</v>
      </c>
      <c r="C5285" s="21">
        <v>4</v>
      </c>
      <c r="D5285" s="21" t="s">
        <v>69</v>
      </c>
      <c r="E5285" s="21" t="s">
        <v>76</v>
      </c>
      <c r="F5285" s="21" t="s">
        <v>71</v>
      </c>
      <c r="G5285" s="21">
        <v>2</v>
      </c>
      <c r="H5285" s="21">
        <v>121</v>
      </c>
    </row>
    <row r="5286" spans="1:8" x14ac:dyDescent="0.25">
      <c r="A5286" s="21">
        <v>2035</v>
      </c>
      <c r="B5286" s="21">
        <v>4</v>
      </c>
      <c r="C5286" s="21">
        <v>4</v>
      </c>
      <c r="D5286" s="21" t="s">
        <v>69</v>
      </c>
      <c r="E5286" s="21" t="s">
        <v>76</v>
      </c>
      <c r="F5286" s="21" t="s">
        <v>71</v>
      </c>
      <c r="G5286" s="21">
        <v>3</v>
      </c>
      <c r="H5286" s="21">
        <v>34</v>
      </c>
    </row>
    <row r="5287" spans="1:8" x14ac:dyDescent="0.25">
      <c r="A5287" s="21">
        <v>2035</v>
      </c>
      <c r="B5287" s="21">
        <v>4</v>
      </c>
      <c r="C5287" s="21">
        <v>4</v>
      </c>
      <c r="D5287" s="21" t="s">
        <v>69</v>
      </c>
      <c r="E5287" s="21" t="s">
        <v>76</v>
      </c>
      <c r="F5287" s="21" t="s">
        <v>71</v>
      </c>
      <c r="G5287" s="21">
        <v>4</v>
      </c>
      <c r="H5287" s="21">
        <v>15</v>
      </c>
    </row>
    <row r="5288" spans="1:8" x14ac:dyDescent="0.25">
      <c r="A5288" s="21">
        <v>2035</v>
      </c>
      <c r="B5288" s="21">
        <v>4</v>
      </c>
      <c r="C5288" s="21">
        <v>4</v>
      </c>
      <c r="D5288" s="21" t="s">
        <v>69</v>
      </c>
      <c r="E5288" s="21" t="s">
        <v>76</v>
      </c>
      <c r="F5288" s="21" t="s">
        <v>72</v>
      </c>
      <c r="G5288" s="21">
        <v>0</v>
      </c>
      <c r="H5288" s="21">
        <v>134</v>
      </c>
    </row>
    <row r="5289" spans="1:8" x14ac:dyDescent="0.25">
      <c r="A5289" s="21">
        <v>2035</v>
      </c>
      <c r="B5289" s="21">
        <v>4</v>
      </c>
      <c r="C5289" s="21">
        <v>4</v>
      </c>
      <c r="D5289" s="21" t="s">
        <v>69</v>
      </c>
      <c r="E5289" s="21" t="s">
        <v>76</v>
      </c>
      <c r="F5289" s="21" t="s">
        <v>72</v>
      </c>
      <c r="G5289" s="21">
        <v>1</v>
      </c>
      <c r="H5289" s="21">
        <v>133</v>
      </c>
    </row>
    <row r="5290" spans="1:8" x14ac:dyDescent="0.25">
      <c r="A5290" s="21">
        <v>2035</v>
      </c>
      <c r="B5290" s="21">
        <v>4</v>
      </c>
      <c r="C5290" s="21">
        <v>4</v>
      </c>
      <c r="D5290" s="21" t="s">
        <v>69</v>
      </c>
      <c r="E5290" s="21" t="s">
        <v>76</v>
      </c>
      <c r="F5290" s="21" t="s">
        <v>72</v>
      </c>
      <c r="G5290" s="21">
        <v>2</v>
      </c>
      <c r="H5290" s="21">
        <v>198</v>
      </c>
    </row>
    <row r="5291" spans="1:8" x14ac:dyDescent="0.25">
      <c r="A5291" s="21">
        <v>2035</v>
      </c>
      <c r="B5291" s="21">
        <v>4</v>
      </c>
      <c r="C5291" s="21">
        <v>4</v>
      </c>
      <c r="D5291" s="21" t="s">
        <v>69</v>
      </c>
      <c r="E5291" s="21" t="s">
        <v>76</v>
      </c>
      <c r="F5291" s="21" t="s">
        <v>72</v>
      </c>
      <c r="G5291" s="21">
        <v>3</v>
      </c>
      <c r="H5291" s="21">
        <v>59</v>
      </c>
    </row>
    <row r="5292" spans="1:8" x14ac:dyDescent="0.25">
      <c r="A5292" s="21">
        <v>2035</v>
      </c>
      <c r="B5292" s="21">
        <v>4</v>
      </c>
      <c r="C5292" s="21">
        <v>4</v>
      </c>
      <c r="D5292" s="21" t="s">
        <v>69</v>
      </c>
      <c r="E5292" s="21" t="s">
        <v>76</v>
      </c>
      <c r="F5292" s="21" t="s">
        <v>72</v>
      </c>
      <c r="G5292" s="21">
        <v>4</v>
      </c>
      <c r="H5292" s="21">
        <v>29</v>
      </c>
    </row>
    <row r="5293" spans="1:8" x14ac:dyDescent="0.25">
      <c r="A5293" s="21">
        <v>2035</v>
      </c>
      <c r="B5293" s="21">
        <v>4</v>
      </c>
      <c r="C5293" s="21">
        <v>4</v>
      </c>
      <c r="D5293" s="21" t="s">
        <v>77</v>
      </c>
      <c r="E5293" s="21" t="s">
        <v>70</v>
      </c>
      <c r="F5293" s="21" t="s">
        <v>71</v>
      </c>
      <c r="G5293" s="21">
        <v>0</v>
      </c>
      <c r="H5293" s="21">
        <v>1586</v>
      </c>
    </row>
    <row r="5294" spans="1:8" x14ac:dyDescent="0.25">
      <c r="A5294" s="21">
        <v>2035</v>
      </c>
      <c r="B5294" s="21">
        <v>4</v>
      </c>
      <c r="C5294" s="21">
        <v>4</v>
      </c>
      <c r="D5294" s="21" t="s">
        <v>77</v>
      </c>
      <c r="E5294" s="21" t="s">
        <v>70</v>
      </c>
      <c r="F5294" s="21" t="s">
        <v>71</v>
      </c>
      <c r="G5294" s="21">
        <v>1</v>
      </c>
      <c r="H5294" s="21">
        <v>36690</v>
      </c>
    </row>
    <row r="5295" spans="1:8" x14ac:dyDescent="0.25">
      <c r="A5295" s="21">
        <v>2035</v>
      </c>
      <c r="B5295" s="21">
        <v>4</v>
      </c>
      <c r="C5295" s="21">
        <v>4</v>
      </c>
      <c r="D5295" s="21" t="s">
        <v>77</v>
      </c>
      <c r="E5295" s="21" t="s">
        <v>70</v>
      </c>
      <c r="F5295" s="21" t="s">
        <v>71</v>
      </c>
      <c r="G5295" s="21">
        <v>2</v>
      </c>
      <c r="H5295" s="21">
        <v>94964</v>
      </c>
    </row>
    <row r="5296" spans="1:8" x14ac:dyDescent="0.25">
      <c r="A5296" s="21">
        <v>2035</v>
      </c>
      <c r="B5296" s="21">
        <v>4</v>
      </c>
      <c r="C5296" s="21">
        <v>4</v>
      </c>
      <c r="D5296" s="21" t="s">
        <v>77</v>
      </c>
      <c r="E5296" s="21" t="s">
        <v>70</v>
      </c>
      <c r="F5296" s="21" t="s">
        <v>71</v>
      </c>
      <c r="G5296" s="21">
        <v>3</v>
      </c>
      <c r="H5296" s="21">
        <v>34302</v>
      </c>
    </row>
    <row r="5297" spans="1:8" x14ac:dyDescent="0.25">
      <c r="A5297" s="21">
        <v>2035</v>
      </c>
      <c r="B5297" s="21">
        <v>4</v>
      </c>
      <c r="C5297" s="21">
        <v>4</v>
      </c>
      <c r="D5297" s="21" t="s">
        <v>77</v>
      </c>
      <c r="E5297" s="21" t="s">
        <v>70</v>
      </c>
      <c r="F5297" s="21" t="s">
        <v>71</v>
      </c>
      <c r="G5297" s="21">
        <v>4</v>
      </c>
      <c r="H5297" s="21">
        <v>15631</v>
      </c>
    </row>
    <row r="5298" spans="1:8" x14ac:dyDescent="0.25">
      <c r="A5298" s="21">
        <v>2035</v>
      </c>
      <c r="B5298" s="21">
        <v>4</v>
      </c>
      <c r="C5298" s="21">
        <v>4</v>
      </c>
      <c r="D5298" s="21" t="s">
        <v>77</v>
      </c>
      <c r="E5298" s="21" t="s">
        <v>70</v>
      </c>
      <c r="F5298" s="21" t="s">
        <v>72</v>
      </c>
      <c r="G5298" s="21">
        <v>0</v>
      </c>
      <c r="H5298" s="21">
        <v>352</v>
      </c>
    </row>
    <row r="5299" spans="1:8" x14ac:dyDescent="0.25">
      <c r="A5299" s="21">
        <v>2035</v>
      </c>
      <c r="B5299" s="21">
        <v>4</v>
      </c>
      <c r="C5299" s="21">
        <v>4</v>
      </c>
      <c r="D5299" s="21" t="s">
        <v>77</v>
      </c>
      <c r="E5299" s="21" t="s">
        <v>70</v>
      </c>
      <c r="F5299" s="21" t="s">
        <v>72</v>
      </c>
      <c r="G5299" s="21">
        <v>1</v>
      </c>
      <c r="H5299" s="21">
        <v>17400</v>
      </c>
    </row>
    <row r="5300" spans="1:8" x14ac:dyDescent="0.25">
      <c r="A5300" s="21">
        <v>2035</v>
      </c>
      <c r="B5300" s="21">
        <v>4</v>
      </c>
      <c r="C5300" s="21">
        <v>4</v>
      </c>
      <c r="D5300" s="21" t="s">
        <v>77</v>
      </c>
      <c r="E5300" s="21" t="s">
        <v>70</v>
      </c>
      <c r="F5300" s="21" t="s">
        <v>72</v>
      </c>
      <c r="G5300" s="21">
        <v>2</v>
      </c>
      <c r="H5300" s="21">
        <v>29108</v>
      </c>
    </row>
    <row r="5301" spans="1:8" x14ac:dyDescent="0.25">
      <c r="A5301" s="21">
        <v>2035</v>
      </c>
      <c r="B5301" s="21">
        <v>4</v>
      </c>
      <c r="C5301" s="21">
        <v>4</v>
      </c>
      <c r="D5301" s="21" t="s">
        <v>77</v>
      </c>
      <c r="E5301" s="21" t="s">
        <v>70</v>
      </c>
      <c r="F5301" s="21" t="s">
        <v>72</v>
      </c>
      <c r="G5301" s="21">
        <v>3</v>
      </c>
      <c r="H5301" s="21">
        <v>11724</v>
      </c>
    </row>
    <row r="5302" spans="1:8" x14ac:dyDescent="0.25">
      <c r="A5302" s="21">
        <v>2035</v>
      </c>
      <c r="B5302" s="21">
        <v>4</v>
      </c>
      <c r="C5302" s="21">
        <v>4</v>
      </c>
      <c r="D5302" s="21" t="s">
        <v>77</v>
      </c>
      <c r="E5302" s="21" t="s">
        <v>70</v>
      </c>
      <c r="F5302" s="21" t="s">
        <v>72</v>
      </c>
      <c r="G5302" s="21">
        <v>4</v>
      </c>
      <c r="H5302" s="21">
        <v>5222</v>
      </c>
    </row>
    <row r="5303" spans="1:8" x14ac:dyDescent="0.25">
      <c r="A5303" s="21">
        <v>2035</v>
      </c>
      <c r="B5303" s="21">
        <v>4</v>
      </c>
      <c r="C5303" s="21">
        <v>4</v>
      </c>
      <c r="D5303" s="21" t="s">
        <v>77</v>
      </c>
      <c r="E5303" s="21" t="s">
        <v>74</v>
      </c>
      <c r="F5303" s="21" t="s">
        <v>71</v>
      </c>
      <c r="G5303" s="21">
        <v>0</v>
      </c>
      <c r="H5303" s="21">
        <v>7300</v>
      </c>
    </row>
    <row r="5304" spans="1:8" x14ac:dyDescent="0.25">
      <c r="A5304" s="21">
        <v>2035</v>
      </c>
      <c r="B5304" s="21">
        <v>4</v>
      </c>
      <c r="C5304" s="21">
        <v>4</v>
      </c>
      <c r="D5304" s="21" t="s">
        <v>77</v>
      </c>
      <c r="E5304" s="21" t="s">
        <v>74</v>
      </c>
      <c r="F5304" s="21" t="s">
        <v>71</v>
      </c>
      <c r="G5304" s="21">
        <v>1</v>
      </c>
      <c r="H5304" s="21">
        <v>11447</v>
      </c>
    </row>
    <row r="5305" spans="1:8" x14ac:dyDescent="0.25">
      <c r="A5305" s="21">
        <v>2035</v>
      </c>
      <c r="B5305" s="21">
        <v>4</v>
      </c>
      <c r="C5305" s="21">
        <v>4</v>
      </c>
      <c r="D5305" s="21" t="s">
        <v>77</v>
      </c>
      <c r="E5305" s="21" t="s">
        <v>74</v>
      </c>
      <c r="F5305" s="21" t="s">
        <v>71</v>
      </c>
      <c r="G5305" s="21">
        <v>2</v>
      </c>
      <c r="H5305" s="21">
        <v>20013</v>
      </c>
    </row>
    <row r="5306" spans="1:8" x14ac:dyDescent="0.25">
      <c r="A5306" s="21">
        <v>2035</v>
      </c>
      <c r="B5306" s="21">
        <v>4</v>
      </c>
      <c r="C5306" s="21">
        <v>4</v>
      </c>
      <c r="D5306" s="21" t="s">
        <v>77</v>
      </c>
      <c r="E5306" s="21" t="s">
        <v>74</v>
      </c>
      <c r="F5306" s="21" t="s">
        <v>71</v>
      </c>
      <c r="G5306" s="21">
        <v>3</v>
      </c>
      <c r="H5306" s="21">
        <v>7085</v>
      </c>
    </row>
    <row r="5307" spans="1:8" x14ac:dyDescent="0.25">
      <c r="A5307" s="21">
        <v>2035</v>
      </c>
      <c r="B5307" s="21">
        <v>4</v>
      </c>
      <c r="C5307" s="21">
        <v>4</v>
      </c>
      <c r="D5307" s="21" t="s">
        <v>77</v>
      </c>
      <c r="E5307" s="21" t="s">
        <v>74</v>
      </c>
      <c r="F5307" s="21" t="s">
        <v>71</v>
      </c>
      <c r="G5307" s="21">
        <v>4</v>
      </c>
      <c r="H5307" s="21">
        <v>3676</v>
      </c>
    </row>
    <row r="5308" spans="1:8" x14ac:dyDescent="0.25">
      <c r="A5308" s="21">
        <v>2035</v>
      </c>
      <c r="B5308" s="21">
        <v>4</v>
      </c>
      <c r="C5308" s="21">
        <v>4</v>
      </c>
      <c r="D5308" s="21" t="s">
        <v>77</v>
      </c>
      <c r="E5308" s="21" t="s">
        <v>74</v>
      </c>
      <c r="F5308" s="21" t="s">
        <v>72</v>
      </c>
      <c r="G5308" s="21">
        <v>0</v>
      </c>
      <c r="H5308" s="21">
        <v>452</v>
      </c>
    </row>
    <row r="5309" spans="1:8" x14ac:dyDescent="0.25">
      <c r="A5309" s="21">
        <v>2035</v>
      </c>
      <c r="B5309" s="21">
        <v>4</v>
      </c>
      <c r="C5309" s="21">
        <v>4</v>
      </c>
      <c r="D5309" s="21" t="s">
        <v>77</v>
      </c>
      <c r="E5309" s="21" t="s">
        <v>74</v>
      </c>
      <c r="F5309" s="21" t="s">
        <v>72</v>
      </c>
      <c r="G5309" s="21">
        <v>1</v>
      </c>
      <c r="H5309" s="21">
        <v>2358</v>
      </c>
    </row>
    <row r="5310" spans="1:8" x14ac:dyDescent="0.25">
      <c r="A5310" s="21">
        <v>2035</v>
      </c>
      <c r="B5310" s="21">
        <v>4</v>
      </c>
      <c r="C5310" s="21">
        <v>4</v>
      </c>
      <c r="D5310" s="21" t="s">
        <v>77</v>
      </c>
      <c r="E5310" s="21" t="s">
        <v>74</v>
      </c>
      <c r="F5310" s="21" t="s">
        <v>72</v>
      </c>
      <c r="G5310" s="21">
        <v>2</v>
      </c>
      <c r="H5310" s="21">
        <v>1680</v>
      </c>
    </row>
    <row r="5311" spans="1:8" x14ac:dyDescent="0.25">
      <c r="A5311" s="21">
        <v>2035</v>
      </c>
      <c r="B5311" s="21">
        <v>4</v>
      </c>
      <c r="C5311" s="21">
        <v>4</v>
      </c>
      <c r="D5311" s="21" t="s">
        <v>77</v>
      </c>
      <c r="E5311" s="21" t="s">
        <v>74</v>
      </c>
      <c r="F5311" s="21" t="s">
        <v>72</v>
      </c>
      <c r="G5311" s="21">
        <v>3</v>
      </c>
      <c r="H5311" s="21">
        <v>529</v>
      </c>
    </row>
    <row r="5312" spans="1:8" x14ac:dyDescent="0.25">
      <c r="A5312" s="21">
        <v>2035</v>
      </c>
      <c r="B5312" s="21">
        <v>4</v>
      </c>
      <c r="C5312" s="21">
        <v>4</v>
      </c>
      <c r="D5312" s="21" t="s">
        <v>77</v>
      </c>
      <c r="E5312" s="21" t="s">
        <v>74</v>
      </c>
      <c r="F5312" s="21" t="s">
        <v>72</v>
      </c>
      <c r="G5312" s="21">
        <v>4</v>
      </c>
      <c r="H5312" s="21">
        <v>290</v>
      </c>
    </row>
    <row r="5313" spans="1:8" x14ac:dyDescent="0.25">
      <c r="A5313" s="21">
        <v>2035</v>
      </c>
      <c r="B5313" s="21">
        <v>4</v>
      </c>
      <c r="C5313" s="21">
        <v>4</v>
      </c>
      <c r="D5313" s="21" t="s">
        <v>77</v>
      </c>
      <c r="E5313" s="21" t="s">
        <v>73</v>
      </c>
      <c r="F5313" s="21" t="s">
        <v>71</v>
      </c>
      <c r="G5313" s="21">
        <v>0</v>
      </c>
      <c r="H5313" s="21">
        <v>2257</v>
      </c>
    </row>
    <row r="5314" spans="1:8" x14ac:dyDescent="0.25">
      <c r="A5314" s="21">
        <v>2035</v>
      </c>
      <c r="B5314" s="21">
        <v>4</v>
      </c>
      <c r="C5314" s="21">
        <v>4</v>
      </c>
      <c r="D5314" s="21" t="s">
        <v>77</v>
      </c>
      <c r="E5314" s="21" t="s">
        <v>73</v>
      </c>
      <c r="F5314" s="21" t="s">
        <v>71</v>
      </c>
      <c r="G5314" s="21">
        <v>1</v>
      </c>
      <c r="H5314" s="21">
        <v>32040</v>
      </c>
    </row>
    <row r="5315" spans="1:8" x14ac:dyDescent="0.25">
      <c r="A5315" s="21">
        <v>2035</v>
      </c>
      <c r="B5315" s="21">
        <v>4</v>
      </c>
      <c r="C5315" s="21">
        <v>4</v>
      </c>
      <c r="D5315" s="21" t="s">
        <v>77</v>
      </c>
      <c r="E5315" s="21" t="s">
        <v>73</v>
      </c>
      <c r="F5315" s="21" t="s">
        <v>71</v>
      </c>
      <c r="G5315" s="21">
        <v>2</v>
      </c>
      <c r="H5315" s="21">
        <v>63082</v>
      </c>
    </row>
    <row r="5316" spans="1:8" x14ac:dyDescent="0.25">
      <c r="A5316" s="21">
        <v>2035</v>
      </c>
      <c r="B5316" s="21">
        <v>4</v>
      </c>
      <c r="C5316" s="21">
        <v>4</v>
      </c>
      <c r="D5316" s="21" t="s">
        <v>77</v>
      </c>
      <c r="E5316" s="21" t="s">
        <v>73</v>
      </c>
      <c r="F5316" s="21" t="s">
        <v>71</v>
      </c>
      <c r="G5316" s="21">
        <v>3</v>
      </c>
      <c r="H5316" s="21">
        <v>29985</v>
      </c>
    </row>
    <row r="5317" spans="1:8" x14ac:dyDescent="0.25">
      <c r="A5317" s="21">
        <v>2035</v>
      </c>
      <c r="B5317" s="21">
        <v>4</v>
      </c>
      <c r="C5317" s="21">
        <v>4</v>
      </c>
      <c r="D5317" s="21" t="s">
        <v>77</v>
      </c>
      <c r="E5317" s="21" t="s">
        <v>73</v>
      </c>
      <c r="F5317" s="21" t="s">
        <v>71</v>
      </c>
      <c r="G5317" s="21">
        <v>4</v>
      </c>
      <c r="H5317" s="21">
        <v>20499</v>
      </c>
    </row>
    <row r="5318" spans="1:8" x14ac:dyDescent="0.25">
      <c r="A5318" s="21">
        <v>2035</v>
      </c>
      <c r="B5318" s="21">
        <v>4</v>
      </c>
      <c r="C5318" s="21">
        <v>4</v>
      </c>
      <c r="D5318" s="21" t="s">
        <v>77</v>
      </c>
      <c r="E5318" s="21" t="s">
        <v>73</v>
      </c>
      <c r="F5318" s="21" t="s">
        <v>72</v>
      </c>
      <c r="G5318" s="21">
        <v>0</v>
      </c>
      <c r="H5318" s="21">
        <v>281</v>
      </c>
    </row>
    <row r="5319" spans="1:8" x14ac:dyDescent="0.25">
      <c r="A5319" s="21">
        <v>2035</v>
      </c>
      <c r="B5319" s="21">
        <v>4</v>
      </c>
      <c r="C5319" s="21">
        <v>4</v>
      </c>
      <c r="D5319" s="21" t="s">
        <v>77</v>
      </c>
      <c r="E5319" s="21" t="s">
        <v>73</v>
      </c>
      <c r="F5319" s="21" t="s">
        <v>72</v>
      </c>
      <c r="G5319" s="21">
        <v>1</v>
      </c>
      <c r="H5319" s="21">
        <v>1067</v>
      </c>
    </row>
    <row r="5320" spans="1:8" x14ac:dyDescent="0.25">
      <c r="A5320" s="21">
        <v>2035</v>
      </c>
      <c r="B5320" s="21">
        <v>4</v>
      </c>
      <c r="C5320" s="21">
        <v>4</v>
      </c>
      <c r="D5320" s="21" t="s">
        <v>77</v>
      </c>
      <c r="E5320" s="21" t="s">
        <v>73</v>
      </c>
      <c r="F5320" s="21" t="s">
        <v>72</v>
      </c>
      <c r="G5320" s="21">
        <v>2</v>
      </c>
      <c r="H5320" s="21">
        <v>3353</v>
      </c>
    </row>
    <row r="5321" spans="1:8" x14ac:dyDescent="0.25">
      <c r="A5321" s="21">
        <v>2035</v>
      </c>
      <c r="B5321" s="21">
        <v>4</v>
      </c>
      <c r="C5321" s="21">
        <v>4</v>
      </c>
      <c r="D5321" s="21" t="s">
        <v>77</v>
      </c>
      <c r="E5321" s="21" t="s">
        <v>73</v>
      </c>
      <c r="F5321" s="21" t="s">
        <v>72</v>
      </c>
      <c r="G5321" s="21">
        <v>3</v>
      </c>
      <c r="H5321" s="21">
        <v>1909</v>
      </c>
    </row>
    <row r="5322" spans="1:8" x14ac:dyDescent="0.25">
      <c r="A5322" s="21">
        <v>2035</v>
      </c>
      <c r="B5322" s="21">
        <v>4</v>
      </c>
      <c r="C5322" s="21">
        <v>4</v>
      </c>
      <c r="D5322" s="21" t="s">
        <v>77</v>
      </c>
      <c r="E5322" s="21" t="s">
        <v>73</v>
      </c>
      <c r="F5322" s="21" t="s">
        <v>72</v>
      </c>
      <c r="G5322" s="21">
        <v>4</v>
      </c>
      <c r="H5322" s="21">
        <v>1093</v>
      </c>
    </row>
    <row r="5323" spans="1:8" x14ac:dyDescent="0.25">
      <c r="A5323" s="21">
        <v>2035</v>
      </c>
      <c r="B5323" s="21">
        <v>4</v>
      </c>
      <c r="C5323" s="21">
        <v>4</v>
      </c>
      <c r="D5323" s="21" t="s">
        <v>77</v>
      </c>
      <c r="E5323" s="21" t="s">
        <v>76</v>
      </c>
      <c r="F5323" s="21" t="s">
        <v>71</v>
      </c>
      <c r="G5323" s="21">
        <v>0</v>
      </c>
      <c r="H5323" s="21">
        <v>2048</v>
      </c>
    </row>
    <row r="5324" spans="1:8" x14ac:dyDescent="0.25">
      <c r="A5324" s="21">
        <v>2035</v>
      </c>
      <c r="B5324" s="21">
        <v>4</v>
      </c>
      <c r="C5324" s="21">
        <v>4</v>
      </c>
      <c r="D5324" s="21" t="s">
        <v>77</v>
      </c>
      <c r="E5324" s="21" t="s">
        <v>76</v>
      </c>
      <c r="F5324" s="21" t="s">
        <v>71</v>
      </c>
      <c r="G5324" s="21">
        <v>1</v>
      </c>
      <c r="H5324" s="21">
        <v>2827</v>
      </c>
    </row>
    <row r="5325" spans="1:8" x14ac:dyDescent="0.25">
      <c r="A5325" s="21">
        <v>2035</v>
      </c>
      <c r="B5325" s="21">
        <v>4</v>
      </c>
      <c r="C5325" s="21">
        <v>4</v>
      </c>
      <c r="D5325" s="21" t="s">
        <v>77</v>
      </c>
      <c r="E5325" s="21" t="s">
        <v>76</v>
      </c>
      <c r="F5325" s="21" t="s">
        <v>71</v>
      </c>
      <c r="G5325" s="21">
        <v>2</v>
      </c>
      <c r="H5325" s="21">
        <v>4241</v>
      </c>
    </row>
    <row r="5326" spans="1:8" x14ac:dyDescent="0.25">
      <c r="A5326" s="21">
        <v>2035</v>
      </c>
      <c r="B5326" s="21">
        <v>4</v>
      </c>
      <c r="C5326" s="21">
        <v>4</v>
      </c>
      <c r="D5326" s="21" t="s">
        <v>77</v>
      </c>
      <c r="E5326" s="21" t="s">
        <v>76</v>
      </c>
      <c r="F5326" s="21" t="s">
        <v>71</v>
      </c>
      <c r="G5326" s="21">
        <v>3</v>
      </c>
      <c r="H5326" s="21">
        <v>1482</v>
      </c>
    </row>
    <row r="5327" spans="1:8" x14ac:dyDescent="0.25">
      <c r="A5327" s="21">
        <v>2035</v>
      </c>
      <c r="B5327" s="21">
        <v>4</v>
      </c>
      <c r="C5327" s="21">
        <v>4</v>
      </c>
      <c r="D5327" s="21" t="s">
        <v>77</v>
      </c>
      <c r="E5327" s="21" t="s">
        <v>76</v>
      </c>
      <c r="F5327" s="21" t="s">
        <v>71</v>
      </c>
      <c r="G5327" s="21">
        <v>4</v>
      </c>
      <c r="H5327" s="21">
        <v>789</v>
      </c>
    </row>
    <row r="5328" spans="1:8" x14ac:dyDescent="0.25">
      <c r="A5328" s="21">
        <v>2035</v>
      </c>
      <c r="B5328" s="21">
        <v>4</v>
      </c>
      <c r="C5328" s="21">
        <v>4</v>
      </c>
      <c r="D5328" s="21" t="s">
        <v>77</v>
      </c>
      <c r="E5328" s="21" t="s">
        <v>76</v>
      </c>
      <c r="F5328" s="21" t="s">
        <v>72</v>
      </c>
      <c r="G5328" s="21">
        <v>0</v>
      </c>
      <c r="H5328" s="21">
        <v>525</v>
      </c>
    </row>
    <row r="5329" spans="1:8" x14ac:dyDescent="0.25">
      <c r="A5329" s="21">
        <v>2035</v>
      </c>
      <c r="B5329" s="21">
        <v>4</v>
      </c>
      <c r="C5329" s="21">
        <v>4</v>
      </c>
      <c r="D5329" s="21" t="s">
        <v>77</v>
      </c>
      <c r="E5329" s="21" t="s">
        <v>76</v>
      </c>
      <c r="F5329" s="21" t="s">
        <v>72</v>
      </c>
      <c r="G5329" s="21">
        <v>1</v>
      </c>
      <c r="H5329" s="21">
        <v>666</v>
      </c>
    </row>
    <row r="5330" spans="1:8" x14ac:dyDescent="0.25">
      <c r="A5330" s="21">
        <v>2035</v>
      </c>
      <c r="B5330" s="21">
        <v>4</v>
      </c>
      <c r="C5330" s="21">
        <v>4</v>
      </c>
      <c r="D5330" s="21" t="s">
        <v>77</v>
      </c>
      <c r="E5330" s="21" t="s">
        <v>76</v>
      </c>
      <c r="F5330" s="21" t="s">
        <v>72</v>
      </c>
      <c r="G5330" s="21">
        <v>2</v>
      </c>
      <c r="H5330" s="21">
        <v>927</v>
      </c>
    </row>
    <row r="5331" spans="1:8" x14ac:dyDescent="0.25">
      <c r="A5331" s="21">
        <v>2035</v>
      </c>
      <c r="B5331" s="21">
        <v>4</v>
      </c>
      <c r="C5331" s="21">
        <v>4</v>
      </c>
      <c r="D5331" s="21" t="s">
        <v>77</v>
      </c>
      <c r="E5331" s="21" t="s">
        <v>76</v>
      </c>
      <c r="F5331" s="21" t="s">
        <v>72</v>
      </c>
      <c r="G5331" s="21">
        <v>3</v>
      </c>
      <c r="H5331" s="21">
        <v>354</v>
      </c>
    </row>
    <row r="5332" spans="1:8" x14ac:dyDescent="0.25">
      <c r="A5332" s="21">
        <v>2035</v>
      </c>
      <c r="B5332" s="21">
        <v>4</v>
      </c>
      <c r="C5332" s="21">
        <v>4</v>
      </c>
      <c r="D5332" s="21" t="s">
        <v>77</v>
      </c>
      <c r="E5332" s="21" t="s">
        <v>76</v>
      </c>
      <c r="F5332" s="21" t="s">
        <v>72</v>
      </c>
      <c r="G5332" s="21">
        <v>4</v>
      </c>
      <c r="H5332" s="21">
        <v>169</v>
      </c>
    </row>
    <row r="5333" spans="1:8" x14ac:dyDescent="0.25">
      <c r="A5333" s="21">
        <v>2035</v>
      </c>
      <c r="B5333" s="21">
        <v>4</v>
      </c>
      <c r="C5333" s="21">
        <v>4</v>
      </c>
      <c r="D5333" s="21" t="s">
        <v>79</v>
      </c>
      <c r="E5333" s="21" t="s">
        <v>70</v>
      </c>
      <c r="F5333" s="21" t="s">
        <v>71</v>
      </c>
      <c r="G5333" s="21">
        <v>0</v>
      </c>
      <c r="H5333" s="21">
        <v>258</v>
      </c>
    </row>
    <row r="5334" spans="1:8" x14ac:dyDescent="0.25">
      <c r="A5334" s="21">
        <v>2035</v>
      </c>
      <c r="B5334" s="21">
        <v>4</v>
      </c>
      <c r="C5334" s="21">
        <v>4</v>
      </c>
      <c r="D5334" s="21" t="s">
        <v>79</v>
      </c>
      <c r="E5334" s="21" t="s">
        <v>70</v>
      </c>
      <c r="F5334" s="21" t="s">
        <v>71</v>
      </c>
      <c r="G5334" s="21">
        <v>1</v>
      </c>
      <c r="H5334" s="21">
        <v>8785</v>
      </c>
    </row>
    <row r="5335" spans="1:8" x14ac:dyDescent="0.25">
      <c r="A5335" s="21">
        <v>2035</v>
      </c>
      <c r="B5335" s="21">
        <v>4</v>
      </c>
      <c r="C5335" s="21">
        <v>4</v>
      </c>
      <c r="D5335" s="21" t="s">
        <v>79</v>
      </c>
      <c r="E5335" s="21" t="s">
        <v>70</v>
      </c>
      <c r="F5335" s="21" t="s">
        <v>71</v>
      </c>
      <c r="G5335" s="21">
        <v>2</v>
      </c>
      <c r="H5335" s="21">
        <v>23571</v>
      </c>
    </row>
    <row r="5336" spans="1:8" x14ac:dyDescent="0.25">
      <c r="A5336" s="21">
        <v>2035</v>
      </c>
      <c r="B5336" s="21">
        <v>4</v>
      </c>
      <c r="C5336" s="21">
        <v>4</v>
      </c>
      <c r="D5336" s="21" t="s">
        <v>79</v>
      </c>
      <c r="E5336" s="21" t="s">
        <v>70</v>
      </c>
      <c r="F5336" s="21" t="s">
        <v>71</v>
      </c>
      <c r="G5336" s="21">
        <v>3</v>
      </c>
      <c r="H5336" s="21">
        <v>9194</v>
      </c>
    </row>
    <row r="5337" spans="1:8" x14ac:dyDescent="0.25">
      <c r="A5337" s="21">
        <v>2035</v>
      </c>
      <c r="B5337" s="21">
        <v>4</v>
      </c>
      <c r="C5337" s="21">
        <v>4</v>
      </c>
      <c r="D5337" s="21" t="s">
        <v>79</v>
      </c>
      <c r="E5337" s="21" t="s">
        <v>70</v>
      </c>
      <c r="F5337" s="21" t="s">
        <v>71</v>
      </c>
      <c r="G5337" s="21">
        <v>4</v>
      </c>
      <c r="H5337" s="21">
        <v>4151</v>
      </c>
    </row>
    <row r="5338" spans="1:8" x14ac:dyDescent="0.25">
      <c r="A5338" s="21">
        <v>2035</v>
      </c>
      <c r="B5338" s="21">
        <v>4</v>
      </c>
      <c r="C5338" s="21">
        <v>4</v>
      </c>
      <c r="D5338" s="21" t="s">
        <v>79</v>
      </c>
      <c r="E5338" s="21" t="s">
        <v>70</v>
      </c>
      <c r="F5338" s="21" t="s">
        <v>72</v>
      </c>
      <c r="G5338" s="21">
        <v>0</v>
      </c>
      <c r="H5338" s="21">
        <v>183</v>
      </c>
    </row>
    <row r="5339" spans="1:8" x14ac:dyDescent="0.25">
      <c r="A5339" s="21">
        <v>2035</v>
      </c>
      <c r="B5339" s="21">
        <v>4</v>
      </c>
      <c r="C5339" s="21">
        <v>4</v>
      </c>
      <c r="D5339" s="21" t="s">
        <v>79</v>
      </c>
      <c r="E5339" s="21" t="s">
        <v>70</v>
      </c>
      <c r="F5339" s="21" t="s">
        <v>72</v>
      </c>
      <c r="G5339" s="21">
        <v>1</v>
      </c>
      <c r="H5339" s="21">
        <v>10299</v>
      </c>
    </row>
    <row r="5340" spans="1:8" x14ac:dyDescent="0.25">
      <c r="A5340" s="21">
        <v>2035</v>
      </c>
      <c r="B5340" s="21">
        <v>4</v>
      </c>
      <c r="C5340" s="21">
        <v>4</v>
      </c>
      <c r="D5340" s="21" t="s">
        <v>79</v>
      </c>
      <c r="E5340" s="21" t="s">
        <v>70</v>
      </c>
      <c r="F5340" s="21" t="s">
        <v>72</v>
      </c>
      <c r="G5340" s="21">
        <v>2</v>
      </c>
      <c r="H5340" s="21">
        <v>14772</v>
      </c>
    </row>
    <row r="5341" spans="1:8" x14ac:dyDescent="0.25">
      <c r="A5341" s="21">
        <v>2035</v>
      </c>
      <c r="B5341" s="21">
        <v>4</v>
      </c>
      <c r="C5341" s="21">
        <v>4</v>
      </c>
      <c r="D5341" s="21" t="s">
        <v>79</v>
      </c>
      <c r="E5341" s="21" t="s">
        <v>70</v>
      </c>
      <c r="F5341" s="21" t="s">
        <v>72</v>
      </c>
      <c r="G5341" s="21">
        <v>3</v>
      </c>
      <c r="H5341" s="21">
        <v>5584</v>
      </c>
    </row>
    <row r="5342" spans="1:8" x14ac:dyDescent="0.25">
      <c r="A5342" s="21">
        <v>2035</v>
      </c>
      <c r="B5342" s="21">
        <v>4</v>
      </c>
      <c r="C5342" s="21">
        <v>4</v>
      </c>
      <c r="D5342" s="21" t="s">
        <v>79</v>
      </c>
      <c r="E5342" s="21" t="s">
        <v>70</v>
      </c>
      <c r="F5342" s="21" t="s">
        <v>72</v>
      </c>
      <c r="G5342" s="21">
        <v>4</v>
      </c>
      <c r="H5342" s="21">
        <v>2641</v>
      </c>
    </row>
    <row r="5343" spans="1:8" x14ac:dyDescent="0.25">
      <c r="A5343" s="21">
        <v>2035</v>
      </c>
      <c r="B5343" s="21">
        <v>4</v>
      </c>
      <c r="C5343" s="21">
        <v>4</v>
      </c>
      <c r="D5343" s="21" t="s">
        <v>79</v>
      </c>
      <c r="E5343" s="21" t="s">
        <v>74</v>
      </c>
      <c r="F5343" s="21" t="s">
        <v>71</v>
      </c>
      <c r="G5343" s="21">
        <v>0</v>
      </c>
      <c r="H5343" s="21">
        <v>1320</v>
      </c>
    </row>
    <row r="5344" spans="1:8" x14ac:dyDescent="0.25">
      <c r="A5344" s="21">
        <v>2035</v>
      </c>
      <c r="B5344" s="21">
        <v>4</v>
      </c>
      <c r="C5344" s="21">
        <v>4</v>
      </c>
      <c r="D5344" s="21" t="s">
        <v>79</v>
      </c>
      <c r="E5344" s="21" t="s">
        <v>74</v>
      </c>
      <c r="F5344" s="21" t="s">
        <v>71</v>
      </c>
      <c r="G5344" s="21">
        <v>1</v>
      </c>
      <c r="H5344" s="21">
        <v>3065</v>
      </c>
    </row>
    <row r="5345" spans="1:8" x14ac:dyDescent="0.25">
      <c r="A5345" s="21">
        <v>2035</v>
      </c>
      <c r="B5345" s="21">
        <v>4</v>
      </c>
      <c r="C5345" s="21">
        <v>4</v>
      </c>
      <c r="D5345" s="21" t="s">
        <v>79</v>
      </c>
      <c r="E5345" s="21" t="s">
        <v>74</v>
      </c>
      <c r="F5345" s="21" t="s">
        <v>71</v>
      </c>
      <c r="G5345" s="21">
        <v>2</v>
      </c>
      <c r="H5345" s="21">
        <v>5901</v>
      </c>
    </row>
    <row r="5346" spans="1:8" x14ac:dyDescent="0.25">
      <c r="A5346" s="21">
        <v>2035</v>
      </c>
      <c r="B5346" s="21">
        <v>4</v>
      </c>
      <c r="C5346" s="21">
        <v>4</v>
      </c>
      <c r="D5346" s="21" t="s">
        <v>79</v>
      </c>
      <c r="E5346" s="21" t="s">
        <v>74</v>
      </c>
      <c r="F5346" s="21" t="s">
        <v>71</v>
      </c>
      <c r="G5346" s="21">
        <v>3</v>
      </c>
      <c r="H5346" s="21">
        <v>2202</v>
      </c>
    </row>
    <row r="5347" spans="1:8" x14ac:dyDescent="0.25">
      <c r="A5347" s="21">
        <v>2035</v>
      </c>
      <c r="B5347" s="21">
        <v>4</v>
      </c>
      <c r="C5347" s="21">
        <v>4</v>
      </c>
      <c r="D5347" s="21" t="s">
        <v>79</v>
      </c>
      <c r="E5347" s="21" t="s">
        <v>74</v>
      </c>
      <c r="F5347" s="21" t="s">
        <v>71</v>
      </c>
      <c r="G5347" s="21">
        <v>4</v>
      </c>
      <c r="H5347" s="21">
        <v>1233</v>
      </c>
    </row>
    <row r="5348" spans="1:8" x14ac:dyDescent="0.25">
      <c r="A5348" s="21">
        <v>2035</v>
      </c>
      <c r="B5348" s="21">
        <v>4</v>
      </c>
      <c r="C5348" s="21">
        <v>4</v>
      </c>
      <c r="D5348" s="21" t="s">
        <v>79</v>
      </c>
      <c r="E5348" s="21" t="s">
        <v>74</v>
      </c>
      <c r="F5348" s="21" t="s">
        <v>72</v>
      </c>
      <c r="G5348" s="21">
        <v>0</v>
      </c>
      <c r="H5348" s="21">
        <v>221</v>
      </c>
    </row>
    <row r="5349" spans="1:8" x14ac:dyDescent="0.25">
      <c r="A5349" s="21">
        <v>2035</v>
      </c>
      <c r="B5349" s="21">
        <v>4</v>
      </c>
      <c r="C5349" s="21">
        <v>4</v>
      </c>
      <c r="D5349" s="21" t="s">
        <v>79</v>
      </c>
      <c r="E5349" s="21" t="s">
        <v>74</v>
      </c>
      <c r="F5349" s="21" t="s">
        <v>72</v>
      </c>
      <c r="G5349" s="21">
        <v>1</v>
      </c>
      <c r="H5349" s="21">
        <v>1754</v>
      </c>
    </row>
    <row r="5350" spans="1:8" x14ac:dyDescent="0.25">
      <c r="A5350" s="21">
        <v>2035</v>
      </c>
      <c r="B5350" s="21">
        <v>4</v>
      </c>
      <c r="C5350" s="21">
        <v>4</v>
      </c>
      <c r="D5350" s="21" t="s">
        <v>79</v>
      </c>
      <c r="E5350" s="21" t="s">
        <v>74</v>
      </c>
      <c r="F5350" s="21" t="s">
        <v>72</v>
      </c>
      <c r="G5350" s="21">
        <v>2</v>
      </c>
      <c r="H5350" s="21">
        <v>992</v>
      </c>
    </row>
    <row r="5351" spans="1:8" x14ac:dyDescent="0.25">
      <c r="A5351" s="21">
        <v>2035</v>
      </c>
      <c r="B5351" s="21">
        <v>4</v>
      </c>
      <c r="C5351" s="21">
        <v>4</v>
      </c>
      <c r="D5351" s="21" t="s">
        <v>79</v>
      </c>
      <c r="E5351" s="21" t="s">
        <v>74</v>
      </c>
      <c r="F5351" s="21" t="s">
        <v>72</v>
      </c>
      <c r="G5351" s="21">
        <v>3</v>
      </c>
      <c r="H5351" s="21">
        <v>304</v>
      </c>
    </row>
    <row r="5352" spans="1:8" x14ac:dyDescent="0.25">
      <c r="A5352" s="21">
        <v>2035</v>
      </c>
      <c r="B5352" s="21">
        <v>4</v>
      </c>
      <c r="C5352" s="21">
        <v>4</v>
      </c>
      <c r="D5352" s="21" t="s">
        <v>79</v>
      </c>
      <c r="E5352" s="21" t="s">
        <v>74</v>
      </c>
      <c r="F5352" s="21" t="s">
        <v>72</v>
      </c>
      <c r="G5352" s="21">
        <v>4</v>
      </c>
      <c r="H5352" s="21">
        <v>166</v>
      </c>
    </row>
    <row r="5353" spans="1:8" x14ac:dyDescent="0.25">
      <c r="A5353" s="21">
        <v>2035</v>
      </c>
      <c r="B5353" s="21">
        <v>4</v>
      </c>
      <c r="C5353" s="21">
        <v>4</v>
      </c>
      <c r="D5353" s="21" t="s">
        <v>79</v>
      </c>
      <c r="E5353" s="21" t="s">
        <v>73</v>
      </c>
      <c r="F5353" s="21" t="s">
        <v>71</v>
      </c>
      <c r="G5353" s="21">
        <v>0</v>
      </c>
      <c r="H5353" s="21">
        <v>445</v>
      </c>
    </row>
    <row r="5354" spans="1:8" x14ac:dyDescent="0.25">
      <c r="A5354" s="21">
        <v>2035</v>
      </c>
      <c r="B5354" s="21">
        <v>4</v>
      </c>
      <c r="C5354" s="21">
        <v>4</v>
      </c>
      <c r="D5354" s="21" t="s">
        <v>79</v>
      </c>
      <c r="E5354" s="21" t="s">
        <v>73</v>
      </c>
      <c r="F5354" s="21" t="s">
        <v>71</v>
      </c>
      <c r="G5354" s="21">
        <v>1</v>
      </c>
      <c r="H5354" s="21">
        <v>6979</v>
      </c>
    </row>
    <row r="5355" spans="1:8" x14ac:dyDescent="0.25">
      <c r="A5355" s="21">
        <v>2035</v>
      </c>
      <c r="B5355" s="21">
        <v>4</v>
      </c>
      <c r="C5355" s="21">
        <v>4</v>
      </c>
      <c r="D5355" s="21" t="s">
        <v>79</v>
      </c>
      <c r="E5355" s="21" t="s">
        <v>73</v>
      </c>
      <c r="F5355" s="21" t="s">
        <v>71</v>
      </c>
      <c r="G5355" s="21">
        <v>2</v>
      </c>
      <c r="H5355" s="21">
        <v>14280</v>
      </c>
    </row>
    <row r="5356" spans="1:8" x14ac:dyDescent="0.25">
      <c r="A5356" s="21">
        <v>2035</v>
      </c>
      <c r="B5356" s="21">
        <v>4</v>
      </c>
      <c r="C5356" s="21">
        <v>4</v>
      </c>
      <c r="D5356" s="21" t="s">
        <v>79</v>
      </c>
      <c r="E5356" s="21" t="s">
        <v>73</v>
      </c>
      <c r="F5356" s="21" t="s">
        <v>71</v>
      </c>
      <c r="G5356" s="21">
        <v>3</v>
      </c>
      <c r="H5356" s="21">
        <v>7227</v>
      </c>
    </row>
    <row r="5357" spans="1:8" x14ac:dyDescent="0.25">
      <c r="A5357" s="21">
        <v>2035</v>
      </c>
      <c r="B5357" s="21">
        <v>4</v>
      </c>
      <c r="C5357" s="21">
        <v>4</v>
      </c>
      <c r="D5357" s="21" t="s">
        <v>79</v>
      </c>
      <c r="E5357" s="21" t="s">
        <v>73</v>
      </c>
      <c r="F5357" s="21" t="s">
        <v>71</v>
      </c>
      <c r="G5357" s="21">
        <v>4</v>
      </c>
      <c r="H5357" s="21">
        <v>5178</v>
      </c>
    </row>
    <row r="5358" spans="1:8" x14ac:dyDescent="0.25">
      <c r="A5358" s="21">
        <v>2035</v>
      </c>
      <c r="B5358" s="21">
        <v>4</v>
      </c>
      <c r="C5358" s="21">
        <v>4</v>
      </c>
      <c r="D5358" s="21" t="s">
        <v>79</v>
      </c>
      <c r="E5358" s="21" t="s">
        <v>73</v>
      </c>
      <c r="F5358" s="21" t="s">
        <v>72</v>
      </c>
      <c r="G5358" s="21">
        <v>0</v>
      </c>
      <c r="H5358" s="21">
        <v>126</v>
      </c>
    </row>
    <row r="5359" spans="1:8" x14ac:dyDescent="0.25">
      <c r="A5359" s="21">
        <v>2035</v>
      </c>
      <c r="B5359" s="21">
        <v>4</v>
      </c>
      <c r="C5359" s="21">
        <v>4</v>
      </c>
      <c r="D5359" s="21" t="s">
        <v>79</v>
      </c>
      <c r="E5359" s="21" t="s">
        <v>73</v>
      </c>
      <c r="F5359" s="21" t="s">
        <v>72</v>
      </c>
      <c r="G5359" s="21">
        <v>1</v>
      </c>
      <c r="H5359" s="21">
        <v>487</v>
      </c>
    </row>
    <row r="5360" spans="1:8" x14ac:dyDescent="0.25">
      <c r="A5360" s="21">
        <v>2035</v>
      </c>
      <c r="B5360" s="21">
        <v>4</v>
      </c>
      <c r="C5360" s="21">
        <v>4</v>
      </c>
      <c r="D5360" s="21" t="s">
        <v>79</v>
      </c>
      <c r="E5360" s="21" t="s">
        <v>73</v>
      </c>
      <c r="F5360" s="21" t="s">
        <v>72</v>
      </c>
      <c r="G5360" s="21">
        <v>2</v>
      </c>
      <c r="H5360" s="21">
        <v>1512</v>
      </c>
    </row>
    <row r="5361" spans="1:8" x14ac:dyDescent="0.25">
      <c r="A5361" s="21">
        <v>2035</v>
      </c>
      <c r="B5361" s="21">
        <v>4</v>
      </c>
      <c r="C5361" s="21">
        <v>4</v>
      </c>
      <c r="D5361" s="21" t="s">
        <v>79</v>
      </c>
      <c r="E5361" s="21" t="s">
        <v>73</v>
      </c>
      <c r="F5361" s="21" t="s">
        <v>72</v>
      </c>
      <c r="G5361" s="21">
        <v>3</v>
      </c>
      <c r="H5361" s="21">
        <v>819</v>
      </c>
    </row>
    <row r="5362" spans="1:8" x14ac:dyDescent="0.25">
      <c r="A5362" s="21">
        <v>2035</v>
      </c>
      <c r="B5362" s="21">
        <v>4</v>
      </c>
      <c r="C5362" s="21">
        <v>4</v>
      </c>
      <c r="D5362" s="21" t="s">
        <v>79</v>
      </c>
      <c r="E5362" s="21" t="s">
        <v>73</v>
      </c>
      <c r="F5362" s="21" t="s">
        <v>72</v>
      </c>
      <c r="G5362" s="21">
        <v>4</v>
      </c>
      <c r="H5362" s="21">
        <v>507</v>
      </c>
    </row>
    <row r="5363" spans="1:8" x14ac:dyDescent="0.25">
      <c r="A5363" s="21">
        <v>2035</v>
      </c>
      <c r="B5363" s="21">
        <v>4</v>
      </c>
      <c r="C5363" s="21">
        <v>4</v>
      </c>
      <c r="D5363" s="21" t="s">
        <v>79</v>
      </c>
      <c r="E5363" s="21" t="s">
        <v>76</v>
      </c>
      <c r="F5363" s="21" t="s">
        <v>71</v>
      </c>
      <c r="G5363" s="21">
        <v>0</v>
      </c>
      <c r="H5363" s="21">
        <v>281</v>
      </c>
    </row>
    <row r="5364" spans="1:8" x14ac:dyDescent="0.25">
      <c r="A5364" s="21">
        <v>2035</v>
      </c>
      <c r="B5364" s="21">
        <v>4</v>
      </c>
      <c r="C5364" s="21">
        <v>4</v>
      </c>
      <c r="D5364" s="21" t="s">
        <v>79</v>
      </c>
      <c r="E5364" s="21" t="s">
        <v>76</v>
      </c>
      <c r="F5364" s="21" t="s">
        <v>71</v>
      </c>
      <c r="G5364" s="21">
        <v>1</v>
      </c>
      <c r="H5364" s="21">
        <v>315</v>
      </c>
    </row>
    <row r="5365" spans="1:8" x14ac:dyDescent="0.25">
      <c r="A5365" s="21">
        <v>2035</v>
      </c>
      <c r="B5365" s="21">
        <v>4</v>
      </c>
      <c r="C5365" s="21">
        <v>4</v>
      </c>
      <c r="D5365" s="21" t="s">
        <v>79</v>
      </c>
      <c r="E5365" s="21" t="s">
        <v>76</v>
      </c>
      <c r="F5365" s="21" t="s">
        <v>71</v>
      </c>
      <c r="G5365" s="21">
        <v>2</v>
      </c>
      <c r="H5365" s="21">
        <v>539</v>
      </c>
    </row>
    <row r="5366" spans="1:8" x14ac:dyDescent="0.25">
      <c r="A5366" s="21">
        <v>2035</v>
      </c>
      <c r="B5366" s="21">
        <v>4</v>
      </c>
      <c r="C5366" s="21">
        <v>4</v>
      </c>
      <c r="D5366" s="21" t="s">
        <v>79</v>
      </c>
      <c r="E5366" s="21" t="s">
        <v>76</v>
      </c>
      <c r="F5366" s="21" t="s">
        <v>71</v>
      </c>
      <c r="G5366" s="21">
        <v>3</v>
      </c>
      <c r="H5366" s="21">
        <v>227</v>
      </c>
    </row>
    <row r="5367" spans="1:8" x14ac:dyDescent="0.25">
      <c r="A5367" s="21">
        <v>2035</v>
      </c>
      <c r="B5367" s="21">
        <v>4</v>
      </c>
      <c r="C5367" s="21">
        <v>4</v>
      </c>
      <c r="D5367" s="21" t="s">
        <v>79</v>
      </c>
      <c r="E5367" s="21" t="s">
        <v>76</v>
      </c>
      <c r="F5367" s="21" t="s">
        <v>71</v>
      </c>
      <c r="G5367" s="21">
        <v>4</v>
      </c>
      <c r="H5367" s="21">
        <v>143</v>
      </c>
    </row>
    <row r="5368" spans="1:8" x14ac:dyDescent="0.25">
      <c r="A5368" s="21">
        <v>2035</v>
      </c>
      <c r="B5368" s="21">
        <v>4</v>
      </c>
      <c r="C5368" s="21">
        <v>4</v>
      </c>
      <c r="D5368" s="21" t="s">
        <v>79</v>
      </c>
      <c r="E5368" s="21" t="s">
        <v>76</v>
      </c>
      <c r="F5368" s="21" t="s">
        <v>72</v>
      </c>
      <c r="G5368" s="21">
        <v>0</v>
      </c>
      <c r="H5368" s="21">
        <v>252</v>
      </c>
    </row>
    <row r="5369" spans="1:8" x14ac:dyDescent="0.25">
      <c r="A5369" s="21">
        <v>2035</v>
      </c>
      <c r="B5369" s="21">
        <v>4</v>
      </c>
      <c r="C5369" s="21">
        <v>4</v>
      </c>
      <c r="D5369" s="21" t="s">
        <v>79</v>
      </c>
      <c r="E5369" s="21" t="s">
        <v>76</v>
      </c>
      <c r="F5369" s="21" t="s">
        <v>72</v>
      </c>
      <c r="G5369" s="21">
        <v>1</v>
      </c>
      <c r="H5369" s="21">
        <v>389</v>
      </c>
    </row>
    <row r="5370" spans="1:8" x14ac:dyDescent="0.25">
      <c r="A5370" s="21">
        <v>2035</v>
      </c>
      <c r="B5370" s="21">
        <v>4</v>
      </c>
      <c r="C5370" s="21">
        <v>4</v>
      </c>
      <c r="D5370" s="21" t="s">
        <v>79</v>
      </c>
      <c r="E5370" s="21" t="s">
        <v>76</v>
      </c>
      <c r="F5370" s="21" t="s">
        <v>72</v>
      </c>
      <c r="G5370" s="21">
        <v>2</v>
      </c>
      <c r="H5370" s="21">
        <v>500</v>
      </c>
    </row>
    <row r="5371" spans="1:8" x14ac:dyDescent="0.25">
      <c r="A5371" s="21">
        <v>2035</v>
      </c>
      <c r="B5371" s="21">
        <v>4</v>
      </c>
      <c r="C5371" s="21">
        <v>4</v>
      </c>
      <c r="D5371" s="21" t="s">
        <v>79</v>
      </c>
      <c r="E5371" s="21" t="s">
        <v>76</v>
      </c>
      <c r="F5371" s="21" t="s">
        <v>72</v>
      </c>
      <c r="G5371" s="21">
        <v>3</v>
      </c>
      <c r="H5371" s="21">
        <v>242</v>
      </c>
    </row>
    <row r="5372" spans="1:8" x14ac:dyDescent="0.25">
      <c r="A5372" s="21">
        <v>2035</v>
      </c>
      <c r="B5372" s="21">
        <v>4</v>
      </c>
      <c r="C5372" s="21">
        <v>4</v>
      </c>
      <c r="D5372" s="21" t="s">
        <v>79</v>
      </c>
      <c r="E5372" s="21" t="s">
        <v>76</v>
      </c>
      <c r="F5372" s="21" t="s">
        <v>72</v>
      </c>
      <c r="G5372" s="21">
        <v>4</v>
      </c>
      <c r="H5372" s="21">
        <v>125</v>
      </c>
    </row>
    <row r="5373" spans="1:8" x14ac:dyDescent="0.25">
      <c r="A5373" s="21">
        <v>2035</v>
      </c>
      <c r="B5373" s="21">
        <v>4</v>
      </c>
      <c r="C5373" s="21">
        <v>4</v>
      </c>
      <c r="D5373" s="21" t="s">
        <v>78</v>
      </c>
      <c r="E5373" s="21" t="s">
        <v>70</v>
      </c>
      <c r="F5373" s="21" t="s">
        <v>71</v>
      </c>
      <c r="G5373" s="21">
        <v>0</v>
      </c>
      <c r="H5373" s="21">
        <v>535</v>
      </c>
    </row>
    <row r="5374" spans="1:8" x14ac:dyDescent="0.25">
      <c r="A5374" s="21">
        <v>2035</v>
      </c>
      <c r="B5374" s="21">
        <v>4</v>
      </c>
      <c r="C5374" s="21">
        <v>4</v>
      </c>
      <c r="D5374" s="21" t="s">
        <v>78</v>
      </c>
      <c r="E5374" s="21" t="s">
        <v>70</v>
      </c>
      <c r="F5374" s="21" t="s">
        <v>71</v>
      </c>
      <c r="G5374" s="21">
        <v>1</v>
      </c>
      <c r="H5374" s="21">
        <v>14887</v>
      </c>
    </row>
    <row r="5375" spans="1:8" x14ac:dyDescent="0.25">
      <c r="A5375" s="21">
        <v>2035</v>
      </c>
      <c r="B5375" s="21">
        <v>4</v>
      </c>
      <c r="C5375" s="21">
        <v>4</v>
      </c>
      <c r="D5375" s="21" t="s">
        <v>78</v>
      </c>
      <c r="E5375" s="21" t="s">
        <v>70</v>
      </c>
      <c r="F5375" s="21" t="s">
        <v>71</v>
      </c>
      <c r="G5375" s="21">
        <v>2</v>
      </c>
      <c r="H5375" s="21">
        <v>39845</v>
      </c>
    </row>
    <row r="5376" spans="1:8" x14ac:dyDescent="0.25">
      <c r="A5376" s="21">
        <v>2035</v>
      </c>
      <c r="B5376" s="21">
        <v>4</v>
      </c>
      <c r="C5376" s="21">
        <v>4</v>
      </c>
      <c r="D5376" s="21" t="s">
        <v>78</v>
      </c>
      <c r="E5376" s="21" t="s">
        <v>70</v>
      </c>
      <c r="F5376" s="21" t="s">
        <v>71</v>
      </c>
      <c r="G5376" s="21">
        <v>3</v>
      </c>
      <c r="H5376" s="21">
        <v>14951</v>
      </c>
    </row>
    <row r="5377" spans="1:8" x14ac:dyDescent="0.25">
      <c r="A5377" s="21">
        <v>2035</v>
      </c>
      <c r="B5377" s="21">
        <v>4</v>
      </c>
      <c r="C5377" s="21">
        <v>4</v>
      </c>
      <c r="D5377" s="21" t="s">
        <v>78</v>
      </c>
      <c r="E5377" s="21" t="s">
        <v>70</v>
      </c>
      <c r="F5377" s="21" t="s">
        <v>71</v>
      </c>
      <c r="G5377" s="21">
        <v>4</v>
      </c>
      <c r="H5377" s="21">
        <v>6997</v>
      </c>
    </row>
    <row r="5378" spans="1:8" x14ac:dyDescent="0.25">
      <c r="A5378" s="21">
        <v>2035</v>
      </c>
      <c r="B5378" s="21">
        <v>4</v>
      </c>
      <c r="C5378" s="21">
        <v>4</v>
      </c>
      <c r="D5378" s="21" t="s">
        <v>78</v>
      </c>
      <c r="E5378" s="21" t="s">
        <v>70</v>
      </c>
      <c r="F5378" s="21" t="s">
        <v>72</v>
      </c>
      <c r="G5378" s="21">
        <v>0</v>
      </c>
      <c r="H5378" s="21">
        <v>413</v>
      </c>
    </row>
    <row r="5379" spans="1:8" x14ac:dyDescent="0.25">
      <c r="A5379" s="21">
        <v>2035</v>
      </c>
      <c r="B5379" s="21">
        <v>4</v>
      </c>
      <c r="C5379" s="21">
        <v>4</v>
      </c>
      <c r="D5379" s="21" t="s">
        <v>78</v>
      </c>
      <c r="E5379" s="21" t="s">
        <v>70</v>
      </c>
      <c r="F5379" s="21" t="s">
        <v>72</v>
      </c>
      <c r="G5379" s="21">
        <v>1</v>
      </c>
      <c r="H5379" s="21">
        <v>19761</v>
      </c>
    </row>
    <row r="5380" spans="1:8" x14ac:dyDescent="0.25">
      <c r="A5380" s="21">
        <v>2035</v>
      </c>
      <c r="B5380" s="21">
        <v>4</v>
      </c>
      <c r="C5380" s="21">
        <v>4</v>
      </c>
      <c r="D5380" s="21" t="s">
        <v>78</v>
      </c>
      <c r="E5380" s="21" t="s">
        <v>70</v>
      </c>
      <c r="F5380" s="21" t="s">
        <v>72</v>
      </c>
      <c r="G5380" s="21">
        <v>2</v>
      </c>
      <c r="H5380" s="21">
        <v>36899</v>
      </c>
    </row>
    <row r="5381" spans="1:8" x14ac:dyDescent="0.25">
      <c r="A5381" s="21">
        <v>2035</v>
      </c>
      <c r="B5381" s="21">
        <v>4</v>
      </c>
      <c r="C5381" s="21">
        <v>4</v>
      </c>
      <c r="D5381" s="21" t="s">
        <v>78</v>
      </c>
      <c r="E5381" s="21" t="s">
        <v>70</v>
      </c>
      <c r="F5381" s="21" t="s">
        <v>72</v>
      </c>
      <c r="G5381" s="21">
        <v>3</v>
      </c>
      <c r="H5381" s="21">
        <v>15151</v>
      </c>
    </row>
    <row r="5382" spans="1:8" x14ac:dyDescent="0.25">
      <c r="A5382" s="21">
        <v>2035</v>
      </c>
      <c r="B5382" s="21">
        <v>4</v>
      </c>
      <c r="C5382" s="21">
        <v>4</v>
      </c>
      <c r="D5382" s="21" t="s">
        <v>78</v>
      </c>
      <c r="E5382" s="21" t="s">
        <v>70</v>
      </c>
      <c r="F5382" s="21" t="s">
        <v>72</v>
      </c>
      <c r="G5382" s="21">
        <v>4</v>
      </c>
      <c r="H5382" s="21">
        <v>6768</v>
      </c>
    </row>
    <row r="5383" spans="1:8" x14ac:dyDescent="0.25">
      <c r="A5383" s="21">
        <v>2035</v>
      </c>
      <c r="B5383" s="21">
        <v>4</v>
      </c>
      <c r="C5383" s="21">
        <v>4</v>
      </c>
      <c r="D5383" s="21" t="s">
        <v>78</v>
      </c>
      <c r="E5383" s="21" t="s">
        <v>74</v>
      </c>
      <c r="F5383" s="21" t="s">
        <v>71</v>
      </c>
      <c r="G5383" s="21">
        <v>0</v>
      </c>
      <c r="H5383" s="21">
        <v>2662</v>
      </c>
    </row>
    <row r="5384" spans="1:8" x14ac:dyDescent="0.25">
      <c r="A5384" s="21">
        <v>2035</v>
      </c>
      <c r="B5384" s="21">
        <v>4</v>
      </c>
      <c r="C5384" s="21">
        <v>4</v>
      </c>
      <c r="D5384" s="21" t="s">
        <v>78</v>
      </c>
      <c r="E5384" s="21" t="s">
        <v>74</v>
      </c>
      <c r="F5384" s="21" t="s">
        <v>71</v>
      </c>
      <c r="G5384" s="21">
        <v>1</v>
      </c>
      <c r="H5384" s="21">
        <v>5716</v>
      </c>
    </row>
    <row r="5385" spans="1:8" x14ac:dyDescent="0.25">
      <c r="A5385" s="21">
        <v>2035</v>
      </c>
      <c r="B5385" s="21">
        <v>4</v>
      </c>
      <c r="C5385" s="21">
        <v>4</v>
      </c>
      <c r="D5385" s="21" t="s">
        <v>78</v>
      </c>
      <c r="E5385" s="21" t="s">
        <v>74</v>
      </c>
      <c r="F5385" s="21" t="s">
        <v>71</v>
      </c>
      <c r="G5385" s="21">
        <v>2</v>
      </c>
      <c r="H5385" s="21">
        <v>9928</v>
      </c>
    </row>
    <row r="5386" spans="1:8" x14ac:dyDescent="0.25">
      <c r="A5386" s="21">
        <v>2035</v>
      </c>
      <c r="B5386" s="21">
        <v>4</v>
      </c>
      <c r="C5386" s="21">
        <v>4</v>
      </c>
      <c r="D5386" s="21" t="s">
        <v>78</v>
      </c>
      <c r="E5386" s="21" t="s">
        <v>74</v>
      </c>
      <c r="F5386" s="21" t="s">
        <v>71</v>
      </c>
      <c r="G5386" s="21">
        <v>3</v>
      </c>
      <c r="H5386" s="21">
        <v>3768</v>
      </c>
    </row>
    <row r="5387" spans="1:8" x14ac:dyDescent="0.25">
      <c r="A5387" s="21">
        <v>2035</v>
      </c>
      <c r="B5387" s="21">
        <v>4</v>
      </c>
      <c r="C5387" s="21">
        <v>4</v>
      </c>
      <c r="D5387" s="21" t="s">
        <v>78</v>
      </c>
      <c r="E5387" s="21" t="s">
        <v>74</v>
      </c>
      <c r="F5387" s="21" t="s">
        <v>71</v>
      </c>
      <c r="G5387" s="21">
        <v>4</v>
      </c>
      <c r="H5387" s="21">
        <v>2119</v>
      </c>
    </row>
    <row r="5388" spans="1:8" x14ac:dyDescent="0.25">
      <c r="A5388" s="21">
        <v>2035</v>
      </c>
      <c r="B5388" s="21">
        <v>4</v>
      </c>
      <c r="C5388" s="21">
        <v>4</v>
      </c>
      <c r="D5388" s="21" t="s">
        <v>78</v>
      </c>
      <c r="E5388" s="21" t="s">
        <v>74</v>
      </c>
      <c r="F5388" s="21" t="s">
        <v>72</v>
      </c>
      <c r="G5388" s="21">
        <v>0</v>
      </c>
      <c r="H5388" s="21">
        <v>572</v>
      </c>
    </row>
    <row r="5389" spans="1:8" x14ac:dyDescent="0.25">
      <c r="A5389" s="21">
        <v>2035</v>
      </c>
      <c r="B5389" s="21">
        <v>4</v>
      </c>
      <c r="C5389" s="21">
        <v>4</v>
      </c>
      <c r="D5389" s="21" t="s">
        <v>78</v>
      </c>
      <c r="E5389" s="21" t="s">
        <v>74</v>
      </c>
      <c r="F5389" s="21" t="s">
        <v>72</v>
      </c>
      <c r="G5389" s="21">
        <v>1</v>
      </c>
      <c r="H5389" s="21">
        <v>2574</v>
      </c>
    </row>
    <row r="5390" spans="1:8" x14ac:dyDescent="0.25">
      <c r="A5390" s="21">
        <v>2035</v>
      </c>
      <c r="B5390" s="21">
        <v>4</v>
      </c>
      <c r="C5390" s="21">
        <v>4</v>
      </c>
      <c r="D5390" s="21" t="s">
        <v>78</v>
      </c>
      <c r="E5390" s="21" t="s">
        <v>74</v>
      </c>
      <c r="F5390" s="21" t="s">
        <v>72</v>
      </c>
      <c r="G5390" s="21">
        <v>2</v>
      </c>
      <c r="H5390" s="21">
        <v>2055</v>
      </c>
    </row>
    <row r="5391" spans="1:8" x14ac:dyDescent="0.25">
      <c r="A5391" s="21">
        <v>2035</v>
      </c>
      <c r="B5391" s="21">
        <v>4</v>
      </c>
      <c r="C5391" s="21">
        <v>4</v>
      </c>
      <c r="D5391" s="21" t="s">
        <v>78</v>
      </c>
      <c r="E5391" s="21" t="s">
        <v>74</v>
      </c>
      <c r="F5391" s="21" t="s">
        <v>72</v>
      </c>
      <c r="G5391" s="21">
        <v>3</v>
      </c>
      <c r="H5391" s="21">
        <v>640</v>
      </c>
    </row>
    <row r="5392" spans="1:8" x14ac:dyDescent="0.25">
      <c r="A5392" s="21">
        <v>2035</v>
      </c>
      <c r="B5392" s="21">
        <v>4</v>
      </c>
      <c r="C5392" s="21">
        <v>4</v>
      </c>
      <c r="D5392" s="21" t="s">
        <v>78</v>
      </c>
      <c r="E5392" s="21" t="s">
        <v>74</v>
      </c>
      <c r="F5392" s="21" t="s">
        <v>72</v>
      </c>
      <c r="G5392" s="21">
        <v>4</v>
      </c>
      <c r="H5392" s="21">
        <v>322</v>
      </c>
    </row>
    <row r="5393" spans="1:8" x14ac:dyDescent="0.25">
      <c r="A5393" s="21">
        <v>2035</v>
      </c>
      <c r="B5393" s="21">
        <v>4</v>
      </c>
      <c r="C5393" s="21">
        <v>4</v>
      </c>
      <c r="D5393" s="21" t="s">
        <v>78</v>
      </c>
      <c r="E5393" s="21" t="s">
        <v>73</v>
      </c>
      <c r="F5393" s="21" t="s">
        <v>71</v>
      </c>
      <c r="G5393" s="21">
        <v>0</v>
      </c>
      <c r="H5393" s="21">
        <v>815</v>
      </c>
    </row>
    <row r="5394" spans="1:8" x14ac:dyDescent="0.25">
      <c r="A5394" s="21">
        <v>2035</v>
      </c>
      <c r="B5394" s="21">
        <v>4</v>
      </c>
      <c r="C5394" s="21">
        <v>4</v>
      </c>
      <c r="D5394" s="21" t="s">
        <v>78</v>
      </c>
      <c r="E5394" s="21" t="s">
        <v>73</v>
      </c>
      <c r="F5394" s="21" t="s">
        <v>71</v>
      </c>
      <c r="G5394" s="21">
        <v>1</v>
      </c>
      <c r="H5394" s="21">
        <v>16132</v>
      </c>
    </row>
    <row r="5395" spans="1:8" x14ac:dyDescent="0.25">
      <c r="A5395" s="21">
        <v>2035</v>
      </c>
      <c r="B5395" s="21">
        <v>4</v>
      </c>
      <c r="C5395" s="21">
        <v>4</v>
      </c>
      <c r="D5395" s="21" t="s">
        <v>78</v>
      </c>
      <c r="E5395" s="21" t="s">
        <v>73</v>
      </c>
      <c r="F5395" s="21" t="s">
        <v>71</v>
      </c>
      <c r="G5395" s="21">
        <v>2</v>
      </c>
      <c r="H5395" s="21">
        <v>33079</v>
      </c>
    </row>
    <row r="5396" spans="1:8" x14ac:dyDescent="0.25">
      <c r="A5396" s="21">
        <v>2035</v>
      </c>
      <c r="B5396" s="21">
        <v>4</v>
      </c>
      <c r="C5396" s="21">
        <v>4</v>
      </c>
      <c r="D5396" s="21" t="s">
        <v>78</v>
      </c>
      <c r="E5396" s="21" t="s">
        <v>73</v>
      </c>
      <c r="F5396" s="21" t="s">
        <v>71</v>
      </c>
      <c r="G5396" s="21">
        <v>3</v>
      </c>
      <c r="H5396" s="21">
        <v>15792</v>
      </c>
    </row>
    <row r="5397" spans="1:8" x14ac:dyDescent="0.25">
      <c r="A5397" s="21">
        <v>2035</v>
      </c>
      <c r="B5397" s="21">
        <v>4</v>
      </c>
      <c r="C5397" s="21">
        <v>4</v>
      </c>
      <c r="D5397" s="21" t="s">
        <v>78</v>
      </c>
      <c r="E5397" s="21" t="s">
        <v>73</v>
      </c>
      <c r="F5397" s="21" t="s">
        <v>71</v>
      </c>
      <c r="G5397" s="21">
        <v>4</v>
      </c>
      <c r="H5397" s="21">
        <v>10659</v>
      </c>
    </row>
    <row r="5398" spans="1:8" x14ac:dyDescent="0.25">
      <c r="A5398" s="21">
        <v>2035</v>
      </c>
      <c r="B5398" s="21">
        <v>4</v>
      </c>
      <c r="C5398" s="21">
        <v>4</v>
      </c>
      <c r="D5398" s="21" t="s">
        <v>78</v>
      </c>
      <c r="E5398" s="21" t="s">
        <v>73</v>
      </c>
      <c r="F5398" s="21" t="s">
        <v>72</v>
      </c>
      <c r="G5398" s="21">
        <v>0</v>
      </c>
      <c r="H5398" s="21">
        <v>436</v>
      </c>
    </row>
    <row r="5399" spans="1:8" x14ac:dyDescent="0.25">
      <c r="A5399" s="21">
        <v>2035</v>
      </c>
      <c r="B5399" s="21">
        <v>4</v>
      </c>
      <c r="C5399" s="21">
        <v>4</v>
      </c>
      <c r="D5399" s="21" t="s">
        <v>78</v>
      </c>
      <c r="E5399" s="21" t="s">
        <v>73</v>
      </c>
      <c r="F5399" s="21" t="s">
        <v>72</v>
      </c>
      <c r="G5399" s="21">
        <v>1</v>
      </c>
      <c r="H5399" s="21">
        <v>1547</v>
      </c>
    </row>
    <row r="5400" spans="1:8" x14ac:dyDescent="0.25">
      <c r="A5400" s="21">
        <v>2035</v>
      </c>
      <c r="B5400" s="21">
        <v>4</v>
      </c>
      <c r="C5400" s="21">
        <v>4</v>
      </c>
      <c r="D5400" s="21" t="s">
        <v>78</v>
      </c>
      <c r="E5400" s="21" t="s">
        <v>73</v>
      </c>
      <c r="F5400" s="21" t="s">
        <v>72</v>
      </c>
      <c r="G5400" s="21">
        <v>2</v>
      </c>
      <c r="H5400" s="21">
        <v>4671</v>
      </c>
    </row>
    <row r="5401" spans="1:8" x14ac:dyDescent="0.25">
      <c r="A5401" s="21">
        <v>2035</v>
      </c>
      <c r="B5401" s="21">
        <v>4</v>
      </c>
      <c r="C5401" s="21">
        <v>4</v>
      </c>
      <c r="D5401" s="21" t="s">
        <v>78</v>
      </c>
      <c r="E5401" s="21" t="s">
        <v>73</v>
      </c>
      <c r="F5401" s="21" t="s">
        <v>72</v>
      </c>
      <c r="G5401" s="21">
        <v>3</v>
      </c>
      <c r="H5401" s="21">
        <v>2463</v>
      </c>
    </row>
    <row r="5402" spans="1:8" x14ac:dyDescent="0.25">
      <c r="A5402" s="21">
        <v>2035</v>
      </c>
      <c r="B5402" s="21">
        <v>4</v>
      </c>
      <c r="C5402" s="21">
        <v>4</v>
      </c>
      <c r="D5402" s="21" t="s">
        <v>78</v>
      </c>
      <c r="E5402" s="21" t="s">
        <v>73</v>
      </c>
      <c r="F5402" s="21" t="s">
        <v>72</v>
      </c>
      <c r="G5402" s="21">
        <v>4</v>
      </c>
      <c r="H5402" s="21">
        <v>1476</v>
      </c>
    </row>
    <row r="5403" spans="1:8" x14ac:dyDescent="0.25">
      <c r="A5403" s="21">
        <v>2035</v>
      </c>
      <c r="B5403" s="21">
        <v>4</v>
      </c>
      <c r="C5403" s="21">
        <v>4</v>
      </c>
      <c r="D5403" s="21" t="s">
        <v>78</v>
      </c>
      <c r="E5403" s="21" t="s">
        <v>76</v>
      </c>
      <c r="F5403" s="21" t="s">
        <v>71</v>
      </c>
      <c r="G5403" s="21">
        <v>0</v>
      </c>
      <c r="H5403" s="21">
        <v>902</v>
      </c>
    </row>
    <row r="5404" spans="1:8" x14ac:dyDescent="0.25">
      <c r="A5404" s="21">
        <v>2035</v>
      </c>
      <c r="B5404" s="21">
        <v>4</v>
      </c>
      <c r="C5404" s="21">
        <v>4</v>
      </c>
      <c r="D5404" s="21" t="s">
        <v>78</v>
      </c>
      <c r="E5404" s="21" t="s">
        <v>76</v>
      </c>
      <c r="F5404" s="21" t="s">
        <v>71</v>
      </c>
      <c r="G5404" s="21">
        <v>1</v>
      </c>
      <c r="H5404" s="21">
        <v>1704</v>
      </c>
    </row>
    <row r="5405" spans="1:8" x14ac:dyDescent="0.25">
      <c r="A5405" s="21">
        <v>2035</v>
      </c>
      <c r="B5405" s="21">
        <v>4</v>
      </c>
      <c r="C5405" s="21">
        <v>4</v>
      </c>
      <c r="D5405" s="21" t="s">
        <v>78</v>
      </c>
      <c r="E5405" s="21" t="s">
        <v>76</v>
      </c>
      <c r="F5405" s="21" t="s">
        <v>71</v>
      </c>
      <c r="G5405" s="21">
        <v>2</v>
      </c>
      <c r="H5405" s="21">
        <v>2435</v>
      </c>
    </row>
    <row r="5406" spans="1:8" x14ac:dyDescent="0.25">
      <c r="A5406" s="21">
        <v>2035</v>
      </c>
      <c r="B5406" s="21">
        <v>4</v>
      </c>
      <c r="C5406" s="21">
        <v>4</v>
      </c>
      <c r="D5406" s="21" t="s">
        <v>78</v>
      </c>
      <c r="E5406" s="21" t="s">
        <v>76</v>
      </c>
      <c r="F5406" s="21" t="s">
        <v>71</v>
      </c>
      <c r="G5406" s="21">
        <v>3</v>
      </c>
      <c r="H5406" s="21">
        <v>860</v>
      </c>
    </row>
    <row r="5407" spans="1:8" x14ac:dyDescent="0.25">
      <c r="A5407" s="21">
        <v>2035</v>
      </c>
      <c r="B5407" s="21">
        <v>4</v>
      </c>
      <c r="C5407" s="21">
        <v>4</v>
      </c>
      <c r="D5407" s="21" t="s">
        <v>78</v>
      </c>
      <c r="E5407" s="21" t="s">
        <v>76</v>
      </c>
      <c r="F5407" s="21" t="s">
        <v>71</v>
      </c>
      <c r="G5407" s="21">
        <v>4</v>
      </c>
      <c r="H5407" s="21">
        <v>456</v>
      </c>
    </row>
    <row r="5408" spans="1:8" x14ac:dyDescent="0.25">
      <c r="A5408" s="21">
        <v>2035</v>
      </c>
      <c r="B5408" s="21">
        <v>4</v>
      </c>
      <c r="C5408" s="21">
        <v>4</v>
      </c>
      <c r="D5408" s="21" t="s">
        <v>78</v>
      </c>
      <c r="E5408" s="21" t="s">
        <v>76</v>
      </c>
      <c r="F5408" s="21" t="s">
        <v>72</v>
      </c>
      <c r="G5408" s="21">
        <v>0</v>
      </c>
      <c r="H5408" s="21">
        <v>750</v>
      </c>
    </row>
    <row r="5409" spans="1:8" x14ac:dyDescent="0.25">
      <c r="A5409" s="21">
        <v>2035</v>
      </c>
      <c r="B5409" s="21">
        <v>4</v>
      </c>
      <c r="C5409" s="21">
        <v>4</v>
      </c>
      <c r="D5409" s="21" t="s">
        <v>78</v>
      </c>
      <c r="E5409" s="21" t="s">
        <v>76</v>
      </c>
      <c r="F5409" s="21" t="s">
        <v>72</v>
      </c>
      <c r="G5409" s="21">
        <v>1</v>
      </c>
      <c r="H5409" s="21">
        <v>993</v>
      </c>
    </row>
    <row r="5410" spans="1:8" x14ac:dyDescent="0.25">
      <c r="A5410" s="21">
        <v>2035</v>
      </c>
      <c r="B5410" s="21">
        <v>4</v>
      </c>
      <c r="C5410" s="21">
        <v>4</v>
      </c>
      <c r="D5410" s="21" t="s">
        <v>78</v>
      </c>
      <c r="E5410" s="21" t="s">
        <v>76</v>
      </c>
      <c r="F5410" s="21" t="s">
        <v>72</v>
      </c>
      <c r="G5410" s="21">
        <v>2</v>
      </c>
      <c r="H5410" s="21">
        <v>1508</v>
      </c>
    </row>
    <row r="5411" spans="1:8" x14ac:dyDescent="0.25">
      <c r="A5411" s="21">
        <v>2035</v>
      </c>
      <c r="B5411" s="21">
        <v>4</v>
      </c>
      <c r="C5411" s="21">
        <v>4</v>
      </c>
      <c r="D5411" s="21" t="s">
        <v>78</v>
      </c>
      <c r="E5411" s="21" t="s">
        <v>76</v>
      </c>
      <c r="F5411" s="21" t="s">
        <v>72</v>
      </c>
      <c r="G5411" s="21">
        <v>3</v>
      </c>
      <c r="H5411" s="21">
        <v>562</v>
      </c>
    </row>
    <row r="5412" spans="1:8" x14ac:dyDescent="0.25">
      <c r="A5412" s="21">
        <v>2035</v>
      </c>
      <c r="B5412" s="21">
        <v>4</v>
      </c>
      <c r="C5412" s="21">
        <v>4</v>
      </c>
      <c r="D5412" s="21" t="s">
        <v>78</v>
      </c>
      <c r="E5412" s="21" t="s">
        <v>76</v>
      </c>
      <c r="F5412" s="21" t="s">
        <v>72</v>
      </c>
      <c r="G5412" s="21">
        <v>4</v>
      </c>
      <c r="H5412" s="21">
        <v>337</v>
      </c>
    </row>
    <row r="5413" spans="1:8" x14ac:dyDescent="0.25">
      <c r="A5413" s="21">
        <v>2035</v>
      </c>
      <c r="B5413" s="21">
        <v>4</v>
      </c>
      <c r="C5413" s="21">
        <v>5</v>
      </c>
      <c r="D5413" s="21" t="s">
        <v>75</v>
      </c>
      <c r="E5413" s="21" t="s">
        <v>70</v>
      </c>
      <c r="F5413" s="21" t="s">
        <v>71</v>
      </c>
      <c r="G5413" s="21">
        <v>0</v>
      </c>
      <c r="H5413" s="21">
        <v>103</v>
      </c>
    </row>
    <row r="5414" spans="1:8" x14ac:dyDescent="0.25">
      <c r="A5414" s="21">
        <v>2035</v>
      </c>
      <c r="B5414" s="21">
        <v>4</v>
      </c>
      <c r="C5414" s="21">
        <v>5</v>
      </c>
      <c r="D5414" s="21" t="s">
        <v>75</v>
      </c>
      <c r="E5414" s="21" t="s">
        <v>70</v>
      </c>
      <c r="F5414" s="21" t="s">
        <v>71</v>
      </c>
      <c r="G5414" s="21">
        <v>1</v>
      </c>
      <c r="H5414" s="21">
        <v>1307</v>
      </c>
    </row>
    <row r="5415" spans="1:8" x14ac:dyDescent="0.25">
      <c r="A5415" s="21">
        <v>2035</v>
      </c>
      <c r="B5415" s="21">
        <v>4</v>
      </c>
      <c r="C5415" s="21">
        <v>5</v>
      </c>
      <c r="D5415" s="21" t="s">
        <v>75</v>
      </c>
      <c r="E5415" s="21" t="s">
        <v>70</v>
      </c>
      <c r="F5415" s="21" t="s">
        <v>71</v>
      </c>
      <c r="G5415" s="21">
        <v>2</v>
      </c>
      <c r="H5415" s="21">
        <v>4340</v>
      </c>
    </row>
    <row r="5416" spans="1:8" x14ac:dyDescent="0.25">
      <c r="A5416" s="21">
        <v>2035</v>
      </c>
      <c r="B5416" s="21">
        <v>4</v>
      </c>
      <c r="C5416" s="21">
        <v>5</v>
      </c>
      <c r="D5416" s="21" t="s">
        <v>75</v>
      </c>
      <c r="E5416" s="21" t="s">
        <v>70</v>
      </c>
      <c r="F5416" s="21" t="s">
        <v>71</v>
      </c>
      <c r="G5416" s="21">
        <v>3</v>
      </c>
      <c r="H5416" s="21">
        <v>1936</v>
      </c>
    </row>
    <row r="5417" spans="1:8" x14ac:dyDescent="0.25">
      <c r="A5417" s="21">
        <v>2035</v>
      </c>
      <c r="B5417" s="21">
        <v>4</v>
      </c>
      <c r="C5417" s="21">
        <v>5</v>
      </c>
      <c r="D5417" s="21" t="s">
        <v>75</v>
      </c>
      <c r="E5417" s="21" t="s">
        <v>70</v>
      </c>
      <c r="F5417" s="21" t="s">
        <v>71</v>
      </c>
      <c r="G5417" s="21">
        <v>4</v>
      </c>
      <c r="H5417" s="21">
        <v>1245</v>
      </c>
    </row>
    <row r="5418" spans="1:8" x14ac:dyDescent="0.25">
      <c r="A5418" s="21">
        <v>2035</v>
      </c>
      <c r="B5418" s="21">
        <v>4</v>
      </c>
      <c r="C5418" s="21">
        <v>5</v>
      </c>
      <c r="D5418" s="21" t="s">
        <v>75</v>
      </c>
      <c r="E5418" s="21" t="s">
        <v>70</v>
      </c>
      <c r="F5418" s="21" t="s">
        <v>72</v>
      </c>
      <c r="G5418" s="21">
        <v>0</v>
      </c>
      <c r="H5418" s="21">
        <v>79</v>
      </c>
    </row>
    <row r="5419" spans="1:8" x14ac:dyDescent="0.25">
      <c r="A5419" s="21">
        <v>2035</v>
      </c>
      <c r="B5419" s="21">
        <v>4</v>
      </c>
      <c r="C5419" s="21">
        <v>5</v>
      </c>
      <c r="D5419" s="21" t="s">
        <v>75</v>
      </c>
      <c r="E5419" s="21" t="s">
        <v>70</v>
      </c>
      <c r="F5419" s="21" t="s">
        <v>72</v>
      </c>
      <c r="G5419" s="21">
        <v>1</v>
      </c>
      <c r="H5419" s="21">
        <v>2567</v>
      </c>
    </row>
    <row r="5420" spans="1:8" x14ac:dyDescent="0.25">
      <c r="A5420" s="21">
        <v>2035</v>
      </c>
      <c r="B5420" s="21">
        <v>4</v>
      </c>
      <c r="C5420" s="21">
        <v>5</v>
      </c>
      <c r="D5420" s="21" t="s">
        <v>75</v>
      </c>
      <c r="E5420" s="21" t="s">
        <v>70</v>
      </c>
      <c r="F5420" s="21" t="s">
        <v>72</v>
      </c>
      <c r="G5420" s="21">
        <v>2</v>
      </c>
      <c r="H5420" s="21">
        <v>7698</v>
      </c>
    </row>
    <row r="5421" spans="1:8" x14ac:dyDescent="0.25">
      <c r="A5421" s="21">
        <v>2035</v>
      </c>
      <c r="B5421" s="21">
        <v>4</v>
      </c>
      <c r="C5421" s="21">
        <v>5</v>
      </c>
      <c r="D5421" s="21" t="s">
        <v>75</v>
      </c>
      <c r="E5421" s="21" t="s">
        <v>70</v>
      </c>
      <c r="F5421" s="21" t="s">
        <v>72</v>
      </c>
      <c r="G5421" s="21">
        <v>3</v>
      </c>
      <c r="H5421" s="21">
        <v>3446</v>
      </c>
    </row>
    <row r="5422" spans="1:8" x14ac:dyDescent="0.25">
      <c r="A5422" s="21">
        <v>2035</v>
      </c>
      <c r="B5422" s="21">
        <v>4</v>
      </c>
      <c r="C5422" s="21">
        <v>5</v>
      </c>
      <c r="D5422" s="21" t="s">
        <v>75</v>
      </c>
      <c r="E5422" s="21" t="s">
        <v>70</v>
      </c>
      <c r="F5422" s="21" t="s">
        <v>72</v>
      </c>
      <c r="G5422" s="21">
        <v>4</v>
      </c>
      <c r="H5422" s="21">
        <v>1616</v>
      </c>
    </row>
    <row r="5423" spans="1:8" x14ac:dyDescent="0.25">
      <c r="A5423" s="21">
        <v>2035</v>
      </c>
      <c r="B5423" s="21">
        <v>4</v>
      </c>
      <c r="C5423" s="21">
        <v>5</v>
      </c>
      <c r="D5423" s="21" t="s">
        <v>75</v>
      </c>
      <c r="E5423" s="21" t="s">
        <v>74</v>
      </c>
      <c r="F5423" s="21" t="s">
        <v>71</v>
      </c>
      <c r="G5423" s="21">
        <v>0</v>
      </c>
      <c r="H5423" s="21">
        <v>40</v>
      </c>
    </row>
    <row r="5424" spans="1:8" x14ac:dyDescent="0.25">
      <c r="A5424" s="21">
        <v>2035</v>
      </c>
      <c r="B5424" s="21">
        <v>4</v>
      </c>
      <c r="C5424" s="21">
        <v>5</v>
      </c>
      <c r="D5424" s="21" t="s">
        <v>75</v>
      </c>
      <c r="E5424" s="21" t="s">
        <v>74</v>
      </c>
      <c r="F5424" s="21" t="s">
        <v>71</v>
      </c>
      <c r="G5424" s="21">
        <v>1</v>
      </c>
      <c r="H5424" s="21">
        <v>93</v>
      </c>
    </row>
    <row r="5425" spans="1:8" x14ac:dyDescent="0.25">
      <c r="A5425" s="21">
        <v>2035</v>
      </c>
      <c r="B5425" s="21">
        <v>4</v>
      </c>
      <c r="C5425" s="21">
        <v>5</v>
      </c>
      <c r="D5425" s="21" t="s">
        <v>75</v>
      </c>
      <c r="E5425" s="21" t="s">
        <v>74</v>
      </c>
      <c r="F5425" s="21" t="s">
        <v>71</v>
      </c>
      <c r="G5425" s="21">
        <v>2</v>
      </c>
      <c r="H5425" s="21">
        <v>191</v>
      </c>
    </row>
    <row r="5426" spans="1:8" x14ac:dyDescent="0.25">
      <c r="A5426" s="21">
        <v>2035</v>
      </c>
      <c r="B5426" s="21">
        <v>4</v>
      </c>
      <c r="C5426" s="21">
        <v>5</v>
      </c>
      <c r="D5426" s="21" t="s">
        <v>75</v>
      </c>
      <c r="E5426" s="21" t="s">
        <v>74</v>
      </c>
      <c r="F5426" s="21" t="s">
        <v>71</v>
      </c>
      <c r="G5426" s="21">
        <v>3</v>
      </c>
      <c r="H5426" s="21">
        <v>101</v>
      </c>
    </row>
    <row r="5427" spans="1:8" x14ac:dyDescent="0.25">
      <c r="A5427" s="21">
        <v>2035</v>
      </c>
      <c r="B5427" s="21">
        <v>4</v>
      </c>
      <c r="C5427" s="21">
        <v>5</v>
      </c>
      <c r="D5427" s="21" t="s">
        <v>75</v>
      </c>
      <c r="E5427" s="21" t="s">
        <v>74</v>
      </c>
      <c r="F5427" s="21" t="s">
        <v>71</v>
      </c>
      <c r="G5427" s="21">
        <v>4</v>
      </c>
      <c r="H5427" s="21">
        <v>54</v>
      </c>
    </row>
    <row r="5428" spans="1:8" x14ac:dyDescent="0.25">
      <c r="A5428" s="21">
        <v>2035</v>
      </c>
      <c r="B5428" s="21">
        <v>4</v>
      </c>
      <c r="C5428" s="21">
        <v>5</v>
      </c>
      <c r="D5428" s="21" t="s">
        <v>75</v>
      </c>
      <c r="E5428" s="21" t="s">
        <v>74</v>
      </c>
      <c r="F5428" s="21" t="s">
        <v>72</v>
      </c>
      <c r="G5428" s="21">
        <v>0</v>
      </c>
      <c r="H5428" s="21">
        <v>9</v>
      </c>
    </row>
    <row r="5429" spans="1:8" x14ac:dyDescent="0.25">
      <c r="A5429" s="21">
        <v>2035</v>
      </c>
      <c r="B5429" s="21">
        <v>4</v>
      </c>
      <c r="C5429" s="21">
        <v>5</v>
      </c>
      <c r="D5429" s="21" t="s">
        <v>75</v>
      </c>
      <c r="E5429" s="21" t="s">
        <v>74</v>
      </c>
      <c r="F5429" s="21" t="s">
        <v>72</v>
      </c>
      <c r="G5429" s="21">
        <v>1</v>
      </c>
      <c r="H5429" s="21">
        <v>25</v>
      </c>
    </row>
    <row r="5430" spans="1:8" x14ac:dyDescent="0.25">
      <c r="A5430" s="21">
        <v>2035</v>
      </c>
      <c r="B5430" s="21">
        <v>4</v>
      </c>
      <c r="C5430" s="21">
        <v>5</v>
      </c>
      <c r="D5430" s="21" t="s">
        <v>75</v>
      </c>
      <c r="E5430" s="21" t="s">
        <v>74</v>
      </c>
      <c r="F5430" s="21" t="s">
        <v>72</v>
      </c>
      <c r="G5430" s="21">
        <v>2</v>
      </c>
      <c r="H5430" s="21">
        <v>48</v>
      </c>
    </row>
    <row r="5431" spans="1:8" x14ac:dyDescent="0.25">
      <c r="A5431" s="21">
        <v>2035</v>
      </c>
      <c r="B5431" s="21">
        <v>4</v>
      </c>
      <c r="C5431" s="21">
        <v>5</v>
      </c>
      <c r="D5431" s="21" t="s">
        <v>75</v>
      </c>
      <c r="E5431" s="21" t="s">
        <v>74</v>
      </c>
      <c r="F5431" s="21" t="s">
        <v>72</v>
      </c>
      <c r="G5431" s="21">
        <v>3</v>
      </c>
      <c r="H5431" s="21">
        <v>22</v>
      </c>
    </row>
    <row r="5432" spans="1:8" x14ac:dyDescent="0.25">
      <c r="A5432" s="21">
        <v>2035</v>
      </c>
      <c r="B5432" s="21">
        <v>4</v>
      </c>
      <c r="C5432" s="21">
        <v>5</v>
      </c>
      <c r="D5432" s="21" t="s">
        <v>75</v>
      </c>
      <c r="E5432" s="21" t="s">
        <v>74</v>
      </c>
      <c r="F5432" s="21" t="s">
        <v>72</v>
      </c>
      <c r="G5432" s="21">
        <v>4</v>
      </c>
      <c r="H5432" s="21">
        <v>15</v>
      </c>
    </row>
    <row r="5433" spans="1:8" x14ac:dyDescent="0.25">
      <c r="A5433" s="21">
        <v>2035</v>
      </c>
      <c r="B5433" s="21">
        <v>4</v>
      </c>
      <c r="C5433" s="21">
        <v>5</v>
      </c>
      <c r="D5433" s="21" t="s">
        <v>75</v>
      </c>
      <c r="E5433" s="21" t="s">
        <v>73</v>
      </c>
      <c r="F5433" s="21" t="s">
        <v>71</v>
      </c>
      <c r="G5433" s="21">
        <v>0</v>
      </c>
      <c r="H5433" s="21">
        <v>167</v>
      </c>
    </row>
    <row r="5434" spans="1:8" x14ac:dyDescent="0.25">
      <c r="A5434" s="21">
        <v>2035</v>
      </c>
      <c r="B5434" s="21">
        <v>4</v>
      </c>
      <c r="C5434" s="21">
        <v>5</v>
      </c>
      <c r="D5434" s="21" t="s">
        <v>75</v>
      </c>
      <c r="E5434" s="21" t="s">
        <v>73</v>
      </c>
      <c r="F5434" s="21" t="s">
        <v>71</v>
      </c>
      <c r="G5434" s="21">
        <v>1</v>
      </c>
      <c r="H5434" s="21">
        <v>2669</v>
      </c>
    </row>
    <row r="5435" spans="1:8" x14ac:dyDescent="0.25">
      <c r="A5435" s="21">
        <v>2035</v>
      </c>
      <c r="B5435" s="21">
        <v>4</v>
      </c>
      <c r="C5435" s="21">
        <v>5</v>
      </c>
      <c r="D5435" s="21" t="s">
        <v>75</v>
      </c>
      <c r="E5435" s="21" t="s">
        <v>73</v>
      </c>
      <c r="F5435" s="21" t="s">
        <v>71</v>
      </c>
      <c r="G5435" s="21">
        <v>2</v>
      </c>
      <c r="H5435" s="21">
        <v>6570</v>
      </c>
    </row>
    <row r="5436" spans="1:8" x14ac:dyDescent="0.25">
      <c r="A5436" s="21">
        <v>2035</v>
      </c>
      <c r="B5436" s="21">
        <v>4</v>
      </c>
      <c r="C5436" s="21">
        <v>5</v>
      </c>
      <c r="D5436" s="21" t="s">
        <v>75</v>
      </c>
      <c r="E5436" s="21" t="s">
        <v>73</v>
      </c>
      <c r="F5436" s="21" t="s">
        <v>71</v>
      </c>
      <c r="G5436" s="21">
        <v>3</v>
      </c>
      <c r="H5436" s="21">
        <v>3511</v>
      </c>
    </row>
    <row r="5437" spans="1:8" x14ac:dyDescent="0.25">
      <c r="A5437" s="21">
        <v>2035</v>
      </c>
      <c r="B5437" s="21">
        <v>4</v>
      </c>
      <c r="C5437" s="21">
        <v>5</v>
      </c>
      <c r="D5437" s="21" t="s">
        <v>75</v>
      </c>
      <c r="E5437" s="21" t="s">
        <v>73</v>
      </c>
      <c r="F5437" s="21" t="s">
        <v>71</v>
      </c>
      <c r="G5437" s="21">
        <v>4</v>
      </c>
      <c r="H5437" s="21">
        <v>2576</v>
      </c>
    </row>
    <row r="5438" spans="1:8" x14ac:dyDescent="0.25">
      <c r="A5438" s="21">
        <v>2035</v>
      </c>
      <c r="B5438" s="21">
        <v>4</v>
      </c>
      <c r="C5438" s="21">
        <v>5</v>
      </c>
      <c r="D5438" s="21" t="s">
        <v>75</v>
      </c>
      <c r="E5438" s="21" t="s">
        <v>73</v>
      </c>
      <c r="F5438" s="21" t="s">
        <v>72</v>
      </c>
      <c r="G5438" s="21">
        <v>0</v>
      </c>
      <c r="H5438" s="21">
        <v>69</v>
      </c>
    </row>
    <row r="5439" spans="1:8" x14ac:dyDescent="0.25">
      <c r="A5439" s="21">
        <v>2035</v>
      </c>
      <c r="B5439" s="21">
        <v>4</v>
      </c>
      <c r="C5439" s="21">
        <v>5</v>
      </c>
      <c r="D5439" s="21" t="s">
        <v>75</v>
      </c>
      <c r="E5439" s="21" t="s">
        <v>73</v>
      </c>
      <c r="F5439" s="21" t="s">
        <v>72</v>
      </c>
      <c r="G5439" s="21">
        <v>1</v>
      </c>
      <c r="H5439" s="21">
        <v>275</v>
      </c>
    </row>
    <row r="5440" spans="1:8" x14ac:dyDescent="0.25">
      <c r="A5440" s="21">
        <v>2035</v>
      </c>
      <c r="B5440" s="21">
        <v>4</v>
      </c>
      <c r="C5440" s="21">
        <v>5</v>
      </c>
      <c r="D5440" s="21" t="s">
        <v>75</v>
      </c>
      <c r="E5440" s="21" t="s">
        <v>73</v>
      </c>
      <c r="F5440" s="21" t="s">
        <v>72</v>
      </c>
      <c r="G5440" s="21">
        <v>2</v>
      </c>
      <c r="H5440" s="21">
        <v>1083</v>
      </c>
    </row>
    <row r="5441" spans="1:8" x14ac:dyDescent="0.25">
      <c r="A5441" s="21">
        <v>2035</v>
      </c>
      <c r="B5441" s="21">
        <v>4</v>
      </c>
      <c r="C5441" s="21">
        <v>5</v>
      </c>
      <c r="D5441" s="21" t="s">
        <v>75</v>
      </c>
      <c r="E5441" s="21" t="s">
        <v>73</v>
      </c>
      <c r="F5441" s="21" t="s">
        <v>72</v>
      </c>
      <c r="G5441" s="21">
        <v>3</v>
      </c>
      <c r="H5441" s="21">
        <v>632</v>
      </c>
    </row>
    <row r="5442" spans="1:8" x14ac:dyDescent="0.25">
      <c r="A5442" s="21">
        <v>2035</v>
      </c>
      <c r="B5442" s="21">
        <v>4</v>
      </c>
      <c r="C5442" s="21">
        <v>5</v>
      </c>
      <c r="D5442" s="21" t="s">
        <v>75</v>
      </c>
      <c r="E5442" s="21" t="s">
        <v>73</v>
      </c>
      <c r="F5442" s="21" t="s">
        <v>72</v>
      </c>
      <c r="G5442" s="21">
        <v>4</v>
      </c>
      <c r="H5442" s="21">
        <v>412</v>
      </c>
    </row>
    <row r="5443" spans="1:8" x14ac:dyDescent="0.25">
      <c r="A5443" s="21">
        <v>2035</v>
      </c>
      <c r="B5443" s="21">
        <v>4</v>
      </c>
      <c r="C5443" s="21">
        <v>5</v>
      </c>
      <c r="D5443" s="21" t="s">
        <v>75</v>
      </c>
      <c r="E5443" s="21" t="s">
        <v>76</v>
      </c>
      <c r="F5443" s="21" t="s">
        <v>71</v>
      </c>
      <c r="G5443" s="21">
        <v>0</v>
      </c>
      <c r="H5443" s="21">
        <v>114</v>
      </c>
    </row>
    <row r="5444" spans="1:8" x14ac:dyDescent="0.25">
      <c r="A5444" s="21">
        <v>2035</v>
      </c>
      <c r="B5444" s="21">
        <v>4</v>
      </c>
      <c r="C5444" s="21">
        <v>5</v>
      </c>
      <c r="D5444" s="21" t="s">
        <v>75</v>
      </c>
      <c r="E5444" s="21" t="s">
        <v>76</v>
      </c>
      <c r="F5444" s="21" t="s">
        <v>71</v>
      </c>
      <c r="G5444" s="21">
        <v>1</v>
      </c>
      <c r="H5444" s="21">
        <v>419</v>
      </c>
    </row>
    <row r="5445" spans="1:8" x14ac:dyDescent="0.25">
      <c r="A5445" s="21">
        <v>2035</v>
      </c>
      <c r="B5445" s="21">
        <v>4</v>
      </c>
      <c r="C5445" s="21">
        <v>5</v>
      </c>
      <c r="D5445" s="21" t="s">
        <v>75</v>
      </c>
      <c r="E5445" s="21" t="s">
        <v>76</v>
      </c>
      <c r="F5445" s="21" t="s">
        <v>71</v>
      </c>
      <c r="G5445" s="21">
        <v>2</v>
      </c>
      <c r="H5445" s="21">
        <v>811</v>
      </c>
    </row>
    <row r="5446" spans="1:8" x14ac:dyDescent="0.25">
      <c r="A5446" s="21">
        <v>2035</v>
      </c>
      <c r="B5446" s="21">
        <v>4</v>
      </c>
      <c r="C5446" s="21">
        <v>5</v>
      </c>
      <c r="D5446" s="21" t="s">
        <v>75</v>
      </c>
      <c r="E5446" s="21" t="s">
        <v>76</v>
      </c>
      <c r="F5446" s="21" t="s">
        <v>71</v>
      </c>
      <c r="G5446" s="21">
        <v>3</v>
      </c>
      <c r="H5446" s="21">
        <v>357</v>
      </c>
    </row>
    <row r="5447" spans="1:8" x14ac:dyDescent="0.25">
      <c r="A5447" s="21">
        <v>2035</v>
      </c>
      <c r="B5447" s="21">
        <v>4</v>
      </c>
      <c r="C5447" s="21">
        <v>5</v>
      </c>
      <c r="D5447" s="21" t="s">
        <v>75</v>
      </c>
      <c r="E5447" s="21" t="s">
        <v>76</v>
      </c>
      <c r="F5447" s="21" t="s">
        <v>71</v>
      </c>
      <c r="G5447" s="21">
        <v>4</v>
      </c>
      <c r="H5447" s="21">
        <v>209</v>
      </c>
    </row>
    <row r="5448" spans="1:8" x14ac:dyDescent="0.25">
      <c r="A5448" s="21">
        <v>2035</v>
      </c>
      <c r="B5448" s="21">
        <v>4</v>
      </c>
      <c r="C5448" s="21">
        <v>5</v>
      </c>
      <c r="D5448" s="21" t="s">
        <v>75</v>
      </c>
      <c r="E5448" s="21" t="s">
        <v>76</v>
      </c>
      <c r="F5448" s="21" t="s">
        <v>72</v>
      </c>
      <c r="G5448" s="21">
        <v>0</v>
      </c>
      <c r="H5448" s="21">
        <v>183</v>
      </c>
    </row>
    <row r="5449" spans="1:8" x14ac:dyDescent="0.25">
      <c r="A5449" s="21">
        <v>2035</v>
      </c>
      <c r="B5449" s="21">
        <v>4</v>
      </c>
      <c r="C5449" s="21">
        <v>5</v>
      </c>
      <c r="D5449" s="21" t="s">
        <v>75</v>
      </c>
      <c r="E5449" s="21" t="s">
        <v>76</v>
      </c>
      <c r="F5449" s="21" t="s">
        <v>72</v>
      </c>
      <c r="G5449" s="21">
        <v>1</v>
      </c>
      <c r="H5449" s="21">
        <v>202</v>
      </c>
    </row>
    <row r="5450" spans="1:8" x14ac:dyDescent="0.25">
      <c r="A5450" s="21">
        <v>2035</v>
      </c>
      <c r="B5450" s="21">
        <v>4</v>
      </c>
      <c r="C5450" s="21">
        <v>5</v>
      </c>
      <c r="D5450" s="21" t="s">
        <v>75</v>
      </c>
      <c r="E5450" s="21" t="s">
        <v>76</v>
      </c>
      <c r="F5450" s="21" t="s">
        <v>72</v>
      </c>
      <c r="G5450" s="21">
        <v>2</v>
      </c>
      <c r="H5450" s="21">
        <v>325</v>
      </c>
    </row>
    <row r="5451" spans="1:8" x14ac:dyDescent="0.25">
      <c r="A5451" s="21">
        <v>2035</v>
      </c>
      <c r="B5451" s="21">
        <v>4</v>
      </c>
      <c r="C5451" s="21">
        <v>5</v>
      </c>
      <c r="D5451" s="21" t="s">
        <v>75</v>
      </c>
      <c r="E5451" s="21" t="s">
        <v>76</v>
      </c>
      <c r="F5451" s="21" t="s">
        <v>72</v>
      </c>
      <c r="G5451" s="21">
        <v>3</v>
      </c>
      <c r="H5451" s="21">
        <v>140</v>
      </c>
    </row>
    <row r="5452" spans="1:8" x14ac:dyDescent="0.25">
      <c r="A5452" s="21">
        <v>2035</v>
      </c>
      <c r="B5452" s="21">
        <v>4</v>
      </c>
      <c r="C5452" s="21">
        <v>5</v>
      </c>
      <c r="D5452" s="21" t="s">
        <v>75</v>
      </c>
      <c r="E5452" s="21" t="s">
        <v>76</v>
      </c>
      <c r="F5452" s="21" t="s">
        <v>72</v>
      </c>
      <c r="G5452" s="21">
        <v>4</v>
      </c>
      <c r="H5452" s="21">
        <v>69</v>
      </c>
    </row>
    <row r="5453" spans="1:8" x14ac:dyDescent="0.25">
      <c r="A5453" s="21">
        <v>2035</v>
      </c>
      <c r="B5453" s="21">
        <v>4</v>
      </c>
      <c r="C5453" s="21">
        <v>5</v>
      </c>
      <c r="D5453" s="21" t="s">
        <v>69</v>
      </c>
      <c r="E5453" s="21" t="s">
        <v>70</v>
      </c>
      <c r="F5453" s="21" t="s">
        <v>71</v>
      </c>
      <c r="G5453" s="21">
        <v>0</v>
      </c>
      <c r="H5453" s="21">
        <v>3</v>
      </c>
    </row>
    <row r="5454" spans="1:8" x14ac:dyDescent="0.25">
      <c r="A5454" s="21">
        <v>2035</v>
      </c>
      <c r="B5454" s="21">
        <v>4</v>
      </c>
      <c r="C5454" s="21">
        <v>5</v>
      </c>
      <c r="D5454" s="21" t="s">
        <v>69</v>
      </c>
      <c r="E5454" s="21" t="s">
        <v>70</v>
      </c>
      <c r="F5454" s="21" t="s">
        <v>71</v>
      </c>
      <c r="G5454" s="21">
        <v>1</v>
      </c>
      <c r="H5454" s="21">
        <v>42</v>
      </c>
    </row>
    <row r="5455" spans="1:8" x14ac:dyDescent="0.25">
      <c r="A5455" s="21">
        <v>2035</v>
      </c>
      <c r="B5455" s="21">
        <v>4</v>
      </c>
      <c r="C5455" s="21">
        <v>5</v>
      </c>
      <c r="D5455" s="21" t="s">
        <v>69</v>
      </c>
      <c r="E5455" s="21" t="s">
        <v>70</v>
      </c>
      <c r="F5455" s="21" t="s">
        <v>71</v>
      </c>
      <c r="G5455" s="21">
        <v>2</v>
      </c>
      <c r="H5455" s="21">
        <v>138</v>
      </c>
    </row>
    <row r="5456" spans="1:8" x14ac:dyDescent="0.25">
      <c r="A5456" s="21">
        <v>2035</v>
      </c>
      <c r="B5456" s="21">
        <v>4</v>
      </c>
      <c r="C5456" s="21">
        <v>5</v>
      </c>
      <c r="D5456" s="21" t="s">
        <v>69</v>
      </c>
      <c r="E5456" s="21" t="s">
        <v>70</v>
      </c>
      <c r="F5456" s="21" t="s">
        <v>71</v>
      </c>
      <c r="G5456" s="21">
        <v>3</v>
      </c>
      <c r="H5456" s="21">
        <v>64</v>
      </c>
    </row>
    <row r="5457" spans="1:8" x14ac:dyDescent="0.25">
      <c r="A5457" s="21">
        <v>2035</v>
      </c>
      <c r="B5457" s="21">
        <v>4</v>
      </c>
      <c r="C5457" s="21">
        <v>5</v>
      </c>
      <c r="D5457" s="21" t="s">
        <v>69</v>
      </c>
      <c r="E5457" s="21" t="s">
        <v>70</v>
      </c>
      <c r="F5457" s="21" t="s">
        <v>71</v>
      </c>
      <c r="G5457" s="21">
        <v>4</v>
      </c>
      <c r="H5457" s="21">
        <v>45</v>
      </c>
    </row>
    <row r="5458" spans="1:8" x14ac:dyDescent="0.25">
      <c r="A5458" s="21">
        <v>2035</v>
      </c>
      <c r="B5458" s="21">
        <v>4</v>
      </c>
      <c r="C5458" s="21">
        <v>5</v>
      </c>
      <c r="D5458" s="21" t="s">
        <v>69</v>
      </c>
      <c r="E5458" s="21" t="s">
        <v>70</v>
      </c>
      <c r="F5458" s="21" t="s">
        <v>72</v>
      </c>
      <c r="G5458" s="21">
        <v>0</v>
      </c>
      <c r="H5458" s="21">
        <v>27</v>
      </c>
    </row>
    <row r="5459" spans="1:8" x14ac:dyDescent="0.25">
      <c r="A5459" s="21">
        <v>2035</v>
      </c>
      <c r="B5459" s="21">
        <v>4</v>
      </c>
      <c r="C5459" s="21">
        <v>5</v>
      </c>
      <c r="D5459" s="21" t="s">
        <v>69</v>
      </c>
      <c r="E5459" s="21" t="s">
        <v>70</v>
      </c>
      <c r="F5459" s="21" t="s">
        <v>72</v>
      </c>
      <c r="G5459" s="21">
        <v>1</v>
      </c>
      <c r="H5459" s="21">
        <v>554</v>
      </c>
    </row>
    <row r="5460" spans="1:8" x14ac:dyDescent="0.25">
      <c r="A5460" s="21">
        <v>2035</v>
      </c>
      <c r="B5460" s="21">
        <v>4</v>
      </c>
      <c r="C5460" s="21">
        <v>5</v>
      </c>
      <c r="D5460" s="21" t="s">
        <v>69</v>
      </c>
      <c r="E5460" s="21" t="s">
        <v>70</v>
      </c>
      <c r="F5460" s="21" t="s">
        <v>72</v>
      </c>
      <c r="G5460" s="21">
        <v>2</v>
      </c>
      <c r="H5460" s="21">
        <v>1814</v>
      </c>
    </row>
    <row r="5461" spans="1:8" x14ac:dyDescent="0.25">
      <c r="A5461" s="21">
        <v>2035</v>
      </c>
      <c r="B5461" s="21">
        <v>4</v>
      </c>
      <c r="C5461" s="21">
        <v>5</v>
      </c>
      <c r="D5461" s="21" t="s">
        <v>69</v>
      </c>
      <c r="E5461" s="21" t="s">
        <v>70</v>
      </c>
      <c r="F5461" s="21" t="s">
        <v>72</v>
      </c>
      <c r="G5461" s="21">
        <v>3</v>
      </c>
      <c r="H5461" s="21">
        <v>740</v>
      </c>
    </row>
    <row r="5462" spans="1:8" x14ac:dyDescent="0.25">
      <c r="A5462" s="21">
        <v>2035</v>
      </c>
      <c r="B5462" s="21">
        <v>4</v>
      </c>
      <c r="C5462" s="21">
        <v>5</v>
      </c>
      <c r="D5462" s="21" t="s">
        <v>69</v>
      </c>
      <c r="E5462" s="21" t="s">
        <v>70</v>
      </c>
      <c r="F5462" s="21" t="s">
        <v>72</v>
      </c>
      <c r="G5462" s="21">
        <v>4</v>
      </c>
      <c r="H5462" s="21">
        <v>403</v>
      </c>
    </row>
    <row r="5463" spans="1:8" x14ac:dyDescent="0.25">
      <c r="A5463" s="21">
        <v>2035</v>
      </c>
      <c r="B5463" s="21">
        <v>4</v>
      </c>
      <c r="C5463" s="21">
        <v>5</v>
      </c>
      <c r="D5463" s="21" t="s">
        <v>69</v>
      </c>
      <c r="E5463" s="21" t="s">
        <v>74</v>
      </c>
      <c r="F5463" s="21" t="s">
        <v>71</v>
      </c>
      <c r="G5463" s="21">
        <v>0</v>
      </c>
      <c r="H5463" s="21">
        <v>3</v>
      </c>
    </row>
    <row r="5464" spans="1:8" x14ac:dyDescent="0.25">
      <c r="A5464" s="21">
        <v>2035</v>
      </c>
      <c r="B5464" s="21">
        <v>4</v>
      </c>
      <c r="C5464" s="21">
        <v>5</v>
      </c>
      <c r="D5464" s="21" t="s">
        <v>69</v>
      </c>
      <c r="E5464" s="21" t="s">
        <v>74</v>
      </c>
      <c r="F5464" s="21" t="s">
        <v>71</v>
      </c>
      <c r="G5464" s="21">
        <v>1</v>
      </c>
      <c r="H5464" s="21">
        <v>2</v>
      </c>
    </row>
    <row r="5465" spans="1:8" x14ac:dyDescent="0.25">
      <c r="A5465" s="21">
        <v>2035</v>
      </c>
      <c r="B5465" s="21">
        <v>4</v>
      </c>
      <c r="C5465" s="21">
        <v>5</v>
      </c>
      <c r="D5465" s="21" t="s">
        <v>69</v>
      </c>
      <c r="E5465" s="21" t="s">
        <v>74</v>
      </c>
      <c r="F5465" s="21" t="s">
        <v>71</v>
      </c>
      <c r="G5465" s="21">
        <v>2</v>
      </c>
      <c r="H5465" s="21">
        <v>6</v>
      </c>
    </row>
    <row r="5466" spans="1:8" x14ac:dyDescent="0.25">
      <c r="A5466" s="21">
        <v>2035</v>
      </c>
      <c r="B5466" s="21">
        <v>4</v>
      </c>
      <c r="C5466" s="21">
        <v>5</v>
      </c>
      <c r="D5466" s="21" t="s">
        <v>69</v>
      </c>
      <c r="E5466" s="21" t="s">
        <v>74</v>
      </c>
      <c r="F5466" s="21" t="s">
        <v>71</v>
      </c>
      <c r="G5466" s="21">
        <v>3</v>
      </c>
      <c r="H5466" s="21">
        <v>2</v>
      </c>
    </row>
    <row r="5467" spans="1:8" x14ac:dyDescent="0.25">
      <c r="A5467" s="21">
        <v>2035</v>
      </c>
      <c r="B5467" s="21">
        <v>4</v>
      </c>
      <c r="C5467" s="21">
        <v>5</v>
      </c>
      <c r="D5467" s="21" t="s">
        <v>69</v>
      </c>
      <c r="E5467" s="21" t="s">
        <v>74</v>
      </c>
      <c r="F5467" s="21" t="s">
        <v>71</v>
      </c>
      <c r="G5467" s="21">
        <v>4</v>
      </c>
      <c r="H5467" s="21">
        <v>1</v>
      </c>
    </row>
    <row r="5468" spans="1:8" x14ac:dyDescent="0.25">
      <c r="A5468" s="21">
        <v>2035</v>
      </c>
      <c r="B5468" s="21">
        <v>4</v>
      </c>
      <c r="C5468" s="21">
        <v>5</v>
      </c>
      <c r="D5468" s="21" t="s">
        <v>69</v>
      </c>
      <c r="E5468" s="21" t="s">
        <v>74</v>
      </c>
      <c r="F5468" s="21" t="s">
        <v>72</v>
      </c>
      <c r="G5468" s="21">
        <v>0</v>
      </c>
      <c r="H5468" s="21">
        <v>7</v>
      </c>
    </row>
    <row r="5469" spans="1:8" x14ac:dyDescent="0.25">
      <c r="A5469" s="21">
        <v>2035</v>
      </c>
      <c r="B5469" s="21">
        <v>4</v>
      </c>
      <c r="C5469" s="21">
        <v>5</v>
      </c>
      <c r="D5469" s="21" t="s">
        <v>69</v>
      </c>
      <c r="E5469" s="21" t="s">
        <v>74</v>
      </c>
      <c r="F5469" s="21" t="s">
        <v>72</v>
      </c>
      <c r="G5469" s="21">
        <v>1</v>
      </c>
      <c r="H5469" s="21">
        <v>7</v>
      </c>
    </row>
    <row r="5470" spans="1:8" x14ac:dyDescent="0.25">
      <c r="A5470" s="21">
        <v>2035</v>
      </c>
      <c r="B5470" s="21">
        <v>4</v>
      </c>
      <c r="C5470" s="21">
        <v>5</v>
      </c>
      <c r="D5470" s="21" t="s">
        <v>69</v>
      </c>
      <c r="E5470" s="21" t="s">
        <v>74</v>
      </c>
      <c r="F5470" s="21" t="s">
        <v>72</v>
      </c>
      <c r="G5470" s="21">
        <v>2</v>
      </c>
      <c r="H5470" s="21">
        <v>14</v>
      </c>
    </row>
    <row r="5471" spans="1:8" x14ac:dyDescent="0.25">
      <c r="A5471" s="21">
        <v>2035</v>
      </c>
      <c r="B5471" s="21">
        <v>4</v>
      </c>
      <c r="C5471" s="21">
        <v>5</v>
      </c>
      <c r="D5471" s="21" t="s">
        <v>69</v>
      </c>
      <c r="E5471" s="21" t="s">
        <v>74</v>
      </c>
      <c r="F5471" s="21" t="s">
        <v>72</v>
      </c>
      <c r="G5471" s="21">
        <v>3</v>
      </c>
      <c r="H5471" s="21">
        <v>4</v>
      </c>
    </row>
    <row r="5472" spans="1:8" x14ac:dyDescent="0.25">
      <c r="A5472" s="21">
        <v>2035</v>
      </c>
      <c r="B5472" s="21">
        <v>4</v>
      </c>
      <c r="C5472" s="21">
        <v>5</v>
      </c>
      <c r="D5472" s="21" t="s">
        <v>69</v>
      </c>
      <c r="E5472" s="21" t="s">
        <v>74</v>
      </c>
      <c r="F5472" s="21" t="s">
        <v>72</v>
      </c>
      <c r="G5472" s="21">
        <v>4</v>
      </c>
      <c r="H5472" s="21">
        <v>3</v>
      </c>
    </row>
    <row r="5473" spans="1:8" x14ac:dyDescent="0.25">
      <c r="A5473" s="21">
        <v>2035</v>
      </c>
      <c r="B5473" s="21">
        <v>4</v>
      </c>
      <c r="C5473" s="21">
        <v>5</v>
      </c>
      <c r="D5473" s="21" t="s">
        <v>69</v>
      </c>
      <c r="E5473" s="21" t="s">
        <v>73</v>
      </c>
      <c r="F5473" s="21" t="s">
        <v>71</v>
      </c>
      <c r="G5473" s="21">
        <v>0</v>
      </c>
      <c r="H5473" s="21">
        <v>7</v>
      </c>
    </row>
    <row r="5474" spans="1:8" x14ac:dyDescent="0.25">
      <c r="A5474" s="21">
        <v>2035</v>
      </c>
      <c r="B5474" s="21">
        <v>4</v>
      </c>
      <c r="C5474" s="21">
        <v>5</v>
      </c>
      <c r="D5474" s="21" t="s">
        <v>69</v>
      </c>
      <c r="E5474" s="21" t="s">
        <v>73</v>
      </c>
      <c r="F5474" s="21" t="s">
        <v>71</v>
      </c>
      <c r="G5474" s="21">
        <v>1</v>
      </c>
      <c r="H5474" s="21">
        <v>65</v>
      </c>
    </row>
    <row r="5475" spans="1:8" x14ac:dyDescent="0.25">
      <c r="A5475" s="21">
        <v>2035</v>
      </c>
      <c r="B5475" s="21">
        <v>4</v>
      </c>
      <c r="C5475" s="21">
        <v>5</v>
      </c>
      <c r="D5475" s="21" t="s">
        <v>69</v>
      </c>
      <c r="E5475" s="21" t="s">
        <v>73</v>
      </c>
      <c r="F5475" s="21" t="s">
        <v>71</v>
      </c>
      <c r="G5475" s="21">
        <v>2</v>
      </c>
      <c r="H5475" s="21">
        <v>164</v>
      </c>
    </row>
    <row r="5476" spans="1:8" x14ac:dyDescent="0.25">
      <c r="A5476" s="21">
        <v>2035</v>
      </c>
      <c r="B5476" s="21">
        <v>4</v>
      </c>
      <c r="C5476" s="21">
        <v>5</v>
      </c>
      <c r="D5476" s="21" t="s">
        <v>69</v>
      </c>
      <c r="E5476" s="21" t="s">
        <v>73</v>
      </c>
      <c r="F5476" s="21" t="s">
        <v>71</v>
      </c>
      <c r="G5476" s="21">
        <v>3</v>
      </c>
      <c r="H5476" s="21">
        <v>100</v>
      </c>
    </row>
    <row r="5477" spans="1:8" x14ac:dyDescent="0.25">
      <c r="A5477" s="21">
        <v>2035</v>
      </c>
      <c r="B5477" s="21">
        <v>4</v>
      </c>
      <c r="C5477" s="21">
        <v>5</v>
      </c>
      <c r="D5477" s="21" t="s">
        <v>69</v>
      </c>
      <c r="E5477" s="21" t="s">
        <v>73</v>
      </c>
      <c r="F5477" s="21" t="s">
        <v>71</v>
      </c>
      <c r="G5477" s="21">
        <v>4</v>
      </c>
      <c r="H5477" s="21">
        <v>75</v>
      </c>
    </row>
    <row r="5478" spans="1:8" x14ac:dyDescent="0.25">
      <c r="A5478" s="21">
        <v>2035</v>
      </c>
      <c r="B5478" s="21">
        <v>4</v>
      </c>
      <c r="C5478" s="21">
        <v>5</v>
      </c>
      <c r="D5478" s="21" t="s">
        <v>69</v>
      </c>
      <c r="E5478" s="21" t="s">
        <v>73</v>
      </c>
      <c r="F5478" s="21" t="s">
        <v>72</v>
      </c>
      <c r="G5478" s="21">
        <v>0</v>
      </c>
      <c r="H5478" s="21">
        <v>36</v>
      </c>
    </row>
    <row r="5479" spans="1:8" x14ac:dyDescent="0.25">
      <c r="A5479" s="21">
        <v>2035</v>
      </c>
      <c r="B5479" s="21">
        <v>4</v>
      </c>
      <c r="C5479" s="21">
        <v>5</v>
      </c>
      <c r="D5479" s="21" t="s">
        <v>69</v>
      </c>
      <c r="E5479" s="21" t="s">
        <v>73</v>
      </c>
      <c r="F5479" s="21" t="s">
        <v>72</v>
      </c>
      <c r="G5479" s="21">
        <v>1</v>
      </c>
      <c r="H5479" s="21">
        <v>60</v>
      </c>
    </row>
    <row r="5480" spans="1:8" x14ac:dyDescent="0.25">
      <c r="A5480" s="21">
        <v>2035</v>
      </c>
      <c r="B5480" s="21">
        <v>4</v>
      </c>
      <c r="C5480" s="21">
        <v>5</v>
      </c>
      <c r="D5480" s="21" t="s">
        <v>69</v>
      </c>
      <c r="E5480" s="21" t="s">
        <v>73</v>
      </c>
      <c r="F5480" s="21" t="s">
        <v>72</v>
      </c>
      <c r="G5480" s="21">
        <v>2</v>
      </c>
      <c r="H5480" s="21">
        <v>231</v>
      </c>
    </row>
    <row r="5481" spans="1:8" x14ac:dyDescent="0.25">
      <c r="A5481" s="21">
        <v>2035</v>
      </c>
      <c r="B5481" s="21">
        <v>4</v>
      </c>
      <c r="C5481" s="21">
        <v>5</v>
      </c>
      <c r="D5481" s="21" t="s">
        <v>69</v>
      </c>
      <c r="E5481" s="21" t="s">
        <v>73</v>
      </c>
      <c r="F5481" s="21" t="s">
        <v>72</v>
      </c>
      <c r="G5481" s="21">
        <v>3</v>
      </c>
      <c r="H5481" s="21">
        <v>135</v>
      </c>
    </row>
    <row r="5482" spans="1:8" x14ac:dyDescent="0.25">
      <c r="A5482" s="21">
        <v>2035</v>
      </c>
      <c r="B5482" s="21">
        <v>4</v>
      </c>
      <c r="C5482" s="21">
        <v>5</v>
      </c>
      <c r="D5482" s="21" t="s">
        <v>69</v>
      </c>
      <c r="E5482" s="21" t="s">
        <v>73</v>
      </c>
      <c r="F5482" s="21" t="s">
        <v>72</v>
      </c>
      <c r="G5482" s="21">
        <v>4</v>
      </c>
      <c r="H5482" s="21">
        <v>99</v>
      </c>
    </row>
    <row r="5483" spans="1:8" x14ac:dyDescent="0.25">
      <c r="A5483" s="21">
        <v>2035</v>
      </c>
      <c r="B5483" s="21">
        <v>4</v>
      </c>
      <c r="C5483" s="21">
        <v>5</v>
      </c>
      <c r="D5483" s="21" t="s">
        <v>69</v>
      </c>
      <c r="E5483" s="21" t="s">
        <v>76</v>
      </c>
      <c r="F5483" s="21" t="s">
        <v>71</v>
      </c>
      <c r="G5483" s="21">
        <v>0</v>
      </c>
      <c r="H5483" s="21">
        <v>5</v>
      </c>
    </row>
    <row r="5484" spans="1:8" x14ac:dyDescent="0.25">
      <c r="A5484" s="21">
        <v>2035</v>
      </c>
      <c r="B5484" s="21">
        <v>4</v>
      </c>
      <c r="C5484" s="21">
        <v>5</v>
      </c>
      <c r="D5484" s="21" t="s">
        <v>69</v>
      </c>
      <c r="E5484" s="21" t="s">
        <v>76</v>
      </c>
      <c r="F5484" s="21" t="s">
        <v>71</v>
      </c>
      <c r="G5484" s="21">
        <v>1</v>
      </c>
      <c r="H5484" s="21">
        <v>20</v>
      </c>
    </row>
    <row r="5485" spans="1:8" x14ac:dyDescent="0.25">
      <c r="A5485" s="21">
        <v>2035</v>
      </c>
      <c r="B5485" s="21">
        <v>4</v>
      </c>
      <c r="C5485" s="21">
        <v>5</v>
      </c>
      <c r="D5485" s="21" t="s">
        <v>69</v>
      </c>
      <c r="E5485" s="21" t="s">
        <v>76</v>
      </c>
      <c r="F5485" s="21" t="s">
        <v>71</v>
      </c>
      <c r="G5485" s="21">
        <v>2</v>
      </c>
      <c r="H5485" s="21">
        <v>28</v>
      </c>
    </row>
    <row r="5486" spans="1:8" x14ac:dyDescent="0.25">
      <c r="A5486" s="21">
        <v>2035</v>
      </c>
      <c r="B5486" s="21">
        <v>4</v>
      </c>
      <c r="C5486" s="21">
        <v>5</v>
      </c>
      <c r="D5486" s="21" t="s">
        <v>69</v>
      </c>
      <c r="E5486" s="21" t="s">
        <v>76</v>
      </c>
      <c r="F5486" s="21" t="s">
        <v>71</v>
      </c>
      <c r="G5486" s="21">
        <v>3</v>
      </c>
      <c r="H5486" s="21">
        <v>16</v>
      </c>
    </row>
    <row r="5487" spans="1:8" x14ac:dyDescent="0.25">
      <c r="A5487" s="21">
        <v>2035</v>
      </c>
      <c r="B5487" s="21">
        <v>4</v>
      </c>
      <c r="C5487" s="21">
        <v>5</v>
      </c>
      <c r="D5487" s="21" t="s">
        <v>69</v>
      </c>
      <c r="E5487" s="21" t="s">
        <v>76</v>
      </c>
      <c r="F5487" s="21" t="s">
        <v>71</v>
      </c>
      <c r="G5487" s="21">
        <v>4</v>
      </c>
      <c r="H5487" s="21">
        <v>11</v>
      </c>
    </row>
    <row r="5488" spans="1:8" x14ac:dyDescent="0.25">
      <c r="A5488" s="21">
        <v>2035</v>
      </c>
      <c r="B5488" s="21">
        <v>4</v>
      </c>
      <c r="C5488" s="21">
        <v>5</v>
      </c>
      <c r="D5488" s="21" t="s">
        <v>69</v>
      </c>
      <c r="E5488" s="21" t="s">
        <v>76</v>
      </c>
      <c r="F5488" s="21" t="s">
        <v>72</v>
      </c>
      <c r="G5488" s="21">
        <v>0</v>
      </c>
      <c r="H5488" s="21">
        <v>88</v>
      </c>
    </row>
    <row r="5489" spans="1:8" x14ac:dyDescent="0.25">
      <c r="A5489" s="21">
        <v>2035</v>
      </c>
      <c r="B5489" s="21">
        <v>4</v>
      </c>
      <c r="C5489" s="21">
        <v>5</v>
      </c>
      <c r="D5489" s="21" t="s">
        <v>69</v>
      </c>
      <c r="E5489" s="21" t="s">
        <v>76</v>
      </c>
      <c r="F5489" s="21" t="s">
        <v>72</v>
      </c>
      <c r="G5489" s="21">
        <v>1</v>
      </c>
      <c r="H5489" s="21">
        <v>85</v>
      </c>
    </row>
    <row r="5490" spans="1:8" x14ac:dyDescent="0.25">
      <c r="A5490" s="21">
        <v>2035</v>
      </c>
      <c r="B5490" s="21">
        <v>4</v>
      </c>
      <c r="C5490" s="21">
        <v>5</v>
      </c>
      <c r="D5490" s="21" t="s">
        <v>69</v>
      </c>
      <c r="E5490" s="21" t="s">
        <v>76</v>
      </c>
      <c r="F5490" s="21" t="s">
        <v>72</v>
      </c>
      <c r="G5490" s="21">
        <v>2</v>
      </c>
      <c r="H5490" s="21">
        <v>110</v>
      </c>
    </row>
    <row r="5491" spans="1:8" x14ac:dyDescent="0.25">
      <c r="A5491" s="21">
        <v>2035</v>
      </c>
      <c r="B5491" s="21">
        <v>4</v>
      </c>
      <c r="C5491" s="21">
        <v>5</v>
      </c>
      <c r="D5491" s="21" t="s">
        <v>69</v>
      </c>
      <c r="E5491" s="21" t="s">
        <v>76</v>
      </c>
      <c r="F5491" s="21" t="s">
        <v>72</v>
      </c>
      <c r="G5491" s="21">
        <v>3</v>
      </c>
      <c r="H5491" s="21">
        <v>50</v>
      </c>
    </row>
    <row r="5492" spans="1:8" x14ac:dyDescent="0.25">
      <c r="A5492" s="21">
        <v>2035</v>
      </c>
      <c r="B5492" s="21">
        <v>4</v>
      </c>
      <c r="C5492" s="21">
        <v>5</v>
      </c>
      <c r="D5492" s="21" t="s">
        <v>69</v>
      </c>
      <c r="E5492" s="21" t="s">
        <v>76</v>
      </c>
      <c r="F5492" s="21" t="s">
        <v>72</v>
      </c>
      <c r="G5492" s="21">
        <v>4</v>
      </c>
      <c r="H5492" s="21">
        <v>22</v>
      </c>
    </row>
    <row r="5493" spans="1:8" x14ac:dyDescent="0.25">
      <c r="A5493" s="21">
        <v>2035</v>
      </c>
      <c r="B5493" s="21">
        <v>4</v>
      </c>
      <c r="C5493" s="21">
        <v>5</v>
      </c>
      <c r="D5493" s="21" t="s">
        <v>77</v>
      </c>
      <c r="E5493" s="21" t="s">
        <v>70</v>
      </c>
      <c r="F5493" s="21" t="s">
        <v>71</v>
      </c>
      <c r="G5493" s="21">
        <v>0</v>
      </c>
      <c r="H5493" s="21">
        <v>355</v>
      </c>
    </row>
    <row r="5494" spans="1:8" x14ac:dyDescent="0.25">
      <c r="A5494" s="21">
        <v>2035</v>
      </c>
      <c r="B5494" s="21">
        <v>4</v>
      </c>
      <c r="C5494" s="21">
        <v>5</v>
      </c>
      <c r="D5494" s="21" t="s">
        <v>77</v>
      </c>
      <c r="E5494" s="21" t="s">
        <v>70</v>
      </c>
      <c r="F5494" s="21" t="s">
        <v>71</v>
      </c>
      <c r="G5494" s="21">
        <v>1</v>
      </c>
      <c r="H5494" s="21">
        <v>5566</v>
      </c>
    </row>
    <row r="5495" spans="1:8" x14ac:dyDescent="0.25">
      <c r="A5495" s="21">
        <v>2035</v>
      </c>
      <c r="B5495" s="21">
        <v>4</v>
      </c>
      <c r="C5495" s="21">
        <v>5</v>
      </c>
      <c r="D5495" s="21" t="s">
        <v>77</v>
      </c>
      <c r="E5495" s="21" t="s">
        <v>70</v>
      </c>
      <c r="F5495" s="21" t="s">
        <v>71</v>
      </c>
      <c r="G5495" s="21">
        <v>2</v>
      </c>
      <c r="H5495" s="21">
        <v>16024</v>
      </c>
    </row>
    <row r="5496" spans="1:8" x14ac:dyDescent="0.25">
      <c r="A5496" s="21">
        <v>2035</v>
      </c>
      <c r="B5496" s="21">
        <v>4</v>
      </c>
      <c r="C5496" s="21">
        <v>5</v>
      </c>
      <c r="D5496" s="21" t="s">
        <v>77</v>
      </c>
      <c r="E5496" s="21" t="s">
        <v>70</v>
      </c>
      <c r="F5496" s="21" t="s">
        <v>71</v>
      </c>
      <c r="G5496" s="21">
        <v>3</v>
      </c>
      <c r="H5496" s="21">
        <v>6421</v>
      </c>
    </row>
    <row r="5497" spans="1:8" x14ac:dyDescent="0.25">
      <c r="A5497" s="21">
        <v>2035</v>
      </c>
      <c r="B5497" s="21">
        <v>4</v>
      </c>
      <c r="C5497" s="21">
        <v>5</v>
      </c>
      <c r="D5497" s="21" t="s">
        <v>77</v>
      </c>
      <c r="E5497" s="21" t="s">
        <v>70</v>
      </c>
      <c r="F5497" s="21" t="s">
        <v>71</v>
      </c>
      <c r="G5497" s="21">
        <v>4</v>
      </c>
      <c r="H5497" s="21">
        <v>3198</v>
      </c>
    </row>
    <row r="5498" spans="1:8" x14ac:dyDescent="0.25">
      <c r="A5498" s="21">
        <v>2035</v>
      </c>
      <c r="B5498" s="21">
        <v>4</v>
      </c>
      <c r="C5498" s="21">
        <v>5</v>
      </c>
      <c r="D5498" s="21" t="s">
        <v>77</v>
      </c>
      <c r="E5498" s="21" t="s">
        <v>70</v>
      </c>
      <c r="F5498" s="21" t="s">
        <v>72</v>
      </c>
      <c r="G5498" s="21">
        <v>0</v>
      </c>
      <c r="H5498" s="21">
        <v>111</v>
      </c>
    </row>
    <row r="5499" spans="1:8" x14ac:dyDescent="0.25">
      <c r="A5499" s="21">
        <v>2035</v>
      </c>
      <c r="B5499" s="21">
        <v>4</v>
      </c>
      <c r="C5499" s="21">
        <v>5</v>
      </c>
      <c r="D5499" s="21" t="s">
        <v>77</v>
      </c>
      <c r="E5499" s="21" t="s">
        <v>70</v>
      </c>
      <c r="F5499" s="21" t="s">
        <v>72</v>
      </c>
      <c r="G5499" s="21">
        <v>1</v>
      </c>
      <c r="H5499" s="21">
        <v>2953</v>
      </c>
    </row>
    <row r="5500" spans="1:8" x14ac:dyDescent="0.25">
      <c r="A5500" s="21">
        <v>2035</v>
      </c>
      <c r="B5500" s="21">
        <v>4</v>
      </c>
      <c r="C5500" s="21">
        <v>5</v>
      </c>
      <c r="D5500" s="21" t="s">
        <v>77</v>
      </c>
      <c r="E5500" s="21" t="s">
        <v>70</v>
      </c>
      <c r="F5500" s="21" t="s">
        <v>72</v>
      </c>
      <c r="G5500" s="21">
        <v>2</v>
      </c>
      <c r="H5500" s="21">
        <v>7842</v>
      </c>
    </row>
    <row r="5501" spans="1:8" x14ac:dyDescent="0.25">
      <c r="A5501" s="21">
        <v>2035</v>
      </c>
      <c r="B5501" s="21">
        <v>4</v>
      </c>
      <c r="C5501" s="21">
        <v>5</v>
      </c>
      <c r="D5501" s="21" t="s">
        <v>77</v>
      </c>
      <c r="E5501" s="21" t="s">
        <v>70</v>
      </c>
      <c r="F5501" s="21" t="s">
        <v>72</v>
      </c>
      <c r="G5501" s="21">
        <v>3</v>
      </c>
      <c r="H5501" s="21">
        <v>3497</v>
      </c>
    </row>
    <row r="5502" spans="1:8" x14ac:dyDescent="0.25">
      <c r="A5502" s="21">
        <v>2035</v>
      </c>
      <c r="B5502" s="21">
        <v>4</v>
      </c>
      <c r="C5502" s="21">
        <v>5</v>
      </c>
      <c r="D5502" s="21" t="s">
        <v>77</v>
      </c>
      <c r="E5502" s="21" t="s">
        <v>70</v>
      </c>
      <c r="F5502" s="21" t="s">
        <v>72</v>
      </c>
      <c r="G5502" s="21">
        <v>4</v>
      </c>
      <c r="H5502" s="21">
        <v>1686</v>
      </c>
    </row>
    <row r="5503" spans="1:8" x14ac:dyDescent="0.25">
      <c r="A5503" s="21">
        <v>2035</v>
      </c>
      <c r="B5503" s="21">
        <v>4</v>
      </c>
      <c r="C5503" s="21">
        <v>5</v>
      </c>
      <c r="D5503" s="21" t="s">
        <v>77</v>
      </c>
      <c r="E5503" s="21" t="s">
        <v>74</v>
      </c>
      <c r="F5503" s="21" t="s">
        <v>71</v>
      </c>
      <c r="G5503" s="21">
        <v>0</v>
      </c>
      <c r="H5503" s="21">
        <v>185</v>
      </c>
    </row>
    <row r="5504" spans="1:8" x14ac:dyDescent="0.25">
      <c r="A5504" s="21">
        <v>2035</v>
      </c>
      <c r="B5504" s="21">
        <v>4</v>
      </c>
      <c r="C5504" s="21">
        <v>5</v>
      </c>
      <c r="D5504" s="21" t="s">
        <v>77</v>
      </c>
      <c r="E5504" s="21" t="s">
        <v>74</v>
      </c>
      <c r="F5504" s="21" t="s">
        <v>71</v>
      </c>
      <c r="G5504" s="21">
        <v>1</v>
      </c>
      <c r="H5504" s="21">
        <v>328</v>
      </c>
    </row>
    <row r="5505" spans="1:8" x14ac:dyDescent="0.25">
      <c r="A5505" s="21">
        <v>2035</v>
      </c>
      <c r="B5505" s="21">
        <v>4</v>
      </c>
      <c r="C5505" s="21">
        <v>5</v>
      </c>
      <c r="D5505" s="21" t="s">
        <v>77</v>
      </c>
      <c r="E5505" s="21" t="s">
        <v>74</v>
      </c>
      <c r="F5505" s="21" t="s">
        <v>71</v>
      </c>
      <c r="G5505" s="21">
        <v>2</v>
      </c>
      <c r="H5505" s="21">
        <v>586</v>
      </c>
    </row>
    <row r="5506" spans="1:8" x14ac:dyDescent="0.25">
      <c r="A5506" s="21">
        <v>2035</v>
      </c>
      <c r="B5506" s="21">
        <v>4</v>
      </c>
      <c r="C5506" s="21">
        <v>5</v>
      </c>
      <c r="D5506" s="21" t="s">
        <v>77</v>
      </c>
      <c r="E5506" s="21" t="s">
        <v>74</v>
      </c>
      <c r="F5506" s="21" t="s">
        <v>71</v>
      </c>
      <c r="G5506" s="21">
        <v>3</v>
      </c>
      <c r="H5506" s="21">
        <v>226</v>
      </c>
    </row>
    <row r="5507" spans="1:8" x14ac:dyDescent="0.25">
      <c r="A5507" s="21">
        <v>2035</v>
      </c>
      <c r="B5507" s="21">
        <v>4</v>
      </c>
      <c r="C5507" s="21">
        <v>5</v>
      </c>
      <c r="D5507" s="21" t="s">
        <v>77</v>
      </c>
      <c r="E5507" s="21" t="s">
        <v>74</v>
      </c>
      <c r="F5507" s="21" t="s">
        <v>71</v>
      </c>
      <c r="G5507" s="21">
        <v>4</v>
      </c>
      <c r="H5507" s="21">
        <v>120</v>
      </c>
    </row>
    <row r="5508" spans="1:8" x14ac:dyDescent="0.25">
      <c r="A5508" s="21">
        <v>2035</v>
      </c>
      <c r="B5508" s="21">
        <v>4</v>
      </c>
      <c r="C5508" s="21">
        <v>5</v>
      </c>
      <c r="D5508" s="21" t="s">
        <v>77</v>
      </c>
      <c r="E5508" s="21" t="s">
        <v>74</v>
      </c>
      <c r="F5508" s="21" t="s">
        <v>72</v>
      </c>
      <c r="G5508" s="21">
        <v>0</v>
      </c>
      <c r="H5508" s="21">
        <v>23</v>
      </c>
    </row>
    <row r="5509" spans="1:8" x14ac:dyDescent="0.25">
      <c r="A5509" s="21">
        <v>2035</v>
      </c>
      <c r="B5509" s="21">
        <v>4</v>
      </c>
      <c r="C5509" s="21">
        <v>5</v>
      </c>
      <c r="D5509" s="21" t="s">
        <v>77</v>
      </c>
      <c r="E5509" s="21" t="s">
        <v>74</v>
      </c>
      <c r="F5509" s="21" t="s">
        <v>72</v>
      </c>
      <c r="G5509" s="21">
        <v>1</v>
      </c>
      <c r="H5509" s="21">
        <v>32</v>
      </c>
    </row>
    <row r="5510" spans="1:8" x14ac:dyDescent="0.25">
      <c r="A5510" s="21">
        <v>2035</v>
      </c>
      <c r="B5510" s="21">
        <v>4</v>
      </c>
      <c r="C5510" s="21">
        <v>5</v>
      </c>
      <c r="D5510" s="21" t="s">
        <v>77</v>
      </c>
      <c r="E5510" s="21" t="s">
        <v>74</v>
      </c>
      <c r="F5510" s="21" t="s">
        <v>72</v>
      </c>
      <c r="G5510" s="21">
        <v>2</v>
      </c>
      <c r="H5510" s="21">
        <v>59</v>
      </c>
    </row>
    <row r="5511" spans="1:8" x14ac:dyDescent="0.25">
      <c r="A5511" s="21">
        <v>2035</v>
      </c>
      <c r="B5511" s="21">
        <v>4</v>
      </c>
      <c r="C5511" s="21">
        <v>5</v>
      </c>
      <c r="D5511" s="21" t="s">
        <v>77</v>
      </c>
      <c r="E5511" s="21" t="s">
        <v>74</v>
      </c>
      <c r="F5511" s="21" t="s">
        <v>72</v>
      </c>
      <c r="G5511" s="21">
        <v>3</v>
      </c>
      <c r="H5511" s="21">
        <v>23</v>
      </c>
    </row>
    <row r="5512" spans="1:8" x14ac:dyDescent="0.25">
      <c r="A5512" s="21">
        <v>2035</v>
      </c>
      <c r="B5512" s="21">
        <v>4</v>
      </c>
      <c r="C5512" s="21">
        <v>5</v>
      </c>
      <c r="D5512" s="21" t="s">
        <v>77</v>
      </c>
      <c r="E5512" s="21" t="s">
        <v>74</v>
      </c>
      <c r="F5512" s="21" t="s">
        <v>72</v>
      </c>
      <c r="G5512" s="21">
        <v>4</v>
      </c>
      <c r="H5512" s="21">
        <v>7</v>
      </c>
    </row>
    <row r="5513" spans="1:8" x14ac:dyDescent="0.25">
      <c r="A5513" s="21">
        <v>2035</v>
      </c>
      <c r="B5513" s="21">
        <v>4</v>
      </c>
      <c r="C5513" s="21">
        <v>5</v>
      </c>
      <c r="D5513" s="21" t="s">
        <v>77</v>
      </c>
      <c r="E5513" s="21" t="s">
        <v>73</v>
      </c>
      <c r="F5513" s="21" t="s">
        <v>71</v>
      </c>
      <c r="G5513" s="21">
        <v>0</v>
      </c>
      <c r="H5513" s="21">
        <v>544</v>
      </c>
    </row>
    <row r="5514" spans="1:8" x14ac:dyDescent="0.25">
      <c r="A5514" s="21">
        <v>2035</v>
      </c>
      <c r="B5514" s="21">
        <v>4</v>
      </c>
      <c r="C5514" s="21">
        <v>5</v>
      </c>
      <c r="D5514" s="21" t="s">
        <v>77</v>
      </c>
      <c r="E5514" s="21" t="s">
        <v>73</v>
      </c>
      <c r="F5514" s="21" t="s">
        <v>71</v>
      </c>
      <c r="G5514" s="21">
        <v>1</v>
      </c>
      <c r="H5514" s="21">
        <v>6410</v>
      </c>
    </row>
    <row r="5515" spans="1:8" x14ac:dyDescent="0.25">
      <c r="A5515" s="21">
        <v>2035</v>
      </c>
      <c r="B5515" s="21">
        <v>4</v>
      </c>
      <c r="C5515" s="21">
        <v>5</v>
      </c>
      <c r="D5515" s="21" t="s">
        <v>77</v>
      </c>
      <c r="E5515" s="21" t="s">
        <v>73</v>
      </c>
      <c r="F5515" s="21" t="s">
        <v>71</v>
      </c>
      <c r="G5515" s="21">
        <v>2</v>
      </c>
      <c r="H5515" s="21">
        <v>13446</v>
      </c>
    </row>
    <row r="5516" spans="1:8" x14ac:dyDescent="0.25">
      <c r="A5516" s="21">
        <v>2035</v>
      </c>
      <c r="B5516" s="21">
        <v>4</v>
      </c>
      <c r="C5516" s="21">
        <v>5</v>
      </c>
      <c r="D5516" s="21" t="s">
        <v>77</v>
      </c>
      <c r="E5516" s="21" t="s">
        <v>73</v>
      </c>
      <c r="F5516" s="21" t="s">
        <v>71</v>
      </c>
      <c r="G5516" s="21">
        <v>3</v>
      </c>
      <c r="H5516" s="21">
        <v>6740</v>
      </c>
    </row>
    <row r="5517" spans="1:8" x14ac:dyDescent="0.25">
      <c r="A5517" s="21">
        <v>2035</v>
      </c>
      <c r="B5517" s="21">
        <v>4</v>
      </c>
      <c r="C5517" s="21">
        <v>5</v>
      </c>
      <c r="D5517" s="21" t="s">
        <v>77</v>
      </c>
      <c r="E5517" s="21" t="s">
        <v>73</v>
      </c>
      <c r="F5517" s="21" t="s">
        <v>71</v>
      </c>
      <c r="G5517" s="21">
        <v>4</v>
      </c>
      <c r="H5517" s="21">
        <v>4730</v>
      </c>
    </row>
    <row r="5518" spans="1:8" x14ac:dyDescent="0.25">
      <c r="A5518" s="21">
        <v>2035</v>
      </c>
      <c r="B5518" s="21">
        <v>4</v>
      </c>
      <c r="C5518" s="21">
        <v>5</v>
      </c>
      <c r="D5518" s="21" t="s">
        <v>77</v>
      </c>
      <c r="E5518" s="21" t="s">
        <v>73</v>
      </c>
      <c r="F5518" s="21" t="s">
        <v>72</v>
      </c>
      <c r="G5518" s="21">
        <v>0</v>
      </c>
      <c r="H5518" s="21">
        <v>106</v>
      </c>
    </row>
    <row r="5519" spans="1:8" x14ac:dyDescent="0.25">
      <c r="A5519" s="21">
        <v>2035</v>
      </c>
      <c r="B5519" s="21">
        <v>4</v>
      </c>
      <c r="C5519" s="21">
        <v>5</v>
      </c>
      <c r="D5519" s="21" t="s">
        <v>77</v>
      </c>
      <c r="E5519" s="21" t="s">
        <v>73</v>
      </c>
      <c r="F5519" s="21" t="s">
        <v>72</v>
      </c>
      <c r="G5519" s="21">
        <v>1</v>
      </c>
      <c r="H5519" s="21">
        <v>313</v>
      </c>
    </row>
    <row r="5520" spans="1:8" x14ac:dyDescent="0.25">
      <c r="A5520" s="21">
        <v>2035</v>
      </c>
      <c r="B5520" s="21">
        <v>4</v>
      </c>
      <c r="C5520" s="21">
        <v>5</v>
      </c>
      <c r="D5520" s="21" t="s">
        <v>77</v>
      </c>
      <c r="E5520" s="21" t="s">
        <v>73</v>
      </c>
      <c r="F5520" s="21" t="s">
        <v>72</v>
      </c>
      <c r="G5520" s="21">
        <v>2</v>
      </c>
      <c r="H5520" s="21">
        <v>974</v>
      </c>
    </row>
    <row r="5521" spans="1:8" x14ac:dyDescent="0.25">
      <c r="A5521" s="21">
        <v>2035</v>
      </c>
      <c r="B5521" s="21">
        <v>4</v>
      </c>
      <c r="C5521" s="21">
        <v>5</v>
      </c>
      <c r="D5521" s="21" t="s">
        <v>77</v>
      </c>
      <c r="E5521" s="21" t="s">
        <v>73</v>
      </c>
      <c r="F5521" s="21" t="s">
        <v>72</v>
      </c>
      <c r="G5521" s="21">
        <v>3</v>
      </c>
      <c r="H5521" s="21">
        <v>587</v>
      </c>
    </row>
    <row r="5522" spans="1:8" x14ac:dyDescent="0.25">
      <c r="A5522" s="21">
        <v>2035</v>
      </c>
      <c r="B5522" s="21">
        <v>4</v>
      </c>
      <c r="C5522" s="21">
        <v>5</v>
      </c>
      <c r="D5522" s="21" t="s">
        <v>77</v>
      </c>
      <c r="E5522" s="21" t="s">
        <v>73</v>
      </c>
      <c r="F5522" s="21" t="s">
        <v>72</v>
      </c>
      <c r="G5522" s="21">
        <v>4</v>
      </c>
      <c r="H5522" s="21">
        <v>404</v>
      </c>
    </row>
    <row r="5523" spans="1:8" x14ac:dyDescent="0.25">
      <c r="A5523" s="21">
        <v>2035</v>
      </c>
      <c r="B5523" s="21">
        <v>4</v>
      </c>
      <c r="C5523" s="21">
        <v>5</v>
      </c>
      <c r="D5523" s="21" t="s">
        <v>77</v>
      </c>
      <c r="E5523" s="21" t="s">
        <v>76</v>
      </c>
      <c r="F5523" s="21" t="s">
        <v>71</v>
      </c>
      <c r="G5523" s="21">
        <v>0</v>
      </c>
      <c r="H5523" s="21">
        <v>427</v>
      </c>
    </row>
    <row r="5524" spans="1:8" x14ac:dyDescent="0.25">
      <c r="A5524" s="21">
        <v>2035</v>
      </c>
      <c r="B5524" s="21">
        <v>4</v>
      </c>
      <c r="C5524" s="21">
        <v>5</v>
      </c>
      <c r="D5524" s="21" t="s">
        <v>77</v>
      </c>
      <c r="E5524" s="21" t="s">
        <v>76</v>
      </c>
      <c r="F5524" s="21" t="s">
        <v>71</v>
      </c>
      <c r="G5524" s="21">
        <v>1</v>
      </c>
      <c r="H5524" s="21">
        <v>588</v>
      </c>
    </row>
    <row r="5525" spans="1:8" x14ac:dyDescent="0.25">
      <c r="A5525" s="21">
        <v>2035</v>
      </c>
      <c r="B5525" s="21">
        <v>4</v>
      </c>
      <c r="C5525" s="21">
        <v>5</v>
      </c>
      <c r="D5525" s="21" t="s">
        <v>77</v>
      </c>
      <c r="E5525" s="21" t="s">
        <v>76</v>
      </c>
      <c r="F5525" s="21" t="s">
        <v>71</v>
      </c>
      <c r="G5525" s="21">
        <v>2</v>
      </c>
      <c r="H5525" s="21">
        <v>936</v>
      </c>
    </row>
    <row r="5526" spans="1:8" x14ac:dyDescent="0.25">
      <c r="A5526" s="21">
        <v>2035</v>
      </c>
      <c r="B5526" s="21">
        <v>4</v>
      </c>
      <c r="C5526" s="21">
        <v>5</v>
      </c>
      <c r="D5526" s="21" t="s">
        <v>77</v>
      </c>
      <c r="E5526" s="21" t="s">
        <v>76</v>
      </c>
      <c r="F5526" s="21" t="s">
        <v>71</v>
      </c>
      <c r="G5526" s="21">
        <v>3</v>
      </c>
      <c r="H5526" s="21">
        <v>363</v>
      </c>
    </row>
    <row r="5527" spans="1:8" x14ac:dyDescent="0.25">
      <c r="A5527" s="21">
        <v>2035</v>
      </c>
      <c r="B5527" s="21">
        <v>4</v>
      </c>
      <c r="C5527" s="21">
        <v>5</v>
      </c>
      <c r="D5527" s="21" t="s">
        <v>77</v>
      </c>
      <c r="E5527" s="21" t="s">
        <v>76</v>
      </c>
      <c r="F5527" s="21" t="s">
        <v>71</v>
      </c>
      <c r="G5527" s="21">
        <v>4</v>
      </c>
      <c r="H5527" s="21">
        <v>235</v>
      </c>
    </row>
    <row r="5528" spans="1:8" x14ac:dyDescent="0.25">
      <c r="A5528" s="21">
        <v>2035</v>
      </c>
      <c r="B5528" s="21">
        <v>4</v>
      </c>
      <c r="C5528" s="21">
        <v>5</v>
      </c>
      <c r="D5528" s="21" t="s">
        <v>77</v>
      </c>
      <c r="E5528" s="21" t="s">
        <v>76</v>
      </c>
      <c r="F5528" s="21" t="s">
        <v>72</v>
      </c>
      <c r="G5528" s="21">
        <v>0</v>
      </c>
      <c r="H5528" s="21">
        <v>210</v>
      </c>
    </row>
    <row r="5529" spans="1:8" x14ac:dyDescent="0.25">
      <c r="A5529" s="21">
        <v>2035</v>
      </c>
      <c r="B5529" s="21">
        <v>4</v>
      </c>
      <c r="C5529" s="21">
        <v>5</v>
      </c>
      <c r="D5529" s="21" t="s">
        <v>77</v>
      </c>
      <c r="E5529" s="21" t="s">
        <v>76</v>
      </c>
      <c r="F5529" s="21" t="s">
        <v>72</v>
      </c>
      <c r="G5529" s="21">
        <v>1</v>
      </c>
      <c r="H5529" s="21">
        <v>222</v>
      </c>
    </row>
    <row r="5530" spans="1:8" x14ac:dyDescent="0.25">
      <c r="A5530" s="21">
        <v>2035</v>
      </c>
      <c r="B5530" s="21">
        <v>4</v>
      </c>
      <c r="C5530" s="21">
        <v>5</v>
      </c>
      <c r="D5530" s="21" t="s">
        <v>77</v>
      </c>
      <c r="E5530" s="21" t="s">
        <v>76</v>
      </c>
      <c r="F5530" s="21" t="s">
        <v>72</v>
      </c>
      <c r="G5530" s="21">
        <v>2</v>
      </c>
      <c r="H5530" s="21">
        <v>292</v>
      </c>
    </row>
    <row r="5531" spans="1:8" x14ac:dyDescent="0.25">
      <c r="A5531" s="21">
        <v>2035</v>
      </c>
      <c r="B5531" s="21">
        <v>4</v>
      </c>
      <c r="C5531" s="21">
        <v>5</v>
      </c>
      <c r="D5531" s="21" t="s">
        <v>77</v>
      </c>
      <c r="E5531" s="21" t="s">
        <v>76</v>
      </c>
      <c r="F5531" s="21" t="s">
        <v>72</v>
      </c>
      <c r="G5531" s="21">
        <v>3</v>
      </c>
      <c r="H5531" s="21">
        <v>132</v>
      </c>
    </row>
    <row r="5532" spans="1:8" x14ac:dyDescent="0.25">
      <c r="A5532" s="21">
        <v>2035</v>
      </c>
      <c r="B5532" s="21">
        <v>4</v>
      </c>
      <c r="C5532" s="21">
        <v>5</v>
      </c>
      <c r="D5532" s="21" t="s">
        <v>77</v>
      </c>
      <c r="E5532" s="21" t="s">
        <v>76</v>
      </c>
      <c r="F5532" s="21" t="s">
        <v>72</v>
      </c>
      <c r="G5532" s="21">
        <v>4</v>
      </c>
      <c r="H5532" s="21">
        <v>77</v>
      </c>
    </row>
    <row r="5533" spans="1:8" x14ac:dyDescent="0.25">
      <c r="A5533" s="21">
        <v>2035</v>
      </c>
      <c r="B5533" s="21">
        <v>4</v>
      </c>
      <c r="C5533" s="21">
        <v>5</v>
      </c>
      <c r="D5533" s="21" t="s">
        <v>79</v>
      </c>
      <c r="E5533" s="21" t="s">
        <v>70</v>
      </c>
      <c r="F5533" s="21" t="s">
        <v>71</v>
      </c>
      <c r="G5533" s="21">
        <v>0</v>
      </c>
      <c r="H5533" s="21">
        <v>65</v>
      </c>
    </row>
    <row r="5534" spans="1:8" x14ac:dyDescent="0.25">
      <c r="A5534" s="21">
        <v>2035</v>
      </c>
      <c r="B5534" s="21">
        <v>4</v>
      </c>
      <c r="C5534" s="21">
        <v>5</v>
      </c>
      <c r="D5534" s="21" t="s">
        <v>79</v>
      </c>
      <c r="E5534" s="21" t="s">
        <v>70</v>
      </c>
      <c r="F5534" s="21" t="s">
        <v>71</v>
      </c>
      <c r="G5534" s="21">
        <v>1</v>
      </c>
      <c r="H5534" s="21">
        <v>1320</v>
      </c>
    </row>
    <row r="5535" spans="1:8" x14ac:dyDescent="0.25">
      <c r="A5535" s="21">
        <v>2035</v>
      </c>
      <c r="B5535" s="21">
        <v>4</v>
      </c>
      <c r="C5535" s="21">
        <v>5</v>
      </c>
      <c r="D5535" s="21" t="s">
        <v>79</v>
      </c>
      <c r="E5535" s="21" t="s">
        <v>70</v>
      </c>
      <c r="F5535" s="21" t="s">
        <v>71</v>
      </c>
      <c r="G5535" s="21">
        <v>2</v>
      </c>
      <c r="H5535" s="21">
        <v>4044</v>
      </c>
    </row>
    <row r="5536" spans="1:8" x14ac:dyDescent="0.25">
      <c r="A5536" s="21">
        <v>2035</v>
      </c>
      <c r="B5536" s="21">
        <v>4</v>
      </c>
      <c r="C5536" s="21">
        <v>5</v>
      </c>
      <c r="D5536" s="21" t="s">
        <v>79</v>
      </c>
      <c r="E5536" s="21" t="s">
        <v>70</v>
      </c>
      <c r="F5536" s="21" t="s">
        <v>71</v>
      </c>
      <c r="G5536" s="21">
        <v>3</v>
      </c>
      <c r="H5536" s="21">
        <v>1745</v>
      </c>
    </row>
    <row r="5537" spans="1:8" x14ac:dyDescent="0.25">
      <c r="A5537" s="21">
        <v>2035</v>
      </c>
      <c r="B5537" s="21">
        <v>4</v>
      </c>
      <c r="C5537" s="21">
        <v>5</v>
      </c>
      <c r="D5537" s="21" t="s">
        <v>79</v>
      </c>
      <c r="E5537" s="21" t="s">
        <v>70</v>
      </c>
      <c r="F5537" s="21" t="s">
        <v>71</v>
      </c>
      <c r="G5537" s="21">
        <v>4</v>
      </c>
      <c r="H5537" s="21">
        <v>880</v>
      </c>
    </row>
    <row r="5538" spans="1:8" x14ac:dyDescent="0.25">
      <c r="A5538" s="21">
        <v>2035</v>
      </c>
      <c r="B5538" s="21">
        <v>4</v>
      </c>
      <c r="C5538" s="21">
        <v>5</v>
      </c>
      <c r="D5538" s="21" t="s">
        <v>79</v>
      </c>
      <c r="E5538" s="21" t="s">
        <v>70</v>
      </c>
      <c r="F5538" s="21" t="s">
        <v>72</v>
      </c>
      <c r="G5538" s="21">
        <v>0</v>
      </c>
      <c r="H5538" s="21">
        <v>57</v>
      </c>
    </row>
    <row r="5539" spans="1:8" x14ac:dyDescent="0.25">
      <c r="A5539" s="21">
        <v>2035</v>
      </c>
      <c r="B5539" s="21">
        <v>4</v>
      </c>
      <c r="C5539" s="21">
        <v>5</v>
      </c>
      <c r="D5539" s="21" t="s">
        <v>79</v>
      </c>
      <c r="E5539" s="21" t="s">
        <v>70</v>
      </c>
      <c r="F5539" s="21" t="s">
        <v>72</v>
      </c>
      <c r="G5539" s="21">
        <v>1</v>
      </c>
      <c r="H5539" s="21">
        <v>1554</v>
      </c>
    </row>
    <row r="5540" spans="1:8" x14ac:dyDescent="0.25">
      <c r="A5540" s="21">
        <v>2035</v>
      </c>
      <c r="B5540" s="21">
        <v>4</v>
      </c>
      <c r="C5540" s="21">
        <v>5</v>
      </c>
      <c r="D5540" s="21" t="s">
        <v>79</v>
      </c>
      <c r="E5540" s="21" t="s">
        <v>70</v>
      </c>
      <c r="F5540" s="21" t="s">
        <v>72</v>
      </c>
      <c r="G5540" s="21">
        <v>2</v>
      </c>
      <c r="H5540" s="21">
        <v>4047</v>
      </c>
    </row>
    <row r="5541" spans="1:8" x14ac:dyDescent="0.25">
      <c r="A5541" s="21">
        <v>2035</v>
      </c>
      <c r="B5541" s="21">
        <v>4</v>
      </c>
      <c r="C5541" s="21">
        <v>5</v>
      </c>
      <c r="D5541" s="21" t="s">
        <v>79</v>
      </c>
      <c r="E5541" s="21" t="s">
        <v>70</v>
      </c>
      <c r="F5541" s="21" t="s">
        <v>72</v>
      </c>
      <c r="G5541" s="21">
        <v>3</v>
      </c>
      <c r="H5541" s="21">
        <v>2024</v>
      </c>
    </row>
    <row r="5542" spans="1:8" x14ac:dyDescent="0.25">
      <c r="A5542" s="21">
        <v>2035</v>
      </c>
      <c r="B5542" s="21">
        <v>4</v>
      </c>
      <c r="C5542" s="21">
        <v>5</v>
      </c>
      <c r="D5542" s="21" t="s">
        <v>79</v>
      </c>
      <c r="E5542" s="21" t="s">
        <v>70</v>
      </c>
      <c r="F5542" s="21" t="s">
        <v>72</v>
      </c>
      <c r="G5542" s="21">
        <v>4</v>
      </c>
      <c r="H5542" s="21">
        <v>1097</v>
      </c>
    </row>
    <row r="5543" spans="1:8" x14ac:dyDescent="0.25">
      <c r="A5543" s="21">
        <v>2035</v>
      </c>
      <c r="B5543" s="21">
        <v>4</v>
      </c>
      <c r="C5543" s="21">
        <v>5</v>
      </c>
      <c r="D5543" s="21" t="s">
        <v>79</v>
      </c>
      <c r="E5543" s="21" t="s">
        <v>74</v>
      </c>
      <c r="F5543" s="21" t="s">
        <v>71</v>
      </c>
      <c r="G5543" s="21">
        <v>0</v>
      </c>
      <c r="H5543" s="21">
        <v>39</v>
      </c>
    </row>
    <row r="5544" spans="1:8" x14ac:dyDescent="0.25">
      <c r="A5544" s="21">
        <v>2035</v>
      </c>
      <c r="B5544" s="21">
        <v>4</v>
      </c>
      <c r="C5544" s="21">
        <v>5</v>
      </c>
      <c r="D5544" s="21" t="s">
        <v>79</v>
      </c>
      <c r="E5544" s="21" t="s">
        <v>74</v>
      </c>
      <c r="F5544" s="21" t="s">
        <v>71</v>
      </c>
      <c r="G5544" s="21">
        <v>1</v>
      </c>
      <c r="H5544" s="21">
        <v>88</v>
      </c>
    </row>
    <row r="5545" spans="1:8" x14ac:dyDescent="0.25">
      <c r="A5545" s="21">
        <v>2035</v>
      </c>
      <c r="B5545" s="21">
        <v>4</v>
      </c>
      <c r="C5545" s="21">
        <v>5</v>
      </c>
      <c r="D5545" s="21" t="s">
        <v>79</v>
      </c>
      <c r="E5545" s="21" t="s">
        <v>74</v>
      </c>
      <c r="F5545" s="21" t="s">
        <v>71</v>
      </c>
      <c r="G5545" s="21">
        <v>2</v>
      </c>
      <c r="H5545" s="21">
        <v>156</v>
      </c>
    </row>
    <row r="5546" spans="1:8" x14ac:dyDescent="0.25">
      <c r="A5546" s="21">
        <v>2035</v>
      </c>
      <c r="B5546" s="21">
        <v>4</v>
      </c>
      <c r="C5546" s="21">
        <v>5</v>
      </c>
      <c r="D5546" s="21" t="s">
        <v>79</v>
      </c>
      <c r="E5546" s="21" t="s">
        <v>74</v>
      </c>
      <c r="F5546" s="21" t="s">
        <v>71</v>
      </c>
      <c r="G5546" s="21">
        <v>3</v>
      </c>
      <c r="H5546" s="21">
        <v>69</v>
      </c>
    </row>
    <row r="5547" spans="1:8" x14ac:dyDescent="0.25">
      <c r="A5547" s="21">
        <v>2035</v>
      </c>
      <c r="B5547" s="21">
        <v>4</v>
      </c>
      <c r="C5547" s="21">
        <v>5</v>
      </c>
      <c r="D5547" s="21" t="s">
        <v>79</v>
      </c>
      <c r="E5547" s="21" t="s">
        <v>74</v>
      </c>
      <c r="F5547" s="21" t="s">
        <v>71</v>
      </c>
      <c r="G5547" s="21">
        <v>4</v>
      </c>
      <c r="H5547" s="21">
        <v>38</v>
      </c>
    </row>
    <row r="5548" spans="1:8" x14ac:dyDescent="0.25">
      <c r="A5548" s="21">
        <v>2035</v>
      </c>
      <c r="B5548" s="21">
        <v>4</v>
      </c>
      <c r="C5548" s="21">
        <v>5</v>
      </c>
      <c r="D5548" s="21" t="s">
        <v>79</v>
      </c>
      <c r="E5548" s="21" t="s">
        <v>74</v>
      </c>
      <c r="F5548" s="21" t="s">
        <v>72</v>
      </c>
      <c r="G5548" s="21">
        <v>0</v>
      </c>
      <c r="H5548" s="21">
        <v>8</v>
      </c>
    </row>
    <row r="5549" spans="1:8" x14ac:dyDescent="0.25">
      <c r="A5549" s="21">
        <v>2035</v>
      </c>
      <c r="B5549" s="21">
        <v>4</v>
      </c>
      <c r="C5549" s="21">
        <v>5</v>
      </c>
      <c r="D5549" s="21" t="s">
        <v>79</v>
      </c>
      <c r="E5549" s="21" t="s">
        <v>74</v>
      </c>
      <c r="F5549" s="21" t="s">
        <v>72</v>
      </c>
      <c r="G5549" s="21">
        <v>1</v>
      </c>
      <c r="H5549" s="21">
        <v>16</v>
      </c>
    </row>
    <row r="5550" spans="1:8" x14ac:dyDescent="0.25">
      <c r="A5550" s="21">
        <v>2035</v>
      </c>
      <c r="B5550" s="21">
        <v>4</v>
      </c>
      <c r="C5550" s="21">
        <v>5</v>
      </c>
      <c r="D5550" s="21" t="s">
        <v>79</v>
      </c>
      <c r="E5550" s="21" t="s">
        <v>74</v>
      </c>
      <c r="F5550" s="21" t="s">
        <v>72</v>
      </c>
      <c r="G5550" s="21">
        <v>2</v>
      </c>
      <c r="H5550" s="21">
        <v>27</v>
      </c>
    </row>
    <row r="5551" spans="1:8" x14ac:dyDescent="0.25">
      <c r="A5551" s="21">
        <v>2035</v>
      </c>
      <c r="B5551" s="21">
        <v>4</v>
      </c>
      <c r="C5551" s="21">
        <v>5</v>
      </c>
      <c r="D5551" s="21" t="s">
        <v>79</v>
      </c>
      <c r="E5551" s="21" t="s">
        <v>74</v>
      </c>
      <c r="F5551" s="21" t="s">
        <v>72</v>
      </c>
      <c r="G5551" s="21">
        <v>3</v>
      </c>
      <c r="H5551" s="21">
        <v>23</v>
      </c>
    </row>
    <row r="5552" spans="1:8" x14ac:dyDescent="0.25">
      <c r="A5552" s="21">
        <v>2035</v>
      </c>
      <c r="B5552" s="21">
        <v>4</v>
      </c>
      <c r="C5552" s="21">
        <v>5</v>
      </c>
      <c r="D5552" s="21" t="s">
        <v>79</v>
      </c>
      <c r="E5552" s="21" t="s">
        <v>74</v>
      </c>
      <c r="F5552" s="21" t="s">
        <v>72</v>
      </c>
      <c r="G5552" s="21">
        <v>4</v>
      </c>
      <c r="H5552" s="21">
        <v>7</v>
      </c>
    </row>
    <row r="5553" spans="1:8" x14ac:dyDescent="0.25">
      <c r="A5553" s="21">
        <v>2035</v>
      </c>
      <c r="B5553" s="21">
        <v>4</v>
      </c>
      <c r="C5553" s="21">
        <v>5</v>
      </c>
      <c r="D5553" s="21" t="s">
        <v>79</v>
      </c>
      <c r="E5553" s="21" t="s">
        <v>73</v>
      </c>
      <c r="F5553" s="21" t="s">
        <v>71</v>
      </c>
      <c r="G5553" s="21">
        <v>0</v>
      </c>
      <c r="H5553" s="21">
        <v>128</v>
      </c>
    </row>
    <row r="5554" spans="1:8" x14ac:dyDescent="0.25">
      <c r="A5554" s="21">
        <v>2035</v>
      </c>
      <c r="B5554" s="21">
        <v>4</v>
      </c>
      <c r="C5554" s="21">
        <v>5</v>
      </c>
      <c r="D5554" s="21" t="s">
        <v>79</v>
      </c>
      <c r="E5554" s="21" t="s">
        <v>73</v>
      </c>
      <c r="F5554" s="21" t="s">
        <v>71</v>
      </c>
      <c r="G5554" s="21">
        <v>1</v>
      </c>
      <c r="H5554" s="21">
        <v>1417</v>
      </c>
    </row>
    <row r="5555" spans="1:8" x14ac:dyDescent="0.25">
      <c r="A5555" s="21">
        <v>2035</v>
      </c>
      <c r="B5555" s="21">
        <v>4</v>
      </c>
      <c r="C5555" s="21">
        <v>5</v>
      </c>
      <c r="D5555" s="21" t="s">
        <v>79</v>
      </c>
      <c r="E5555" s="21" t="s">
        <v>73</v>
      </c>
      <c r="F5555" s="21" t="s">
        <v>71</v>
      </c>
      <c r="G5555" s="21">
        <v>2</v>
      </c>
      <c r="H5555" s="21">
        <v>3172</v>
      </c>
    </row>
    <row r="5556" spans="1:8" x14ac:dyDescent="0.25">
      <c r="A5556" s="21">
        <v>2035</v>
      </c>
      <c r="B5556" s="21">
        <v>4</v>
      </c>
      <c r="C5556" s="21">
        <v>5</v>
      </c>
      <c r="D5556" s="21" t="s">
        <v>79</v>
      </c>
      <c r="E5556" s="21" t="s">
        <v>73</v>
      </c>
      <c r="F5556" s="21" t="s">
        <v>71</v>
      </c>
      <c r="G5556" s="21">
        <v>3</v>
      </c>
      <c r="H5556" s="21">
        <v>1673</v>
      </c>
    </row>
    <row r="5557" spans="1:8" x14ac:dyDescent="0.25">
      <c r="A5557" s="21">
        <v>2035</v>
      </c>
      <c r="B5557" s="21">
        <v>4</v>
      </c>
      <c r="C5557" s="21">
        <v>5</v>
      </c>
      <c r="D5557" s="21" t="s">
        <v>79</v>
      </c>
      <c r="E5557" s="21" t="s">
        <v>73</v>
      </c>
      <c r="F5557" s="21" t="s">
        <v>71</v>
      </c>
      <c r="G5557" s="21">
        <v>4</v>
      </c>
      <c r="H5557" s="21">
        <v>1209</v>
      </c>
    </row>
    <row r="5558" spans="1:8" x14ac:dyDescent="0.25">
      <c r="A5558" s="21">
        <v>2035</v>
      </c>
      <c r="B5558" s="21">
        <v>4</v>
      </c>
      <c r="C5558" s="21">
        <v>5</v>
      </c>
      <c r="D5558" s="21" t="s">
        <v>79</v>
      </c>
      <c r="E5558" s="21" t="s">
        <v>73</v>
      </c>
      <c r="F5558" s="21" t="s">
        <v>72</v>
      </c>
      <c r="G5558" s="21">
        <v>0</v>
      </c>
      <c r="H5558" s="21">
        <v>55</v>
      </c>
    </row>
    <row r="5559" spans="1:8" x14ac:dyDescent="0.25">
      <c r="A5559" s="21">
        <v>2035</v>
      </c>
      <c r="B5559" s="21">
        <v>4</v>
      </c>
      <c r="C5559" s="21">
        <v>5</v>
      </c>
      <c r="D5559" s="21" t="s">
        <v>79</v>
      </c>
      <c r="E5559" s="21" t="s">
        <v>73</v>
      </c>
      <c r="F5559" s="21" t="s">
        <v>72</v>
      </c>
      <c r="G5559" s="21">
        <v>1</v>
      </c>
      <c r="H5559" s="21">
        <v>148</v>
      </c>
    </row>
    <row r="5560" spans="1:8" x14ac:dyDescent="0.25">
      <c r="A5560" s="21">
        <v>2035</v>
      </c>
      <c r="B5560" s="21">
        <v>4</v>
      </c>
      <c r="C5560" s="21">
        <v>5</v>
      </c>
      <c r="D5560" s="21" t="s">
        <v>79</v>
      </c>
      <c r="E5560" s="21" t="s">
        <v>73</v>
      </c>
      <c r="F5560" s="21" t="s">
        <v>72</v>
      </c>
      <c r="G5560" s="21">
        <v>2</v>
      </c>
      <c r="H5560" s="21">
        <v>544</v>
      </c>
    </row>
    <row r="5561" spans="1:8" x14ac:dyDescent="0.25">
      <c r="A5561" s="21">
        <v>2035</v>
      </c>
      <c r="B5561" s="21">
        <v>4</v>
      </c>
      <c r="C5561" s="21">
        <v>5</v>
      </c>
      <c r="D5561" s="21" t="s">
        <v>79</v>
      </c>
      <c r="E5561" s="21" t="s">
        <v>73</v>
      </c>
      <c r="F5561" s="21" t="s">
        <v>72</v>
      </c>
      <c r="G5561" s="21">
        <v>3</v>
      </c>
      <c r="H5561" s="21">
        <v>331</v>
      </c>
    </row>
    <row r="5562" spans="1:8" x14ac:dyDescent="0.25">
      <c r="A5562" s="21">
        <v>2035</v>
      </c>
      <c r="B5562" s="21">
        <v>4</v>
      </c>
      <c r="C5562" s="21">
        <v>5</v>
      </c>
      <c r="D5562" s="21" t="s">
        <v>79</v>
      </c>
      <c r="E5562" s="21" t="s">
        <v>73</v>
      </c>
      <c r="F5562" s="21" t="s">
        <v>72</v>
      </c>
      <c r="G5562" s="21">
        <v>4</v>
      </c>
      <c r="H5562" s="21">
        <v>225</v>
      </c>
    </row>
    <row r="5563" spans="1:8" x14ac:dyDescent="0.25">
      <c r="A5563" s="21">
        <v>2035</v>
      </c>
      <c r="B5563" s="21">
        <v>4</v>
      </c>
      <c r="C5563" s="21">
        <v>5</v>
      </c>
      <c r="D5563" s="21" t="s">
        <v>79</v>
      </c>
      <c r="E5563" s="21" t="s">
        <v>76</v>
      </c>
      <c r="F5563" s="21" t="s">
        <v>71</v>
      </c>
      <c r="G5563" s="21">
        <v>0</v>
      </c>
      <c r="H5563" s="21">
        <v>83</v>
      </c>
    </row>
    <row r="5564" spans="1:8" x14ac:dyDescent="0.25">
      <c r="A5564" s="21">
        <v>2035</v>
      </c>
      <c r="B5564" s="21">
        <v>4</v>
      </c>
      <c r="C5564" s="21">
        <v>5</v>
      </c>
      <c r="D5564" s="21" t="s">
        <v>79</v>
      </c>
      <c r="E5564" s="21" t="s">
        <v>76</v>
      </c>
      <c r="F5564" s="21" t="s">
        <v>71</v>
      </c>
      <c r="G5564" s="21">
        <v>1</v>
      </c>
      <c r="H5564" s="21">
        <v>61</v>
      </c>
    </row>
    <row r="5565" spans="1:8" x14ac:dyDescent="0.25">
      <c r="A5565" s="21">
        <v>2035</v>
      </c>
      <c r="B5565" s="21">
        <v>4</v>
      </c>
      <c r="C5565" s="21">
        <v>5</v>
      </c>
      <c r="D5565" s="21" t="s">
        <v>79</v>
      </c>
      <c r="E5565" s="21" t="s">
        <v>76</v>
      </c>
      <c r="F5565" s="21" t="s">
        <v>71</v>
      </c>
      <c r="G5565" s="21">
        <v>2</v>
      </c>
      <c r="H5565" s="21">
        <v>110</v>
      </c>
    </row>
    <row r="5566" spans="1:8" x14ac:dyDescent="0.25">
      <c r="A5566" s="21">
        <v>2035</v>
      </c>
      <c r="B5566" s="21">
        <v>4</v>
      </c>
      <c r="C5566" s="21">
        <v>5</v>
      </c>
      <c r="D5566" s="21" t="s">
        <v>79</v>
      </c>
      <c r="E5566" s="21" t="s">
        <v>76</v>
      </c>
      <c r="F5566" s="21" t="s">
        <v>71</v>
      </c>
      <c r="G5566" s="21">
        <v>3</v>
      </c>
      <c r="H5566" s="21">
        <v>36</v>
      </c>
    </row>
    <row r="5567" spans="1:8" x14ac:dyDescent="0.25">
      <c r="A5567" s="21">
        <v>2035</v>
      </c>
      <c r="B5567" s="21">
        <v>4</v>
      </c>
      <c r="C5567" s="21">
        <v>5</v>
      </c>
      <c r="D5567" s="21" t="s">
        <v>79</v>
      </c>
      <c r="E5567" s="21" t="s">
        <v>76</v>
      </c>
      <c r="F5567" s="21" t="s">
        <v>71</v>
      </c>
      <c r="G5567" s="21">
        <v>4</v>
      </c>
      <c r="H5567" s="21">
        <v>39</v>
      </c>
    </row>
    <row r="5568" spans="1:8" x14ac:dyDescent="0.25">
      <c r="A5568" s="21">
        <v>2035</v>
      </c>
      <c r="B5568" s="21">
        <v>4</v>
      </c>
      <c r="C5568" s="21">
        <v>5</v>
      </c>
      <c r="D5568" s="21" t="s">
        <v>79</v>
      </c>
      <c r="E5568" s="21" t="s">
        <v>76</v>
      </c>
      <c r="F5568" s="21" t="s">
        <v>72</v>
      </c>
      <c r="G5568" s="21">
        <v>0</v>
      </c>
      <c r="H5568" s="21">
        <v>143</v>
      </c>
    </row>
    <row r="5569" spans="1:8" x14ac:dyDescent="0.25">
      <c r="A5569" s="21">
        <v>2035</v>
      </c>
      <c r="B5569" s="21">
        <v>4</v>
      </c>
      <c r="C5569" s="21">
        <v>5</v>
      </c>
      <c r="D5569" s="21" t="s">
        <v>79</v>
      </c>
      <c r="E5569" s="21" t="s">
        <v>76</v>
      </c>
      <c r="F5569" s="21" t="s">
        <v>72</v>
      </c>
      <c r="G5569" s="21">
        <v>1</v>
      </c>
      <c r="H5569" s="21">
        <v>116</v>
      </c>
    </row>
    <row r="5570" spans="1:8" x14ac:dyDescent="0.25">
      <c r="A5570" s="21">
        <v>2035</v>
      </c>
      <c r="B5570" s="21">
        <v>4</v>
      </c>
      <c r="C5570" s="21">
        <v>5</v>
      </c>
      <c r="D5570" s="21" t="s">
        <v>79</v>
      </c>
      <c r="E5570" s="21" t="s">
        <v>76</v>
      </c>
      <c r="F5570" s="21" t="s">
        <v>72</v>
      </c>
      <c r="G5570" s="21">
        <v>2</v>
      </c>
      <c r="H5570" s="21">
        <v>161</v>
      </c>
    </row>
    <row r="5571" spans="1:8" x14ac:dyDescent="0.25">
      <c r="A5571" s="21">
        <v>2035</v>
      </c>
      <c r="B5571" s="21">
        <v>4</v>
      </c>
      <c r="C5571" s="21">
        <v>5</v>
      </c>
      <c r="D5571" s="21" t="s">
        <v>79</v>
      </c>
      <c r="E5571" s="21" t="s">
        <v>76</v>
      </c>
      <c r="F5571" s="21" t="s">
        <v>72</v>
      </c>
      <c r="G5571" s="21">
        <v>3</v>
      </c>
      <c r="H5571" s="21">
        <v>74</v>
      </c>
    </row>
    <row r="5572" spans="1:8" x14ac:dyDescent="0.25">
      <c r="A5572" s="21">
        <v>2035</v>
      </c>
      <c r="B5572" s="21">
        <v>4</v>
      </c>
      <c r="C5572" s="21">
        <v>5</v>
      </c>
      <c r="D5572" s="21" t="s">
        <v>79</v>
      </c>
      <c r="E5572" s="21" t="s">
        <v>76</v>
      </c>
      <c r="F5572" s="21" t="s">
        <v>72</v>
      </c>
      <c r="G5572" s="21">
        <v>4</v>
      </c>
      <c r="H5572" s="21">
        <v>63</v>
      </c>
    </row>
    <row r="5573" spans="1:8" x14ac:dyDescent="0.25">
      <c r="A5573" s="21">
        <v>2035</v>
      </c>
      <c r="B5573" s="21">
        <v>4</v>
      </c>
      <c r="C5573" s="21">
        <v>5</v>
      </c>
      <c r="D5573" s="21" t="s">
        <v>78</v>
      </c>
      <c r="E5573" s="21" t="s">
        <v>70</v>
      </c>
      <c r="F5573" s="21" t="s">
        <v>71</v>
      </c>
      <c r="G5573" s="21">
        <v>0</v>
      </c>
      <c r="H5573" s="21">
        <v>124</v>
      </c>
    </row>
    <row r="5574" spans="1:8" x14ac:dyDescent="0.25">
      <c r="A5574" s="21">
        <v>2035</v>
      </c>
      <c r="B5574" s="21">
        <v>4</v>
      </c>
      <c r="C5574" s="21">
        <v>5</v>
      </c>
      <c r="D5574" s="21" t="s">
        <v>78</v>
      </c>
      <c r="E5574" s="21" t="s">
        <v>70</v>
      </c>
      <c r="F5574" s="21" t="s">
        <v>71</v>
      </c>
      <c r="G5574" s="21">
        <v>1</v>
      </c>
      <c r="H5574" s="21">
        <v>2248</v>
      </c>
    </row>
    <row r="5575" spans="1:8" x14ac:dyDescent="0.25">
      <c r="A5575" s="21">
        <v>2035</v>
      </c>
      <c r="B5575" s="21">
        <v>4</v>
      </c>
      <c r="C5575" s="21">
        <v>5</v>
      </c>
      <c r="D5575" s="21" t="s">
        <v>78</v>
      </c>
      <c r="E5575" s="21" t="s">
        <v>70</v>
      </c>
      <c r="F5575" s="21" t="s">
        <v>71</v>
      </c>
      <c r="G5575" s="21">
        <v>2</v>
      </c>
      <c r="H5575" s="21">
        <v>6663</v>
      </c>
    </row>
    <row r="5576" spans="1:8" x14ac:dyDescent="0.25">
      <c r="A5576" s="21">
        <v>2035</v>
      </c>
      <c r="B5576" s="21">
        <v>4</v>
      </c>
      <c r="C5576" s="21">
        <v>5</v>
      </c>
      <c r="D5576" s="21" t="s">
        <v>78</v>
      </c>
      <c r="E5576" s="21" t="s">
        <v>70</v>
      </c>
      <c r="F5576" s="21" t="s">
        <v>71</v>
      </c>
      <c r="G5576" s="21">
        <v>3</v>
      </c>
      <c r="H5576" s="21">
        <v>2645</v>
      </c>
    </row>
    <row r="5577" spans="1:8" x14ac:dyDescent="0.25">
      <c r="A5577" s="21">
        <v>2035</v>
      </c>
      <c r="B5577" s="21">
        <v>4</v>
      </c>
      <c r="C5577" s="21">
        <v>5</v>
      </c>
      <c r="D5577" s="21" t="s">
        <v>78</v>
      </c>
      <c r="E5577" s="21" t="s">
        <v>70</v>
      </c>
      <c r="F5577" s="21" t="s">
        <v>71</v>
      </c>
      <c r="G5577" s="21">
        <v>4</v>
      </c>
      <c r="H5577" s="21">
        <v>1471</v>
      </c>
    </row>
    <row r="5578" spans="1:8" x14ac:dyDescent="0.25">
      <c r="A5578" s="21">
        <v>2035</v>
      </c>
      <c r="B5578" s="21">
        <v>4</v>
      </c>
      <c r="C5578" s="21">
        <v>5</v>
      </c>
      <c r="D5578" s="21" t="s">
        <v>78</v>
      </c>
      <c r="E5578" s="21" t="s">
        <v>70</v>
      </c>
      <c r="F5578" s="21" t="s">
        <v>72</v>
      </c>
      <c r="G5578" s="21">
        <v>0</v>
      </c>
      <c r="H5578" s="21">
        <v>198</v>
      </c>
    </row>
    <row r="5579" spans="1:8" x14ac:dyDescent="0.25">
      <c r="A5579" s="21">
        <v>2035</v>
      </c>
      <c r="B5579" s="21">
        <v>4</v>
      </c>
      <c r="C5579" s="21">
        <v>5</v>
      </c>
      <c r="D5579" s="21" t="s">
        <v>78</v>
      </c>
      <c r="E5579" s="21" t="s">
        <v>70</v>
      </c>
      <c r="F5579" s="21" t="s">
        <v>72</v>
      </c>
      <c r="G5579" s="21">
        <v>1</v>
      </c>
      <c r="H5579" s="21">
        <v>4071</v>
      </c>
    </row>
    <row r="5580" spans="1:8" x14ac:dyDescent="0.25">
      <c r="A5580" s="21">
        <v>2035</v>
      </c>
      <c r="B5580" s="21">
        <v>4</v>
      </c>
      <c r="C5580" s="21">
        <v>5</v>
      </c>
      <c r="D5580" s="21" t="s">
        <v>78</v>
      </c>
      <c r="E5580" s="21" t="s">
        <v>70</v>
      </c>
      <c r="F5580" s="21" t="s">
        <v>72</v>
      </c>
      <c r="G5580" s="21">
        <v>2</v>
      </c>
      <c r="H5580" s="21">
        <v>11616</v>
      </c>
    </row>
    <row r="5581" spans="1:8" x14ac:dyDescent="0.25">
      <c r="A5581" s="21">
        <v>2035</v>
      </c>
      <c r="B5581" s="21">
        <v>4</v>
      </c>
      <c r="C5581" s="21">
        <v>5</v>
      </c>
      <c r="D5581" s="21" t="s">
        <v>78</v>
      </c>
      <c r="E5581" s="21" t="s">
        <v>70</v>
      </c>
      <c r="F5581" s="21" t="s">
        <v>72</v>
      </c>
      <c r="G5581" s="21">
        <v>3</v>
      </c>
      <c r="H5581" s="21">
        <v>5859</v>
      </c>
    </row>
    <row r="5582" spans="1:8" x14ac:dyDescent="0.25">
      <c r="A5582" s="21">
        <v>2035</v>
      </c>
      <c r="B5582" s="21">
        <v>4</v>
      </c>
      <c r="C5582" s="21">
        <v>5</v>
      </c>
      <c r="D5582" s="21" t="s">
        <v>78</v>
      </c>
      <c r="E5582" s="21" t="s">
        <v>70</v>
      </c>
      <c r="F5582" s="21" t="s">
        <v>72</v>
      </c>
      <c r="G5582" s="21">
        <v>4</v>
      </c>
      <c r="H5582" s="21">
        <v>2887</v>
      </c>
    </row>
    <row r="5583" spans="1:8" x14ac:dyDescent="0.25">
      <c r="A5583" s="21">
        <v>2035</v>
      </c>
      <c r="B5583" s="21">
        <v>4</v>
      </c>
      <c r="C5583" s="21">
        <v>5</v>
      </c>
      <c r="D5583" s="21" t="s">
        <v>78</v>
      </c>
      <c r="E5583" s="21" t="s">
        <v>74</v>
      </c>
      <c r="F5583" s="21" t="s">
        <v>71</v>
      </c>
      <c r="G5583" s="21">
        <v>0</v>
      </c>
      <c r="H5583" s="21">
        <v>83</v>
      </c>
    </row>
    <row r="5584" spans="1:8" x14ac:dyDescent="0.25">
      <c r="A5584" s="21">
        <v>2035</v>
      </c>
      <c r="B5584" s="21">
        <v>4</v>
      </c>
      <c r="C5584" s="21">
        <v>5</v>
      </c>
      <c r="D5584" s="21" t="s">
        <v>78</v>
      </c>
      <c r="E5584" s="21" t="s">
        <v>74</v>
      </c>
      <c r="F5584" s="21" t="s">
        <v>71</v>
      </c>
      <c r="G5584" s="21">
        <v>1</v>
      </c>
      <c r="H5584" s="21">
        <v>168</v>
      </c>
    </row>
    <row r="5585" spans="1:8" x14ac:dyDescent="0.25">
      <c r="A5585" s="21">
        <v>2035</v>
      </c>
      <c r="B5585" s="21">
        <v>4</v>
      </c>
      <c r="C5585" s="21">
        <v>5</v>
      </c>
      <c r="D5585" s="21" t="s">
        <v>78</v>
      </c>
      <c r="E5585" s="21" t="s">
        <v>74</v>
      </c>
      <c r="F5585" s="21" t="s">
        <v>71</v>
      </c>
      <c r="G5585" s="21">
        <v>2</v>
      </c>
      <c r="H5585" s="21">
        <v>294</v>
      </c>
    </row>
    <row r="5586" spans="1:8" x14ac:dyDescent="0.25">
      <c r="A5586" s="21">
        <v>2035</v>
      </c>
      <c r="B5586" s="21">
        <v>4</v>
      </c>
      <c r="C5586" s="21">
        <v>5</v>
      </c>
      <c r="D5586" s="21" t="s">
        <v>78</v>
      </c>
      <c r="E5586" s="21" t="s">
        <v>74</v>
      </c>
      <c r="F5586" s="21" t="s">
        <v>71</v>
      </c>
      <c r="G5586" s="21">
        <v>3</v>
      </c>
      <c r="H5586" s="21">
        <v>124</v>
      </c>
    </row>
    <row r="5587" spans="1:8" x14ac:dyDescent="0.25">
      <c r="A5587" s="21">
        <v>2035</v>
      </c>
      <c r="B5587" s="21">
        <v>4</v>
      </c>
      <c r="C5587" s="21">
        <v>5</v>
      </c>
      <c r="D5587" s="21" t="s">
        <v>78</v>
      </c>
      <c r="E5587" s="21" t="s">
        <v>74</v>
      </c>
      <c r="F5587" s="21" t="s">
        <v>71</v>
      </c>
      <c r="G5587" s="21">
        <v>4</v>
      </c>
      <c r="H5587" s="21">
        <v>75</v>
      </c>
    </row>
    <row r="5588" spans="1:8" x14ac:dyDescent="0.25">
      <c r="A5588" s="21">
        <v>2035</v>
      </c>
      <c r="B5588" s="21">
        <v>4</v>
      </c>
      <c r="C5588" s="21">
        <v>5</v>
      </c>
      <c r="D5588" s="21" t="s">
        <v>78</v>
      </c>
      <c r="E5588" s="21" t="s">
        <v>74</v>
      </c>
      <c r="F5588" s="21" t="s">
        <v>72</v>
      </c>
      <c r="G5588" s="21">
        <v>0</v>
      </c>
      <c r="H5588" s="21">
        <v>37</v>
      </c>
    </row>
    <row r="5589" spans="1:8" x14ac:dyDescent="0.25">
      <c r="A5589" s="21">
        <v>2035</v>
      </c>
      <c r="B5589" s="21">
        <v>4</v>
      </c>
      <c r="C5589" s="21">
        <v>5</v>
      </c>
      <c r="D5589" s="21" t="s">
        <v>78</v>
      </c>
      <c r="E5589" s="21" t="s">
        <v>74</v>
      </c>
      <c r="F5589" s="21" t="s">
        <v>72</v>
      </c>
      <c r="G5589" s="21">
        <v>1</v>
      </c>
      <c r="H5589" s="21">
        <v>36</v>
      </c>
    </row>
    <row r="5590" spans="1:8" x14ac:dyDescent="0.25">
      <c r="A5590" s="21">
        <v>2035</v>
      </c>
      <c r="B5590" s="21">
        <v>4</v>
      </c>
      <c r="C5590" s="21">
        <v>5</v>
      </c>
      <c r="D5590" s="21" t="s">
        <v>78</v>
      </c>
      <c r="E5590" s="21" t="s">
        <v>74</v>
      </c>
      <c r="F5590" s="21" t="s">
        <v>72</v>
      </c>
      <c r="G5590" s="21">
        <v>2</v>
      </c>
      <c r="H5590" s="21">
        <v>54</v>
      </c>
    </row>
    <row r="5591" spans="1:8" x14ac:dyDescent="0.25">
      <c r="A5591" s="21">
        <v>2035</v>
      </c>
      <c r="B5591" s="21">
        <v>4</v>
      </c>
      <c r="C5591" s="21">
        <v>5</v>
      </c>
      <c r="D5591" s="21" t="s">
        <v>78</v>
      </c>
      <c r="E5591" s="21" t="s">
        <v>74</v>
      </c>
      <c r="F5591" s="21" t="s">
        <v>72</v>
      </c>
      <c r="G5591" s="21">
        <v>3</v>
      </c>
      <c r="H5591" s="21">
        <v>29</v>
      </c>
    </row>
    <row r="5592" spans="1:8" x14ac:dyDescent="0.25">
      <c r="A5592" s="21">
        <v>2035</v>
      </c>
      <c r="B5592" s="21">
        <v>4</v>
      </c>
      <c r="C5592" s="21">
        <v>5</v>
      </c>
      <c r="D5592" s="21" t="s">
        <v>78</v>
      </c>
      <c r="E5592" s="21" t="s">
        <v>74</v>
      </c>
      <c r="F5592" s="21" t="s">
        <v>72</v>
      </c>
      <c r="G5592" s="21">
        <v>4</v>
      </c>
      <c r="H5592" s="21">
        <v>21</v>
      </c>
    </row>
    <row r="5593" spans="1:8" x14ac:dyDescent="0.25">
      <c r="A5593" s="21">
        <v>2035</v>
      </c>
      <c r="B5593" s="21">
        <v>4</v>
      </c>
      <c r="C5593" s="21">
        <v>5</v>
      </c>
      <c r="D5593" s="21" t="s">
        <v>78</v>
      </c>
      <c r="E5593" s="21" t="s">
        <v>73</v>
      </c>
      <c r="F5593" s="21" t="s">
        <v>71</v>
      </c>
      <c r="G5593" s="21">
        <v>0</v>
      </c>
      <c r="H5593" s="21">
        <v>234</v>
      </c>
    </row>
    <row r="5594" spans="1:8" x14ac:dyDescent="0.25">
      <c r="A5594" s="21">
        <v>2035</v>
      </c>
      <c r="B5594" s="21">
        <v>4</v>
      </c>
      <c r="C5594" s="21">
        <v>5</v>
      </c>
      <c r="D5594" s="21" t="s">
        <v>78</v>
      </c>
      <c r="E5594" s="21" t="s">
        <v>73</v>
      </c>
      <c r="F5594" s="21" t="s">
        <v>71</v>
      </c>
      <c r="G5594" s="21">
        <v>1</v>
      </c>
      <c r="H5594" s="21">
        <v>3317</v>
      </c>
    </row>
    <row r="5595" spans="1:8" x14ac:dyDescent="0.25">
      <c r="A5595" s="21">
        <v>2035</v>
      </c>
      <c r="B5595" s="21">
        <v>4</v>
      </c>
      <c r="C5595" s="21">
        <v>5</v>
      </c>
      <c r="D5595" s="21" t="s">
        <v>78</v>
      </c>
      <c r="E5595" s="21" t="s">
        <v>73</v>
      </c>
      <c r="F5595" s="21" t="s">
        <v>71</v>
      </c>
      <c r="G5595" s="21">
        <v>2</v>
      </c>
      <c r="H5595" s="21">
        <v>6910</v>
      </c>
    </row>
    <row r="5596" spans="1:8" x14ac:dyDescent="0.25">
      <c r="A5596" s="21">
        <v>2035</v>
      </c>
      <c r="B5596" s="21">
        <v>4</v>
      </c>
      <c r="C5596" s="21">
        <v>5</v>
      </c>
      <c r="D5596" s="21" t="s">
        <v>78</v>
      </c>
      <c r="E5596" s="21" t="s">
        <v>73</v>
      </c>
      <c r="F5596" s="21" t="s">
        <v>71</v>
      </c>
      <c r="G5596" s="21">
        <v>3</v>
      </c>
      <c r="H5596" s="21">
        <v>3425</v>
      </c>
    </row>
    <row r="5597" spans="1:8" x14ac:dyDescent="0.25">
      <c r="A5597" s="21">
        <v>2035</v>
      </c>
      <c r="B5597" s="21">
        <v>4</v>
      </c>
      <c r="C5597" s="21">
        <v>5</v>
      </c>
      <c r="D5597" s="21" t="s">
        <v>78</v>
      </c>
      <c r="E5597" s="21" t="s">
        <v>73</v>
      </c>
      <c r="F5597" s="21" t="s">
        <v>71</v>
      </c>
      <c r="G5597" s="21">
        <v>4</v>
      </c>
      <c r="H5597" s="21">
        <v>2472</v>
      </c>
    </row>
    <row r="5598" spans="1:8" x14ac:dyDescent="0.25">
      <c r="A5598" s="21">
        <v>2035</v>
      </c>
      <c r="B5598" s="21">
        <v>4</v>
      </c>
      <c r="C5598" s="21">
        <v>5</v>
      </c>
      <c r="D5598" s="21" t="s">
        <v>78</v>
      </c>
      <c r="E5598" s="21" t="s">
        <v>73</v>
      </c>
      <c r="F5598" s="21" t="s">
        <v>72</v>
      </c>
      <c r="G5598" s="21">
        <v>0</v>
      </c>
      <c r="H5598" s="21">
        <v>157</v>
      </c>
    </row>
    <row r="5599" spans="1:8" x14ac:dyDescent="0.25">
      <c r="A5599" s="21">
        <v>2035</v>
      </c>
      <c r="B5599" s="21">
        <v>4</v>
      </c>
      <c r="C5599" s="21">
        <v>5</v>
      </c>
      <c r="D5599" s="21" t="s">
        <v>78</v>
      </c>
      <c r="E5599" s="21" t="s">
        <v>73</v>
      </c>
      <c r="F5599" s="21" t="s">
        <v>72</v>
      </c>
      <c r="G5599" s="21">
        <v>1</v>
      </c>
      <c r="H5599" s="21">
        <v>535</v>
      </c>
    </row>
    <row r="5600" spans="1:8" x14ac:dyDescent="0.25">
      <c r="A5600" s="21">
        <v>2035</v>
      </c>
      <c r="B5600" s="21">
        <v>4</v>
      </c>
      <c r="C5600" s="21">
        <v>5</v>
      </c>
      <c r="D5600" s="21" t="s">
        <v>78</v>
      </c>
      <c r="E5600" s="21" t="s">
        <v>73</v>
      </c>
      <c r="F5600" s="21" t="s">
        <v>72</v>
      </c>
      <c r="G5600" s="21">
        <v>2</v>
      </c>
      <c r="H5600" s="21">
        <v>1555</v>
      </c>
    </row>
    <row r="5601" spans="1:8" x14ac:dyDescent="0.25">
      <c r="A5601" s="21">
        <v>2035</v>
      </c>
      <c r="B5601" s="21">
        <v>4</v>
      </c>
      <c r="C5601" s="21">
        <v>5</v>
      </c>
      <c r="D5601" s="21" t="s">
        <v>78</v>
      </c>
      <c r="E5601" s="21" t="s">
        <v>73</v>
      </c>
      <c r="F5601" s="21" t="s">
        <v>72</v>
      </c>
      <c r="G5601" s="21">
        <v>3</v>
      </c>
      <c r="H5601" s="21">
        <v>978</v>
      </c>
    </row>
    <row r="5602" spans="1:8" x14ac:dyDescent="0.25">
      <c r="A5602" s="21">
        <v>2035</v>
      </c>
      <c r="B5602" s="21">
        <v>4</v>
      </c>
      <c r="C5602" s="21">
        <v>5</v>
      </c>
      <c r="D5602" s="21" t="s">
        <v>78</v>
      </c>
      <c r="E5602" s="21" t="s">
        <v>73</v>
      </c>
      <c r="F5602" s="21" t="s">
        <v>72</v>
      </c>
      <c r="G5602" s="21">
        <v>4</v>
      </c>
      <c r="H5602" s="21">
        <v>694</v>
      </c>
    </row>
    <row r="5603" spans="1:8" x14ac:dyDescent="0.25">
      <c r="A5603" s="21">
        <v>2035</v>
      </c>
      <c r="B5603" s="21">
        <v>4</v>
      </c>
      <c r="C5603" s="21">
        <v>5</v>
      </c>
      <c r="D5603" s="21" t="s">
        <v>78</v>
      </c>
      <c r="E5603" s="21" t="s">
        <v>76</v>
      </c>
      <c r="F5603" s="21" t="s">
        <v>71</v>
      </c>
      <c r="G5603" s="21">
        <v>0</v>
      </c>
      <c r="H5603" s="21">
        <v>195</v>
      </c>
    </row>
    <row r="5604" spans="1:8" x14ac:dyDescent="0.25">
      <c r="A5604" s="21">
        <v>2035</v>
      </c>
      <c r="B5604" s="21">
        <v>4</v>
      </c>
      <c r="C5604" s="21">
        <v>5</v>
      </c>
      <c r="D5604" s="21" t="s">
        <v>78</v>
      </c>
      <c r="E5604" s="21" t="s">
        <v>76</v>
      </c>
      <c r="F5604" s="21" t="s">
        <v>71</v>
      </c>
      <c r="G5604" s="21">
        <v>1</v>
      </c>
      <c r="H5604" s="21">
        <v>352</v>
      </c>
    </row>
    <row r="5605" spans="1:8" x14ac:dyDescent="0.25">
      <c r="A5605" s="21">
        <v>2035</v>
      </c>
      <c r="B5605" s="21">
        <v>4</v>
      </c>
      <c r="C5605" s="21">
        <v>5</v>
      </c>
      <c r="D5605" s="21" t="s">
        <v>78</v>
      </c>
      <c r="E5605" s="21" t="s">
        <v>76</v>
      </c>
      <c r="F5605" s="21" t="s">
        <v>71</v>
      </c>
      <c r="G5605" s="21">
        <v>2</v>
      </c>
      <c r="H5605" s="21">
        <v>469</v>
      </c>
    </row>
    <row r="5606" spans="1:8" x14ac:dyDescent="0.25">
      <c r="A5606" s="21">
        <v>2035</v>
      </c>
      <c r="B5606" s="21">
        <v>4</v>
      </c>
      <c r="C5606" s="21">
        <v>5</v>
      </c>
      <c r="D5606" s="21" t="s">
        <v>78</v>
      </c>
      <c r="E5606" s="21" t="s">
        <v>76</v>
      </c>
      <c r="F5606" s="21" t="s">
        <v>71</v>
      </c>
      <c r="G5606" s="21">
        <v>3</v>
      </c>
      <c r="H5606" s="21">
        <v>182</v>
      </c>
    </row>
    <row r="5607" spans="1:8" x14ac:dyDescent="0.25">
      <c r="A5607" s="21">
        <v>2035</v>
      </c>
      <c r="B5607" s="21">
        <v>4</v>
      </c>
      <c r="C5607" s="21">
        <v>5</v>
      </c>
      <c r="D5607" s="21" t="s">
        <v>78</v>
      </c>
      <c r="E5607" s="21" t="s">
        <v>76</v>
      </c>
      <c r="F5607" s="21" t="s">
        <v>71</v>
      </c>
      <c r="G5607" s="21">
        <v>4</v>
      </c>
      <c r="H5607" s="21">
        <v>110</v>
      </c>
    </row>
    <row r="5608" spans="1:8" x14ac:dyDescent="0.25">
      <c r="A5608" s="21">
        <v>2035</v>
      </c>
      <c r="B5608" s="21">
        <v>4</v>
      </c>
      <c r="C5608" s="21">
        <v>5</v>
      </c>
      <c r="D5608" s="21" t="s">
        <v>78</v>
      </c>
      <c r="E5608" s="21" t="s">
        <v>76</v>
      </c>
      <c r="F5608" s="21" t="s">
        <v>72</v>
      </c>
      <c r="G5608" s="21">
        <v>0</v>
      </c>
      <c r="H5608" s="21">
        <v>414</v>
      </c>
    </row>
    <row r="5609" spans="1:8" x14ac:dyDescent="0.25">
      <c r="A5609" s="21">
        <v>2035</v>
      </c>
      <c r="B5609" s="21">
        <v>4</v>
      </c>
      <c r="C5609" s="21">
        <v>5</v>
      </c>
      <c r="D5609" s="21" t="s">
        <v>78</v>
      </c>
      <c r="E5609" s="21" t="s">
        <v>76</v>
      </c>
      <c r="F5609" s="21" t="s">
        <v>72</v>
      </c>
      <c r="G5609" s="21">
        <v>1</v>
      </c>
      <c r="H5609" s="21">
        <v>395</v>
      </c>
    </row>
    <row r="5610" spans="1:8" x14ac:dyDescent="0.25">
      <c r="A5610" s="21">
        <v>2035</v>
      </c>
      <c r="B5610" s="21">
        <v>4</v>
      </c>
      <c r="C5610" s="21">
        <v>5</v>
      </c>
      <c r="D5610" s="21" t="s">
        <v>78</v>
      </c>
      <c r="E5610" s="21" t="s">
        <v>76</v>
      </c>
      <c r="F5610" s="21" t="s">
        <v>72</v>
      </c>
      <c r="G5610" s="21">
        <v>2</v>
      </c>
      <c r="H5610" s="21">
        <v>535</v>
      </c>
    </row>
    <row r="5611" spans="1:8" x14ac:dyDescent="0.25">
      <c r="A5611" s="21">
        <v>2035</v>
      </c>
      <c r="B5611" s="21">
        <v>4</v>
      </c>
      <c r="C5611" s="21">
        <v>5</v>
      </c>
      <c r="D5611" s="21" t="s">
        <v>78</v>
      </c>
      <c r="E5611" s="21" t="s">
        <v>76</v>
      </c>
      <c r="F5611" s="21" t="s">
        <v>72</v>
      </c>
      <c r="G5611" s="21">
        <v>3</v>
      </c>
      <c r="H5611" s="21">
        <v>259</v>
      </c>
    </row>
    <row r="5612" spans="1:8" x14ac:dyDescent="0.25">
      <c r="A5612" s="21">
        <v>2035</v>
      </c>
      <c r="B5612" s="21">
        <v>4</v>
      </c>
      <c r="C5612" s="21">
        <v>5</v>
      </c>
      <c r="D5612" s="21" t="s">
        <v>78</v>
      </c>
      <c r="E5612" s="21" t="s">
        <v>76</v>
      </c>
      <c r="F5612" s="21" t="s">
        <v>72</v>
      </c>
      <c r="G5612" s="21">
        <v>4</v>
      </c>
      <c r="H5612" s="21">
        <v>149</v>
      </c>
    </row>
    <row r="5613" spans="1:8" x14ac:dyDescent="0.25">
      <c r="A5613" s="21">
        <v>2035</v>
      </c>
      <c r="B5613" s="21">
        <v>4</v>
      </c>
      <c r="C5613" s="21">
        <v>6</v>
      </c>
      <c r="D5613" s="21" t="s">
        <v>75</v>
      </c>
      <c r="E5613" s="21" t="s">
        <v>70</v>
      </c>
      <c r="F5613" s="21" t="s">
        <v>71</v>
      </c>
      <c r="G5613" s="21">
        <v>1</v>
      </c>
      <c r="H5613" s="21">
        <v>3</v>
      </c>
    </row>
    <row r="5614" spans="1:8" x14ac:dyDescent="0.25">
      <c r="A5614" s="21">
        <v>2035</v>
      </c>
      <c r="B5614" s="21">
        <v>4</v>
      </c>
      <c r="C5614" s="21">
        <v>6</v>
      </c>
      <c r="D5614" s="21" t="s">
        <v>75</v>
      </c>
      <c r="E5614" s="21" t="s">
        <v>70</v>
      </c>
      <c r="F5614" s="21" t="s">
        <v>71</v>
      </c>
      <c r="G5614" s="21">
        <v>2</v>
      </c>
      <c r="H5614" s="21">
        <v>11</v>
      </c>
    </row>
    <row r="5615" spans="1:8" x14ac:dyDescent="0.25">
      <c r="A5615" s="21">
        <v>2035</v>
      </c>
      <c r="B5615" s="21">
        <v>4</v>
      </c>
      <c r="C5615" s="21">
        <v>6</v>
      </c>
      <c r="D5615" s="21" t="s">
        <v>75</v>
      </c>
      <c r="E5615" s="21" t="s">
        <v>70</v>
      </c>
      <c r="F5615" s="21" t="s">
        <v>71</v>
      </c>
      <c r="G5615" s="21">
        <v>3</v>
      </c>
      <c r="H5615" s="21">
        <v>6</v>
      </c>
    </row>
    <row r="5616" spans="1:8" x14ac:dyDescent="0.25">
      <c r="A5616" s="21">
        <v>2035</v>
      </c>
      <c r="B5616" s="21">
        <v>4</v>
      </c>
      <c r="C5616" s="21">
        <v>6</v>
      </c>
      <c r="D5616" s="21" t="s">
        <v>75</v>
      </c>
      <c r="E5616" s="21" t="s">
        <v>70</v>
      </c>
      <c r="F5616" s="21" t="s">
        <v>71</v>
      </c>
      <c r="G5616" s="21">
        <v>4</v>
      </c>
      <c r="H5616" s="21">
        <v>1</v>
      </c>
    </row>
    <row r="5617" spans="1:8" x14ac:dyDescent="0.25">
      <c r="A5617" s="21">
        <v>2035</v>
      </c>
      <c r="B5617" s="21">
        <v>4</v>
      </c>
      <c r="C5617" s="21">
        <v>6</v>
      </c>
      <c r="D5617" s="21" t="s">
        <v>75</v>
      </c>
      <c r="E5617" s="21" t="s">
        <v>70</v>
      </c>
      <c r="F5617" s="21" t="s">
        <v>72</v>
      </c>
      <c r="G5617" s="21">
        <v>1</v>
      </c>
      <c r="H5617" s="21">
        <v>1</v>
      </c>
    </row>
    <row r="5618" spans="1:8" x14ac:dyDescent="0.25">
      <c r="A5618" s="21">
        <v>2035</v>
      </c>
      <c r="B5618" s="21">
        <v>4</v>
      </c>
      <c r="C5618" s="21">
        <v>6</v>
      </c>
      <c r="D5618" s="21" t="s">
        <v>75</v>
      </c>
      <c r="E5618" s="21" t="s">
        <v>70</v>
      </c>
      <c r="F5618" s="21" t="s">
        <v>72</v>
      </c>
      <c r="G5618" s="21">
        <v>2</v>
      </c>
      <c r="H5618" s="21">
        <v>1</v>
      </c>
    </row>
    <row r="5619" spans="1:8" x14ac:dyDescent="0.25">
      <c r="A5619" s="21">
        <v>2035</v>
      </c>
      <c r="B5619" s="21">
        <v>4</v>
      </c>
      <c r="C5619" s="21">
        <v>6</v>
      </c>
      <c r="D5619" s="21" t="s">
        <v>75</v>
      </c>
      <c r="E5619" s="21" t="s">
        <v>73</v>
      </c>
      <c r="F5619" s="21" t="s">
        <v>71</v>
      </c>
      <c r="G5619" s="21">
        <v>2</v>
      </c>
      <c r="H5619" s="21">
        <v>7</v>
      </c>
    </row>
    <row r="5620" spans="1:8" x14ac:dyDescent="0.25">
      <c r="A5620" s="21">
        <v>2035</v>
      </c>
      <c r="B5620" s="21">
        <v>4</v>
      </c>
      <c r="C5620" s="21">
        <v>6</v>
      </c>
      <c r="D5620" s="21" t="s">
        <v>75</v>
      </c>
      <c r="E5620" s="21" t="s">
        <v>73</v>
      </c>
      <c r="F5620" s="21" t="s">
        <v>71</v>
      </c>
      <c r="G5620" s="21">
        <v>3</v>
      </c>
      <c r="H5620" s="21">
        <v>3</v>
      </c>
    </row>
    <row r="5621" spans="1:8" x14ac:dyDescent="0.25">
      <c r="A5621" s="21">
        <v>2035</v>
      </c>
      <c r="B5621" s="21">
        <v>4</v>
      </c>
      <c r="C5621" s="21">
        <v>6</v>
      </c>
      <c r="D5621" s="21" t="s">
        <v>75</v>
      </c>
      <c r="E5621" s="21" t="s">
        <v>73</v>
      </c>
      <c r="F5621" s="21" t="s">
        <v>71</v>
      </c>
      <c r="G5621" s="21">
        <v>4</v>
      </c>
      <c r="H5621" s="21">
        <v>1</v>
      </c>
    </row>
    <row r="5622" spans="1:8" x14ac:dyDescent="0.25">
      <c r="A5622" s="21">
        <v>2035</v>
      </c>
      <c r="B5622" s="21">
        <v>4</v>
      </c>
      <c r="C5622" s="21">
        <v>6</v>
      </c>
      <c r="D5622" s="21" t="s">
        <v>69</v>
      </c>
      <c r="E5622" s="21" t="s">
        <v>70</v>
      </c>
      <c r="F5622" s="21" t="s">
        <v>72</v>
      </c>
      <c r="G5622" s="21">
        <v>2</v>
      </c>
      <c r="H5622" s="21">
        <v>1</v>
      </c>
    </row>
    <row r="5623" spans="1:8" x14ac:dyDescent="0.25">
      <c r="A5623" s="21">
        <v>2035</v>
      </c>
      <c r="B5623" s="21">
        <v>4</v>
      </c>
      <c r="C5623" s="21">
        <v>6</v>
      </c>
      <c r="D5623" s="21" t="s">
        <v>69</v>
      </c>
      <c r="E5623" s="21" t="s">
        <v>70</v>
      </c>
      <c r="F5623" s="21" t="s">
        <v>72</v>
      </c>
      <c r="G5623" s="21">
        <v>3</v>
      </c>
      <c r="H5623" s="21">
        <v>1</v>
      </c>
    </row>
    <row r="5624" spans="1:8" x14ac:dyDescent="0.25">
      <c r="A5624" s="21">
        <v>2035</v>
      </c>
      <c r="B5624" s="21">
        <v>4</v>
      </c>
      <c r="C5624" s="21">
        <v>6</v>
      </c>
      <c r="D5624" s="21" t="s">
        <v>69</v>
      </c>
      <c r="E5624" s="21" t="s">
        <v>73</v>
      </c>
      <c r="F5624" s="21" t="s">
        <v>71</v>
      </c>
      <c r="G5624" s="21">
        <v>2</v>
      </c>
      <c r="H5624" s="21">
        <v>2</v>
      </c>
    </row>
    <row r="5625" spans="1:8" x14ac:dyDescent="0.25">
      <c r="A5625" s="21">
        <v>2035</v>
      </c>
      <c r="B5625" s="21">
        <v>4</v>
      </c>
      <c r="C5625" s="21">
        <v>6</v>
      </c>
      <c r="D5625" s="21" t="s">
        <v>77</v>
      </c>
      <c r="E5625" s="21" t="s">
        <v>70</v>
      </c>
      <c r="F5625" s="21" t="s">
        <v>71</v>
      </c>
      <c r="G5625" s="21">
        <v>0</v>
      </c>
      <c r="H5625" s="21">
        <v>1</v>
      </c>
    </row>
    <row r="5626" spans="1:8" x14ac:dyDescent="0.25">
      <c r="A5626" s="21">
        <v>2035</v>
      </c>
      <c r="B5626" s="21">
        <v>4</v>
      </c>
      <c r="C5626" s="21">
        <v>6</v>
      </c>
      <c r="D5626" s="21" t="s">
        <v>77</v>
      </c>
      <c r="E5626" s="21" t="s">
        <v>70</v>
      </c>
      <c r="F5626" s="21" t="s">
        <v>71</v>
      </c>
      <c r="G5626" s="21">
        <v>1</v>
      </c>
      <c r="H5626" s="21">
        <v>10</v>
      </c>
    </row>
    <row r="5627" spans="1:8" x14ac:dyDescent="0.25">
      <c r="A5627" s="21">
        <v>2035</v>
      </c>
      <c r="B5627" s="21">
        <v>4</v>
      </c>
      <c r="C5627" s="21">
        <v>6</v>
      </c>
      <c r="D5627" s="21" t="s">
        <v>77</v>
      </c>
      <c r="E5627" s="21" t="s">
        <v>70</v>
      </c>
      <c r="F5627" s="21" t="s">
        <v>71</v>
      </c>
      <c r="G5627" s="21">
        <v>2</v>
      </c>
      <c r="H5627" s="21">
        <v>30</v>
      </c>
    </row>
    <row r="5628" spans="1:8" x14ac:dyDescent="0.25">
      <c r="A5628" s="21">
        <v>2035</v>
      </c>
      <c r="B5628" s="21">
        <v>4</v>
      </c>
      <c r="C5628" s="21">
        <v>6</v>
      </c>
      <c r="D5628" s="21" t="s">
        <v>77</v>
      </c>
      <c r="E5628" s="21" t="s">
        <v>70</v>
      </c>
      <c r="F5628" s="21" t="s">
        <v>71</v>
      </c>
      <c r="G5628" s="21">
        <v>3</v>
      </c>
      <c r="H5628" s="21">
        <v>17</v>
      </c>
    </row>
    <row r="5629" spans="1:8" x14ac:dyDescent="0.25">
      <c r="A5629" s="21">
        <v>2035</v>
      </c>
      <c r="B5629" s="21">
        <v>4</v>
      </c>
      <c r="C5629" s="21">
        <v>6</v>
      </c>
      <c r="D5629" s="21" t="s">
        <v>77</v>
      </c>
      <c r="E5629" s="21" t="s">
        <v>70</v>
      </c>
      <c r="F5629" s="21" t="s">
        <v>71</v>
      </c>
      <c r="G5629" s="21">
        <v>4</v>
      </c>
      <c r="H5629" s="21">
        <v>5</v>
      </c>
    </row>
    <row r="5630" spans="1:8" x14ac:dyDescent="0.25">
      <c r="A5630" s="21">
        <v>2035</v>
      </c>
      <c r="B5630" s="21">
        <v>4</v>
      </c>
      <c r="C5630" s="21">
        <v>6</v>
      </c>
      <c r="D5630" s="21" t="s">
        <v>77</v>
      </c>
      <c r="E5630" s="21" t="s">
        <v>70</v>
      </c>
      <c r="F5630" s="21" t="s">
        <v>72</v>
      </c>
      <c r="G5630" s="21">
        <v>1</v>
      </c>
      <c r="H5630" s="21">
        <v>2</v>
      </c>
    </row>
    <row r="5631" spans="1:8" x14ac:dyDescent="0.25">
      <c r="A5631" s="21">
        <v>2035</v>
      </c>
      <c r="B5631" s="21">
        <v>4</v>
      </c>
      <c r="C5631" s="21">
        <v>6</v>
      </c>
      <c r="D5631" s="21" t="s">
        <v>77</v>
      </c>
      <c r="E5631" s="21" t="s">
        <v>70</v>
      </c>
      <c r="F5631" s="21" t="s">
        <v>72</v>
      </c>
      <c r="G5631" s="21">
        <v>2</v>
      </c>
      <c r="H5631" s="21">
        <v>7</v>
      </c>
    </row>
    <row r="5632" spans="1:8" x14ac:dyDescent="0.25">
      <c r="A5632" s="21">
        <v>2035</v>
      </c>
      <c r="B5632" s="21">
        <v>4</v>
      </c>
      <c r="C5632" s="21">
        <v>6</v>
      </c>
      <c r="D5632" s="21" t="s">
        <v>77</v>
      </c>
      <c r="E5632" s="21" t="s">
        <v>70</v>
      </c>
      <c r="F5632" s="21" t="s">
        <v>72</v>
      </c>
      <c r="G5632" s="21">
        <v>3</v>
      </c>
      <c r="H5632" s="21">
        <v>2</v>
      </c>
    </row>
    <row r="5633" spans="1:8" x14ac:dyDescent="0.25">
      <c r="A5633" s="21">
        <v>2035</v>
      </c>
      <c r="B5633" s="21">
        <v>4</v>
      </c>
      <c r="C5633" s="21">
        <v>6</v>
      </c>
      <c r="D5633" s="21" t="s">
        <v>77</v>
      </c>
      <c r="E5633" s="21" t="s">
        <v>73</v>
      </c>
      <c r="F5633" s="21" t="s">
        <v>71</v>
      </c>
      <c r="G5633" s="21">
        <v>1</v>
      </c>
      <c r="H5633" s="21">
        <v>15</v>
      </c>
    </row>
    <row r="5634" spans="1:8" x14ac:dyDescent="0.25">
      <c r="A5634" s="21">
        <v>2035</v>
      </c>
      <c r="B5634" s="21">
        <v>4</v>
      </c>
      <c r="C5634" s="21">
        <v>6</v>
      </c>
      <c r="D5634" s="21" t="s">
        <v>77</v>
      </c>
      <c r="E5634" s="21" t="s">
        <v>73</v>
      </c>
      <c r="F5634" s="21" t="s">
        <v>71</v>
      </c>
      <c r="G5634" s="21">
        <v>2</v>
      </c>
      <c r="H5634" s="21">
        <v>48</v>
      </c>
    </row>
    <row r="5635" spans="1:8" x14ac:dyDescent="0.25">
      <c r="A5635" s="21">
        <v>2035</v>
      </c>
      <c r="B5635" s="21">
        <v>4</v>
      </c>
      <c r="C5635" s="21">
        <v>6</v>
      </c>
      <c r="D5635" s="21" t="s">
        <v>77</v>
      </c>
      <c r="E5635" s="21" t="s">
        <v>73</v>
      </c>
      <c r="F5635" s="21" t="s">
        <v>71</v>
      </c>
      <c r="G5635" s="21">
        <v>3</v>
      </c>
      <c r="H5635" s="21">
        <v>21</v>
      </c>
    </row>
    <row r="5636" spans="1:8" x14ac:dyDescent="0.25">
      <c r="A5636" s="21">
        <v>2035</v>
      </c>
      <c r="B5636" s="21">
        <v>4</v>
      </c>
      <c r="C5636" s="21">
        <v>6</v>
      </c>
      <c r="D5636" s="21" t="s">
        <v>77</v>
      </c>
      <c r="E5636" s="21" t="s">
        <v>73</v>
      </c>
      <c r="F5636" s="21" t="s">
        <v>71</v>
      </c>
      <c r="G5636" s="21">
        <v>4</v>
      </c>
      <c r="H5636" s="21">
        <v>18</v>
      </c>
    </row>
    <row r="5637" spans="1:8" x14ac:dyDescent="0.25">
      <c r="A5637" s="21">
        <v>2035</v>
      </c>
      <c r="B5637" s="21">
        <v>4</v>
      </c>
      <c r="C5637" s="21">
        <v>6</v>
      </c>
      <c r="D5637" s="21" t="s">
        <v>77</v>
      </c>
      <c r="E5637" s="21" t="s">
        <v>73</v>
      </c>
      <c r="F5637" s="21" t="s">
        <v>72</v>
      </c>
      <c r="G5637" s="21">
        <v>2</v>
      </c>
      <c r="H5637" s="21">
        <v>2</v>
      </c>
    </row>
    <row r="5638" spans="1:8" x14ac:dyDescent="0.25">
      <c r="A5638" s="21">
        <v>2035</v>
      </c>
      <c r="B5638" s="21">
        <v>4</v>
      </c>
      <c r="C5638" s="21">
        <v>6</v>
      </c>
      <c r="D5638" s="21" t="s">
        <v>77</v>
      </c>
      <c r="E5638" s="21" t="s">
        <v>73</v>
      </c>
      <c r="F5638" s="21" t="s">
        <v>72</v>
      </c>
      <c r="G5638" s="21">
        <v>4</v>
      </c>
      <c r="H5638" s="21">
        <v>1</v>
      </c>
    </row>
    <row r="5639" spans="1:8" x14ac:dyDescent="0.25">
      <c r="A5639" s="21">
        <v>2035</v>
      </c>
      <c r="B5639" s="21">
        <v>4</v>
      </c>
      <c r="C5639" s="21">
        <v>6</v>
      </c>
      <c r="D5639" s="21" t="s">
        <v>79</v>
      </c>
      <c r="E5639" s="21" t="s">
        <v>70</v>
      </c>
      <c r="F5639" s="21" t="s">
        <v>71</v>
      </c>
      <c r="G5639" s="21">
        <v>1</v>
      </c>
      <c r="H5639" s="21">
        <v>8</v>
      </c>
    </row>
    <row r="5640" spans="1:8" x14ac:dyDescent="0.25">
      <c r="A5640" s="21">
        <v>2035</v>
      </c>
      <c r="B5640" s="21">
        <v>4</v>
      </c>
      <c r="C5640" s="21">
        <v>6</v>
      </c>
      <c r="D5640" s="21" t="s">
        <v>79</v>
      </c>
      <c r="E5640" s="21" t="s">
        <v>70</v>
      </c>
      <c r="F5640" s="21" t="s">
        <v>71</v>
      </c>
      <c r="G5640" s="21">
        <v>2</v>
      </c>
      <c r="H5640" s="21">
        <v>46</v>
      </c>
    </row>
    <row r="5641" spans="1:8" x14ac:dyDescent="0.25">
      <c r="A5641" s="21">
        <v>2035</v>
      </c>
      <c r="B5641" s="21">
        <v>4</v>
      </c>
      <c r="C5641" s="21">
        <v>6</v>
      </c>
      <c r="D5641" s="21" t="s">
        <v>79</v>
      </c>
      <c r="E5641" s="21" t="s">
        <v>70</v>
      </c>
      <c r="F5641" s="21" t="s">
        <v>71</v>
      </c>
      <c r="G5641" s="21">
        <v>3</v>
      </c>
      <c r="H5641" s="21">
        <v>12</v>
      </c>
    </row>
    <row r="5642" spans="1:8" x14ac:dyDescent="0.25">
      <c r="A5642" s="21">
        <v>2035</v>
      </c>
      <c r="B5642" s="21">
        <v>4</v>
      </c>
      <c r="C5642" s="21">
        <v>6</v>
      </c>
      <c r="D5642" s="21" t="s">
        <v>79</v>
      </c>
      <c r="E5642" s="21" t="s">
        <v>70</v>
      </c>
      <c r="F5642" s="21" t="s">
        <v>71</v>
      </c>
      <c r="G5642" s="21">
        <v>4</v>
      </c>
      <c r="H5642" s="21">
        <v>4</v>
      </c>
    </row>
    <row r="5643" spans="1:8" x14ac:dyDescent="0.25">
      <c r="A5643" s="21">
        <v>2035</v>
      </c>
      <c r="B5643" s="21">
        <v>4</v>
      </c>
      <c r="C5643" s="21">
        <v>6</v>
      </c>
      <c r="D5643" s="21" t="s">
        <v>79</v>
      </c>
      <c r="E5643" s="21" t="s">
        <v>70</v>
      </c>
      <c r="F5643" s="21" t="s">
        <v>72</v>
      </c>
      <c r="G5643" s="21">
        <v>1</v>
      </c>
      <c r="H5643" s="21">
        <v>2</v>
      </c>
    </row>
    <row r="5644" spans="1:8" x14ac:dyDescent="0.25">
      <c r="A5644" s="21">
        <v>2035</v>
      </c>
      <c r="B5644" s="21">
        <v>4</v>
      </c>
      <c r="C5644" s="21">
        <v>6</v>
      </c>
      <c r="D5644" s="21" t="s">
        <v>79</v>
      </c>
      <c r="E5644" s="21" t="s">
        <v>70</v>
      </c>
      <c r="F5644" s="21" t="s">
        <v>72</v>
      </c>
      <c r="G5644" s="21">
        <v>2</v>
      </c>
      <c r="H5644" s="21">
        <v>4</v>
      </c>
    </row>
    <row r="5645" spans="1:8" x14ac:dyDescent="0.25">
      <c r="A5645" s="21">
        <v>2035</v>
      </c>
      <c r="B5645" s="21">
        <v>4</v>
      </c>
      <c r="C5645" s="21">
        <v>6</v>
      </c>
      <c r="D5645" s="21" t="s">
        <v>79</v>
      </c>
      <c r="E5645" s="21" t="s">
        <v>70</v>
      </c>
      <c r="F5645" s="21" t="s">
        <v>72</v>
      </c>
      <c r="G5645" s="21">
        <v>3</v>
      </c>
      <c r="H5645" s="21">
        <v>3</v>
      </c>
    </row>
    <row r="5646" spans="1:8" x14ac:dyDescent="0.25">
      <c r="A5646" s="21">
        <v>2035</v>
      </c>
      <c r="B5646" s="21">
        <v>4</v>
      </c>
      <c r="C5646" s="21">
        <v>6</v>
      </c>
      <c r="D5646" s="21" t="s">
        <v>79</v>
      </c>
      <c r="E5646" s="21" t="s">
        <v>73</v>
      </c>
      <c r="F5646" s="21" t="s">
        <v>71</v>
      </c>
      <c r="G5646" s="21">
        <v>1</v>
      </c>
      <c r="H5646" s="21">
        <v>44</v>
      </c>
    </row>
    <row r="5647" spans="1:8" x14ac:dyDescent="0.25">
      <c r="A5647" s="21">
        <v>2035</v>
      </c>
      <c r="B5647" s="21">
        <v>4</v>
      </c>
      <c r="C5647" s="21">
        <v>6</v>
      </c>
      <c r="D5647" s="21" t="s">
        <v>79</v>
      </c>
      <c r="E5647" s="21" t="s">
        <v>73</v>
      </c>
      <c r="F5647" s="21" t="s">
        <v>71</v>
      </c>
      <c r="G5647" s="21">
        <v>2</v>
      </c>
      <c r="H5647" s="21">
        <v>84</v>
      </c>
    </row>
    <row r="5648" spans="1:8" x14ac:dyDescent="0.25">
      <c r="A5648" s="21">
        <v>2035</v>
      </c>
      <c r="B5648" s="21">
        <v>4</v>
      </c>
      <c r="C5648" s="21">
        <v>6</v>
      </c>
      <c r="D5648" s="21" t="s">
        <v>79</v>
      </c>
      <c r="E5648" s="21" t="s">
        <v>73</v>
      </c>
      <c r="F5648" s="21" t="s">
        <v>71</v>
      </c>
      <c r="G5648" s="21">
        <v>3</v>
      </c>
      <c r="H5648" s="21">
        <v>47</v>
      </c>
    </row>
    <row r="5649" spans="1:8" x14ac:dyDescent="0.25">
      <c r="A5649" s="21">
        <v>2035</v>
      </c>
      <c r="B5649" s="21">
        <v>4</v>
      </c>
      <c r="C5649" s="21">
        <v>6</v>
      </c>
      <c r="D5649" s="21" t="s">
        <v>79</v>
      </c>
      <c r="E5649" s="21" t="s">
        <v>73</v>
      </c>
      <c r="F5649" s="21" t="s">
        <v>71</v>
      </c>
      <c r="G5649" s="21">
        <v>4</v>
      </c>
      <c r="H5649" s="21">
        <v>20</v>
      </c>
    </row>
    <row r="5650" spans="1:8" x14ac:dyDescent="0.25">
      <c r="A5650" s="21">
        <v>2035</v>
      </c>
      <c r="B5650" s="21">
        <v>4</v>
      </c>
      <c r="C5650" s="21">
        <v>6</v>
      </c>
      <c r="D5650" s="21" t="s">
        <v>78</v>
      </c>
      <c r="E5650" s="21" t="s">
        <v>70</v>
      </c>
      <c r="F5650" s="21" t="s">
        <v>71</v>
      </c>
      <c r="G5650" s="21">
        <v>0</v>
      </c>
      <c r="H5650" s="21">
        <v>1</v>
      </c>
    </row>
    <row r="5651" spans="1:8" x14ac:dyDescent="0.25">
      <c r="A5651" s="21">
        <v>2035</v>
      </c>
      <c r="B5651" s="21">
        <v>4</v>
      </c>
      <c r="C5651" s="21">
        <v>6</v>
      </c>
      <c r="D5651" s="21" t="s">
        <v>78</v>
      </c>
      <c r="E5651" s="21" t="s">
        <v>70</v>
      </c>
      <c r="F5651" s="21" t="s">
        <v>71</v>
      </c>
      <c r="G5651" s="21">
        <v>1</v>
      </c>
      <c r="H5651" s="21">
        <v>8</v>
      </c>
    </row>
    <row r="5652" spans="1:8" x14ac:dyDescent="0.25">
      <c r="A5652" s="21">
        <v>2035</v>
      </c>
      <c r="B5652" s="21">
        <v>4</v>
      </c>
      <c r="C5652" s="21">
        <v>6</v>
      </c>
      <c r="D5652" s="21" t="s">
        <v>78</v>
      </c>
      <c r="E5652" s="21" t="s">
        <v>70</v>
      </c>
      <c r="F5652" s="21" t="s">
        <v>71</v>
      </c>
      <c r="G5652" s="21">
        <v>2</v>
      </c>
      <c r="H5652" s="21">
        <v>26</v>
      </c>
    </row>
    <row r="5653" spans="1:8" x14ac:dyDescent="0.25">
      <c r="A5653" s="21">
        <v>2035</v>
      </c>
      <c r="B5653" s="21">
        <v>4</v>
      </c>
      <c r="C5653" s="21">
        <v>6</v>
      </c>
      <c r="D5653" s="21" t="s">
        <v>78</v>
      </c>
      <c r="E5653" s="21" t="s">
        <v>70</v>
      </c>
      <c r="F5653" s="21" t="s">
        <v>71</v>
      </c>
      <c r="G5653" s="21">
        <v>3</v>
      </c>
      <c r="H5653" s="21">
        <v>12</v>
      </c>
    </row>
    <row r="5654" spans="1:8" x14ac:dyDescent="0.25">
      <c r="A5654" s="21">
        <v>2035</v>
      </c>
      <c r="B5654" s="21">
        <v>4</v>
      </c>
      <c r="C5654" s="21">
        <v>6</v>
      </c>
      <c r="D5654" s="21" t="s">
        <v>78</v>
      </c>
      <c r="E5654" s="21" t="s">
        <v>70</v>
      </c>
      <c r="F5654" s="21" t="s">
        <v>71</v>
      </c>
      <c r="G5654" s="21">
        <v>4</v>
      </c>
      <c r="H5654" s="21">
        <v>7</v>
      </c>
    </row>
    <row r="5655" spans="1:8" x14ac:dyDescent="0.25">
      <c r="A5655" s="21">
        <v>2035</v>
      </c>
      <c r="B5655" s="21">
        <v>4</v>
      </c>
      <c r="C5655" s="21">
        <v>6</v>
      </c>
      <c r="D5655" s="21" t="s">
        <v>78</v>
      </c>
      <c r="E5655" s="21" t="s">
        <v>70</v>
      </c>
      <c r="F5655" s="21" t="s">
        <v>72</v>
      </c>
      <c r="G5655" s="21">
        <v>1</v>
      </c>
      <c r="H5655" s="21">
        <v>1</v>
      </c>
    </row>
    <row r="5656" spans="1:8" x14ac:dyDescent="0.25">
      <c r="A5656" s="21">
        <v>2035</v>
      </c>
      <c r="B5656" s="21">
        <v>4</v>
      </c>
      <c r="C5656" s="21">
        <v>6</v>
      </c>
      <c r="D5656" s="21" t="s">
        <v>78</v>
      </c>
      <c r="E5656" s="21" t="s">
        <v>70</v>
      </c>
      <c r="F5656" s="21" t="s">
        <v>72</v>
      </c>
      <c r="G5656" s="21">
        <v>2</v>
      </c>
      <c r="H5656" s="21">
        <v>20</v>
      </c>
    </row>
    <row r="5657" spans="1:8" x14ac:dyDescent="0.25">
      <c r="A5657" s="21">
        <v>2035</v>
      </c>
      <c r="B5657" s="21">
        <v>4</v>
      </c>
      <c r="C5657" s="21">
        <v>6</v>
      </c>
      <c r="D5657" s="21" t="s">
        <v>78</v>
      </c>
      <c r="E5657" s="21" t="s">
        <v>70</v>
      </c>
      <c r="F5657" s="21" t="s">
        <v>72</v>
      </c>
      <c r="G5657" s="21">
        <v>3</v>
      </c>
      <c r="H5657" s="21">
        <v>18</v>
      </c>
    </row>
    <row r="5658" spans="1:8" x14ac:dyDescent="0.25">
      <c r="A5658" s="21">
        <v>2035</v>
      </c>
      <c r="B5658" s="21">
        <v>4</v>
      </c>
      <c r="C5658" s="21">
        <v>6</v>
      </c>
      <c r="D5658" s="21" t="s">
        <v>78</v>
      </c>
      <c r="E5658" s="21" t="s">
        <v>70</v>
      </c>
      <c r="F5658" s="21" t="s">
        <v>72</v>
      </c>
      <c r="G5658" s="21">
        <v>4</v>
      </c>
      <c r="H5658" s="21">
        <v>3</v>
      </c>
    </row>
    <row r="5659" spans="1:8" x14ac:dyDescent="0.25">
      <c r="A5659" s="21">
        <v>2035</v>
      </c>
      <c r="B5659" s="21">
        <v>4</v>
      </c>
      <c r="C5659" s="21">
        <v>6</v>
      </c>
      <c r="D5659" s="21" t="s">
        <v>78</v>
      </c>
      <c r="E5659" s="21" t="s">
        <v>73</v>
      </c>
      <c r="F5659" s="21" t="s">
        <v>71</v>
      </c>
      <c r="G5659" s="21">
        <v>1</v>
      </c>
      <c r="H5659" s="21">
        <v>23</v>
      </c>
    </row>
    <row r="5660" spans="1:8" x14ac:dyDescent="0.25">
      <c r="A5660" s="21">
        <v>2035</v>
      </c>
      <c r="B5660" s="21">
        <v>4</v>
      </c>
      <c r="C5660" s="21">
        <v>6</v>
      </c>
      <c r="D5660" s="21" t="s">
        <v>78</v>
      </c>
      <c r="E5660" s="21" t="s">
        <v>73</v>
      </c>
      <c r="F5660" s="21" t="s">
        <v>71</v>
      </c>
      <c r="G5660" s="21">
        <v>2</v>
      </c>
      <c r="H5660" s="21">
        <v>49</v>
      </c>
    </row>
    <row r="5661" spans="1:8" x14ac:dyDescent="0.25">
      <c r="A5661" s="21">
        <v>2035</v>
      </c>
      <c r="B5661" s="21">
        <v>4</v>
      </c>
      <c r="C5661" s="21">
        <v>6</v>
      </c>
      <c r="D5661" s="21" t="s">
        <v>78</v>
      </c>
      <c r="E5661" s="21" t="s">
        <v>73</v>
      </c>
      <c r="F5661" s="21" t="s">
        <v>71</v>
      </c>
      <c r="G5661" s="21">
        <v>3</v>
      </c>
      <c r="H5661" s="21">
        <v>25</v>
      </c>
    </row>
    <row r="5662" spans="1:8" x14ac:dyDescent="0.25">
      <c r="A5662" s="21">
        <v>2035</v>
      </c>
      <c r="B5662" s="21">
        <v>4</v>
      </c>
      <c r="C5662" s="21">
        <v>6</v>
      </c>
      <c r="D5662" s="21" t="s">
        <v>78</v>
      </c>
      <c r="E5662" s="21" t="s">
        <v>73</v>
      </c>
      <c r="F5662" s="21" t="s">
        <v>71</v>
      </c>
      <c r="G5662" s="21">
        <v>4</v>
      </c>
      <c r="H5662" s="21">
        <v>19</v>
      </c>
    </row>
    <row r="5663" spans="1:8" x14ac:dyDescent="0.25">
      <c r="A5663" s="21">
        <v>2035</v>
      </c>
      <c r="B5663" s="21">
        <v>4</v>
      </c>
      <c r="C5663" s="21">
        <v>6</v>
      </c>
      <c r="D5663" s="21" t="s">
        <v>78</v>
      </c>
      <c r="E5663" s="21" t="s">
        <v>73</v>
      </c>
      <c r="F5663" s="21" t="s">
        <v>72</v>
      </c>
      <c r="G5663" s="21">
        <v>2</v>
      </c>
      <c r="H5663" s="21">
        <v>4</v>
      </c>
    </row>
    <row r="5664" spans="1:8" x14ac:dyDescent="0.25">
      <c r="A5664" s="21">
        <v>2035</v>
      </c>
      <c r="B5664" s="21">
        <v>4</v>
      </c>
      <c r="C5664" s="21">
        <v>6</v>
      </c>
      <c r="D5664" s="21" t="s">
        <v>78</v>
      </c>
      <c r="E5664" s="21" t="s">
        <v>76</v>
      </c>
      <c r="F5664" s="21" t="s">
        <v>72</v>
      </c>
      <c r="G5664" s="21">
        <v>2</v>
      </c>
      <c r="H5664" s="21">
        <v>1</v>
      </c>
    </row>
    <row r="5665" spans="1:8" x14ac:dyDescent="0.25">
      <c r="A5665" s="21">
        <v>2035</v>
      </c>
      <c r="B5665" s="21">
        <v>4</v>
      </c>
      <c r="C5665" s="21">
        <v>6</v>
      </c>
      <c r="D5665" s="21" t="s">
        <v>78</v>
      </c>
      <c r="E5665" s="21" t="s">
        <v>76</v>
      </c>
      <c r="F5665" s="21" t="s">
        <v>72</v>
      </c>
      <c r="G5665" s="21">
        <v>4</v>
      </c>
      <c r="H5665" s="21">
        <v>2</v>
      </c>
    </row>
    <row r="5666" spans="1:8" x14ac:dyDescent="0.25">
      <c r="A5666" s="21">
        <v>2035</v>
      </c>
      <c r="B5666" s="21">
        <v>5</v>
      </c>
      <c r="C5666" s="21">
        <v>0</v>
      </c>
      <c r="D5666" s="21" t="s">
        <v>75</v>
      </c>
      <c r="E5666" s="21" t="s">
        <v>70</v>
      </c>
      <c r="F5666" s="21" t="s">
        <v>71</v>
      </c>
      <c r="G5666" s="21">
        <v>0</v>
      </c>
      <c r="H5666" s="21">
        <v>2</v>
      </c>
    </row>
    <row r="5667" spans="1:8" x14ac:dyDescent="0.25">
      <c r="A5667" s="21">
        <v>2035</v>
      </c>
      <c r="B5667" s="21">
        <v>5</v>
      </c>
      <c r="C5667" s="21">
        <v>0</v>
      </c>
      <c r="D5667" s="21" t="s">
        <v>75</v>
      </c>
      <c r="E5667" s="21" t="s">
        <v>70</v>
      </c>
      <c r="F5667" s="21" t="s">
        <v>71</v>
      </c>
      <c r="G5667" s="21">
        <v>1</v>
      </c>
      <c r="H5667" s="21">
        <v>22</v>
      </c>
    </row>
    <row r="5668" spans="1:8" x14ac:dyDescent="0.25">
      <c r="A5668" s="21">
        <v>2035</v>
      </c>
      <c r="B5668" s="21">
        <v>5</v>
      </c>
      <c r="C5668" s="21">
        <v>0</v>
      </c>
      <c r="D5668" s="21" t="s">
        <v>75</v>
      </c>
      <c r="E5668" s="21" t="s">
        <v>70</v>
      </c>
      <c r="F5668" s="21" t="s">
        <v>71</v>
      </c>
      <c r="G5668" s="21">
        <v>2</v>
      </c>
      <c r="H5668" s="21">
        <v>91</v>
      </c>
    </row>
    <row r="5669" spans="1:8" x14ac:dyDescent="0.25">
      <c r="A5669" s="21">
        <v>2035</v>
      </c>
      <c r="B5669" s="21">
        <v>5</v>
      </c>
      <c r="C5669" s="21">
        <v>0</v>
      </c>
      <c r="D5669" s="21" t="s">
        <v>75</v>
      </c>
      <c r="E5669" s="21" t="s">
        <v>70</v>
      </c>
      <c r="F5669" s="21" t="s">
        <v>71</v>
      </c>
      <c r="G5669" s="21">
        <v>3</v>
      </c>
      <c r="H5669" s="21">
        <v>41</v>
      </c>
    </row>
    <row r="5670" spans="1:8" x14ac:dyDescent="0.25">
      <c r="A5670" s="21">
        <v>2035</v>
      </c>
      <c r="B5670" s="21">
        <v>5</v>
      </c>
      <c r="C5670" s="21">
        <v>0</v>
      </c>
      <c r="D5670" s="21" t="s">
        <v>75</v>
      </c>
      <c r="E5670" s="21" t="s">
        <v>70</v>
      </c>
      <c r="F5670" s="21" t="s">
        <v>71</v>
      </c>
      <c r="G5670" s="21">
        <v>4</v>
      </c>
      <c r="H5670" s="21">
        <v>23</v>
      </c>
    </row>
    <row r="5671" spans="1:8" x14ac:dyDescent="0.25">
      <c r="A5671" s="21">
        <v>2035</v>
      </c>
      <c r="B5671" s="21">
        <v>5</v>
      </c>
      <c r="C5671" s="21">
        <v>0</v>
      </c>
      <c r="D5671" s="21" t="s">
        <v>75</v>
      </c>
      <c r="E5671" s="21" t="s">
        <v>70</v>
      </c>
      <c r="F5671" s="21" t="s">
        <v>72</v>
      </c>
      <c r="G5671" s="21">
        <v>0</v>
      </c>
      <c r="H5671" s="21">
        <v>4</v>
      </c>
    </row>
    <row r="5672" spans="1:8" x14ac:dyDescent="0.25">
      <c r="A5672" s="21">
        <v>2035</v>
      </c>
      <c r="B5672" s="21">
        <v>5</v>
      </c>
      <c r="C5672" s="21">
        <v>0</v>
      </c>
      <c r="D5672" s="21" t="s">
        <v>75</v>
      </c>
      <c r="E5672" s="21" t="s">
        <v>70</v>
      </c>
      <c r="F5672" s="21" t="s">
        <v>72</v>
      </c>
      <c r="G5672" s="21">
        <v>1</v>
      </c>
      <c r="H5672" s="21">
        <v>138</v>
      </c>
    </row>
    <row r="5673" spans="1:8" x14ac:dyDescent="0.25">
      <c r="A5673" s="21">
        <v>2035</v>
      </c>
      <c r="B5673" s="21">
        <v>5</v>
      </c>
      <c r="C5673" s="21">
        <v>0</v>
      </c>
      <c r="D5673" s="21" t="s">
        <v>75</v>
      </c>
      <c r="E5673" s="21" t="s">
        <v>70</v>
      </c>
      <c r="F5673" s="21" t="s">
        <v>72</v>
      </c>
      <c r="G5673" s="21">
        <v>2</v>
      </c>
      <c r="H5673" s="21">
        <v>500</v>
      </c>
    </row>
    <row r="5674" spans="1:8" x14ac:dyDescent="0.25">
      <c r="A5674" s="21">
        <v>2035</v>
      </c>
      <c r="B5674" s="21">
        <v>5</v>
      </c>
      <c r="C5674" s="21">
        <v>0</v>
      </c>
      <c r="D5674" s="21" t="s">
        <v>75</v>
      </c>
      <c r="E5674" s="21" t="s">
        <v>70</v>
      </c>
      <c r="F5674" s="21" t="s">
        <v>72</v>
      </c>
      <c r="G5674" s="21">
        <v>3</v>
      </c>
      <c r="H5674" s="21">
        <v>279</v>
      </c>
    </row>
    <row r="5675" spans="1:8" x14ac:dyDescent="0.25">
      <c r="A5675" s="21">
        <v>2035</v>
      </c>
      <c r="B5675" s="21">
        <v>5</v>
      </c>
      <c r="C5675" s="21">
        <v>0</v>
      </c>
      <c r="D5675" s="21" t="s">
        <v>75</v>
      </c>
      <c r="E5675" s="21" t="s">
        <v>70</v>
      </c>
      <c r="F5675" s="21" t="s">
        <v>72</v>
      </c>
      <c r="G5675" s="21">
        <v>4</v>
      </c>
      <c r="H5675" s="21">
        <v>177</v>
      </c>
    </row>
    <row r="5676" spans="1:8" x14ac:dyDescent="0.25">
      <c r="A5676" s="21">
        <v>2035</v>
      </c>
      <c r="B5676" s="21">
        <v>5</v>
      </c>
      <c r="C5676" s="21">
        <v>0</v>
      </c>
      <c r="D5676" s="21" t="s">
        <v>75</v>
      </c>
      <c r="E5676" s="21" t="s">
        <v>73</v>
      </c>
      <c r="F5676" s="21" t="s">
        <v>71</v>
      </c>
      <c r="G5676" s="21">
        <v>0</v>
      </c>
      <c r="H5676" s="21">
        <v>10</v>
      </c>
    </row>
    <row r="5677" spans="1:8" x14ac:dyDescent="0.25">
      <c r="A5677" s="21">
        <v>2035</v>
      </c>
      <c r="B5677" s="21">
        <v>5</v>
      </c>
      <c r="C5677" s="21">
        <v>0</v>
      </c>
      <c r="D5677" s="21" t="s">
        <v>75</v>
      </c>
      <c r="E5677" s="21" t="s">
        <v>73</v>
      </c>
      <c r="F5677" s="21" t="s">
        <v>71</v>
      </c>
      <c r="G5677" s="21">
        <v>1</v>
      </c>
      <c r="H5677" s="21">
        <v>27</v>
      </c>
    </row>
    <row r="5678" spans="1:8" x14ac:dyDescent="0.25">
      <c r="A5678" s="21">
        <v>2035</v>
      </c>
      <c r="B5678" s="21">
        <v>5</v>
      </c>
      <c r="C5678" s="21">
        <v>0</v>
      </c>
      <c r="D5678" s="21" t="s">
        <v>75</v>
      </c>
      <c r="E5678" s="21" t="s">
        <v>73</v>
      </c>
      <c r="F5678" s="21" t="s">
        <v>71</v>
      </c>
      <c r="G5678" s="21">
        <v>2</v>
      </c>
      <c r="H5678" s="21">
        <v>60</v>
      </c>
    </row>
    <row r="5679" spans="1:8" x14ac:dyDescent="0.25">
      <c r="A5679" s="21">
        <v>2035</v>
      </c>
      <c r="B5679" s="21">
        <v>5</v>
      </c>
      <c r="C5679" s="21">
        <v>0</v>
      </c>
      <c r="D5679" s="21" t="s">
        <v>75</v>
      </c>
      <c r="E5679" s="21" t="s">
        <v>73</v>
      </c>
      <c r="F5679" s="21" t="s">
        <v>71</v>
      </c>
      <c r="G5679" s="21">
        <v>3</v>
      </c>
      <c r="H5679" s="21">
        <v>47</v>
      </c>
    </row>
    <row r="5680" spans="1:8" x14ac:dyDescent="0.25">
      <c r="A5680" s="21">
        <v>2035</v>
      </c>
      <c r="B5680" s="21">
        <v>5</v>
      </c>
      <c r="C5680" s="21">
        <v>0</v>
      </c>
      <c r="D5680" s="21" t="s">
        <v>75</v>
      </c>
      <c r="E5680" s="21" t="s">
        <v>73</v>
      </c>
      <c r="F5680" s="21" t="s">
        <v>71</v>
      </c>
      <c r="G5680" s="21">
        <v>4</v>
      </c>
      <c r="H5680" s="21">
        <v>26</v>
      </c>
    </row>
    <row r="5681" spans="1:8" x14ac:dyDescent="0.25">
      <c r="A5681" s="21">
        <v>2035</v>
      </c>
      <c r="B5681" s="21">
        <v>5</v>
      </c>
      <c r="C5681" s="21">
        <v>0</v>
      </c>
      <c r="D5681" s="21" t="s">
        <v>75</v>
      </c>
      <c r="E5681" s="21" t="s">
        <v>73</v>
      </c>
      <c r="F5681" s="21" t="s">
        <v>72</v>
      </c>
      <c r="G5681" s="21">
        <v>0</v>
      </c>
      <c r="H5681" s="21">
        <v>4</v>
      </c>
    </row>
    <row r="5682" spans="1:8" x14ac:dyDescent="0.25">
      <c r="A5682" s="21">
        <v>2035</v>
      </c>
      <c r="B5682" s="21">
        <v>5</v>
      </c>
      <c r="C5682" s="21">
        <v>0</v>
      </c>
      <c r="D5682" s="21" t="s">
        <v>75</v>
      </c>
      <c r="E5682" s="21" t="s">
        <v>73</v>
      </c>
      <c r="F5682" s="21" t="s">
        <v>72</v>
      </c>
      <c r="G5682" s="21">
        <v>1</v>
      </c>
      <c r="H5682" s="21">
        <v>23</v>
      </c>
    </row>
    <row r="5683" spans="1:8" x14ac:dyDescent="0.25">
      <c r="A5683" s="21">
        <v>2035</v>
      </c>
      <c r="B5683" s="21">
        <v>5</v>
      </c>
      <c r="C5683" s="21">
        <v>0</v>
      </c>
      <c r="D5683" s="21" t="s">
        <v>75</v>
      </c>
      <c r="E5683" s="21" t="s">
        <v>73</v>
      </c>
      <c r="F5683" s="21" t="s">
        <v>72</v>
      </c>
      <c r="G5683" s="21">
        <v>2</v>
      </c>
      <c r="H5683" s="21">
        <v>56</v>
      </c>
    </row>
    <row r="5684" spans="1:8" x14ac:dyDescent="0.25">
      <c r="A5684" s="21">
        <v>2035</v>
      </c>
      <c r="B5684" s="21">
        <v>5</v>
      </c>
      <c r="C5684" s="21">
        <v>0</v>
      </c>
      <c r="D5684" s="21" t="s">
        <v>75</v>
      </c>
      <c r="E5684" s="21" t="s">
        <v>73</v>
      </c>
      <c r="F5684" s="21" t="s">
        <v>72</v>
      </c>
      <c r="G5684" s="21">
        <v>3</v>
      </c>
      <c r="H5684" s="21">
        <v>43</v>
      </c>
    </row>
    <row r="5685" spans="1:8" x14ac:dyDescent="0.25">
      <c r="A5685" s="21">
        <v>2035</v>
      </c>
      <c r="B5685" s="21">
        <v>5</v>
      </c>
      <c r="C5685" s="21">
        <v>0</v>
      </c>
      <c r="D5685" s="21" t="s">
        <v>75</v>
      </c>
      <c r="E5685" s="21" t="s">
        <v>73</v>
      </c>
      <c r="F5685" s="21" t="s">
        <v>72</v>
      </c>
      <c r="G5685" s="21">
        <v>4</v>
      </c>
      <c r="H5685" s="21">
        <v>29</v>
      </c>
    </row>
    <row r="5686" spans="1:8" x14ac:dyDescent="0.25">
      <c r="A5686" s="21">
        <v>2035</v>
      </c>
      <c r="B5686" s="21">
        <v>5</v>
      </c>
      <c r="C5686" s="21">
        <v>0</v>
      </c>
      <c r="D5686" s="21" t="s">
        <v>75</v>
      </c>
      <c r="E5686" s="21" t="s">
        <v>76</v>
      </c>
      <c r="F5686" s="21" t="s">
        <v>71</v>
      </c>
      <c r="G5686" s="21">
        <v>0</v>
      </c>
      <c r="H5686" s="21">
        <v>5</v>
      </c>
    </row>
    <row r="5687" spans="1:8" x14ac:dyDescent="0.25">
      <c r="A5687" s="21">
        <v>2035</v>
      </c>
      <c r="B5687" s="21">
        <v>5</v>
      </c>
      <c r="C5687" s="21">
        <v>0</v>
      </c>
      <c r="D5687" s="21" t="s">
        <v>75</v>
      </c>
      <c r="E5687" s="21" t="s">
        <v>76</v>
      </c>
      <c r="F5687" s="21" t="s">
        <v>71</v>
      </c>
      <c r="G5687" s="21">
        <v>1</v>
      </c>
      <c r="H5687" s="21">
        <v>10</v>
      </c>
    </row>
    <row r="5688" spans="1:8" x14ac:dyDescent="0.25">
      <c r="A5688" s="21">
        <v>2035</v>
      </c>
      <c r="B5688" s="21">
        <v>5</v>
      </c>
      <c r="C5688" s="21">
        <v>0</v>
      </c>
      <c r="D5688" s="21" t="s">
        <v>75</v>
      </c>
      <c r="E5688" s="21" t="s">
        <v>76</v>
      </c>
      <c r="F5688" s="21" t="s">
        <v>71</v>
      </c>
      <c r="G5688" s="21">
        <v>2</v>
      </c>
      <c r="H5688" s="21">
        <v>27</v>
      </c>
    </row>
    <row r="5689" spans="1:8" x14ac:dyDescent="0.25">
      <c r="A5689" s="21">
        <v>2035</v>
      </c>
      <c r="B5689" s="21">
        <v>5</v>
      </c>
      <c r="C5689" s="21">
        <v>0</v>
      </c>
      <c r="D5689" s="21" t="s">
        <v>75</v>
      </c>
      <c r="E5689" s="21" t="s">
        <v>76</v>
      </c>
      <c r="F5689" s="21" t="s">
        <v>71</v>
      </c>
      <c r="G5689" s="21">
        <v>3</v>
      </c>
      <c r="H5689" s="21">
        <v>7</v>
      </c>
    </row>
    <row r="5690" spans="1:8" x14ac:dyDescent="0.25">
      <c r="A5690" s="21">
        <v>2035</v>
      </c>
      <c r="B5690" s="21">
        <v>5</v>
      </c>
      <c r="C5690" s="21">
        <v>0</v>
      </c>
      <c r="D5690" s="21" t="s">
        <v>75</v>
      </c>
      <c r="E5690" s="21" t="s">
        <v>76</v>
      </c>
      <c r="F5690" s="21" t="s">
        <v>71</v>
      </c>
      <c r="G5690" s="21">
        <v>4</v>
      </c>
      <c r="H5690" s="21">
        <v>3</v>
      </c>
    </row>
    <row r="5691" spans="1:8" x14ac:dyDescent="0.25">
      <c r="A5691" s="21">
        <v>2035</v>
      </c>
      <c r="B5691" s="21">
        <v>5</v>
      </c>
      <c r="C5691" s="21">
        <v>0</v>
      </c>
      <c r="D5691" s="21" t="s">
        <v>75</v>
      </c>
      <c r="E5691" s="21" t="s">
        <v>76</v>
      </c>
      <c r="F5691" s="21" t="s">
        <v>72</v>
      </c>
      <c r="G5691" s="21">
        <v>0</v>
      </c>
      <c r="H5691" s="21">
        <v>45</v>
      </c>
    </row>
    <row r="5692" spans="1:8" x14ac:dyDescent="0.25">
      <c r="A5692" s="21">
        <v>2035</v>
      </c>
      <c r="B5692" s="21">
        <v>5</v>
      </c>
      <c r="C5692" s="21">
        <v>0</v>
      </c>
      <c r="D5692" s="21" t="s">
        <v>75</v>
      </c>
      <c r="E5692" s="21" t="s">
        <v>76</v>
      </c>
      <c r="F5692" s="21" t="s">
        <v>72</v>
      </c>
      <c r="G5692" s="21">
        <v>1</v>
      </c>
      <c r="H5692" s="21">
        <v>61</v>
      </c>
    </row>
    <row r="5693" spans="1:8" x14ac:dyDescent="0.25">
      <c r="A5693" s="21">
        <v>2035</v>
      </c>
      <c r="B5693" s="21">
        <v>5</v>
      </c>
      <c r="C5693" s="21">
        <v>0</v>
      </c>
      <c r="D5693" s="21" t="s">
        <v>75</v>
      </c>
      <c r="E5693" s="21" t="s">
        <v>76</v>
      </c>
      <c r="F5693" s="21" t="s">
        <v>72</v>
      </c>
      <c r="G5693" s="21">
        <v>2</v>
      </c>
      <c r="H5693" s="21">
        <v>123</v>
      </c>
    </row>
    <row r="5694" spans="1:8" x14ac:dyDescent="0.25">
      <c r="A5694" s="21">
        <v>2035</v>
      </c>
      <c r="B5694" s="21">
        <v>5</v>
      </c>
      <c r="C5694" s="21">
        <v>0</v>
      </c>
      <c r="D5694" s="21" t="s">
        <v>75</v>
      </c>
      <c r="E5694" s="21" t="s">
        <v>76</v>
      </c>
      <c r="F5694" s="21" t="s">
        <v>72</v>
      </c>
      <c r="G5694" s="21">
        <v>3</v>
      </c>
      <c r="H5694" s="21">
        <v>63</v>
      </c>
    </row>
    <row r="5695" spans="1:8" x14ac:dyDescent="0.25">
      <c r="A5695" s="21">
        <v>2035</v>
      </c>
      <c r="B5695" s="21">
        <v>5</v>
      </c>
      <c r="C5695" s="21">
        <v>0</v>
      </c>
      <c r="D5695" s="21" t="s">
        <v>75</v>
      </c>
      <c r="E5695" s="21" t="s">
        <v>76</v>
      </c>
      <c r="F5695" s="21" t="s">
        <v>72</v>
      </c>
      <c r="G5695" s="21">
        <v>4</v>
      </c>
      <c r="H5695" s="21">
        <v>37</v>
      </c>
    </row>
    <row r="5696" spans="1:8" x14ac:dyDescent="0.25">
      <c r="A5696" s="21">
        <v>2035</v>
      </c>
      <c r="B5696" s="21">
        <v>5</v>
      </c>
      <c r="C5696" s="21">
        <v>0</v>
      </c>
      <c r="D5696" s="21" t="s">
        <v>69</v>
      </c>
      <c r="E5696" s="21" t="s">
        <v>70</v>
      </c>
      <c r="F5696" s="21" t="s">
        <v>71</v>
      </c>
      <c r="G5696" s="21">
        <v>2</v>
      </c>
      <c r="H5696" s="21">
        <v>6</v>
      </c>
    </row>
    <row r="5697" spans="1:8" x14ac:dyDescent="0.25">
      <c r="A5697" s="21">
        <v>2035</v>
      </c>
      <c r="B5697" s="21">
        <v>5</v>
      </c>
      <c r="C5697" s="21">
        <v>0</v>
      </c>
      <c r="D5697" s="21" t="s">
        <v>69</v>
      </c>
      <c r="E5697" s="21" t="s">
        <v>70</v>
      </c>
      <c r="F5697" s="21" t="s">
        <v>71</v>
      </c>
      <c r="G5697" s="21">
        <v>3</v>
      </c>
      <c r="H5697" s="21">
        <v>3</v>
      </c>
    </row>
    <row r="5698" spans="1:8" x14ac:dyDescent="0.25">
      <c r="A5698" s="21">
        <v>2035</v>
      </c>
      <c r="B5698" s="21">
        <v>5</v>
      </c>
      <c r="C5698" s="21">
        <v>0</v>
      </c>
      <c r="D5698" s="21" t="s">
        <v>69</v>
      </c>
      <c r="E5698" s="21" t="s">
        <v>70</v>
      </c>
      <c r="F5698" s="21" t="s">
        <v>72</v>
      </c>
      <c r="G5698" s="21">
        <v>0</v>
      </c>
      <c r="H5698" s="21">
        <v>7</v>
      </c>
    </row>
    <row r="5699" spans="1:8" x14ac:dyDescent="0.25">
      <c r="A5699" s="21">
        <v>2035</v>
      </c>
      <c r="B5699" s="21">
        <v>5</v>
      </c>
      <c r="C5699" s="21">
        <v>0</v>
      </c>
      <c r="D5699" s="21" t="s">
        <v>69</v>
      </c>
      <c r="E5699" s="21" t="s">
        <v>70</v>
      </c>
      <c r="F5699" s="21" t="s">
        <v>72</v>
      </c>
      <c r="G5699" s="21">
        <v>1</v>
      </c>
      <c r="H5699" s="21">
        <v>81</v>
      </c>
    </row>
    <row r="5700" spans="1:8" x14ac:dyDescent="0.25">
      <c r="A5700" s="21">
        <v>2035</v>
      </c>
      <c r="B5700" s="21">
        <v>5</v>
      </c>
      <c r="C5700" s="21">
        <v>0</v>
      </c>
      <c r="D5700" s="21" t="s">
        <v>69</v>
      </c>
      <c r="E5700" s="21" t="s">
        <v>70</v>
      </c>
      <c r="F5700" s="21" t="s">
        <v>72</v>
      </c>
      <c r="G5700" s="21">
        <v>2</v>
      </c>
      <c r="H5700" s="21">
        <v>317</v>
      </c>
    </row>
    <row r="5701" spans="1:8" x14ac:dyDescent="0.25">
      <c r="A5701" s="21">
        <v>2035</v>
      </c>
      <c r="B5701" s="21">
        <v>5</v>
      </c>
      <c r="C5701" s="21">
        <v>0</v>
      </c>
      <c r="D5701" s="21" t="s">
        <v>69</v>
      </c>
      <c r="E5701" s="21" t="s">
        <v>70</v>
      </c>
      <c r="F5701" s="21" t="s">
        <v>72</v>
      </c>
      <c r="G5701" s="21">
        <v>3</v>
      </c>
      <c r="H5701" s="21">
        <v>160</v>
      </c>
    </row>
    <row r="5702" spans="1:8" x14ac:dyDescent="0.25">
      <c r="A5702" s="21">
        <v>2035</v>
      </c>
      <c r="B5702" s="21">
        <v>5</v>
      </c>
      <c r="C5702" s="21">
        <v>0</v>
      </c>
      <c r="D5702" s="21" t="s">
        <v>69</v>
      </c>
      <c r="E5702" s="21" t="s">
        <v>70</v>
      </c>
      <c r="F5702" s="21" t="s">
        <v>72</v>
      </c>
      <c r="G5702" s="21">
        <v>4</v>
      </c>
      <c r="H5702" s="21">
        <v>107</v>
      </c>
    </row>
    <row r="5703" spans="1:8" x14ac:dyDescent="0.25">
      <c r="A5703" s="21">
        <v>2035</v>
      </c>
      <c r="B5703" s="21">
        <v>5</v>
      </c>
      <c r="C5703" s="21">
        <v>0</v>
      </c>
      <c r="D5703" s="21" t="s">
        <v>69</v>
      </c>
      <c r="E5703" s="21" t="s">
        <v>73</v>
      </c>
      <c r="F5703" s="21" t="s">
        <v>71</v>
      </c>
      <c r="G5703" s="21">
        <v>2</v>
      </c>
      <c r="H5703" s="21">
        <v>3</v>
      </c>
    </row>
    <row r="5704" spans="1:8" x14ac:dyDescent="0.25">
      <c r="A5704" s="21">
        <v>2035</v>
      </c>
      <c r="B5704" s="21">
        <v>5</v>
      </c>
      <c r="C5704" s="21">
        <v>0</v>
      </c>
      <c r="D5704" s="21" t="s">
        <v>69</v>
      </c>
      <c r="E5704" s="21" t="s">
        <v>73</v>
      </c>
      <c r="F5704" s="21" t="s">
        <v>71</v>
      </c>
      <c r="G5704" s="21">
        <v>3</v>
      </c>
      <c r="H5704" s="21">
        <v>2</v>
      </c>
    </row>
    <row r="5705" spans="1:8" x14ac:dyDescent="0.25">
      <c r="A5705" s="21">
        <v>2035</v>
      </c>
      <c r="B5705" s="21">
        <v>5</v>
      </c>
      <c r="C5705" s="21">
        <v>0</v>
      </c>
      <c r="D5705" s="21" t="s">
        <v>69</v>
      </c>
      <c r="E5705" s="21" t="s">
        <v>73</v>
      </c>
      <c r="F5705" s="21" t="s">
        <v>71</v>
      </c>
      <c r="G5705" s="21">
        <v>4</v>
      </c>
      <c r="H5705" s="21">
        <v>1</v>
      </c>
    </row>
    <row r="5706" spans="1:8" x14ac:dyDescent="0.25">
      <c r="A5706" s="21">
        <v>2035</v>
      </c>
      <c r="B5706" s="21">
        <v>5</v>
      </c>
      <c r="C5706" s="21">
        <v>0</v>
      </c>
      <c r="D5706" s="21" t="s">
        <v>69</v>
      </c>
      <c r="E5706" s="21" t="s">
        <v>73</v>
      </c>
      <c r="F5706" s="21" t="s">
        <v>72</v>
      </c>
      <c r="G5706" s="21">
        <v>0</v>
      </c>
      <c r="H5706" s="21">
        <v>5</v>
      </c>
    </row>
    <row r="5707" spans="1:8" x14ac:dyDescent="0.25">
      <c r="A5707" s="21">
        <v>2035</v>
      </c>
      <c r="B5707" s="21">
        <v>5</v>
      </c>
      <c r="C5707" s="21">
        <v>0</v>
      </c>
      <c r="D5707" s="21" t="s">
        <v>69</v>
      </c>
      <c r="E5707" s="21" t="s">
        <v>73</v>
      </c>
      <c r="F5707" s="21" t="s">
        <v>72</v>
      </c>
      <c r="G5707" s="21">
        <v>1</v>
      </c>
      <c r="H5707" s="21">
        <v>11</v>
      </c>
    </row>
    <row r="5708" spans="1:8" x14ac:dyDescent="0.25">
      <c r="A5708" s="21">
        <v>2035</v>
      </c>
      <c r="B5708" s="21">
        <v>5</v>
      </c>
      <c r="C5708" s="21">
        <v>0</v>
      </c>
      <c r="D5708" s="21" t="s">
        <v>69</v>
      </c>
      <c r="E5708" s="21" t="s">
        <v>73</v>
      </c>
      <c r="F5708" s="21" t="s">
        <v>72</v>
      </c>
      <c r="G5708" s="21">
        <v>2</v>
      </c>
      <c r="H5708" s="21">
        <v>43</v>
      </c>
    </row>
    <row r="5709" spans="1:8" x14ac:dyDescent="0.25">
      <c r="A5709" s="21">
        <v>2035</v>
      </c>
      <c r="B5709" s="21">
        <v>5</v>
      </c>
      <c r="C5709" s="21">
        <v>0</v>
      </c>
      <c r="D5709" s="21" t="s">
        <v>69</v>
      </c>
      <c r="E5709" s="21" t="s">
        <v>73</v>
      </c>
      <c r="F5709" s="21" t="s">
        <v>72</v>
      </c>
      <c r="G5709" s="21">
        <v>3</v>
      </c>
      <c r="H5709" s="21">
        <v>23</v>
      </c>
    </row>
    <row r="5710" spans="1:8" x14ac:dyDescent="0.25">
      <c r="A5710" s="21">
        <v>2035</v>
      </c>
      <c r="B5710" s="21">
        <v>5</v>
      </c>
      <c r="C5710" s="21">
        <v>0</v>
      </c>
      <c r="D5710" s="21" t="s">
        <v>69</v>
      </c>
      <c r="E5710" s="21" t="s">
        <v>73</v>
      </c>
      <c r="F5710" s="21" t="s">
        <v>72</v>
      </c>
      <c r="G5710" s="21">
        <v>4</v>
      </c>
      <c r="H5710" s="21">
        <v>19</v>
      </c>
    </row>
    <row r="5711" spans="1:8" x14ac:dyDescent="0.25">
      <c r="A5711" s="21">
        <v>2035</v>
      </c>
      <c r="B5711" s="21">
        <v>5</v>
      </c>
      <c r="C5711" s="21">
        <v>0</v>
      </c>
      <c r="D5711" s="21" t="s">
        <v>69</v>
      </c>
      <c r="E5711" s="21" t="s">
        <v>76</v>
      </c>
      <c r="F5711" s="21" t="s">
        <v>71</v>
      </c>
      <c r="G5711" s="21">
        <v>0</v>
      </c>
      <c r="H5711" s="21">
        <v>1</v>
      </c>
    </row>
    <row r="5712" spans="1:8" x14ac:dyDescent="0.25">
      <c r="A5712" s="21">
        <v>2035</v>
      </c>
      <c r="B5712" s="21">
        <v>5</v>
      </c>
      <c r="C5712" s="21">
        <v>0</v>
      </c>
      <c r="D5712" s="21" t="s">
        <v>69</v>
      </c>
      <c r="E5712" s="21" t="s">
        <v>76</v>
      </c>
      <c r="F5712" s="21" t="s">
        <v>71</v>
      </c>
      <c r="G5712" s="21">
        <v>2</v>
      </c>
      <c r="H5712" s="21">
        <v>1</v>
      </c>
    </row>
    <row r="5713" spans="1:8" x14ac:dyDescent="0.25">
      <c r="A5713" s="21">
        <v>2035</v>
      </c>
      <c r="B5713" s="21">
        <v>5</v>
      </c>
      <c r="C5713" s="21">
        <v>0</v>
      </c>
      <c r="D5713" s="21" t="s">
        <v>69</v>
      </c>
      <c r="E5713" s="21" t="s">
        <v>76</v>
      </c>
      <c r="F5713" s="21" t="s">
        <v>71</v>
      </c>
      <c r="G5713" s="21">
        <v>3</v>
      </c>
      <c r="H5713" s="21">
        <v>1</v>
      </c>
    </row>
    <row r="5714" spans="1:8" x14ac:dyDescent="0.25">
      <c r="A5714" s="21">
        <v>2035</v>
      </c>
      <c r="B5714" s="21">
        <v>5</v>
      </c>
      <c r="C5714" s="21">
        <v>0</v>
      </c>
      <c r="D5714" s="21" t="s">
        <v>69</v>
      </c>
      <c r="E5714" s="21" t="s">
        <v>76</v>
      </c>
      <c r="F5714" s="21" t="s">
        <v>72</v>
      </c>
      <c r="G5714" s="21">
        <v>0</v>
      </c>
      <c r="H5714" s="21">
        <v>46</v>
      </c>
    </row>
    <row r="5715" spans="1:8" x14ac:dyDescent="0.25">
      <c r="A5715" s="21">
        <v>2035</v>
      </c>
      <c r="B5715" s="21">
        <v>5</v>
      </c>
      <c r="C5715" s="21">
        <v>0</v>
      </c>
      <c r="D5715" s="21" t="s">
        <v>69</v>
      </c>
      <c r="E5715" s="21" t="s">
        <v>76</v>
      </c>
      <c r="F5715" s="21" t="s">
        <v>72</v>
      </c>
      <c r="G5715" s="21">
        <v>1</v>
      </c>
      <c r="H5715" s="21">
        <v>57</v>
      </c>
    </row>
    <row r="5716" spans="1:8" x14ac:dyDescent="0.25">
      <c r="A5716" s="21">
        <v>2035</v>
      </c>
      <c r="B5716" s="21">
        <v>5</v>
      </c>
      <c r="C5716" s="21">
        <v>0</v>
      </c>
      <c r="D5716" s="21" t="s">
        <v>69</v>
      </c>
      <c r="E5716" s="21" t="s">
        <v>76</v>
      </c>
      <c r="F5716" s="21" t="s">
        <v>72</v>
      </c>
      <c r="G5716" s="21">
        <v>2</v>
      </c>
      <c r="H5716" s="21">
        <v>79</v>
      </c>
    </row>
    <row r="5717" spans="1:8" x14ac:dyDescent="0.25">
      <c r="A5717" s="21">
        <v>2035</v>
      </c>
      <c r="B5717" s="21">
        <v>5</v>
      </c>
      <c r="C5717" s="21">
        <v>0</v>
      </c>
      <c r="D5717" s="21" t="s">
        <v>69</v>
      </c>
      <c r="E5717" s="21" t="s">
        <v>76</v>
      </c>
      <c r="F5717" s="21" t="s">
        <v>72</v>
      </c>
      <c r="G5717" s="21">
        <v>3</v>
      </c>
      <c r="H5717" s="21">
        <v>31</v>
      </c>
    </row>
    <row r="5718" spans="1:8" x14ac:dyDescent="0.25">
      <c r="A5718" s="21">
        <v>2035</v>
      </c>
      <c r="B5718" s="21">
        <v>5</v>
      </c>
      <c r="C5718" s="21">
        <v>0</v>
      </c>
      <c r="D5718" s="21" t="s">
        <v>69</v>
      </c>
      <c r="E5718" s="21" t="s">
        <v>76</v>
      </c>
      <c r="F5718" s="21" t="s">
        <v>72</v>
      </c>
      <c r="G5718" s="21">
        <v>4</v>
      </c>
      <c r="H5718" s="21">
        <v>26</v>
      </c>
    </row>
    <row r="5719" spans="1:8" x14ac:dyDescent="0.25">
      <c r="A5719" s="21">
        <v>2035</v>
      </c>
      <c r="B5719" s="21">
        <v>5</v>
      </c>
      <c r="C5719" s="21">
        <v>0</v>
      </c>
      <c r="D5719" s="21" t="s">
        <v>77</v>
      </c>
      <c r="E5719" s="21" t="s">
        <v>70</v>
      </c>
      <c r="F5719" s="21" t="s">
        <v>71</v>
      </c>
      <c r="G5719" s="21">
        <v>0</v>
      </c>
      <c r="H5719" s="21">
        <v>7</v>
      </c>
    </row>
    <row r="5720" spans="1:8" x14ac:dyDescent="0.25">
      <c r="A5720" s="21">
        <v>2035</v>
      </c>
      <c r="B5720" s="21">
        <v>5</v>
      </c>
      <c r="C5720" s="21">
        <v>0</v>
      </c>
      <c r="D5720" s="21" t="s">
        <v>77</v>
      </c>
      <c r="E5720" s="21" t="s">
        <v>70</v>
      </c>
      <c r="F5720" s="21" t="s">
        <v>71</v>
      </c>
      <c r="G5720" s="21">
        <v>1</v>
      </c>
      <c r="H5720" s="21">
        <v>84</v>
      </c>
    </row>
    <row r="5721" spans="1:8" x14ac:dyDescent="0.25">
      <c r="A5721" s="21">
        <v>2035</v>
      </c>
      <c r="B5721" s="21">
        <v>5</v>
      </c>
      <c r="C5721" s="21">
        <v>0</v>
      </c>
      <c r="D5721" s="21" t="s">
        <v>77</v>
      </c>
      <c r="E5721" s="21" t="s">
        <v>70</v>
      </c>
      <c r="F5721" s="21" t="s">
        <v>71</v>
      </c>
      <c r="G5721" s="21">
        <v>2</v>
      </c>
      <c r="H5721" s="21">
        <v>318</v>
      </c>
    </row>
    <row r="5722" spans="1:8" x14ac:dyDescent="0.25">
      <c r="A5722" s="21">
        <v>2035</v>
      </c>
      <c r="B5722" s="21">
        <v>5</v>
      </c>
      <c r="C5722" s="21">
        <v>0</v>
      </c>
      <c r="D5722" s="21" t="s">
        <v>77</v>
      </c>
      <c r="E5722" s="21" t="s">
        <v>70</v>
      </c>
      <c r="F5722" s="21" t="s">
        <v>71</v>
      </c>
      <c r="G5722" s="21">
        <v>3</v>
      </c>
      <c r="H5722" s="21">
        <v>129</v>
      </c>
    </row>
    <row r="5723" spans="1:8" x14ac:dyDescent="0.25">
      <c r="A5723" s="21">
        <v>2035</v>
      </c>
      <c r="B5723" s="21">
        <v>5</v>
      </c>
      <c r="C5723" s="21">
        <v>0</v>
      </c>
      <c r="D5723" s="21" t="s">
        <v>77</v>
      </c>
      <c r="E5723" s="21" t="s">
        <v>70</v>
      </c>
      <c r="F5723" s="21" t="s">
        <v>71</v>
      </c>
      <c r="G5723" s="21">
        <v>4</v>
      </c>
      <c r="H5723" s="21">
        <v>74</v>
      </c>
    </row>
    <row r="5724" spans="1:8" x14ac:dyDescent="0.25">
      <c r="A5724" s="21">
        <v>2035</v>
      </c>
      <c r="B5724" s="21">
        <v>5</v>
      </c>
      <c r="C5724" s="21">
        <v>0</v>
      </c>
      <c r="D5724" s="21" t="s">
        <v>77</v>
      </c>
      <c r="E5724" s="21" t="s">
        <v>70</v>
      </c>
      <c r="F5724" s="21" t="s">
        <v>72</v>
      </c>
      <c r="G5724" s="21">
        <v>0</v>
      </c>
      <c r="H5724" s="21">
        <v>7</v>
      </c>
    </row>
    <row r="5725" spans="1:8" x14ac:dyDescent="0.25">
      <c r="A5725" s="21">
        <v>2035</v>
      </c>
      <c r="B5725" s="21">
        <v>5</v>
      </c>
      <c r="C5725" s="21">
        <v>0</v>
      </c>
      <c r="D5725" s="21" t="s">
        <v>77</v>
      </c>
      <c r="E5725" s="21" t="s">
        <v>70</v>
      </c>
      <c r="F5725" s="21" t="s">
        <v>72</v>
      </c>
      <c r="G5725" s="21">
        <v>1</v>
      </c>
      <c r="H5725" s="21">
        <v>85</v>
      </c>
    </row>
    <row r="5726" spans="1:8" x14ac:dyDescent="0.25">
      <c r="A5726" s="21">
        <v>2035</v>
      </c>
      <c r="B5726" s="21">
        <v>5</v>
      </c>
      <c r="C5726" s="21">
        <v>0</v>
      </c>
      <c r="D5726" s="21" t="s">
        <v>77</v>
      </c>
      <c r="E5726" s="21" t="s">
        <v>70</v>
      </c>
      <c r="F5726" s="21" t="s">
        <v>72</v>
      </c>
      <c r="G5726" s="21">
        <v>2</v>
      </c>
      <c r="H5726" s="21">
        <v>190</v>
      </c>
    </row>
    <row r="5727" spans="1:8" x14ac:dyDescent="0.25">
      <c r="A5727" s="21">
        <v>2035</v>
      </c>
      <c r="B5727" s="21">
        <v>5</v>
      </c>
      <c r="C5727" s="21">
        <v>0</v>
      </c>
      <c r="D5727" s="21" t="s">
        <v>77</v>
      </c>
      <c r="E5727" s="21" t="s">
        <v>70</v>
      </c>
      <c r="F5727" s="21" t="s">
        <v>72</v>
      </c>
      <c r="G5727" s="21">
        <v>3</v>
      </c>
      <c r="H5727" s="21">
        <v>106</v>
      </c>
    </row>
    <row r="5728" spans="1:8" x14ac:dyDescent="0.25">
      <c r="A5728" s="21">
        <v>2035</v>
      </c>
      <c r="B5728" s="21">
        <v>5</v>
      </c>
      <c r="C5728" s="21">
        <v>0</v>
      </c>
      <c r="D5728" s="21" t="s">
        <v>77</v>
      </c>
      <c r="E5728" s="21" t="s">
        <v>70</v>
      </c>
      <c r="F5728" s="21" t="s">
        <v>72</v>
      </c>
      <c r="G5728" s="21">
        <v>4</v>
      </c>
      <c r="H5728" s="21">
        <v>52</v>
      </c>
    </row>
    <row r="5729" spans="1:8" x14ac:dyDescent="0.25">
      <c r="A5729" s="21">
        <v>2035</v>
      </c>
      <c r="B5729" s="21">
        <v>5</v>
      </c>
      <c r="C5729" s="21">
        <v>0</v>
      </c>
      <c r="D5729" s="21" t="s">
        <v>77</v>
      </c>
      <c r="E5729" s="21" t="s">
        <v>73</v>
      </c>
      <c r="F5729" s="21" t="s">
        <v>71</v>
      </c>
      <c r="G5729" s="21">
        <v>0</v>
      </c>
      <c r="H5729" s="21">
        <v>13</v>
      </c>
    </row>
    <row r="5730" spans="1:8" x14ac:dyDescent="0.25">
      <c r="A5730" s="21">
        <v>2035</v>
      </c>
      <c r="B5730" s="21">
        <v>5</v>
      </c>
      <c r="C5730" s="21">
        <v>0</v>
      </c>
      <c r="D5730" s="21" t="s">
        <v>77</v>
      </c>
      <c r="E5730" s="21" t="s">
        <v>73</v>
      </c>
      <c r="F5730" s="21" t="s">
        <v>71</v>
      </c>
      <c r="G5730" s="21">
        <v>1</v>
      </c>
      <c r="H5730" s="21">
        <v>68</v>
      </c>
    </row>
    <row r="5731" spans="1:8" x14ac:dyDescent="0.25">
      <c r="A5731" s="21">
        <v>2035</v>
      </c>
      <c r="B5731" s="21">
        <v>5</v>
      </c>
      <c r="C5731" s="21">
        <v>0</v>
      </c>
      <c r="D5731" s="21" t="s">
        <v>77</v>
      </c>
      <c r="E5731" s="21" t="s">
        <v>73</v>
      </c>
      <c r="F5731" s="21" t="s">
        <v>71</v>
      </c>
      <c r="G5731" s="21">
        <v>2</v>
      </c>
      <c r="H5731" s="21">
        <v>160</v>
      </c>
    </row>
    <row r="5732" spans="1:8" x14ac:dyDescent="0.25">
      <c r="A5732" s="21">
        <v>2035</v>
      </c>
      <c r="B5732" s="21">
        <v>5</v>
      </c>
      <c r="C5732" s="21">
        <v>0</v>
      </c>
      <c r="D5732" s="21" t="s">
        <v>77</v>
      </c>
      <c r="E5732" s="21" t="s">
        <v>73</v>
      </c>
      <c r="F5732" s="21" t="s">
        <v>71</v>
      </c>
      <c r="G5732" s="21">
        <v>3</v>
      </c>
      <c r="H5732" s="21">
        <v>124</v>
      </c>
    </row>
    <row r="5733" spans="1:8" x14ac:dyDescent="0.25">
      <c r="A5733" s="21">
        <v>2035</v>
      </c>
      <c r="B5733" s="21">
        <v>5</v>
      </c>
      <c r="C5733" s="21">
        <v>0</v>
      </c>
      <c r="D5733" s="21" t="s">
        <v>77</v>
      </c>
      <c r="E5733" s="21" t="s">
        <v>73</v>
      </c>
      <c r="F5733" s="21" t="s">
        <v>71</v>
      </c>
      <c r="G5733" s="21">
        <v>4</v>
      </c>
      <c r="H5733" s="21">
        <v>84</v>
      </c>
    </row>
    <row r="5734" spans="1:8" x14ac:dyDescent="0.25">
      <c r="A5734" s="21">
        <v>2035</v>
      </c>
      <c r="B5734" s="21">
        <v>5</v>
      </c>
      <c r="C5734" s="21">
        <v>0</v>
      </c>
      <c r="D5734" s="21" t="s">
        <v>77</v>
      </c>
      <c r="E5734" s="21" t="s">
        <v>73</v>
      </c>
      <c r="F5734" s="21" t="s">
        <v>72</v>
      </c>
      <c r="G5734" s="21">
        <v>0</v>
      </c>
      <c r="H5734" s="21">
        <v>4</v>
      </c>
    </row>
    <row r="5735" spans="1:8" x14ac:dyDescent="0.25">
      <c r="A5735" s="21">
        <v>2035</v>
      </c>
      <c r="B5735" s="21">
        <v>5</v>
      </c>
      <c r="C5735" s="21">
        <v>0</v>
      </c>
      <c r="D5735" s="21" t="s">
        <v>77</v>
      </c>
      <c r="E5735" s="21" t="s">
        <v>73</v>
      </c>
      <c r="F5735" s="21" t="s">
        <v>72</v>
      </c>
      <c r="G5735" s="21">
        <v>1</v>
      </c>
      <c r="H5735" s="21">
        <v>8</v>
      </c>
    </row>
    <row r="5736" spans="1:8" x14ac:dyDescent="0.25">
      <c r="A5736" s="21">
        <v>2035</v>
      </c>
      <c r="B5736" s="21">
        <v>5</v>
      </c>
      <c r="C5736" s="21">
        <v>0</v>
      </c>
      <c r="D5736" s="21" t="s">
        <v>77</v>
      </c>
      <c r="E5736" s="21" t="s">
        <v>73</v>
      </c>
      <c r="F5736" s="21" t="s">
        <v>72</v>
      </c>
      <c r="G5736" s="21">
        <v>2</v>
      </c>
      <c r="H5736" s="21">
        <v>26</v>
      </c>
    </row>
    <row r="5737" spans="1:8" x14ac:dyDescent="0.25">
      <c r="A5737" s="21">
        <v>2035</v>
      </c>
      <c r="B5737" s="21">
        <v>5</v>
      </c>
      <c r="C5737" s="21">
        <v>0</v>
      </c>
      <c r="D5737" s="21" t="s">
        <v>77</v>
      </c>
      <c r="E5737" s="21" t="s">
        <v>73</v>
      </c>
      <c r="F5737" s="21" t="s">
        <v>72</v>
      </c>
      <c r="G5737" s="21">
        <v>3</v>
      </c>
      <c r="H5737" s="21">
        <v>10</v>
      </c>
    </row>
    <row r="5738" spans="1:8" x14ac:dyDescent="0.25">
      <c r="A5738" s="21">
        <v>2035</v>
      </c>
      <c r="B5738" s="21">
        <v>5</v>
      </c>
      <c r="C5738" s="21">
        <v>0</v>
      </c>
      <c r="D5738" s="21" t="s">
        <v>77</v>
      </c>
      <c r="E5738" s="21" t="s">
        <v>73</v>
      </c>
      <c r="F5738" s="21" t="s">
        <v>72</v>
      </c>
      <c r="G5738" s="21">
        <v>4</v>
      </c>
      <c r="H5738" s="21">
        <v>18</v>
      </c>
    </row>
    <row r="5739" spans="1:8" x14ac:dyDescent="0.25">
      <c r="A5739" s="21">
        <v>2035</v>
      </c>
      <c r="B5739" s="21">
        <v>5</v>
      </c>
      <c r="C5739" s="21">
        <v>0</v>
      </c>
      <c r="D5739" s="21" t="s">
        <v>77</v>
      </c>
      <c r="E5739" s="21" t="s">
        <v>76</v>
      </c>
      <c r="F5739" s="21" t="s">
        <v>71</v>
      </c>
      <c r="G5739" s="21">
        <v>0</v>
      </c>
      <c r="H5739" s="21">
        <v>15</v>
      </c>
    </row>
    <row r="5740" spans="1:8" x14ac:dyDescent="0.25">
      <c r="A5740" s="21">
        <v>2035</v>
      </c>
      <c r="B5740" s="21">
        <v>5</v>
      </c>
      <c r="C5740" s="21">
        <v>0</v>
      </c>
      <c r="D5740" s="21" t="s">
        <v>77</v>
      </c>
      <c r="E5740" s="21" t="s">
        <v>76</v>
      </c>
      <c r="F5740" s="21" t="s">
        <v>71</v>
      </c>
      <c r="G5740" s="21">
        <v>1</v>
      </c>
      <c r="H5740" s="21">
        <v>19</v>
      </c>
    </row>
    <row r="5741" spans="1:8" x14ac:dyDescent="0.25">
      <c r="A5741" s="21">
        <v>2035</v>
      </c>
      <c r="B5741" s="21">
        <v>5</v>
      </c>
      <c r="C5741" s="21">
        <v>0</v>
      </c>
      <c r="D5741" s="21" t="s">
        <v>77</v>
      </c>
      <c r="E5741" s="21" t="s">
        <v>76</v>
      </c>
      <c r="F5741" s="21" t="s">
        <v>71</v>
      </c>
      <c r="G5741" s="21">
        <v>2</v>
      </c>
      <c r="H5741" s="21">
        <v>26</v>
      </c>
    </row>
    <row r="5742" spans="1:8" x14ac:dyDescent="0.25">
      <c r="A5742" s="21">
        <v>2035</v>
      </c>
      <c r="B5742" s="21">
        <v>5</v>
      </c>
      <c r="C5742" s="21">
        <v>0</v>
      </c>
      <c r="D5742" s="21" t="s">
        <v>77</v>
      </c>
      <c r="E5742" s="21" t="s">
        <v>76</v>
      </c>
      <c r="F5742" s="21" t="s">
        <v>71</v>
      </c>
      <c r="G5742" s="21">
        <v>3</v>
      </c>
      <c r="H5742" s="21">
        <v>12</v>
      </c>
    </row>
    <row r="5743" spans="1:8" x14ac:dyDescent="0.25">
      <c r="A5743" s="21">
        <v>2035</v>
      </c>
      <c r="B5743" s="21">
        <v>5</v>
      </c>
      <c r="C5743" s="21">
        <v>0</v>
      </c>
      <c r="D5743" s="21" t="s">
        <v>77</v>
      </c>
      <c r="E5743" s="21" t="s">
        <v>76</v>
      </c>
      <c r="F5743" s="21" t="s">
        <v>71</v>
      </c>
      <c r="G5743" s="21">
        <v>4</v>
      </c>
      <c r="H5743" s="21">
        <v>10</v>
      </c>
    </row>
    <row r="5744" spans="1:8" x14ac:dyDescent="0.25">
      <c r="A5744" s="21">
        <v>2035</v>
      </c>
      <c r="B5744" s="21">
        <v>5</v>
      </c>
      <c r="C5744" s="21">
        <v>0</v>
      </c>
      <c r="D5744" s="21" t="s">
        <v>77</v>
      </c>
      <c r="E5744" s="21" t="s">
        <v>76</v>
      </c>
      <c r="F5744" s="21" t="s">
        <v>72</v>
      </c>
      <c r="G5744" s="21">
        <v>0</v>
      </c>
      <c r="H5744" s="21">
        <v>37</v>
      </c>
    </row>
    <row r="5745" spans="1:8" x14ac:dyDescent="0.25">
      <c r="A5745" s="21">
        <v>2035</v>
      </c>
      <c r="B5745" s="21">
        <v>5</v>
      </c>
      <c r="C5745" s="21">
        <v>0</v>
      </c>
      <c r="D5745" s="21" t="s">
        <v>77</v>
      </c>
      <c r="E5745" s="21" t="s">
        <v>76</v>
      </c>
      <c r="F5745" s="21" t="s">
        <v>72</v>
      </c>
      <c r="G5745" s="21">
        <v>1</v>
      </c>
      <c r="H5745" s="21">
        <v>34</v>
      </c>
    </row>
    <row r="5746" spans="1:8" x14ac:dyDescent="0.25">
      <c r="A5746" s="21">
        <v>2035</v>
      </c>
      <c r="B5746" s="21">
        <v>5</v>
      </c>
      <c r="C5746" s="21">
        <v>0</v>
      </c>
      <c r="D5746" s="21" t="s">
        <v>77</v>
      </c>
      <c r="E5746" s="21" t="s">
        <v>76</v>
      </c>
      <c r="F5746" s="21" t="s">
        <v>72</v>
      </c>
      <c r="G5746" s="21">
        <v>2</v>
      </c>
      <c r="H5746" s="21">
        <v>38</v>
      </c>
    </row>
    <row r="5747" spans="1:8" x14ac:dyDescent="0.25">
      <c r="A5747" s="21">
        <v>2035</v>
      </c>
      <c r="B5747" s="21">
        <v>5</v>
      </c>
      <c r="C5747" s="21">
        <v>0</v>
      </c>
      <c r="D5747" s="21" t="s">
        <v>77</v>
      </c>
      <c r="E5747" s="21" t="s">
        <v>76</v>
      </c>
      <c r="F5747" s="21" t="s">
        <v>72</v>
      </c>
      <c r="G5747" s="21">
        <v>3</v>
      </c>
      <c r="H5747" s="21">
        <v>15</v>
      </c>
    </row>
    <row r="5748" spans="1:8" x14ac:dyDescent="0.25">
      <c r="A5748" s="21">
        <v>2035</v>
      </c>
      <c r="B5748" s="21">
        <v>5</v>
      </c>
      <c r="C5748" s="21">
        <v>0</v>
      </c>
      <c r="D5748" s="21" t="s">
        <v>77</v>
      </c>
      <c r="E5748" s="21" t="s">
        <v>76</v>
      </c>
      <c r="F5748" s="21" t="s">
        <v>72</v>
      </c>
      <c r="G5748" s="21">
        <v>4</v>
      </c>
      <c r="H5748" s="21">
        <v>9</v>
      </c>
    </row>
    <row r="5749" spans="1:8" x14ac:dyDescent="0.25">
      <c r="A5749" s="21">
        <v>2035</v>
      </c>
      <c r="B5749" s="21">
        <v>5</v>
      </c>
      <c r="C5749" s="21">
        <v>0</v>
      </c>
      <c r="D5749" s="21" t="s">
        <v>79</v>
      </c>
      <c r="E5749" s="21" t="s">
        <v>70</v>
      </c>
      <c r="F5749" s="21" t="s">
        <v>71</v>
      </c>
      <c r="G5749" s="21">
        <v>0</v>
      </c>
      <c r="H5749" s="21">
        <v>3</v>
      </c>
    </row>
    <row r="5750" spans="1:8" x14ac:dyDescent="0.25">
      <c r="A5750" s="21">
        <v>2035</v>
      </c>
      <c r="B5750" s="21">
        <v>5</v>
      </c>
      <c r="C5750" s="21">
        <v>0</v>
      </c>
      <c r="D5750" s="21" t="s">
        <v>79</v>
      </c>
      <c r="E5750" s="21" t="s">
        <v>70</v>
      </c>
      <c r="F5750" s="21" t="s">
        <v>71</v>
      </c>
      <c r="G5750" s="21">
        <v>1</v>
      </c>
      <c r="H5750" s="21">
        <v>25</v>
      </c>
    </row>
    <row r="5751" spans="1:8" x14ac:dyDescent="0.25">
      <c r="A5751" s="21">
        <v>2035</v>
      </c>
      <c r="B5751" s="21">
        <v>5</v>
      </c>
      <c r="C5751" s="21">
        <v>0</v>
      </c>
      <c r="D5751" s="21" t="s">
        <v>79</v>
      </c>
      <c r="E5751" s="21" t="s">
        <v>70</v>
      </c>
      <c r="F5751" s="21" t="s">
        <v>71</v>
      </c>
      <c r="G5751" s="21">
        <v>2</v>
      </c>
      <c r="H5751" s="21">
        <v>64</v>
      </c>
    </row>
    <row r="5752" spans="1:8" x14ac:dyDescent="0.25">
      <c r="A5752" s="21">
        <v>2035</v>
      </c>
      <c r="B5752" s="21">
        <v>5</v>
      </c>
      <c r="C5752" s="21">
        <v>0</v>
      </c>
      <c r="D5752" s="21" t="s">
        <v>79</v>
      </c>
      <c r="E5752" s="21" t="s">
        <v>70</v>
      </c>
      <c r="F5752" s="21" t="s">
        <v>71</v>
      </c>
      <c r="G5752" s="21">
        <v>3</v>
      </c>
      <c r="H5752" s="21">
        <v>32</v>
      </c>
    </row>
    <row r="5753" spans="1:8" x14ac:dyDescent="0.25">
      <c r="A5753" s="21">
        <v>2035</v>
      </c>
      <c r="B5753" s="21">
        <v>5</v>
      </c>
      <c r="C5753" s="21">
        <v>0</v>
      </c>
      <c r="D5753" s="21" t="s">
        <v>79</v>
      </c>
      <c r="E5753" s="21" t="s">
        <v>70</v>
      </c>
      <c r="F5753" s="21" t="s">
        <v>71</v>
      </c>
      <c r="G5753" s="21">
        <v>4</v>
      </c>
      <c r="H5753" s="21">
        <v>12</v>
      </c>
    </row>
    <row r="5754" spans="1:8" x14ac:dyDescent="0.25">
      <c r="A5754" s="21">
        <v>2035</v>
      </c>
      <c r="B5754" s="21">
        <v>5</v>
      </c>
      <c r="C5754" s="21">
        <v>0</v>
      </c>
      <c r="D5754" s="21" t="s">
        <v>79</v>
      </c>
      <c r="E5754" s="21" t="s">
        <v>70</v>
      </c>
      <c r="F5754" s="21" t="s">
        <v>72</v>
      </c>
      <c r="G5754" s="21">
        <v>0</v>
      </c>
      <c r="H5754" s="21">
        <v>5</v>
      </c>
    </row>
    <row r="5755" spans="1:8" x14ac:dyDescent="0.25">
      <c r="A5755" s="21">
        <v>2035</v>
      </c>
      <c r="B5755" s="21">
        <v>5</v>
      </c>
      <c r="C5755" s="21">
        <v>0</v>
      </c>
      <c r="D5755" s="21" t="s">
        <v>79</v>
      </c>
      <c r="E5755" s="21" t="s">
        <v>70</v>
      </c>
      <c r="F5755" s="21" t="s">
        <v>72</v>
      </c>
      <c r="G5755" s="21">
        <v>1</v>
      </c>
      <c r="H5755" s="21">
        <v>36</v>
      </c>
    </row>
    <row r="5756" spans="1:8" x14ac:dyDescent="0.25">
      <c r="A5756" s="21">
        <v>2035</v>
      </c>
      <c r="B5756" s="21">
        <v>5</v>
      </c>
      <c r="C5756" s="21">
        <v>0</v>
      </c>
      <c r="D5756" s="21" t="s">
        <v>79</v>
      </c>
      <c r="E5756" s="21" t="s">
        <v>70</v>
      </c>
      <c r="F5756" s="21" t="s">
        <v>72</v>
      </c>
      <c r="G5756" s="21">
        <v>2</v>
      </c>
      <c r="H5756" s="21">
        <v>98</v>
      </c>
    </row>
    <row r="5757" spans="1:8" x14ac:dyDescent="0.25">
      <c r="A5757" s="21">
        <v>2035</v>
      </c>
      <c r="B5757" s="21">
        <v>5</v>
      </c>
      <c r="C5757" s="21">
        <v>0</v>
      </c>
      <c r="D5757" s="21" t="s">
        <v>79</v>
      </c>
      <c r="E5757" s="21" t="s">
        <v>70</v>
      </c>
      <c r="F5757" s="21" t="s">
        <v>72</v>
      </c>
      <c r="G5757" s="21">
        <v>3</v>
      </c>
      <c r="H5757" s="21">
        <v>36</v>
      </c>
    </row>
    <row r="5758" spans="1:8" x14ac:dyDescent="0.25">
      <c r="A5758" s="21">
        <v>2035</v>
      </c>
      <c r="B5758" s="21">
        <v>5</v>
      </c>
      <c r="C5758" s="21">
        <v>0</v>
      </c>
      <c r="D5758" s="21" t="s">
        <v>79</v>
      </c>
      <c r="E5758" s="21" t="s">
        <v>70</v>
      </c>
      <c r="F5758" s="21" t="s">
        <v>72</v>
      </c>
      <c r="G5758" s="21">
        <v>4</v>
      </c>
      <c r="H5758" s="21">
        <v>26</v>
      </c>
    </row>
    <row r="5759" spans="1:8" x14ac:dyDescent="0.25">
      <c r="A5759" s="21">
        <v>2035</v>
      </c>
      <c r="B5759" s="21">
        <v>5</v>
      </c>
      <c r="C5759" s="21">
        <v>0</v>
      </c>
      <c r="D5759" s="21" t="s">
        <v>79</v>
      </c>
      <c r="E5759" s="21" t="s">
        <v>73</v>
      </c>
      <c r="F5759" s="21" t="s">
        <v>71</v>
      </c>
      <c r="G5759" s="21">
        <v>0</v>
      </c>
      <c r="H5759" s="21">
        <v>4</v>
      </c>
    </row>
    <row r="5760" spans="1:8" x14ac:dyDescent="0.25">
      <c r="A5760" s="21">
        <v>2035</v>
      </c>
      <c r="B5760" s="21">
        <v>5</v>
      </c>
      <c r="C5760" s="21">
        <v>0</v>
      </c>
      <c r="D5760" s="21" t="s">
        <v>79</v>
      </c>
      <c r="E5760" s="21" t="s">
        <v>73</v>
      </c>
      <c r="F5760" s="21" t="s">
        <v>71</v>
      </c>
      <c r="G5760" s="21">
        <v>1</v>
      </c>
      <c r="H5760" s="21">
        <v>25</v>
      </c>
    </row>
    <row r="5761" spans="1:8" x14ac:dyDescent="0.25">
      <c r="A5761" s="21">
        <v>2035</v>
      </c>
      <c r="B5761" s="21">
        <v>5</v>
      </c>
      <c r="C5761" s="21">
        <v>0</v>
      </c>
      <c r="D5761" s="21" t="s">
        <v>79</v>
      </c>
      <c r="E5761" s="21" t="s">
        <v>73</v>
      </c>
      <c r="F5761" s="21" t="s">
        <v>71</v>
      </c>
      <c r="G5761" s="21">
        <v>2</v>
      </c>
      <c r="H5761" s="21">
        <v>60</v>
      </c>
    </row>
    <row r="5762" spans="1:8" x14ac:dyDescent="0.25">
      <c r="A5762" s="21">
        <v>2035</v>
      </c>
      <c r="B5762" s="21">
        <v>5</v>
      </c>
      <c r="C5762" s="21">
        <v>0</v>
      </c>
      <c r="D5762" s="21" t="s">
        <v>79</v>
      </c>
      <c r="E5762" s="21" t="s">
        <v>73</v>
      </c>
      <c r="F5762" s="21" t="s">
        <v>71</v>
      </c>
      <c r="G5762" s="21">
        <v>3</v>
      </c>
      <c r="H5762" s="21">
        <v>30</v>
      </c>
    </row>
    <row r="5763" spans="1:8" x14ac:dyDescent="0.25">
      <c r="A5763" s="21">
        <v>2035</v>
      </c>
      <c r="B5763" s="21">
        <v>5</v>
      </c>
      <c r="C5763" s="21">
        <v>0</v>
      </c>
      <c r="D5763" s="21" t="s">
        <v>79</v>
      </c>
      <c r="E5763" s="21" t="s">
        <v>73</v>
      </c>
      <c r="F5763" s="21" t="s">
        <v>71</v>
      </c>
      <c r="G5763" s="21">
        <v>4</v>
      </c>
      <c r="H5763" s="21">
        <v>23</v>
      </c>
    </row>
    <row r="5764" spans="1:8" x14ac:dyDescent="0.25">
      <c r="A5764" s="21">
        <v>2035</v>
      </c>
      <c r="B5764" s="21">
        <v>5</v>
      </c>
      <c r="C5764" s="21">
        <v>0</v>
      </c>
      <c r="D5764" s="21" t="s">
        <v>79</v>
      </c>
      <c r="E5764" s="21" t="s">
        <v>73</v>
      </c>
      <c r="F5764" s="21" t="s">
        <v>72</v>
      </c>
      <c r="G5764" s="21">
        <v>1</v>
      </c>
      <c r="H5764" s="21">
        <v>6</v>
      </c>
    </row>
    <row r="5765" spans="1:8" x14ac:dyDescent="0.25">
      <c r="A5765" s="21">
        <v>2035</v>
      </c>
      <c r="B5765" s="21">
        <v>5</v>
      </c>
      <c r="C5765" s="21">
        <v>0</v>
      </c>
      <c r="D5765" s="21" t="s">
        <v>79</v>
      </c>
      <c r="E5765" s="21" t="s">
        <v>73</v>
      </c>
      <c r="F5765" s="21" t="s">
        <v>72</v>
      </c>
      <c r="G5765" s="21">
        <v>2</v>
      </c>
      <c r="H5765" s="21">
        <v>9</v>
      </c>
    </row>
    <row r="5766" spans="1:8" x14ac:dyDescent="0.25">
      <c r="A5766" s="21">
        <v>2035</v>
      </c>
      <c r="B5766" s="21">
        <v>5</v>
      </c>
      <c r="C5766" s="21">
        <v>0</v>
      </c>
      <c r="D5766" s="21" t="s">
        <v>79</v>
      </c>
      <c r="E5766" s="21" t="s">
        <v>73</v>
      </c>
      <c r="F5766" s="21" t="s">
        <v>72</v>
      </c>
      <c r="G5766" s="21">
        <v>3</v>
      </c>
      <c r="H5766" s="21">
        <v>12</v>
      </c>
    </row>
    <row r="5767" spans="1:8" x14ac:dyDescent="0.25">
      <c r="A5767" s="21">
        <v>2035</v>
      </c>
      <c r="B5767" s="21">
        <v>5</v>
      </c>
      <c r="C5767" s="21">
        <v>0</v>
      </c>
      <c r="D5767" s="21" t="s">
        <v>79</v>
      </c>
      <c r="E5767" s="21" t="s">
        <v>73</v>
      </c>
      <c r="F5767" s="21" t="s">
        <v>72</v>
      </c>
      <c r="G5767" s="21">
        <v>4</v>
      </c>
      <c r="H5767" s="21">
        <v>2</v>
      </c>
    </row>
    <row r="5768" spans="1:8" x14ac:dyDescent="0.25">
      <c r="A5768" s="21">
        <v>2035</v>
      </c>
      <c r="B5768" s="21">
        <v>5</v>
      </c>
      <c r="C5768" s="21">
        <v>0</v>
      </c>
      <c r="D5768" s="21" t="s">
        <v>79</v>
      </c>
      <c r="E5768" s="21" t="s">
        <v>76</v>
      </c>
      <c r="F5768" s="21" t="s">
        <v>71</v>
      </c>
      <c r="G5768" s="21">
        <v>0</v>
      </c>
      <c r="H5768" s="21">
        <v>6</v>
      </c>
    </row>
    <row r="5769" spans="1:8" x14ac:dyDescent="0.25">
      <c r="A5769" s="21">
        <v>2035</v>
      </c>
      <c r="B5769" s="21">
        <v>5</v>
      </c>
      <c r="C5769" s="21">
        <v>0</v>
      </c>
      <c r="D5769" s="21" t="s">
        <v>79</v>
      </c>
      <c r="E5769" s="21" t="s">
        <v>76</v>
      </c>
      <c r="F5769" s="21" t="s">
        <v>71</v>
      </c>
      <c r="G5769" s="21">
        <v>1</v>
      </c>
      <c r="H5769" s="21">
        <v>3</v>
      </c>
    </row>
    <row r="5770" spans="1:8" x14ac:dyDescent="0.25">
      <c r="A5770" s="21">
        <v>2035</v>
      </c>
      <c r="B5770" s="21">
        <v>5</v>
      </c>
      <c r="C5770" s="21">
        <v>0</v>
      </c>
      <c r="D5770" s="21" t="s">
        <v>79</v>
      </c>
      <c r="E5770" s="21" t="s">
        <v>76</v>
      </c>
      <c r="F5770" s="21" t="s">
        <v>71</v>
      </c>
      <c r="G5770" s="21">
        <v>2</v>
      </c>
      <c r="H5770" s="21">
        <v>8</v>
      </c>
    </row>
    <row r="5771" spans="1:8" x14ac:dyDescent="0.25">
      <c r="A5771" s="21">
        <v>2035</v>
      </c>
      <c r="B5771" s="21">
        <v>5</v>
      </c>
      <c r="C5771" s="21">
        <v>0</v>
      </c>
      <c r="D5771" s="21" t="s">
        <v>79</v>
      </c>
      <c r="E5771" s="21" t="s">
        <v>76</v>
      </c>
      <c r="F5771" s="21" t="s">
        <v>71</v>
      </c>
      <c r="G5771" s="21">
        <v>3</v>
      </c>
      <c r="H5771" s="21">
        <v>3</v>
      </c>
    </row>
    <row r="5772" spans="1:8" x14ac:dyDescent="0.25">
      <c r="A5772" s="21">
        <v>2035</v>
      </c>
      <c r="B5772" s="21">
        <v>5</v>
      </c>
      <c r="C5772" s="21">
        <v>0</v>
      </c>
      <c r="D5772" s="21" t="s">
        <v>79</v>
      </c>
      <c r="E5772" s="21" t="s">
        <v>76</v>
      </c>
      <c r="F5772" s="21" t="s">
        <v>71</v>
      </c>
      <c r="G5772" s="21">
        <v>4</v>
      </c>
      <c r="H5772" s="21">
        <v>3</v>
      </c>
    </row>
    <row r="5773" spans="1:8" x14ac:dyDescent="0.25">
      <c r="A5773" s="21">
        <v>2035</v>
      </c>
      <c r="B5773" s="21">
        <v>5</v>
      </c>
      <c r="C5773" s="21">
        <v>0</v>
      </c>
      <c r="D5773" s="21" t="s">
        <v>79</v>
      </c>
      <c r="E5773" s="21" t="s">
        <v>76</v>
      </c>
      <c r="F5773" s="21" t="s">
        <v>72</v>
      </c>
      <c r="G5773" s="21">
        <v>0</v>
      </c>
      <c r="H5773" s="21">
        <v>23</v>
      </c>
    </row>
    <row r="5774" spans="1:8" x14ac:dyDescent="0.25">
      <c r="A5774" s="21">
        <v>2035</v>
      </c>
      <c r="B5774" s="21">
        <v>5</v>
      </c>
      <c r="C5774" s="21">
        <v>0</v>
      </c>
      <c r="D5774" s="21" t="s">
        <v>79</v>
      </c>
      <c r="E5774" s="21" t="s">
        <v>76</v>
      </c>
      <c r="F5774" s="21" t="s">
        <v>72</v>
      </c>
      <c r="G5774" s="21">
        <v>1</v>
      </c>
      <c r="H5774" s="21">
        <v>10</v>
      </c>
    </row>
    <row r="5775" spans="1:8" x14ac:dyDescent="0.25">
      <c r="A5775" s="21">
        <v>2035</v>
      </c>
      <c r="B5775" s="21">
        <v>5</v>
      </c>
      <c r="C5775" s="21">
        <v>0</v>
      </c>
      <c r="D5775" s="21" t="s">
        <v>79</v>
      </c>
      <c r="E5775" s="21" t="s">
        <v>76</v>
      </c>
      <c r="F5775" s="21" t="s">
        <v>72</v>
      </c>
      <c r="G5775" s="21">
        <v>2</v>
      </c>
      <c r="H5775" s="21">
        <v>10</v>
      </c>
    </row>
    <row r="5776" spans="1:8" x14ac:dyDescent="0.25">
      <c r="A5776" s="21">
        <v>2035</v>
      </c>
      <c r="B5776" s="21">
        <v>5</v>
      </c>
      <c r="C5776" s="21">
        <v>0</v>
      </c>
      <c r="D5776" s="21" t="s">
        <v>79</v>
      </c>
      <c r="E5776" s="21" t="s">
        <v>76</v>
      </c>
      <c r="F5776" s="21" t="s">
        <v>72</v>
      </c>
      <c r="G5776" s="21">
        <v>3</v>
      </c>
      <c r="H5776" s="21">
        <v>4</v>
      </c>
    </row>
    <row r="5777" spans="1:8" x14ac:dyDescent="0.25">
      <c r="A5777" s="21">
        <v>2035</v>
      </c>
      <c r="B5777" s="21">
        <v>5</v>
      </c>
      <c r="C5777" s="21">
        <v>0</v>
      </c>
      <c r="D5777" s="21" t="s">
        <v>79</v>
      </c>
      <c r="E5777" s="21" t="s">
        <v>76</v>
      </c>
      <c r="F5777" s="21" t="s">
        <v>72</v>
      </c>
      <c r="G5777" s="21">
        <v>4</v>
      </c>
      <c r="H5777" s="21">
        <v>1</v>
      </c>
    </row>
    <row r="5778" spans="1:8" x14ac:dyDescent="0.25">
      <c r="A5778" s="21">
        <v>2035</v>
      </c>
      <c r="B5778" s="21">
        <v>5</v>
      </c>
      <c r="C5778" s="21">
        <v>0</v>
      </c>
      <c r="D5778" s="21" t="s">
        <v>78</v>
      </c>
      <c r="E5778" s="21" t="s">
        <v>70</v>
      </c>
      <c r="F5778" s="21" t="s">
        <v>71</v>
      </c>
      <c r="G5778" s="21">
        <v>0</v>
      </c>
      <c r="H5778" s="21">
        <v>4</v>
      </c>
    </row>
    <row r="5779" spans="1:8" x14ac:dyDescent="0.25">
      <c r="A5779" s="21">
        <v>2035</v>
      </c>
      <c r="B5779" s="21">
        <v>5</v>
      </c>
      <c r="C5779" s="21">
        <v>0</v>
      </c>
      <c r="D5779" s="21" t="s">
        <v>78</v>
      </c>
      <c r="E5779" s="21" t="s">
        <v>70</v>
      </c>
      <c r="F5779" s="21" t="s">
        <v>71</v>
      </c>
      <c r="G5779" s="21">
        <v>1</v>
      </c>
      <c r="H5779" s="21">
        <v>32</v>
      </c>
    </row>
    <row r="5780" spans="1:8" x14ac:dyDescent="0.25">
      <c r="A5780" s="21">
        <v>2035</v>
      </c>
      <c r="B5780" s="21">
        <v>5</v>
      </c>
      <c r="C5780" s="21">
        <v>0</v>
      </c>
      <c r="D5780" s="21" t="s">
        <v>78</v>
      </c>
      <c r="E5780" s="21" t="s">
        <v>70</v>
      </c>
      <c r="F5780" s="21" t="s">
        <v>71</v>
      </c>
      <c r="G5780" s="21">
        <v>2</v>
      </c>
      <c r="H5780" s="21">
        <v>97</v>
      </c>
    </row>
    <row r="5781" spans="1:8" x14ac:dyDescent="0.25">
      <c r="A5781" s="21">
        <v>2035</v>
      </c>
      <c r="B5781" s="21">
        <v>5</v>
      </c>
      <c r="C5781" s="21">
        <v>0</v>
      </c>
      <c r="D5781" s="21" t="s">
        <v>78</v>
      </c>
      <c r="E5781" s="21" t="s">
        <v>70</v>
      </c>
      <c r="F5781" s="21" t="s">
        <v>71</v>
      </c>
      <c r="G5781" s="21">
        <v>3</v>
      </c>
      <c r="H5781" s="21">
        <v>57</v>
      </c>
    </row>
    <row r="5782" spans="1:8" x14ac:dyDescent="0.25">
      <c r="A5782" s="21">
        <v>2035</v>
      </c>
      <c r="B5782" s="21">
        <v>5</v>
      </c>
      <c r="C5782" s="21">
        <v>0</v>
      </c>
      <c r="D5782" s="21" t="s">
        <v>78</v>
      </c>
      <c r="E5782" s="21" t="s">
        <v>70</v>
      </c>
      <c r="F5782" s="21" t="s">
        <v>71</v>
      </c>
      <c r="G5782" s="21">
        <v>4</v>
      </c>
      <c r="H5782" s="21">
        <v>39</v>
      </c>
    </row>
    <row r="5783" spans="1:8" x14ac:dyDescent="0.25">
      <c r="A5783" s="21">
        <v>2035</v>
      </c>
      <c r="B5783" s="21">
        <v>5</v>
      </c>
      <c r="C5783" s="21">
        <v>0</v>
      </c>
      <c r="D5783" s="21" t="s">
        <v>78</v>
      </c>
      <c r="E5783" s="21" t="s">
        <v>70</v>
      </c>
      <c r="F5783" s="21" t="s">
        <v>72</v>
      </c>
      <c r="G5783" s="21">
        <v>0</v>
      </c>
      <c r="H5783" s="21">
        <v>15</v>
      </c>
    </row>
    <row r="5784" spans="1:8" x14ac:dyDescent="0.25">
      <c r="A5784" s="21">
        <v>2035</v>
      </c>
      <c r="B5784" s="21">
        <v>5</v>
      </c>
      <c r="C5784" s="21">
        <v>0</v>
      </c>
      <c r="D5784" s="21" t="s">
        <v>78</v>
      </c>
      <c r="E5784" s="21" t="s">
        <v>70</v>
      </c>
      <c r="F5784" s="21" t="s">
        <v>72</v>
      </c>
      <c r="G5784" s="21">
        <v>1</v>
      </c>
      <c r="H5784" s="21">
        <v>167</v>
      </c>
    </row>
    <row r="5785" spans="1:8" x14ac:dyDescent="0.25">
      <c r="A5785" s="21">
        <v>2035</v>
      </c>
      <c r="B5785" s="21">
        <v>5</v>
      </c>
      <c r="C5785" s="21">
        <v>0</v>
      </c>
      <c r="D5785" s="21" t="s">
        <v>78</v>
      </c>
      <c r="E5785" s="21" t="s">
        <v>70</v>
      </c>
      <c r="F5785" s="21" t="s">
        <v>72</v>
      </c>
      <c r="G5785" s="21">
        <v>2</v>
      </c>
      <c r="H5785" s="21">
        <v>341</v>
      </c>
    </row>
    <row r="5786" spans="1:8" x14ac:dyDescent="0.25">
      <c r="A5786" s="21">
        <v>2035</v>
      </c>
      <c r="B5786" s="21">
        <v>5</v>
      </c>
      <c r="C5786" s="21">
        <v>0</v>
      </c>
      <c r="D5786" s="21" t="s">
        <v>78</v>
      </c>
      <c r="E5786" s="21" t="s">
        <v>70</v>
      </c>
      <c r="F5786" s="21" t="s">
        <v>72</v>
      </c>
      <c r="G5786" s="21">
        <v>3</v>
      </c>
      <c r="H5786" s="21">
        <v>157</v>
      </c>
    </row>
    <row r="5787" spans="1:8" x14ac:dyDescent="0.25">
      <c r="A5787" s="21">
        <v>2035</v>
      </c>
      <c r="B5787" s="21">
        <v>5</v>
      </c>
      <c r="C5787" s="21">
        <v>0</v>
      </c>
      <c r="D5787" s="21" t="s">
        <v>78</v>
      </c>
      <c r="E5787" s="21" t="s">
        <v>70</v>
      </c>
      <c r="F5787" s="21" t="s">
        <v>72</v>
      </c>
      <c r="G5787" s="21">
        <v>4</v>
      </c>
      <c r="H5787" s="21">
        <v>93</v>
      </c>
    </row>
    <row r="5788" spans="1:8" x14ac:dyDescent="0.25">
      <c r="A5788" s="21">
        <v>2035</v>
      </c>
      <c r="B5788" s="21">
        <v>5</v>
      </c>
      <c r="C5788" s="21">
        <v>0</v>
      </c>
      <c r="D5788" s="21" t="s">
        <v>78</v>
      </c>
      <c r="E5788" s="21" t="s">
        <v>73</v>
      </c>
      <c r="F5788" s="21" t="s">
        <v>71</v>
      </c>
      <c r="G5788" s="21">
        <v>0</v>
      </c>
      <c r="H5788" s="21">
        <v>7</v>
      </c>
    </row>
    <row r="5789" spans="1:8" x14ac:dyDescent="0.25">
      <c r="A5789" s="21">
        <v>2035</v>
      </c>
      <c r="B5789" s="21">
        <v>5</v>
      </c>
      <c r="C5789" s="21">
        <v>0</v>
      </c>
      <c r="D5789" s="21" t="s">
        <v>78</v>
      </c>
      <c r="E5789" s="21" t="s">
        <v>73</v>
      </c>
      <c r="F5789" s="21" t="s">
        <v>71</v>
      </c>
      <c r="G5789" s="21">
        <v>1</v>
      </c>
      <c r="H5789" s="21">
        <v>42</v>
      </c>
    </row>
    <row r="5790" spans="1:8" x14ac:dyDescent="0.25">
      <c r="A5790" s="21">
        <v>2035</v>
      </c>
      <c r="B5790" s="21">
        <v>5</v>
      </c>
      <c r="C5790" s="21">
        <v>0</v>
      </c>
      <c r="D5790" s="21" t="s">
        <v>78</v>
      </c>
      <c r="E5790" s="21" t="s">
        <v>73</v>
      </c>
      <c r="F5790" s="21" t="s">
        <v>71</v>
      </c>
      <c r="G5790" s="21">
        <v>2</v>
      </c>
      <c r="H5790" s="21">
        <v>96</v>
      </c>
    </row>
    <row r="5791" spans="1:8" x14ac:dyDescent="0.25">
      <c r="A5791" s="21">
        <v>2035</v>
      </c>
      <c r="B5791" s="21">
        <v>5</v>
      </c>
      <c r="C5791" s="21">
        <v>0</v>
      </c>
      <c r="D5791" s="21" t="s">
        <v>78</v>
      </c>
      <c r="E5791" s="21" t="s">
        <v>73</v>
      </c>
      <c r="F5791" s="21" t="s">
        <v>71</v>
      </c>
      <c r="G5791" s="21">
        <v>3</v>
      </c>
      <c r="H5791" s="21">
        <v>53</v>
      </c>
    </row>
    <row r="5792" spans="1:8" x14ac:dyDescent="0.25">
      <c r="A5792" s="21">
        <v>2035</v>
      </c>
      <c r="B5792" s="21">
        <v>5</v>
      </c>
      <c r="C5792" s="21">
        <v>0</v>
      </c>
      <c r="D5792" s="21" t="s">
        <v>78</v>
      </c>
      <c r="E5792" s="21" t="s">
        <v>73</v>
      </c>
      <c r="F5792" s="21" t="s">
        <v>71</v>
      </c>
      <c r="G5792" s="21">
        <v>4</v>
      </c>
      <c r="H5792" s="21">
        <v>37</v>
      </c>
    </row>
    <row r="5793" spans="1:8" x14ac:dyDescent="0.25">
      <c r="A5793" s="21">
        <v>2035</v>
      </c>
      <c r="B5793" s="21">
        <v>5</v>
      </c>
      <c r="C5793" s="21">
        <v>0</v>
      </c>
      <c r="D5793" s="21" t="s">
        <v>78</v>
      </c>
      <c r="E5793" s="21" t="s">
        <v>73</v>
      </c>
      <c r="F5793" s="21" t="s">
        <v>72</v>
      </c>
      <c r="G5793" s="21">
        <v>0</v>
      </c>
      <c r="H5793" s="21">
        <v>18</v>
      </c>
    </row>
    <row r="5794" spans="1:8" x14ac:dyDescent="0.25">
      <c r="A5794" s="21">
        <v>2035</v>
      </c>
      <c r="B5794" s="21">
        <v>5</v>
      </c>
      <c r="C5794" s="21">
        <v>0</v>
      </c>
      <c r="D5794" s="21" t="s">
        <v>78</v>
      </c>
      <c r="E5794" s="21" t="s">
        <v>73</v>
      </c>
      <c r="F5794" s="21" t="s">
        <v>72</v>
      </c>
      <c r="G5794" s="21">
        <v>1</v>
      </c>
      <c r="H5794" s="21">
        <v>23</v>
      </c>
    </row>
    <row r="5795" spans="1:8" x14ac:dyDescent="0.25">
      <c r="A5795" s="21">
        <v>2035</v>
      </c>
      <c r="B5795" s="21">
        <v>5</v>
      </c>
      <c r="C5795" s="21">
        <v>0</v>
      </c>
      <c r="D5795" s="21" t="s">
        <v>78</v>
      </c>
      <c r="E5795" s="21" t="s">
        <v>73</v>
      </c>
      <c r="F5795" s="21" t="s">
        <v>72</v>
      </c>
      <c r="G5795" s="21">
        <v>2</v>
      </c>
      <c r="H5795" s="21">
        <v>38</v>
      </c>
    </row>
    <row r="5796" spans="1:8" x14ac:dyDescent="0.25">
      <c r="A5796" s="21">
        <v>2035</v>
      </c>
      <c r="B5796" s="21">
        <v>5</v>
      </c>
      <c r="C5796" s="21">
        <v>0</v>
      </c>
      <c r="D5796" s="21" t="s">
        <v>78</v>
      </c>
      <c r="E5796" s="21" t="s">
        <v>73</v>
      </c>
      <c r="F5796" s="21" t="s">
        <v>72</v>
      </c>
      <c r="G5796" s="21">
        <v>3</v>
      </c>
      <c r="H5796" s="21">
        <v>27</v>
      </c>
    </row>
    <row r="5797" spans="1:8" x14ac:dyDescent="0.25">
      <c r="A5797" s="21">
        <v>2035</v>
      </c>
      <c r="B5797" s="21">
        <v>5</v>
      </c>
      <c r="C5797" s="21">
        <v>0</v>
      </c>
      <c r="D5797" s="21" t="s">
        <v>78</v>
      </c>
      <c r="E5797" s="21" t="s">
        <v>73</v>
      </c>
      <c r="F5797" s="21" t="s">
        <v>72</v>
      </c>
      <c r="G5797" s="21">
        <v>4</v>
      </c>
      <c r="H5797" s="21">
        <v>11</v>
      </c>
    </row>
    <row r="5798" spans="1:8" x14ac:dyDescent="0.25">
      <c r="A5798" s="21">
        <v>2035</v>
      </c>
      <c r="B5798" s="21">
        <v>5</v>
      </c>
      <c r="C5798" s="21">
        <v>0</v>
      </c>
      <c r="D5798" s="21" t="s">
        <v>78</v>
      </c>
      <c r="E5798" s="21" t="s">
        <v>76</v>
      </c>
      <c r="F5798" s="21" t="s">
        <v>71</v>
      </c>
      <c r="G5798" s="21">
        <v>0</v>
      </c>
      <c r="H5798" s="21">
        <v>7</v>
      </c>
    </row>
    <row r="5799" spans="1:8" x14ac:dyDescent="0.25">
      <c r="A5799" s="21">
        <v>2035</v>
      </c>
      <c r="B5799" s="21">
        <v>5</v>
      </c>
      <c r="C5799" s="21">
        <v>0</v>
      </c>
      <c r="D5799" s="21" t="s">
        <v>78</v>
      </c>
      <c r="E5799" s="21" t="s">
        <v>76</v>
      </c>
      <c r="F5799" s="21" t="s">
        <v>71</v>
      </c>
      <c r="G5799" s="21">
        <v>1</v>
      </c>
      <c r="H5799" s="21">
        <v>10</v>
      </c>
    </row>
    <row r="5800" spans="1:8" x14ac:dyDescent="0.25">
      <c r="A5800" s="21">
        <v>2035</v>
      </c>
      <c r="B5800" s="21">
        <v>5</v>
      </c>
      <c r="C5800" s="21">
        <v>0</v>
      </c>
      <c r="D5800" s="21" t="s">
        <v>78</v>
      </c>
      <c r="E5800" s="21" t="s">
        <v>76</v>
      </c>
      <c r="F5800" s="21" t="s">
        <v>71</v>
      </c>
      <c r="G5800" s="21">
        <v>2</v>
      </c>
      <c r="H5800" s="21">
        <v>19</v>
      </c>
    </row>
    <row r="5801" spans="1:8" x14ac:dyDescent="0.25">
      <c r="A5801" s="21">
        <v>2035</v>
      </c>
      <c r="B5801" s="21">
        <v>5</v>
      </c>
      <c r="C5801" s="21">
        <v>0</v>
      </c>
      <c r="D5801" s="21" t="s">
        <v>78</v>
      </c>
      <c r="E5801" s="21" t="s">
        <v>76</v>
      </c>
      <c r="F5801" s="21" t="s">
        <v>71</v>
      </c>
      <c r="G5801" s="21">
        <v>3</v>
      </c>
      <c r="H5801" s="21">
        <v>10</v>
      </c>
    </row>
    <row r="5802" spans="1:8" x14ac:dyDescent="0.25">
      <c r="A5802" s="21">
        <v>2035</v>
      </c>
      <c r="B5802" s="21">
        <v>5</v>
      </c>
      <c r="C5802" s="21">
        <v>0</v>
      </c>
      <c r="D5802" s="21" t="s">
        <v>78</v>
      </c>
      <c r="E5802" s="21" t="s">
        <v>76</v>
      </c>
      <c r="F5802" s="21" t="s">
        <v>71</v>
      </c>
      <c r="G5802" s="21">
        <v>4</v>
      </c>
      <c r="H5802" s="21">
        <v>6</v>
      </c>
    </row>
    <row r="5803" spans="1:8" x14ac:dyDescent="0.25">
      <c r="A5803" s="21">
        <v>2035</v>
      </c>
      <c r="B5803" s="21">
        <v>5</v>
      </c>
      <c r="C5803" s="21">
        <v>0</v>
      </c>
      <c r="D5803" s="21" t="s">
        <v>78</v>
      </c>
      <c r="E5803" s="21" t="s">
        <v>76</v>
      </c>
      <c r="F5803" s="21" t="s">
        <v>72</v>
      </c>
      <c r="G5803" s="21">
        <v>0</v>
      </c>
      <c r="H5803" s="21">
        <v>106</v>
      </c>
    </row>
    <row r="5804" spans="1:8" x14ac:dyDescent="0.25">
      <c r="A5804" s="21">
        <v>2035</v>
      </c>
      <c r="B5804" s="21">
        <v>5</v>
      </c>
      <c r="C5804" s="21">
        <v>0</v>
      </c>
      <c r="D5804" s="21" t="s">
        <v>78</v>
      </c>
      <c r="E5804" s="21" t="s">
        <v>76</v>
      </c>
      <c r="F5804" s="21" t="s">
        <v>72</v>
      </c>
      <c r="G5804" s="21">
        <v>1</v>
      </c>
      <c r="H5804" s="21">
        <v>55</v>
      </c>
    </row>
    <row r="5805" spans="1:8" x14ac:dyDescent="0.25">
      <c r="A5805" s="21">
        <v>2035</v>
      </c>
      <c r="B5805" s="21">
        <v>5</v>
      </c>
      <c r="C5805" s="21">
        <v>0</v>
      </c>
      <c r="D5805" s="21" t="s">
        <v>78</v>
      </c>
      <c r="E5805" s="21" t="s">
        <v>76</v>
      </c>
      <c r="F5805" s="21" t="s">
        <v>72</v>
      </c>
      <c r="G5805" s="21">
        <v>2</v>
      </c>
      <c r="H5805" s="21">
        <v>42</v>
      </c>
    </row>
    <row r="5806" spans="1:8" x14ac:dyDescent="0.25">
      <c r="A5806" s="21">
        <v>2035</v>
      </c>
      <c r="B5806" s="21">
        <v>5</v>
      </c>
      <c r="C5806" s="21">
        <v>0</v>
      </c>
      <c r="D5806" s="21" t="s">
        <v>78</v>
      </c>
      <c r="E5806" s="21" t="s">
        <v>76</v>
      </c>
      <c r="F5806" s="21" t="s">
        <v>72</v>
      </c>
      <c r="G5806" s="21">
        <v>3</v>
      </c>
      <c r="H5806" s="21">
        <v>14</v>
      </c>
    </row>
    <row r="5807" spans="1:8" x14ac:dyDescent="0.25">
      <c r="A5807" s="21">
        <v>2035</v>
      </c>
      <c r="B5807" s="21">
        <v>5</v>
      </c>
      <c r="C5807" s="21">
        <v>0</v>
      </c>
      <c r="D5807" s="21" t="s">
        <v>78</v>
      </c>
      <c r="E5807" s="21" t="s">
        <v>76</v>
      </c>
      <c r="F5807" s="21" t="s">
        <v>72</v>
      </c>
      <c r="G5807" s="21">
        <v>4</v>
      </c>
      <c r="H5807" s="21">
        <v>6</v>
      </c>
    </row>
    <row r="5808" spans="1:8" x14ac:dyDescent="0.25">
      <c r="A5808" s="21">
        <v>2035</v>
      </c>
      <c r="B5808" s="21">
        <v>5</v>
      </c>
      <c r="C5808" s="21">
        <v>1</v>
      </c>
      <c r="D5808" s="21" t="s">
        <v>75</v>
      </c>
      <c r="E5808" s="21" t="s">
        <v>70</v>
      </c>
      <c r="F5808" s="21" t="s">
        <v>71</v>
      </c>
      <c r="G5808" s="21">
        <v>0</v>
      </c>
      <c r="H5808" s="21">
        <v>38</v>
      </c>
    </row>
    <row r="5809" spans="1:8" x14ac:dyDescent="0.25">
      <c r="A5809" s="21">
        <v>2035</v>
      </c>
      <c r="B5809" s="21">
        <v>5</v>
      </c>
      <c r="C5809" s="21">
        <v>1</v>
      </c>
      <c r="D5809" s="21" t="s">
        <v>75</v>
      </c>
      <c r="E5809" s="21" t="s">
        <v>70</v>
      </c>
      <c r="F5809" s="21" t="s">
        <v>71</v>
      </c>
      <c r="G5809" s="21">
        <v>1</v>
      </c>
      <c r="H5809" s="21">
        <v>390</v>
      </c>
    </row>
    <row r="5810" spans="1:8" x14ac:dyDescent="0.25">
      <c r="A5810" s="21">
        <v>2035</v>
      </c>
      <c r="B5810" s="21">
        <v>5</v>
      </c>
      <c r="C5810" s="21">
        <v>1</v>
      </c>
      <c r="D5810" s="21" t="s">
        <v>75</v>
      </c>
      <c r="E5810" s="21" t="s">
        <v>70</v>
      </c>
      <c r="F5810" s="21" t="s">
        <v>71</v>
      </c>
      <c r="G5810" s="21">
        <v>2</v>
      </c>
      <c r="H5810" s="21">
        <v>1360</v>
      </c>
    </row>
    <row r="5811" spans="1:8" x14ac:dyDescent="0.25">
      <c r="A5811" s="21">
        <v>2035</v>
      </c>
      <c r="B5811" s="21">
        <v>5</v>
      </c>
      <c r="C5811" s="21">
        <v>1</v>
      </c>
      <c r="D5811" s="21" t="s">
        <v>75</v>
      </c>
      <c r="E5811" s="21" t="s">
        <v>70</v>
      </c>
      <c r="F5811" s="21" t="s">
        <v>71</v>
      </c>
      <c r="G5811" s="21">
        <v>3</v>
      </c>
      <c r="H5811" s="21">
        <v>641</v>
      </c>
    </row>
    <row r="5812" spans="1:8" x14ac:dyDescent="0.25">
      <c r="A5812" s="21">
        <v>2035</v>
      </c>
      <c r="B5812" s="21">
        <v>5</v>
      </c>
      <c r="C5812" s="21">
        <v>1</v>
      </c>
      <c r="D5812" s="21" t="s">
        <v>75</v>
      </c>
      <c r="E5812" s="21" t="s">
        <v>70</v>
      </c>
      <c r="F5812" s="21" t="s">
        <v>71</v>
      </c>
      <c r="G5812" s="21">
        <v>4</v>
      </c>
      <c r="H5812" s="21">
        <v>403</v>
      </c>
    </row>
    <row r="5813" spans="1:8" x14ac:dyDescent="0.25">
      <c r="A5813" s="21">
        <v>2035</v>
      </c>
      <c r="B5813" s="21">
        <v>5</v>
      </c>
      <c r="C5813" s="21">
        <v>1</v>
      </c>
      <c r="D5813" s="21" t="s">
        <v>75</v>
      </c>
      <c r="E5813" s="21" t="s">
        <v>70</v>
      </c>
      <c r="F5813" s="21" t="s">
        <v>72</v>
      </c>
      <c r="G5813" s="21">
        <v>0</v>
      </c>
      <c r="H5813" s="21">
        <v>105</v>
      </c>
    </row>
    <row r="5814" spans="1:8" x14ac:dyDescent="0.25">
      <c r="A5814" s="21">
        <v>2035</v>
      </c>
      <c r="B5814" s="21">
        <v>5</v>
      </c>
      <c r="C5814" s="21">
        <v>1</v>
      </c>
      <c r="D5814" s="21" t="s">
        <v>75</v>
      </c>
      <c r="E5814" s="21" t="s">
        <v>70</v>
      </c>
      <c r="F5814" s="21" t="s">
        <v>72</v>
      </c>
      <c r="G5814" s="21">
        <v>1</v>
      </c>
      <c r="H5814" s="21">
        <v>2165</v>
      </c>
    </row>
    <row r="5815" spans="1:8" x14ac:dyDescent="0.25">
      <c r="A5815" s="21">
        <v>2035</v>
      </c>
      <c r="B5815" s="21">
        <v>5</v>
      </c>
      <c r="C5815" s="21">
        <v>1</v>
      </c>
      <c r="D5815" s="21" t="s">
        <v>75</v>
      </c>
      <c r="E5815" s="21" t="s">
        <v>70</v>
      </c>
      <c r="F5815" s="21" t="s">
        <v>72</v>
      </c>
      <c r="G5815" s="21">
        <v>2</v>
      </c>
      <c r="H5815" s="21">
        <v>7498</v>
      </c>
    </row>
    <row r="5816" spans="1:8" x14ac:dyDescent="0.25">
      <c r="A5816" s="21">
        <v>2035</v>
      </c>
      <c r="B5816" s="21">
        <v>5</v>
      </c>
      <c r="C5816" s="21">
        <v>1</v>
      </c>
      <c r="D5816" s="21" t="s">
        <v>75</v>
      </c>
      <c r="E5816" s="21" t="s">
        <v>70</v>
      </c>
      <c r="F5816" s="21" t="s">
        <v>72</v>
      </c>
      <c r="G5816" s="21">
        <v>3</v>
      </c>
      <c r="H5816" s="21">
        <v>4239</v>
      </c>
    </row>
    <row r="5817" spans="1:8" x14ac:dyDescent="0.25">
      <c r="A5817" s="21">
        <v>2035</v>
      </c>
      <c r="B5817" s="21">
        <v>5</v>
      </c>
      <c r="C5817" s="21">
        <v>1</v>
      </c>
      <c r="D5817" s="21" t="s">
        <v>75</v>
      </c>
      <c r="E5817" s="21" t="s">
        <v>70</v>
      </c>
      <c r="F5817" s="21" t="s">
        <v>72</v>
      </c>
      <c r="G5817" s="21">
        <v>4</v>
      </c>
      <c r="H5817" s="21">
        <v>2172</v>
      </c>
    </row>
    <row r="5818" spans="1:8" x14ac:dyDescent="0.25">
      <c r="A5818" s="21">
        <v>2035</v>
      </c>
      <c r="B5818" s="21">
        <v>5</v>
      </c>
      <c r="C5818" s="21">
        <v>1</v>
      </c>
      <c r="D5818" s="21" t="s">
        <v>75</v>
      </c>
      <c r="E5818" s="21" t="s">
        <v>74</v>
      </c>
      <c r="F5818" s="21" t="s">
        <v>71</v>
      </c>
      <c r="G5818" s="21">
        <v>1</v>
      </c>
      <c r="H5818" s="21">
        <v>1</v>
      </c>
    </row>
    <row r="5819" spans="1:8" x14ac:dyDescent="0.25">
      <c r="A5819" s="21">
        <v>2035</v>
      </c>
      <c r="B5819" s="21">
        <v>5</v>
      </c>
      <c r="C5819" s="21">
        <v>1</v>
      </c>
      <c r="D5819" s="21" t="s">
        <v>75</v>
      </c>
      <c r="E5819" s="21" t="s">
        <v>74</v>
      </c>
      <c r="F5819" s="21" t="s">
        <v>71</v>
      </c>
      <c r="G5819" s="21">
        <v>2</v>
      </c>
      <c r="H5819" s="21">
        <v>4</v>
      </c>
    </row>
    <row r="5820" spans="1:8" x14ac:dyDescent="0.25">
      <c r="A5820" s="21">
        <v>2035</v>
      </c>
      <c r="B5820" s="21">
        <v>5</v>
      </c>
      <c r="C5820" s="21">
        <v>1</v>
      </c>
      <c r="D5820" s="21" t="s">
        <v>75</v>
      </c>
      <c r="E5820" s="21" t="s">
        <v>74</v>
      </c>
      <c r="F5820" s="21" t="s">
        <v>71</v>
      </c>
      <c r="G5820" s="21">
        <v>3</v>
      </c>
      <c r="H5820" s="21">
        <v>1</v>
      </c>
    </row>
    <row r="5821" spans="1:8" x14ac:dyDescent="0.25">
      <c r="A5821" s="21">
        <v>2035</v>
      </c>
      <c r="B5821" s="21">
        <v>5</v>
      </c>
      <c r="C5821" s="21">
        <v>1</v>
      </c>
      <c r="D5821" s="21" t="s">
        <v>75</v>
      </c>
      <c r="E5821" s="21" t="s">
        <v>74</v>
      </c>
      <c r="F5821" s="21" t="s">
        <v>72</v>
      </c>
      <c r="G5821" s="21">
        <v>0</v>
      </c>
      <c r="H5821" s="21">
        <v>1</v>
      </c>
    </row>
    <row r="5822" spans="1:8" x14ac:dyDescent="0.25">
      <c r="A5822" s="21">
        <v>2035</v>
      </c>
      <c r="B5822" s="21">
        <v>5</v>
      </c>
      <c r="C5822" s="21">
        <v>1</v>
      </c>
      <c r="D5822" s="21" t="s">
        <v>75</v>
      </c>
      <c r="E5822" s="21" t="s">
        <v>74</v>
      </c>
      <c r="F5822" s="21" t="s">
        <v>72</v>
      </c>
      <c r="G5822" s="21">
        <v>1</v>
      </c>
      <c r="H5822" s="21">
        <v>2</v>
      </c>
    </row>
    <row r="5823" spans="1:8" x14ac:dyDescent="0.25">
      <c r="A5823" s="21">
        <v>2035</v>
      </c>
      <c r="B5823" s="21">
        <v>5</v>
      </c>
      <c r="C5823" s="21">
        <v>1</v>
      </c>
      <c r="D5823" s="21" t="s">
        <v>75</v>
      </c>
      <c r="E5823" s="21" t="s">
        <v>74</v>
      </c>
      <c r="F5823" s="21" t="s">
        <v>72</v>
      </c>
      <c r="G5823" s="21">
        <v>2</v>
      </c>
      <c r="H5823" s="21">
        <v>1</v>
      </c>
    </row>
    <row r="5824" spans="1:8" x14ac:dyDescent="0.25">
      <c r="A5824" s="21">
        <v>2035</v>
      </c>
      <c r="B5824" s="21">
        <v>5</v>
      </c>
      <c r="C5824" s="21">
        <v>1</v>
      </c>
      <c r="D5824" s="21" t="s">
        <v>75</v>
      </c>
      <c r="E5824" s="21" t="s">
        <v>73</v>
      </c>
      <c r="F5824" s="21" t="s">
        <v>71</v>
      </c>
      <c r="G5824" s="21">
        <v>0</v>
      </c>
      <c r="H5824" s="21">
        <v>54</v>
      </c>
    </row>
    <row r="5825" spans="1:8" x14ac:dyDescent="0.25">
      <c r="A5825" s="21">
        <v>2035</v>
      </c>
      <c r="B5825" s="21">
        <v>5</v>
      </c>
      <c r="C5825" s="21">
        <v>1</v>
      </c>
      <c r="D5825" s="21" t="s">
        <v>75</v>
      </c>
      <c r="E5825" s="21" t="s">
        <v>73</v>
      </c>
      <c r="F5825" s="21" t="s">
        <v>71</v>
      </c>
      <c r="G5825" s="21">
        <v>1</v>
      </c>
      <c r="H5825" s="21">
        <v>512</v>
      </c>
    </row>
    <row r="5826" spans="1:8" x14ac:dyDescent="0.25">
      <c r="A5826" s="21">
        <v>2035</v>
      </c>
      <c r="B5826" s="21">
        <v>5</v>
      </c>
      <c r="C5826" s="21">
        <v>1</v>
      </c>
      <c r="D5826" s="21" t="s">
        <v>75</v>
      </c>
      <c r="E5826" s="21" t="s">
        <v>73</v>
      </c>
      <c r="F5826" s="21" t="s">
        <v>71</v>
      </c>
      <c r="G5826" s="21">
        <v>2</v>
      </c>
      <c r="H5826" s="21">
        <v>1311</v>
      </c>
    </row>
    <row r="5827" spans="1:8" x14ac:dyDescent="0.25">
      <c r="A5827" s="21">
        <v>2035</v>
      </c>
      <c r="B5827" s="21">
        <v>5</v>
      </c>
      <c r="C5827" s="21">
        <v>1</v>
      </c>
      <c r="D5827" s="21" t="s">
        <v>75</v>
      </c>
      <c r="E5827" s="21" t="s">
        <v>73</v>
      </c>
      <c r="F5827" s="21" t="s">
        <v>71</v>
      </c>
      <c r="G5827" s="21">
        <v>3</v>
      </c>
      <c r="H5827" s="21">
        <v>796</v>
      </c>
    </row>
    <row r="5828" spans="1:8" x14ac:dyDescent="0.25">
      <c r="A5828" s="21">
        <v>2035</v>
      </c>
      <c r="B5828" s="21">
        <v>5</v>
      </c>
      <c r="C5828" s="21">
        <v>1</v>
      </c>
      <c r="D5828" s="21" t="s">
        <v>75</v>
      </c>
      <c r="E5828" s="21" t="s">
        <v>73</v>
      </c>
      <c r="F5828" s="21" t="s">
        <v>71</v>
      </c>
      <c r="G5828" s="21">
        <v>4</v>
      </c>
      <c r="H5828" s="21">
        <v>613</v>
      </c>
    </row>
    <row r="5829" spans="1:8" x14ac:dyDescent="0.25">
      <c r="A5829" s="21">
        <v>2035</v>
      </c>
      <c r="B5829" s="21">
        <v>5</v>
      </c>
      <c r="C5829" s="21">
        <v>1</v>
      </c>
      <c r="D5829" s="21" t="s">
        <v>75</v>
      </c>
      <c r="E5829" s="21" t="s">
        <v>73</v>
      </c>
      <c r="F5829" s="21" t="s">
        <v>72</v>
      </c>
      <c r="G5829" s="21">
        <v>0</v>
      </c>
      <c r="H5829" s="21">
        <v>118</v>
      </c>
    </row>
    <row r="5830" spans="1:8" x14ac:dyDescent="0.25">
      <c r="A5830" s="21">
        <v>2035</v>
      </c>
      <c r="B5830" s="21">
        <v>5</v>
      </c>
      <c r="C5830" s="21">
        <v>1</v>
      </c>
      <c r="D5830" s="21" t="s">
        <v>75</v>
      </c>
      <c r="E5830" s="21" t="s">
        <v>73</v>
      </c>
      <c r="F5830" s="21" t="s">
        <v>72</v>
      </c>
      <c r="G5830" s="21">
        <v>1</v>
      </c>
      <c r="H5830" s="21">
        <v>268</v>
      </c>
    </row>
    <row r="5831" spans="1:8" x14ac:dyDescent="0.25">
      <c r="A5831" s="21">
        <v>2035</v>
      </c>
      <c r="B5831" s="21">
        <v>5</v>
      </c>
      <c r="C5831" s="21">
        <v>1</v>
      </c>
      <c r="D5831" s="21" t="s">
        <v>75</v>
      </c>
      <c r="E5831" s="21" t="s">
        <v>73</v>
      </c>
      <c r="F5831" s="21" t="s">
        <v>72</v>
      </c>
      <c r="G5831" s="21">
        <v>2</v>
      </c>
      <c r="H5831" s="21">
        <v>1033</v>
      </c>
    </row>
    <row r="5832" spans="1:8" x14ac:dyDescent="0.25">
      <c r="A5832" s="21">
        <v>2035</v>
      </c>
      <c r="B5832" s="21">
        <v>5</v>
      </c>
      <c r="C5832" s="21">
        <v>1</v>
      </c>
      <c r="D5832" s="21" t="s">
        <v>75</v>
      </c>
      <c r="E5832" s="21" t="s">
        <v>73</v>
      </c>
      <c r="F5832" s="21" t="s">
        <v>72</v>
      </c>
      <c r="G5832" s="21">
        <v>3</v>
      </c>
      <c r="H5832" s="21">
        <v>690</v>
      </c>
    </row>
    <row r="5833" spans="1:8" x14ac:dyDescent="0.25">
      <c r="A5833" s="21">
        <v>2035</v>
      </c>
      <c r="B5833" s="21">
        <v>5</v>
      </c>
      <c r="C5833" s="21">
        <v>1</v>
      </c>
      <c r="D5833" s="21" t="s">
        <v>75</v>
      </c>
      <c r="E5833" s="21" t="s">
        <v>73</v>
      </c>
      <c r="F5833" s="21" t="s">
        <v>72</v>
      </c>
      <c r="G5833" s="21">
        <v>4</v>
      </c>
      <c r="H5833" s="21">
        <v>533</v>
      </c>
    </row>
    <row r="5834" spans="1:8" x14ac:dyDescent="0.25">
      <c r="A5834" s="21">
        <v>2035</v>
      </c>
      <c r="B5834" s="21">
        <v>5</v>
      </c>
      <c r="C5834" s="21">
        <v>1</v>
      </c>
      <c r="D5834" s="21" t="s">
        <v>75</v>
      </c>
      <c r="E5834" s="21" t="s">
        <v>76</v>
      </c>
      <c r="F5834" s="21" t="s">
        <v>71</v>
      </c>
      <c r="G5834" s="21">
        <v>0</v>
      </c>
      <c r="H5834" s="21">
        <v>36</v>
      </c>
    </row>
    <row r="5835" spans="1:8" x14ac:dyDescent="0.25">
      <c r="A5835" s="21">
        <v>2035</v>
      </c>
      <c r="B5835" s="21">
        <v>5</v>
      </c>
      <c r="C5835" s="21">
        <v>1</v>
      </c>
      <c r="D5835" s="21" t="s">
        <v>75</v>
      </c>
      <c r="E5835" s="21" t="s">
        <v>76</v>
      </c>
      <c r="F5835" s="21" t="s">
        <v>71</v>
      </c>
      <c r="G5835" s="21">
        <v>1</v>
      </c>
      <c r="H5835" s="21">
        <v>37</v>
      </c>
    </row>
    <row r="5836" spans="1:8" x14ac:dyDescent="0.25">
      <c r="A5836" s="21">
        <v>2035</v>
      </c>
      <c r="B5836" s="21">
        <v>5</v>
      </c>
      <c r="C5836" s="21">
        <v>1</v>
      </c>
      <c r="D5836" s="21" t="s">
        <v>75</v>
      </c>
      <c r="E5836" s="21" t="s">
        <v>76</v>
      </c>
      <c r="F5836" s="21" t="s">
        <v>71</v>
      </c>
      <c r="G5836" s="21">
        <v>2</v>
      </c>
      <c r="H5836" s="21">
        <v>98</v>
      </c>
    </row>
    <row r="5837" spans="1:8" x14ac:dyDescent="0.25">
      <c r="A5837" s="21">
        <v>2035</v>
      </c>
      <c r="B5837" s="21">
        <v>5</v>
      </c>
      <c r="C5837" s="21">
        <v>1</v>
      </c>
      <c r="D5837" s="21" t="s">
        <v>75</v>
      </c>
      <c r="E5837" s="21" t="s">
        <v>76</v>
      </c>
      <c r="F5837" s="21" t="s">
        <v>71</v>
      </c>
      <c r="G5837" s="21">
        <v>3</v>
      </c>
      <c r="H5837" s="21">
        <v>55</v>
      </c>
    </row>
    <row r="5838" spans="1:8" x14ac:dyDescent="0.25">
      <c r="A5838" s="21">
        <v>2035</v>
      </c>
      <c r="B5838" s="21">
        <v>5</v>
      </c>
      <c r="C5838" s="21">
        <v>1</v>
      </c>
      <c r="D5838" s="21" t="s">
        <v>75</v>
      </c>
      <c r="E5838" s="21" t="s">
        <v>76</v>
      </c>
      <c r="F5838" s="21" t="s">
        <v>71</v>
      </c>
      <c r="G5838" s="21">
        <v>4</v>
      </c>
      <c r="H5838" s="21">
        <v>34</v>
      </c>
    </row>
    <row r="5839" spans="1:8" x14ac:dyDescent="0.25">
      <c r="A5839" s="21">
        <v>2035</v>
      </c>
      <c r="B5839" s="21">
        <v>5</v>
      </c>
      <c r="C5839" s="21">
        <v>1</v>
      </c>
      <c r="D5839" s="21" t="s">
        <v>75</v>
      </c>
      <c r="E5839" s="21" t="s">
        <v>76</v>
      </c>
      <c r="F5839" s="21" t="s">
        <v>72</v>
      </c>
      <c r="G5839" s="21">
        <v>0</v>
      </c>
      <c r="H5839" s="21">
        <v>375</v>
      </c>
    </row>
    <row r="5840" spans="1:8" x14ac:dyDescent="0.25">
      <c r="A5840" s="21">
        <v>2035</v>
      </c>
      <c r="B5840" s="21">
        <v>5</v>
      </c>
      <c r="C5840" s="21">
        <v>1</v>
      </c>
      <c r="D5840" s="21" t="s">
        <v>75</v>
      </c>
      <c r="E5840" s="21" t="s">
        <v>76</v>
      </c>
      <c r="F5840" s="21" t="s">
        <v>72</v>
      </c>
      <c r="G5840" s="21">
        <v>1</v>
      </c>
      <c r="H5840" s="21">
        <v>289</v>
      </c>
    </row>
    <row r="5841" spans="1:8" x14ac:dyDescent="0.25">
      <c r="A5841" s="21">
        <v>2035</v>
      </c>
      <c r="B5841" s="21">
        <v>5</v>
      </c>
      <c r="C5841" s="21">
        <v>1</v>
      </c>
      <c r="D5841" s="21" t="s">
        <v>75</v>
      </c>
      <c r="E5841" s="21" t="s">
        <v>76</v>
      </c>
      <c r="F5841" s="21" t="s">
        <v>72</v>
      </c>
      <c r="G5841" s="21">
        <v>2</v>
      </c>
      <c r="H5841" s="21">
        <v>533</v>
      </c>
    </row>
    <row r="5842" spans="1:8" x14ac:dyDescent="0.25">
      <c r="A5842" s="21">
        <v>2035</v>
      </c>
      <c r="B5842" s="21">
        <v>5</v>
      </c>
      <c r="C5842" s="21">
        <v>1</v>
      </c>
      <c r="D5842" s="21" t="s">
        <v>75</v>
      </c>
      <c r="E5842" s="21" t="s">
        <v>76</v>
      </c>
      <c r="F5842" s="21" t="s">
        <v>72</v>
      </c>
      <c r="G5842" s="21">
        <v>3</v>
      </c>
      <c r="H5842" s="21">
        <v>247</v>
      </c>
    </row>
    <row r="5843" spans="1:8" x14ac:dyDescent="0.25">
      <c r="A5843" s="21">
        <v>2035</v>
      </c>
      <c r="B5843" s="21">
        <v>5</v>
      </c>
      <c r="C5843" s="21">
        <v>1</v>
      </c>
      <c r="D5843" s="21" t="s">
        <v>75</v>
      </c>
      <c r="E5843" s="21" t="s">
        <v>76</v>
      </c>
      <c r="F5843" s="21" t="s">
        <v>72</v>
      </c>
      <c r="G5843" s="21">
        <v>4</v>
      </c>
      <c r="H5843" s="21">
        <v>153</v>
      </c>
    </row>
    <row r="5844" spans="1:8" x14ac:dyDescent="0.25">
      <c r="A5844" s="21">
        <v>2035</v>
      </c>
      <c r="B5844" s="21">
        <v>5</v>
      </c>
      <c r="C5844" s="21">
        <v>1</v>
      </c>
      <c r="D5844" s="21" t="s">
        <v>69</v>
      </c>
      <c r="E5844" s="21" t="s">
        <v>70</v>
      </c>
      <c r="F5844" s="21" t="s">
        <v>71</v>
      </c>
      <c r="G5844" s="21">
        <v>0</v>
      </c>
      <c r="H5844" s="21">
        <v>1</v>
      </c>
    </row>
    <row r="5845" spans="1:8" x14ac:dyDescent="0.25">
      <c r="A5845" s="21">
        <v>2035</v>
      </c>
      <c r="B5845" s="21">
        <v>5</v>
      </c>
      <c r="C5845" s="21">
        <v>1</v>
      </c>
      <c r="D5845" s="21" t="s">
        <v>69</v>
      </c>
      <c r="E5845" s="21" t="s">
        <v>70</v>
      </c>
      <c r="F5845" s="21" t="s">
        <v>71</v>
      </c>
      <c r="G5845" s="21">
        <v>1</v>
      </c>
      <c r="H5845" s="21">
        <v>5</v>
      </c>
    </row>
    <row r="5846" spans="1:8" x14ac:dyDescent="0.25">
      <c r="A5846" s="21">
        <v>2035</v>
      </c>
      <c r="B5846" s="21">
        <v>5</v>
      </c>
      <c r="C5846" s="21">
        <v>1</v>
      </c>
      <c r="D5846" s="21" t="s">
        <v>69</v>
      </c>
      <c r="E5846" s="21" t="s">
        <v>70</v>
      </c>
      <c r="F5846" s="21" t="s">
        <v>71</v>
      </c>
      <c r="G5846" s="21">
        <v>2</v>
      </c>
      <c r="H5846" s="21">
        <v>39</v>
      </c>
    </row>
    <row r="5847" spans="1:8" x14ac:dyDescent="0.25">
      <c r="A5847" s="21">
        <v>2035</v>
      </c>
      <c r="B5847" s="21">
        <v>5</v>
      </c>
      <c r="C5847" s="21">
        <v>1</v>
      </c>
      <c r="D5847" s="21" t="s">
        <v>69</v>
      </c>
      <c r="E5847" s="21" t="s">
        <v>70</v>
      </c>
      <c r="F5847" s="21" t="s">
        <v>71</v>
      </c>
      <c r="G5847" s="21">
        <v>3</v>
      </c>
      <c r="H5847" s="21">
        <v>16</v>
      </c>
    </row>
    <row r="5848" spans="1:8" x14ac:dyDescent="0.25">
      <c r="A5848" s="21">
        <v>2035</v>
      </c>
      <c r="B5848" s="21">
        <v>5</v>
      </c>
      <c r="C5848" s="21">
        <v>1</v>
      </c>
      <c r="D5848" s="21" t="s">
        <v>69</v>
      </c>
      <c r="E5848" s="21" t="s">
        <v>70</v>
      </c>
      <c r="F5848" s="21" t="s">
        <v>71</v>
      </c>
      <c r="G5848" s="21">
        <v>4</v>
      </c>
      <c r="H5848" s="21">
        <v>10</v>
      </c>
    </row>
    <row r="5849" spans="1:8" x14ac:dyDescent="0.25">
      <c r="A5849" s="21">
        <v>2035</v>
      </c>
      <c r="B5849" s="21">
        <v>5</v>
      </c>
      <c r="C5849" s="21">
        <v>1</v>
      </c>
      <c r="D5849" s="21" t="s">
        <v>69</v>
      </c>
      <c r="E5849" s="21" t="s">
        <v>70</v>
      </c>
      <c r="F5849" s="21" t="s">
        <v>72</v>
      </c>
      <c r="G5849" s="21">
        <v>0</v>
      </c>
      <c r="H5849" s="21">
        <v>65</v>
      </c>
    </row>
    <row r="5850" spans="1:8" x14ac:dyDescent="0.25">
      <c r="A5850" s="21">
        <v>2035</v>
      </c>
      <c r="B5850" s="21">
        <v>5</v>
      </c>
      <c r="C5850" s="21">
        <v>1</v>
      </c>
      <c r="D5850" s="21" t="s">
        <v>69</v>
      </c>
      <c r="E5850" s="21" t="s">
        <v>70</v>
      </c>
      <c r="F5850" s="21" t="s">
        <v>72</v>
      </c>
      <c r="G5850" s="21">
        <v>1</v>
      </c>
      <c r="H5850" s="21">
        <v>994</v>
      </c>
    </row>
    <row r="5851" spans="1:8" x14ac:dyDescent="0.25">
      <c r="A5851" s="21">
        <v>2035</v>
      </c>
      <c r="B5851" s="21">
        <v>5</v>
      </c>
      <c r="C5851" s="21">
        <v>1</v>
      </c>
      <c r="D5851" s="21" t="s">
        <v>69</v>
      </c>
      <c r="E5851" s="21" t="s">
        <v>70</v>
      </c>
      <c r="F5851" s="21" t="s">
        <v>72</v>
      </c>
      <c r="G5851" s="21">
        <v>2</v>
      </c>
      <c r="H5851" s="21">
        <v>3023</v>
      </c>
    </row>
    <row r="5852" spans="1:8" x14ac:dyDescent="0.25">
      <c r="A5852" s="21">
        <v>2035</v>
      </c>
      <c r="B5852" s="21">
        <v>5</v>
      </c>
      <c r="C5852" s="21">
        <v>1</v>
      </c>
      <c r="D5852" s="21" t="s">
        <v>69</v>
      </c>
      <c r="E5852" s="21" t="s">
        <v>70</v>
      </c>
      <c r="F5852" s="21" t="s">
        <v>72</v>
      </c>
      <c r="G5852" s="21">
        <v>3</v>
      </c>
      <c r="H5852" s="21">
        <v>1716</v>
      </c>
    </row>
    <row r="5853" spans="1:8" x14ac:dyDescent="0.25">
      <c r="A5853" s="21">
        <v>2035</v>
      </c>
      <c r="B5853" s="21">
        <v>5</v>
      </c>
      <c r="C5853" s="21">
        <v>1</v>
      </c>
      <c r="D5853" s="21" t="s">
        <v>69</v>
      </c>
      <c r="E5853" s="21" t="s">
        <v>70</v>
      </c>
      <c r="F5853" s="21" t="s">
        <v>72</v>
      </c>
      <c r="G5853" s="21">
        <v>4</v>
      </c>
      <c r="H5853" s="21">
        <v>890</v>
      </c>
    </row>
    <row r="5854" spans="1:8" x14ac:dyDescent="0.25">
      <c r="A5854" s="21">
        <v>2035</v>
      </c>
      <c r="B5854" s="21">
        <v>5</v>
      </c>
      <c r="C5854" s="21">
        <v>1</v>
      </c>
      <c r="D5854" s="21" t="s">
        <v>69</v>
      </c>
      <c r="E5854" s="21" t="s">
        <v>74</v>
      </c>
      <c r="F5854" s="21" t="s">
        <v>71</v>
      </c>
      <c r="G5854" s="21">
        <v>3</v>
      </c>
      <c r="H5854" s="21">
        <v>1</v>
      </c>
    </row>
    <row r="5855" spans="1:8" x14ac:dyDescent="0.25">
      <c r="A5855" s="21">
        <v>2035</v>
      </c>
      <c r="B5855" s="21">
        <v>5</v>
      </c>
      <c r="C5855" s="21">
        <v>1</v>
      </c>
      <c r="D5855" s="21" t="s">
        <v>69</v>
      </c>
      <c r="E5855" s="21" t="s">
        <v>74</v>
      </c>
      <c r="F5855" s="21" t="s">
        <v>72</v>
      </c>
      <c r="G5855" s="21">
        <v>1</v>
      </c>
      <c r="H5855" s="21">
        <v>1</v>
      </c>
    </row>
    <row r="5856" spans="1:8" x14ac:dyDescent="0.25">
      <c r="A5856" s="21">
        <v>2035</v>
      </c>
      <c r="B5856" s="21">
        <v>5</v>
      </c>
      <c r="C5856" s="21">
        <v>1</v>
      </c>
      <c r="D5856" s="21" t="s">
        <v>69</v>
      </c>
      <c r="E5856" s="21" t="s">
        <v>74</v>
      </c>
      <c r="F5856" s="21" t="s">
        <v>72</v>
      </c>
      <c r="G5856" s="21">
        <v>2</v>
      </c>
      <c r="H5856" s="21">
        <v>1</v>
      </c>
    </row>
    <row r="5857" spans="1:8" x14ac:dyDescent="0.25">
      <c r="A5857" s="21">
        <v>2035</v>
      </c>
      <c r="B5857" s="21">
        <v>5</v>
      </c>
      <c r="C5857" s="21">
        <v>1</v>
      </c>
      <c r="D5857" s="21" t="s">
        <v>69</v>
      </c>
      <c r="E5857" s="21" t="s">
        <v>73</v>
      </c>
      <c r="F5857" s="21" t="s">
        <v>71</v>
      </c>
      <c r="G5857" s="21">
        <v>0</v>
      </c>
      <c r="H5857" s="21">
        <v>2</v>
      </c>
    </row>
    <row r="5858" spans="1:8" x14ac:dyDescent="0.25">
      <c r="A5858" s="21">
        <v>2035</v>
      </c>
      <c r="B5858" s="21">
        <v>5</v>
      </c>
      <c r="C5858" s="21">
        <v>1</v>
      </c>
      <c r="D5858" s="21" t="s">
        <v>69</v>
      </c>
      <c r="E5858" s="21" t="s">
        <v>73</v>
      </c>
      <c r="F5858" s="21" t="s">
        <v>71</v>
      </c>
      <c r="G5858" s="21">
        <v>1</v>
      </c>
      <c r="H5858" s="21">
        <v>13</v>
      </c>
    </row>
    <row r="5859" spans="1:8" x14ac:dyDescent="0.25">
      <c r="A5859" s="21">
        <v>2035</v>
      </c>
      <c r="B5859" s="21">
        <v>5</v>
      </c>
      <c r="C5859" s="21">
        <v>1</v>
      </c>
      <c r="D5859" s="21" t="s">
        <v>69</v>
      </c>
      <c r="E5859" s="21" t="s">
        <v>73</v>
      </c>
      <c r="F5859" s="21" t="s">
        <v>71</v>
      </c>
      <c r="G5859" s="21">
        <v>2</v>
      </c>
      <c r="H5859" s="21">
        <v>54</v>
      </c>
    </row>
    <row r="5860" spans="1:8" x14ac:dyDescent="0.25">
      <c r="A5860" s="21">
        <v>2035</v>
      </c>
      <c r="B5860" s="21">
        <v>5</v>
      </c>
      <c r="C5860" s="21">
        <v>1</v>
      </c>
      <c r="D5860" s="21" t="s">
        <v>69</v>
      </c>
      <c r="E5860" s="21" t="s">
        <v>73</v>
      </c>
      <c r="F5860" s="21" t="s">
        <v>71</v>
      </c>
      <c r="G5860" s="21">
        <v>3</v>
      </c>
      <c r="H5860" s="21">
        <v>29</v>
      </c>
    </row>
    <row r="5861" spans="1:8" x14ac:dyDescent="0.25">
      <c r="A5861" s="21">
        <v>2035</v>
      </c>
      <c r="B5861" s="21">
        <v>5</v>
      </c>
      <c r="C5861" s="21">
        <v>1</v>
      </c>
      <c r="D5861" s="21" t="s">
        <v>69</v>
      </c>
      <c r="E5861" s="21" t="s">
        <v>73</v>
      </c>
      <c r="F5861" s="21" t="s">
        <v>71</v>
      </c>
      <c r="G5861" s="21">
        <v>4</v>
      </c>
      <c r="H5861" s="21">
        <v>28</v>
      </c>
    </row>
    <row r="5862" spans="1:8" x14ac:dyDescent="0.25">
      <c r="A5862" s="21">
        <v>2035</v>
      </c>
      <c r="B5862" s="21">
        <v>5</v>
      </c>
      <c r="C5862" s="21">
        <v>1</v>
      </c>
      <c r="D5862" s="21" t="s">
        <v>69</v>
      </c>
      <c r="E5862" s="21" t="s">
        <v>73</v>
      </c>
      <c r="F5862" s="21" t="s">
        <v>72</v>
      </c>
      <c r="G5862" s="21">
        <v>0</v>
      </c>
      <c r="H5862" s="21">
        <v>67</v>
      </c>
    </row>
    <row r="5863" spans="1:8" x14ac:dyDescent="0.25">
      <c r="A5863" s="21">
        <v>2035</v>
      </c>
      <c r="B5863" s="21">
        <v>5</v>
      </c>
      <c r="C5863" s="21">
        <v>1</v>
      </c>
      <c r="D5863" s="21" t="s">
        <v>69</v>
      </c>
      <c r="E5863" s="21" t="s">
        <v>73</v>
      </c>
      <c r="F5863" s="21" t="s">
        <v>72</v>
      </c>
      <c r="G5863" s="21">
        <v>1</v>
      </c>
      <c r="H5863" s="21">
        <v>136</v>
      </c>
    </row>
    <row r="5864" spans="1:8" x14ac:dyDescent="0.25">
      <c r="A5864" s="21">
        <v>2035</v>
      </c>
      <c r="B5864" s="21">
        <v>5</v>
      </c>
      <c r="C5864" s="21">
        <v>1</v>
      </c>
      <c r="D5864" s="21" t="s">
        <v>69</v>
      </c>
      <c r="E5864" s="21" t="s">
        <v>73</v>
      </c>
      <c r="F5864" s="21" t="s">
        <v>72</v>
      </c>
      <c r="G5864" s="21">
        <v>2</v>
      </c>
      <c r="H5864" s="21">
        <v>420</v>
      </c>
    </row>
    <row r="5865" spans="1:8" x14ac:dyDescent="0.25">
      <c r="A5865" s="21">
        <v>2035</v>
      </c>
      <c r="B5865" s="21">
        <v>5</v>
      </c>
      <c r="C5865" s="21">
        <v>1</v>
      </c>
      <c r="D5865" s="21" t="s">
        <v>69</v>
      </c>
      <c r="E5865" s="21" t="s">
        <v>73</v>
      </c>
      <c r="F5865" s="21" t="s">
        <v>72</v>
      </c>
      <c r="G5865" s="21">
        <v>3</v>
      </c>
      <c r="H5865" s="21">
        <v>282</v>
      </c>
    </row>
    <row r="5866" spans="1:8" x14ac:dyDescent="0.25">
      <c r="A5866" s="21">
        <v>2035</v>
      </c>
      <c r="B5866" s="21">
        <v>5</v>
      </c>
      <c r="C5866" s="21">
        <v>1</v>
      </c>
      <c r="D5866" s="21" t="s">
        <v>69</v>
      </c>
      <c r="E5866" s="21" t="s">
        <v>73</v>
      </c>
      <c r="F5866" s="21" t="s">
        <v>72</v>
      </c>
      <c r="G5866" s="21">
        <v>4</v>
      </c>
      <c r="H5866" s="21">
        <v>183</v>
      </c>
    </row>
    <row r="5867" spans="1:8" x14ac:dyDescent="0.25">
      <c r="A5867" s="21">
        <v>2035</v>
      </c>
      <c r="B5867" s="21">
        <v>5</v>
      </c>
      <c r="C5867" s="21">
        <v>1</v>
      </c>
      <c r="D5867" s="21" t="s">
        <v>69</v>
      </c>
      <c r="E5867" s="21" t="s">
        <v>76</v>
      </c>
      <c r="F5867" s="21" t="s">
        <v>71</v>
      </c>
      <c r="G5867" s="21">
        <v>0</v>
      </c>
      <c r="H5867" s="21">
        <v>1</v>
      </c>
    </row>
    <row r="5868" spans="1:8" x14ac:dyDescent="0.25">
      <c r="A5868" s="21">
        <v>2035</v>
      </c>
      <c r="B5868" s="21">
        <v>5</v>
      </c>
      <c r="C5868" s="21">
        <v>1</v>
      </c>
      <c r="D5868" s="21" t="s">
        <v>69</v>
      </c>
      <c r="E5868" s="21" t="s">
        <v>76</v>
      </c>
      <c r="F5868" s="21" t="s">
        <v>71</v>
      </c>
      <c r="G5868" s="21">
        <v>1</v>
      </c>
      <c r="H5868" s="21">
        <v>3</v>
      </c>
    </row>
    <row r="5869" spans="1:8" x14ac:dyDescent="0.25">
      <c r="A5869" s="21">
        <v>2035</v>
      </c>
      <c r="B5869" s="21">
        <v>5</v>
      </c>
      <c r="C5869" s="21">
        <v>1</v>
      </c>
      <c r="D5869" s="21" t="s">
        <v>69</v>
      </c>
      <c r="E5869" s="21" t="s">
        <v>76</v>
      </c>
      <c r="F5869" s="21" t="s">
        <v>71</v>
      </c>
      <c r="G5869" s="21">
        <v>2</v>
      </c>
      <c r="H5869" s="21">
        <v>7</v>
      </c>
    </row>
    <row r="5870" spans="1:8" x14ac:dyDescent="0.25">
      <c r="A5870" s="21">
        <v>2035</v>
      </c>
      <c r="B5870" s="21">
        <v>5</v>
      </c>
      <c r="C5870" s="21">
        <v>1</v>
      </c>
      <c r="D5870" s="21" t="s">
        <v>69</v>
      </c>
      <c r="E5870" s="21" t="s">
        <v>76</v>
      </c>
      <c r="F5870" s="21" t="s">
        <v>71</v>
      </c>
      <c r="G5870" s="21">
        <v>3</v>
      </c>
      <c r="H5870" s="21">
        <v>1</v>
      </c>
    </row>
    <row r="5871" spans="1:8" x14ac:dyDescent="0.25">
      <c r="A5871" s="21">
        <v>2035</v>
      </c>
      <c r="B5871" s="21">
        <v>5</v>
      </c>
      <c r="C5871" s="21">
        <v>1</v>
      </c>
      <c r="D5871" s="21" t="s">
        <v>69</v>
      </c>
      <c r="E5871" s="21" t="s">
        <v>76</v>
      </c>
      <c r="F5871" s="21" t="s">
        <v>71</v>
      </c>
      <c r="G5871" s="21">
        <v>4</v>
      </c>
      <c r="H5871" s="21">
        <v>1</v>
      </c>
    </row>
    <row r="5872" spans="1:8" x14ac:dyDescent="0.25">
      <c r="A5872" s="21">
        <v>2035</v>
      </c>
      <c r="B5872" s="21">
        <v>5</v>
      </c>
      <c r="C5872" s="21">
        <v>1</v>
      </c>
      <c r="D5872" s="21" t="s">
        <v>69</v>
      </c>
      <c r="E5872" s="21" t="s">
        <v>76</v>
      </c>
      <c r="F5872" s="21" t="s">
        <v>72</v>
      </c>
      <c r="G5872" s="21">
        <v>0</v>
      </c>
      <c r="H5872" s="21">
        <v>198</v>
      </c>
    </row>
    <row r="5873" spans="1:8" x14ac:dyDescent="0.25">
      <c r="A5873" s="21">
        <v>2035</v>
      </c>
      <c r="B5873" s="21">
        <v>5</v>
      </c>
      <c r="C5873" s="21">
        <v>1</v>
      </c>
      <c r="D5873" s="21" t="s">
        <v>69</v>
      </c>
      <c r="E5873" s="21" t="s">
        <v>76</v>
      </c>
      <c r="F5873" s="21" t="s">
        <v>72</v>
      </c>
      <c r="G5873" s="21">
        <v>1</v>
      </c>
      <c r="H5873" s="21">
        <v>137</v>
      </c>
    </row>
    <row r="5874" spans="1:8" x14ac:dyDescent="0.25">
      <c r="A5874" s="21">
        <v>2035</v>
      </c>
      <c r="B5874" s="21">
        <v>5</v>
      </c>
      <c r="C5874" s="21">
        <v>1</v>
      </c>
      <c r="D5874" s="21" t="s">
        <v>69</v>
      </c>
      <c r="E5874" s="21" t="s">
        <v>76</v>
      </c>
      <c r="F5874" s="21" t="s">
        <v>72</v>
      </c>
      <c r="G5874" s="21">
        <v>2</v>
      </c>
      <c r="H5874" s="21">
        <v>205</v>
      </c>
    </row>
    <row r="5875" spans="1:8" x14ac:dyDescent="0.25">
      <c r="A5875" s="21">
        <v>2035</v>
      </c>
      <c r="B5875" s="21">
        <v>5</v>
      </c>
      <c r="C5875" s="21">
        <v>1</v>
      </c>
      <c r="D5875" s="21" t="s">
        <v>69</v>
      </c>
      <c r="E5875" s="21" t="s">
        <v>76</v>
      </c>
      <c r="F5875" s="21" t="s">
        <v>72</v>
      </c>
      <c r="G5875" s="21">
        <v>3</v>
      </c>
      <c r="H5875" s="21">
        <v>96</v>
      </c>
    </row>
    <row r="5876" spans="1:8" x14ac:dyDescent="0.25">
      <c r="A5876" s="21">
        <v>2035</v>
      </c>
      <c r="B5876" s="21">
        <v>5</v>
      </c>
      <c r="C5876" s="21">
        <v>1</v>
      </c>
      <c r="D5876" s="21" t="s">
        <v>69</v>
      </c>
      <c r="E5876" s="21" t="s">
        <v>76</v>
      </c>
      <c r="F5876" s="21" t="s">
        <v>72</v>
      </c>
      <c r="G5876" s="21">
        <v>4</v>
      </c>
      <c r="H5876" s="21">
        <v>56</v>
      </c>
    </row>
    <row r="5877" spans="1:8" x14ac:dyDescent="0.25">
      <c r="A5877" s="21">
        <v>2035</v>
      </c>
      <c r="B5877" s="21">
        <v>5</v>
      </c>
      <c r="C5877" s="21">
        <v>1</v>
      </c>
      <c r="D5877" s="21" t="s">
        <v>77</v>
      </c>
      <c r="E5877" s="21" t="s">
        <v>70</v>
      </c>
      <c r="F5877" s="21" t="s">
        <v>71</v>
      </c>
      <c r="G5877" s="21">
        <v>0</v>
      </c>
      <c r="H5877" s="21">
        <v>88</v>
      </c>
    </row>
    <row r="5878" spans="1:8" x14ac:dyDescent="0.25">
      <c r="A5878" s="21">
        <v>2035</v>
      </c>
      <c r="B5878" s="21">
        <v>5</v>
      </c>
      <c r="C5878" s="21">
        <v>1</v>
      </c>
      <c r="D5878" s="21" t="s">
        <v>77</v>
      </c>
      <c r="E5878" s="21" t="s">
        <v>70</v>
      </c>
      <c r="F5878" s="21" t="s">
        <v>71</v>
      </c>
      <c r="G5878" s="21">
        <v>1</v>
      </c>
      <c r="H5878" s="21">
        <v>1501</v>
      </c>
    </row>
    <row r="5879" spans="1:8" x14ac:dyDescent="0.25">
      <c r="A5879" s="21">
        <v>2035</v>
      </c>
      <c r="B5879" s="21">
        <v>5</v>
      </c>
      <c r="C5879" s="21">
        <v>1</v>
      </c>
      <c r="D5879" s="21" t="s">
        <v>77</v>
      </c>
      <c r="E5879" s="21" t="s">
        <v>70</v>
      </c>
      <c r="F5879" s="21" t="s">
        <v>71</v>
      </c>
      <c r="G5879" s="21">
        <v>2</v>
      </c>
      <c r="H5879" s="21">
        <v>4783</v>
      </c>
    </row>
    <row r="5880" spans="1:8" x14ac:dyDescent="0.25">
      <c r="A5880" s="21">
        <v>2035</v>
      </c>
      <c r="B5880" s="21">
        <v>5</v>
      </c>
      <c r="C5880" s="21">
        <v>1</v>
      </c>
      <c r="D5880" s="21" t="s">
        <v>77</v>
      </c>
      <c r="E5880" s="21" t="s">
        <v>70</v>
      </c>
      <c r="F5880" s="21" t="s">
        <v>71</v>
      </c>
      <c r="G5880" s="21">
        <v>3</v>
      </c>
      <c r="H5880" s="21">
        <v>2335</v>
      </c>
    </row>
    <row r="5881" spans="1:8" x14ac:dyDescent="0.25">
      <c r="A5881" s="21">
        <v>2035</v>
      </c>
      <c r="B5881" s="21">
        <v>5</v>
      </c>
      <c r="C5881" s="21">
        <v>1</v>
      </c>
      <c r="D5881" s="21" t="s">
        <v>77</v>
      </c>
      <c r="E5881" s="21" t="s">
        <v>70</v>
      </c>
      <c r="F5881" s="21" t="s">
        <v>71</v>
      </c>
      <c r="G5881" s="21">
        <v>4</v>
      </c>
      <c r="H5881" s="21">
        <v>1163</v>
      </c>
    </row>
    <row r="5882" spans="1:8" x14ac:dyDescent="0.25">
      <c r="A5882" s="21">
        <v>2035</v>
      </c>
      <c r="B5882" s="21">
        <v>5</v>
      </c>
      <c r="C5882" s="21">
        <v>1</v>
      </c>
      <c r="D5882" s="21" t="s">
        <v>77</v>
      </c>
      <c r="E5882" s="21" t="s">
        <v>70</v>
      </c>
      <c r="F5882" s="21" t="s">
        <v>72</v>
      </c>
      <c r="G5882" s="21">
        <v>0</v>
      </c>
      <c r="H5882" s="21">
        <v>64</v>
      </c>
    </row>
    <row r="5883" spans="1:8" x14ac:dyDescent="0.25">
      <c r="A5883" s="21">
        <v>2035</v>
      </c>
      <c r="B5883" s="21">
        <v>5</v>
      </c>
      <c r="C5883" s="21">
        <v>1</v>
      </c>
      <c r="D5883" s="21" t="s">
        <v>77</v>
      </c>
      <c r="E5883" s="21" t="s">
        <v>70</v>
      </c>
      <c r="F5883" s="21" t="s">
        <v>72</v>
      </c>
      <c r="G5883" s="21">
        <v>1</v>
      </c>
      <c r="H5883" s="21">
        <v>1212</v>
      </c>
    </row>
    <row r="5884" spans="1:8" x14ac:dyDescent="0.25">
      <c r="A5884" s="21">
        <v>2035</v>
      </c>
      <c r="B5884" s="21">
        <v>5</v>
      </c>
      <c r="C5884" s="21">
        <v>1</v>
      </c>
      <c r="D5884" s="21" t="s">
        <v>77</v>
      </c>
      <c r="E5884" s="21" t="s">
        <v>70</v>
      </c>
      <c r="F5884" s="21" t="s">
        <v>72</v>
      </c>
      <c r="G5884" s="21">
        <v>2</v>
      </c>
      <c r="H5884" s="21">
        <v>3759</v>
      </c>
    </row>
    <row r="5885" spans="1:8" x14ac:dyDescent="0.25">
      <c r="A5885" s="21">
        <v>2035</v>
      </c>
      <c r="B5885" s="21">
        <v>5</v>
      </c>
      <c r="C5885" s="21">
        <v>1</v>
      </c>
      <c r="D5885" s="21" t="s">
        <v>77</v>
      </c>
      <c r="E5885" s="21" t="s">
        <v>70</v>
      </c>
      <c r="F5885" s="21" t="s">
        <v>72</v>
      </c>
      <c r="G5885" s="21">
        <v>3</v>
      </c>
      <c r="H5885" s="21">
        <v>2086</v>
      </c>
    </row>
    <row r="5886" spans="1:8" x14ac:dyDescent="0.25">
      <c r="A5886" s="21">
        <v>2035</v>
      </c>
      <c r="B5886" s="21">
        <v>5</v>
      </c>
      <c r="C5886" s="21">
        <v>1</v>
      </c>
      <c r="D5886" s="21" t="s">
        <v>77</v>
      </c>
      <c r="E5886" s="21" t="s">
        <v>70</v>
      </c>
      <c r="F5886" s="21" t="s">
        <v>72</v>
      </c>
      <c r="G5886" s="21">
        <v>4</v>
      </c>
      <c r="H5886" s="21">
        <v>1025</v>
      </c>
    </row>
    <row r="5887" spans="1:8" x14ac:dyDescent="0.25">
      <c r="A5887" s="21">
        <v>2035</v>
      </c>
      <c r="B5887" s="21">
        <v>5</v>
      </c>
      <c r="C5887" s="21">
        <v>1</v>
      </c>
      <c r="D5887" s="21" t="s">
        <v>77</v>
      </c>
      <c r="E5887" s="21" t="s">
        <v>74</v>
      </c>
      <c r="F5887" s="21" t="s">
        <v>71</v>
      </c>
      <c r="G5887" s="21">
        <v>0</v>
      </c>
      <c r="H5887" s="21">
        <v>2</v>
      </c>
    </row>
    <row r="5888" spans="1:8" x14ac:dyDescent="0.25">
      <c r="A5888" s="21">
        <v>2035</v>
      </c>
      <c r="B5888" s="21">
        <v>5</v>
      </c>
      <c r="C5888" s="21">
        <v>1</v>
      </c>
      <c r="D5888" s="21" t="s">
        <v>77</v>
      </c>
      <c r="E5888" s="21" t="s">
        <v>74</v>
      </c>
      <c r="F5888" s="21" t="s">
        <v>71</v>
      </c>
      <c r="G5888" s="21">
        <v>1</v>
      </c>
      <c r="H5888" s="21">
        <v>7</v>
      </c>
    </row>
    <row r="5889" spans="1:8" x14ac:dyDescent="0.25">
      <c r="A5889" s="21">
        <v>2035</v>
      </c>
      <c r="B5889" s="21">
        <v>5</v>
      </c>
      <c r="C5889" s="21">
        <v>1</v>
      </c>
      <c r="D5889" s="21" t="s">
        <v>77</v>
      </c>
      <c r="E5889" s="21" t="s">
        <v>74</v>
      </c>
      <c r="F5889" s="21" t="s">
        <v>71</v>
      </c>
      <c r="G5889" s="21">
        <v>2</v>
      </c>
      <c r="H5889" s="21">
        <v>16</v>
      </c>
    </row>
    <row r="5890" spans="1:8" x14ac:dyDescent="0.25">
      <c r="A5890" s="21">
        <v>2035</v>
      </c>
      <c r="B5890" s="21">
        <v>5</v>
      </c>
      <c r="C5890" s="21">
        <v>1</v>
      </c>
      <c r="D5890" s="21" t="s">
        <v>77</v>
      </c>
      <c r="E5890" s="21" t="s">
        <v>74</v>
      </c>
      <c r="F5890" s="21" t="s">
        <v>71</v>
      </c>
      <c r="G5890" s="21">
        <v>3</v>
      </c>
      <c r="H5890" s="21">
        <v>8</v>
      </c>
    </row>
    <row r="5891" spans="1:8" x14ac:dyDescent="0.25">
      <c r="A5891" s="21">
        <v>2035</v>
      </c>
      <c r="B5891" s="21">
        <v>5</v>
      </c>
      <c r="C5891" s="21">
        <v>1</v>
      </c>
      <c r="D5891" s="21" t="s">
        <v>77</v>
      </c>
      <c r="E5891" s="21" t="s">
        <v>74</v>
      </c>
      <c r="F5891" s="21" t="s">
        <v>71</v>
      </c>
      <c r="G5891" s="21">
        <v>4</v>
      </c>
      <c r="H5891" s="21">
        <v>2</v>
      </c>
    </row>
    <row r="5892" spans="1:8" x14ac:dyDescent="0.25">
      <c r="A5892" s="21">
        <v>2035</v>
      </c>
      <c r="B5892" s="21">
        <v>5</v>
      </c>
      <c r="C5892" s="21">
        <v>1</v>
      </c>
      <c r="D5892" s="21" t="s">
        <v>77</v>
      </c>
      <c r="E5892" s="21" t="s">
        <v>74</v>
      </c>
      <c r="F5892" s="21" t="s">
        <v>72</v>
      </c>
      <c r="G5892" s="21">
        <v>0</v>
      </c>
      <c r="H5892" s="21">
        <v>1</v>
      </c>
    </row>
    <row r="5893" spans="1:8" x14ac:dyDescent="0.25">
      <c r="A5893" s="21">
        <v>2035</v>
      </c>
      <c r="B5893" s="21">
        <v>5</v>
      </c>
      <c r="C5893" s="21">
        <v>1</v>
      </c>
      <c r="D5893" s="21" t="s">
        <v>77</v>
      </c>
      <c r="E5893" s="21" t="s">
        <v>74</v>
      </c>
      <c r="F5893" s="21" t="s">
        <v>72</v>
      </c>
      <c r="G5893" s="21">
        <v>2</v>
      </c>
      <c r="H5893" s="21">
        <v>2</v>
      </c>
    </row>
    <row r="5894" spans="1:8" x14ac:dyDescent="0.25">
      <c r="A5894" s="21">
        <v>2035</v>
      </c>
      <c r="B5894" s="21">
        <v>5</v>
      </c>
      <c r="C5894" s="21">
        <v>1</v>
      </c>
      <c r="D5894" s="21" t="s">
        <v>77</v>
      </c>
      <c r="E5894" s="21" t="s">
        <v>74</v>
      </c>
      <c r="F5894" s="21" t="s">
        <v>72</v>
      </c>
      <c r="G5894" s="21">
        <v>3</v>
      </c>
      <c r="H5894" s="21">
        <v>2</v>
      </c>
    </row>
    <row r="5895" spans="1:8" x14ac:dyDescent="0.25">
      <c r="A5895" s="21">
        <v>2035</v>
      </c>
      <c r="B5895" s="21">
        <v>5</v>
      </c>
      <c r="C5895" s="21">
        <v>1</v>
      </c>
      <c r="D5895" s="21" t="s">
        <v>77</v>
      </c>
      <c r="E5895" s="21" t="s">
        <v>73</v>
      </c>
      <c r="F5895" s="21" t="s">
        <v>71</v>
      </c>
      <c r="G5895" s="21">
        <v>0</v>
      </c>
      <c r="H5895" s="21">
        <v>86</v>
      </c>
    </row>
    <row r="5896" spans="1:8" x14ac:dyDescent="0.25">
      <c r="A5896" s="21">
        <v>2035</v>
      </c>
      <c r="B5896" s="21">
        <v>5</v>
      </c>
      <c r="C5896" s="21">
        <v>1</v>
      </c>
      <c r="D5896" s="21" t="s">
        <v>77</v>
      </c>
      <c r="E5896" s="21" t="s">
        <v>73</v>
      </c>
      <c r="F5896" s="21" t="s">
        <v>71</v>
      </c>
      <c r="G5896" s="21">
        <v>1</v>
      </c>
      <c r="H5896" s="21">
        <v>1287</v>
      </c>
    </row>
    <row r="5897" spans="1:8" x14ac:dyDescent="0.25">
      <c r="A5897" s="21">
        <v>2035</v>
      </c>
      <c r="B5897" s="21">
        <v>5</v>
      </c>
      <c r="C5897" s="21">
        <v>1</v>
      </c>
      <c r="D5897" s="21" t="s">
        <v>77</v>
      </c>
      <c r="E5897" s="21" t="s">
        <v>73</v>
      </c>
      <c r="F5897" s="21" t="s">
        <v>71</v>
      </c>
      <c r="G5897" s="21">
        <v>2</v>
      </c>
      <c r="H5897" s="21">
        <v>2999</v>
      </c>
    </row>
    <row r="5898" spans="1:8" x14ac:dyDescent="0.25">
      <c r="A5898" s="21">
        <v>2035</v>
      </c>
      <c r="B5898" s="21">
        <v>5</v>
      </c>
      <c r="C5898" s="21">
        <v>1</v>
      </c>
      <c r="D5898" s="21" t="s">
        <v>77</v>
      </c>
      <c r="E5898" s="21" t="s">
        <v>73</v>
      </c>
      <c r="F5898" s="21" t="s">
        <v>71</v>
      </c>
      <c r="G5898" s="21">
        <v>3</v>
      </c>
      <c r="H5898" s="21">
        <v>1755</v>
      </c>
    </row>
    <row r="5899" spans="1:8" x14ac:dyDescent="0.25">
      <c r="A5899" s="21">
        <v>2035</v>
      </c>
      <c r="B5899" s="21">
        <v>5</v>
      </c>
      <c r="C5899" s="21">
        <v>1</v>
      </c>
      <c r="D5899" s="21" t="s">
        <v>77</v>
      </c>
      <c r="E5899" s="21" t="s">
        <v>73</v>
      </c>
      <c r="F5899" s="21" t="s">
        <v>71</v>
      </c>
      <c r="G5899" s="21">
        <v>4</v>
      </c>
      <c r="H5899" s="21">
        <v>1316</v>
      </c>
    </row>
    <row r="5900" spans="1:8" x14ac:dyDescent="0.25">
      <c r="A5900" s="21">
        <v>2035</v>
      </c>
      <c r="B5900" s="21">
        <v>5</v>
      </c>
      <c r="C5900" s="21">
        <v>1</v>
      </c>
      <c r="D5900" s="21" t="s">
        <v>77</v>
      </c>
      <c r="E5900" s="21" t="s">
        <v>73</v>
      </c>
      <c r="F5900" s="21" t="s">
        <v>72</v>
      </c>
      <c r="G5900" s="21">
        <v>0</v>
      </c>
      <c r="H5900" s="21">
        <v>46</v>
      </c>
    </row>
    <row r="5901" spans="1:8" x14ac:dyDescent="0.25">
      <c r="A5901" s="21">
        <v>2035</v>
      </c>
      <c r="B5901" s="21">
        <v>5</v>
      </c>
      <c r="C5901" s="21">
        <v>1</v>
      </c>
      <c r="D5901" s="21" t="s">
        <v>77</v>
      </c>
      <c r="E5901" s="21" t="s">
        <v>73</v>
      </c>
      <c r="F5901" s="21" t="s">
        <v>72</v>
      </c>
      <c r="G5901" s="21">
        <v>1</v>
      </c>
      <c r="H5901" s="21">
        <v>147</v>
      </c>
    </row>
    <row r="5902" spans="1:8" x14ac:dyDescent="0.25">
      <c r="A5902" s="21">
        <v>2035</v>
      </c>
      <c r="B5902" s="21">
        <v>5</v>
      </c>
      <c r="C5902" s="21">
        <v>1</v>
      </c>
      <c r="D5902" s="21" t="s">
        <v>77</v>
      </c>
      <c r="E5902" s="21" t="s">
        <v>73</v>
      </c>
      <c r="F5902" s="21" t="s">
        <v>72</v>
      </c>
      <c r="G5902" s="21">
        <v>2</v>
      </c>
      <c r="H5902" s="21">
        <v>442</v>
      </c>
    </row>
    <row r="5903" spans="1:8" x14ac:dyDescent="0.25">
      <c r="A5903" s="21">
        <v>2035</v>
      </c>
      <c r="B5903" s="21">
        <v>5</v>
      </c>
      <c r="C5903" s="21">
        <v>1</v>
      </c>
      <c r="D5903" s="21" t="s">
        <v>77</v>
      </c>
      <c r="E5903" s="21" t="s">
        <v>73</v>
      </c>
      <c r="F5903" s="21" t="s">
        <v>72</v>
      </c>
      <c r="G5903" s="21">
        <v>3</v>
      </c>
      <c r="H5903" s="21">
        <v>355</v>
      </c>
    </row>
    <row r="5904" spans="1:8" x14ac:dyDescent="0.25">
      <c r="A5904" s="21">
        <v>2035</v>
      </c>
      <c r="B5904" s="21">
        <v>5</v>
      </c>
      <c r="C5904" s="21">
        <v>1</v>
      </c>
      <c r="D5904" s="21" t="s">
        <v>77</v>
      </c>
      <c r="E5904" s="21" t="s">
        <v>73</v>
      </c>
      <c r="F5904" s="21" t="s">
        <v>72</v>
      </c>
      <c r="G5904" s="21">
        <v>4</v>
      </c>
      <c r="H5904" s="21">
        <v>232</v>
      </c>
    </row>
    <row r="5905" spans="1:8" x14ac:dyDescent="0.25">
      <c r="A5905" s="21">
        <v>2035</v>
      </c>
      <c r="B5905" s="21">
        <v>5</v>
      </c>
      <c r="C5905" s="21">
        <v>1</v>
      </c>
      <c r="D5905" s="21" t="s">
        <v>77</v>
      </c>
      <c r="E5905" s="21" t="s">
        <v>76</v>
      </c>
      <c r="F5905" s="21" t="s">
        <v>71</v>
      </c>
      <c r="G5905" s="21">
        <v>0</v>
      </c>
      <c r="H5905" s="21">
        <v>67</v>
      </c>
    </row>
    <row r="5906" spans="1:8" x14ac:dyDescent="0.25">
      <c r="A5906" s="21">
        <v>2035</v>
      </c>
      <c r="B5906" s="21">
        <v>5</v>
      </c>
      <c r="C5906" s="21">
        <v>1</v>
      </c>
      <c r="D5906" s="21" t="s">
        <v>77</v>
      </c>
      <c r="E5906" s="21" t="s">
        <v>76</v>
      </c>
      <c r="F5906" s="21" t="s">
        <v>71</v>
      </c>
      <c r="G5906" s="21">
        <v>1</v>
      </c>
      <c r="H5906" s="21">
        <v>70</v>
      </c>
    </row>
    <row r="5907" spans="1:8" x14ac:dyDescent="0.25">
      <c r="A5907" s="21">
        <v>2035</v>
      </c>
      <c r="B5907" s="21">
        <v>5</v>
      </c>
      <c r="C5907" s="21">
        <v>1</v>
      </c>
      <c r="D5907" s="21" t="s">
        <v>77</v>
      </c>
      <c r="E5907" s="21" t="s">
        <v>76</v>
      </c>
      <c r="F5907" s="21" t="s">
        <v>71</v>
      </c>
      <c r="G5907" s="21">
        <v>2</v>
      </c>
      <c r="H5907" s="21">
        <v>116</v>
      </c>
    </row>
    <row r="5908" spans="1:8" x14ac:dyDescent="0.25">
      <c r="A5908" s="21">
        <v>2035</v>
      </c>
      <c r="B5908" s="21">
        <v>5</v>
      </c>
      <c r="C5908" s="21">
        <v>1</v>
      </c>
      <c r="D5908" s="21" t="s">
        <v>77</v>
      </c>
      <c r="E5908" s="21" t="s">
        <v>76</v>
      </c>
      <c r="F5908" s="21" t="s">
        <v>71</v>
      </c>
      <c r="G5908" s="21">
        <v>3</v>
      </c>
      <c r="H5908" s="21">
        <v>70</v>
      </c>
    </row>
    <row r="5909" spans="1:8" x14ac:dyDescent="0.25">
      <c r="A5909" s="21">
        <v>2035</v>
      </c>
      <c r="B5909" s="21">
        <v>5</v>
      </c>
      <c r="C5909" s="21">
        <v>1</v>
      </c>
      <c r="D5909" s="21" t="s">
        <v>77</v>
      </c>
      <c r="E5909" s="21" t="s">
        <v>76</v>
      </c>
      <c r="F5909" s="21" t="s">
        <v>71</v>
      </c>
      <c r="G5909" s="21">
        <v>4</v>
      </c>
      <c r="H5909" s="21">
        <v>69</v>
      </c>
    </row>
    <row r="5910" spans="1:8" x14ac:dyDescent="0.25">
      <c r="A5910" s="21">
        <v>2035</v>
      </c>
      <c r="B5910" s="21">
        <v>5</v>
      </c>
      <c r="C5910" s="21">
        <v>1</v>
      </c>
      <c r="D5910" s="21" t="s">
        <v>77</v>
      </c>
      <c r="E5910" s="21" t="s">
        <v>76</v>
      </c>
      <c r="F5910" s="21" t="s">
        <v>72</v>
      </c>
      <c r="G5910" s="21">
        <v>0</v>
      </c>
      <c r="H5910" s="21">
        <v>110</v>
      </c>
    </row>
    <row r="5911" spans="1:8" x14ac:dyDescent="0.25">
      <c r="A5911" s="21">
        <v>2035</v>
      </c>
      <c r="B5911" s="21">
        <v>5</v>
      </c>
      <c r="C5911" s="21">
        <v>1</v>
      </c>
      <c r="D5911" s="21" t="s">
        <v>77</v>
      </c>
      <c r="E5911" s="21" t="s">
        <v>76</v>
      </c>
      <c r="F5911" s="21" t="s">
        <v>72</v>
      </c>
      <c r="G5911" s="21">
        <v>1</v>
      </c>
      <c r="H5911" s="21">
        <v>122</v>
      </c>
    </row>
    <row r="5912" spans="1:8" x14ac:dyDescent="0.25">
      <c r="A5912" s="21">
        <v>2035</v>
      </c>
      <c r="B5912" s="21">
        <v>5</v>
      </c>
      <c r="C5912" s="21">
        <v>1</v>
      </c>
      <c r="D5912" s="21" t="s">
        <v>77</v>
      </c>
      <c r="E5912" s="21" t="s">
        <v>76</v>
      </c>
      <c r="F5912" s="21" t="s">
        <v>72</v>
      </c>
      <c r="G5912" s="21">
        <v>2</v>
      </c>
      <c r="H5912" s="21">
        <v>151</v>
      </c>
    </row>
    <row r="5913" spans="1:8" x14ac:dyDescent="0.25">
      <c r="A5913" s="21">
        <v>2035</v>
      </c>
      <c r="B5913" s="21">
        <v>5</v>
      </c>
      <c r="C5913" s="21">
        <v>1</v>
      </c>
      <c r="D5913" s="21" t="s">
        <v>77</v>
      </c>
      <c r="E5913" s="21" t="s">
        <v>76</v>
      </c>
      <c r="F5913" s="21" t="s">
        <v>72</v>
      </c>
      <c r="G5913" s="21">
        <v>3</v>
      </c>
      <c r="H5913" s="21">
        <v>82</v>
      </c>
    </row>
    <row r="5914" spans="1:8" x14ac:dyDescent="0.25">
      <c r="A5914" s="21">
        <v>2035</v>
      </c>
      <c r="B5914" s="21">
        <v>5</v>
      </c>
      <c r="C5914" s="21">
        <v>1</v>
      </c>
      <c r="D5914" s="21" t="s">
        <v>77</v>
      </c>
      <c r="E5914" s="21" t="s">
        <v>76</v>
      </c>
      <c r="F5914" s="21" t="s">
        <v>72</v>
      </c>
      <c r="G5914" s="21">
        <v>4</v>
      </c>
      <c r="H5914" s="21">
        <v>58</v>
      </c>
    </row>
    <row r="5915" spans="1:8" x14ac:dyDescent="0.25">
      <c r="A5915" s="21">
        <v>2035</v>
      </c>
      <c r="B5915" s="21">
        <v>5</v>
      </c>
      <c r="C5915" s="21">
        <v>1</v>
      </c>
      <c r="D5915" s="21" t="s">
        <v>79</v>
      </c>
      <c r="E5915" s="21" t="s">
        <v>70</v>
      </c>
      <c r="F5915" s="21" t="s">
        <v>71</v>
      </c>
      <c r="G5915" s="21">
        <v>0</v>
      </c>
      <c r="H5915" s="21">
        <v>10</v>
      </c>
    </row>
    <row r="5916" spans="1:8" x14ac:dyDescent="0.25">
      <c r="A5916" s="21">
        <v>2035</v>
      </c>
      <c r="B5916" s="21">
        <v>5</v>
      </c>
      <c r="C5916" s="21">
        <v>1</v>
      </c>
      <c r="D5916" s="21" t="s">
        <v>79</v>
      </c>
      <c r="E5916" s="21" t="s">
        <v>70</v>
      </c>
      <c r="F5916" s="21" t="s">
        <v>71</v>
      </c>
      <c r="G5916" s="21">
        <v>1</v>
      </c>
      <c r="H5916" s="21">
        <v>408</v>
      </c>
    </row>
    <row r="5917" spans="1:8" x14ac:dyDescent="0.25">
      <c r="A5917" s="21">
        <v>2035</v>
      </c>
      <c r="B5917" s="21">
        <v>5</v>
      </c>
      <c r="C5917" s="21">
        <v>1</v>
      </c>
      <c r="D5917" s="21" t="s">
        <v>79</v>
      </c>
      <c r="E5917" s="21" t="s">
        <v>70</v>
      </c>
      <c r="F5917" s="21" t="s">
        <v>71</v>
      </c>
      <c r="G5917" s="21">
        <v>2</v>
      </c>
      <c r="H5917" s="21">
        <v>1293</v>
      </c>
    </row>
    <row r="5918" spans="1:8" x14ac:dyDescent="0.25">
      <c r="A5918" s="21">
        <v>2035</v>
      </c>
      <c r="B5918" s="21">
        <v>5</v>
      </c>
      <c r="C5918" s="21">
        <v>1</v>
      </c>
      <c r="D5918" s="21" t="s">
        <v>79</v>
      </c>
      <c r="E5918" s="21" t="s">
        <v>70</v>
      </c>
      <c r="F5918" s="21" t="s">
        <v>71</v>
      </c>
      <c r="G5918" s="21">
        <v>3</v>
      </c>
      <c r="H5918" s="21">
        <v>668</v>
      </c>
    </row>
    <row r="5919" spans="1:8" x14ac:dyDescent="0.25">
      <c r="A5919" s="21">
        <v>2035</v>
      </c>
      <c r="B5919" s="21">
        <v>5</v>
      </c>
      <c r="C5919" s="21">
        <v>1</v>
      </c>
      <c r="D5919" s="21" t="s">
        <v>79</v>
      </c>
      <c r="E5919" s="21" t="s">
        <v>70</v>
      </c>
      <c r="F5919" s="21" t="s">
        <v>71</v>
      </c>
      <c r="G5919" s="21">
        <v>4</v>
      </c>
      <c r="H5919" s="21">
        <v>332</v>
      </c>
    </row>
    <row r="5920" spans="1:8" x14ac:dyDescent="0.25">
      <c r="A5920" s="21">
        <v>2035</v>
      </c>
      <c r="B5920" s="21">
        <v>5</v>
      </c>
      <c r="C5920" s="21">
        <v>1</v>
      </c>
      <c r="D5920" s="21" t="s">
        <v>79</v>
      </c>
      <c r="E5920" s="21" t="s">
        <v>70</v>
      </c>
      <c r="F5920" s="21" t="s">
        <v>72</v>
      </c>
      <c r="G5920" s="21">
        <v>0</v>
      </c>
      <c r="H5920" s="21">
        <v>18</v>
      </c>
    </row>
    <row r="5921" spans="1:8" x14ac:dyDescent="0.25">
      <c r="A5921" s="21">
        <v>2035</v>
      </c>
      <c r="B5921" s="21">
        <v>5</v>
      </c>
      <c r="C5921" s="21">
        <v>1</v>
      </c>
      <c r="D5921" s="21" t="s">
        <v>79</v>
      </c>
      <c r="E5921" s="21" t="s">
        <v>70</v>
      </c>
      <c r="F5921" s="21" t="s">
        <v>72</v>
      </c>
      <c r="G5921" s="21">
        <v>1</v>
      </c>
      <c r="H5921" s="21">
        <v>445</v>
      </c>
    </row>
    <row r="5922" spans="1:8" x14ac:dyDescent="0.25">
      <c r="A5922" s="21">
        <v>2035</v>
      </c>
      <c r="B5922" s="21">
        <v>5</v>
      </c>
      <c r="C5922" s="21">
        <v>1</v>
      </c>
      <c r="D5922" s="21" t="s">
        <v>79</v>
      </c>
      <c r="E5922" s="21" t="s">
        <v>70</v>
      </c>
      <c r="F5922" s="21" t="s">
        <v>72</v>
      </c>
      <c r="G5922" s="21">
        <v>2</v>
      </c>
      <c r="H5922" s="21">
        <v>1388</v>
      </c>
    </row>
    <row r="5923" spans="1:8" x14ac:dyDescent="0.25">
      <c r="A5923" s="21">
        <v>2035</v>
      </c>
      <c r="B5923" s="21">
        <v>5</v>
      </c>
      <c r="C5923" s="21">
        <v>1</v>
      </c>
      <c r="D5923" s="21" t="s">
        <v>79</v>
      </c>
      <c r="E5923" s="21" t="s">
        <v>70</v>
      </c>
      <c r="F5923" s="21" t="s">
        <v>72</v>
      </c>
      <c r="G5923" s="21">
        <v>3</v>
      </c>
      <c r="H5923" s="21">
        <v>707</v>
      </c>
    </row>
    <row r="5924" spans="1:8" x14ac:dyDescent="0.25">
      <c r="A5924" s="21">
        <v>2035</v>
      </c>
      <c r="B5924" s="21">
        <v>5</v>
      </c>
      <c r="C5924" s="21">
        <v>1</v>
      </c>
      <c r="D5924" s="21" t="s">
        <v>79</v>
      </c>
      <c r="E5924" s="21" t="s">
        <v>70</v>
      </c>
      <c r="F5924" s="21" t="s">
        <v>72</v>
      </c>
      <c r="G5924" s="21">
        <v>4</v>
      </c>
      <c r="H5924" s="21">
        <v>351</v>
      </c>
    </row>
    <row r="5925" spans="1:8" x14ac:dyDescent="0.25">
      <c r="A5925" s="21">
        <v>2035</v>
      </c>
      <c r="B5925" s="21">
        <v>5</v>
      </c>
      <c r="C5925" s="21">
        <v>1</v>
      </c>
      <c r="D5925" s="21" t="s">
        <v>79</v>
      </c>
      <c r="E5925" s="21" t="s">
        <v>74</v>
      </c>
      <c r="F5925" s="21" t="s">
        <v>71</v>
      </c>
      <c r="G5925" s="21">
        <v>2</v>
      </c>
      <c r="H5925" s="21">
        <v>7</v>
      </c>
    </row>
    <row r="5926" spans="1:8" x14ac:dyDescent="0.25">
      <c r="A5926" s="21">
        <v>2035</v>
      </c>
      <c r="B5926" s="21">
        <v>5</v>
      </c>
      <c r="C5926" s="21">
        <v>1</v>
      </c>
      <c r="D5926" s="21" t="s">
        <v>79</v>
      </c>
      <c r="E5926" s="21" t="s">
        <v>74</v>
      </c>
      <c r="F5926" s="21" t="s">
        <v>71</v>
      </c>
      <c r="G5926" s="21">
        <v>3</v>
      </c>
      <c r="H5926" s="21">
        <v>2</v>
      </c>
    </row>
    <row r="5927" spans="1:8" x14ac:dyDescent="0.25">
      <c r="A5927" s="21">
        <v>2035</v>
      </c>
      <c r="B5927" s="21">
        <v>5</v>
      </c>
      <c r="C5927" s="21">
        <v>1</v>
      </c>
      <c r="D5927" s="21" t="s">
        <v>79</v>
      </c>
      <c r="E5927" s="21" t="s">
        <v>74</v>
      </c>
      <c r="F5927" s="21" t="s">
        <v>72</v>
      </c>
      <c r="G5927" s="21">
        <v>1</v>
      </c>
      <c r="H5927" s="21">
        <v>2</v>
      </c>
    </row>
    <row r="5928" spans="1:8" x14ac:dyDescent="0.25">
      <c r="A5928" s="21">
        <v>2035</v>
      </c>
      <c r="B5928" s="21">
        <v>5</v>
      </c>
      <c r="C5928" s="21">
        <v>1</v>
      </c>
      <c r="D5928" s="21" t="s">
        <v>79</v>
      </c>
      <c r="E5928" s="21" t="s">
        <v>74</v>
      </c>
      <c r="F5928" s="21" t="s">
        <v>72</v>
      </c>
      <c r="G5928" s="21">
        <v>2</v>
      </c>
      <c r="H5928" s="21">
        <v>1</v>
      </c>
    </row>
    <row r="5929" spans="1:8" x14ac:dyDescent="0.25">
      <c r="A5929" s="21">
        <v>2035</v>
      </c>
      <c r="B5929" s="21">
        <v>5</v>
      </c>
      <c r="C5929" s="21">
        <v>1</v>
      </c>
      <c r="D5929" s="21" t="s">
        <v>79</v>
      </c>
      <c r="E5929" s="21" t="s">
        <v>74</v>
      </c>
      <c r="F5929" s="21" t="s">
        <v>72</v>
      </c>
      <c r="G5929" s="21">
        <v>3</v>
      </c>
      <c r="H5929" s="21">
        <v>1</v>
      </c>
    </row>
    <row r="5930" spans="1:8" x14ac:dyDescent="0.25">
      <c r="A5930" s="21">
        <v>2035</v>
      </c>
      <c r="B5930" s="21">
        <v>5</v>
      </c>
      <c r="C5930" s="21">
        <v>1</v>
      </c>
      <c r="D5930" s="21" t="s">
        <v>79</v>
      </c>
      <c r="E5930" s="21" t="s">
        <v>74</v>
      </c>
      <c r="F5930" s="21" t="s">
        <v>72</v>
      </c>
      <c r="G5930" s="21">
        <v>4</v>
      </c>
      <c r="H5930" s="21">
        <v>1</v>
      </c>
    </row>
    <row r="5931" spans="1:8" x14ac:dyDescent="0.25">
      <c r="A5931" s="21">
        <v>2035</v>
      </c>
      <c r="B5931" s="21">
        <v>5</v>
      </c>
      <c r="C5931" s="21">
        <v>1</v>
      </c>
      <c r="D5931" s="21" t="s">
        <v>79</v>
      </c>
      <c r="E5931" s="21" t="s">
        <v>73</v>
      </c>
      <c r="F5931" s="21" t="s">
        <v>71</v>
      </c>
      <c r="G5931" s="21">
        <v>0</v>
      </c>
      <c r="H5931" s="21">
        <v>22</v>
      </c>
    </row>
    <row r="5932" spans="1:8" x14ac:dyDescent="0.25">
      <c r="A5932" s="21">
        <v>2035</v>
      </c>
      <c r="B5932" s="21">
        <v>5</v>
      </c>
      <c r="C5932" s="21">
        <v>1</v>
      </c>
      <c r="D5932" s="21" t="s">
        <v>79</v>
      </c>
      <c r="E5932" s="21" t="s">
        <v>73</v>
      </c>
      <c r="F5932" s="21" t="s">
        <v>71</v>
      </c>
      <c r="G5932" s="21">
        <v>1</v>
      </c>
      <c r="H5932" s="21">
        <v>385</v>
      </c>
    </row>
    <row r="5933" spans="1:8" x14ac:dyDescent="0.25">
      <c r="A5933" s="21">
        <v>2035</v>
      </c>
      <c r="B5933" s="21">
        <v>5</v>
      </c>
      <c r="C5933" s="21">
        <v>1</v>
      </c>
      <c r="D5933" s="21" t="s">
        <v>79</v>
      </c>
      <c r="E5933" s="21" t="s">
        <v>73</v>
      </c>
      <c r="F5933" s="21" t="s">
        <v>71</v>
      </c>
      <c r="G5933" s="21">
        <v>2</v>
      </c>
      <c r="H5933" s="21">
        <v>915</v>
      </c>
    </row>
    <row r="5934" spans="1:8" x14ac:dyDescent="0.25">
      <c r="A5934" s="21">
        <v>2035</v>
      </c>
      <c r="B5934" s="21">
        <v>5</v>
      </c>
      <c r="C5934" s="21">
        <v>1</v>
      </c>
      <c r="D5934" s="21" t="s">
        <v>79</v>
      </c>
      <c r="E5934" s="21" t="s">
        <v>73</v>
      </c>
      <c r="F5934" s="21" t="s">
        <v>71</v>
      </c>
      <c r="G5934" s="21">
        <v>3</v>
      </c>
      <c r="H5934" s="21">
        <v>538</v>
      </c>
    </row>
    <row r="5935" spans="1:8" x14ac:dyDescent="0.25">
      <c r="A5935" s="21">
        <v>2035</v>
      </c>
      <c r="B5935" s="21">
        <v>5</v>
      </c>
      <c r="C5935" s="21">
        <v>1</v>
      </c>
      <c r="D5935" s="21" t="s">
        <v>79</v>
      </c>
      <c r="E5935" s="21" t="s">
        <v>73</v>
      </c>
      <c r="F5935" s="21" t="s">
        <v>71</v>
      </c>
      <c r="G5935" s="21">
        <v>4</v>
      </c>
      <c r="H5935" s="21">
        <v>381</v>
      </c>
    </row>
    <row r="5936" spans="1:8" x14ac:dyDescent="0.25">
      <c r="A5936" s="21">
        <v>2035</v>
      </c>
      <c r="B5936" s="21">
        <v>5</v>
      </c>
      <c r="C5936" s="21">
        <v>1</v>
      </c>
      <c r="D5936" s="21" t="s">
        <v>79</v>
      </c>
      <c r="E5936" s="21" t="s">
        <v>73</v>
      </c>
      <c r="F5936" s="21" t="s">
        <v>72</v>
      </c>
      <c r="G5936" s="21">
        <v>0</v>
      </c>
      <c r="H5936" s="21">
        <v>11</v>
      </c>
    </row>
    <row r="5937" spans="1:8" x14ac:dyDescent="0.25">
      <c r="A5937" s="21">
        <v>2035</v>
      </c>
      <c r="B5937" s="21">
        <v>5</v>
      </c>
      <c r="C5937" s="21">
        <v>1</v>
      </c>
      <c r="D5937" s="21" t="s">
        <v>79</v>
      </c>
      <c r="E5937" s="21" t="s">
        <v>73</v>
      </c>
      <c r="F5937" s="21" t="s">
        <v>72</v>
      </c>
      <c r="G5937" s="21">
        <v>1</v>
      </c>
      <c r="H5937" s="21">
        <v>36</v>
      </c>
    </row>
    <row r="5938" spans="1:8" x14ac:dyDescent="0.25">
      <c r="A5938" s="21">
        <v>2035</v>
      </c>
      <c r="B5938" s="21">
        <v>5</v>
      </c>
      <c r="C5938" s="21">
        <v>1</v>
      </c>
      <c r="D5938" s="21" t="s">
        <v>79</v>
      </c>
      <c r="E5938" s="21" t="s">
        <v>73</v>
      </c>
      <c r="F5938" s="21" t="s">
        <v>72</v>
      </c>
      <c r="G5938" s="21">
        <v>2</v>
      </c>
      <c r="H5938" s="21">
        <v>129</v>
      </c>
    </row>
    <row r="5939" spans="1:8" x14ac:dyDescent="0.25">
      <c r="A5939" s="21">
        <v>2035</v>
      </c>
      <c r="B5939" s="21">
        <v>5</v>
      </c>
      <c r="C5939" s="21">
        <v>1</v>
      </c>
      <c r="D5939" s="21" t="s">
        <v>79</v>
      </c>
      <c r="E5939" s="21" t="s">
        <v>73</v>
      </c>
      <c r="F5939" s="21" t="s">
        <v>72</v>
      </c>
      <c r="G5939" s="21">
        <v>3</v>
      </c>
      <c r="H5939" s="21">
        <v>98</v>
      </c>
    </row>
    <row r="5940" spans="1:8" x14ac:dyDescent="0.25">
      <c r="A5940" s="21">
        <v>2035</v>
      </c>
      <c r="B5940" s="21">
        <v>5</v>
      </c>
      <c r="C5940" s="21">
        <v>1</v>
      </c>
      <c r="D5940" s="21" t="s">
        <v>79</v>
      </c>
      <c r="E5940" s="21" t="s">
        <v>73</v>
      </c>
      <c r="F5940" s="21" t="s">
        <v>72</v>
      </c>
      <c r="G5940" s="21">
        <v>4</v>
      </c>
      <c r="H5940" s="21">
        <v>67</v>
      </c>
    </row>
    <row r="5941" spans="1:8" x14ac:dyDescent="0.25">
      <c r="A5941" s="21">
        <v>2035</v>
      </c>
      <c r="B5941" s="21">
        <v>5</v>
      </c>
      <c r="C5941" s="21">
        <v>1</v>
      </c>
      <c r="D5941" s="21" t="s">
        <v>79</v>
      </c>
      <c r="E5941" s="21" t="s">
        <v>76</v>
      </c>
      <c r="F5941" s="21" t="s">
        <v>71</v>
      </c>
      <c r="G5941" s="21">
        <v>0</v>
      </c>
      <c r="H5941" s="21">
        <v>17</v>
      </c>
    </row>
    <row r="5942" spans="1:8" x14ac:dyDescent="0.25">
      <c r="A5942" s="21">
        <v>2035</v>
      </c>
      <c r="B5942" s="21">
        <v>5</v>
      </c>
      <c r="C5942" s="21">
        <v>1</v>
      </c>
      <c r="D5942" s="21" t="s">
        <v>79</v>
      </c>
      <c r="E5942" s="21" t="s">
        <v>76</v>
      </c>
      <c r="F5942" s="21" t="s">
        <v>71</v>
      </c>
      <c r="G5942" s="21">
        <v>1</v>
      </c>
      <c r="H5942" s="21">
        <v>17</v>
      </c>
    </row>
    <row r="5943" spans="1:8" x14ac:dyDescent="0.25">
      <c r="A5943" s="21">
        <v>2035</v>
      </c>
      <c r="B5943" s="21">
        <v>5</v>
      </c>
      <c r="C5943" s="21">
        <v>1</v>
      </c>
      <c r="D5943" s="21" t="s">
        <v>79</v>
      </c>
      <c r="E5943" s="21" t="s">
        <v>76</v>
      </c>
      <c r="F5943" s="21" t="s">
        <v>71</v>
      </c>
      <c r="G5943" s="21">
        <v>2</v>
      </c>
      <c r="H5943" s="21">
        <v>36</v>
      </c>
    </row>
    <row r="5944" spans="1:8" x14ac:dyDescent="0.25">
      <c r="A5944" s="21">
        <v>2035</v>
      </c>
      <c r="B5944" s="21">
        <v>5</v>
      </c>
      <c r="C5944" s="21">
        <v>1</v>
      </c>
      <c r="D5944" s="21" t="s">
        <v>79</v>
      </c>
      <c r="E5944" s="21" t="s">
        <v>76</v>
      </c>
      <c r="F5944" s="21" t="s">
        <v>71</v>
      </c>
      <c r="G5944" s="21">
        <v>3</v>
      </c>
      <c r="H5944" s="21">
        <v>19</v>
      </c>
    </row>
    <row r="5945" spans="1:8" x14ac:dyDescent="0.25">
      <c r="A5945" s="21">
        <v>2035</v>
      </c>
      <c r="B5945" s="21">
        <v>5</v>
      </c>
      <c r="C5945" s="21">
        <v>1</v>
      </c>
      <c r="D5945" s="21" t="s">
        <v>79</v>
      </c>
      <c r="E5945" s="21" t="s">
        <v>76</v>
      </c>
      <c r="F5945" s="21" t="s">
        <v>71</v>
      </c>
      <c r="G5945" s="21">
        <v>4</v>
      </c>
      <c r="H5945" s="21">
        <v>13</v>
      </c>
    </row>
    <row r="5946" spans="1:8" x14ac:dyDescent="0.25">
      <c r="A5946" s="21">
        <v>2035</v>
      </c>
      <c r="B5946" s="21">
        <v>5</v>
      </c>
      <c r="C5946" s="21">
        <v>1</v>
      </c>
      <c r="D5946" s="21" t="s">
        <v>79</v>
      </c>
      <c r="E5946" s="21" t="s">
        <v>76</v>
      </c>
      <c r="F5946" s="21" t="s">
        <v>72</v>
      </c>
      <c r="G5946" s="21">
        <v>0</v>
      </c>
      <c r="H5946" s="21">
        <v>21</v>
      </c>
    </row>
    <row r="5947" spans="1:8" x14ac:dyDescent="0.25">
      <c r="A5947" s="21">
        <v>2035</v>
      </c>
      <c r="B5947" s="21">
        <v>5</v>
      </c>
      <c r="C5947" s="21">
        <v>1</v>
      </c>
      <c r="D5947" s="21" t="s">
        <v>79</v>
      </c>
      <c r="E5947" s="21" t="s">
        <v>76</v>
      </c>
      <c r="F5947" s="21" t="s">
        <v>72</v>
      </c>
      <c r="G5947" s="21">
        <v>1</v>
      </c>
      <c r="H5947" s="21">
        <v>29</v>
      </c>
    </row>
    <row r="5948" spans="1:8" x14ac:dyDescent="0.25">
      <c r="A5948" s="21">
        <v>2035</v>
      </c>
      <c r="B5948" s="21">
        <v>5</v>
      </c>
      <c r="C5948" s="21">
        <v>1</v>
      </c>
      <c r="D5948" s="21" t="s">
        <v>79</v>
      </c>
      <c r="E5948" s="21" t="s">
        <v>76</v>
      </c>
      <c r="F5948" s="21" t="s">
        <v>72</v>
      </c>
      <c r="G5948" s="21">
        <v>2</v>
      </c>
      <c r="H5948" s="21">
        <v>40</v>
      </c>
    </row>
    <row r="5949" spans="1:8" x14ac:dyDescent="0.25">
      <c r="A5949" s="21">
        <v>2035</v>
      </c>
      <c r="B5949" s="21">
        <v>5</v>
      </c>
      <c r="C5949" s="21">
        <v>1</v>
      </c>
      <c r="D5949" s="21" t="s">
        <v>79</v>
      </c>
      <c r="E5949" s="21" t="s">
        <v>76</v>
      </c>
      <c r="F5949" s="21" t="s">
        <v>72</v>
      </c>
      <c r="G5949" s="21">
        <v>3</v>
      </c>
      <c r="H5949" s="21">
        <v>18</v>
      </c>
    </row>
    <row r="5950" spans="1:8" x14ac:dyDescent="0.25">
      <c r="A5950" s="21">
        <v>2035</v>
      </c>
      <c r="B5950" s="21">
        <v>5</v>
      </c>
      <c r="C5950" s="21">
        <v>1</v>
      </c>
      <c r="D5950" s="21" t="s">
        <v>79</v>
      </c>
      <c r="E5950" s="21" t="s">
        <v>76</v>
      </c>
      <c r="F5950" s="21" t="s">
        <v>72</v>
      </c>
      <c r="G5950" s="21">
        <v>4</v>
      </c>
      <c r="H5950" s="21">
        <v>17</v>
      </c>
    </row>
    <row r="5951" spans="1:8" x14ac:dyDescent="0.25">
      <c r="A5951" s="21">
        <v>2035</v>
      </c>
      <c r="B5951" s="21">
        <v>5</v>
      </c>
      <c r="C5951" s="21">
        <v>1</v>
      </c>
      <c r="D5951" s="21" t="s">
        <v>78</v>
      </c>
      <c r="E5951" s="21" t="s">
        <v>70</v>
      </c>
      <c r="F5951" s="21" t="s">
        <v>71</v>
      </c>
      <c r="G5951" s="21">
        <v>0</v>
      </c>
      <c r="H5951" s="21">
        <v>30</v>
      </c>
    </row>
    <row r="5952" spans="1:8" x14ac:dyDescent="0.25">
      <c r="A5952" s="21">
        <v>2035</v>
      </c>
      <c r="B5952" s="21">
        <v>5</v>
      </c>
      <c r="C5952" s="21">
        <v>1</v>
      </c>
      <c r="D5952" s="21" t="s">
        <v>78</v>
      </c>
      <c r="E5952" s="21" t="s">
        <v>70</v>
      </c>
      <c r="F5952" s="21" t="s">
        <v>71</v>
      </c>
      <c r="G5952" s="21">
        <v>1</v>
      </c>
      <c r="H5952" s="21">
        <v>546</v>
      </c>
    </row>
    <row r="5953" spans="1:8" x14ac:dyDescent="0.25">
      <c r="A5953" s="21">
        <v>2035</v>
      </c>
      <c r="B5953" s="21">
        <v>5</v>
      </c>
      <c r="C5953" s="21">
        <v>1</v>
      </c>
      <c r="D5953" s="21" t="s">
        <v>78</v>
      </c>
      <c r="E5953" s="21" t="s">
        <v>70</v>
      </c>
      <c r="F5953" s="21" t="s">
        <v>71</v>
      </c>
      <c r="G5953" s="21">
        <v>2</v>
      </c>
      <c r="H5953" s="21">
        <v>1838</v>
      </c>
    </row>
    <row r="5954" spans="1:8" x14ac:dyDescent="0.25">
      <c r="A5954" s="21">
        <v>2035</v>
      </c>
      <c r="B5954" s="21">
        <v>5</v>
      </c>
      <c r="C5954" s="21">
        <v>1</v>
      </c>
      <c r="D5954" s="21" t="s">
        <v>78</v>
      </c>
      <c r="E5954" s="21" t="s">
        <v>70</v>
      </c>
      <c r="F5954" s="21" t="s">
        <v>71</v>
      </c>
      <c r="G5954" s="21">
        <v>3</v>
      </c>
      <c r="H5954" s="21">
        <v>975</v>
      </c>
    </row>
    <row r="5955" spans="1:8" x14ac:dyDescent="0.25">
      <c r="A5955" s="21">
        <v>2035</v>
      </c>
      <c r="B5955" s="21">
        <v>5</v>
      </c>
      <c r="C5955" s="21">
        <v>1</v>
      </c>
      <c r="D5955" s="21" t="s">
        <v>78</v>
      </c>
      <c r="E5955" s="21" t="s">
        <v>70</v>
      </c>
      <c r="F5955" s="21" t="s">
        <v>71</v>
      </c>
      <c r="G5955" s="21">
        <v>4</v>
      </c>
      <c r="H5955" s="21">
        <v>449</v>
      </c>
    </row>
    <row r="5956" spans="1:8" x14ac:dyDescent="0.25">
      <c r="A5956" s="21">
        <v>2035</v>
      </c>
      <c r="B5956" s="21">
        <v>5</v>
      </c>
      <c r="C5956" s="21">
        <v>1</v>
      </c>
      <c r="D5956" s="21" t="s">
        <v>78</v>
      </c>
      <c r="E5956" s="21" t="s">
        <v>70</v>
      </c>
      <c r="F5956" s="21" t="s">
        <v>72</v>
      </c>
      <c r="G5956" s="21">
        <v>0</v>
      </c>
      <c r="H5956" s="21">
        <v>47</v>
      </c>
    </row>
    <row r="5957" spans="1:8" x14ac:dyDescent="0.25">
      <c r="A5957" s="21">
        <v>2035</v>
      </c>
      <c r="B5957" s="21">
        <v>5</v>
      </c>
      <c r="C5957" s="21">
        <v>1</v>
      </c>
      <c r="D5957" s="21" t="s">
        <v>78</v>
      </c>
      <c r="E5957" s="21" t="s">
        <v>70</v>
      </c>
      <c r="F5957" s="21" t="s">
        <v>72</v>
      </c>
      <c r="G5957" s="21">
        <v>1</v>
      </c>
      <c r="H5957" s="21">
        <v>1371</v>
      </c>
    </row>
    <row r="5958" spans="1:8" x14ac:dyDescent="0.25">
      <c r="A5958" s="21">
        <v>2035</v>
      </c>
      <c r="B5958" s="21">
        <v>5</v>
      </c>
      <c r="C5958" s="21">
        <v>1</v>
      </c>
      <c r="D5958" s="21" t="s">
        <v>78</v>
      </c>
      <c r="E5958" s="21" t="s">
        <v>70</v>
      </c>
      <c r="F5958" s="21" t="s">
        <v>72</v>
      </c>
      <c r="G5958" s="21">
        <v>2</v>
      </c>
      <c r="H5958" s="21">
        <v>4052</v>
      </c>
    </row>
    <row r="5959" spans="1:8" x14ac:dyDescent="0.25">
      <c r="A5959" s="21">
        <v>2035</v>
      </c>
      <c r="B5959" s="21">
        <v>5</v>
      </c>
      <c r="C5959" s="21">
        <v>1</v>
      </c>
      <c r="D5959" s="21" t="s">
        <v>78</v>
      </c>
      <c r="E5959" s="21" t="s">
        <v>70</v>
      </c>
      <c r="F5959" s="21" t="s">
        <v>72</v>
      </c>
      <c r="G5959" s="21">
        <v>3</v>
      </c>
      <c r="H5959" s="21">
        <v>2155</v>
      </c>
    </row>
    <row r="5960" spans="1:8" x14ac:dyDescent="0.25">
      <c r="A5960" s="21">
        <v>2035</v>
      </c>
      <c r="B5960" s="21">
        <v>5</v>
      </c>
      <c r="C5960" s="21">
        <v>1</v>
      </c>
      <c r="D5960" s="21" t="s">
        <v>78</v>
      </c>
      <c r="E5960" s="21" t="s">
        <v>70</v>
      </c>
      <c r="F5960" s="21" t="s">
        <v>72</v>
      </c>
      <c r="G5960" s="21">
        <v>4</v>
      </c>
      <c r="H5960" s="21">
        <v>996</v>
      </c>
    </row>
    <row r="5961" spans="1:8" x14ac:dyDescent="0.25">
      <c r="A5961" s="21">
        <v>2035</v>
      </c>
      <c r="B5961" s="21">
        <v>5</v>
      </c>
      <c r="C5961" s="21">
        <v>1</v>
      </c>
      <c r="D5961" s="21" t="s">
        <v>78</v>
      </c>
      <c r="E5961" s="21" t="s">
        <v>74</v>
      </c>
      <c r="F5961" s="21" t="s">
        <v>71</v>
      </c>
      <c r="G5961" s="21">
        <v>0</v>
      </c>
      <c r="H5961" s="21">
        <v>2</v>
      </c>
    </row>
    <row r="5962" spans="1:8" x14ac:dyDescent="0.25">
      <c r="A5962" s="21">
        <v>2035</v>
      </c>
      <c r="B5962" s="21">
        <v>5</v>
      </c>
      <c r="C5962" s="21">
        <v>1</v>
      </c>
      <c r="D5962" s="21" t="s">
        <v>78</v>
      </c>
      <c r="E5962" s="21" t="s">
        <v>74</v>
      </c>
      <c r="F5962" s="21" t="s">
        <v>71</v>
      </c>
      <c r="G5962" s="21">
        <v>1</v>
      </c>
      <c r="H5962" s="21">
        <v>1</v>
      </c>
    </row>
    <row r="5963" spans="1:8" x14ac:dyDescent="0.25">
      <c r="A5963" s="21">
        <v>2035</v>
      </c>
      <c r="B5963" s="21">
        <v>5</v>
      </c>
      <c r="C5963" s="21">
        <v>1</v>
      </c>
      <c r="D5963" s="21" t="s">
        <v>78</v>
      </c>
      <c r="E5963" s="21" t="s">
        <v>74</v>
      </c>
      <c r="F5963" s="21" t="s">
        <v>71</v>
      </c>
      <c r="G5963" s="21">
        <v>2</v>
      </c>
      <c r="H5963" s="21">
        <v>4</v>
      </c>
    </row>
    <row r="5964" spans="1:8" x14ac:dyDescent="0.25">
      <c r="A5964" s="21">
        <v>2035</v>
      </c>
      <c r="B5964" s="21">
        <v>5</v>
      </c>
      <c r="C5964" s="21">
        <v>1</v>
      </c>
      <c r="D5964" s="21" t="s">
        <v>78</v>
      </c>
      <c r="E5964" s="21" t="s">
        <v>74</v>
      </c>
      <c r="F5964" s="21" t="s">
        <v>71</v>
      </c>
      <c r="G5964" s="21">
        <v>3</v>
      </c>
      <c r="H5964" s="21">
        <v>3</v>
      </c>
    </row>
    <row r="5965" spans="1:8" x14ac:dyDescent="0.25">
      <c r="A5965" s="21">
        <v>2035</v>
      </c>
      <c r="B5965" s="21">
        <v>5</v>
      </c>
      <c r="C5965" s="21">
        <v>1</v>
      </c>
      <c r="D5965" s="21" t="s">
        <v>78</v>
      </c>
      <c r="E5965" s="21" t="s">
        <v>74</v>
      </c>
      <c r="F5965" s="21" t="s">
        <v>72</v>
      </c>
      <c r="G5965" s="21">
        <v>1</v>
      </c>
      <c r="H5965" s="21">
        <v>1</v>
      </c>
    </row>
    <row r="5966" spans="1:8" x14ac:dyDescent="0.25">
      <c r="A5966" s="21">
        <v>2035</v>
      </c>
      <c r="B5966" s="21">
        <v>5</v>
      </c>
      <c r="C5966" s="21">
        <v>1</v>
      </c>
      <c r="D5966" s="21" t="s">
        <v>78</v>
      </c>
      <c r="E5966" s="21" t="s">
        <v>74</v>
      </c>
      <c r="F5966" s="21" t="s">
        <v>72</v>
      </c>
      <c r="G5966" s="21">
        <v>2</v>
      </c>
      <c r="H5966" s="21">
        <v>2</v>
      </c>
    </row>
    <row r="5967" spans="1:8" x14ac:dyDescent="0.25">
      <c r="A5967" s="21">
        <v>2035</v>
      </c>
      <c r="B5967" s="21">
        <v>5</v>
      </c>
      <c r="C5967" s="21">
        <v>1</v>
      </c>
      <c r="D5967" s="21" t="s">
        <v>78</v>
      </c>
      <c r="E5967" s="21" t="s">
        <v>74</v>
      </c>
      <c r="F5967" s="21" t="s">
        <v>72</v>
      </c>
      <c r="G5967" s="21">
        <v>4</v>
      </c>
      <c r="H5967" s="21">
        <v>1</v>
      </c>
    </row>
    <row r="5968" spans="1:8" x14ac:dyDescent="0.25">
      <c r="A5968" s="21">
        <v>2035</v>
      </c>
      <c r="B5968" s="21">
        <v>5</v>
      </c>
      <c r="C5968" s="21">
        <v>1</v>
      </c>
      <c r="D5968" s="21" t="s">
        <v>78</v>
      </c>
      <c r="E5968" s="21" t="s">
        <v>73</v>
      </c>
      <c r="F5968" s="21" t="s">
        <v>71</v>
      </c>
      <c r="G5968" s="21">
        <v>0</v>
      </c>
      <c r="H5968" s="21">
        <v>27</v>
      </c>
    </row>
    <row r="5969" spans="1:8" x14ac:dyDescent="0.25">
      <c r="A5969" s="21">
        <v>2035</v>
      </c>
      <c r="B5969" s="21">
        <v>5</v>
      </c>
      <c r="C5969" s="21">
        <v>1</v>
      </c>
      <c r="D5969" s="21" t="s">
        <v>78</v>
      </c>
      <c r="E5969" s="21" t="s">
        <v>73</v>
      </c>
      <c r="F5969" s="21" t="s">
        <v>71</v>
      </c>
      <c r="G5969" s="21">
        <v>1</v>
      </c>
      <c r="H5969" s="21">
        <v>655</v>
      </c>
    </row>
    <row r="5970" spans="1:8" x14ac:dyDescent="0.25">
      <c r="A5970" s="21">
        <v>2035</v>
      </c>
      <c r="B5970" s="21">
        <v>5</v>
      </c>
      <c r="C5970" s="21">
        <v>1</v>
      </c>
      <c r="D5970" s="21" t="s">
        <v>78</v>
      </c>
      <c r="E5970" s="21" t="s">
        <v>73</v>
      </c>
      <c r="F5970" s="21" t="s">
        <v>71</v>
      </c>
      <c r="G5970" s="21">
        <v>2</v>
      </c>
      <c r="H5970" s="21">
        <v>1612</v>
      </c>
    </row>
    <row r="5971" spans="1:8" x14ac:dyDescent="0.25">
      <c r="A5971" s="21">
        <v>2035</v>
      </c>
      <c r="B5971" s="21">
        <v>5</v>
      </c>
      <c r="C5971" s="21">
        <v>1</v>
      </c>
      <c r="D5971" s="21" t="s">
        <v>78</v>
      </c>
      <c r="E5971" s="21" t="s">
        <v>73</v>
      </c>
      <c r="F5971" s="21" t="s">
        <v>71</v>
      </c>
      <c r="G5971" s="21">
        <v>3</v>
      </c>
      <c r="H5971" s="21">
        <v>984</v>
      </c>
    </row>
    <row r="5972" spans="1:8" x14ac:dyDescent="0.25">
      <c r="A5972" s="21">
        <v>2035</v>
      </c>
      <c r="B5972" s="21">
        <v>5</v>
      </c>
      <c r="C5972" s="21">
        <v>1</v>
      </c>
      <c r="D5972" s="21" t="s">
        <v>78</v>
      </c>
      <c r="E5972" s="21" t="s">
        <v>73</v>
      </c>
      <c r="F5972" s="21" t="s">
        <v>71</v>
      </c>
      <c r="G5972" s="21">
        <v>4</v>
      </c>
      <c r="H5972" s="21">
        <v>668</v>
      </c>
    </row>
    <row r="5973" spans="1:8" x14ac:dyDescent="0.25">
      <c r="A5973" s="21">
        <v>2035</v>
      </c>
      <c r="B5973" s="21">
        <v>5</v>
      </c>
      <c r="C5973" s="21">
        <v>1</v>
      </c>
      <c r="D5973" s="21" t="s">
        <v>78</v>
      </c>
      <c r="E5973" s="21" t="s">
        <v>73</v>
      </c>
      <c r="F5973" s="21" t="s">
        <v>72</v>
      </c>
      <c r="G5973" s="21">
        <v>0</v>
      </c>
      <c r="H5973" s="21">
        <v>34</v>
      </c>
    </row>
    <row r="5974" spans="1:8" x14ac:dyDescent="0.25">
      <c r="A5974" s="21">
        <v>2035</v>
      </c>
      <c r="B5974" s="21">
        <v>5</v>
      </c>
      <c r="C5974" s="21">
        <v>1</v>
      </c>
      <c r="D5974" s="21" t="s">
        <v>78</v>
      </c>
      <c r="E5974" s="21" t="s">
        <v>73</v>
      </c>
      <c r="F5974" s="21" t="s">
        <v>72</v>
      </c>
      <c r="G5974" s="21">
        <v>1</v>
      </c>
      <c r="H5974" s="21">
        <v>122</v>
      </c>
    </row>
    <row r="5975" spans="1:8" x14ac:dyDescent="0.25">
      <c r="A5975" s="21">
        <v>2035</v>
      </c>
      <c r="B5975" s="21">
        <v>5</v>
      </c>
      <c r="C5975" s="21">
        <v>1</v>
      </c>
      <c r="D5975" s="21" t="s">
        <v>78</v>
      </c>
      <c r="E5975" s="21" t="s">
        <v>73</v>
      </c>
      <c r="F5975" s="21" t="s">
        <v>72</v>
      </c>
      <c r="G5975" s="21">
        <v>2</v>
      </c>
      <c r="H5975" s="21">
        <v>439</v>
      </c>
    </row>
    <row r="5976" spans="1:8" x14ac:dyDescent="0.25">
      <c r="A5976" s="21">
        <v>2035</v>
      </c>
      <c r="B5976" s="21">
        <v>5</v>
      </c>
      <c r="C5976" s="21">
        <v>1</v>
      </c>
      <c r="D5976" s="21" t="s">
        <v>78</v>
      </c>
      <c r="E5976" s="21" t="s">
        <v>73</v>
      </c>
      <c r="F5976" s="21" t="s">
        <v>72</v>
      </c>
      <c r="G5976" s="21">
        <v>3</v>
      </c>
      <c r="H5976" s="21">
        <v>305</v>
      </c>
    </row>
    <row r="5977" spans="1:8" x14ac:dyDescent="0.25">
      <c r="A5977" s="21">
        <v>2035</v>
      </c>
      <c r="B5977" s="21">
        <v>5</v>
      </c>
      <c r="C5977" s="21">
        <v>1</v>
      </c>
      <c r="D5977" s="21" t="s">
        <v>78</v>
      </c>
      <c r="E5977" s="21" t="s">
        <v>73</v>
      </c>
      <c r="F5977" s="21" t="s">
        <v>72</v>
      </c>
      <c r="G5977" s="21">
        <v>4</v>
      </c>
      <c r="H5977" s="21">
        <v>183</v>
      </c>
    </row>
    <row r="5978" spans="1:8" x14ac:dyDescent="0.25">
      <c r="A5978" s="21">
        <v>2035</v>
      </c>
      <c r="B5978" s="21">
        <v>5</v>
      </c>
      <c r="C5978" s="21">
        <v>1</v>
      </c>
      <c r="D5978" s="21" t="s">
        <v>78</v>
      </c>
      <c r="E5978" s="21" t="s">
        <v>76</v>
      </c>
      <c r="F5978" s="21" t="s">
        <v>71</v>
      </c>
      <c r="G5978" s="21">
        <v>0</v>
      </c>
      <c r="H5978" s="21">
        <v>28</v>
      </c>
    </row>
    <row r="5979" spans="1:8" x14ac:dyDescent="0.25">
      <c r="A5979" s="21">
        <v>2035</v>
      </c>
      <c r="B5979" s="21">
        <v>5</v>
      </c>
      <c r="C5979" s="21">
        <v>1</v>
      </c>
      <c r="D5979" s="21" t="s">
        <v>78</v>
      </c>
      <c r="E5979" s="21" t="s">
        <v>76</v>
      </c>
      <c r="F5979" s="21" t="s">
        <v>71</v>
      </c>
      <c r="G5979" s="21">
        <v>1</v>
      </c>
      <c r="H5979" s="21">
        <v>27</v>
      </c>
    </row>
    <row r="5980" spans="1:8" x14ac:dyDescent="0.25">
      <c r="A5980" s="21">
        <v>2035</v>
      </c>
      <c r="B5980" s="21">
        <v>5</v>
      </c>
      <c r="C5980" s="21">
        <v>1</v>
      </c>
      <c r="D5980" s="21" t="s">
        <v>78</v>
      </c>
      <c r="E5980" s="21" t="s">
        <v>76</v>
      </c>
      <c r="F5980" s="21" t="s">
        <v>71</v>
      </c>
      <c r="G5980" s="21">
        <v>2</v>
      </c>
      <c r="H5980" s="21">
        <v>70</v>
      </c>
    </row>
    <row r="5981" spans="1:8" x14ac:dyDescent="0.25">
      <c r="A5981" s="21">
        <v>2035</v>
      </c>
      <c r="B5981" s="21">
        <v>5</v>
      </c>
      <c r="C5981" s="21">
        <v>1</v>
      </c>
      <c r="D5981" s="21" t="s">
        <v>78</v>
      </c>
      <c r="E5981" s="21" t="s">
        <v>76</v>
      </c>
      <c r="F5981" s="21" t="s">
        <v>71</v>
      </c>
      <c r="G5981" s="21">
        <v>3</v>
      </c>
      <c r="H5981" s="21">
        <v>35</v>
      </c>
    </row>
    <row r="5982" spans="1:8" x14ac:dyDescent="0.25">
      <c r="A5982" s="21">
        <v>2035</v>
      </c>
      <c r="B5982" s="21">
        <v>5</v>
      </c>
      <c r="C5982" s="21">
        <v>1</v>
      </c>
      <c r="D5982" s="21" t="s">
        <v>78</v>
      </c>
      <c r="E5982" s="21" t="s">
        <v>76</v>
      </c>
      <c r="F5982" s="21" t="s">
        <v>71</v>
      </c>
      <c r="G5982" s="21">
        <v>4</v>
      </c>
      <c r="H5982" s="21">
        <v>20</v>
      </c>
    </row>
    <row r="5983" spans="1:8" x14ac:dyDescent="0.25">
      <c r="A5983" s="21">
        <v>2035</v>
      </c>
      <c r="B5983" s="21">
        <v>5</v>
      </c>
      <c r="C5983" s="21">
        <v>1</v>
      </c>
      <c r="D5983" s="21" t="s">
        <v>78</v>
      </c>
      <c r="E5983" s="21" t="s">
        <v>76</v>
      </c>
      <c r="F5983" s="21" t="s">
        <v>72</v>
      </c>
      <c r="G5983" s="21">
        <v>0</v>
      </c>
      <c r="H5983" s="21">
        <v>75</v>
      </c>
    </row>
    <row r="5984" spans="1:8" x14ac:dyDescent="0.25">
      <c r="A5984" s="21">
        <v>2035</v>
      </c>
      <c r="B5984" s="21">
        <v>5</v>
      </c>
      <c r="C5984" s="21">
        <v>1</v>
      </c>
      <c r="D5984" s="21" t="s">
        <v>78</v>
      </c>
      <c r="E5984" s="21" t="s">
        <v>76</v>
      </c>
      <c r="F5984" s="21" t="s">
        <v>72</v>
      </c>
      <c r="G5984" s="21">
        <v>1</v>
      </c>
      <c r="H5984" s="21">
        <v>97</v>
      </c>
    </row>
    <row r="5985" spans="1:8" x14ac:dyDescent="0.25">
      <c r="A5985" s="21">
        <v>2035</v>
      </c>
      <c r="B5985" s="21">
        <v>5</v>
      </c>
      <c r="C5985" s="21">
        <v>1</v>
      </c>
      <c r="D5985" s="21" t="s">
        <v>78</v>
      </c>
      <c r="E5985" s="21" t="s">
        <v>76</v>
      </c>
      <c r="F5985" s="21" t="s">
        <v>72</v>
      </c>
      <c r="G5985" s="21">
        <v>2</v>
      </c>
      <c r="H5985" s="21">
        <v>137</v>
      </c>
    </row>
    <row r="5986" spans="1:8" x14ac:dyDescent="0.25">
      <c r="A5986" s="21">
        <v>2035</v>
      </c>
      <c r="B5986" s="21">
        <v>5</v>
      </c>
      <c r="C5986" s="21">
        <v>1</v>
      </c>
      <c r="D5986" s="21" t="s">
        <v>78</v>
      </c>
      <c r="E5986" s="21" t="s">
        <v>76</v>
      </c>
      <c r="F5986" s="21" t="s">
        <v>72</v>
      </c>
      <c r="G5986" s="21">
        <v>3</v>
      </c>
      <c r="H5986" s="21">
        <v>66</v>
      </c>
    </row>
    <row r="5987" spans="1:8" x14ac:dyDescent="0.25">
      <c r="A5987" s="21">
        <v>2035</v>
      </c>
      <c r="B5987" s="21">
        <v>5</v>
      </c>
      <c r="C5987" s="21">
        <v>1</v>
      </c>
      <c r="D5987" s="21" t="s">
        <v>78</v>
      </c>
      <c r="E5987" s="21" t="s">
        <v>76</v>
      </c>
      <c r="F5987" s="21" t="s">
        <v>72</v>
      </c>
      <c r="G5987" s="21">
        <v>4</v>
      </c>
      <c r="H5987" s="21">
        <v>38</v>
      </c>
    </row>
    <row r="5988" spans="1:8" x14ac:dyDescent="0.25">
      <c r="A5988" s="21">
        <v>2035</v>
      </c>
      <c r="B5988" s="21">
        <v>5</v>
      </c>
      <c r="C5988" s="21">
        <v>2</v>
      </c>
      <c r="D5988" s="21" t="s">
        <v>75</v>
      </c>
      <c r="E5988" s="21" t="s">
        <v>70</v>
      </c>
      <c r="F5988" s="21" t="s">
        <v>71</v>
      </c>
      <c r="G5988" s="21">
        <v>1</v>
      </c>
      <c r="H5988" s="21">
        <v>6</v>
      </c>
    </row>
    <row r="5989" spans="1:8" x14ac:dyDescent="0.25">
      <c r="A5989" s="21">
        <v>2035</v>
      </c>
      <c r="B5989" s="21">
        <v>5</v>
      </c>
      <c r="C5989" s="21">
        <v>2</v>
      </c>
      <c r="D5989" s="21" t="s">
        <v>75</v>
      </c>
      <c r="E5989" s="21" t="s">
        <v>70</v>
      </c>
      <c r="F5989" s="21" t="s">
        <v>71</v>
      </c>
      <c r="G5989" s="21">
        <v>2</v>
      </c>
      <c r="H5989" s="21">
        <v>40</v>
      </c>
    </row>
    <row r="5990" spans="1:8" x14ac:dyDescent="0.25">
      <c r="A5990" s="21">
        <v>2035</v>
      </c>
      <c r="B5990" s="21">
        <v>5</v>
      </c>
      <c r="C5990" s="21">
        <v>2</v>
      </c>
      <c r="D5990" s="21" t="s">
        <v>75</v>
      </c>
      <c r="E5990" s="21" t="s">
        <v>70</v>
      </c>
      <c r="F5990" s="21" t="s">
        <v>71</v>
      </c>
      <c r="G5990" s="21">
        <v>3</v>
      </c>
      <c r="H5990" s="21">
        <v>23</v>
      </c>
    </row>
    <row r="5991" spans="1:8" x14ac:dyDescent="0.25">
      <c r="A5991" s="21">
        <v>2035</v>
      </c>
      <c r="B5991" s="21">
        <v>5</v>
      </c>
      <c r="C5991" s="21">
        <v>2</v>
      </c>
      <c r="D5991" s="21" t="s">
        <v>75</v>
      </c>
      <c r="E5991" s="21" t="s">
        <v>70</v>
      </c>
      <c r="F5991" s="21" t="s">
        <v>71</v>
      </c>
      <c r="G5991" s="21">
        <v>4</v>
      </c>
      <c r="H5991" s="21">
        <v>6</v>
      </c>
    </row>
    <row r="5992" spans="1:8" x14ac:dyDescent="0.25">
      <c r="A5992" s="21">
        <v>2035</v>
      </c>
      <c r="B5992" s="21">
        <v>5</v>
      </c>
      <c r="C5992" s="21">
        <v>2</v>
      </c>
      <c r="D5992" s="21" t="s">
        <v>75</v>
      </c>
      <c r="E5992" s="21" t="s">
        <v>70</v>
      </c>
      <c r="F5992" s="21" t="s">
        <v>72</v>
      </c>
      <c r="G5992" s="21">
        <v>0</v>
      </c>
      <c r="H5992" s="21">
        <v>1</v>
      </c>
    </row>
    <row r="5993" spans="1:8" x14ac:dyDescent="0.25">
      <c r="A5993" s="21">
        <v>2035</v>
      </c>
      <c r="B5993" s="21">
        <v>5</v>
      </c>
      <c r="C5993" s="21">
        <v>2</v>
      </c>
      <c r="D5993" s="21" t="s">
        <v>75</v>
      </c>
      <c r="E5993" s="21" t="s">
        <v>70</v>
      </c>
      <c r="F5993" s="21" t="s">
        <v>72</v>
      </c>
      <c r="G5993" s="21">
        <v>1</v>
      </c>
      <c r="H5993" s="21">
        <v>20</v>
      </c>
    </row>
    <row r="5994" spans="1:8" x14ac:dyDescent="0.25">
      <c r="A5994" s="21">
        <v>2035</v>
      </c>
      <c r="B5994" s="21">
        <v>5</v>
      </c>
      <c r="C5994" s="21">
        <v>2</v>
      </c>
      <c r="D5994" s="21" t="s">
        <v>75</v>
      </c>
      <c r="E5994" s="21" t="s">
        <v>70</v>
      </c>
      <c r="F5994" s="21" t="s">
        <v>72</v>
      </c>
      <c r="G5994" s="21">
        <v>2</v>
      </c>
      <c r="H5994" s="21">
        <v>53</v>
      </c>
    </row>
    <row r="5995" spans="1:8" x14ac:dyDescent="0.25">
      <c r="A5995" s="21">
        <v>2035</v>
      </c>
      <c r="B5995" s="21">
        <v>5</v>
      </c>
      <c r="C5995" s="21">
        <v>2</v>
      </c>
      <c r="D5995" s="21" t="s">
        <v>75</v>
      </c>
      <c r="E5995" s="21" t="s">
        <v>70</v>
      </c>
      <c r="F5995" s="21" t="s">
        <v>72</v>
      </c>
      <c r="G5995" s="21">
        <v>3</v>
      </c>
      <c r="H5995" s="21">
        <v>32</v>
      </c>
    </row>
    <row r="5996" spans="1:8" x14ac:dyDescent="0.25">
      <c r="A5996" s="21">
        <v>2035</v>
      </c>
      <c r="B5996" s="21">
        <v>5</v>
      </c>
      <c r="C5996" s="21">
        <v>2</v>
      </c>
      <c r="D5996" s="21" t="s">
        <v>75</v>
      </c>
      <c r="E5996" s="21" t="s">
        <v>70</v>
      </c>
      <c r="F5996" s="21" t="s">
        <v>72</v>
      </c>
      <c r="G5996" s="21">
        <v>4</v>
      </c>
      <c r="H5996" s="21">
        <v>25</v>
      </c>
    </row>
    <row r="5997" spans="1:8" x14ac:dyDescent="0.25">
      <c r="A5997" s="21">
        <v>2035</v>
      </c>
      <c r="B5997" s="21">
        <v>5</v>
      </c>
      <c r="C5997" s="21">
        <v>2</v>
      </c>
      <c r="D5997" s="21" t="s">
        <v>75</v>
      </c>
      <c r="E5997" s="21" t="s">
        <v>73</v>
      </c>
      <c r="F5997" s="21" t="s">
        <v>71</v>
      </c>
      <c r="G5997" s="21">
        <v>0</v>
      </c>
      <c r="H5997" s="21">
        <v>3</v>
      </c>
    </row>
    <row r="5998" spans="1:8" x14ac:dyDescent="0.25">
      <c r="A5998" s="21">
        <v>2035</v>
      </c>
      <c r="B5998" s="21">
        <v>5</v>
      </c>
      <c r="C5998" s="21">
        <v>2</v>
      </c>
      <c r="D5998" s="21" t="s">
        <v>75</v>
      </c>
      <c r="E5998" s="21" t="s">
        <v>73</v>
      </c>
      <c r="F5998" s="21" t="s">
        <v>71</v>
      </c>
      <c r="G5998" s="21">
        <v>1</v>
      </c>
      <c r="H5998" s="21">
        <v>4</v>
      </c>
    </row>
    <row r="5999" spans="1:8" x14ac:dyDescent="0.25">
      <c r="A5999" s="21">
        <v>2035</v>
      </c>
      <c r="B5999" s="21">
        <v>5</v>
      </c>
      <c r="C5999" s="21">
        <v>2</v>
      </c>
      <c r="D5999" s="21" t="s">
        <v>75</v>
      </c>
      <c r="E5999" s="21" t="s">
        <v>73</v>
      </c>
      <c r="F5999" s="21" t="s">
        <v>71</v>
      </c>
      <c r="G5999" s="21">
        <v>2</v>
      </c>
      <c r="H5999" s="21">
        <v>9</v>
      </c>
    </row>
    <row r="6000" spans="1:8" x14ac:dyDescent="0.25">
      <c r="A6000" s="21">
        <v>2035</v>
      </c>
      <c r="B6000" s="21">
        <v>5</v>
      </c>
      <c r="C6000" s="21">
        <v>2</v>
      </c>
      <c r="D6000" s="21" t="s">
        <v>75</v>
      </c>
      <c r="E6000" s="21" t="s">
        <v>73</v>
      </c>
      <c r="F6000" s="21" t="s">
        <v>71</v>
      </c>
      <c r="G6000" s="21">
        <v>3</v>
      </c>
      <c r="H6000" s="21">
        <v>10</v>
      </c>
    </row>
    <row r="6001" spans="1:8" x14ac:dyDescent="0.25">
      <c r="A6001" s="21">
        <v>2035</v>
      </c>
      <c r="B6001" s="21">
        <v>5</v>
      </c>
      <c r="C6001" s="21">
        <v>2</v>
      </c>
      <c r="D6001" s="21" t="s">
        <v>75</v>
      </c>
      <c r="E6001" s="21" t="s">
        <v>73</v>
      </c>
      <c r="F6001" s="21" t="s">
        <v>71</v>
      </c>
      <c r="G6001" s="21">
        <v>4</v>
      </c>
      <c r="H6001" s="21">
        <v>8</v>
      </c>
    </row>
    <row r="6002" spans="1:8" x14ac:dyDescent="0.25">
      <c r="A6002" s="21">
        <v>2035</v>
      </c>
      <c r="B6002" s="21">
        <v>5</v>
      </c>
      <c r="C6002" s="21">
        <v>2</v>
      </c>
      <c r="D6002" s="21" t="s">
        <v>75</v>
      </c>
      <c r="E6002" s="21" t="s">
        <v>73</v>
      </c>
      <c r="F6002" s="21" t="s">
        <v>72</v>
      </c>
      <c r="G6002" s="21">
        <v>1</v>
      </c>
      <c r="H6002" s="21">
        <v>1</v>
      </c>
    </row>
    <row r="6003" spans="1:8" x14ac:dyDescent="0.25">
      <c r="A6003" s="21">
        <v>2035</v>
      </c>
      <c r="B6003" s="21">
        <v>5</v>
      </c>
      <c r="C6003" s="21">
        <v>2</v>
      </c>
      <c r="D6003" s="21" t="s">
        <v>75</v>
      </c>
      <c r="E6003" s="21" t="s">
        <v>73</v>
      </c>
      <c r="F6003" s="21" t="s">
        <v>72</v>
      </c>
      <c r="G6003" s="21">
        <v>2</v>
      </c>
      <c r="H6003" s="21">
        <v>5</v>
      </c>
    </row>
    <row r="6004" spans="1:8" x14ac:dyDescent="0.25">
      <c r="A6004" s="21">
        <v>2035</v>
      </c>
      <c r="B6004" s="21">
        <v>5</v>
      </c>
      <c r="C6004" s="21">
        <v>2</v>
      </c>
      <c r="D6004" s="21" t="s">
        <v>75</v>
      </c>
      <c r="E6004" s="21" t="s">
        <v>73</v>
      </c>
      <c r="F6004" s="21" t="s">
        <v>72</v>
      </c>
      <c r="G6004" s="21">
        <v>3</v>
      </c>
      <c r="H6004" s="21">
        <v>5</v>
      </c>
    </row>
    <row r="6005" spans="1:8" x14ac:dyDescent="0.25">
      <c r="A6005" s="21">
        <v>2035</v>
      </c>
      <c r="B6005" s="21">
        <v>5</v>
      </c>
      <c r="C6005" s="21">
        <v>2</v>
      </c>
      <c r="D6005" s="21" t="s">
        <v>75</v>
      </c>
      <c r="E6005" s="21" t="s">
        <v>73</v>
      </c>
      <c r="F6005" s="21" t="s">
        <v>72</v>
      </c>
      <c r="G6005" s="21">
        <v>4</v>
      </c>
      <c r="H6005" s="21">
        <v>2</v>
      </c>
    </row>
    <row r="6006" spans="1:8" x14ac:dyDescent="0.25">
      <c r="A6006" s="21">
        <v>2035</v>
      </c>
      <c r="B6006" s="21">
        <v>5</v>
      </c>
      <c r="C6006" s="21">
        <v>2</v>
      </c>
      <c r="D6006" s="21" t="s">
        <v>75</v>
      </c>
      <c r="E6006" s="21" t="s">
        <v>76</v>
      </c>
      <c r="F6006" s="21" t="s">
        <v>71</v>
      </c>
      <c r="G6006" s="21">
        <v>0</v>
      </c>
      <c r="H6006" s="21">
        <v>1</v>
      </c>
    </row>
    <row r="6007" spans="1:8" x14ac:dyDescent="0.25">
      <c r="A6007" s="21">
        <v>2035</v>
      </c>
      <c r="B6007" s="21">
        <v>5</v>
      </c>
      <c r="C6007" s="21">
        <v>2</v>
      </c>
      <c r="D6007" s="21" t="s">
        <v>75</v>
      </c>
      <c r="E6007" s="21" t="s">
        <v>76</v>
      </c>
      <c r="F6007" s="21" t="s">
        <v>71</v>
      </c>
      <c r="G6007" s="21">
        <v>3</v>
      </c>
      <c r="H6007" s="21">
        <v>1</v>
      </c>
    </row>
    <row r="6008" spans="1:8" x14ac:dyDescent="0.25">
      <c r="A6008" s="21">
        <v>2035</v>
      </c>
      <c r="B6008" s="21">
        <v>5</v>
      </c>
      <c r="C6008" s="21">
        <v>2</v>
      </c>
      <c r="D6008" s="21" t="s">
        <v>75</v>
      </c>
      <c r="E6008" s="21" t="s">
        <v>76</v>
      </c>
      <c r="F6008" s="21" t="s">
        <v>71</v>
      </c>
      <c r="G6008" s="21">
        <v>4</v>
      </c>
      <c r="H6008" s="21">
        <v>2</v>
      </c>
    </row>
    <row r="6009" spans="1:8" x14ac:dyDescent="0.25">
      <c r="A6009" s="21">
        <v>2035</v>
      </c>
      <c r="B6009" s="21">
        <v>5</v>
      </c>
      <c r="C6009" s="21">
        <v>2</v>
      </c>
      <c r="D6009" s="21" t="s">
        <v>75</v>
      </c>
      <c r="E6009" s="21" t="s">
        <v>76</v>
      </c>
      <c r="F6009" s="21" t="s">
        <v>72</v>
      </c>
      <c r="G6009" s="21">
        <v>0</v>
      </c>
      <c r="H6009" s="21">
        <v>1</v>
      </c>
    </row>
    <row r="6010" spans="1:8" x14ac:dyDescent="0.25">
      <c r="A6010" s="21">
        <v>2035</v>
      </c>
      <c r="B6010" s="21">
        <v>5</v>
      </c>
      <c r="C6010" s="21">
        <v>2</v>
      </c>
      <c r="D6010" s="21" t="s">
        <v>75</v>
      </c>
      <c r="E6010" s="21" t="s">
        <v>76</v>
      </c>
      <c r="F6010" s="21" t="s">
        <v>72</v>
      </c>
      <c r="G6010" s="21">
        <v>1</v>
      </c>
      <c r="H6010" s="21">
        <v>6</v>
      </c>
    </row>
    <row r="6011" spans="1:8" x14ac:dyDescent="0.25">
      <c r="A6011" s="21">
        <v>2035</v>
      </c>
      <c r="B6011" s="21">
        <v>5</v>
      </c>
      <c r="C6011" s="21">
        <v>2</v>
      </c>
      <c r="D6011" s="21" t="s">
        <v>75</v>
      </c>
      <c r="E6011" s="21" t="s">
        <v>76</v>
      </c>
      <c r="F6011" s="21" t="s">
        <v>72</v>
      </c>
      <c r="G6011" s="21">
        <v>2</v>
      </c>
      <c r="H6011" s="21">
        <v>1</v>
      </c>
    </row>
    <row r="6012" spans="1:8" x14ac:dyDescent="0.25">
      <c r="A6012" s="21">
        <v>2035</v>
      </c>
      <c r="B6012" s="21">
        <v>5</v>
      </c>
      <c r="C6012" s="21">
        <v>2</v>
      </c>
      <c r="D6012" s="21" t="s">
        <v>75</v>
      </c>
      <c r="E6012" s="21" t="s">
        <v>76</v>
      </c>
      <c r="F6012" s="21" t="s">
        <v>72</v>
      </c>
      <c r="G6012" s="21">
        <v>3</v>
      </c>
      <c r="H6012" s="21">
        <v>3</v>
      </c>
    </row>
    <row r="6013" spans="1:8" x14ac:dyDescent="0.25">
      <c r="A6013" s="21">
        <v>2035</v>
      </c>
      <c r="B6013" s="21">
        <v>5</v>
      </c>
      <c r="C6013" s="21">
        <v>2</v>
      </c>
      <c r="D6013" s="21" t="s">
        <v>75</v>
      </c>
      <c r="E6013" s="21" t="s">
        <v>76</v>
      </c>
      <c r="F6013" s="21" t="s">
        <v>72</v>
      </c>
      <c r="G6013" s="21">
        <v>4</v>
      </c>
      <c r="H6013" s="21">
        <v>3</v>
      </c>
    </row>
    <row r="6014" spans="1:8" x14ac:dyDescent="0.25">
      <c r="A6014" s="21">
        <v>2035</v>
      </c>
      <c r="B6014" s="21">
        <v>5</v>
      </c>
      <c r="C6014" s="21">
        <v>2</v>
      </c>
      <c r="D6014" s="21" t="s">
        <v>69</v>
      </c>
      <c r="E6014" s="21" t="s">
        <v>70</v>
      </c>
      <c r="F6014" s="21" t="s">
        <v>71</v>
      </c>
      <c r="G6014" s="21">
        <v>1</v>
      </c>
      <c r="H6014" s="21">
        <v>1</v>
      </c>
    </row>
    <row r="6015" spans="1:8" x14ac:dyDescent="0.25">
      <c r="A6015" s="21">
        <v>2035</v>
      </c>
      <c r="B6015" s="21">
        <v>5</v>
      </c>
      <c r="C6015" s="21">
        <v>2</v>
      </c>
      <c r="D6015" s="21" t="s">
        <v>69</v>
      </c>
      <c r="E6015" s="21" t="s">
        <v>70</v>
      </c>
      <c r="F6015" s="21" t="s">
        <v>71</v>
      </c>
      <c r="G6015" s="21">
        <v>2</v>
      </c>
      <c r="H6015" s="21">
        <v>2</v>
      </c>
    </row>
    <row r="6016" spans="1:8" x14ac:dyDescent="0.25">
      <c r="A6016" s="21">
        <v>2035</v>
      </c>
      <c r="B6016" s="21">
        <v>5</v>
      </c>
      <c r="C6016" s="21">
        <v>2</v>
      </c>
      <c r="D6016" s="21" t="s">
        <v>69</v>
      </c>
      <c r="E6016" s="21" t="s">
        <v>70</v>
      </c>
      <c r="F6016" s="21" t="s">
        <v>71</v>
      </c>
      <c r="G6016" s="21">
        <v>3</v>
      </c>
      <c r="H6016" s="21">
        <v>2</v>
      </c>
    </row>
    <row r="6017" spans="1:8" x14ac:dyDescent="0.25">
      <c r="A6017" s="21">
        <v>2035</v>
      </c>
      <c r="B6017" s="21">
        <v>5</v>
      </c>
      <c r="C6017" s="21">
        <v>2</v>
      </c>
      <c r="D6017" s="21" t="s">
        <v>69</v>
      </c>
      <c r="E6017" s="21" t="s">
        <v>70</v>
      </c>
      <c r="F6017" s="21" t="s">
        <v>72</v>
      </c>
      <c r="G6017" s="21">
        <v>0</v>
      </c>
      <c r="H6017" s="21">
        <v>3</v>
      </c>
    </row>
    <row r="6018" spans="1:8" x14ac:dyDescent="0.25">
      <c r="A6018" s="21">
        <v>2035</v>
      </c>
      <c r="B6018" s="21">
        <v>5</v>
      </c>
      <c r="C6018" s="21">
        <v>2</v>
      </c>
      <c r="D6018" s="21" t="s">
        <v>69</v>
      </c>
      <c r="E6018" s="21" t="s">
        <v>70</v>
      </c>
      <c r="F6018" s="21" t="s">
        <v>72</v>
      </c>
      <c r="G6018" s="21">
        <v>1</v>
      </c>
      <c r="H6018" s="21">
        <v>14</v>
      </c>
    </row>
    <row r="6019" spans="1:8" x14ac:dyDescent="0.25">
      <c r="A6019" s="21">
        <v>2035</v>
      </c>
      <c r="B6019" s="21">
        <v>5</v>
      </c>
      <c r="C6019" s="21">
        <v>2</v>
      </c>
      <c r="D6019" s="21" t="s">
        <v>69</v>
      </c>
      <c r="E6019" s="21" t="s">
        <v>70</v>
      </c>
      <c r="F6019" s="21" t="s">
        <v>72</v>
      </c>
      <c r="G6019" s="21">
        <v>2</v>
      </c>
      <c r="H6019" s="21">
        <v>46</v>
      </c>
    </row>
    <row r="6020" spans="1:8" x14ac:dyDescent="0.25">
      <c r="A6020" s="21">
        <v>2035</v>
      </c>
      <c r="B6020" s="21">
        <v>5</v>
      </c>
      <c r="C6020" s="21">
        <v>2</v>
      </c>
      <c r="D6020" s="21" t="s">
        <v>69</v>
      </c>
      <c r="E6020" s="21" t="s">
        <v>70</v>
      </c>
      <c r="F6020" s="21" t="s">
        <v>72</v>
      </c>
      <c r="G6020" s="21">
        <v>3</v>
      </c>
      <c r="H6020" s="21">
        <v>31</v>
      </c>
    </row>
    <row r="6021" spans="1:8" x14ac:dyDescent="0.25">
      <c r="A6021" s="21">
        <v>2035</v>
      </c>
      <c r="B6021" s="21">
        <v>5</v>
      </c>
      <c r="C6021" s="21">
        <v>2</v>
      </c>
      <c r="D6021" s="21" t="s">
        <v>69</v>
      </c>
      <c r="E6021" s="21" t="s">
        <v>70</v>
      </c>
      <c r="F6021" s="21" t="s">
        <v>72</v>
      </c>
      <c r="G6021" s="21">
        <v>4</v>
      </c>
      <c r="H6021" s="21">
        <v>16</v>
      </c>
    </row>
    <row r="6022" spans="1:8" x14ac:dyDescent="0.25">
      <c r="A6022" s="21">
        <v>2035</v>
      </c>
      <c r="B6022" s="21">
        <v>5</v>
      </c>
      <c r="C6022" s="21">
        <v>2</v>
      </c>
      <c r="D6022" s="21" t="s">
        <v>69</v>
      </c>
      <c r="E6022" s="21" t="s">
        <v>73</v>
      </c>
      <c r="F6022" s="21" t="s">
        <v>71</v>
      </c>
      <c r="G6022" s="21">
        <v>1</v>
      </c>
      <c r="H6022" s="21">
        <v>1</v>
      </c>
    </row>
    <row r="6023" spans="1:8" x14ac:dyDescent="0.25">
      <c r="A6023" s="21">
        <v>2035</v>
      </c>
      <c r="B6023" s="21">
        <v>5</v>
      </c>
      <c r="C6023" s="21">
        <v>2</v>
      </c>
      <c r="D6023" s="21" t="s">
        <v>69</v>
      </c>
      <c r="E6023" s="21" t="s">
        <v>73</v>
      </c>
      <c r="F6023" s="21" t="s">
        <v>71</v>
      </c>
      <c r="G6023" s="21">
        <v>2</v>
      </c>
      <c r="H6023" s="21">
        <v>2</v>
      </c>
    </row>
    <row r="6024" spans="1:8" x14ac:dyDescent="0.25">
      <c r="A6024" s="21">
        <v>2035</v>
      </c>
      <c r="B6024" s="21">
        <v>5</v>
      </c>
      <c r="C6024" s="21">
        <v>2</v>
      </c>
      <c r="D6024" s="21" t="s">
        <v>69</v>
      </c>
      <c r="E6024" s="21" t="s">
        <v>73</v>
      </c>
      <c r="F6024" s="21" t="s">
        <v>72</v>
      </c>
      <c r="G6024" s="21">
        <v>0</v>
      </c>
      <c r="H6024" s="21">
        <v>1</v>
      </c>
    </row>
    <row r="6025" spans="1:8" x14ac:dyDescent="0.25">
      <c r="A6025" s="21">
        <v>2035</v>
      </c>
      <c r="B6025" s="21">
        <v>5</v>
      </c>
      <c r="C6025" s="21">
        <v>2</v>
      </c>
      <c r="D6025" s="21" t="s">
        <v>69</v>
      </c>
      <c r="E6025" s="21" t="s">
        <v>73</v>
      </c>
      <c r="F6025" s="21" t="s">
        <v>72</v>
      </c>
      <c r="G6025" s="21">
        <v>1</v>
      </c>
      <c r="H6025" s="21">
        <v>2</v>
      </c>
    </row>
    <row r="6026" spans="1:8" x14ac:dyDescent="0.25">
      <c r="A6026" s="21">
        <v>2035</v>
      </c>
      <c r="B6026" s="21">
        <v>5</v>
      </c>
      <c r="C6026" s="21">
        <v>2</v>
      </c>
      <c r="D6026" s="21" t="s">
        <v>69</v>
      </c>
      <c r="E6026" s="21" t="s">
        <v>73</v>
      </c>
      <c r="F6026" s="21" t="s">
        <v>72</v>
      </c>
      <c r="G6026" s="21">
        <v>2</v>
      </c>
      <c r="H6026" s="21">
        <v>6</v>
      </c>
    </row>
    <row r="6027" spans="1:8" x14ac:dyDescent="0.25">
      <c r="A6027" s="21">
        <v>2035</v>
      </c>
      <c r="B6027" s="21">
        <v>5</v>
      </c>
      <c r="C6027" s="21">
        <v>2</v>
      </c>
      <c r="D6027" s="21" t="s">
        <v>69</v>
      </c>
      <c r="E6027" s="21" t="s">
        <v>73</v>
      </c>
      <c r="F6027" s="21" t="s">
        <v>72</v>
      </c>
      <c r="G6027" s="21">
        <v>3</v>
      </c>
      <c r="H6027" s="21">
        <v>1</v>
      </c>
    </row>
    <row r="6028" spans="1:8" x14ac:dyDescent="0.25">
      <c r="A6028" s="21">
        <v>2035</v>
      </c>
      <c r="B6028" s="21">
        <v>5</v>
      </c>
      <c r="C6028" s="21">
        <v>2</v>
      </c>
      <c r="D6028" s="21" t="s">
        <v>69</v>
      </c>
      <c r="E6028" s="21" t="s">
        <v>73</v>
      </c>
      <c r="F6028" s="21" t="s">
        <v>72</v>
      </c>
      <c r="G6028" s="21">
        <v>4</v>
      </c>
      <c r="H6028" s="21">
        <v>3</v>
      </c>
    </row>
    <row r="6029" spans="1:8" x14ac:dyDescent="0.25">
      <c r="A6029" s="21">
        <v>2035</v>
      </c>
      <c r="B6029" s="21">
        <v>5</v>
      </c>
      <c r="C6029" s="21">
        <v>2</v>
      </c>
      <c r="D6029" s="21" t="s">
        <v>69</v>
      </c>
      <c r="E6029" s="21" t="s">
        <v>76</v>
      </c>
      <c r="F6029" s="21" t="s">
        <v>71</v>
      </c>
      <c r="G6029" s="21">
        <v>0</v>
      </c>
      <c r="H6029" s="21">
        <v>1</v>
      </c>
    </row>
    <row r="6030" spans="1:8" x14ac:dyDescent="0.25">
      <c r="A6030" s="21">
        <v>2035</v>
      </c>
      <c r="B6030" s="21">
        <v>5</v>
      </c>
      <c r="C6030" s="21">
        <v>2</v>
      </c>
      <c r="D6030" s="21" t="s">
        <v>69</v>
      </c>
      <c r="E6030" s="21" t="s">
        <v>76</v>
      </c>
      <c r="F6030" s="21" t="s">
        <v>72</v>
      </c>
      <c r="G6030" s="21">
        <v>0</v>
      </c>
      <c r="H6030" s="21">
        <v>1</v>
      </c>
    </row>
    <row r="6031" spans="1:8" x14ac:dyDescent="0.25">
      <c r="A6031" s="21">
        <v>2035</v>
      </c>
      <c r="B6031" s="21">
        <v>5</v>
      </c>
      <c r="C6031" s="21">
        <v>2</v>
      </c>
      <c r="D6031" s="21" t="s">
        <v>69</v>
      </c>
      <c r="E6031" s="21" t="s">
        <v>76</v>
      </c>
      <c r="F6031" s="21" t="s">
        <v>72</v>
      </c>
      <c r="G6031" s="21">
        <v>1</v>
      </c>
      <c r="H6031" s="21">
        <v>2</v>
      </c>
    </row>
    <row r="6032" spans="1:8" x14ac:dyDescent="0.25">
      <c r="A6032" s="21">
        <v>2035</v>
      </c>
      <c r="B6032" s="21">
        <v>5</v>
      </c>
      <c r="C6032" s="21">
        <v>2</v>
      </c>
      <c r="D6032" s="21" t="s">
        <v>69</v>
      </c>
      <c r="E6032" s="21" t="s">
        <v>76</v>
      </c>
      <c r="F6032" s="21" t="s">
        <v>72</v>
      </c>
      <c r="G6032" s="21">
        <v>2</v>
      </c>
      <c r="H6032" s="21">
        <v>7</v>
      </c>
    </row>
    <row r="6033" spans="1:8" x14ac:dyDescent="0.25">
      <c r="A6033" s="21">
        <v>2035</v>
      </c>
      <c r="B6033" s="21">
        <v>5</v>
      </c>
      <c r="C6033" s="21">
        <v>2</v>
      </c>
      <c r="D6033" s="21" t="s">
        <v>69</v>
      </c>
      <c r="E6033" s="21" t="s">
        <v>76</v>
      </c>
      <c r="F6033" s="21" t="s">
        <v>72</v>
      </c>
      <c r="G6033" s="21">
        <v>3</v>
      </c>
      <c r="H6033" s="21">
        <v>2</v>
      </c>
    </row>
    <row r="6034" spans="1:8" x14ac:dyDescent="0.25">
      <c r="A6034" s="21">
        <v>2035</v>
      </c>
      <c r="B6034" s="21">
        <v>5</v>
      </c>
      <c r="C6034" s="21">
        <v>2</v>
      </c>
      <c r="D6034" s="21" t="s">
        <v>69</v>
      </c>
      <c r="E6034" s="21" t="s">
        <v>76</v>
      </c>
      <c r="F6034" s="21" t="s">
        <v>72</v>
      </c>
      <c r="G6034" s="21">
        <v>4</v>
      </c>
      <c r="H6034" s="21">
        <v>1</v>
      </c>
    </row>
    <row r="6035" spans="1:8" x14ac:dyDescent="0.25">
      <c r="A6035" s="21">
        <v>2035</v>
      </c>
      <c r="B6035" s="21">
        <v>5</v>
      </c>
      <c r="C6035" s="21">
        <v>2</v>
      </c>
      <c r="D6035" s="21" t="s">
        <v>77</v>
      </c>
      <c r="E6035" s="21" t="s">
        <v>70</v>
      </c>
      <c r="F6035" s="21" t="s">
        <v>71</v>
      </c>
      <c r="G6035" s="21">
        <v>0</v>
      </c>
      <c r="H6035" s="21">
        <v>1</v>
      </c>
    </row>
    <row r="6036" spans="1:8" x14ac:dyDescent="0.25">
      <c r="A6036" s="21">
        <v>2035</v>
      </c>
      <c r="B6036" s="21">
        <v>5</v>
      </c>
      <c r="C6036" s="21">
        <v>2</v>
      </c>
      <c r="D6036" s="21" t="s">
        <v>77</v>
      </c>
      <c r="E6036" s="21" t="s">
        <v>70</v>
      </c>
      <c r="F6036" s="21" t="s">
        <v>71</v>
      </c>
      <c r="G6036" s="21">
        <v>1</v>
      </c>
      <c r="H6036" s="21">
        <v>25</v>
      </c>
    </row>
    <row r="6037" spans="1:8" x14ac:dyDescent="0.25">
      <c r="A6037" s="21">
        <v>2035</v>
      </c>
      <c r="B6037" s="21">
        <v>5</v>
      </c>
      <c r="C6037" s="21">
        <v>2</v>
      </c>
      <c r="D6037" s="21" t="s">
        <v>77</v>
      </c>
      <c r="E6037" s="21" t="s">
        <v>70</v>
      </c>
      <c r="F6037" s="21" t="s">
        <v>71</v>
      </c>
      <c r="G6037" s="21">
        <v>2</v>
      </c>
      <c r="H6037" s="21">
        <v>94</v>
      </c>
    </row>
    <row r="6038" spans="1:8" x14ac:dyDescent="0.25">
      <c r="A6038" s="21">
        <v>2035</v>
      </c>
      <c r="B6038" s="21">
        <v>5</v>
      </c>
      <c r="C6038" s="21">
        <v>2</v>
      </c>
      <c r="D6038" s="21" t="s">
        <v>77</v>
      </c>
      <c r="E6038" s="21" t="s">
        <v>70</v>
      </c>
      <c r="F6038" s="21" t="s">
        <v>71</v>
      </c>
      <c r="G6038" s="21">
        <v>3</v>
      </c>
      <c r="H6038" s="21">
        <v>44</v>
      </c>
    </row>
    <row r="6039" spans="1:8" x14ac:dyDescent="0.25">
      <c r="A6039" s="21">
        <v>2035</v>
      </c>
      <c r="B6039" s="21">
        <v>5</v>
      </c>
      <c r="C6039" s="21">
        <v>2</v>
      </c>
      <c r="D6039" s="21" t="s">
        <v>77</v>
      </c>
      <c r="E6039" s="21" t="s">
        <v>70</v>
      </c>
      <c r="F6039" s="21" t="s">
        <v>71</v>
      </c>
      <c r="G6039" s="21">
        <v>4</v>
      </c>
      <c r="H6039" s="21">
        <v>25</v>
      </c>
    </row>
    <row r="6040" spans="1:8" x14ac:dyDescent="0.25">
      <c r="A6040" s="21">
        <v>2035</v>
      </c>
      <c r="B6040" s="21">
        <v>5</v>
      </c>
      <c r="C6040" s="21">
        <v>2</v>
      </c>
      <c r="D6040" s="21" t="s">
        <v>77</v>
      </c>
      <c r="E6040" s="21" t="s">
        <v>70</v>
      </c>
      <c r="F6040" s="21" t="s">
        <v>72</v>
      </c>
      <c r="G6040" s="21">
        <v>0</v>
      </c>
      <c r="H6040" s="21">
        <v>1</v>
      </c>
    </row>
    <row r="6041" spans="1:8" x14ac:dyDescent="0.25">
      <c r="A6041" s="21">
        <v>2035</v>
      </c>
      <c r="B6041" s="21">
        <v>5</v>
      </c>
      <c r="C6041" s="21">
        <v>2</v>
      </c>
      <c r="D6041" s="21" t="s">
        <v>77</v>
      </c>
      <c r="E6041" s="21" t="s">
        <v>70</v>
      </c>
      <c r="F6041" s="21" t="s">
        <v>72</v>
      </c>
      <c r="G6041" s="21">
        <v>1</v>
      </c>
      <c r="H6041" s="21">
        <v>11</v>
      </c>
    </row>
    <row r="6042" spans="1:8" x14ac:dyDescent="0.25">
      <c r="A6042" s="21">
        <v>2035</v>
      </c>
      <c r="B6042" s="21">
        <v>5</v>
      </c>
      <c r="C6042" s="21">
        <v>2</v>
      </c>
      <c r="D6042" s="21" t="s">
        <v>77</v>
      </c>
      <c r="E6042" s="21" t="s">
        <v>70</v>
      </c>
      <c r="F6042" s="21" t="s">
        <v>72</v>
      </c>
      <c r="G6042" s="21">
        <v>2</v>
      </c>
      <c r="H6042" s="21">
        <v>30</v>
      </c>
    </row>
    <row r="6043" spans="1:8" x14ac:dyDescent="0.25">
      <c r="A6043" s="21">
        <v>2035</v>
      </c>
      <c r="B6043" s="21">
        <v>5</v>
      </c>
      <c r="C6043" s="21">
        <v>2</v>
      </c>
      <c r="D6043" s="21" t="s">
        <v>77</v>
      </c>
      <c r="E6043" s="21" t="s">
        <v>70</v>
      </c>
      <c r="F6043" s="21" t="s">
        <v>72</v>
      </c>
      <c r="G6043" s="21">
        <v>3</v>
      </c>
      <c r="H6043" s="21">
        <v>25</v>
      </c>
    </row>
    <row r="6044" spans="1:8" x14ac:dyDescent="0.25">
      <c r="A6044" s="21">
        <v>2035</v>
      </c>
      <c r="B6044" s="21">
        <v>5</v>
      </c>
      <c r="C6044" s="21">
        <v>2</v>
      </c>
      <c r="D6044" s="21" t="s">
        <v>77</v>
      </c>
      <c r="E6044" s="21" t="s">
        <v>70</v>
      </c>
      <c r="F6044" s="21" t="s">
        <v>72</v>
      </c>
      <c r="G6044" s="21">
        <v>4</v>
      </c>
      <c r="H6044" s="21">
        <v>13</v>
      </c>
    </row>
    <row r="6045" spans="1:8" x14ac:dyDescent="0.25">
      <c r="A6045" s="21">
        <v>2035</v>
      </c>
      <c r="B6045" s="21">
        <v>5</v>
      </c>
      <c r="C6045" s="21">
        <v>2</v>
      </c>
      <c r="D6045" s="21" t="s">
        <v>77</v>
      </c>
      <c r="E6045" s="21" t="s">
        <v>73</v>
      </c>
      <c r="F6045" s="21" t="s">
        <v>71</v>
      </c>
      <c r="G6045" s="21">
        <v>0</v>
      </c>
      <c r="H6045" s="21">
        <v>1</v>
      </c>
    </row>
    <row r="6046" spans="1:8" x14ac:dyDescent="0.25">
      <c r="A6046" s="21">
        <v>2035</v>
      </c>
      <c r="B6046" s="21">
        <v>5</v>
      </c>
      <c r="C6046" s="21">
        <v>2</v>
      </c>
      <c r="D6046" s="21" t="s">
        <v>77</v>
      </c>
      <c r="E6046" s="21" t="s">
        <v>73</v>
      </c>
      <c r="F6046" s="21" t="s">
        <v>71</v>
      </c>
      <c r="G6046" s="21">
        <v>1</v>
      </c>
      <c r="H6046" s="21">
        <v>21</v>
      </c>
    </row>
    <row r="6047" spans="1:8" x14ac:dyDescent="0.25">
      <c r="A6047" s="21">
        <v>2035</v>
      </c>
      <c r="B6047" s="21">
        <v>5</v>
      </c>
      <c r="C6047" s="21">
        <v>2</v>
      </c>
      <c r="D6047" s="21" t="s">
        <v>77</v>
      </c>
      <c r="E6047" s="21" t="s">
        <v>73</v>
      </c>
      <c r="F6047" s="21" t="s">
        <v>71</v>
      </c>
      <c r="G6047" s="21">
        <v>2</v>
      </c>
      <c r="H6047" s="21">
        <v>48</v>
      </c>
    </row>
    <row r="6048" spans="1:8" x14ac:dyDescent="0.25">
      <c r="A6048" s="21">
        <v>2035</v>
      </c>
      <c r="B6048" s="21">
        <v>5</v>
      </c>
      <c r="C6048" s="21">
        <v>2</v>
      </c>
      <c r="D6048" s="21" t="s">
        <v>77</v>
      </c>
      <c r="E6048" s="21" t="s">
        <v>73</v>
      </c>
      <c r="F6048" s="21" t="s">
        <v>71</v>
      </c>
      <c r="G6048" s="21">
        <v>3</v>
      </c>
      <c r="H6048" s="21">
        <v>27</v>
      </c>
    </row>
    <row r="6049" spans="1:8" x14ac:dyDescent="0.25">
      <c r="A6049" s="21">
        <v>2035</v>
      </c>
      <c r="B6049" s="21">
        <v>5</v>
      </c>
      <c r="C6049" s="21">
        <v>2</v>
      </c>
      <c r="D6049" s="21" t="s">
        <v>77</v>
      </c>
      <c r="E6049" s="21" t="s">
        <v>73</v>
      </c>
      <c r="F6049" s="21" t="s">
        <v>71</v>
      </c>
      <c r="G6049" s="21">
        <v>4</v>
      </c>
      <c r="H6049" s="21">
        <v>20</v>
      </c>
    </row>
    <row r="6050" spans="1:8" x14ac:dyDescent="0.25">
      <c r="A6050" s="21">
        <v>2035</v>
      </c>
      <c r="B6050" s="21">
        <v>5</v>
      </c>
      <c r="C6050" s="21">
        <v>2</v>
      </c>
      <c r="D6050" s="21" t="s">
        <v>77</v>
      </c>
      <c r="E6050" s="21" t="s">
        <v>73</v>
      </c>
      <c r="F6050" s="21" t="s">
        <v>72</v>
      </c>
      <c r="G6050" s="21">
        <v>0</v>
      </c>
      <c r="H6050" s="21">
        <v>1</v>
      </c>
    </row>
    <row r="6051" spans="1:8" x14ac:dyDescent="0.25">
      <c r="A6051" s="21">
        <v>2035</v>
      </c>
      <c r="B6051" s="21">
        <v>5</v>
      </c>
      <c r="C6051" s="21">
        <v>2</v>
      </c>
      <c r="D6051" s="21" t="s">
        <v>77</v>
      </c>
      <c r="E6051" s="21" t="s">
        <v>73</v>
      </c>
      <c r="F6051" s="21" t="s">
        <v>72</v>
      </c>
      <c r="G6051" s="21">
        <v>2</v>
      </c>
      <c r="H6051" s="21">
        <v>4</v>
      </c>
    </row>
    <row r="6052" spans="1:8" x14ac:dyDescent="0.25">
      <c r="A6052" s="21">
        <v>2035</v>
      </c>
      <c r="B6052" s="21">
        <v>5</v>
      </c>
      <c r="C6052" s="21">
        <v>2</v>
      </c>
      <c r="D6052" s="21" t="s">
        <v>77</v>
      </c>
      <c r="E6052" s="21" t="s">
        <v>73</v>
      </c>
      <c r="F6052" s="21" t="s">
        <v>72</v>
      </c>
      <c r="G6052" s="21">
        <v>3</v>
      </c>
      <c r="H6052" s="21">
        <v>3</v>
      </c>
    </row>
    <row r="6053" spans="1:8" x14ac:dyDescent="0.25">
      <c r="A6053" s="21">
        <v>2035</v>
      </c>
      <c r="B6053" s="21">
        <v>5</v>
      </c>
      <c r="C6053" s="21">
        <v>2</v>
      </c>
      <c r="D6053" s="21" t="s">
        <v>77</v>
      </c>
      <c r="E6053" s="21" t="s">
        <v>73</v>
      </c>
      <c r="F6053" s="21" t="s">
        <v>72</v>
      </c>
      <c r="G6053" s="21">
        <v>4</v>
      </c>
      <c r="H6053" s="21">
        <v>3</v>
      </c>
    </row>
    <row r="6054" spans="1:8" x14ac:dyDescent="0.25">
      <c r="A6054" s="21">
        <v>2035</v>
      </c>
      <c r="B6054" s="21">
        <v>5</v>
      </c>
      <c r="C6054" s="21">
        <v>2</v>
      </c>
      <c r="D6054" s="21" t="s">
        <v>77</v>
      </c>
      <c r="E6054" s="21" t="s">
        <v>76</v>
      </c>
      <c r="F6054" s="21" t="s">
        <v>71</v>
      </c>
      <c r="G6054" s="21">
        <v>0</v>
      </c>
      <c r="H6054" s="21">
        <v>5</v>
      </c>
    </row>
    <row r="6055" spans="1:8" x14ac:dyDescent="0.25">
      <c r="A6055" s="21">
        <v>2035</v>
      </c>
      <c r="B6055" s="21">
        <v>5</v>
      </c>
      <c r="C6055" s="21">
        <v>2</v>
      </c>
      <c r="D6055" s="21" t="s">
        <v>77</v>
      </c>
      <c r="E6055" s="21" t="s">
        <v>76</v>
      </c>
      <c r="F6055" s="21" t="s">
        <v>71</v>
      </c>
      <c r="G6055" s="21">
        <v>1</v>
      </c>
      <c r="H6055" s="21">
        <v>7</v>
      </c>
    </row>
    <row r="6056" spans="1:8" x14ac:dyDescent="0.25">
      <c r="A6056" s="21">
        <v>2035</v>
      </c>
      <c r="B6056" s="21">
        <v>5</v>
      </c>
      <c r="C6056" s="21">
        <v>2</v>
      </c>
      <c r="D6056" s="21" t="s">
        <v>77</v>
      </c>
      <c r="E6056" s="21" t="s">
        <v>76</v>
      </c>
      <c r="F6056" s="21" t="s">
        <v>71</v>
      </c>
      <c r="G6056" s="21">
        <v>2</v>
      </c>
      <c r="H6056" s="21">
        <v>1</v>
      </c>
    </row>
    <row r="6057" spans="1:8" x14ac:dyDescent="0.25">
      <c r="A6057" s="21">
        <v>2035</v>
      </c>
      <c r="B6057" s="21">
        <v>5</v>
      </c>
      <c r="C6057" s="21">
        <v>2</v>
      </c>
      <c r="D6057" s="21" t="s">
        <v>77</v>
      </c>
      <c r="E6057" s="21" t="s">
        <v>76</v>
      </c>
      <c r="F6057" s="21" t="s">
        <v>71</v>
      </c>
      <c r="G6057" s="21">
        <v>3</v>
      </c>
      <c r="H6057" s="21">
        <v>1</v>
      </c>
    </row>
    <row r="6058" spans="1:8" x14ac:dyDescent="0.25">
      <c r="A6058" s="21">
        <v>2035</v>
      </c>
      <c r="B6058" s="21">
        <v>5</v>
      </c>
      <c r="C6058" s="21">
        <v>2</v>
      </c>
      <c r="D6058" s="21" t="s">
        <v>77</v>
      </c>
      <c r="E6058" s="21" t="s">
        <v>76</v>
      </c>
      <c r="F6058" s="21" t="s">
        <v>71</v>
      </c>
      <c r="G6058" s="21">
        <v>4</v>
      </c>
      <c r="H6058" s="21">
        <v>1</v>
      </c>
    </row>
    <row r="6059" spans="1:8" x14ac:dyDescent="0.25">
      <c r="A6059" s="21">
        <v>2035</v>
      </c>
      <c r="B6059" s="21">
        <v>5</v>
      </c>
      <c r="C6059" s="21">
        <v>2</v>
      </c>
      <c r="D6059" s="21" t="s">
        <v>77</v>
      </c>
      <c r="E6059" s="21" t="s">
        <v>76</v>
      </c>
      <c r="F6059" s="21" t="s">
        <v>72</v>
      </c>
      <c r="G6059" s="21">
        <v>1</v>
      </c>
      <c r="H6059" s="21">
        <v>2</v>
      </c>
    </row>
    <row r="6060" spans="1:8" x14ac:dyDescent="0.25">
      <c r="A6060" s="21">
        <v>2035</v>
      </c>
      <c r="B6060" s="21">
        <v>5</v>
      </c>
      <c r="C6060" s="21">
        <v>2</v>
      </c>
      <c r="D6060" s="21" t="s">
        <v>77</v>
      </c>
      <c r="E6060" s="21" t="s">
        <v>76</v>
      </c>
      <c r="F6060" s="21" t="s">
        <v>72</v>
      </c>
      <c r="G6060" s="21">
        <v>2</v>
      </c>
      <c r="H6060" s="21">
        <v>4</v>
      </c>
    </row>
    <row r="6061" spans="1:8" x14ac:dyDescent="0.25">
      <c r="A6061" s="21">
        <v>2035</v>
      </c>
      <c r="B6061" s="21">
        <v>5</v>
      </c>
      <c r="C6061" s="21">
        <v>2</v>
      </c>
      <c r="D6061" s="21" t="s">
        <v>77</v>
      </c>
      <c r="E6061" s="21" t="s">
        <v>76</v>
      </c>
      <c r="F6061" s="21" t="s">
        <v>72</v>
      </c>
      <c r="G6061" s="21">
        <v>3</v>
      </c>
      <c r="H6061" s="21">
        <v>3</v>
      </c>
    </row>
    <row r="6062" spans="1:8" x14ac:dyDescent="0.25">
      <c r="A6062" s="21">
        <v>2035</v>
      </c>
      <c r="B6062" s="21">
        <v>5</v>
      </c>
      <c r="C6062" s="21">
        <v>2</v>
      </c>
      <c r="D6062" s="21" t="s">
        <v>77</v>
      </c>
      <c r="E6062" s="21" t="s">
        <v>76</v>
      </c>
      <c r="F6062" s="21" t="s">
        <v>72</v>
      </c>
      <c r="G6062" s="21">
        <v>4</v>
      </c>
      <c r="H6062" s="21">
        <v>1</v>
      </c>
    </row>
    <row r="6063" spans="1:8" x14ac:dyDescent="0.25">
      <c r="A6063" s="21">
        <v>2035</v>
      </c>
      <c r="B6063" s="21">
        <v>5</v>
      </c>
      <c r="C6063" s="21">
        <v>2</v>
      </c>
      <c r="D6063" s="21" t="s">
        <v>79</v>
      </c>
      <c r="E6063" s="21" t="s">
        <v>70</v>
      </c>
      <c r="F6063" s="21" t="s">
        <v>71</v>
      </c>
      <c r="G6063" s="21">
        <v>1</v>
      </c>
      <c r="H6063" s="21">
        <v>11</v>
      </c>
    </row>
    <row r="6064" spans="1:8" x14ac:dyDescent="0.25">
      <c r="A6064" s="21">
        <v>2035</v>
      </c>
      <c r="B6064" s="21">
        <v>5</v>
      </c>
      <c r="C6064" s="21">
        <v>2</v>
      </c>
      <c r="D6064" s="21" t="s">
        <v>79</v>
      </c>
      <c r="E6064" s="21" t="s">
        <v>70</v>
      </c>
      <c r="F6064" s="21" t="s">
        <v>71</v>
      </c>
      <c r="G6064" s="21">
        <v>2</v>
      </c>
      <c r="H6064" s="21">
        <v>43</v>
      </c>
    </row>
    <row r="6065" spans="1:8" x14ac:dyDescent="0.25">
      <c r="A6065" s="21">
        <v>2035</v>
      </c>
      <c r="B6065" s="21">
        <v>5</v>
      </c>
      <c r="C6065" s="21">
        <v>2</v>
      </c>
      <c r="D6065" s="21" t="s">
        <v>79</v>
      </c>
      <c r="E6065" s="21" t="s">
        <v>70</v>
      </c>
      <c r="F6065" s="21" t="s">
        <v>71</v>
      </c>
      <c r="G6065" s="21">
        <v>3</v>
      </c>
      <c r="H6065" s="21">
        <v>19</v>
      </c>
    </row>
    <row r="6066" spans="1:8" x14ac:dyDescent="0.25">
      <c r="A6066" s="21">
        <v>2035</v>
      </c>
      <c r="B6066" s="21">
        <v>5</v>
      </c>
      <c r="C6066" s="21">
        <v>2</v>
      </c>
      <c r="D6066" s="21" t="s">
        <v>79</v>
      </c>
      <c r="E6066" s="21" t="s">
        <v>70</v>
      </c>
      <c r="F6066" s="21" t="s">
        <v>71</v>
      </c>
      <c r="G6066" s="21">
        <v>4</v>
      </c>
      <c r="H6066" s="21">
        <v>10</v>
      </c>
    </row>
    <row r="6067" spans="1:8" x14ac:dyDescent="0.25">
      <c r="A6067" s="21">
        <v>2035</v>
      </c>
      <c r="B6067" s="21">
        <v>5</v>
      </c>
      <c r="C6067" s="21">
        <v>2</v>
      </c>
      <c r="D6067" s="21" t="s">
        <v>79</v>
      </c>
      <c r="E6067" s="21" t="s">
        <v>70</v>
      </c>
      <c r="F6067" s="21" t="s">
        <v>72</v>
      </c>
      <c r="G6067" s="21">
        <v>0</v>
      </c>
      <c r="H6067" s="21">
        <v>2</v>
      </c>
    </row>
    <row r="6068" spans="1:8" x14ac:dyDescent="0.25">
      <c r="A6068" s="21">
        <v>2035</v>
      </c>
      <c r="B6068" s="21">
        <v>5</v>
      </c>
      <c r="C6068" s="21">
        <v>2</v>
      </c>
      <c r="D6068" s="21" t="s">
        <v>79</v>
      </c>
      <c r="E6068" s="21" t="s">
        <v>70</v>
      </c>
      <c r="F6068" s="21" t="s">
        <v>72</v>
      </c>
      <c r="G6068" s="21">
        <v>1</v>
      </c>
      <c r="H6068" s="21">
        <v>2</v>
      </c>
    </row>
    <row r="6069" spans="1:8" x14ac:dyDescent="0.25">
      <c r="A6069" s="21">
        <v>2035</v>
      </c>
      <c r="B6069" s="21">
        <v>5</v>
      </c>
      <c r="C6069" s="21">
        <v>2</v>
      </c>
      <c r="D6069" s="21" t="s">
        <v>79</v>
      </c>
      <c r="E6069" s="21" t="s">
        <v>70</v>
      </c>
      <c r="F6069" s="21" t="s">
        <v>72</v>
      </c>
      <c r="G6069" s="21">
        <v>2</v>
      </c>
      <c r="H6069" s="21">
        <v>22</v>
      </c>
    </row>
    <row r="6070" spans="1:8" x14ac:dyDescent="0.25">
      <c r="A6070" s="21">
        <v>2035</v>
      </c>
      <c r="B6070" s="21">
        <v>5</v>
      </c>
      <c r="C6070" s="21">
        <v>2</v>
      </c>
      <c r="D6070" s="21" t="s">
        <v>79</v>
      </c>
      <c r="E6070" s="21" t="s">
        <v>70</v>
      </c>
      <c r="F6070" s="21" t="s">
        <v>72</v>
      </c>
      <c r="G6070" s="21">
        <v>3</v>
      </c>
      <c r="H6070" s="21">
        <v>11</v>
      </c>
    </row>
    <row r="6071" spans="1:8" x14ac:dyDescent="0.25">
      <c r="A6071" s="21">
        <v>2035</v>
      </c>
      <c r="B6071" s="21">
        <v>5</v>
      </c>
      <c r="C6071" s="21">
        <v>2</v>
      </c>
      <c r="D6071" s="21" t="s">
        <v>79</v>
      </c>
      <c r="E6071" s="21" t="s">
        <v>70</v>
      </c>
      <c r="F6071" s="21" t="s">
        <v>72</v>
      </c>
      <c r="G6071" s="21">
        <v>4</v>
      </c>
      <c r="H6071" s="21">
        <v>6</v>
      </c>
    </row>
    <row r="6072" spans="1:8" x14ac:dyDescent="0.25">
      <c r="A6072" s="21">
        <v>2035</v>
      </c>
      <c r="B6072" s="21">
        <v>5</v>
      </c>
      <c r="C6072" s="21">
        <v>2</v>
      </c>
      <c r="D6072" s="21" t="s">
        <v>79</v>
      </c>
      <c r="E6072" s="21" t="s">
        <v>73</v>
      </c>
      <c r="F6072" s="21" t="s">
        <v>71</v>
      </c>
      <c r="G6072" s="21">
        <v>0</v>
      </c>
      <c r="H6072" s="21">
        <v>1</v>
      </c>
    </row>
    <row r="6073" spans="1:8" x14ac:dyDescent="0.25">
      <c r="A6073" s="21">
        <v>2035</v>
      </c>
      <c r="B6073" s="21">
        <v>5</v>
      </c>
      <c r="C6073" s="21">
        <v>2</v>
      </c>
      <c r="D6073" s="21" t="s">
        <v>79</v>
      </c>
      <c r="E6073" s="21" t="s">
        <v>73</v>
      </c>
      <c r="F6073" s="21" t="s">
        <v>71</v>
      </c>
      <c r="G6073" s="21">
        <v>1</v>
      </c>
      <c r="H6073" s="21">
        <v>12</v>
      </c>
    </row>
    <row r="6074" spans="1:8" x14ac:dyDescent="0.25">
      <c r="A6074" s="21">
        <v>2035</v>
      </c>
      <c r="B6074" s="21">
        <v>5</v>
      </c>
      <c r="C6074" s="21">
        <v>2</v>
      </c>
      <c r="D6074" s="21" t="s">
        <v>79</v>
      </c>
      <c r="E6074" s="21" t="s">
        <v>73</v>
      </c>
      <c r="F6074" s="21" t="s">
        <v>71</v>
      </c>
      <c r="G6074" s="21">
        <v>2</v>
      </c>
      <c r="H6074" s="21">
        <v>26</v>
      </c>
    </row>
    <row r="6075" spans="1:8" x14ac:dyDescent="0.25">
      <c r="A6075" s="21">
        <v>2035</v>
      </c>
      <c r="B6075" s="21">
        <v>5</v>
      </c>
      <c r="C6075" s="21">
        <v>2</v>
      </c>
      <c r="D6075" s="21" t="s">
        <v>79</v>
      </c>
      <c r="E6075" s="21" t="s">
        <v>73</v>
      </c>
      <c r="F6075" s="21" t="s">
        <v>71</v>
      </c>
      <c r="G6075" s="21">
        <v>3</v>
      </c>
      <c r="H6075" s="21">
        <v>19</v>
      </c>
    </row>
    <row r="6076" spans="1:8" x14ac:dyDescent="0.25">
      <c r="A6076" s="21">
        <v>2035</v>
      </c>
      <c r="B6076" s="21">
        <v>5</v>
      </c>
      <c r="C6076" s="21">
        <v>2</v>
      </c>
      <c r="D6076" s="21" t="s">
        <v>79</v>
      </c>
      <c r="E6076" s="21" t="s">
        <v>73</v>
      </c>
      <c r="F6076" s="21" t="s">
        <v>71</v>
      </c>
      <c r="G6076" s="21">
        <v>4</v>
      </c>
      <c r="H6076" s="21">
        <v>11</v>
      </c>
    </row>
    <row r="6077" spans="1:8" x14ac:dyDescent="0.25">
      <c r="A6077" s="21">
        <v>2035</v>
      </c>
      <c r="B6077" s="21">
        <v>5</v>
      </c>
      <c r="C6077" s="21">
        <v>2</v>
      </c>
      <c r="D6077" s="21" t="s">
        <v>79</v>
      </c>
      <c r="E6077" s="21" t="s">
        <v>73</v>
      </c>
      <c r="F6077" s="21" t="s">
        <v>72</v>
      </c>
      <c r="G6077" s="21">
        <v>2</v>
      </c>
      <c r="H6077" s="21">
        <v>1</v>
      </c>
    </row>
    <row r="6078" spans="1:8" x14ac:dyDescent="0.25">
      <c r="A6078" s="21">
        <v>2035</v>
      </c>
      <c r="B6078" s="21">
        <v>5</v>
      </c>
      <c r="C6078" s="21">
        <v>2</v>
      </c>
      <c r="D6078" s="21" t="s">
        <v>79</v>
      </c>
      <c r="E6078" s="21" t="s">
        <v>73</v>
      </c>
      <c r="F6078" s="21" t="s">
        <v>72</v>
      </c>
      <c r="G6078" s="21">
        <v>4</v>
      </c>
      <c r="H6078" s="21">
        <v>1</v>
      </c>
    </row>
    <row r="6079" spans="1:8" x14ac:dyDescent="0.25">
      <c r="A6079" s="21">
        <v>2035</v>
      </c>
      <c r="B6079" s="21">
        <v>5</v>
      </c>
      <c r="C6079" s="21">
        <v>2</v>
      </c>
      <c r="D6079" s="21" t="s">
        <v>79</v>
      </c>
      <c r="E6079" s="21" t="s">
        <v>76</v>
      </c>
      <c r="F6079" s="21" t="s">
        <v>71</v>
      </c>
      <c r="G6079" s="21">
        <v>0</v>
      </c>
      <c r="H6079" s="21">
        <v>4</v>
      </c>
    </row>
    <row r="6080" spans="1:8" x14ac:dyDescent="0.25">
      <c r="A6080" s="21">
        <v>2035</v>
      </c>
      <c r="B6080" s="21">
        <v>5</v>
      </c>
      <c r="C6080" s="21">
        <v>2</v>
      </c>
      <c r="D6080" s="21" t="s">
        <v>79</v>
      </c>
      <c r="E6080" s="21" t="s">
        <v>76</v>
      </c>
      <c r="F6080" s="21" t="s">
        <v>71</v>
      </c>
      <c r="G6080" s="21">
        <v>2</v>
      </c>
      <c r="H6080" s="21">
        <v>1</v>
      </c>
    </row>
    <row r="6081" spans="1:8" x14ac:dyDescent="0.25">
      <c r="A6081" s="21">
        <v>2035</v>
      </c>
      <c r="B6081" s="21">
        <v>5</v>
      </c>
      <c r="C6081" s="21">
        <v>2</v>
      </c>
      <c r="D6081" s="21" t="s">
        <v>79</v>
      </c>
      <c r="E6081" s="21" t="s">
        <v>76</v>
      </c>
      <c r="F6081" s="21" t="s">
        <v>71</v>
      </c>
      <c r="G6081" s="21">
        <v>3</v>
      </c>
      <c r="H6081" s="21">
        <v>1</v>
      </c>
    </row>
    <row r="6082" spans="1:8" x14ac:dyDescent="0.25">
      <c r="A6082" s="21">
        <v>2035</v>
      </c>
      <c r="B6082" s="21">
        <v>5</v>
      </c>
      <c r="C6082" s="21">
        <v>2</v>
      </c>
      <c r="D6082" s="21" t="s">
        <v>79</v>
      </c>
      <c r="E6082" s="21" t="s">
        <v>76</v>
      </c>
      <c r="F6082" s="21" t="s">
        <v>71</v>
      </c>
      <c r="G6082" s="21">
        <v>4</v>
      </c>
      <c r="H6082" s="21">
        <v>1</v>
      </c>
    </row>
    <row r="6083" spans="1:8" x14ac:dyDescent="0.25">
      <c r="A6083" s="21">
        <v>2035</v>
      </c>
      <c r="B6083" s="21">
        <v>5</v>
      </c>
      <c r="C6083" s="21">
        <v>2</v>
      </c>
      <c r="D6083" s="21" t="s">
        <v>79</v>
      </c>
      <c r="E6083" s="21" t="s">
        <v>76</v>
      </c>
      <c r="F6083" s="21" t="s">
        <v>72</v>
      </c>
      <c r="G6083" s="21">
        <v>3</v>
      </c>
      <c r="H6083" s="21">
        <v>1</v>
      </c>
    </row>
    <row r="6084" spans="1:8" x14ac:dyDescent="0.25">
      <c r="A6084" s="21">
        <v>2035</v>
      </c>
      <c r="B6084" s="21">
        <v>5</v>
      </c>
      <c r="C6084" s="21">
        <v>2</v>
      </c>
      <c r="D6084" s="21" t="s">
        <v>78</v>
      </c>
      <c r="E6084" s="21" t="s">
        <v>70</v>
      </c>
      <c r="F6084" s="21" t="s">
        <v>71</v>
      </c>
      <c r="G6084" s="21">
        <v>0</v>
      </c>
      <c r="H6084" s="21">
        <v>1</v>
      </c>
    </row>
    <row r="6085" spans="1:8" x14ac:dyDescent="0.25">
      <c r="A6085" s="21">
        <v>2035</v>
      </c>
      <c r="B6085" s="21">
        <v>5</v>
      </c>
      <c r="C6085" s="21">
        <v>2</v>
      </c>
      <c r="D6085" s="21" t="s">
        <v>78</v>
      </c>
      <c r="E6085" s="21" t="s">
        <v>70</v>
      </c>
      <c r="F6085" s="21" t="s">
        <v>71</v>
      </c>
      <c r="G6085" s="21">
        <v>1</v>
      </c>
      <c r="H6085" s="21">
        <v>15</v>
      </c>
    </row>
    <row r="6086" spans="1:8" x14ac:dyDescent="0.25">
      <c r="A6086" s="21">
        <v>2035</v>
      </c>
      <c r="B6086" s="21">
        <v>5</v>
      </c>
      <c r="C6086" s="21">
        <v>2</v>
      </c>
      <c r="D6086" s="21" t="s">
        <v>78</v>
      </c>
      <c r="E6086" s="21" t="s">
        <v>70</v>
      </c>
      <c r="F6086" s="21" t="s">
        <v>71</v>
      </c>
      <c r="G6086" s="21">
        <v>2</v>
      </c>
      <c r="H6086" s="21">
        <v>38</v>
      </c>
    </row>
    <row r="6087" spans="1:8" x14ac:dyDescent="0.25">
      <c r="A6087" s="21">
        <v>2035</v>
      </c>
      <c r="B6087" s="21">
        <v>5</v>
      </c>
      <c r="C6087" s="21">
        <v>2</v>
      </c>
      <c r="D6087" s="21" t="s">
        <v>78</v>
      </c>
      <c r="E6087" s="21" t="s">
        <v>70</v>
      </c>
      <c r="F6087" s="21" t="s">
        <v>71</v>
      </c>
      <c r="G6087" s="21">
        <v>3</v>
      </c>
      <c r="H6087" s="21">
        <v>18</v>
      </c>
    </row>
    <row r="6088" spans="1:8" x14ac:dyDescent="0.25">
      <c r="A6088" s="21">
        <v>2035</v>
      </c>
      <c r="B6088" s="21">
        <v>5</v>
      </c>
      <c r="C6088" s="21">
        <v>2</v>
      </c>
      <c r="D6088" s="21" t="s">
        <v>78</v>
      </c>
      <c r="E6088" s="21" t="s">
        <v>70</v>
      </c>
      <c r="F6088" s="21" t="s">
        <v>71</v>
      </c>
      <c r="G6088" s="21">
        <v>4</v>
      </c>
      <c r="H6088" s="21">
        <v>8</v>
      </c>
    </row>
    <row r="6089" spans="1:8" x14ac:dyDescent="0.25">
      <c r="A6089" s="21">
        <v>2035</v>
      </c>
      <c r="B6089" s="21">
        <v>5</v>
      </c>
      <c r="C6089" s="21">
        <v>2</v>
      </c>
      <c r="D6089" s="21" t="s">
        <v>78</v>
      </c>
      <c r="E6089" s="21" t="s">
        <v>70</v>
      </c>
      <c r="F6089" s="21" t="s">
        <v>72</v>
      </c>
      <c r="G6089" s="21">
        <v>0</v>
      </c>
      <c r="H6089" s="21">
        <v>1</v>
      </c>
    </row>
    <row r="6090" spans="1:8" x14ac:dyDescent="0.25">
      <c r="A6090" s="21">
        <v>2035</v>
      </c>
      <c r="B6090" s="21">
        <v>5</v>
      </c>
      <c r="C6090" s="21">
        <v>2</v>
      </c>
      <c r="D6090" s="21" t="s">
        <v>78</v>
      </c>
      <c r="E6090" s="21" t="s">
        <v>70</v>
      </c>
      <c r="F6090" s="21" t="s">
        <v>72</v>
      </c>
      <c r="G6090" s="21">
        <v>1</v>
      </c>
      <c r="H6090" s="21">
        <v>27</v>
      </c>
    </row>
    <row r="6091" spans="1:8" x14ac:dyDescent="0.25">
      <c r="A6091" s="21">
        <v>2035</v>
      </c>
      <c r="B6091" s="21">
        <v>5</v>
      </c>
      <c r="C6091" s="21">
        <v>2</v>
      </c>
      <c r="D6091" s="21" t="s">
        <v>78</v>
      </c>
      <c r="E6091" s="21" t="s">
        <v>70</v>
      </c>
      <c r="F6091" s="21" t="s">
        <v>72</v>
      </c>
      <c r="G6091" s="21">
        <v>2</v>
      </c>
      <c r="H6091" s="21">
        <v>79</v>
      </c>
    </row>
    <row r="6092" spans="1:8" x14ac:dyDescent="0.25">
      <c r="A6092" s="21">
        <v>2035</v>
      </c>
      <c r="B6092" s="21">
        <v>5</v>
      </c>
      <c r="C6092" s="21">
        <v>2</v>
      </c>
      <c r="D6092" s="21" t="s">
        <v>78</v>
      </c>
      <c r="E6092" s="21" t="s">
        <v>70</v>
      </c>
      <c r="F6092" s="21" t="s">
        <v>72</v>
      </c>
      <c r="G6092" s="21">
        <v>3</v>
      </c>
      <c r="H6092" s="21">
        <v>46</v>
      </c>
    </row>
    <row r="6093" spans="1:8" x14ac:dyDescent="0.25">
      <c r="A6093" s="21">
        <v>2035</v>
      </c>
      <c r="B6093" s="21">
        <v>5</v>
      </c>
      <c r="C6093" s="21">
        <v>2</v>
      </c>
      <c r="D6093" s="21" t="s">
        <v>78</v>
      </c>
      <c r="E6093" s="21" t="s">
        <v>70</v>
      </c>
      <c r="F6093" s="21" t="s">
        <v>72</v>
      </c>
      <c r="G6093" s="21">
        <v>4</v>
      </c>
      <c r="H6093" s="21">
        <v>29</v>
      </c>
    </row>
    <row r="6094" spans="1:8" x14ac:dyDescent="0.25">
      <c r="A6094" s="21">
        <v>2035</v>
      </c>
      <c r="B6094" s="21">
        <v>5</v>
      </c>
      <c r="C6094" s="21">
        <v>2</v>
      </c>
      <c r="D6094" s="21" t="s">
        <v>78</v>
      </c>
      <c r="E6094" s="21" t="s">
        <v>73</v>
      </c>
      <c r="F6094" s="21" t="s">
        <v>71</v>
      </c>
      <c r="G6094" s="21">
        <v>0</v>
      </c>
      <c r="H6094" s="21">
        <v>1</v>
      </c>
    </row>
    <row r="6095" spans="1:8" x14ac:dyDescent="0.25">
      <c r="A6095" s="21">
        <v>2035</v>
      </c>
      <c r="B6095" s="21">
        <v>5</v>
      </c>
      <c r="C6095" s="21">
        <v>2</v>
      </c>
      <c r="D6095" s="21" t="s">
        <v>78</v>
      </c>
      <c r="E6095" s="21" t="s">
        <v>73</v>
      </c>
      <c r="F6095" s="21" t="s">
        <v>71</v>
      </c>
      <c r="G6095" s="21">
        <v>1</v>
      </c>
      <c r="H6095" s="21">
        <v>15</v>
      </c>
    </row>
    <row r="6096" spans="1:8" x14ac:dyDescent="0.25">
      <c r="A6096" s="21">
        <v>2035</v>
      </c>
      <c r="B6096" s="21">
        <v>5</v>
      </c>
      <c r="C6096" s="21">
        <v>2</v>
      </c>
      <c r="D6096" s="21" t="s">
        <v>78</v>
      </c>
      <c r="E6096" s="21" t="s">
        <v>73</v>
      </c>
      <c r="F6096" s="21" t="s">
        <v>71</v>
      </c>
      <c r="G6096" s="21">
        <v>2</v>
      </c>
      <c r="H6096" s="21">
        <v>26</v>
      </c>
    </row>
    <row r="6097" spans="1:8" x14ac:dyDescent="0.25">
      <c r="A6097" s="21">
        <v>2035</v>
      </c>
      <c r="B6097" s="21">
        <v>5</v>
      </c>
      <c r="C6097" s="21">
        <v>2</v>
      </c>
      <c r="D6097" s="21" t="s">
        <v>78</v>
      </c>
      <c r="E6097" s="21" t="s">
        <v>73</v>
      </c>
      <c r="F6097" s="21" t="s">
        <v>71</v>
      </c>
      <c r="G6097" s="21">
        <v>3</v>
      </c>
      <c r="H6097" s="21">
        <v>15</v>
      </c>
    </row>
    <row r="6098" spans="1:8" x14ac:dyDescent="0.25">
      <c r="A6098" s="21">
        <v>2035</v>
      </c>
      <c r="B6098" s="21">
        <v>5</v>
      </c>
      <c r="C6098" s="21">
        <v>2</v>
      </c>
      <c r="D6098" s="21" t="s">
        <v>78</v>
      </c>
      <c r="E6098" s="21" t="s">
        <v>73</v>
      </c>
      <c r="F6098" s="21" t="s">
        <v>71</v>
      </c>
      <c r="G6098" s="21">
        <v>4</v>
      </c>
      <c r="H6098" s="21">
        <v>12</v>
      </c>
    </row>
    <row r="6099" spans="1:8" x14ac:dyDescent="0.25">
      <c r="A6099" s="21">
        <v>2035</v>
      </c>
      <c r="B6099" s="21">
        <v>5</v>
      </c>
      <c r="C6099" s="21">
        <v>2</v>
      </c>
      <c r="D6099" s="21" t="s">
        <v>78</v>
      </c>
      <c r="E6099" s="21" t="s">
        <v>73</v>
      </c>
      <c r="F6099" s="21" t="s">
        <v>72</v>
      </c>
      <c r="G6099" s="21">
        <v>1</v>
      </c>
      <c r="H6099" s="21">
        <v>2</v>
      </c>
    </row>
    <row r="6100" spans="1:8" x14ac:dyDescent="0.25">
      <c r="A6100" s="21">
        <v>2035</v>
      </c>
      <c r="B6100" s="21">
        <v>5</v>
      </c>
      <c r="C6100" s="21">
        <v>2</v>
      </c>
      <c r="D6100" s="21" t="s">
        <v>78</v>
      </c>
      <c r="E6100" s="21" t="s">
        <v>73</v>
      </c>
      <c r="F6100" s="21" t="s">
        <v>72</v>
      </c>
      <c r="G6100" s="21">
        <v>2</v>
      </c>
      <c r="H6100" s="21">
        <v>12</v>
      </c>
    </row>
    <row r="6101" spans="1:8" x14ac:dyDescent="0.25">
      <c r="A6101" s="21">
        <v>2035</v>
      </c>
      <c r="B6101" s="21">
        <v>5</v>
      </c>
      <c r="C6101" s="21">
        <v>2</v>
      </c>
      <c r="D6101" s="21" t="s">
        <v>78</v>
      </c>
      <c r="E6101" s="21" t="s">
        <v>73</v>
      </c>
      <c r="F6101" s="21" t="s">
        <v>72</v>
      </c>
      <c r="G6101" s="21">
        <v>3</v>
      </c>
      <c r="H6101" s="21">
        <v>7</v>
      </c>
    </row>
    <row r="6102" spans="1:8" x14ac:dyDescent="0.25">
      <c r="A6102" s="21">
        <v>2035</v>
      </c>
      <c r="B6102" s="21">
        <v>5</v>
      </c>
      <c r="C6102" s="21">
        <v>2</v>
      </c>
      <c r="D6102" s="21" t="s">
        <v>78</v>
      </c>
      <c r="E6102" s="21" t="s">
        <v>73</v>
      </c>
      <c r="F6102" s="21" t="s">
        <v>72</v>
      </c>
      <c r="G6102" s="21">
        <v>4</v>
      </c>
      <c r="H6102" s="21">
        <v>8</v>
      </c>
    </row>
    <row r="6103" spans="1:8" x14ac:dyDescent="0.25">
      <c r="A6103" s="21">
        <v>2035</v>
      </c>
      <c r="B6103" s="21">
        <v>5</v>
      </c>
      <c r="C6103" s="21">
        <v>2</v>
      </c>
      <c r="D6103" s="21" t="s">
        <v>78</v>
      </c>
      <c r="E6103" s="21" t="s">
        <v>76</v>
      </c>
      <c r="F6103" s="21" t="s">
        <v>71</v>
      </c>
      <c r="G6103" s="21">
        <v>0</v>
      </c>
      <c r="H6103" s="21">
        <v>1</v>
      </c>
    </row>
    <row r="6104" spans="1:8" x14ac:dyDescent="0.25">
      <c r="A6104" s="21">
        <v>2035</v>
      </c>
      <c r="B6104" s="21">
        <v>5</v>
      </c>
      <c r="C6104" s="21">
        <v>2</v>
      </c>
      <c r="D6104" s="21" t="s">
        <v>78</v>
      </c>
      <c r="E6104" s="21" t="s">
        <v>76</v>
      </c>
      <c r="F6104" s="21" t="s">
        <v>71</v>
      </c>
      <c r="G6104" s="21">
        <v>2</v>
      </c>
      <c r="H6104" s="21">
        <v>4</v>
      </c>
    </row>
    <row r="6105" spans="1:8" x14ac:dyDescent="0.25">
      <c r="A6105" s="21">
        <v>2035</v>
      </c>
      <c r="B6105" s="21">
        <v>5</v>
      </c>
      <c r="C6105" s="21">
        <v>2</v>
      </c>
      <c r="D6105" s="21" t="s">
        <v>78</v>
      </c>
      <c r="E6105" s="21" t="s">
        <v>76</v>
      </c>
      <c r="F6105" s="21" t="s">
        <v>71</v>
      </c>
      <c r="G6105" s="21">
        <v>3</v>
      </c>
      <c r="H6105" s="21">
        <v>2</v>
      </c>
    </row>
    <row r="6106" spans="1:8" x14ac:dyDescent="0.25">
      <c r="A6106" s="21">
        <v>2035</v>
      </c>
      <c r="B6106" s="21">
        <v>5</v>
      </c>
      <c r="C6106" s="21">
        <v>2</v>
      </c>
      <c r="D6106" s="21" t="s">
        <v>78</v>
      </c>
      <c r="E6106" s="21" t="s">
        <v>76</v>
      </c>
      <c r="F6106" s="21" t="s">
        <v>71</v>
      </c>
      <c r="G6106" s="21">
        <v>4</v>
      </c>
      <c r="H6106" s="21">
        <v>2</v>
      </c>
    </row>
    <row r="6107" spans="1:8" x14ac:dyDescent="0.25">
      <c r="A6107" s="21">
        <v>2035</v>
      </c>
      <c r="B6107" s="21">
        <v>5</v>
      </c>
      <c r="C6107" s="21">
        <v>2</v>
      </c>
      <c r="D6107" s="21" t="s">
        <v>78</v>
      </c>
      <c r="E6107" s="21" t="s">
        <v>76</v>
      </c>
      <c r="F6107" s="21" t="s">
        <v>72</v>
      </c>
      <c r="G6107" s="21">
        <v>0</v>
      </c>
      <c r="H6107" s="21">
        <v>7</v>
      </c>
    </row>
    <row r="6108" spans="1:8" x14ac:dyDescent="0.25">
      <c r="A6108" s="21">
        <v>2035</v>
      </c>
      <c r="B6108" s="21">
        <v>5</v>
      </c>
      <c r="C6108" s="21">
        <v>2</v>
      </c>
      <c r="D6108" s="21" t="s">
        <v>78</v>
      </c>
      <c r="E6108" s="21" t="s">
        <v>76</v>
      </c>
      <c r="F6108" s="21" t="s">
        <v>72</v>
      </c>
      <c r="G6108" s="21">
        <v>1</v>
      </c>
      <c r="H6108" s="21">
        <v>6</v>
      </c>
    </row>
    <row r="6109" spans="1:8" x14ac:dyDescent="0.25">
      <c r="A6109" s="21">
        <v>2035</v>
      </c>
      <c r="B6109" s="21">
        <v>5</v>
      </c>
      <c r="C6109" s="21">
        <v>2</v>
      </c>
      <c r="D6109" s="21" t="s">
        <v>78</v>
      </c>
      <c r="E6109" s="21" t="s">
        <v>76</v>
      </c>
      <c r="F6109" s="21" t="s">
        <v>72</v>
      </c>
      <c r="G6109" s="21">
        <v>2</v>
      </c>
      <c r="H6109" s="21">
        <v>4</v>
      </c>
    </row>
    <row r="6110" spans="1:8" x14ac:dyDescent="0.25">
      <c r="A6110" s="21">
        <v>2035</v>
      </c>
      <c r="B6110" s="21">
        <v>5</v>
      </c>
      <c r="C6110" s="21">
        <v>3</v>
      </c>
      <c r="D6110" s="21" t="s">
        <v>75</v>
      </c>
      <c r="E6110" s="21" t="s">
        <v>70</v>
      </c>
      <c r="F6110" s="21" t="s">
        <v>71</v>
      </c>
      <c r="G6110" s="21">
        <v>0</v>
      </c>
      <c r="H6110" s="21">
        <v>5</v>
      </c>
    </row>
    <row r="6111" spans="1:8" x14ac:dyDescent="0.25">
      <c r="A6111" s="21">
        <v>2035</v>
      </c>
      <c r="B6111" s="21">
        <v>5</v>
      </c>
      <c r="C6111" s="21">
        <v>3</v>
      </c>
      <c r="D6111" s="21" t="s">
        <v>75</v>
      </c>
      <c r="E6111" s="21" t="s">
        <v>70</v>
      </c>
      <c r="F6111" s="21" t="s">
        <v>71</v>
      </c>
      <c r="G6111" s="21">
        <v>1</v>
      </c>
      <c r="H6111" s="21">
        <v>31</v>
      </c>
    </row>
    <row r="6112" spans="1:8" x14ac:dyDescent="0.25">
      <c r="A6112" s="21">
        <v>2035</v>
      </c>
      <c r="B6112" s="21">
        <v>5</v>
      </c>
      <c r="C6112" s="21">
        <v>3</v>
      </c>
      <c r="D6112" s="21" t="s">
        <v>75</v>
      </c>
      <c r="E6112" s="21" t="s">
        <v>70</v>
      </c>
      <c r="F6112" s="21" t="s">
        <v>71</v>
      </c>
      <c r="G6112" s="21">
        <v>2</v>
      </c>
      <c r="H6112" s="21">
        <v>129</v>
      </c>
    </row>
    <row r="6113" spans="1:8" x14ac:dyDescent="0.25">
      <c r="A6113" s="21">
        <v>2035</v>
      </c>
      <c r="B6113" s="21">
        <v>5</v>
      </c>
      <c r="C6113" s="21">
        <v>3</v>
      </c>
      <c r="D6113" s="21" t="s">
        <v>75</v>
      </c>
      <c r="E6113" s="21" t="s">
        <v>70</v>
      </c>
      <c r="F6113" s="21" t="s">
        <v>71</v>
      </c>
      <c r="G6113" s="21">
        <v>3</v>
      </c>
      <c r="H6113" s="21">
        <v>56</v>
      </c>
    </row>
    <row r="6114" spans="1:8" x14ac:dyDescent="0.25">
      <c r="A6114" s="21">
        <v>2035</v>
      </c>
      <c r="B6114" s="21">
        <v>5</v>
      </c>
      <c r="C6114" s="21">
        <v>3</v>
      </c>
      <c r="D6114" s="21" t="s">
        <v>75</v>
      </c>
      <c r="E6114" s="21" t="s">
        <v>70</v>
      </c>
      <c r="F6114" s="21" t="s">
        <v>71</v>
      </c>
      <c r="G6114" s="21">
        <v>4</v>
      </c>
      <c r="H6114" s="21">
        <v>28</v>
      </c>
    </row>
    <row r="6115" spans="1:8" x14ac:dyDescent="0.25">
      <c r="A6115" s="21">
        <v>2035</v>
      </c>
      <c r="B6115" s="21">
        <v>5</v>
      </c>
      <c r="C6115" s="21">
        <v>3</v>
      </c>
      <c r="D6115" s="21" t="s">
        <v>75</v>
      </c>
      <c r="E6115" s="21" t="s">
        <v>70</v>
      </c>
      <c r="F6115" s="21" t="s">
        <v>72</v>
      </c>
      <c r="G6115" s="21">
        <v>0</v>
      </c>
      <c r="H6115" s="21">
        <v>3</v>
      </c>
    </row>
    <row r="6116" spans="1:8" x14ac:dyDescent="0.25">
      <c r="A6116" s="21">
        <v>2035</v>
      </c>
      <c r="B6116" s="21">
        <v>5</v>
      </c>
      <c r="C6116" s="21">
        <v>3</v>
      </c>
      <c r="D6116" s="21" t="s">
        <v>75</v>
      </c>
      <c r="E6116" s="21" t="s">
        <v>70</v>
      </c>
      <c r="F6116" s="21" t="s">
        <v>72</v>
      </c>
      <c r="G6116" s="21">
        <v>1</v>
      </c>
      <c r="H6116" s="21">
        <v>105</v>
      </c>
    </row>
    <row r="6117" spans="1:8" x14ac:dyDescent="0.25">
      <c r="A6117" s="21">
        <v>2035</v>
      </c>
      <c r="B6117" s="21">
        <v>5</v>
      </c>
      <c r="C6117" s="21">
        <v>3</v>
      </c>
      <c r="D6117" s="21" t="s">
        <v>75</v>
      </c>
      <c r="E6117" s="21" t="s">
        <v>70</v>
      </c>
      <c r="F6117" s="21" t="s">
        <v>72</v>
      </c>
      <c r="G6117" s="21">
        <v>2</v>
      </c>
      <c r="H6117" s="21">
        <v>401</v>
      </c>
    </row>
    <row r="6118" spans="1:8" x14ac:dyDescent="0.25">
      <c r="A6118" s="21">
        <v>2035</v>
      </c>
      <c r="B6118" s="21">
        <v>5</v>
      </c>
      <c r="C6118" s="21">
        <v>3</v>
      </c>
      <c r="D6118" s="21" t="s">
        <v>75</v>
      </c>
      <c r="E6118" s="21" t="s">
        <v>70</v>
      </c>
      <c r="F6118" s="21" t="s">
        <v>72</v>
      </c>
      <c r="G6118" s="21">
        <v>3</v>
      </c>
      <c r="H6118" s="21">
        <v>241</v>
      </c>
    </row>
    <row r="6119" spans="1:8" x14ac:dyDescent="0.25">
      <c r="A6119" s="21">
        <v>2035</v>
      </c>
      <c r="B6119" s="21">
        <v>5</v>
      </c>
      <c r="C6119" s="21">
        <v>3</v>
      </c>
      <c r="D6119" s="21" t="s">
        <v>75</v>
      </c>
      <c r="E6119" s="21" t="s">
        <v>70</v>
      </c>
      <c r="F6119" s="21" t="s">
        <v>72</v>
      </c>
      <c r="G6119" s="21">
        <v>4</v>
      </c>
      <c r="H6119" s="21">
        <v>145</v>
      </c>
    </row>
    <row r="6120" spans="1:8" x14ac:dyDescent="0.25">
      <c r="A6120" s="21">
        <v>2035</v>
      </c>
      <c r="B6120" s="21">
        <v>5</v>
      </c>
      <c r="C6120" s="21">
        <v>3</v>
      </c>
      <c r="D6120" s="21" t="s">
        <v>75</v>
      </c>
      <c r="E6120" s="21" t="s">
        <v>73</v>
      </c>
      <c r="F6120" s="21" t="s">
        <v>71</v>
      </c>
      <c r="G6120" s="21">
        <v>0</v>
      </c>
      <c r="H6120" s="21">
        <v>4</v>
      </c>
    </row>
    <row r="6121" spans="1:8" x14ac:dyDescent="0.25">
      <c r="A6121" s="21">
        <v>2035</v>
      </c>
      <c r="B6121" s="21">
        <v>5</v>
      </c>
      <c r="C6121" s="21">
        <v>3</v>
      </c>
      <c r="D6121" s="21" t="s">
        <v>75</v>
      </c>
      <c r="E6121" s="21" t="s">
        <v>73</v>
      </c>
      <c r="F6121" s="21" t="s">
        <v>71</v>
      </c>
      <c r="G6121" s="21">
        <v>1</v>
      </c>
      <c r="H6121" s="21">
        <v>30</v>
      </c>
    </row>
    <row r="6122" spans="1:8" x14ac:dyDescent="0.25">
      <c r="A6122" s="21">
        <v>2035</v>
      </c>
      <c r="B6122" s="21">
        <v>5</v>
      </c>
      <c r="C6122" s="21">
        <v>3</v>
      </c>
      <c r="D6122" s="21" t="s">
        <v>75</v>
      </c>
      <c r="E6122" s="21" t="s">
        <v>73</v>
      </c>
      <c r="F6122" s="21" t="s">
        <v>71</v>
      </c>
      <c r="G6122" s="21">
        <v>2</v>
      </c>
      <c r="H6122" s="21">
        <v>109</v>
      </c>
    </row>
    <row r="6123" spans="1:8" x14ac:dyDescent="0.25">
      <c r="A6123" s="21">
        <v>2035</v>
      </c>
      <c r="B6123" s="21">
        <v>5</v>
      </c>
      <c r="C6123" s="21">
        <v>3</v>
      </c>
      <c r="D6123" s="21" t="s">
        <v>75</v>
      </c>
      <c r="E6123" s="21" t="s">
        <v>73</v>
      </c>
      <c r="F6123" s="21" t="s">
        <v>71</v>
      </c>
      <c r="G6123" s="21">
        <v>3</v>
      </c>
      <c r="H6123" s="21">
        <v>59</v>
      </c>
    </row>
    <row r="6124" spans="1:8" x14ac:dyDescent="0.25">
      <c r="A6124" s="21">
        <v>2035</v>
      </c>
      <c r="B6124" s="21">
        <v>5</v>
      </c>
      <c r="C6124" s="21">
        <v>3</v>
      </c>
      <c r="D6124" s="21" t="s">
        <v>75</v>
      </c>
      <c r="E6124" s="21" t="s">
        <v>73</v>
      </c>
      <c r="F6124" s="21" t="s">
        <v>71</v>
      </c>
      <c r="G6124" s="21">
        <v>4</v>
      </c>
      <c r="H6124" s="21">
        <v>47</v>
      </c>
    </row>
    <row r="6125" spans="1:8" x14ac:dyDescent="0.25">
      <c r="A6125" s="21">
        <v>2035</v>
      </c>
      <c r="B6125" s="21">
        <v>5</v>
      </c>
      <c r="C6125" s="21">
        <v>3</v>
      </c>
      <c r="D6125" s="21" t="s">
        <v>75</v>
      </c>
      <c r="E6125" s="21" t="s">
        <v>73</v>
      </c>
      <c r="F6125" s="21" t="s">
        <v>72</v>
      </c>
      <c r="G6125" s="21">
        <v>0</v>
      </c>
      <c r="H6125" s="21">
        <v>4</v>
      </c>
    </row>
    <row r="6126" spans="1:8" x14ac:dyDescent="0.25">
      <c r="A6126" s="21">
        <v>2035</v>
      </c>
      <c r="B6126" s="21">
        <v>5</v>
      </c>
      <c r="C6126" s="21">
        <v>3</v>
      </c>
      <c r="D6126" s="21" t="s">
        <v>75</v>
      </c>
      <c r="E6126" s="21" t="s">
        <v>73</v>
      </c>
      <c r="F6126" s="21" t="s">
        <v>72</v>
      </c>
      <c r="G6126" s="21">
        <v>1</v>
      </c>
      <c r="H6126" s="21">
        <v>9</v>
      </c>
    </row>
    <row r="6127" spans="1:8" x14ac:dyDescent="0.25">
      <c r="A6127" s="21">
        <v>2035</v>
      </c>
      <c r="B6127" s="21">
        <v>5</v>
      </c>
      <c r="C6127" s="21">
        <v>3</v>
      </c>
      <c r="D6127" s="21" t="s">
        <v>75</v>
      </c>
      <c r="E6127" s="21" t="s">
        <v>73</v>
      </c>
      <c r="F6127" s="21" t="s">
        <v>72</v>
      </c>
      <c r="G6127" s="21">
        <v>2</v>
      </c>
      <c r="H6127" s="21">
        <v>50</v>
      </c>
    </row>
    <row r="6128" spans="1:8" x14ac:dyDescent="0.25">
      <c r="A6128" s="21">
        <v>2035</v>
      </c>
      <c r="B6128" s="21">
        <v>5</v>
      </c>
      <c r="C6128" s="21">
        <v>3</v>
      </c>
      <c r="D6128" s="21" t="s">
        <v>75</v>
      </c>
      <c r="E6128" s="21" t="s">
        <v>73</v>
      </c>
      <c r="F6128" s="21" t="s">
        <v>72</v>
      </c>
      <c r="G6128" s="21">
        <v>3</v>
      </c>
      <c r="H6128" s="21">
        <v>27</v>
      </c>
    </row>
    <row r="6129" spans="1:8" x14ac:dyDescent="0.25">
      <c r="A6129" s="21">
        <v>2035</v>
      </c>
      <c r="B6129" s="21">
        <v>5</v>
      </c>
      <c r="C6129" s="21">
        <v>3</v>
      </c>
      <c r="D6129" s="21" t="s">
        <v>75</v>
      </c>
      <c r="E6129" s="21" t="s">
        <v>73</v>
      </c>
      <c r="F6129" s="21" t="s">
        <v>72</v>
      </c>
      <c r="G6129" s="21">
        <v>4</v>
      </c>
      <c r="H6129" s="21">
        <v>21</v>
      </c>
    </row>
    <row r="6130" spans="1:8" x14ac:dyDescent="0.25">
      <c r="A6130" s="21">
        <v>2035</v>
      </c>
      <c r="B6130" s="21">
        <v>5</v>
      </c>
      <c r="C6130" s="21">
        <v>3</v>
      </c>
      <c r="D6130" s="21" t="s">
        <v>75</v>
      </c>
      <c r="E6130" s="21" t="s">
        <v>76</v>
      </c>
      <c r="F6130" s="21" t="s">
        <v>71</v>
      </c>
      <c r="G6130" s="21">
        <v>0</v>
      </c>
      <c r="H6130" s="21">
        <v>2</v>
      </c>
    </row>
    <row r="6131" spans="1:8" x14ac:dyDescent="0.25">
      <c r="A6131" s="21">
        <v>2035</v>
      </c>
      <c r="B6131" s="21">
        <v>5</v>
      </c>
      <c r="C6131" s="21">
        <v>3</v>
      </c>
      <c r="D6131" s="21" t="s">
        <v>75</v>
      </c>
      <c r="E6131" s="21" t="s">
        <v>76</v>
      </c>
      <c r="F6131" s="21" t="s">
        <v>71</v>
      </c>
      <c r="G6131" s="21">
        <v>1</v>
      </c>
      <c r="H6131" s="21">
        <v>1</v>
      </c>
    </row>
    <row r="6132" spans="1:8" x14ac:dyDescent="0.25">
      <c r="A6132" s="21">
        <v>2035</v>
      </c>
      <c r="B6132" s="21">
        <v>5</v>
      </c>
      <c r="C6132" s="21">
        <v>3</v>
      </c>
      <c r="D6132" s="21" t="s">
        <v>75</v>
      </c>
      <c r="E6132" s="21" t="s">
        <v>76</v>
      </c>
      <c r="F6132" s="21" t="s">
        <v>71</v>
      </c>
      <c r="G6132" s="21">
        <v>3</v>
      </c>
      <c r="H6132" s="21">
        <v>1</v>
      </c>
    </row>
    <row r="6133" spans="1:8" x14ac:dyDescent="0.25">
      <c r="A6133" s="21">
        <v>2035</v>
      </c>
      <c r="B6133" s="21">
        <v>5</v>
      </c>
      <c r="C6133" s="21">
        <v>3</v>
      </c>
      <c r="D6133" s="21" t="s">
        <v>75</v>
      </c>
      <c r="E6133" s="21" t="s">
        <v>76</v>
      </c>
      <c r="F6133" s="21" t="s">
        <v>72</v>
      </c>
      <c r="G6133" s="21">
        <v>0</v>
      </c>
      <c r="H6133" s="21">
        <v>11</v>
      </c>
    </row>
    <row r="6134" spans="1:8" x14ac:dyDescent="0.25">
      <c r="A6134" s="21">
        <v>2035</v>
      </c>
      <c r="B6134" s="21">
        <v>5</v>
      </c>
      <c r="C6134" s="21">
        <v>3</v>
      </c>
      <c r="D6134" s="21" t="s">
        <v>75</v>
      </c>
      <c r="E6134" s="21" t="s">
        <v>76</v>
      </c>
      <c r="F6134" s="21" t="s">
        <v>72</v>
      </c>
      <c r="G6134" s="21">
        <v>1</v>
      </c>
      <c r="H6134" s="21">
        <v>9</v>
      </c>
    </row>
    <row r="6135" spans="1:8" x14ac:dyDescent="0.25">
      <c r="A6135" s="21">
        <v>2035</v>
      </c>
      <c r="B6135" s="21">
        <v>5</v>
      </c>
      <c r="C6135" s="21">
        <v>3</v>
      </c>
      <c r="D6135" s="21" t="s">
        <v>75</v>
      </c>
      <c r="E6135" s="21" t="s">
        <v>76</v>
      </c>
      <c r="F6135" s="21" t="s">
        <v>72</v>
      </c>
      <c r="G6135" s="21">
        <v>2</v>
      </c>
      <c r="H6135" s="21">
        <v>10</v>
      </c>
    </row>
    <row r="6136" spans="1:8" x14ac:dyDescent="0.25">
      <c r="A6136" s="21">
        <v>2035</v>
      </c>
      <c r="B6136" s="21">
        <v>5</v>
      </c>
      <c r="C6136" s="21">
        <v>3</v>
      </c>
      <c r="D6136" s="21" t="s">
        <v>75</v>
      </c>
      <c r="E6136" s="21" t="s">
        <v>76</v>
      </c>
      <c r="F6136" s="21" t="s">
        <v>72</v>
      </c>
      <c r="G6136" s="21">
        <v>3</v>
      </c>
      <c r="H6136" s="21">
        <v>6</v>
      </c>
    </row>
    <row r="6137" spans="1:8" x14ac:dyDescent="0.25">
      <c r="A6137" s="21">
        <v>2035</v>
      </c>
      <c r="B6137" s="21">
        <v>5</v>
      </c>
      <c r="C6137" s="21">
        <v>3</v>
      </c>
      <c r="D6137" s="21" t="s">
        <v>75</v>
      </c>
      <c r="E6137" s="21" t="s">
        <v>76</v>
      </c>
      <c r="F6137" s="21" t="s">
        <v>72</v>
      </c>
      <c r="G6137" s="21">
        <v>4</v>
      </c>
      <c r="H6137" s="21">
        <v>5</v>
      </c>
    </row>
    <row r="6138" spans="1:8" x14ac:dyDescent="0.25">
      <c r="A6138" s="21">
        <v>2035</v>
      </c>
      <c r="B6138" s="21">
        <v>5</v>
      </c>
      <c r="C6138" s="21">
        <v>3</v>
      </c>
      <c r="D6138" s="21" t="s">
        <v>69</v>
      </c>
      <c r="E6138" s="21" t="s">
        <v>70</v>
      </c>
      <c r="F6138" s="21" t="s">
        <v>71</v>
      </c>
      <c r="G6138" s="21">
        <v>1</v>
      </c>
      <c r="H6138" s="21">
        <v>1</v>
      </c>
    </row>
    <row r="6139" spans="1:8" x14ac:dyDescent="0.25">
      <c r="A6139" s="21">
        <v>2035</v>
      </c>
      <c r="B6139" s="21">
        <v>5</v>
      </c>
      <c r="C6139" s="21">
        <v>3</v>
      </c>
      <c r="D6139" s="21" t="s">
        <v>69</v>
      </c>
      <c r="E6139" s="21" t="s">
        <v>70</v>
      </c>
      <c r="F6139" s="21" t="s">
        <v>71</v>
      </c>
      <c r="G6139" s="21">
        <v>2</v>
      </c>
      <c r="H6139" s="21">
        <v>6</v>
      </c>
    </row>
    <row r="6140" spans="1:8" x14ac:dyDescent="0.25">
      <c r="A6140" s="21">
        <v>2035</v>
      </c>
      <c r="B6140" s="21">
        <v>5</v>
      </c>
      <c r="C6140" s="21">
        <v>3</v>
      </c>
      <c r="D6140" s="21" t="s">
        <v>69</v>
      </c>
      <c r="E6140" s="21" t="s">
        <v>70</v>
      </c>
      <c r="F6140" s="21" t="s">
        <v>71</v>
      </c>
      <c r="G6140" s="21">
        <v>3</v>
      </c>
      <c r="H6140" s="21">
        <v>3</v>
      </c>
    </row>
    <row r="6141" spans="1:8" x14ac:dyDescent="0.25">
      <c r="A6141" s="21">
        <v>2035</v>
      </c>
      <c r="B6141" s="21">
        <v>5</v>
      </c>
      <c r="C6141" s="21">
        <v>3</v>
      </c>
      <c r="D6141" s="21" t="s">
        <v>69</v>
      </c>
      <c r="E6141" s="21" t="s">
        <v>70</v>
      </c>
      <c r="F6141" s="21" t="s">
        <v>71</v>
      </c>
      <c r="G6141" s="21">
        <v>4</v>
      </c>
      <c r="H6141" s="21">
        <v>1</v>
      </c>
    </row>
    <row r="6142" spans="1:8" x14ac:dyDescent="0.25">
      <c r="A6142" s="21">
        <v>2035</v>
      </c>
      <c r="B6142" s="21">
        <v>5</v>
      </c>
      <c r="C6142" s="21">
        <v>3</v>
      </c>
      <c r="D6142" s="21" t="s">
        <v>69</v>
      </c>
      <c r="E6142" s="21" t="s">
        <v>70</v>
      </c>
      <c r="F6142" s="21" t="s">
        <v>72</v>
      </c>
      <c r="G6142" s="21">
        <v>0</v>
      </c>
      <c r="H6142" s="21">
        <v>10</v>
      </c>
    </row>
    <row r="6143" spans="1:8" x14ac:dyDescent="0.25">
      <c r="A6143" s="21">
        <v>2035</v>
      </c>
      <c r="B6143" s="21">
        <v>5</v>
      </c>
      <c r="C6143" s="21">
        <v>3</v>
      </c>
      <c r="D6143" s="21" t="s">
        <v>69</v>
      </c>
      <c r="E6143" s="21" t="s">
        <v>70</v>
      </c>
      <c r="F6143" s="21" t="s">
        <v>72</v>
      </c>
      <c r="G6143" s="21">
        <v>1</v>
      </c>
      <c r="H6143" s="21">
        <v>74</v>
      </c>
    </row>
    <row r="6144" spans="1:8" x14ac:dyDescent="0.25">
      <c r="A6144" s="21">
        <v>2035</v>
      </c>
      <c r="B6144" s="21">
        <v>5</v>
      </c>
      <c r="C6144" s="21">
        <v>3</v>
      </c>
      <c r="D6144" s="21" t="s">
        <v>69</v>
      </c>
      <c r="E6144" s="21" t="s">
        <v>70</v>
      </c>
      <c r="F6144" s="21" t="s">
        <v>72</v>
      </c>
      <c r="G6144" s="21">
        <v>2</v>
      </c>
      <c r="H6144" s="21">
        <v>195</v>
      </c>
    </row>
    <row r="6145" spans="1:8" x14ac:dyDescent="0.25">
      <c r="A6145" s="21">
        <v>2035</v>
      </c>
      <c r="B6145" s="21">
        <v>5</v>
      </c>
      <c r="C6145" s="21">
        <v>3</v>
      </c>
      <c r="D6145" s="21" t="s">
        <v>69</v>
      </c>
      <c r="E6145" s="21" t="s">
        <v>70</v>
      </c>
      <c r="F6145" s="21" t="s">
        <v>72</v>
      </c>
      <c r="G6145" s="21">
        <v>3</v>
      </c>
      <c r="H6145" s="21">
        <v>134</v>
      </c>
    </row>
    <row r="6146" spans="1:8" x14ac:dyDescent="0.25">
      <c r="A6146" s="21">
        <v>2035</v>
      </c>
      <c r="B6146" s="21">
        <v>5</v>
      </c>
      <c r="C6146" s="21">
        <v>3</v>
      </c>
      <c r="D6146" s="21" t="s">
        <v>69</v>
      </c>
      <c r="E6146" s="21" t="s">
        <v>70</v>
      </c>
      <c r="F6146" s="21" t="s">
        <v>72</v>
      </c>
      <c r="G6146" s="21">
        <v>4</v>
      </c>
      <c r="H6146" s="21">
        <v>73</v>
      </c>
    </row>
    <row r="6147" spans="1:8" x14ac:dyDescent="0.25">
      <c r="A6147" s="21">
        <v>2035</v>
      </c>
      <c r="B6147" s="21">
        <v>5</v>
      </c>
      <c r="C6147" s="21">
        <v>3</v>
      </c>
      <c r="D6147" s="21" t="s">
        <v>69</v>
      </c>
      <c r="E6147" s="21" t="s">
        <v>73</v>
      </c>
      <c r="F6147" s="21" t="s">
        <v>71</v>
      </c>
      <c r="G6147" s="21">
        <v>1</v>
      </c>
      <c r="H6147" s="21">
        <v>1</v>
      </c>
    </row>
    <row r="6148" spans="1:8" x14ac:dyDescent="0.25">
      <c r="A6148" s="21">
        <v>2035</v>
      </c>
      <c r="B6148" s="21">
        <v>5</v>
      </c>
      <c r="C6148" s="21">
        <v>3</v>
      </c>
      <c r="D6148" s="21" t="s">
        <v>69</v>
      </c>
      <c r="E6148" s="21" t="s">
        <v>73</v>
      </c>
      <c r="F6148" s="21" t="s">
        <v>71</v>
      </c>
      <c r="G6148" s="21">
        <v>2</v>
      </c>
      <c r="H6148" s="21">
        <v>3</v>
      </c>
    </row>
    <row r="6149" spans="1:8" x14ac:dyDescent="0.25">
      <c r="A6149" s="21">
        <v>2035</v>
      </c>
      <c r="B6149" s="21">
        <v>5</v>
      </c>
      <c r="C6149" s="21">
        <v>3</v>
      </c>
      <c r="D6149" s="21" t="s">
        <v>69</v>
      </c>
      <c r="E6149" s="21" t="s">
        <v>73</v>
      </c>
      <c r="F6149" s="21" t="s">
        <v>71</v>
      </c>
      <c r="G6149" s="21">
        <v>3</v>
      </c>
      <c r="H6149" s="21">
        <v>2</v>
      </c>
    </row>
    <row r="6150" spans="1:8" x14ac:dyDescent="0.25">
      <c r="A6150" s="21">
        <v>2035</v>
      </c>
      <c r="B6150" s="21">
        <v>5</v>
      </c>
      <c r="C6150" s="21">
        <v>3</v>
      </c>
      <c r="D6150" s="21" t="s">
        <v>69</v>
      </c>
      <c r="E6150" s="21" t="s">
        <v>73</v>
      </c>
      <c r="F6150" s="21" t="s">
        <v>71</v>
      </c>
      <c r="G6150" s="21">
        <v>4</v>
      </c>
      <c r="H6150" s="21">
        <v>2</v>
      </c>
    </row>
    <row r="6151" spans="1:8" x14ac:dyDescent="0.25">
      <c r="A6151" s="21">
        <v>2035</v>
      </c>
      <c r="B6151" s="21">
        <v>5</v>
      </c>
      <c r="C6151" s="21">
        <v>3</v>
      </c>
      <c r="D6151" s="21" t="s">
        <v>69</v>
      </c>
      <c r="E6151" s="21" t="s">
        <v>73</v>
      </c>
      <c r="F6151" s="21" t="s">
        <v>72</v>
      </c>
      <c r="G6151" s="21">
        <v>0</v>
      </c>
      <c r="H6151" s="21">
        <v>5</v>
      </c>
    </row>
    <row r="6152" spans="1:8" x14ac:dyDescent="0.25">
      <c r="A6152" s="21">
        <v>2035</v>
      </c>
      <c r="B6152" s="21">
        <v>5</v>
      </c>
      <c r="C6152" s="21">
        <v>3</v>
      </c>
      <c r="D6152" s="21" t="s">
        <v>69</v>
      </c>
      <c r="E6152" s="21" t="s">
        <v>73</v>
      </c>
      <c r="F6152" s="21" t="s">
        <v>72</v>
      </c>
      <c r="G6152" s="21">
        <v>1</v>
      </c>
      <c r="H6152" s="21">
        <v>4</v>
      </c>
    </row>
    <row r="6153" spans="1:8" x14ac:dyDescent="0.25">
      <c r="A6153" s="21">
        <v>2035</v>
      </c>
      <c r="B6153" s="21">
        <v>5</v>
      </c>
      <c r="C6153" s="21">
        <v>3</v>
      </c>
      <c r="D6153" s="21" t="s">
        <v>69</v>
      </c>
      <c r="E6153" s="21" t="s">
        <v>73</v>
      </c>
      <c r="F6153" s="21" t="s">
        <v>72</v>
      </c>
      <c r="G6153" s="21">
        <v>2</v>
      </c>
      <c r="H6153" s="21">
        <v>15</v>
      </c>
    </row>
    <row r="6154" spans="1:8" x14ac:dyDescent="0.25">
      <c r="A6154" s="21">
        <v>2035</v>
      </c>
      <c r="B6154" s="21">
        <v>5</v>
      </c>
      <c r="C6154" s="21">
        <v>3</v>
      </c>
      <c r="D6154" s="21" t="s">
        <v>69</v>
      </c>
      <c r="E6154" s="21" t="s">
        <v>73</v>
      </c>
      <c r="F6154" s="21" t="s">
        <v>72</v>
      </c>
      <c r="G6154" s="21">
        <v>3</v>
      </c>
      <c r="H6154" s="21">
        <v>17</v>
      </c>
    </row>
    <row r="6155" spans="1:8" x14ac:dyDescent="0.25">
      <c r="A6155" s="21">
        <v>2035</v>
      </c>
      <c r="B6155" s="21">
        <v>5</v>
      </c>
      <c r="C6155" s="21">
        <v>3</v>
      </c>
      <c r="D6155" s="21" t="s">
        <v>69</v>
      </c>
      <c r="E6155" s="21" t="s">
        <v>73</v>
      </c>
      <c r="F6155" s="21" t="s">
        <v>72</v>
      </c>
      <c r="G6155" s="21">
        <v>4</v>
      </c>
      <c r="H6155" s="21">
        <v>9</v>
      </c>
    </row>
    <row r="6156" spans="1:8" x14ac:dyDescent="0.25">
      <c r="A6156" s="21">
        <v>2035</v>
      </c>
      <c r="B6156" s="21">
        <v>5</v>
      </c>
      <c r="C6156" s="21">
        <v>3</v>
      </c>
      <c r="D6156" s="21" t="s">
        <v>69</v>
      </c>
      <c r="E6156" s="21" t="s">
        <v>76</v>
      </c>
      <c r="F6156" s="21" t="s">
        <v>72</v>
      </c>
      <c r="G6156" s="21">
        <v>0</v>
      </c>
      <c r="H6156" s="21">
        <v>5</v>
      </c>
    </row>
    <row r="6157" spans="1:8" x14ac:dyDescent="0.25">
      <c r="A6157" s="21">
        <v>2035</v>
      </c>
      <c r="B6157" s="21">
        <v>5</v>
      </c>
      <c r="C6157" s="21">
        <v>3</v>
      </c>
      <c r="D6157" s="21" t="s">
        <v>69</v>
      </c>
      <c r="E6157" s="21" t="s">
        <v>76</v>
      </c>
      <c r="F6157" s="21" t="s">
        <v>72</v>
      </c>
      <c r="G6157" s="21">
        <v>1</v>
      </c>
      <c r="H6157" s="21">
        <v>7</v>
      </c>
    </row>
    <row r="6158" spans="1:8" x14ac:dyDescent="0.25">
      <c r="A6158" s="21">
        <v>2035</v>
      </c>
      <c r="B6158" s="21">
        <v>5</v>
      </c>
      <c r="C6158" s="21">
        <v>3</v>
      </c>
      <c r="D6158" s="21" t="s">
        <v>69</v>
      </c>
      <c r="E6158" s="21" t="s">
        <v>76</v>
      </c>
      <c r="F6158" s="21" t="s">
        <v>72</v>
      </c>
      <c r="G6158" s="21">
        <v>2</v>
      </c>
      <c r="H6158" s="21">
        <v>15</v>
      </c>
    </row>
    <row r="6159" spans="1:8" x14ac:dyDescent="0.25">
      <c r="A6159" s="21">
        <v>2035</v>
      </c>
      <c r="B6159" s="21">
        <v>5</v>
      </c>
      <c r="C6159" s="21">
        <v>3</v>
      </c>
      <c r="D6159" s="21" t="s">
        <v>69</v>
      </c>
      <c r="E6159" s="21" t="s">
        <v>76</v>
      </c>
      <c r="F6159" s="21" t="s">
        <v>72</v>
      </c>
      <c r="G6159" s="21">
        <v>3</v>
      </c>
      <c r="H6159" s="21">
        <v>6</v>
      </c>
    </row>
    <row r="6160" spans="1:8" x14ac:dyDescent="0.25">
      <c r="A6160" s="21">
        <v>2035</v>
      </c>
      <c r="B6160" s="21">
        <v>5</v>
      </c>
      <c r="C6160" s="21">
        <v>3</v>
      </c>
      <c r="D6160" s="21" t="s">
        <v>69</v>
      </c>
      <c r="E6160" s="21" t="s">
        <v>76</v>
      </c>
      <c r="F6160" s="21" t="s">
        <v>72</v>
      </c>
      <c r="G6160" s="21">
        <v>4</v>
      </c>
      <c r="H6160" s="21">
        <v>4</v>
      </c>
    </row>
    <row r="6161" spans="1:8" x14ac:dyDescent="0.25">
      <c r="A6161" s="21">
        <v>2035</v>
      </c>
      <c r="B6161" s="21">
        <v>5</v>
      </c>
      <c r="C6161" s="21">
        <v>3</v>
      </c>
      <c r="D6161" s="21" t="s">
        <v>77</v>
      </c>
      <c r="E6161" s="21" t="s">
        <v>70</v>
      </c>
      <c r="F6161" s="21" t="s">
        <v>71</v>
      </c>
      <c r="G6161" s="21">
        <v>0</v>
      </c>
      <c r="H6161" s="21">
        <v>4</v>
      </c>
    </row>
    <row r="6162" spans="1:8" x14ac:dyDescent="0.25">
      <c r="A6162" s="21">
        <v>2035</v>
      </c>
      <c r="B6162" s="21">
        <v>5</v>
      </c>
      <c r="C6162" s="21">
        <v>3</v>
      </c>
      <c r="D6162" s="21" t="s">
        <v>77</v>
      </c>
      <c r="E6162" s="21" t="s">
        <v>70</v>
      </c>
      <c r="F6162" s="21" t="s">
        <v>71</v>
      </c>
      <c r="G6162" s="21">
        <v>1</v>
      </c>
      <c r="H6162" s="21">
        <v>112</v>
      </c>
    </row>
    <row r="6163" spans="1:8" x14ac:dyDescent="0.25">
      <c r="A6163" s="21">
        <v>2035</v>
      </c>
      <c r="B6163" s="21">
        <v>5</v>
      </c>
      <c r="C6163" s="21">
        <v>3</v>
      </c>
      <c r="D6163" s="21" t="s">
        <v>77</v>
      </c>
      <c r="E6163" s="21" t="s">
        <v>70</v>
      </c>
      <c r="F6163" s="21" t="s">
        <v>71</v>
      </c>
      <c r="G6163" s="21">
        <v>2</v>
      </c>
      <c r="H6163" s="21">
        <v>461</v>
      </c>
    </row>
    <row r="6164" spans="1:8" x14ac:dyDescent="0.25">
      <c r="A6164" s="21">
        <v>2035</v>
      </c>
      <c r="B6164" s="21">
        <v>5</v>
      </c>
      <c r="C6164" s="21">
        <v>3</v>
      </c>
      <c r="D6164" s="21" t="s">
        <v>77</v>
      </c>
      <c r="E6164" s="21" t="s">
        <v>70</v>
      </c>
      <c r="F6164" s="21" t="s">
        <v>71</v>
      </c>
      <c r="G6164" s="21">
        <v>3</v>
      </c>
      <c r="H6164" s="21">
        <v>278</v>
      </c>
    </row>
    <row r="6165" spans="1:8" x14ac:dyDescent="0.25">
      <c r="A6165" s="21">
        <v>2035</v>
      </c>
      <c r="B6165" s="21">
        <v>5</v>
      </c>
      <c r="C6165" s="21">
        <v>3</v>
      </c>
      <c r="D6165" s="21" t="s">
        <v>77</v>
      </c>
      <c r="E6165" s="21" t="s">
        <v>70</v>
      </c>
      <c r="F6165" s="21" t="s">
        <v>71</v>
      </c>
      <c r="G6165" s="21">
        <v>4</v>
      </c>
      <c r="H6165" s="21">
        <v>143</v>
      </c>
    </row>
    <row r="6166" spans="1:8" x14ac:dyDescent="0.25">
      <c r="A6166" s="21">
        <v>2035</v>
      </c>
      <c r="B6166" s="21">
        <v>5</v>
      </c>
      <c r="C6166" s="21">
        <v>3</v>
      </c>
      <c r="D6166" s="21" t="s">
        <v>77</v>
      </c>
      <c r="E6166" s="21" t="s">
        <v>70</v>
      </c>
      <c r="F6166" s="21" t="s">
        <v>72</v>
      </c>
      <c r="G6166" s="21">
        <v>0</v>
      </c>
      <c r="H6166" s="21">
        <v>8</v>
      </c>
    </row>
    <row r="6167" spans="1:8" x14ac:dyDescent="0.25">
      <c r="A6167" s="21">
        <v>2035</v>
      </c>
      <c r="B6167" s="21">
        <v>5</v>
      </c>
      <c r="C6167" s="21">
        <v>3</v>
      </c>
      <c r="D6167" s="21" t="s">
        <v>77</v>
      </c>
      <c r="E6167" s="21" t="s">
        <v>70</v>
      </c>
      <c r="F6167" s="21" t="s">
        <v>72</v>
      </c>
      <c r="G6167" s="21">
        <v>1</v>
      </c>
      <c r="H6167" s="21">
        <v>100</v>
      </c>
    </row>
    <row r="6168" spans="1:8" x14ac:dyDescent="0.25">
      <c r="A6168" s="21">
        <v>2035</v>
      </c>
      <c r="B6168" s="21">
        <v>5</v>
      </c>
      <c r="C6168" s="21">
        <v>3</v>
      </c>
      <c r="D6168" s="21" t="s">
        <v>77</v>
      </c>
      <c r="E6168" s="21" t="s">
        <v>70</v>
      </c>
      <c r="F6168" s="21" t="s">
        <v>72</v>
      </c>
      <c r="G6168" s="21">
        <v>2</v>
      </c>
      <c r="H6168" s="21">
        <v>354</v>
      </c>
    </row>
    <row r="6169" spans="1:8" x14ac:dyDescent="0.25">
      <c r="A6169" s="21">
        <v>2035</v>
      </c>
      <c r="B6169" s="21">
        <v>5</v>
      </c>
      <c r="C6169" s="21">
        <v>3</v>
      </c>
      <c r="D6169" s="21" t="s">
        <v>77</v>
      </c>
      <c r="E6169" s="21" t="s">
        <v>70</v>
      </c>
      <c r="F6169" s="21" t="s">
        <v>72</v>
      </c>
      <c r="G6169" s="21">
        <v>3</v>
      </c>
      <c r="H6169" s="21">
        <v>197</v>
      </c>
    </row>
    <row r="6170" spans="1:8" x14ac:dyDescent="0.25">
      <c r="A6170" s="21">
        <v>2035</v>
      </c>
      <c r="B6170" s="21">
        <v>5</v>
      </c>
      <c r="C6170" s="21">
        <v>3</v>
      </c>
      <c r="D6170" s="21" t="s">
        <v>77</v>
      </c>
      <c r="E6170" s="21" t="s">
        <v>70</v>
      </c>
      <c r="F6170" s="21" t="s">
        <v>72</v>
      </c>
      <c r="G6170" s="21">
        <v>4</v>
      </c>
      <c r="H6170" s="21">
        <v>98</v>
      </c>
    </row>
    <row r="6171" spans="1:8" x14ac:dyDescent="0.25">
      <c r="A6171" s="21">
        <v>2035</v>
      </c>
      <c r="B6171" s="21">
        <v>5</v>
      </c>
      <c r="C6171" s="21">
        <v>3</v>
      </c>
      <c r="D6171" s="21" t="s">
        <v>77</v>
      </c>
      <c r="E6171" s="21" t="s">
        <v>73</v>
      </c>
      <c r="F6171" s="21" t="s">
        <v>71</v>
      </c>
      <c r="G6171" s="21">
        <v>0</v>
      </c>
      <c r="H6171" s="21">
        <v>12</v>
      </c>
    </row>
    <row r="6172" spans="1:8" x14ac:dyDescent="0.25">
      <c r="A6172" s="21">
        <v>2035</v>
      </c>
      <c r="B6172" s="21">
        <v>5</v>
      </c>
      <c r="C6172" s="21">
        <v>3</v>
      </c>
      <c r="D6172" s="21" t="s">
        <v>77</v>
      </c>
      <c r="E6172" s="21" t="s">
        <v>73</v>
      </c>
      <c r="F6172" s="21" t="s">
        <v>71</v>
      </c>
      <c r="G6172" s="21">
        <v>1</v>
      </c>
      <c r="H6172" s="21">
        <v>105</v>
      </c>
    </row>
    <row r="6173" spans="1:8" x14ac:dyDescent="0.25">
      <c r="A6173" s="21">
        <v>2035</v>
      </c>
      <c r="B6173" s="21">
        <v>5</v>
      </c>
      <c r="C6173" s="21">
        <v>3</v>
      </c>
      <c r="D6173" s="21" t="s">
        <v>77</v>
      </c>
      <c r="E6173" s="21" t="s">
        <v>73</v>
      </c>
      <c r="F6173" s="21" t="s">
        <v>71</v>
      </c>
      <c r="G6173" s="21">
        <v>2</v>
      </c>
      <c r="H6173" s="21">
        <v>350</v>
      </c>
    </row>
    <row r="6174" spans="1:8" x14ac:dyDescent="0.25">
      <c r="A6174" s="21">
        <v>2035</v>
      </c>
      <c r="B6174" s="21">
        <v>5</v>
      </c>
      <c r="C6174" s="21">
        <v>3</v>
      </c>
      <c r="D6174" s="21" t="s">
        <v>77</v>
      </c>
      <c r="E6174" s="21" t="s">
        <v>73</v>
      </c>
      <c r="F6174" s="21" t="s">
        <v>71</v>
      </c>
      <c r="G6174" s="21">
        <v>3</v>
      </c>
      <c r="H6174" s="21">
        <v>180</v>
      </c>
    </row>
    <row r="6175" spans="1:8" x14ac:dyDescent="0.25">
      <c r="A6175" s="21">
        <v>2035</v>
      </c>
      <c r="B6175" s="21">
        <v>5</v>
      </c>
      <c r="C6175" s="21">
        <v>3</v>
      </c>
      <c r="D6175" s="21" t="s">
        <v>77</v>
      </c>
      <c r="E6175" s="21" t="s">
        <v>73</v>
      </c>
      <c r="F6175" s="21" t="s">
        <v>71</v>
      </c>
      <c r="G6175" s="21">
        <v>4</v>
      </c>
      <c r="H6175" s="21">
        <v>142</v>
      </c>
    </row>
    <row r="6176" spans="1:8" x14ac:dyDescent="0.25">
      <c r="A6176" s="21">
        <v>2035</v>
      </c>
      <c r="B6176" s="21">
        <v>5</v>
      </c>
      <c r="C6176" s="21">
        <v>3</v>
      </c>
      <c r="D6176" s="21" t="s">
        <v>77</v>
      </c>
      <c r="E6176" s="21" t="s">
        <v>73</v>
      </c>
      <c r="F6176" s="21" t="s">
        <v>72</v>
      </c>
      <c r="G6176" s="21">
        <v>0</v>
      </c>
      <c r="H6176" s="21">
        <v>1</v>
      </c>
    </row>
    <row r="6177" spans="1:8" x14ac:dyDescent="0.25">
      <c r="A6177" s="21">
        <v>2035</v>
      </c>
      <c r="B6177" s="21">
        <v>5</v>
      </c>
      <c r="C6177" s="21">
        <v>3</v>
      </c>
      <c r="D6177" s="21" t="s">
        <v>77</v>
      </c>
      <c r="E6177" s="21" t="s">
        <v>73</v>
      </c>
      <c r="F6177" s="21" t="s">
        <v>72</v>
      </c>
      <c r="G6177" s="21">
        <v>1</v>
      </c>
      <c r="H6177" s="21">
        <v>6</v>
      </c>
    </row>
    <row r="6178" spans="1:8" x14ac:dyDescent="0.25">
      <c r="A6178" s="21">
        <v>2035</v>
      </c>
      <c r="B6178" s="21">
        <v>5</v>
      </c>
      <c r="C6178" s="21">
        <v>3</v>
      </c>
      <c r="D6178" s="21" t="s">
        <v>77</v>
      </c>
      <c r="E6178" s="21" t="s">
        <v>73</v>
      </c>
      <c r="F6178" s="21" t="s">
        <v>72</v>
      </c>
      <c r="G6178" s="21">
        <v>2</v>
      </c>
      <c r="H6178" s="21">
        <v>39</v>
      </c>
    </row>
    <row r="6179" spans="1:8" x14ac:dyDescent="0.25">
      <c r="A6179" s="21">
        <v>2035</v>
      </c>
      <c r="B6179" s="21">
        <v>5</v>
      </c>
      <c r="C6179" s="21">
        <v>3</v>
      </c>
      <c r="D6179" s="21" t="s">
        <v>77</v>
      </c>
      <c r="E6179" s="21" t="s">
        <v>73</v>
      </c>
      <c r="F6179" s="21" t="s">
        <v>72</v>
      </c>
      <c r="G6179" s="21">
        <v>3</v>
      </c>
      <c r="H6179" s="21">
        <v>26</v>
      </c>
    </row>
    <row r="6180" spans="1:8" x14ac:dyDescent="0.25">
      <c r="A6180" s="21">
        <v>2035</v>
      </c>
      <c r="B6180" s="21">
        <v>5</v>
      </c>
      <c r="C6180" s="21">
        <v>3</v>
      </c>
      <c r="D6180" s="21" t="s">
        <v>77</v>
      </c>
      <c r="E6180" s="21" t="s">
        <v>73</v>
      </c>
      <c r="F6180" s="21" t="s">
        <v>72</v>
      </c>
      <c r="G6180" s="21">
        <v>4</v>
      </c>
      <c r="H6180" s="21">
        <v>23</v>
      </c>
    </row>
    <row r="6181" spans="1:8" x14ac:dyDescent="0.25">
      <c r="A6181" s="21">
        <v>2035</v>
      </c>
      <c r="B6181" s="21">
        <v>5</v>
      </c>
      <c r="C6181" s="21">
        <v>3</v>
      </c>
      <c r="D6181" s="21" t="s">
        <v>77</v>
      </c>
      <c r="E6181" s="21" t="s">
        <v>76</v>
      </c>
      <c r="F6181" s="21" t="s">
        <v>71</v>
      </c>
      <c r="G6181" s="21">
        <v>0</v>
      </c>
      <c r="H6181" s="21">
        <v>8</v>
      </c>
    </row>
    <row r="6182" spans="1:8" x14ac:dyDescent="0.25">
      <c r="A6182" s="21">
        <v>2035</v>
      </c>
      <c r="B6182" s="21">
        <v>5</v>
      </c>
      <c r="C6182" s="21">
        <v>3</v>
      </c>
      <c r="D6182" s="21" t="s">
        <v>77</v>
      </c>
      <c r="E6182" s="21" t="s">
        <v>76</v>
      </c>
      <c r="F6182" s="21" t="s">
        <v>71</v>
      </c>
      <c r="G6182" s="21">
        <v>1</v>
      </c>
      <c r="H6182" s="21">
        <v>1</v>
      </c>
    </row>
    <row r="6183" spans="1:8" x14ac:dyDescent="0.25">
      <c r="A6183" s="21">
        <v>2035</v>
      </c>
      <c r="B6183" s="21">
        <v>5</v>
      </c>
      <c r="C6183" s="21">
        <v>3</v>
      </c>
      <c r="D6183" s="21" t="s">
        <v>77</v>
      </c>
      <c r="E6183" s="21" t="s">
        <v>76</v>
      </c>
      <c r="F6183" s="21" t="s">
        <v>71</v>
      </c>
      <c r="G6183" s="21">
        <v>2</v>
      </c>
      <c r="H6183" s="21">
        <v>3</v>
      </c>
    </row>
    <row r="6184" spans="1:8" x14ac:dyDescent="0.25">
      <c r="A6184" s="21">
        <v>2035</v>
      </c>
      <c r="B6184" s="21">
        <v>5</v>
      </c>
      <c r="C6184" s="21">
        <v>3</v>
      </c>
      <c r="D6184" s="21" t="s">
        <v>77</v>
      </c>
      <c r="E6184" s="21" t="s">
        <v>76</v>
      </c>
      <c r="F6184" s="21" t="s">
        <v>71</v>
      </c>
      <c r="G6184" s="21">
        <v>3</v>
      </c>
      <c r="H6184" s="21">
        <v>4</v>
      </c>
    </row>
    <row r="6185" spans="1:8" x14ac:dyDescent="0.25">
      <c r="A6185" s="21">
        <v>2035</v>
      </c>
      <c r="B6185" s="21">
        <v>5</v>
      </c>
      <c r="C6185" s="21">
        <v>3</v>
      </c>
      <c r="D6185" s="21" t="s">
        <v>77</v>
      </c>
      <c r="E6185" s="21" t="s">
        <v>76</v>
      </c>
      <c r="F6185" s="21" t="s">
        <v>71</v>
      </c>
      <c r="G6185" s="21">
        <v>4</v>
      </c>
      <c r="H6185" s="21">
        <v>2</v>
      </c>
    </row>
    <row r="6186" spans="1:8" x14ac:dyDescent="0.25">
      <c r="A6186" s="21">
        <v>2035</v>
      </c>
      <c r="B6186" s="21">
        <v>5</v>
      </c>
      <c r="C6186" s="21">
        <v>3</v>
      </c>
      <c r="D6186" s="21" t="s">
        <v>77</v>
      </c>
      <c r="E6186" s="21" t="s">
        <v>76</v>
      </c>
      <c r="F6186" s="21" t="s">
        <v>72</v>
      </c>
      <c r="G6186" s="21">
        <v>0</v>
      </c>
      <c r="H6186" s="21">
        <v>4</v>
      </c>
    </row>
    <row r="6187" spans="1:8" x14ac:dyDescent="0.25">
      <c r="A6187" s="21">
        <v>2035</v>
      </c>
      <c r="B6187" s="21">
        <v>5</v>
      </c>
      <c r="C6187" s="21">
        <v>3</v>
      </c>
      <c r="D6187" s="21" t="s">
        <v>77</v>
      </c>
      <c r="E6187" s="21" t="s">
        <v>76</v>
      </c>
      <c r="F6187" s="21" t="s">
        <v>72</v>
      </c>
      <c r="G6187" s="21">
        <v>1</v>
      </c>
      <c r="H6187" s="21">
        <v>4</v>
      </c>
    </row>
    <row r="6188" spans="1:8" x14ac:dyDescent="0.25">
      <c r="A6188" s="21">
        <v>2035</v>
      </c>
      <c r="B6188" s="21">
        <v>5</v>
      </c>
      <c r="C6188" s="21">
        <v>3</v>
      </c>
      <c r="D6188" s="21" t="s">
        <v>77</v>
      </c>
      <c r="E6188" s="21" t="s">
        <v>76</v>
      </c>
      <c r="F6188" s="21" t="s">
        <v>72</v>
      </c>
      <c r="G6188" s="21">
        <v>2</v>
      </c>
      <c r="H6188" s="21">
        <v>4</v>
      </c>
    </row>
    <row r="6189" spans="1:8" x14ac:dyDescent="0.25">
      <c r="A6189" s="21">
        <v>2035</v>
      </c>
      <c r="B6189" s="21">
        <v>5</v>
      </c>
      <c r="C6189" s="21">
        <v>3</v>
      </c>
      <c r="D6189" s="21" t="s">
        <v>77</v>
      </c>
      <c r="E6189" s="21" t="s">
        <v>76</v>
      </c>
      <c r="F6189" s="21" t="s">
        <v>72</v>
      </c>
      <c r="G6189" s="21">
        <v>3</v>
      </c>
      <c r="H6189" s="21">
        <v>2</v>
      </c>
    </row>
    <row r="6190" spans="1:8" x14ac:dyDescent="0.25">
      <c r="A6190" s="21">
        <v>2035</v>
      </c>
      <c r="B6190" s="21">
        <v>5</v>
      </c>
      <c r="C6190" s="21">
        <v>3</v>
      </c>
      <c r="D6190" s="21" t="s">
        <v>77</v>
      </c>
      <c r="E6190" s="21" t="s">
        <v>76</v>
      </c>
      <c r="F6190" s="21" t="s">
        <v>72</v>
      </c>
      <c r="G6190" s="21">
        <v>4</v>
      </c>
      <c r="H6190" s="21">
        <v>3</v>
      </c>
    </row>
    <row r="6191" spans="1:8" x14ac:dyDescent="0.25">
      <c r="A6191" s="21">
        <v>2035</v>
      </c>
      <c r="B6191" s="21">
        <v>5</v>
      </c>
      <c r="C6191" s="21">
        <v>3</v>
      </c>
      <c r="D6191" s="21" t="s">
        <v>79</v>
      </c>
      <c r="E6191" s="21" t="s">
        <v>70</v>
      </c>
      <c r="F6191" s="21" t="s">
        <v>71</v>
      </c>
      <c r="G6191" s="21">
        <v>1</v>
      </c>
      <c r="H6191" s="21">
        <v>52</v>
      </c>
    </row>
    <row r="6192" spans="1:8" x14ac:dyDescent="0.25">
      <c r="A6192" s="21">
        <v>2035</v>
      </c>
      <c r="B6192" s="21">
        <v>5</v>
      </c>
      <c r="C6192" s="21">
        <v>3</v>
      </c>
      <c r="D6192" s="21" t="s">
        <v>79</v>
      </c>
      <c r="E6192" s="21" t="s">
        <v>70</v>
      </c>
      <c r="F6192" s="21" t="s">
        <v>71</v>
      </c>
      <c r="G6192" s="21">
        <v>2</v>
      </c>
      <c r="H6192" s="21">
        <v>215</v>
      </c>
    </row>
    <row r="6193" spans="1:8" x14ac:dyDescent="0.25">
      <c r="A6193" s="21">
        <v>2035</v>
      </c>
      <c r="B6193" s="21">
        <v>5</v>
      </c>
      <c r="C6193" s="21">
        <v>3</v>
      </c>
      <c r="D6193" s="21" t="s">
        <v>79</v>
      </c>
      <c r="E6193" s="21" t="s">
        <v>70</v>
      </c>
      <c r="F6193" s="21" t="s">
        <v>71</v>
      </c>
      <c r="G6193" s="21">
        <v>3</v>
      </c>
      <c r="H6193" s="21">
        <v>91</v>
      </c>
    </row>
    <row r="6194" spans="1:8" x14ac:dyDescent="0.25">
      <c r="A6194" s="21">
        <v>2035</v>
      </c>
      <c r="B6194" s="21">
        <v>5</v>
      </c>
      <c r="C6194" s="21">
        <v>3</v>
      </c>
      <c r="D6194" s="21" t="s">
        <v>79</v>
      </c>
      <c r="E6194" s="21" t="s">
        <v>70</v>
      </c>
      <c r="F6194" s="21" t="s">
        <v>71</v>
      </c>
      <c r="G6194" s="21">
        <v>4</v>
      </c>
      <c r="H6194" s="21">
        <v>56</v>
      </c>
    </row>
    <row r="6195" spans="1:8" x14ac:dyDescent="0.25">
      <c r="A6195" s="21">
        <v>2035</v>
      </c>
      <c r="B6195" s="21">
        <v>5</v>
      </c>
      <c r="C6195" s="21">
        <v>3</v>
      </c>
      <c r="D6195" s="21" t="s">
        <v>79</v>
      </c>
      <c r="E6195" s="21" t="s">
        <v>70</v>
      </c>
      <c r="F6195" s="21" t="s">
        <v>72</v>
      </c>
      <c r="G6195" s="21">
        <v>0</v>
      </c>
      <c r="H6195" s="21">
        <v>3</v>
      </c>
    </row>
    <row r="6196" spans="1:8" x14ac:dyDescent="0.25">
      <c r="A6196" s="21">
        <v>2035</v>
      </c>
      <c r="B6196" s="21">
        <v>5</v>
      </c>
      <c r="C6196" s="21">
        <v>3</v>
      </c>
      <c r="D6196" s="21" t="s">
        <v>79</v>
      </c>
      <c r="E6196" s="21" t="s">
        <v>70</v>
      </c>
      <c r="F6196" s="21" t="s">
        <v>72</v>
      </c>
      <c r="G6196" s="21">
        <v>1</v>
      </c>
      <c r="H6196" s="21">
        <v>32</v>
      </c>
    </row>
    <row r="6197" spans="1:8" x14ac:dyDescent="0.25">
      <c r="A6197" s="21">
        <v>2035</v>
      </c>
      <c r="B6197" s="21">
        <v>5</v>
      </c>
      <c r="C6197" s="21">
        <v>3</v>
      </c>
      <c r="D6197" s="21" t="s">
        <v>79</v>
      </c>
      <c r="E6197" s="21" t="s">
        <v>70</v>
      </c>
      <c r="F6197" s="21" t="s">
        <v>72</v>
      </c>
      <c r="G6197" s="21">
        <v>2</v>
      </c>
      <c r="H6197" s="21">
        <v>199</v>
      </c>
    </row>
    <row r="6198" spans="1:8" x14ac:dyDescent="0.25">
      <c r="A6198" s="21">
        <v>2035</v>
      </c>
      <c r="B6198" s="21">
        <v>5</v>
      </c>
      <c r="C6198" s="21">
        <v>3</v>
      </c>
      <c r="D6198" s="21" t="s">
        <v>79</v>
      </c>
      <c r="E6198" s="21" t="s">
        <v>70</v>
      </c>
      <c r="F6198" s="21" t="s">
        <v>72</v>
      </c>
      <c r="G6198" s="21">
        <v>3</v>
      </c>
      <c r="H6198" s="21">
        <v>108</v>
      </c>
    </row>
    <row r="6199" spans="1:8" x14ac:dyDescent="0.25">
      <c r="A6199" s="21">
        <v>2035</v>
      </c>
      <c r="B6199" s="21">
        <v>5</v>
      </c>
      <c r="C6199" s="21">
        <v>3</v>
      </c>
      <c r="D6199" s="21" t="s">
        <v>79</v>
      </c>
      <c r="E6199" s="21" t="s">
        <v>70</v>
      </c>
      <c r="F6199" s="21" t="s">
        <v>72</v>
      </c>
      <c r="G6199" s="21">
        <v>4</v>
      </c>
      <c r="H6199" s="21">
        <v>69</v>
      </c>
    </row>
    <row r="6200" spans="1:8" x14ac:dyDescent="0.25">
      <c r="A6200" s="21">
        <v>2035</v>
      </c>
      <c r="B6200" s="21">
        <v>5</v>
      </c>
      <c r="C6200" s="21">
        <v>3</v>
      </c>
      <c r="D6200" s="21" t="s">
        <v>79</v>
      </c>
      <c r="E6200" s="21" t="s">
        <v>73</v>
      </c>
      <c r="F6200" s="21" t="s">
        <v>71</v>
      </c>
      <c r="G6200" s="21">
        <v>0</v>
      </c>
      <c r="H6200" s="21">
        <v>2</v>
      </c>
    </row>
    <row r="6201" spans="1:8" x14ac:dyDescent="0.25">
      <c r="A6201" s="21">
        <v>2035</v>
      </c>
      <c r="B6201" s="21">
        <v>5</v>
      </c>
      <c r="C6201" s="21">
        <v>3</v>
      </c>
      <c r="D6201" s="21" t="s">
        <v>79</v>
      </c>
      <c r="E6201" s="21" t="s">
        <v>73</v>
      </c>
      <c r="F6201" s="21" t="s">
        <v>71</v>
      </c>
      <c r="G6201" s="21">
        <v>1</v>
      </c>
      <c r="H6201" s="21">
        <v>63</v>
      </c>
    </row>
    <row r="6202" spans="1:8" x14ac:dyDescent="0.25">
      <c r="A6202" s="21">
        <v>2035</v>
      </c>
      <c r="B6202" s="21">
        <v>5</v>
      </c>
      <c r="C6202" s="21">
        <v>3</v>
      </c>
      <c r="D6202" s="21" t="s">
        <v>79</v>
      </c>
      <c r="E6202" s="21" t="s">
        <v>73</v>
      </c>
      <c r="F6202" s="21" t="s">
        <v>71</v>
      </c>
      <c r="G6202" s="21">
        <v>2</v>
      </c>
      <c r="H6202" s="21">
        <v>171</v>
      </c>
    </row>
    <row r="6203" spans="1:8" x14ac:dyDescent="0.25">
      <c r="A6203" s="21">
        <v>2035</v>
      </c>
      <c r="B6203" s="21">
        <v>5</v>
      </c>
      <c r="C6203" s="21">
        <v>3</v>
      </c>
      <c r="D6203" s="21" t="s">
        <v>79</v>
      </c>
      <c r="E6203" s="21" t="s">
        <v>73</v>
      </c>
      <c r="F6203" s="21" t="s">
        <v>71</v>
      </c>
      <c r="G6203" s="21">
        <v>3</v>
      </c>
      <c r="H6203" s="21">
        <v>91</v>
      </c>
    </row>
    <row r="6204" spans="1:8" x14ac:dyDescent="0.25">
      <c r="A6204" s="21">
        <v>2035</v>
      </c>
      <c r="B6204" s="21">
        <v>5</v>
      </c>
      <c r="C6204" s="21">
        <v>3</v>
      </c>
      <c r="D6204" s="21" t="s">
        <v>79</v>
      </c>
      <c r="E6204" s="21" t="s">
        <v>73</v>
      </c>
      <c r="F6204" s="21" t="s">
        <v>71</v>
      </c>
      <c r="G6204" s="21">
        <v>4</v>
      </c>
      <c r="H6204" s="21">
        <v>70</v>
      </c>
    </row>
    <row r="6205" spans="1:8" x14ac:dyDescent="0.25">
      <c r="A6205" s="21">
        <v>2035</v>
      </c>
      <c r="B6205" s="21">
        <v>5</v>
      </c>
      <c r="C6205" s="21">
        <v>3</v>
      </c>
      <c r="D6205" s="21" t="s">
        <v>79</v>
      </c>
      <c r="E6205" s="21" t="s">
        <v>73</v>
      </c>
      <c r="F6205" s="21" t="s">
        <v>72</v>
      </c>
      <c r="G6205" s="21">
        <v>1</v>
      </c>
      <c r="H6205" s="21">
        <v>5</v>
      </c>
    </row>
    <row r="6206" spans="1:8" x14ac:dyDescent="0.25">
      <c r="A6206" s="21">
        <v>2035</v>
      </c>
      <c r="B6206" s="21">
        <v>5</v>
      </c>
      <c r="C6206" s="21">
        <v>3</v>
      </c>
      <c r="D6206" s="21" t="s">
        <v>79</v>
      </c>
      <c r="E6206" s="21" t="s">
        <v>73</v>
      </c>
      <c r="F6206" s="21" t="s">
        <v>72</v>
      </c>
      <c r="G6206" s="21">
        <v>2</v>
      </c>
      <c r="H6206" s="21">
        <v>33</v>
      </c>
    </row>
    <row r="6207" spans="1:8" x14ac:dyDescent="0.25">
      <c r="A6207" s="21">
        <v>2035</v>
      </c>
      <c r="B6207" s="21">
        <v>5</v>
      </c>
      <c r="C6207" s="21">
        <v>3</v>
      </c>
      <c r="D6207" s="21" t="s">
        <v>79</v>
      </c>
      <c r="E6207" s="21" t="s">
        <v>73</v>
      </c>
      <c r="F6207" s="21" t="s">
        <v>72</v>
      </c>
      <c r="G6207" s="21">
        <v>3</v>
      </c>
      <c r="H6207" s="21">
        <v>19</v>
      </c>
    </row>
    <row r="6208" spans="1:8" x14ac:dyDescent="0.25">
      <c r="A6208" s="21">
        <v>2035</v>
      </c>
      <c r="B6208" s="21">
        <v>5</v>
      </c>
      <c r="C6208" s="21">
        <v>3</v>
      </c>
      <c r="D6208" s="21" t="s">
        <v>79</v>
      </c>
      <c r="E6208" s="21" t="s">
        <v>73</v>
      </c>
      <c r="F6208" s="21" t="s">
        <v>72</v>
      </c>
      <c r="G6208" s="21">
        <v>4</v>
      </c>
      <c r="H6208" s="21">
        <v>13</v>
      </c>
    </row>
    <row r="6209" spans="1:8" x14ac:dyDescent="0.25">
      <c r="A6209" s="21">
        <v>2035</v>
      </c>
      <c r="B6209" s="21">
        <v>5</v>
      </c>
      <c r="C6209" s="21">
        <v>3</v>
      </c>
      <c r="D6209" s="21" t="s">
        <v>79</v>
      </c>
      <c r="E6209" s="21" t="s">
        <v>76</v>
      </c>
      <c r="F6209" s="21" t="s">
        <v>71</v>
      </c>
      <c r="G6209" s="21">
        <v>0</v>
      </c>
      <c r="H6209" s="21">
        <v>3</v>
      </c>
    </row>
    <row r="6210" spans="1:8" x14ac:dyDescent="0.25">
      <c r="A6210" s="21">
        <v>2035</v>
      </c>
      <c r="B6210" s="21">
        <v>5</v>
      </c>
      <c r="C6210" s="21">
        <v>3</v>
      </c>
      <c r="D6210" s="21" t="s">
        <v>79</v>
      </c>
      <c r="E6210" s="21" t="s">
        <v>76</v>
      </c>
      <c r="F6210" s="21" t="s">
        <v>71</v>
      </c>
      <c r="G6210" s="21">
        <v>1</v>
      </c>
      <c r="H6210" s="21">
        <v>4</v>
      </c>
    </row>
    <row r="6211" spans="1:8" x14ac:dyDescent="0.25">
      <c r="A6211" s="21">
        <v>2035</v>
      </c>
      <c r="B6211" s="21">
        <v>5</v>
      </c>
      <c r="C6211" s="21">
        <v>3</v>
      </c>
      <c r="D6211" s="21" t="s">
        <v>79</v>
      </c>
      <c r="E6211" s="21" t="s">
        <v>76</v>
      </c>
      <c r="F6211" s="21" t="s">
        <v>71</v>
      </c>
      <c r="G6211" s="21">
        <v>2</v>
      </c>
      <c r="H6211" s="21">
        <v>10</v>
      </c>
    </row>
    <row r="6212" spans="1:8" x14ac:dyDescent="0.25">
      <c r="A6212" s="21">
        <v>2035</v>
      </c>
      <c r="B6212" s="21">
        <v>5</v>
      </c>
      <c r="C6212" s="21">
        <v>3</v>
      </c>
      <c r="D6212" s="21" t="s">
        <v>79</v>
      </c>
      <c r="E6212" s="21" t="s">
        <v>76</v>
      </c>
      <c r="F6212" s="21" t="s">
        <v>71</v>
      </c>
      <c r="G6212" s="21">
        <v>3</v>
      </c>
      <c r="H6212" s="21">
        <v>2</v>
      </c>
    </row>
    <row r="6213" spans="1:8" x14ac:dyDescent="0.25">
      <c r="A6213" s="21">
        <v>2035</v>
      </c>
      <c r="B6213" s="21">
        <v>5</v>
      </c>
      <c r="C6213" s="21">
        <v>3</v>
      </c>
      <c r="D6213" s="21" t="s">
        <v>79</v>
      </c>
      <c r="E6213" s="21" t="s">
        <v>76</v>
      </c>
      <c r="F6213" s="21" t="s">
        <v>71</v>
      </c>
      <c r="G6213" s="21">
        <v>4</v>
      </c>
      <c r="H6213" s="21">
        <v>2</v>
      </c>
    </row>
    <row r="6214" spans="1:8" x14ac:dyDescent="0.25">
      <c r="A6214" s="21">
        <v>2035</v>
      </c>
      <c r="B6214" s="21">
        <v>5</v>
      </c>
      <c r="C6214" s="21">
        <v>3</v>
      </c>
      <c r="D6214" s="21" t="s">
        <v>79</v>
      </c>
      <c r="E6214" s="21" t="s">
        <v>76</v>
      </c>
      <c r="F6214" s="21" t="s">
        <v>72</v>
      </c>
      <c r="G6214" s="21">
        <v>0</v>
      </c>
      <c r="H6214" s="21">
        <v>2</v>
      </c>
    </row>
    <row r="6215" spans="1:8" x14ac:dyDescent="0.25">
      <c r="A6215" s="21">
        <v>2035</v>
      </c>
      <c r="B6215" s="21">
        <v>5</v>
      </c>
      <c r="C6215" s="21">
        <v>3</v>
      </c>
      <c r="D6215" s="21" t="s">
        <v>79</v>
      </c>
      <c r="E6215" s="21" t="s">
        <v>76</v>
      </c>
      <c r="F6215" s="21" t="s">
        <v>72</v>
      </c>
      <c r="G6215" s="21">
        <v>1</v>
      </c>
      <c r="H6215" s="21">
        <v>1</v>
      </c>
    </row>
    <row r="6216" spans="1:8" x14ac:dyDescent="0.25">
      <c r="A6216" s="21">
        <v>2035</v>
      </c>
      <c r="B6216" s="21">
        <v>5</v>
      </c>
      <c r="C6216" s="21">
        <v>3</v>
      </c>
      <c r="D6216" s="21" t="s">
        <v>79</v>
      </c>
      <c r="E6216" s="21" t="s">
        <v>76</v>
      </c>
      <c r="F6216" s="21" t="s">
        <v>72</v>
      </c>
      <c r="G6216" s="21">
        <v>2</v>
      </c>
      <c r="H6216" s="21">
        <v>2</v>
      </c>
    </row>
    <row r="6217" spans="1:8" x14ac:dyDescent="0.25">
      <c r="A6217" s="21">
        <v>2035</v>
      </c>
      <c r="B6217" s="21">
        <v>5</v>
      </c>
      <c r="C6217" s="21">
        <v>3</v>
      </c>
      <c r="D6217" s="21" t="s">
        <v>79</v>
      </c>
      <c r="E6217" s="21" t="s">
        <v>76</v>
      </c>
      <c r="F6217" s="21" t="s">
        <v>72</v>
      </c>
      <c r="G6217" s="21">
        <v>3</v>
      </c>
      <c r="H6217" s="21">
        <v>3</v>
      </c>
    </row>
    <row r="6218" spans="1:8" x14ac:dyDescent="0.25">
      <c r="A6218" s="21">
        <v>2035</v>
      </c>
      <c r="B6218" s="21">
        <v>5</v>
      </c>
      <c r="C6218" s="21">
        <v>3</v>
      </c>
      <c r="D6218" s="21" t="s">
        <v>78</v>
      </c>
      <c r="E6218" s="21" t="s">
        <v>70</v>
      </c>
      <c r="F6218" s="21" t="s">
        <v>71</v>
      </c>
      <c r="G6218" s="21">
        <v>0</v>
      </c>
      <c r="H6218" s="21">
        <v>3</v>
      </c>
    </row>
    <row r="6219" spans="1:8" x14ac:dyDescent="0.25">
      <c r="A6219" s="21">
        <v>2035</v>
      </c>
      <c r="B6219" s="21">
        <v>5</v>
      </c>
      <c r="C6219" s="21">
        <v>3</v>
      </c>
      <c r="D6219" s="21" t="s">
        <v>78</v>
      </c>
      <c r="E6219" s="21" t="s">
        <v>70</v>
      </c>
      <c r="F6219" s="21" t="s">
        <v>71</v>
      </c>
      <c r="G6219" s="21">
        <v>1</v>
      </c>
      <c r="H6219" s="21">
        <v>53</v>
      </c>
    </row>
    <row r="6220" spans="1:8" x14ac:dyDescent="0.25">
      <c r="A6220" s="21">
        <v>2035</v>
      </c>
      <c r="B6220" s="21">
        <v>5</v>
      </c>
      <c r="C6220" s="21">
        <v>3</v>
      </c>
      <c r="D6220" s="21" t="s">
        <v>78</v>
      </c>
      <c r="E6220" s="21" t="s">
        <v>70</v>
      </c>
      <c r="F6220" s="21" t="s">
        <v>71</v>
      </c>
      <c r="G6220" s="21">
        <v>2</v>
      </c>
      <c r="H6220" s="21">
        <v>233</v>
      </c>
    </row>
    <row r="6221" spans="1:8" x14ac:dyDescent="0.25">
      <c r="A6221" s="21">
        <v>2035</v>
      </c>
      <c r="B6221" s="21">
        <v>5</v>
      </c>
      <c r="C6221" s="21">
        <v>3</v>
      </c>
      <c r="D6221" s="21" t="s">
        <v>78</v>
      </c>
      <c r="E6221" s="21" t="s">
        <v>70</v>
      </c>
      <c r="F6221" s="21" t="s">
        <v>71</v>
      </c>
      <c r="G6221" s="21">
        <v>3</v>
      </c>
      <c r="H6221" s="21">
        <v>95</v>
      </c>
    </row>
    <row r="6222" spans="1:8" x14ac:dyDescent="0.25">
      <c r="A6222" s="21">
        <v>2035</v>
      </c>
      <c r="B6222" s="21">
        <v>5</v>
      </c>
      <c r="C6222" s="21">
        <v>3</v>
      </c>
      <c r="D6222" s="21" t="s">
        <v>78</v>
      </c>
      <c r="E6222" s="21" t="s">
        <v>70</v>
      </c>
      <c r="F6222" s="21" t="s">
        <v>71</v>
      </c>
      <c r="G6222" s="21">
        <v>4</v>
      </c>
      <c r="H6222" s="21">
        <v>60</v>
      </c>
    </row>
    <row r="6223" spans="1:8" x14ac:dyDescent="0.25">
      <c r="A6223" s="21">
        <v>2035</v>
      </c>
      <c r="B6223" s="21">
        <v>5</v>
      </c>
      <c r="C6223" s="21">
        <v>3</v>
      </c>
      <c r="D6223" s="21" t="s">
        <v>78</v>
      </c>
      <c r="E6223" s="21" t="s">
        <v>70</v>
      </c>
      <c r="F6223" s="21" t="s">
        <v>72</v>
      </c>
      <c r="G6223" s="21">
        <v>1</v>
      </c>
      <c r="H6223" s="21">
        <v>156</v>
      </c>
    </row>
    <row r="6224" spans="1:8" x14ac:dyDescent="0.25">
      <c r="A6224" s="21">
        <v>2035</v>
      </c>
      <c r="B6224" s="21">
        <v>5</v>
      </c>
      <c r="C6224" s="21">
        <v>3</v>
      </c>
      <c r="D6224" s="21" t="s">
        <v>78</v>
      </c>
      <c r="E6224" s="21" t="s">
        <v>70</v>
      </c>
      <c r="F6224" s="21" t="s">
        <v>72</v>
      </c>
      <c r="G6224" s="21">
        <v>2</v>
      </c>
      <c r="H6224" s="21">
        <v>691</v>
      </c>
    </row>
    <row r="6225" spans="1:8" x14ac:dyDescent="0.25">
      <c r="A6225" s="21">
        <v>2035</v>
      </c>
      <c r="B6225" s="21">
        <v>5</v>
      </c>
      <c r="C6225" s="21">
        <v>3</v>
      </c>
      <c r="D6225" s="21" t="s">
        <v>78</v>
      </c>
      <c r="E6225" s="21" t="s">
        <v>70</v>
      </c>
      <c r="F6225" s="21" t="s">
        <v>72</v>
      </c>
      <c r="G6225" s="21">
        <v>3</v>
      </c>
      <c r="H6225" s="21">
        <v>415</v>
      </c>
    </row>
    <row r="6226" spans="1:8" x14ac:dyDescent="0.25">
      <c r="A6226" s="21">
        <v>2035</v>
      </c>
      <c r="B6226" s="21">
        <v>5</v>
      </c>
      <c r="C6226" s="21">
        <v>3</v>
      </c>
      <c r="D6226" s="21" t="s">
        <v>78</v>
      </c>
      <c r="E6226" s="21" t="s">
        <v>70</v>
      </c>
      <c r="F6226" s="21" t="s">
        <v>72</v>
      </c>
      <c r="G6226" s="21">
        <v>4</v>
      </c>
      <c r="H6226" s="21">
        <v>212</v>
      </c>
    </row>
    <row r="6227" spans="1:8" x14ac:dyDescent="0.25">
      <c r="A6227" s="21">
        <v>2035</v>
      </c>
      <c r="B6227" s="21">
        <v>5</v>
      </c>
      <c r="C6227" s="21">
        <v>3</v>
      </c>
      <c r="D6227" s="21" t="s">
        <v>78</v>
      </c>
      <c r="E6227" s="21" t="s">
        <v>74</v>
      </c>
      <c r="F6227" s="21" t="s">
        <v>71</v>
      </c>
      <c r="G6227" s="21">
        <v>4</v>
      </c>
      <c r="H6227" s="21">
        <v>1</v>
      </c>
    </row>
    <row r="6228" spans="1:8" x14ac:dyDescent="0.25">
      <c r="A6228" s="21">
        <v>2035</v>
      </c>
      <c r="B6228" s="21">
        <v>5</v>
      </c>
      <c r="C6228" s="21">
        <v>3</v>
      </c>
      <c r="D6228" s="21" t="s">
        <v>78</v>
      </c>
      <c r="E6228" s="21" t="s">
        <v>73</v>
      </c>
      <c r="F6228" s="21" t="s">
        <v>71</v>
      </c>
      <c r="G6228" s="21">
        <v>0</v>
      </c>
      <c r="H6228" s="21">
        <v>5</v>
      </c>
    </row>
    <row r="6229" spans="1:8" x14ac:dyDescent="0.25">
      <c r="A6229" s="21">
        <v>2035</v>
      </c>
      <c r="B6229" s="21">
        <v>5</v>
      </c>
      <c r="C6229" s="21">
        <v>3</v>
      </c>
      <c r="D6229" s="21" t="s">
        <v>78</v>
      </c>
      <c r="E6229" s="21" t="s">
        <v>73</v>
      </c>
      <c r="F6229" s="21" t="s">
        <v>71</v>
      </c>
      <c r="G6229" s="21">
        <v>1</v>
      </c>
      <c r="H6229" s="21">
        <v>73</v>
      </c>
    </row>
    <row r="6230" spans="1:8" x14ac:dyDescent="0.25">
      <c r="A6230" s="21">
        <v>2035</v>
      </c>
      <c r="B6230" s="21">
        <v>5</v>
      </c>
      <c r="C6230" s="21">
        <v>3</v>
      </c>
      <c r="D6230" s="21" t="s">
        <v>78</v>
      </c>
      <c r="E6230" s="21" t="s">
        <v>73</v>
      </c>
      <c r="F6230" s="21" t="s">
        <v>71</v>
      </c>
      <c r="G6230" s="21">
        <v>2</v>
      </c>
      <c r="H6230" s="21">
        <v>189</v>
      </c>
    </row>
    <row r="6231" spans="1:8" x14ac:dyDescent="0.25">
      <c r="A6231" s="21">
        <v>2035</v>
      </c>
      <c r="B6231" s="21">
        <v>5</v>
      </c>
      <c r="C6231" s="21">
        <v>3</v>
      </c>
      <c r="D6231" s="21" t="s">
        <v>78</v>
      </c>
      <c r="E6231" s="21" t="s">
        <v>73</v>
      </c>
      <c r="F6231" s="21" t="s">
        <v>71</v>
      </c>
      <c r="G6231" s="21">
        <v>3</v>
      </c>
      <c r="H6231" s="21">
        <v>144</v>
      </c>
    </row>
    <row r="6232" spans="1:8" x14ac:dyDescent="0.25">
      <c r="A6232" s="21">
        <v>2035</v>
      </c>
      <c r="B6232" s="21">
        <v>5</v>
      </c>
      <c r="C6232" s="21">
        <v>3</v>
      </c>
      <c r="D6232" s="21" t="s">
        <v>78</v>
      </c>
      <c r="E6232" s="21" t="s">
        <v>73</v>
      </c>
      <c r="F6232" s="21" t="s">
        <v>71</v>
      </c>
      <c r="G6232" s="21">
        <v>4</v>
      </c>
      <c r="H6232" s="21">
        <v>90</v>
      </c>
    </row>
    <row r="6233" spans="1:8" x14ac:dyDescent="0.25">
      <c r="A6233" s="21">
        <v>2035</v>
      </c>
      <c r="B6233" s="21">
        <v>5</v>
      </c>
      <c r="C6233" s="21">
        <v>3</v>
      </c>
      <c r="D6233" s="21" t="s">
        <v>78</v>
      </c>
      <c r="E6233" s="21" t="s">
        <v>73</v>
      </c>
      <c r="F6233" s="21" t="s">
        <v>72</v>
      </c>
      <c r="G6233" s="21">
        <v>0</v>
      </c>
      <c r="H6233" s="21">
        <v>5</v>
      </c>
    </row>
    <row r="6234" spans="1:8" x14ac:dyDescent="0.25">
      <c r="A6234" s="21">
        <v>2035</v>
      </c>
      <c r="B6234" s="21">
        <v>5</v>
      </c>
      <c r="C6234" s="21">
        <v>3</v>
      </c>
      <c r="D6234" s="21" t="s">
        <v>78</v>
      </c>
      <c r="E6234" s="21" t="s">
        <v>73</v>
      </c>
      <c r="F6234" s="21" t="s">
        <v>72</v>
      </c>
      <c r="G6234" s="21">
        <v>1</v>
      </c>
      <c r="H6234" s="21">
        <v>17</v>
      </c>
    </row>
    <row r="6235" spans="1:8" x14ac:dyDescent="0.25">
      <c r="A6235" s="21">
        <v>2035</v>
      </c>
      <c r="B6235" s="21">
        <v>5</v>
      </c>
      <c r="C6235" s="21">
        <v>3</v>
      </c>
      <c r="D6235" s="21" t="s">
        <v>78</v>
      </c>
      <c r="E6235" s="21" t="s">
        <v>73</v>
      </c>
      <c r="F6235" s="21" t="s">
        <v>72</v>
      </c>
      <c r="G6235" s="21">
        <v>2</v>
      </c>
      <c r="H6235" s="21">
        <v>86</v>
      </c>
    </row>
    <row r="6236" spans="1:8" x14ac:dyDescent="0.25">
      <c r="A6236" s="21">
        <v>2035</v>
      </c>
      <c r="B6236" s="21">
        <v>5</v>
      </c>
      <c r="C6236" s="21">
        <v>3</v>
      </c>
      <c r="D6236" s="21" t="s">
        <v>78</v>
      </c>
      <c r="E6236" s="21" t="s">
        <v>73</v>
      </c>
      <c r="F6236" s="21" t="s">
        <v>72</v>
      </c>
      <c r="G6236" s="21">
        <v>3</v>
      </c>
      <c r="H6236" s="21">
        <v>70</v>
      </c>
    </row>
    <row r="6237" spans="1:8" x14ac:dyDescent="0.25">
      <c r="A6237" s="21">
        <v>2035</v>
      </c>
      <c r="B6237" s="21">
        <v>5</v>
      </c>
      <c r="C6237" s="21">
        <v>3</v>
      </c>
      <c r="D6237" s="21" t="s">
        <v>78</v>
      </c>
      <c r="E6237" s="21" t="s">
        <v>73</v>
      </c>
      <c r="F6237" s="21" t="s">
        <v>72</v>
      </c>
      <c r="G6237" s="21">
        <v>4</v>
      </c>
      <c r="H6237" s="21">
        <v>34</v>
      </c>
    </row>
    <row r="6238" spans="1:8" x14ac:dyDescent="0.25">
      <c r="A6238" s="21">
        <v>2035</v>
      </c>
      <c r="B6238" s="21">
        <v>5</v>
      </c>
      <c r="C6238" s="21">
        <v>3</v>
      </c>
      <c r="D6238" s="21" t="s">
        <v>78</v>
      </c>
      <c r="E6238" s="21" t="s">
        <v>76</v>
      </c>
      <c r="F6238" s="21" t="s">
        <v>71</v>
      </c>
      <c r="G6238" s="21">
        <v>0</v>
      </c>
      <c r="H6238" s="21">
        <v>1</v>
      </c>
    </row>
    <row r="6239" spans="1:8" x14ac:dyDescent="0.25">
      <c r="A6239" s="21">
        <v>2035</v>
      </c>
      <c r="B6239" s="21">
        <v>5</v>
      </c>
      <c r="C6239" s="21">
        <v>3</v>
      </c>
      <c r="D6239" s="21" t="s">
        <v>78</v>
      </c>
      <c r="E6239" s="21" t="s">
        <v>76</v>
      </c>
      <c r="F6239" s="21" t="s">
        <v>71</v>
      </c>
      <c r="G6239" s="21">
        <v>1</v>
      </c>
      <c r="H6239" s="21">
        <v>1</v>
      </c>
    </row>
    <row r="6240" spans="1:8" x14ac:dyDescent="0.25">
      <c r="A6240" s="21">
        <v>2035</v>
      </c>
      <c r="B6240" s="21">
        <v>5</v>
      </c>
      <c r="C6240" s="21">
        <v>3</v>
      </c>
      <c r="D6240" s="21" t="s">
        <v>78</v>
      </c>
      <c r="E6240" s="21" t="s">
        <v>76</v>
      </c>
      <c r="F6240" s="21" t="s">
        <v>71</v>
      </c>
      <c r="G6240" s="21">
        <v>2</v>
      </c>
      <c r="H6240" s="21">
        <v>5</v>
      </c>
    </row>
    <row r="6241" spans="1:8" x14ac:dyDescent="0.25">
      <c r="A6241" s="21">
        <v>2035</v>
      </c>
      <c r="B6241" s="21">
        <v>5</v>
      </c>
      <c r="C6241" s="21">
        <v>3</v>
      </c>
      <c r="D6241" s="21" t="s">
        <v>78</v>
      </c>
      <c r="E6241" s="21" t="s">
        <v>76</v>
      </c>
      <c r="F6241" s="21" t="s">
        <v>71</v>
      </c>
      <c r="G6241" s="21">
        <v>3</v>
      </c>
      <c r="H6241" s="21">
        <v>4</v>
      </c>
    </row>
    <row r="6242" spans="1:8" x14ac:dyDescent="0.25">
      <c r="A6242" s="21">
        <v>2035</v>
      </c>
      <c r="B6242" s="21">
        <v>5</v>
      </c>
      <c r="C6242" s="21">
        <v>3</v>
      </c>
      <c r="D6242" s="21" t="s">
        <v>78</v>
      </c>
      <c r="E6242" s="21" t="s">
        <v>76</v>
      </c>
      <c r="F6242" s="21" t="s">
        <v>71</v>
      </c>
      <c r="G6242" s="21">
        <v>4</v>
      </c>
      <c r="H6242" s="21">
        <v>4</v>
      </c>
    </row>
    <row r="6243" spans="1:8" x14ac:dyDescent="0.25">
      <c r="A6243" s="21">
        <v>2035</v>
      </c>
      <c r="B6243" s="21">
        <v>5</v>
      </c>
      <c r="C6243" s="21">
        <v>3</v>
      </c>
      <c r="D6243" s="21" t="s">
        <v>78</v>
      </c>
      <c r="E6243" s="21" t="s">
        <v>76</v>
      </c>
      <c r="F6243" s="21" t="s">
        <v>72</v>
      </c>
      <c r="G6243" s="21">
        <v>0</v>
      </c>
      <c r="H6243" s="21">
        <v>8</v>
      </c>
    </row>
    <row r="6244" spans="1:8" x14ac:dyDescent="0.25">
      <c r="A6244" s="21">
        <v>2035</v>
      </c>
      <c r="B6244" s="21">
        <v>5</v>
      </c>
      <c r="C6244" s="21">
        <v>3</v>
      </c>
      <c r="D6244" s="21" t="s">
        <v>78</v>
      </c>
      <c r="E6244" s="21" t="s">
        <v>76</v>
      </c>
      <c r="F6244" s="21" t="s">
        <v>72</v>
      </c>
      <c r="G6244" s="21">
        <v>1</v>
      </c>
      <c r="H6244" s="21">
        <v>13</v>
      </c>
    </row>
    <row r="6245" spans="1:8" x14ac:dyDescent="0.25">
      <c r="A6245" s="21">
        <v>2035</v>
      </c>
      <c r="B6245" s="21">
        <v>5</v>
      </c>
      <c r="C6245" s="21">
        <v>3</v>
      </c>
      <c r="D6245" s="21" t="s">
        <v>78</v>
      </c>
      <c r="E6245" s="21" t="s">
        <v>76</v>
      </c>
      <c r="F6245" s="21" t="s">
        <v>72</v>
      </c>
      <c r="G6245" s="21">
        <v>2</v>
      </c>
      <c r="H6245" s="21">
        <v>24</v>
      </c>
    </row>
    <row r="6246" spans="1:8" x14ac:dyDescent="0.25">
      <c r="A6246" s="21">
        <v>2035</v>
      </c>
      <c r="B6246" s="21">
        <v>5</v>
      </c>
      <c r="C6246" s="21">
        <v>3</v>
      </c>
      <c r="D6246" s="21" t="s">
        <v>78</v>
      </c>
      <c r="E6246" s="21" t="s">
        <v>76</v>
      </c>
      <c r="F6246" s="21" t="s">
        <v>72</v>
      </c>
      <c r="G6246" s="21">
        <v>3</v>
      </c>
      <c r="H6246" s="21">
        <v>10</v>
      </c>
    </row>
    <row r="6247" spans="1:8" x14ac:dyDescent="0.25">
      <c r="A6247" s="21">
        <v>2035</v>
      </c>
      <c r="B6247" s="21">
        <v>5</v>
      </c>
      <c r="C6247" s="21">
        <v>3</v>
      </c>
      <c r="D6247" s="21" t="s">
        <v>78</v>
      </c>
      <c r="E6247" s="21" t="s">
        <v>76</v>
      </c>
      <c r="F6247" s="21" t="s">
        <v>72</v>
      </c>
      <c r="G6247" s="21">
        <v>4</v>
      </c>
      <c r="H6247" s="21">
        <v>5</v>
      </c>
    </row>
    <row r="6248" spans="1:8" x14ac:dyDescent="0.25">
      <c r="A6248" s="21">
        <v>2035</v>
      </c>
      <c r="B6248" s="21">
        <v>5</v>
      </c>
      <c r="C6248" s="21">
        <v>4</v>
      </c>
      <c r="D6248" s="21" t="s">
        <v>75</v>
      </c>
      <c r="E6248" s="21" t="s">
        <v>70</v>
      </c>
      <c r="F6248" s="21" t="s">
        <v>71</v>
      </c>
      <c r="G6248" s="21">
        <v>0</v>
      </c>
      <c r="H6248" s="21">
        <v>108</v>
      </c>
    </row>
    <row r="6249" spans="1:8" x14ac:dyDescent="0.25">
      <c r="A6249" s="21">
        <v>2035</v>
      </c>
      <c r="B6249" s="21">
        <v>5</v>
      </c>
      <c r="C6249" s="21">
        <v>4</v>
      </c>
      <c r="D6249" s="21" t="s">
        <v>75</v>
      </c>
      <c r="E6249" s="21" t="s">
        <v>70</v>
      </c>
      <c r="F6249" s="21" t="s">
        <v>71</v>
      </c>
      <c r="G6249" s="21">
        <v>1</v>
      </c>
      <c r="H6249" s="21">
        <v>1234</v>
      </c>
    </row>
    <row r="6250" spans="1:8" x14ac:dyDescent="0.25">
      <c r="A6250" s="21">
        <v>2035</v>
      </c>
      <c r="B6250" s="21">
        <v>5</v>
      </c>
      <c r="C6250" s="21">
        <v>4</v>
      </c>
      <c r="D6250" s="21" t="s">
        <v>75</v>
      </c>
      <c r="E6250" s="21" t="s">
        <v>70</v>
      </c>
      <c r="F6250" s="21" t="s">
        <v>71</v>
      </c>
      <c r="G6250" s="21">
        <v>2</v>
      </c>
      <c r="H6250" s="21">
        <v>4109</v>
      </c>
    </row>
    <row r="6251" spans="1:8" x14ac:dyDescent="0.25">
      <c r="A6251" s="21">
        <v>2035</v>
      </c>
      <c r="B6251" s="21">
        <v>5</v>
      </c>
      <c r="C6251" s="21">
        <v>4</v>
      </c>
      <c r="D6251" s="21" t="s">
        <v>75</v>
      </c>
      <c r="E6251" s="21" t="s">
        <v>70</v>
      </c>
      <c r="F6251" s="21" t="s">
        <v>71</v>
      </c>
      <c r="G6251" s="21">
        <v>3</v>
      </c>
      <c r="H6251" s="21">
        <v>1745</v>
      </c>
    </row>
    <row r="6252" spans="1:8" x14ac:dyDescent="0.25">
      <c r="A6252" s="21">
        <v>2035</v>
      </c>
      <c r="B6252" s="21">
        <v>5</v>
      </c>
      <c r="C6252" s="21">
        <v>4</v>
      </c>
      <c r="D6252" s="21" t="s">
        <v>75</v>
      </c>
      <c r="E6252" s="21" t="s">
        <v>70</v>
      </c>
      <c r="F6252" s="21" t="s">
        <v>71</v>
      </c>
      <c r="G6252" s="21">
        <v>4</v>
      </c>
      <c r="H6252" s="21">
        <v>1127</v>
      </c>
    </row>
    <row r="6253" spans="1:8" x14ac:dyDescent="0.25">
      <c r="A6253" s="21">
        <v>2035</v>
      </c>
      <c r="B6253" s="21">
        <v>5</v>
      </c>
      <c r="C6253" s="21">
        <v>4</v>
      </c>
      <c r="D6253" s="21" t="s">
        <v>75</v>
      </c>
      <c r="E6253" s="21" t="s">
        <v>70</v>
      </c>
      <c r="F6253" s="21" t="s">
        <v>72</v>
      </c>
      <c r="G6253" s="21">
        <v>0</v>
      </c>
      <c r="H6253" s="21">
        <v>165</v>
      </c>
    </row>
    <row r="6254" spans="1:8" x14ac:dyDescent="0.25">
      <c r="A6254" s="21">
        <v>2035</v>
      </c>
      <c r="B6254" s="21">
        <v>5</v>
      </c>
      <c r="C6254" s="21">
        <v>4</v>
      </c>
      <c r="D6254" s="21" t="s">
        <v>75</v>
      </c>
      <c r="E6254" s="21" t="s">
        <v>70</v>
      </c>
      <c r="F6254" s="21" t="s">
        <v>72</v>
      </c>
      <c r="G6254" s="21">
        <v>1</v>
      </c>
      <c r="H6254" s="21">
        <v>2988</v>
      </c>
    </row>
    <row r="6255" spans="1:8" x14ac:dyDescent="0.25">
      <c r="A6255" s="21">
        <v>2035</v>
      </c>
      <c r="B6255" s="21">
        <v>5</v>
      </c>
      <c r="C6255" s="21">
        <v>4</v>
      </c>
      <c r="D6255" s="21" t="s">
        <v>75</v>
      </c>
      <c r="E6255" s="21" t="s">
        <v>70</v>
      </c>
      <c r="F6255" s="21" t="s">
        <v>72</v>
      </c>
      <c r="G6255" s="21">
        <v>2</v>
      </c>
      <c r="H6255" s="21">
        <v>9128</v>
      </c>
    </row>
    <row r="6256" spans="1:8" x14ac:dyDescent="0.25">
      <c r="A6256" s="21">
        <v>2035</v>
      </c>
      <c r="B6256" s="21">
        <v>5</v>
      </c>
      <c r="C6256" s="21">
        <v>4</v>
      </c>
      <c r="D6256" s="21" t="s">
        <v>75</v>
      </c>
      <c r="E6256" s="21" t="s">
        <v>70</v>
      </c>
      <c r="F6256" s="21" t="s">
        <v>72</v>
      </c>
      <c r="G6256" s="21">
        <v>3</v>
      </c>
      <c r="H6256" s="21">
        <v>4649</v>
      </c>
    </row>
    <row r="6257" spans="1:8" x14ac:dyDescent="0.25">
      <c r="A6257" s="21">
        <v>2035</v>
      </c>
      <c r="B6257" s="21">
        <v>5</v>
      </c>
      <c r="C6257" s="21">
        <v>4</v>
      </c>
      <c r="D6257" s="21" t="s">
        <v>75</v>
      </c>
      <c r="E6257" s="21" t="s">
        <v>70</v>
      </c>
      <c r="F6257" s="21" t="s">
        <v>72</v>
      </c>
      <c r="G6257" s="21">
        <v>4</v>
      </c>
      <c r="H6257" s="21">
        <v>2304</v>
      </c>
    </row>
    <row r="6258" spans="1:8" x14ac:dyDescent="0.25">
      <c r="A6258" s="21">
        <v>2035</v>
      </c>
      <c r="B6258" s="21">
        <v>5</v>
      </c>
      <c r="C6258" s="21">
        <v>4</v>
      </c>
      <c r="D6258" s="21" t="s">
        <v>75</v>
      </c>
      <c r="E6258" s="21" t="s">
        <v>74</v>
      </c>
      <c r="F6258" s="21" t="s">
        <v>71</v>
      </c>
      <c r="G6258" s="21">
        <v>0</v>
      </c>
      <c r="H6258" s="21">
        <v>67</v>
      </c>
    </row>
    <row r="6259" spans="1:8" x14ac:dyDescent="0.25">
      <c r="A6259" s="21">
        <v>2035</v>
      </c>
      <c r="B6259" s="21">
        <v>5</v>
      </c>
      <c r="C6259" s="21">
        <v>4</v>
      </c>
      <c r="D6259" s="21" t="s">
        <v>75</v>
      </c>
      <c r="E6259" s="21" t="s">
        <v>74</v>
      </c>
      <c r="F6259" s="21" t="s">
        <v>71</v>
      </c>
      <c r="G6259" s="21">
        <v>1</v>
      </c>
      <c r="H6259" s="21">
        <v>132</v>
      </c>
    </row>
    <row r="6260" spans="1:8" x14ac:dyDescent="0.25">
      <c r="A6260" s="21">
        <v>2035</v>
      </c>
      <c r="B6260" s="21">
        <v>5</v>
      </c>
      <c r="C6260" s="21">
        <v>4</v>
      </c>
      <c r="D6260" s="21" t="s">
        <v>75</v>
      </c>
      <c r="E6260" s="21" t="s">
        <v>74</v>
      </c>
      <c r="F6260" s="21" t="s">
        <v>71</v>
      </c>
      <c r="G6260" s="21">
        <v>2</v>
      </c>
      <c r="H6260" s="21">
        <v>244</v>
      </c>
    </row>
    <row r="6261" spans="1:8" x14ac:dyDescent="0.25">
      <c r="A6261" s="21">
        <v>2035</v>
      </c>
      <c r="B6261" s="21">
        <v>5</v>
      </c>
      <c r="C6261" s="21">
        <v>4</v>
      </c>
      <c r="D6261" s="21" t="s">
        <v>75</v>
      </c>
      <c r="E6261" s="21" t="s">
        <v>74</v>
      </c>
      <c r="F6261" s="21" t="s">
        <v>71</v>
      </c>
      <c r="G6261" s="21">
        <v>3</v>
      </c>
      <c r="H6261" s="21">
        <v>123</v>
      </c>
    </row>
    <row r="6262" spans="1:8" x14ac:dyDescent="0.25">
      <c r="A6262" s="21">
        <v>2035</v>
      </c>
      <c r="B6262" s="21">
        <v>5</v>
      </c>
      <c r="C6262" s="21">
        <v>4</v>
      </c>
      <c r="D6262" s="21" t="s">
        <v>75</v>
      </c>
      <c r="E6262" s="21" t="s">
        <v>74</v>
      </c>
      <c r="F6262" s="21" t="s">
        <v>71</v>
      </c>
      <c r="G6262" s="21">
        <v>4</v>
      </c>
      <c r="H6262" s="21">
        <v>63</v>
      </c>
    </row>
    <row r="6263" spans="1:8" x14ac:dyDescent="0.25">
      <c r="A6263" s="21">
        <v>2035</v>
      </c>
      <c r="B6263" s="21">
        <v>5</v>
      </c>
      <c r="C6263" s="21">
        <v>4</v>
      </c>
      <c r="D6263" s="21" t="s">
        <v>75</v>
      </c>
      <c r="E6263" s="21" t="s">
        <v>74</v>
      </c>
      <c r="F6263" s="21" t="s">
        <v>72</v>
      </c>
      <c r="G6263" s="21">
        <v>0</v>
      </c>
      <c r="H6263" s="21">
        <v>22</v>
      </c>
    </row>
    <row r="6264" spans="1:8" x14ac:dyDescent="0.25">
      <c r="A6264" s="21">
        <v>2035</v>
      </c>
      <c r="B6264" s="21">
        <v>5</v>
      </c>
      <c r="C6264" s="21">
        <v>4</v>
      </c>
      <c r="D6264" s="21" t="s">
        <v>75</v>
      </c>
      <c r="E6264" s="21" t="s">
        <v>74</v>
      </c>
      <c r="F6264" s="21" t="s">
        <v>72</v>
      </c>
      <c r="G6264" s="21">
        <v>1</v>
      </c>
      <c r="H6264" s="21">
        <v>22</v>
      </c>
    </row>
    <row r="6265" spans="1:8" x14ac:dyDescent="0.25">
      <c r="A6265" s="21">
        <v>2035</v>
      </c>
      <c r="B6265" s="21">
        <v>5</v>
      </c>
      <c r="C6265" s="21">
        <v>4</v>
      </c>
      <c r="D6265" s="21" t="s">
        <v>75</v>
      </c>
      <c r="E6265" s="21" t="s">
        <v>74</v>
      </c>
      <c r="F6265" s="21" t="s">
        <v>72</v>
      </c>
      <c r="G6265" s="21">
        <v>2</v>
      </c>
      <c r="H6265" s="21">
        <v>34</v>
      </c>
    </row>
    <row r="6266" spans="1:8" x14ac:dyDescent="0.25">
      <c r="A6266" s="21">
        <v>2035</v>
      </c>
      <c r="B6266" s="21">
        <v>5</v>
      </c>
      <c r="C6266" s="21">
        <v>4</v>
      </c>
      <c r="D6266" s="21" t="s">
        <v>75</v>
      </c>
      <c r="E6266" s="21" t="s">
        <v>74</v>
      </c>
      <c r="F6266" s="21" t="s">
        <v>72</v>
      </c>
      <c r="G6266" s="21">
        <v>3</v>
      </c>
      <c r="H6266" s="21">
        <v>21</v>
      </c>
    </row>
    <row r="6267" spans="1:8" x14ac:dyDescent="0.25">
      <c r="A6267" s="21">
        <v>2035</v>
      </c>
      <c r="B6267" s="21">
        <v>5</v>
      </c>
      <c r="C6267" s="21">
        <v>4</v>
      </c>
      <c r="D6267" s="21" t="s">
        <v>75</v>
      </c>
      <c r="E6267" s="21" t="s">
        <v>74</v>
      </c>
      <c r="F6267" s="21" t="s">
        <v>72</v>
      </c>
      <c r="G6267" s="21">
        <v>4</v>
      </c>
      <c r="H6267" s="21">
        <v>13</v>
      </c>
    </row>
    <row r="6268" spans="1:8" x14ac:dyDescent="0.25">
      <c r="A6268" s="21">
        <v>2035</v>
      </c>
      <c r="B6268" s="21">
        <v>5</v>
      </c>
      <c r="C6268" s="21">
        <v>4</v>
      </c>
      <c r="D6268" s="21" t="s">
        <v>75</v>
      </c>
      <c r="E6268" s="21" t="s">
        <v>73</v>
      </c>
      <c r="F6268" s="21" t="s">
        <v>71</v>
      </c>
      <c r="G6268" s="21">
        <v>0</v>
      </c>
      <c r="H6268" s="21">
        <v>211</v>
      </c>
    </row>
    <row r="6269" spans="1:8" x14ac:dyDescent="0.25">
      <c r="A6269" s="21">
        <v>2035</v>
      </c>
      <c r="B6269" s="21">
        <v>5</v>
      </c>
      <c r="C6269" s="21">
        <v>4</v>
      </c>
      <c r="D6269" s="21" t="s">
        <v>75</v>
      </c>
      <c r="E6269" s="21" t="s">
        <v>73</v>
      </c>
      <c r="F6269" s="21" t="s">
        <v>71</v>
      </c>
      <c r="G6269" s="21">
        <v>1</v>
      </c>
      <c r="H6269" s="21">
        <v>3276</v>
      </c>
    </row>
    <row r="6270" spans="1:8" x14ac:dyDescent="0.25">
      <c r="A6270" s="21">
        <v>2035</v>
      </c>
      <c r="B6270" s="21">
        <v>5</v>
      </c>
      <c r="C6270" s="21">
        <v>4</v>
      </c>
      <c r="D6270" s="21" t="s">
        <v>75</v>
      </c>
      <c r="E6270" s="21" t="s">
        <v>73</v>
      </c>
      <c r="F6270" s="21" t="s">
        <v>71</v>
      </c>
      <c r="G6270" s="21">
        <v>2</v>
      </c>
      <c r="H6270" s="21">
        <v>7055</v>
      </c>
    </row>
    <row r="6271" spans="1:8" x14ac:dyDescent="0.25">
      <c r="A6271" s="21">
        <v>2035</v>
      </c>
      <c r="B6271" s="21">
        <v>5</v>
      </c>
      <c r="C6271" s="21">
        <v>4</v>
      </c>
      <c r="D6271" s="21" t="s">
        <v>75</v>
      </c>
      <c r="E6271" s="21" t="s">
        <v>73</v>
      </c>
      <c r="F6271" s="21" t="s">
        <v>71</v>
      </c>
      <c r="G6271" s="21">
        <v>3</v>
      </c>
      <c r="H6271" s="21">
        <v>3756</v>
      </c>
    </row>
    <row r="6272" spans="1:8" x14ac:dyDescent="0.25">
      <c r="A6272" s="21">
        <v>2035</v>
      </c>
      <c r="B6272" s="21">
        <v>5</v>
      </c>
      <c r="C6272" s="21">
        <v>4</v>
      </c>
      <c r="D6272" s="21" t="s">
        <v>75</v>
      </c>
      <c r="E6272" s="21" t="s">
        <v>73</v>
      </c>
      <c r="F6272" s="21" t="s">
        <v>71</v>
      </c>
      <c r="G6272" s="21">
        <v>4</v>
      </c>
      <c r="H6272" s="21">
        <v>2520</v>
      </c>
    </row>
    <row r="6273" spans="1:8" x14ac:dyDescent="0.25">
      <c r="A6273" s="21">
        <v>2035</v>
      </c>
      <c r="B6273" s="21">
        <v>5</v>
      </c>
      <c r="C6273" s="21">
        <v>4</v>
      </c>
      <c r="D6273" s="21" t="s">
        <v>75</v>
      </c>
      <c r="E6273" s="21" t="s">
        <v>73</v>
      </c>
      <c r="F6273" s="21" t="s">
        <v>72</v>
      </c>
      <c r="G6273" s="21">
        <v>0</v>
      </c>
      <c r="H6273" s="21">
        <v>129</v>
      </c>
    </row>
    <row r="6274" spans="1:8" x14ac:dyDescent="0.25">
      <c r="A6274" s="21">
        <v>2035</v>
      </c>
      <c r="B6274" s="21">
        <v>5</v>
      </c>
      <c r="C6274" s="21">
        <v>4</v>
      </c>
      <c r="D6274" s="21" t="s">
        <v>75</v>
      </c>
      <c r="E6274" s="21" t="s">
        <v>73</v>
      </c>
      <c r="F6274" s="21" t="s">
        <v>72</v>
      </c>
      <c r="G6274" s="21">
        <v>1</v>
      </c>
      <c r="H6274" s="21">
        <v>399</v>
      </c>
    </row>
    <row r="6275" spans="1:8" x14ac:dyDescent="0.25">
      <c r="A6275" s="21">
        <v>2035</v>
      </c>
      <c r="B6275" s="21">
        <v>5</v>
      </c>
      <c r="C6275" s="21">
        <v>4</v>
      </c>
      <c r="D6275" s="21" t="s">
        <v>75</v>
      </c>
      <c r="E6275" s="21" t="s">
        <v>73</v>
      </c>
      <c r="F6275" s="21" t="s">
        <v>72</v>
      </c>
      <c r="G6275" s="21">
        <v>2</v>
      </c>
      <c r="H6275" s="21">
        <v>1410</v>
      </c>
    </row>
    <row r="6276" spans="1:8" x14ac:dyDescent="0.25">
      <c r="A6276" s="21">
        <v>2035</v>
      </c>
      <c r="B6276" s="21">
        <v>5</v>
      </c>
      <c r="C6276" s="21">
        <v>4</v>
      </c>
      <c r="D6276" s="21" t="s">
        <v>75</v>
      </c>
      <c r="E6276" s="21" t="s">
        <v>73</v>
      </c>
      <c r="F6276" s="21" t="s">
        <v>72</v>
      </c>
      <c r="G6276" s="21">
        <v>3</v>
      </c>
      <c r="H6276" s="21">
        <v>911</v>
      </c>
    </row>
    <row r="6277" spans="1:8" x14ac:dyDescent="0.25">
      <c r="A6277" s="21">
        <v>2035</v>
      </c>
      <c r="B6277" s="21">
        <v>5</v>
      </c>
      <c r="C6277" s="21">
        <v>4</v>
      </c>
      <c r="D6277" s="21" t="s">
        <v>75</v>
      </c>
      <c r="E6277" s="21" t="s">
        <v>73</v>
      </c>
      <c r="F6277" s="21" t="s">
        <v>72</v>
      </c>
      <c r="G6277" s="21">
        <v>4</v>
      </c>
      <c r="H6277" s="21">
        <v>552</v>
      </c>
    </row>
    <row r="6278" spans="1:8" x14ac:dyDescent="0.25">
      <c r="A6278" s="21">
        <v>2035</v>
      </c>
      <c r="B6278" s="21">
        <v>5</v>
      </c>
      <c r="C6278" s="21">
        <v>4</v>
      </c>
      <c r="D6278" s="21" t="s">
        <v>75</v>
      </c>
      <c r="E6278" s="21" t="s">
        <v>76</v>
      </c>
      <c r="F6278" s="21" t="s">
        <v>71</v>
      </c>
      <c r="G6278" s="21">
        <v>0</v>
      </c>
      <c r="H6278" s="21">
        <v>280</v>
      </c>
    </row>
    <row r="6279" spans="1:8" x14ac:dyDescent="0.25">
      <c r="A6279" s="21">
        <v>2035</v>
      </c>
      <c r="B6279" s="21">
        <v>5</v>
      </c>
      <c r="C6279" s="21">
        <v>4</v>
      </c>
      <c r="D6279" s="21" t="s">
        <v>75</v>
      </c>
      <c r="E6279" s="21" t="s">
        <v>76</v>
      </c>
      <c r="F6279" s="21" t="s">
        <v>71</v>
      </c>
      <c r="G6279" s="21">
        <v>1</v>
      </c>
      <c r="H6279" s="21">
        <v>631</v>
      </c>
    </row>
    <row r="6280" spans="1:8" x14ac:dyDescent="0.25">
      <c r="A6280" s="21">
        <v>2035</v>
      </c>
      <c r="B6280" s="21">
        <v>5</v>
      </c>
      <c r="C6280" s="21">
        <v>4</v>
      </c>
      <c r="D6280" s="21" t="s">
        <v>75</v>
      </c>
      <c r="E6280" s="21" t="s">
        <v>76</v>
      </c>
      <c r="F6280" s="21" t="s">
        <v>71</v>
      </c>
      <c r="G6280" s="21">
        <v>2</v>
      </c>
      <c r="H6280" s="21">
        <v>796</v>
      </c>
    </row>
    <row r="6281" spans="1:8" x14ac:dyDescent="0.25">
      <c r="A6281" s="21">
        <v>2035</v>
      </c>
      <c r="B6281" s="21">
        <v>5</v>
      </c>
      <c r="C6281" s="21">
        <v>4</v>
      </c>
      <c r="D6281" s="21" t="s">
        <v>75</v>
      </c>
      <c r="E6281" s="21" t="s">
        <v>76</v>
      </c>
      <c r="F6281" s="21" t="s">
        <v>71</v>
      </c>
      <c r="G6281" s="21">
        <v>3</v>
      </c>
      <c r="H6281" s="21">
        <v>279</v>
      </c>
    </row>
    <row r="6282" spans="1:8" x14ac:dyDescent="0.25">
      <c r="A6282" s="21">
        <v>2035</v>
      </c>
      <c r="B6282" s="21">
        <v>5</v>
      </c>
      <c r="C6282" s="21">
        <v>4</v>
      </c>
      <c r="D6282" s="21" t="s">
        <v>75</v>
      </c>
      <c r="E6282" s="21" t="s">
        <v>76</v>
      </c>
      <c r="F6282" s="21" t="s">
        <v>71</v>
      </c>
      <c r="G6282" s="21">
        <v>4</v>
      </c>
      <c r="H6282" s="21">
        <v>155</v>
      </c>
    </row>
    <row r="6283" spans="1:8" x14ac:dyDescent="0.25">
      <c r="A6283" s="21">
        <v>2035</v>
      </c>
      <c r="B6283" s="21">
        <v>5</v>
      </c>
      <c r="C6283" s="21">
        <v>4</v>
      </c>
      <c r="D6283" s="21" t="s">
        <v>75</v>
      </c>
      <c r="E6283" s="21" t="s">
        <v>76</v>
      </c>
      <c r="F6283" s="21" t="s">
        <v>72</v>
      </c>
      <c r="G6283" s="21">
        <v>0</v>
      </c>
      <c r="H6283" s="21">
        <v>346</v>
      </c>
    </row>
    <row r="6284" spans="1:8" x14ac:dyDescent="0.25">
      <c r="A6284" s="21">
        <v>2035</v>
      </c>
      <c r="B6284" s="21">
        <v>5</v>
      </c>
      <c r="C6284" s="21">
        <v>4</v>
      </c>
      <c r="D6284" s="21" t="s">
        <v>75</v>
      </c>
      <c r="E6284" s="21" t="s">
        <v>76</v>
      </c>
      <c r="F6284" s="21" t="s">
        <v>72</v>
      </c>
      <c r="G6284" s="21">
        <v>1</v>
      </c>
      <c r="H6284" s="21">
        <v>314</v>
      </c>
    </row>
    <row r="6285" spans="1:8" x14ac:dyDescent="0.25">
      <c r="A6285" s="21">
        <v>2035</v>
      </c>
      <c r="B6285" s="21">
        <v>5</v>
      </c>
      <c r="C6285" s="21">
        <v>4</v>
      </c>
      <c r="D6285" s="21" t="s">
        <v>75</v>
      </c>
      <c r="E6285" s="21" t="s">
        <v>76</v>
      </c>
      <c r="F6285" s="21" t="s">
        <v>72</v>
      </c>
      <c r="G6285" s="21">
        <v>2</v>
      </c>
      <c r="H6285" s="21">
        <v>412</v>
      </c>
    </row>
    <row r="6286" spans="1:8" x14ac:dyDescent="0.25">
      <c r="A6286" s="21">
        <v>2035</v>
      </c>
      <c r="B6286" s="21">
        <v>5</v>
      </c>
      <c r="C6286" s="21">
        <v>4</v>
      </c>
      <c r="D6286" s="21" t="s">
        <v>75</v>
      </c>
      <c r="E6286" s="21" t="s">
        <v>76</v>
      </c>
      <c r="F6286" s="21" t="s">
        <v>72</v>
      </c>
      <c r="G6286" s="21">
        <v>3</v>
      </c>
      <c r="H6286" s="21">
        <v>169</v>
      </c>
    </row>
    <row r="6287" spans="1:8" x14ac:dyDescent="0.25">
      <c r="A6287" s="21">
        <v>2035</v>
      </c>
      <c r="B6287" s="21">
        <v>5</v>
      </c>
      <c r="C6287" s="21">
        <v>4</v>
      </c>
      <c r="D6287" s="21" t="s">
        <v>75</v>
      </c>
      <c r="E6287" s="21" t="s">
        <v>76</v>
      </c>
      <c r="F6287" s="21" t="s">
        <v>72</v>
      </c>
      <c r="G6287" s="21">
        <v>4</v>
      </c>
      <c r="H6287" s="21">
        <v>109</v>
      </c>
    </row>
    <row r="6288" spans="1:8" x14ac:dyDescent="0.25">
      <c r="A6288" s="21">
        <v>2035</v>
      </c>
      <c r="B6288" s="21">
        <v>5</v>
      </c>
      <c r="C6288" s="21">
        <v>4</v>
      </c>
      <c r="D6288" s="21" t="s">
        <v>69</v>
      </c>
      <c r="E6288" s="21" t="s">
        <v>70</v>
      </c>
      <c r="F6288" s="21" t="s">
        <v>71</v>
      </c>
      <c r="G6288" s="21">
        <v>0</v>
      </c>
      <c r="H6288" s="21">
        <v>2</v>
      </c>
    </row>
    <row r="6289" spans="1:8" x14ac:dyDescent="0.25">
      <c r="A6289" s="21">
        <v>2035</v>
      </c>
      <c r="B6289" s="21">
        <v>5</v>
      </c>
      <c r="C6289" s="21">
        <v>4</v>
      </c>
      <c r="D6289" s="21" t="s">
        <v>69</v>
      </c>
      <c r="E6289" s="21" t="s">
        <v>70</v>
      </c>
      <c r="F6289" s="21" t="s">
        <v>71</v>
      </c>
      <c r="G6289" s="21">
        <v>1</v>
      </c>
      <c r="H6289" s="21">
        <v>35</v>
      </c>
    </row>
    <row r="6290" spans="1:8" x14ac:dyDescent="0.25">
      <c r="A6290" s="21">
        <v>2035</v>
      </c>
      <c r="B6290" s="21">
        <v>5</v>
      </c>
      <c r="C6290" s="21">
        <v>4</v>
      </c>
      <c r="D6290" s="21" t="s">
        <v>69</v>
      </c>
      <c r="E6290" s="21" t="s">
        <v>70</v>
      </c>
      <c r="F6290" s="21" t="s">
        <v>71</v>
      </c>
      <c r="G6290" s="21">
        <v>2</v>
      </c>
      <c r="H6290" s="21">
        <v>117</v>
      </c>
    </row>
    <row r="6291" spans="1:8" x14ac:dyDescent="0.25">
      <c r="A6291" s="21">
        <v>2035</v>
      </c>
      <c r="B6291" s="21">
        <v>5</v>
      </c>
      <c r="C6291" s="21">
        <v>4</v>
      </c>
      <c r="D6291" s="21" t="s">
        <v>69</v>
      </c>
      <c r="E6291" s="21" t="s">
        <v>70</v>
      </c>
      <c r="F6291" s="21" t="s">
        <v>71</v>
      </c>
      <c r="G6291" s="21">
        <v>3</v>
      </c>
      <c r="H6291" s="21">
        <v>54</v>
      </c>
    </row>
    <row r="6292" spans="1:8" x14ac:dyDescent="0.25">
      <c r="A6292" s="21">
        <v>2035</v>
      </c>
      <c r="B6292" s="21">
        <v>5</v>
      </c>
      <c r="C6292" s="21">
        <v>4</v>
      </c>
      <c r="D6292" s="21" t="s">
        <v>69</v>
      </c>
      <c r="E6292" s="21" t="s">
        <v>70</v>
      </c>
      <c r="F6292" s="21" t="s">
        <v>71</v>
      </c>
      <c r="G6292" s="21">
        <v>4</v>
      </c>
      <c r="H6292" s="21">
        <v>35</v>
      </c>
    </row>
    <row r="6293" spans="1:8" x14ac:dyDescent="0.25">
      <c r="A6293" s="21">
        <v>2035</v>
      </c>
      <c r="B6293" s="21">
        <v>5</v>
      </c>
      <c r="C6293" s="21">
        <v>4</v>
      </c>
      <c r="D6293" s="21" t="s">
        <v>69</v>
      </c>
      <c r="E6293" s="21" t="s">
        <v>70</v>
      </c>
      <c r="F6293" s="21" t="s">
        <v>72</v>
      </c>
      <c r="G6293" s="21">
        <v>0</v>
      </c>
      <c r="H6293" s="21">
        <v>67</v>
      </c>
    </row>
    <row r="6294" spans="1:8" x14ac:dyDescent="0.25">
      <c r="A6294" s="21">
        <v>2035</v>
      </c>
      <c r="B6294" s="21">
        <v>5</v>
      </c>
      <c r="C6294" s="21">
        <v>4</v>
      </c>
      <c r="D6294" s="21" t="s">
        <v>69</v>
      </c>
      <c r="E6294" s="21" t="s">
        <v>70</v>
      </c>
      <c r="F6294" s="21" t="s">
        <v>72</v>
      </c>
      <c r="G6294" s="21">
        <v>1</v>
      </c>
      <c r="H6294" s="21">
        <v>863</v>
      </c>
    </row>
    <row r="6295" spans="1:8" x14ac:dyDescent="0.25">
      <c r="A6295" s="21">
        <v>2035</v>
      </c>
      <c r="B6295" s="21">
        <v>5</v>
      </c>
      <c r="C6295" s="21">
        <v>4</v>
      </c>
      <c r="D6295" s="21" t="s">
        <v>69</v>
      </c>
      <c r="E6295" s="21" t="s">
        <v>70</v>
      </c>
      <c r="F6295" s="21" t="s">
        <v>72</v>
      </c>
      <c r="G6295" s="21">
        <v>2</v>
      </c>
      <c r="H6295" s="21">
        <v>2421</v>
      </c>
    </row>
    <row r="6296" spans="1:8" x14ac:dyDescent="0.25">
      <c r="A6296" s="21">
        <v>2035</v>
      </c>
      <c r="B6296" s="21">
        <v>5</v>
      </c>
      <c r="C6296" s="21">
        <v>4</v>
      </c>
      <c r="D6296" s="21" t="s">
        <v>69</v>
      </c>
      <c r="E6296" s="21" t="s">
        <v>70</v>
      </c>
      <c r="F6296" s="21" t="s">
        <v>72</v>
      </c>
      <c r="G6296" s="21">
        <v>3</v>
      </c>
      <c r="H6296" s="21">
        <v>1201</v>
      </c>
    </row>
    <row r="6297" spans="1:8" x14ac:dyDescent="0.25">
      <c r="A6297" s="21">
        <v>2035</v>
      </c>
      <c r="B6297" s="21">
        <v>5</v>
      </c>
      <c r="C6297" s="21">
        <v>4</v>
      </c>
      <c r="D6297" s="21" t="s">
        <v>69</v>
      </c>
      <c r="E6297" s="21" t="s">
        <v>70</v>
      </c>
      <c r="F6297" s="21" t="s">
        <v>72</v>
      </c>
      <c r="G6297" s="21">
        <v>4</v>
      </c>
      <c r="H6297" s="21">
        <v>648</v>
      </c>
    </row>
    <row r="6298" spans="1:8" x14ac:dyDescent="0.25">
      <c r="A6298" s="21">
        <v>2035</v>
      </c>
      <c r="B6298" s="21">
        <v>5</v>
      </c>
      <c r="C6298" s="21">
        <v>4</v>
      </c>
      <c r="D6298" s="21" t="s">
        <v>69</v>
      </c>
      <c r="E6298" s="21" t="s">
        <v>74</v>
      </c>
      <c r="F6298" s="21" t="s">
        <v>71</v>
      </c>
      <c r="G6298" s="21">
        <v>1</v>
      </c>
      <c r="H6298" s="21">
        <v>4</v>
      </c>
    </row>
    <row r="6299" spans="1:8" x14ac:dyDescent="0.25">
      <c r="A6299" s="21">
        <v>2035</v>
      </c>
      <c r="B6299" s="21">
        <v>5</v>
      </c>
      <c r="C6299" s="21">
        <v>4</v>
      </c>
      <c r="D6299" s="21" t="s">
        <v>69</v>
      </c>
      <c r="E6299" s="21" t="s">
        <v>74</v>
      </c>
      <c r="F6299" s="21" t="s">
        <v>71</v>
      </c>
      <c r="G6299" s="21">
        <v>2</v>
      </c>
      <c r="H6299" s="21">
        <v>6</v>
      </c>
    </row>
    <row r="6300" spans="1:8" x14ac:dyDescent="0.25">
      <c r="A6300" s="21">
        <v>2035</v>
      </c>
      <c r="B6300" s="21">
        <v>5</v>
      </c>
      <c r="C6300" s="21">
        <v>4</v>
      </c>
      <c r="D6300" s="21" t="s">
        <v>69</v>
      </c>
      <c r="E6300" s="21" t="s">
        <v>74</v>
      </c>
      <c r="F6300" s="21" t="s">
        <v>71</v>
      </c>
      <c r="G6300" s="21">
        <v>3</v>
      </c>
      <c r="H6300" s="21">
        <v>6</v>
      </c>
    </row>
    <row r="6301" spans="1:8" x14ac:dyDescent="0.25">
      <c r="A6301" s="21">
        <v>2035</v>
      </c>
      <c r="B6301" s="21">
        <v>5</v>
      </c>
      <c r="C6301" s="21">
        <v>4</v>
      </c>
      <c r="D6301" s="21" t="s">
        <v>69</v>
      </c>
      <c r="E6301" s="21" t="s">
        <v>74</v>
      </c>
      <c r="F6301" s="21" t="s">
        <v>71</v>
      </c>
      <c r="G6301" s="21">
        <v>4</v>
      </c>
      <c r="H6301" s="21">
        <v>5</v>
      </c>
    </row>
    <row r="6302" spans="1:8" x14ac:dyDescent="0.25">
      <c r="A6302" s="21">
        <v>2035</v>
      </c>
      <c r="B6302" s="21">
        <v>5</v>
      </c>
      <c r="C6302" s="21">
        <v>4</v>
      </c>
      <c r="D6302" s="21" t="s">
        <v>69</v>
      </c>
      <c r="E6302" s="21" t="s">
        <v>74</v>
      </c>
      <c r="F6302" s="21" t="s">
        <v>72</v>
      </c>
      <c r="G6302" s="21">
        <v>0</v>
      </c>
      <c r="H6302" s="21">
        <v>11</v>
      </c>
    </row>
    <row r="6303" spans="1:8" x14ac:dyDescent="0.25">
      <c r="A6303" s="21">
        <v>2035</v>
      </c>
      <c r="B6303" s="21">
        <v>5</v>
      </c>
      <c r="C6303" s="21">
        <v>4</v>
      </c>
      <c r="D6303" s="21" t="s">
        <v>69</v>
      </c>
      <c r="E6303" s="21" t="s">
        <v>74</v>
      </c>
      <c r="F6303" s="21" t="s">
        <v>72</v>
      </c>
      <c r="G6303" s="21">
        <v>1</v>
      </c>
      <c r="H6303" s="21">
        <v>2</v>
      </c>
    </row>
    <row r="6304" spans="1:8" x14ac:dyDescent="0.25">
      <c r="A6304" s="21">
        <v>2035</v>
      </c>
      <c r="B6304" s="21">
        <v>5</v>
      </c>
      <c r="C6304" s="21">
        <v>4</v>
      </c>
      <c r="D6304" s="21" t="s">
        <v>69</v>
      </c>
      <c r="E6304" s="21" t="s">
        <v>74</v>
      </c>
      <c r="F6304" s="21" t="s">
        <v>72</v>
      </c>
      <c r="G6304" s="21">
        <v>2</v>
      </c>
      <c r="H6304" s="21">
        <v>6</v>
      </c>
    </row>
    <row r="6305" spans="1:8" x14ac:dyDescent="0.25">
      <c r="A6305" s="21">
        <v>2035</v>
      </c>
      <c r="B6305" s="21">
        <v>5</v>
      </c>
      <c r="C6305" s="21">
        <v>4</v>
      </c>
      <c r="D6305" s="21" t="s">
        <v>69</v>
      </c>
      <c r="E6305" s="21" t="s">
        <v>74</v>
      </c>
      <c r="F6305" s="21" t="s">
        <v>72</v>
      </c>
      <c r="G6305" s="21">
        <v>3</v>
      </c>
      <c r="H6305" s="21">
        <v>7</v>
      </c>
    </row>
    <row r="6306" spans="1:8" x14ac:dyDescent="0.25">
      <c r="A6306" s="21">
        <v>2035</v>
      </c>
      <c r="B6306" s="21">
        <v>5</v>
      </c>
      <c r="C6306" s="21">
        <v>4</v>
      </c>
      <c r="D6306" s="21" t="s">
        <v>69</v>
      </c>
      <c r="E6306" s="21" t="s">
        <v>73</v>
      </c>
      <c r="F6306" s="21" t="s">
        <v>71</v>
      </c>
      <c r="G6306" s="21">
        <v>0</v>
      </c>
      <c r="H6306" s="21">
        <v>8</v>
      </c>
    </row>
    <row r="6307" spans="1:8" x14ac:dyDescent="0.25">
      <c r="A6307" s="21">
        <v>2035</v>
      </c>
      <c r="B6307" s="21">
        <v>5</v>
      </c>
      <c r="C6307" s="21">
        <v>4</v>
      </c>
      <c r="D6307" s="21" t="s">
        <v>69</v>
      </c>
      <c r="E6307" s="21" t="s">
        <v>73</v>
      </c>
      <c r="F6307" s="21" t="s">
        <v>71</v>
      </c>
      <c r="G6307" s="21">
        <v>1</v>
      </c>
      <c r="H6307" s="21">
        <v>75</v>
      </c>
    </row>
    <row r="6308" spans="1:8" x14ac:dyDescent="0.25">
      <c r="A6308" s="21">
        <v>2035</v>
      </c>
      <c r="B6308" s="21">
        <v>5</v>
      </c>
      <c r="C6308" s="21">
        <v>4</v>
      </c>
      <c r="D6308" s="21" t="s">
        <v>69</v>
      </c>
      <c r="E6308" s="21" t="s">
        <v>73</v>
      </c>
      <c r="F6308" s="21" t="s">
        <v>71</v>
      </c>
      <c r="G6308" s="21">
        <v>2</v>
      </c>
      <c r="H6308" s="21">
        <v>182</v>
      </c>
    </row>
    <row r="6309" spans="1:8" x14ac:dyDescent="0.25">
      <c r="A6309" s="21">
        <v>2035</v>
      </c>
      <c r="B6309" s="21">
        <v>5</v>
      </c>
      <c r="C6309" s="21">
        <v>4</v>
      </c>
      <c r="D6309" s="21" t="s">
        <v>69</v>
      </c>
      <c r="E6309" s="21" t="s">
        <v>73</v>
      </c>
      <c r="F6309" s="21" t="s">
        <v>71</v>
      </c>
      <c r="G6309" s="21">
        <v>3</v>
      </c>
      <c r="H6309" s="21">
        <v>92</v>
      </c>
    </row>
    <row r="6310" spans="1:8" x14ac:dyDescent="0.25">
      <c r="A6310" s="21">
        <v>2035</v>
      </c>
      <c r="B6310" s="21">
        <v>5</v>
      </c>
      <c r="C6310" s="21">
        <v>4</v>
      </c>
      <c r="D6310" s="21" t="s">
        <v>69</v>
      </c>
      <c r="E6310" s="21" t="s">
        <v>73</v>
      </c>
      <c r="F6310" s="21" t="s">
        <v>71</v>
      </c>
      <c r="G6310" s="21">
        <v>4</v>
      </c>
      <c r="H6310" s="21">
        <v>85</v>
      </c>
    </row>
    <row r="6311" spans="1:8" x14ac:dyDescent="0.25">
      <c r="A6311" s="21">
        <v>2035</v>
      </c>
      <c r="B6311" s="21">
        <v>5</v>
      </c>
      <c r="C6311" s="21">
        <v>4</v>
      </c>
      <c r="D6311" s="21" t="s">
        <v>69</v>
      </c>
      <c r="E6311" s="21" t="s">
        <v>73</v>
      </c>
      <c r="F6311" s="21" t="s">
        <v>72</v>
      </c>
      <c r="G6311" s="21">
        <v>0</v>
      </c>
      <c r="H6311" s="21">
        <v>47</v>
      </c>
    </row>
    <row r="6312" spans="1:8" x14ac:dyDescent="0.25">
      <c r="A6312" s="21">
        <v>2035</v>
      </c>
      <c r="B6312" s="21">
        <v>5</v>
      </c>
      <c r="C6312" s="21">
        <v>4</v>
      </c>
      <c r="D6312" s="21" t="s">
        <v>69</v>
      </c>
      <c r="E6312" s="21" t="s">
        <v>73</v>
      </c>
      <c r="F6312" s="21" t="s">
        <v>72</v>
      </c>
      <c r="G6312" s="21">
        <v>1</v>
      </c>
      <c r="H6312" s="21">
        <v>127</v>
      </c>
    </row>
    <row r="6313" spans="1:8" x14ac:dyDescent="0.25">
      <c r="A6313" s="21">
        <v>2035</v>
      </c>
      <c r="B6313" s="21">
        <v>5</v>
      </c>
      <c r="C6313" s="21">
        <v>4</v>
      </c>
      <c r="D6313" s="21" t="s">
        <v>69</v>
      </c>
      <c r="E6313" s="21" t="s">
        <v>73</v>
      </c>
      <c r="F6313" s="21" t="s">
        <v>72</v>
      </c>
      <c r="G6313" s="21">
        <v>2</v>
      </c>
      <c r="H6313" s="21">
        <v>303</v>
      </c>
    </row>
    <row r="6314" spans="1:8" x14ac:dyDescent="0.25">
      <c r="A6314" s="21">
        <v>2035</v>
      </c>
      <c r="B6314" s="21">
        <v>5</v>
      </c>
      <c r="C6314" s="21">
        <v>4</v>
      </c>
      <c r="D6314" s="21" t="s">
        <v>69</v>
      </c>
      <c r="E6314" s="21" t="s">
        <v>73</v>
      </c>
      <c r="F6314" s="21" t="s">
        <v>72</v>
      </c>
      <c r="G6314" s="21">
        <v>3</v>
      </c>
      <c r="H6314" s="21">
        <v>204</v>
      </c>
    </row>
    <row r="6315" spans="1:8" x14ac:dyDescent="0.25">
      <c r="A6315" s="21">
        <v>2035</v>
      </c>
      <c r="B6315" s="21">
        <v>5</v>
      </c>
      <c r="C6315" s="21">
        <v>4</v>
      </c>
      <c r="D6315" s="21" t="s">
        <v>69</v>
      </c>
      <c r="E6315" s="21" t="s">
        <v>73</v>
      </c>
      <c r="F6315" s="21" t="s">
        <v>72</v>
      </c>
      <c r="G6315" s="21">
        <v>4</v>
      </c>
      <c r="H6315" s="21">
        <v>142</v>
      </c>
    </row>
    <row r="6316" spans="1:8" x14ac:dyDescent="0.25">
      <c r="A6316" s="21">
        <v>2035</v>
      </c>
      <c r="B6316" s="21">
        <v>5</v>
      </c>
      <c r="C6316" s="21">
        <v>4</v>
      </c>
      <c r="D6316" s="21" t="s">
        <v>69</v>
      </c>
      <c r="E6316" s="21" t="s">
        <v>76</v>
      </c>
      <c r="F6316" s="21" t="s">
        <v>71</v>
      </c>
      <c r="G6316" s="21">
        <v>0</v>
      </c>
      <c r="H6316" s="21">
        <v>15</v>
      </c>
    </row>
    <row r="6317" spans="1:8" x14ac:dyDescent="0.25">
      <c r="A6317" s="21">
        <v>2035</v>
      </c>
      <c r="B6317" s="21">
        <v>5</v>
      </c>
      <c r="C6317" s="21">
        <v>4</v>
      </c>
      <c r="D6317" s="21" t="s">
        <v>69</v>
      </c>
      <c r="E6317" s="21" t="s">
        <v>76</v>
      </c>
      <c r="F6317" s="21" t="s">
        <v>71</v>
      </c>
      <c r="G6317" s="21">
        <v>1</v>
      </c>
      <c r="H6317" s="21">
        <v>25</v>
      </c>
    </row>
    <row r="6318" spans="1:8" x14ac:dyDescent="0.25">
      <c r="A6318" s="21">
        <v>2035</v>
      </c>
      <c r="B6318" s="21">
        <v>5</v>
      </c>
      <c r="C6318" s="21">
        <v>4</v>
      </c>
      <c r="D6318" s="21" t="s">
        <v>69</v>
      </c>
      <c r="E6318" s="21" t="s">
        <v>76</v>
      </c>
      <c r="F6318" s="21" t="s">
        <v>71</v>
      </c>
      <c r="G6318" s="21">
        <v>2</v>
      </c>
      <c r="H6318" s="21">
        <v>26</v>
      </c>
    </row>
    <row r="6319" spans="1:8" x14ac:dyDescent="0.25">
      <c r="A6319" s="21">
        <v>2035</v>
      </c>
      <c r="B6319" s="21">
        <v>5</v>
      </c>
      <c r="C6319" s="21">
        <v>4</v>
      </c>
      <c r="D6319" s="21" t="s">
        <v>69</v>
      </c>
      <c r="E6319" s="21" t="s">
        <v>76</v>
      </c>
      <c r="F6319" s="21" t="s">
        <v>71</v>
      </c>
      <c r="G6319" s="21">
        <v>3</v>
      </c>
      <c r="H6319" s="21">
        <v>8</v>
      </c>
    </row>
    <row r="6320" spans="1:8" x14ac:dyDescent="0.25">
      <c r="A6320" s="21">
        <v>2035</v>
      </c>
      <c r="B6320" s="21">
        <v>5</v>
      </c>
      <c r="C6320" s="21">
        <v>4</v>
      </c>
      <c r="D6320" s="21" t="s">
        <v>69</v>
      </c>
      <c r="E6320" s="21" t="s">
        <v>76</v>
      </c>
      <c r="F6320" s="21" t="s">
        <v>71</v>
      </c>
      <c r="G6320" s="21">
        <v>4</v>
      </c>
      <c r="H6320" s="21">
        <v>4</v>
      </c>
    </row>
    <row r="6321" spans="1:8" x14ac:dyDescent="0.25">
      <c r="A6321" s="21">
        <v>2035</v>
      </c>
      <c r="B6321" s="21">
        <v>5</v>
      </c>
      <c r="C6321" s="21">
        <v>4</v>
      </c>
      <c r="D6321" s="21" t="s">
        <v>69</v>
      </c>
      <c r="E6321" s="21" t="s">
        <v>76</v>
      </c>
      <c r="F6321" s="21" t="s">
        <v>72</v>
      </c>
      <c r="G6321" s="21">
        <v>0</v>
      </c>
      <c r="H6321" s="21">
        <v>148</v>
      </c>
    </row>
    <row r="6322" spans="1:8" x14ac:dyDescent="0.25">
      <c r="A6322" s="21">
        <v>2035</v>
      </c>
      <c r="B6322" s="21">
        <v>5</v>
      </c>
      <c r="C6322" s="21">
        <v>4</v>
      </c>
      <c r="D6322" s="21" t="s">
        <v>69</v>
      </c>
      <c r="E6322" s="21" t="s">
        <v>76</v>
      </c>
      <c r="F6322" s="21" t="s">
        <v>72</v>
      </c>
      <c r="G6322" s="21">
        <v>1</v>
      </c>
      <c r="H6322" s="21">
        <v>113</v>
      </c>
    </row>
    <row r="6323" spans="1:8" x14ac:dyDescent="0.25">
      <c r="A6323" s="21">
        <v>2035</v>
      </c>
      <c r="B6323" s="21">
        <v>5</v>
      </c>
      <c r="C6323" s="21">
        <v>4</v>
      </c>
      <c r="D6323" s="21" t="s">
        <v>69</v>
      </c>
      <c r="E6323" s="21" t="s">
        <v>76</v>
      </c>
      <c r="F6323" s="21" t="s">
        <v>72</v>
      </c>
      <c r="G6323" s="21">
        <v>2</v>
      </c>
      <c r="H6323" s="21">
        <v>152</v>
      </c>
    </row>
    <row r="6324" spans="1:8" x14ac:dyDescent="0.25">
      <c r="A6324" s="21">
        <v>2035</v>
      </c>
      <c r="B6324" s="21">
        <v>5</v>
      </c>
      <c r="C6324" s="21">
        <v>4</v>
      </c>
      <c r="D6324" s="21" t="s">
        <v>69</v>
      </c>
      <c r="E6324" s="21" t="s">
        <v>76</v>
      </c>
      <c r="F6324" s="21" t="s">
        <v>72</v>
      </c>
      <c r="G6324" s="21">
        <v>3</v>
      </c>
      <c r="H6324" s="21">
        <v>71</v>
      </c>
    </row>
    <row r="6325" spans="1:8" x14ac:dyDescent="0.25">
      <c r="A6325" s="21">
        <v>2035</v>
      </c>
      <c r="B6325" s="21">
        <v>5</v>
      </c>
      <c r="C6325" s="21">
        <v>4</v>
      </c>
      <c r="D6325" s="21" t="s">
        <v>69</v>
      </c>
      <c r="E6325" s="21" t="s">
        <v>76</v>
      </c>
      <c r="F6325" s="21" t="s">
        <v>72</v>
      </c>
      <c r="G6325" s="21">
        <v>4</v>
      </c>
      <c r="H6325" s="21">
        <v>30</v>
      </c>
    </row>
    <row r="6326" spans="1:8" x14ac:dyDescent="0.25">
      <c r="A6326" s="21">
        <v>2035</v>
      </c>
      <c r="B6326" s="21">
        <v>5</v>
      </c>
      <c r="C6326" s="21">
        <v>4</v>
      </c>
      <c r="D6326" s="21" t="s">
        <v>77</v>
      </c>
      <c r="E6326" s="21" t="s">
        <v>70</v>
      </c>
      <c r="F6326" s="21" t="s">
        <v>71</v>
      </c>
      <c r="G6326" s="21">
        <v>0</v>
      </c>
      <c r="H6326" s="21">
        <v>367</v>
      </c>
    </row>
    <row r="6327" spans="1:8" x14ac:dyDescent="0.25">
      <c r="A6327" s="21">
        <v>2035</v>
      </c>
      <c r="B6327" s="21">
        <v>5</v>
      </c>
      <c r="C6327" s="21">
        <v>4</v>
      </c>
      <c r="D6327" s="21" t="s">
        <v>77</v>
      </c>
      <c r="E6327" s="21" t="s">
        <v>70</v>
      </c>
      <c r="F6327" s="21" t="s">
        <v>71</v>
      </c>
      <c r="G6327" s="21">
        <v>1</v>
      </c>
      <c r="H6327" s="21">
        <v>5523</v>
      </c>
    </row>
    <row r="6328" spans="1:8" x14ac:dyDescent="0.25">
      <c r="A6328" s="21">
        <v>2035</v>
      </c>
      <c r="B6328" s="21">
        <v>5</v>
      </c>
      <c r="C6328" s="21">
        <v>4</v>
      </c>
      <c r="D6328" s="21" t="s">
        <v>77</v>
      </c>
      <c r="E6328" s="21" t="s">
        <v>70</v>
      </c>
      <c r="F6328" s="21" t="s">
        <v>71</v>
      </c>
      <c r="G6328" s="21">
        <v>2</v>
      </c>
      <c r="H6328" s="21">
        <v>16069</v>
      </c>
    </row>
    <row r="6329" spans="1:8" x14ac:dyDescent="0.25">
      <c r="A6329" s="21">
        <v>2035</v>
      </c>
      <c r="B6329" s="21">
        <v>5</v>
      </c>
      <c r="C6329" s="21">
        <v>4</v>
      </c>
      <c r="D6329" s="21" t="s">
        <v>77</v>
      </c>
      <c r="E6329" s="21" t="s">
        <v>70</v>
      </c>
      <c r="F6329" s="21" t="s">
        <v>71</v>
      </c>
      <c r="G6329" s="21">
        <v>3</v>
      </c>
      <c r="H6329" s="21">
        <v>6440</v>
      </c>
    </row>
    <row r="6330" spans="1:8" x14ac:dyDescent="0.25">
      <c r="A6330" s="21">
        <v>2035</v>
      </c>
      <c r="B6330" s="21">
        <v>5</v>
      </c>
      <c r="C6330" s="21">
        <v>4</v>
      </c>
      <c r="D6330" s="21" t="s">
        <v>77</v>
      </c>
      <c r="E6330" s="21" t="s">
        <v>70</v>
      </c>
      <c r="F6330" s="21" t="s">
        <v>71</v>
      </c>
      <c r="G6330" s="21">
        <v>4</v>
      </c>
      <c r="H6330" s="21">
        <v>3279</v>
      </c>
    </row>
    <row r="6331" spans="1:8" x14ac:dyDescent="0.25">
      <c r="A6331" s="21">
        <v>2035</v>
      </c>
      <c r="B6331" s="21">
        <v>5</v>
      </c>
      <c r="C6331" s="21">
        <v>4</v>
      </c>
      <c r="D6331" s="21" t="s">
        <v>77</v>
      </c>
      <c r="E6331" s="21" t="s">
        <v>70</v>
      </c>
      <c r="F6331" s="21" t="s">
        <v>72</v>
      </c>
      <c r="G6331" s="21">
        <v>0</v>
      </c>
      <c r="H6331" s="21">
        <v>88</v>
      </c>
    </row>
    <row r="6332" spans="1:8" x14ac:dyDescent="0.25">
      <c r="A6332" s="21">
        <v>2035</v>
      </c>
      <c r="B6332" s="21">
        <v>5</v>
      </c>
      <c r="C6332" s="21">
        <v>4</v>
      </c>
      <c r="D6332" s="21" t="s">
        <v>77</v>
      </c>
      <c r="E6332" s="21" t="s">
        <v>70</v>
      </c>
      <c r="F6332" s="21" t="s">
        <v>72</v>
      </c>
      <c r="G6332" s="21">
        <v>1</v>
      </c>
      <c r="H6332" s="21">
        <v>2850</v>
      </c>
    </row>
    <row r="6333" spans="1:8" x14ac:dyDescent="0.25">
      <c r="A6333" s="21">
        <v>2035</v>
      </c>
      <c r="B6333" s="21">
        <v>5</v>
      </c>
      <c r="C6333" s="21">
        <v>4</v>
      </c>
      <c r="D6333" s="21" t="s">
        <v>77</v>
      </c>
      <c r="E6333" s="21" t="s">
        <v>70</v>
      </c>
      <c r="F6333" s="21" t="s">
        <v>72</v>
      </c>
      <c r="G6333" s="21">
        <v>2</v>
      </c>
      <c r="H6333" s="21">
        <v>7667</v>
      </c>
    </row>
    <row r="6334" spans="1:8" x14ac:dyDescent="0.25">
      <c r="A6334" s="21">
        <v>2035</v>
      </c>
      <c r="B6334" s="21">
        <v>5</v>
      </c>
      <c r="C6334" s="21">
        <v>4</v>
      </c>
      <c r="D6334" s="21" t="s">
        <v>77</v>
      </c>
      <c r="E6334" s="21" t="s">
        <v>70</v>
      </c>
      <c r="F6334" s="21" t="s">
        <v>72</v>
      </c>
      <c r="G6334" s="21">
        <v>3</v>
      </c>
      <c r="H6334" s="21">
        <v>3536</v>
      </c>
    </row>
    <row r="6335" spans="1:8" x14ac:dyDescent="0.25">
      <c r="A6335" s="21">
        <v>2035</v>
      </c>
      <c r="B6335" s="21">
        <v>5</v>
      </c>
      <c r="C6335" s="21">
        <v>4</v>
      </c>
      <c r="D6335" s="21" t="s">
        <v>77</v>
      </c>
      <c r="E6335" s="21" t="s">
        <v>70</v>
      </c>
      <c r="F6335" s="21" t="s">
        <v>72</v>
      </c>
      <c r="G6335" s="21">
        <v>4</v>
      </c>
      <c r="H6335" s="21">
        <v>1769</v>
      </c>
    </row>
    <row r="6336" spans="1:8" x14ac:dyDescent="0.25">
      <c r="A6336" s="21">
        <v>2035</v>
      </c>
      <c r="B6336" s="21">
        <v>5</v>
      </c>
      <c r="C6336" s="21">
        <v>4</v>
      </c>
      <c r="D6336" s="21" t="s">
        <v>77</v>
      </c>
      <c r="E6336" s="21" t="s">
        <v>74</v>
      </c>
      <c r="F6336" s="21" t="s">
        <v>71</v>
      </c>
      <c r="G6336" s="21">
        <v>0</v>
      </c>
      <c r="H6336" s="21">
        <v>173</v>
      </c>
    </row>
    <row r="6337" spans="1:8" x14ac:dyDescent="0.25">
      <c r="A6337" s="21">
        <v>2035</v>
      </c>
      <c r="B6337" s="21">
        <v>5</v>
      </c>
      <c r="C6337" s="21">
        <v>4</v>
      </c>
      <c r="D6337" s="21" t="s">
        <v>77</v>
      </c>
      <c r="E6337" s="21" t="s">
        <v>74</v>
      </c>
      <c r="F6337" s="21" t="s">
        <v>71</v>
      </c>
      <c r="G6337" s="21">
        <v>1</v>
      </c>
      <c r="H6337" s="21">
        <v>325</v>
      </c>
    </row>
    <row r="6338" spans="1:8" x14ac:dyDescent="0.25">
      <c r="A6338" s="21">
        <v>2035</v>
      </c>
      <c r="B6338" s="21">
        <v>5</v>
      </c>
      <c r="C6338" s="21">
        <v>4</v>
      </c>
      <c r="D6338" s="21" t="s">
        <v>77</v>
      </c>
      <c r="E6338" s="21" t="s">
        <v>74</v>
      </c>
      <c r="F6338" s="21" t="s">
        <v>71</v>
      </c>
      <c r="G6338" s="21">
        <v>2</v>
      </c>
      <c r="H6338" s="21">
        <v>540</v>
      </c>
    </row>
    <row r="6339" spans="1:8" x14ac:dyDescent="0.25">
      <c r="A6339" s="21">
        <v>2035</v>
      </c>
      <c r="B6339" s="21">
        <v>5</v>
      </c>
      <c r="C6339" s="21">
        <v>4</v>
      </c>
      <c r="D6339" s="21" t="s">
        <v>77</v>
      </c>
      <c r="E6339" s="21" t="s">
        <v>74</v>
      </c>
      <c r="F6339" s="21" t="s">
        <v>71</v>
      </c>
      <c r="G6339" s="21">
        <v>3</v>
      </c>
      <c r="H6339" s="21">
        <v>210</v>
      </c>
    </row>
    <row r="6340" spans="1:8" x14ac:dyDescent="0.25">
      <c r="A6340" s="21">
        <v>2035</v>
      </c>
      <c r="B6340" s="21">
        <v>5</v>
      </c>
      <c r="C6340" s="21">
        <v>4</v>
      </c>
      <c r="D6340" s="21" t="s">
        <v>77</v>
      </c>
      <c r="E6340" s="21" t="s">
        <v>74</v>
      </c>
      <c r="F6340" s="21" t="s">
        <v>71</v>
      </c>
      <c r="G6340" s="21">
        <v>4</v>
      </c>
      <c r="H6340" s="21">
        <v>117</v>
      </c>
    </row>
    <row r="6341" spans="1:8" x14ac:dyDescent="0.25">
      <c r="A6341" s="21">
        <v>2035</v>
      </c>
      <c r="B6341" s="21">
        <v>5</v>
      </c>
      <c r="C6341" s="21">
        <v>4</v>
      </c>
      <c r="D6341" s="21" t="s">
        <v>77</v>
      </c>
      <c r="E6341" s="21" t="s">
        <v>74</v>
      </c>
      <c r="F6341" s="21" t="s">
        <v>72</v>
      </c>
      <c r="G6341" s="21">
        <v>0</v>
      </c>
      <c r="H6341" s="21">
        <v>15</v>
      </c>
    </row>
    <row r="6342" spans="1:8" x14ac:dyDescent="0.25">
      <c r="A6342" s="21">
        <v>2035</v>
      </c>
      <c r="B6342" s="21">
        <v>5</v>
      </c>
      <c r="C6342" s="21">
        <v>4</v>
      </c>
      <c r="D6342" s="21" t="s">
        <v>77</v>
      </c>
      <c r="E6342" s="21" t="s">
        <v>74</v>
      </c>
      <c r="F6342" s="21" t="s">
        <v>72</v>
      </c>
      <c r="G6342" s="21">
        <v>1</v>
      </c>
      <c r="H6342" s="21">
        <v>31</v>
      </c>
    </row>
    <row r="6343" spans="1:8" x14ac:dyDescent="0.25">
      <c r="A6343" s="21">
        <v>2035</v>
      </c>
      <c r="B6343" s="21">
        <v>5</v>
      </c>
      <c r="C6343" s="21">
        <v>4</v>
      </c>
      <c r="D6343" s="21" t="s">
        <v>77</v>
      </c>
      <c r="E6343" s="21" t="s">
        <v>74</v>
      </c>
      <c r="F6343" s="21" t="s">
        <v>72</v>
      </c>
      <c r="G6343" s="21">
        <v>2</v>
      </c>
      <c r="H6343" s="21">
        <v>49</v>
      </c>
    </row>
    <row r="6344" spans="1:8" x14ac:dyDescent="0.25">
      <c r="A6344" s="21">
        <v>2035</v>
      </c>
      <c r="B6344" s="21">
        <v>5</v>
      </c>
      <c r="C6344" s="21">
        <v>4</v>
      </c>
      <c r="D6344" s="21" t="s">
        <v>77</v>
      </c>
      <c r="E6344" s="21" t="s">
        <v>74</v>
      </c>
      <c r="F6344" s="21" t="s">
        <v>72</v>
      </c>
      <c r="G6344" s="21">
        <v>3</v>
      </c>
      <c r="H6344" s="21">
        <v>27</v>
      </c>
    </row>
    <row r="6345" spans="1:8" x14ac:dyDescent="0.25">
      <c r="A6345" s="21">
        <v>2035</v>
      </c>
      <c r="B6345" s="21">
        <v>5</v>
      </c>
      <c r="C6345" s="21">
        <v>4</v>
      </c>
      <c r="D6345" s="21" t="s">
        <v>77</v>
      </c>
      <c r="E6345" s="21" t="s">
        <v>74</v>
      </c>
      <c r="F6345" s="21" t="s">
        <v>72</v>
      </c>
      <c r="G6345" s="21">
        <v>4</v>
      </c>
      <c r="H6345" s="21">
        <v>14</v>
      </c>
    </row>
    <row r="6346" spans="1:8" x14ac:dyDescent="0.25">
      <c r="A6346" s="21">
        <v>2035</v>
      </c>
      <c r="B6346" s="21">
        <v>5</v>
      </c>
      <c r="C6346" s="21">
        <v>4</v>
      </c>
      <c r="D6346" s="21" t="s">
        <v>77</v>
      </c>
      <c r="E6346" s="21" t="s">
        <v>73</v>
      </c>
      <c r="F6346" s="21" t="s">
        <v>71</v>
      </c>
      <c r="G6346" s="21">
        <v>0</v>
      </c>
      <c r="H6346" s="21">
        <v>538</v>
      </c>
    </row>
    <row r="6347" spans="1:8" x14ac:dyDescent="0.25">
      <c r="A6347" s="21">
        <v>2035</v>
      </c>
      <c r="B6347" s="21">
        <v>5</v>
      </c>
      <c r="C6347" s="21">
        <v>4</v>
      </c>
      <c r="D6347" s="21" t="s">
        <v>77</v>
      </c>
      <c r="E6347" s="21" t="s">
        <v>73</v>
      </c>
      <c r="F6347" s="21" t="s">
        <v>71</v>
      </c>
      <c r="G6347" s="21">
        <v>1</v>
      </c>
      <c r="H6347" s="21">
        <v>6099</v>
      </c>
    </row>
    <row r="6348" spans="1:8" x14ac:dyDescent="0.25">
      <c r="A6348" s="21">
        <v>2035</v>
      </c>
      <c r="B6348" s="21">
        <v>5</v>
      </c>
      <c r="C6348" s="21">
        <v>4</v>
      </c>
      <c r="D6348" s="21" t="s">
        <v>77</v>
      </c>
      <c r="E6348" s="21" t="s">
        <v>73</v>
      </c>
      <c r="F6348" s="21" t="s">
        <v>71</v>
      </c>
      <c r="G6348" s="21">
        <v>2</v>
      </c>
      <c r="H6348" s="21">
        <v>13044</v>
      </c>
    </row>
    <row r="6349" spans="1:8" x14ac:dyDescent="0.25">
      <c r="A6349" s="21">
        <v>2035</v>
      </c>
      <c r="B6349" s="21">
        <v>5</v>
      </c>
      <c r="C6349" s="21">
        <v>4</v>
      </c>
      <c r="D6349" s="21" t="s">
        <v>77</v>
      </c>
      <c r="E6349" s="21" t="s">
        <v>73</v>
      </c>
      <c r="F6349" s="21" t="s">
        <v>71</v>
      </c>
      <c r="G6349" s="21">
        <v>3</v>
      </c>
      <c r="H6349" s="21">
        <v>6578</v>
      </c>
    </row>
    <row r="6350" spans="1:8" x14ac:dyDescent="0.25">
      <c r="A6350" s="21">
        <v>2035</v>
      </c>
      <c r="B6350" s="21">
        <v>5</v>
      </c>
      <c r="C6350" s="21">
        <v>4</v>
      </c>
      <c r="D6350" s="21" t="s">
        <v>77</v>
      </c>
      <c r="E6350" s="21" t="s">
        <v>73</v>
      </c>
      <c r="F6350" s="21" t="s">
        <v>71</v>
      </c>
      <c r="G6350" s="21">
        <v>4</v>
      </c>
      <c r="H6350" s="21">
        <v>4707</v>
      </c>
    </row>
    <row r="6351" spans="1:8" x14ac:dyDescent="0.25">
      <c r="A6351" s="21">
        <v>2035</v>
      </c>
      <c r="B6351" s="21">
        <v>5</v>
      </c>
      <c r="C6351" s="21">
        <v>4</v>
      </c>
      <c r="D6351" s="21" t="s">
        <v>77</v>
      </c>
      <c r="E6351" s="21" t="s">
        <v>73</v>
      </c>
      <c r="F6351" s="21" t="s">
        <v>72</v>
      </c>
      <c r="G6351" s="21">
        <v>0</v>
      </c>
      <c r="H6351" s="21">
        <v>92</v>
      </c>
    </row>
    <row r="6352" spans="1:8" x14ac:dyDescent="0.25">
      <c r="A6352" s="21">
        <v>2035</v>
      </c>
      <c r="B6352" s="21">
        <v>5</v>
      </c>
      <c r="C6352" s="21">
        <v>4</v>
      </c>
      <c r="D6352" s="21" t="s">
        <v>77</v>
      </c>
      <c r="E6352" s="21" t="s">
        <v>73</v>
      </c>
      <c r="F6352" s="21" t="s">
        <v>72</v>
      </c>
      <c r="G6352" s="21">
        <v>1</v>
      </c>
      <c r="H6352" s="21">
        <v>267</v>
      </c>
    </row>
    <row r="6353" spans="1:8" x14ac:dyDescent="0.25">
      <c r="A6353" s="21">
        <v>2035</v>
      </c>
      <c r="B6353" s="21">
        <v>5</v>
      </c>
      <c r="C6353" s="21">
        <v>4</v>
      </c>
      <c r="D6353" s="21" t="s">
        <v>77</v>
      </c>
      <c r="E6353" s="21" t="s">
        <v>73</v>
      </c>
      <c r="F6353" s="21" t="s">
        <v>72</v>
      </c>
      <c r="G6353" s="21">
        <v>2</v>
      </c>
      <c r="H6353" s="21">
        <v>964</v>
      </c>
    </row>
    <row r="6354" spans="1:8" x14ac:dyDescent="0.25">
      <c r="A6354" s="21">
        <v>2035</v>
      </c>
      <c r="B6354" s="21">
        <v>5</v>
      </c>
      <c r="C6354" s="21">
        <v>4</v>
      </c>
      <c r="D6354" s="21" t="s">
        <v>77</v>
      </c>
      <c r="E6354" s="21" t="s">
        <v>73</v>
      </c>
      <c r="F6354" s="21" t="s">
        <v>72</v>
      </c>
      <c r="G6354" s="21">
        <v>3</v>
      </c>
      <c r="H6354" s="21">
        <v>585</v>
      </c>
    </row>
    <row r="6355" spans="1:8" x14ac:dyDescent="0.25">
      <c r="A6355" s="21">
        <v>2035</v>
      </c>
      <c r="B6355" s="21">
        <v>5</v>
      </c>
      <c r="C6355" s="21">
        <v>4</v>
      </c>
      <c r="D6355" s="21" t="s">
        <v>77</v>
      </c>
      <c r="E6355" s="21" t="s">
        <v>73</v>
      </c>
      <c r="F6355" s="21" t="s">
        <v>72</v>
      </c>
      <c r="G6355" s="21">
        <v>4</v>
      </c>
      <c r="H6355" s="21">
        <v>372</v>
      </c>
    </row>
    <row r="6356" spans="1:8" x14ac:dyDescent="0.25">
      <c r="A6356" s="21">
        <v>2035</v>
      </c>
      <c r="B6356" s="21">
        <v>5</v>
      </c>
      <c r="C6356" s="21">
        <v>4</v>
      </c>
      <c r="D6356" s="21" t="s">
        <v>77</v>
      </c>
      <c r="E6356" s="21" t="s">
        <v>76</v>
      </c>
      <c r="F6356" s="21" t="s">
        <v>71</v>
      </c>
      <c r="G6356" s="21">
        <v>0</v>
      </c>
      <c r="H6356" s="21">
        <v>284</v>
      </c>
    </row>
    <row r="6357" spans="1:8" x14ac:dyDescent="0.25">
      <c r="A6357" s="21">
        <v>2035</v>
      </c>
      <c r="B6357" s="21">
        <v>5</v>
      </c>
      <c r="C6357" s="21">
        <v>4</v>
      </c>
      <c r="D6357" s="21" t="s">
        <v>77</v>
      </c>
      <c r="E6357" s="21" t="s">
        <v>76</v>
      </c>
      <c r="F6357" s="21" t="s">
        <v>71</v>
      </c>
      <c r="G6357" s="21">
        <v>1</v>
      </c>
      <c r="H6357" s="21">
        <v>415</v>
      </c>
    </row>
    <row r="6358" spans="1:8" x14ac:dyDescent="0.25">
      <c r="A6358" s="21">
        <v>2035</v>
      </c>
      <c r="B6358" s="21">
        <v>5</v>
      </c>
      <c r="C6358" s="21">
        <v>4</v>
      </c>
      <c r="D6358" s="21" t="s">
        <v>77</v>
      </c>
      <c r="E6358" s="21" t="s">
        <v>76</v>
      </c>
      <c r="F6358" s="21" t="s">
        <v>71</v>
      </c>
      <c r="G6358" s="21">
        <v>2</v>
      </c>
      <c r="H6358" s="21">
        <v>815</v>
      </c>
    </row>
    <row r="6359" spans="1:8" x14ac:dyDescent="0.25">
      <c r="A6359" s="21">
        <v>2035</v>
      </c>
      <c r="B6359" s="21">
        <v>5</v>
      </c>
      <c r="C6359" s="21">
        <v>4</v>
      </c>
      <c r="D6359" s="21" t="s">
        <v>77</v>
      </c>
      <c r="E6359" s="21" t="s">
        <v>76</v>
      </c>
      <c r="F6359" s="21" t="s">
        <v>71</v>
      </c>
      <c r="G6359" s="21">
        <v>3</v>
      </c>
      <c r="H6359" s="21">
        <v>324</v>
      </c>
    </row>
    <row r="6360" spans="1:8" x14ac:dyDescent="0.25">
      <c r="A6360" s="21">
        <v>2035</v>
      </c>
      <c r="B6360" s="21">
        <v>5</v>
      </c>
      <c r="C6360" s="21">
        <v>4</v>
      </c>
      <c r="D6360" s="21" t="s">
        <v>77</v>
      </c>
      <c r="E6360" s="21" t="s">
        <v>76</v>
      </c>
      <c r="F6360" s="21" t="s">
        <v>71</v>
      </c>
      <c r="G6360" s="21">
        <v>4</v>
      </c>
      <c r="H6360" s="21">
        <v>206</v>
      </c>
    </row>
    <row r="6361" spans="1:8" x14ac:dyDescent="0.25">
      <c r="A6361" s="21">
        <v>2035</v>
      </c>
      <c r="B6361" s="21">
        <v>5</v>
      </c>
      <c r="C6361" s="21">
        <v>4</v>
      </c>
      <c r="D6361" s="21" t="s">
        <v>77</v>
      </c>
      <c r="E6361" s="21" t="s">
        <v>76</v>
      </c>
      <c r="F6361" s="21" t="s">
        <v>72</v>
      </c>
      <c r="G6361" s="21">
        <v>0</v>
      </c>
      <c r="H6361" s="21">
        <v>239</v>
      </c>
    </row>
    <row r="6362" spans="1:8" x14ac:dyDescent="0.25">
      <c r="A6362" s="21">
        <v>2035</v>
      </c>
      <c r="B6362" s="21">
        <v>5</v>
      </c>
      <c r="C6362" s="21">
        <v>4</v>
      </c>
      <c r="D6362" s="21" t="s">
        <v>77</v>
      </c>
      <c r="E6362" s="21" t="s">
        <v>76</v>
      </c>
      <c r="F6362" s="21" t="s">
        <v>72</v>
      </c>
      <c r="G6362" s="21">
        <v>1</v>
      </c>
      <c r="H6362" s="21">
        <v>222</v>
      </c>
    </row>
    <row r="6363" spans="1:8" x14ac:dyDescent="0.25">
      <c r="A6363" s="21">
        <v>2035</v>
      </c>
      <c r="B6363" s="21">
        <v>5</v>
      </c>
      <c r="C6363" s="21">
        <v>4</v>
      </c>
      <c r="D6363" s="21" t="s">
        <v>77</v>
      </c>
      <c r="E6363" s="21" t="s">
        <v>76</v>
      </c>
      <c r="F6363" s="21" t="s">
        <v>72</v>
      </c>
      <c r="G6363" s="21">
        <v>2</v>
      </c>
      <c r="H6363" s="21">
        <v>286</v>
      </c>
    </row>
    <row r="6364" spans="1:8" x14ac:dyDescent="0.25">
      <c r="A6364" s="21">
        <v>2035</v>
      </c>
      <c r="B6364" s="21">
        <v>5</v>
      </c>
      <c r="C6364" s="21">
        <v>4</v>
      </c>
      <c r="D6364" s="21" t="s">
        <v>77</v>
      </c>
      <c r="E6364" s="21" t="s">
        <v>76</v>
      </c>
      <c r="F6364" s="21" t="s">
        <v>72</v>
      </c>
      <c r="G6364" s="21">
        <v>3</v>
      </c>
      <c r="H6364" s="21">
        <v>145</v>
      </c>
    </row>
    <row r="6365" spans="1:8" x14ac:dyDescent="0.25">
      <c r="A6365" s="21">
        <v>2035</v>
      </c>
      <c r="B6365" s="21">
        <v>5</v>
      </c>
      <c r="C6365" s="21">
        <v>4</v>
      </c>
      <c r="D6365" s="21" t="s">
        <v>77</v>
      </c>
      <c r="E6365" s="21" t="s">
        <v>76</v>
      </c>
      <c r="F6365" s="21" t="s">
        <v>72</v>
      </c>
      <c r="G6365" s="21">
        <v>4</v>
      </c>
      <c r="H6365" s="21">
        <v>100</v>
      </c>
    </row>
    <row r="6366" spans="1:8" x14ac:dyDescent="0.25">
      <c r="A6366" s="21">
        <v>2035</v>
      </c>
      <c r="B6366" s="21">
        <v>5</v>
      </c>
      <c r="C6366" s="21">
        <v>4</v>
      </c>
      <c r="D6366" s="21" t="s">
        <v>79</v>
      </c>
      <c r="E6366" s="21" t="s">
        <v>70</v>
      </c>
      <c r="F6366" s="21" t="s">
        <v>71</v>
      </c>
      <c r="G6366" s="21">
        <v>0</v>
      </c>
      <c r="H6366" s="21">
        <v>63</v>
      </c>
    </row>
    <row r="6367" spans="1:8" x14ac:dyDescent="0.25">
      <c r="A6367" s="21">
        <v>2035</v>
      </c>
      <c r="B6367" s="21">
        <v>5</v>
      </c>
      <c r="C6367" s="21">
        <v>4</v>
      </c>
      <c r="D6367" s="21" t="s">
        <v>79</v>
      </c>
      <c r="E6367" s="21" t="s">
        <v>70</v>
      </c>
      <c r="F6367" s="21" t="s">
        <v>71</v>
      </c>
      <c r="G6367" s="21">
        <v>1</v>
      </c>
      <c r="H6367" s="21">
        <v>1339</v>
      </c>
    </row>
    <row r="6368" spans="1:8" x14ac:dyDescent="0.25">
      <c r="A6368" s="21">
        <v>2035</v>
      </c>
      <c r="B6368" s="21">
        <v>5</v>
      </c>
      <c r="C6368" s="21">
        <v>4</v>
      </c>
      <c r="D6368" s="21" t="s">
        <v>79</v>
      </c>
      <c r="E6368" s="21" t="s">
        <v>70</v>
      </c>
      <c r="F6368" s="21" t="s">
        <v>71</v>
      </c>
      <c r="G6368" s="21">
        <v>2</v>
      </c>
      <c r="H6368" s="21">
        <v>4151</v>
      </c>
    </row>
    <row r="6369" spans="1:8" x14ac:dyDescent="0.25">
      <c r="A6369" s="21">
        <v>2035</v>
      </c>
      <c r="B6369" s="21">
        <v>5</v>
      </c>
      <c r="C6369" s="21">
        <v>4</v>
      </c>
      <c r="D6369" s="21" t="s">
        <v>79</v>
      </c>
      <c r="E6369" s="21" t="s">
        <v>70</v>
      </c>
      <c r="F6369" s="21" t="s">
        <v>71</v>
      </c>
      <c r="G6369" s="21">
        <v>3</v>
      </c>
      <c r="H6369" s="21">
        <v>1829</v>
      </c>
    </row>
    <row r="6370" spans="1:8" x14ac:dyDescent="0.25">
      <c r="A6370" s="21">
        <v>2035</v>
      </c>
      <c r="B6370" s="21">
        <v>5</v>
      </c>
      <c r="C6370" s="21">
        <v>4</v>
      </c>
      <c r="D6370" s="21" t="s">
        <v>79</v>
      </c>
      <c r="E6370" s="21" t="s">
        <v>70</v>
      </c>
      <c r="F6370" s="21" t="s">
        <v>71</v>
      </c>
      <c r="G6370" s="21">
        <v>4</v>
      </c>
      <c r="H6370" s="21">
        <v>962</v>
      </c>
    </row>
    <row r="6371" spans="1:8" x14ac:dyDescent="0.25">
      <c r="A6371" s="21">
        <v>2035</v>
      </c>
      <c r="B6371" s="21">
        <v>5</v>
      </c>
      <c r="C6371" s="21">
        <v>4</v>
      </c>
      <c r="D6371" s="21" t="s">
        <v>79</v>
      </c>
      <c r="E6371" s="21" t="s">
        <v>70</v>
      </c>
      <c r="F6371" s="21" t="s">
        <v>72</v>
      </c>
      <c r="G6371" s="21">
        <v>0</v>
      </c>
      <c r="H6371" s="21">
        <v>36</v>
      </c>
    </row>
    <row r="6372" spans="1:8" x14ac:dyDescent="0.25">
      <c r="A6372" s="21">
        <v>2035</v>
      </c>
      <c r="B6372" s="21">
        <v>5</v>
      </c>
      <c r="C6372" s="21">
        <v>4</v>
      </c>
      <c r="D6372" s="21" t="s">
        <v>79</v>
      </c>
      <c r="E6372" s="21" t="s">
        <v>70</v>
      </c>
      <c r="F6372" s="21" t="s">
        <v>72</v>
      </c>
      <c r="G6372" s="21">
        <v>1</v>
      </c>
      <c r="H6372" s="21">
        <v>1311</v>
      </c>
    </row>
    <row r="6373" spans="1:8" x14ac:dyDescent="0.25">
      <c r="A6373" s="21">
        <v>2035</v>
      </c>
      <c r="B6373" s="21">
        <v>5</v>
      </c>
      <c r="C6373" s="21">
        <v>4</v>
      </c>
      <c r="D6373" s="21" t="s">
        <v>79</v>
      </c>
      <c r="E6373" s="21" t="s">
        <v>70</v>
      </c>
      <c r="F6373" s="21" t="s">
        <v>72</v>
      </c>
      <c r="G6373" s="21">
        <v>2</v>
      </c>
      <c r="H6373" s="21">
        <v>3387</v>
      </c>
    </row>
    <row r="6374" spans="1:8" x14ac:dyDescent="0.25">
      <c r="A6374" s="21">
        <v>2035</v>
      </c>
      <c r="B6374" s="21">
        <v>5</v>
      </c>
      <c r="C6374" s="21">
        <v>4</v>
      </c>
      <c r="D6374" s="21" t="s">
        <v>79</v>
      </c>
      <c r="E6374" s="21" t="s">
        <v>70</v>
      </c>
      <c r="F6374" s="21" t="s">
        <v>72</v>
      </c>
      <c r="G6374" s="21">
        <v>3</v>
      </c>
      <c r="H6374" s="21">
        <v>1538</v>
      </c>
    </row>
    <row r="6375" spans="1:8" x14ac:dyDescent="0.25">
      <c r="A6375" s="21">
        <v>2035</v>
      </c>
      <c r="B6375" s="21">
        <v>5</v>
      </c>
      <c r="C6375" s="21">
        <v>4</v>
      </c>
      <c r="D6375" s="21" t="s">
        <v>79</v>
      </c>
      <c r="E6375" s="21" t="s">
        <v>70</v>
      </c>
      <c r="F6375" s="21" t="s">
        <v>72</v>
      </c>
      <c r="G6375" s="21">
        <v>4</v>
      </c>
      <c r="H6375" s="21">
        <v>781</v>
      </c>
    </row>
    <row r="6376" spans="1:8" x14ac:dyDescent="0.25">
      <c r="A6376" s="21">
        <v>2035</v>
      </c>
      <c r="B6376" s="21">
        <v>5</v>
      </c>
      <c r="C6376" s="21">
        <v>4</v>
      </c>
      <c r="D6376" s="21" t="s">
        <v>79</v>
      </c>
      <c r="E6376" s="21" t="s">
        <v>74</v>
      </c>
      <c r="F6376" s="21" t="s">
        <v>71</v>
      </c>
      <c r="G6376" s="21">
        <v>0</v>
      </c>
      <c r="H6376" s="21">
        <v>42</v>
      </c>
    </row>
    <row r="6377" spans="1:8" x14ac:dyDescent="0.25">
      <c r="A6377" s="21">
        <v>2035</v>
      </c>
      <c r="B6377" s="21">
        <v>5</v>
      </c>
      <c r="C6377" s="21">
        <v>4</v>
      </c>
      <c r="D6377" s="21" t="s">
        <v>79</v>
      </c>
      <c r="E6377" s="21" t="s">
        <v>74</v>
      </c>
      <c r="F6377" s="21" t="s">
        <v>71</v>
      </c>
      <c r="G6377" s="21">
        <v>1</v>
      </c>
      <c r="H6377" s="21">
        <v>95</v>
      </c>
    </row>
    <row r="6378" spans="1:8" x14ac:dyDescent="0.25">
      <c r="A6378" s="21">
        <v>2035</v>
      </c>
      <c r="B6378" s="21">
        <v>5</v>
      </c>
      <c r="C6378" s="21">
        <v>4</v>
      </c>
      <c r="D6378" s="21" t="s">
        <v>79</v>
      </c>
      <c r="E6378" s="21" t="s">
        <v>74</v>
      </c>
      <c r="F6378" s="21" t="s">
        <v>71</v>
      </c>
      <c r="G6378" s="21">
        <v>2</v>
      </c>
      <c r="H6378" s="21">
        <v>172</v>
      </c>
    </row>
    <row r="6379" spans="1:8" x14ac:dyDescent="0.25">
      <c r="A6379" s="21">
        <v>2035</v>
      </c>
      <c r="B6379" s="21">
        <v>5</v>
      </c>
      <c r="C6379" s="21">
        <v>4</v>
      </c>
      <c r="D6379" s="21" t="s">
        <v>79</v>
      </c>
      <c r="E6379" s="21" t="s">
        <v>74</v>
      </c>
      <c r="F6379" s="21" t="s">
        <v>71</v>
      </c>
      <c r="G6379" s="21">
        <v>3</v>
      </c>
      <c r="H6379" s="21">
        <v>68</v>
      </c>
    </row>
    <row r="6380" spans="1:8" x14ac:dyDescent="0.25">
      <c r="A6380" s="21">
        <v>2035</v>
      </c>
      <c r="B6380" s="21">
        <v>5</v>
      </c>
      <c r="C6380" s="21">
        <v>4</v>
      </c>
      <c r="D6380" s="21" t="s">
        <v>79</v>
      </c>
      <c r="E6380" s="21" t="s">
        <v>74</v>
      </c>
      <c r="F6380" s="21" t="s">
        <v>71</v>
      </c>
      <c r="G6380" s="21">
        <v>4</v>
      </c>
      <c r="H6380" s="21">
        <v>38</v>
      </c>
    </row>
    <row r="6381" spans="1:8" x14ac:dyDescent="0.25">
      <c r="A6381" s="21">
        <v>2035</v>
      </c>
      <c r="B6381" s="21">
        <v>5</v>
      </c>
      <c r="C6381" s="21">
        <v>4</v>
      </c>
      <c r="D6381" s="21" t="s">
        <v>79</v>
      </c>
      <c r="E6381" s="21" t="s">
        <v>74</v>
      </c>
      <c r="F6381" s="21" t="s">
        <v>72</v>
      </c>
      <c r="G6381" s="21">
        <v>0</v>
      </c>
      <c r="H6381" s="21">
        <v>6</v>
      </c>
    </row>
    <row r="6382" spans="1:8" x14ac:dyDescent="0.25">
      <c r="A6382" s="21">
        <v>2035</v>
      </c>
      <c r="B6382" s="21">
        <v>5</v>
      </c>
      <c r="C6382" s="21">
        <v>4</v>
      </c>
      <c r="D6382" s="21" t="s">
        <v>79</v>
      </c>
      <c r="E6382" s="21" t="s">
        <v>74</v>
      </c>
      <c r="F6382" s="21" t="s">
        <v>72</v>
      </c>
      <c r="G6382" s="21">
        <v>1</v>
      </c>
      <c r="H6382" s="21">
        <v>19</v>
      </c>
    </row>
    <row r="6383" spans="1:8" x14ac:dyDescent="0.25">
      <c r="A6383" s="21">
        <v>2035</v>
      </c>
      <c r="B6383" s="21">
        <v>5</v>
      </c>
      <c r="C6383" s="21">
        <v>4</v>
      </c>
      <c r="D6383" s="21" t="s">
        <v>79</v>
      </c>
      <c r="E6383" s="21" t="s">
        <v>74</v>
      </c>
      <c r="F6383" s="21" t="s">
        <v>72</v>
      </c>
      <c r="G6383" s="21">
        <v>2</v>
      </c>
      <c r="H6383" s="21">
        <v>32</v>
      </c>
    </row>
    <row r="6384" spans="1:8" x14ac:dyDescent="0.25">
      <c r="A6384" s="21">
        <v>2035</v>
      </c>
      <c r="B6384" s="21">
        <v>5</v>
      </c>
      <c r="C6384" s="21">
        <v>4</v>
      </c>
      <c r="D6384" s="21" t="s">
        <v>79</v>
      </c>
      <c r="E6384" s="21" t="s">
        <v>74</v>
      </c>
      <c r="F6384" s="21" t="s">
        <v>72</v>
      </c>
      <c r="G6384" s="21">
        <v>3</v>
      </c>
      <c r="H6384" s="21">
        <v>15</v>
      </c>
    </row>
    <row r="6385" spans="1:8" x14ac:dyDescent="0.25">
      <c r="A6385" s="21">
        <v>2035</v>
      </c>
      <c r="B6385" s="21">
        <v>5</v>
      </c>
      <c r="C6385" s="21">
        <v>4</v>
      </c>
      <c r="D6385" s="21" t="s">
        <v>79</v>
      </c>
      <c r="E6385" s="21" t="s">
        <v>74</v>
      </c>
      <c r="F6385" s="21" t="s">
        <v>72</v>
      </c>
      <c r="G6385" s="21">
        <v>4</v>
      </c>
      <c r="H6385" s="21">
        <v>7</v>
      </c>
    </row>
    <row r="6386" spans="1:8" x14ac:dyDescent="0.25">
      <c r="A6386" s="21">
        <v>2035</v>
      </c>
      <c r="B6386" s="21">
        <v>5</v>
      </c>
      <c r="C6386" s="21">
        <v>4</v>
      </c>
      <c r="D6386" s="21" t="s">
        <v>79</v>
      </c>
      <c r="E6386" s="21" t="s">
        <v>73</v>
      </c>
      <c r="F6386" s="21" t="s">
        <v>71</v>
      </c>
      <c r="G6386" s="21">
        <v>0</v>
      </c>
      <c r="H6386" s="21">
        <v>104</v>
      </c>
    </row>
    <row r="6387" spans="1:8" x14ac:dyDescent="0.25">
      <c r="A6387" s="21">
        <v>2035</v>
      </c>
      <c r="B6387" s="21">
        <v>5</v>
      </c>
      <c r="C6387" s="21">
        <v>4</v>
      </c>
      <c r="D6387" s="21" t="s">
        <v>79</v>
      </c>
      <c r="E6387" s="21" t="s">
        <v>73</v>
      </c>
      <c r="F6387" s="21" t="s">
        <v>71</v>
      </c>
      <c r="G6387" s="21">
        <v>1</v>
      </c>
      <c r="H6387" s="21">
        <v>1348</v>
      </c>
    </row>
    <row r="6388" spans="1:8" x14ac:dyDescent="0.25">
      <c r="A6388" s="21">
        <v>2035</v>
      </c>
      <c r="B6388" s="21">
        <v>5</v>
      </c>
      <c r="C6388" s="21">
        <v>4</v>
      </c>
      <c r="D6388" s="21" t="s">
        <v>79</v>
      </c>
      <c r="E6388" s="21" t="s">
        <v>73</v>
      </c>
      <c r="F6388" s="21" t="s">
        <v>71</v>
      </c>
      <c r="G6388" s="21">
        <v>2</v>
      </c>
      <c r="H6388" s="21">
        <v>3059</v>
      </c>
    </row>
    <row r="6389" spans="1:8" x14ac:dyDescent="0.25">
      <c r="A6389" s="21">
        <v>2035</v>
      </c>
      <c r="B6389" s="21">
        <v>5</v>
      </c>
      <c r="C6389" s="21">
        <v>4</v>
      </c>
      <c r="D6389" s="21" t="s">
        <v>79</v>
      </c>
      <c r="E6389" s="21" t="s">
        <v>73</v>
      </c>
      <c r="F6389" s="21" t="s">
        <v>71</v>
      </c>
      <c r="G6389" s="21">
        <v>3</v>
      </c>
      <c r="H6389" s="21">
        <v>1654</v>
      </c>
    </row>
    <row r="6390" spans="1:8" x14ac:dyDescent="0.25">
      <c r="A6390" s="21">
        <v>2035</v>
      </c>
      <c r="B6390" s="21">
        <v>5</v>
      </c>
      <c r="C6390" s="21">
        <v>4</v>
      </c>
      <c r="D6390" s="21" t="s">
        <v>79</v>
      </c>
      <c r="E6390" s="21" t="s">
        <v>73</v>
      </c>
      <c r="F6390" s="21" t="s">
        <v>71</v>
      </c>
      <c r="G6390" s="21">
        <v>4</v>
      </c>
      <c r="H6390" s="21">
        <v>1187</v>
      </c>
    </row>
    <row r="6391" spans="1:8" x14ac:dyDescent="0.25">
      <c r="A6391" s="21">
        <v>2035</v>
      </c>
      <c r="B6391" s="21">
        <v>5</v>
      </c>
      <c r="C6391" s="21">
        <v>4</v>
      </c>
      <c r="D6391" s="21" t="s">
        <v>79</v>
      </c>
      <c r="E6391" s="21" t="s">
        <v>73</v>
      </c>
      <c r="F6391" s="21" t="s">
        <v>72</v>
      </c>
      <c r="G6391" s="21">
        <v>0</v>
      </c>
      <c r="H6391" s="21">
        <v>23</v>
      </c>
    </row>
    <row r="6392" spans="1:8" x14ac:dyDescent="0.25">
      <c r="A6392" s="21">
        <v>2035</v>
      </c>
      <c r="B6392" s="21">
        <v>5</v>
      </c>
      <c r="C6392" s="21">
        <v>4</v>
      </c>
      <c r="D6392" s="21" t="s">
        <v>79</v>
      </c>
      <c r="E6392" s="21" t="s">
        <v>73</v>
      </c>
      <c r="F6392" s="21" t="s">
        <v>72</v>
      </c>
      <c r="G6392" s="21">
        <v>1</v>
      </c>
      <c r="H6392" s="21">
        <v>116</v>
      </c>
    </row>
    <row r="6393" spans="1:8" x14ac:dyDescent="0.25">
      <c r="A6393" s="21">
        <v>2035</v>
      </c>
      <c r="B6393" s="21">
        <v>5</v>
      </c>
      <c r="C6393" s="21">
        <v>4</v>
      </c>
      <c r="D6393" s="21" t="s">
        <v>79</v>
      </c>
      <c r="E6393" s="21" t="s">
        <v>73</v>
      </c>
      <c r="F6393" s="21" t="s">
        <v>72</v>
      </c>
      <c r="G6393" s="21">
        <v>2</v>
      </c>
      <c r="H6393" s="21">
        <v>396</v>
      </c>
    </row>
    <row r="6394" spans="1:8" x14ac:dyDescent="0.25">
      <c r="A6394" s="21">
        <v>2035</v>
      </c>
      <c r="B6394" s="21">
        <v>5</v>
      </c>
      <c r="C6394" s="21">
        <v>4</v>
      </c>
      <c r="D6394" s="21" t="s">
        <v>79</v>
      </c>
      <c r="E6394" s="21" t="s">
        <v>73</v>
      </c>
      <c r="F6394" s="21" t="s">
        <v>72</v>
      </c>
      <c r="G6394" s="21">
        <v>3</v>
      </c>
      <c r="H6394" s="21">
        <v>243</v>
      </c>
    </row>
    <row r="6395" spans="1:8" x14ac:dyDescent="0.25">
      <c r="A6395" s="21">
        <v>2035</v>
      </c>
      <c r="B6395" s="21">
        <v>5</v>
      </c>
      <c r="C6395" s="21">
        <v>4</v>
      </c>
      <c r="D6395" s="21" t="s">
        <v>79</v>
      </c>
      <c r="E6395" s="21" t="s">
        <v>73</v>
      </c>
      <c r="F6395" s="21" t="s">
        <v>72</v>
      </c>
      <c r="G6395" s="21">
        <v>4</v>
      </c>
      <c r="H6395" s="21">
        <v>160</v>
      </c>
    </row>
    <row r="6396" spans="1:8" x14ac:dyDescent="0.25">
      <c r="A6396" s="21">
        <v>2035</v>
      </c>
      <c r="B6396" s="21">
        <v>5</v>
      </c>
      <c r="C6396" s="21">
        <v>4</v>
      </c>
      <c r="D6396" s="21" t="s">
        <v>79</v>
      </c>
      <c r="E6396" s="21" t="s">
        <v>76</v>
      </c>
      <c r="F6396" s="21" t="s">
        <v>71</v>
      </c>
      <c r="G6396" s="21">
        <v>0</v>
      </c>
      <c r="H6396" s="21">
        <v>89</v>
      </c>
    </row>
    <row r="6397" spans="1:8" x14ac:dyDescent="0.25">
      <c r="A6397" s="21">
        <v>2035</v>
      </c>
      <c r="B6397" s="21">
        <v>5</v>
      </c>
      <c r="C6397" s="21">
        <v>4</v>
      </c>
      <c r="D6397" s="21" t="s">
        <v>79</v>
      </c>
      <c r="E6397" s="21" t="s">
        <v>76</v>
      </c>
      <c r="F6397" s="21" t="s">
        <v>71</v>
      </c>
      <c r="G6397" s="21">
        <v>1</v>
      </c>
      <c r="H6397" s="21">
        <v>88</v>
      </c>
    </row>
    <row r="6398" spans="1:8" x14ac:dyDescent="0.25">
      <c r="A6398" s="21">
        <v>2035</v>
      </c>
      <c r="B6398" s="21">
        <v>5</v>
      </c>
      <c r="C6398" s="21">
        <v>4</v>
      </c>
      <c r="D6398" s="21" t="s">
        <v>79</v>
      </c>
      <c r="E6398" s="21" t="s">
        <v>76</v>
      </c>
      <c r="F6398" s="21" t="s">
        <v>71</v>
      </c>
      <c r="G6398" s="21">
        <v>2</v>
      </c>
      <c r="H6398" s="21">
        <v>211</v>
      </c>
    </row>
    <row r="6399" spans="1:8" x14ac:dyDescent="0.25">
      <c r="A6399" s="21">
        <v>2035</v>
      </c>
      <c r="B6399" s="21">
        <v>5</v>
      </c>
      <c r="C6399" s="21">
        <v>4</v>
      </c>
      <c r="D6399" s="21" t="s">
        <v>79</v>
      </c>
      <c r="E6399" s="21" t="s">
        <v>76</v>
      </c>
      <c r="F6399" s="21" t="s">
        <v>71</v>
      </c>
      <c r="G6399" s="21">
        <v>3</v>
      </c>
      <c r="H6399" s="21">
        <v>107</v>
      </c>
    </row>
    <row r="6400" spans="1:8" x14ac:dyDescent="0.25">
      <c r="A6400" s="21">
        <v>2035</v>
      </c>
      <c r="B6400" s="21">
        <v>5</v>
      </c>
      <c r="C6400" s="21">
        <v>4</v>
      </c>
      <c r="D6400" s="21" t="s">
        <v>79</v>
      </c>
      <c r="E6400" s="21" t="s">
        <v>76</v>
      </c>
      <c r="F6400" s="21" t="s">
        <v>71</v>
      </c>
      <c r="G6400" s="21">
        <v>4</v>
      </c>
      <c r="H6400" s="21">
        <v>86</v>
      </c>
    </row>
    <row r="6401" spans="1:8" x14ac:dyDescent="0.25">
      <c r="A6401" s="21">
        <v>2035</v>
      </c>
      <c r="B6401" s="21">
        <v>5</v>
      </c>
      <c r="C6401" s="21">
        <v>4</v>
      </c>
      <c r="D6401" s="21" t="s">
        <v>79</v>
      </c>
      <c r="E6401" s="21" t="s">
        <v>76</v>
      </c>
      <c r="F6401" s="21" t="s">
        <v>72</v>
      </c>
      <c r="G6401" s="21">
        <v>0</v>
      </c>
      <c r="H6401" s="21">
        <v>63</v>
      </c>
    </row>
    <row r="6402" spans="1:8" x14ac:dyDescent="0.25">
      <c r="A6402" s="21">
        <v>2035</v>
      </c>
      <c r="B6402" s="21">
        <v>5</v>
      </c>
      <c r="C6402" s="21">
        <v>4</v>
      </c>
      <c r="D6402" s="21" t="s">
        <v>79</v>
      </c>
      <c r="E6402" s="21" t="s">
        <v>76</v>
      </c>
      <c r="F6402" s="21" t="s">
        <v>72</v>
      </c>
      <c r="G6402" s="21">
        <v>1</v>
      </c>
      <c r="H6402" s="21">
        <v>85</v>
      </c>
    </row>
    <row r="6403" spans="1:8" x14ac:dyDescent="0.25">
      <c r="A6403" s="21">
        <v>2035</v>
      </c>
      <c r="B6403" s="21">
        <v>5</v>
      </c>
      <c r="C6403" s="21">
        <v>4</v>
      </c>
      <c r="D6403" s="21" t="s">
        <v>79</v>
      </c>
      <c r="E6403" s="21" t="s">
        <v>76</v>
      </c>
      <c r="F6403" s="21" t="s">
        <v>72</v>
      </c>
      <c r="G6403" s="21">
        <v>2</v>
      </c>
      <c r="H6403" s="21">
        <v>145</v>
      </c>
    </row>
    <row r="6404" spans="1:8" x14ac:dyDescent="0.25">
      <c r="A6404" s="21">
        <v>2035</v>
      </c>
      <c r="B6404" s="21">
        <v>5</v>
      </c>
      <c r="C6404" s="21">
        <v>4</v>
      </c>
      <c r="D6404" s="21" t="s">
        <v>79</v>
      </c>
      <c r="E6404" s="21" t="s">
        <v>76</v>
      </c>
      <c r="F6404" s="21" t="s">
        <v>72</v>
      </c>
      <c r="G6404" s="21">
        <v>3</v>
      </c>
      <c r="H6404" s="21">
        <v>49</v>
      </c>
    </row>
    <row r="6405" spans="1:8" x14ac:dyDescent="0.25">
      <c r="A6405" s="21">
        <v>2035</v>
      </c>
      <c r="B6405" s="21">
        <v>5</v>
      </c>
      <c r="C6405" s="21">
        <v>4</v>
      </c>
      <c r="D6405" s="21" t="s">
        <v>79</v>
      </c>
      <c r="E6405" s="21" t="s">
        <v>76</v>
      </c>
      <c r="F6405" s="21" t="s">
        <v>72</v>
      </c>
      <c r="G6405" s="21">
        <v>4</v>
      </c>
      <c r="H6405" s="21">
        <v>42</v>
      </c>
    </row>
    <row r="6406" spans="1:8" x14ac:dyDescent="0.25">
      <c r="A6406" s="21">
        <v>2035</v>
      </c>
      <c r="B6406" s="21">
        <v>5</v>
      </c>
      <c r="C6406" s="21">
        <v>4</v>
      </c>
      <c r="D6406" s="21" t="s">
        <v>78</v>
      </c>
      <c r="E6406" s="21" t="s">
        <v>70</v>
      </c>
      <c r="F6406" s="21" t="s">
        <v>71</v>
      </c>
      <c r="G6406" s="21">
        <v>0</v>
      </c>
      <c r="H6406" s="21">
        <v>117</v>
      </c>
    </row>
    <row r="6407" spans="1:8" x14ac:dyDescent="0.25">
      <c r="A6407" s="21">
        <v>2035</v>
      </c>
      <c r="B6407" s="21">
        <v>5</v>
      </c>
      <c r="C6407" s="21">
        <v>4</v>
      </c>
      <c r="D6407" s="21" t="s">
        <v>78</v>
      </c>
      <c r="E6407" s="21" t="s">
        <v>70</v>
      </c>
      <c r="F6407" s="21" t="s">
        <v>71</v>
      </c>
      <c r="G6407" s="21">
        <v>1</v>
      </c>
      <c r="H6407" s="21">
        <v>2228</v>
      </c>
    </row>
    <row r="6408" spans="1:8" x14ac:dyDescent="0.25">
      <c r="A6408" s="21">
        <v>2035</v>
      </c>
      <c r="B6408" s="21">
        <v>5</v>
      </c>
      <c r="C6408" s="21">
        <v>4</v>
      </c>
      <c r="D6408" s="21" t="s">
        <v>78</v>
      </c>
      <c r="E6408" s="21" t="s">
        <v>70</v>
      </c>
      <c r="F6408" s="21" t="s">
        <v>71</v>
      </c>
      <c r="G6408" s="21">
        <v>2</v>
      </c>
      <c r="H6408" s="21">
        <v>6783</v>
      </c>
    </row>
    <row r="6409" spans="1:8" x14ac:dyDescent="0.25">
      <c r="A6409" s="21">
        <v>2035</v>
      </c>
      <c r="B6409" s="21">
        <v>5</v>
      </c>
      <c r="C6409" s="21">
        <v>4</v>
      </c>
      <c r="D6409" s="21" t="s">
        <v>78</v>
      </c>
      <c r="E6409" s="21" t="s">
        <v>70</v>
      </c>
      <c r="F6409" s="21" t="s">
        <v>71</v>
      </c>
      <c r="G6409" s="21">
        <v>3</v>
      </c>
      <c r="H6409" s="21">
        <v>2605</v>
      </c>
    </row>
    <row r="6410" spans="1:8" x14ac:dyDescent="0.25">
      <c r="A6410" s="21">
        <v>2035</v>
      </c>
      <c r="B6410" s="21">
        <v>5</v>
      </c>
      <c r="C6410" s="21">
        <v>4</v>
      </c>
      <c r="D6410" s="21" t="s">
        <v>78</v>
      </c>
      <c r="E6410" s="21" t="s">
        <v>70</v>
      </c>
      <c r="F6410" s="21" t="s">
        <v>71</v>
      </c>
      <c r="G6410" s="21">
        <v>4</v>
      </c>
      <c r="H6410" s="21">
        <v>1498</v>
      </c>
    </row>
    <row r="6411" spans="1:8" x14ac:dyDescent="0.25">
      <c r="A6411" s="21">
        <v>2035</v>
      </c>
      <c r="B6411" s="21">
        <v>5</v>
      </c>
      <c r="C6411" s="21">
        <v>4</v>
      </c>
      <c r="D6411" s="21" t="s">
        <v>78</v>
      </c>
      <c r="E6411" s="21" t="s">
        <v>70</v>
      </c>
      <c r="F6411" s="21" t="s">
        <v>72</v>
      </c>
      <c r="G6411" s="21">
        <v>0</v>
      </c>
      <c r="H6411" s="21">
        <v>111</v>
      </c>
    </row>
    <row r="6412" spans="1:8" x14ac:dyDescent="0.25">
      <c r="A6412" s="21">
        <v>2035</v>
      </c>
      <c r="B6412" s="21">
        <v>5</v>
      </c>
      <c r="C6412" s="21">
        <v>4</v>
      </c>
      <c r="D6412" s="21" t="s">
        <v>78</v>
      </c>
      <c r="E6412" s="21" t="s">
        <v>70</v>
      </c>
      <c r="F6412" s="21" t="s">
        <v>72</v>
      </c>
      <c r="G6412" s="21">
        <v>1</v>
      </c>
      <c r="H6412" s="21">
        <v>3620</v>
      </c>
    </row>
    <row r="6413" spans="1:8" x14ac:dyDescent="0.25">
      <c r="A6413" s="21">
        <v>2035</v>
      </c>
      <c r="B6413" s="21">
        <v>5</v>
      </c>
      <c r="C6413" s="21">
        <v>4</v>
      </c>
      <c r="D6413" s="21" t="s">
        <v>78</v>
      </c>
      <c r="E6413" s="21" t="s">
        <v>70</v>
      </c>
      <c r="F6413" s="21" t="s">
        <v>72</v>
      </c>
      <c r="G6413" s="21">
        <v>2</v>
      </c>
      <c r="H6413" s="21">
        <v>10057</v>
      </c>
    </row>
    <row r="6414" spans="1:8" x14ac:dyDescent="0.25">
      <c r="A6414" s="21">
        <v>2035</v>
      </c>
      <c r="B6414" s="21">
        <v>5</v>
      </c>
      <c r="C6414" s="21">
        <v>4</v>
      </c>
      <c r="D6414" s="21" t="s">
        <v>78</v>
      </c>
      <c r="E6414" s="21" t="s">
        <v>70</v>
      </c>
      <c r="F6414" s="21" t="s">
        <v>72</v>
      </c>
      <c r="G6414" s="21">
        <v>3</v>
      </c>
      <c r="H6414" s="21">
        <v>4484</v>
      </c>
    </row>
    <row r="6415" spans="1:8" x14ac:dyDescent="0.25">
      <c r="A6415" s="21">
        <v>2035</v>
      </c>
      <c r="B6415" s="21">
        <v>5</v>
      </c>
      <c r="C6415" s="21">
        <v>4</v>
      </c>
      <c r="D6415" s="21" t="s">
        <v>78</v>
      </c>
      <c r="E6415" s="21" t="s">
        <v>70</v>
      </c>
      <c r="F6415" s="21" t="s">
        <v>72</v>
      </c>
      <c r="G6415" s="21">
        <v>4</v>
      </c>
      <c r="H6415" s="21">
        <v>2173</v>
      </c>
    </row>
    <row r="6416" spans="1:8" x14ac:dyDescent="0.25">
      <c r="A6416" s="21">
        <v>2035</v>
      </c>
      <c r="B6416" s="21">
        <v>5</v>
      </c>
      <c r="C6416" s="21">
        <v>4</v>
      </c>
      <c r="D6416" s="21" t="s">
        <v>78</v>
      </c>
      <c r="E6416" s="21" t="s">
        <v>74</v>
      </c>
      <c r="F6416" s="21" t="s">
        <v>71</v>
      </c>
      <c r="G6416" s="21">
        <v>0</v>
      </c>
      <c r="H6416" s="21">
        <v>71</v>
      </c>
    </row>
    <row r="6417" spans="1:8" x14ac:dyDescent="0.25">
      <c r="A6417" s="21">
        <v>2035</v>
      </c>
      <c r="B6417" s="21">
        <v>5</v>
      </c>
      <c r="C6417" s="21">
        <v>4</v>
      </c>
      <c r="D6417" s="21" t="s">
        <v>78</v>
      </c>
      <c r="E6417" s="21" t="s">
        <v>74</v>
      </c>
      <c r="F6417" s="21" t="s">
        <v>71</v>
      </c>
      <c r="G6417" s="21">
        <v>1</v>
      </c>
      <c r="H6417" s="21">
        <v>161</v>
      </c>
    </row>
    <row r="6418" spans="1:8" x14ac:dyDescent="0.25">
      <c r="A6418" s="21">
        <v>2035</v>
      </c>
      <c r="B6418" s="21">
        <v>5</v>
      </c>
      <c r="C6418" s="21">
        <v>4</v>
      </c>
      <c r="D6418" s="21" t="s">
        <v>78</v>
      </c>
      <c r="E6418" s="21" t="s">
        <v>74</v>
      </c>
      <c r="F6418" s="21" t="s">
        <v>71</v>
      </c>
      <c r="G6418" s="21">
        <v>2</v>
      </c>
      <c r="H6418" s="21">
        <v>291</v>
      </c>
    </row>
    <row r="6419" spans="1:8" x14ac:dyDescent="0.25">
      <c r="A6419" s="21">
        <v>2035</v>
      </c>
      <c r="B6419" s="21">
        <v>5</v>
      </c>
      <c r="C6419" s="21">
        <v>4</v>
      </c>
      <c r="D6419" s="21" t="s">
        <v>78</v>
      </c>
      <c r="E6419" s="21" t="s">
        <v>74</v>
      </c>
      <c r="F6419" s="21" t="s">
        <v>71</v>
      </c>
      <c r="G6419" s="21">
        <v>3</v>
      </c>
      <c r="H6419" s="21">
        <v>131</v>
      </c>
    </row>
    <row r="6420" spans="1:8" x14ac:dyDescent="0.25">
      <c r="A6420" s="21">
        <v>2035</v>
      </c>
      <c r="B6420" s="21">
        <v>5</v>
      </c>
      <c r="C6420" s="21">
        <v>4</v>
      </c>
      <c r="D6420" s="21" t="s">
        <v>78</v>
      </c>
      <c r="E6420" s="21" t="s">
        <v>74</v>
      </c>
      <c r="F6420" s="21" t="s">
        <v>71</v>
      </c>
      <c r="G6420" s="21">
        <v>4</v>
      </c>
      <c r="H6420" s="21">
        <v>59</v>
      </c>
    </row>
    <row r="6421" spans="1:8" x14ac:dyDescent="0.25">
      <c r="A6421" s="21">
        <v>2035</v>
      </c>
      <c r="B6421" s="21">
        <v>5</v>
      </c>
      <c r="C6421" s="21">
        <v>4</v>
      </c>
      <c r="D6421" s="21" t="s">
        <v>78</v>
      </c>
      <c r="E6421" s="21" t="s">
        <v>74</v>
      </c>
      <c r="F6421" s="21" t="s">
        <v>72</v>
      </c>
      <c r="G6421" s="21">
        <v>0</v>
      </c>
      <c r="H6421" s="21">
        <v>27</v>
      </c>
    </row>
    <row r="6422" spans="1:8" x14ac:dyDescent="0.25">
      <c r="A6422" s="21">
        <v>2035</v>
      </c>
      <c r="B6422" s="21">
        <v>5</v>
      </c>
      <c r="C6422" s="21">
        <v>4</v>
      </c>
      <c r="D6422" s="21" t="s">
        <v>78</v>
      </c>
      <c r="E6422" s="21" t="s">
        <v>74</v>
      </c>
      <c r="F6422" s="21" t="s">
        <v>72</v>
      </c>
      <c r="G6422" s="21">
        <v>1</v>
      </c>
      <c r="H6422" s="21">
        <v>40</v>
      </c>
    </row>
    <row r="6423" spans="1:8" x14ac:dyDescent="0.25">
      <c r="A6423" s="21">
        <v>2035</v>
      </c>
      <c r="B6423" s="21">
        <v>5</v>
      </c>
      <c r="C6423" s="21">
        <v>4</v>
      </c>
      <c r="D6423" s="21" t="s">
        <v>78</v>
      </c>
      <c r="E6423" s="21" t="s">
        <v>74</v>
      </c>
      <c r="F6423" s="21" t="s">
        <v>72</v>
      </c>
      <c r="G6423" s="21">
        <v>2</v>
      </c>
      <c r="H6423" s="21">
        <v>71</v>
      </c>
    </row>
    <row r="6424" spans="1:8" x14ac:dyDescent="0.25">
      <c r="A6424" s="21">
        <v>2035</v>
      </c>
      <c r="B6424" s="21">
        <v>5</v>
      </c>
      <c r="C6424" s="21">
        <v>4</v>
      </c>
      <c r="D6424" s="21" t="s">
        <v>78</v>
      </c>
      <c r="E6424" s="21" t="s">
        <v>74</v>
      </c>
      <c r="F6424" s="21" t="s">
        <v>72</v>
      </c>
      <c r="G6424" s="21">
        <v>3</v>
      </c>
      <c r="H6424" s="21">
        <v>28</v>
      </c>
    </row>
    <row r="6425" spans="1:8" x14ac:dyDescent="0.25">
      <c r="A6425" s="21">
        <v>2035</v>
      </c>
      <c r="B6425" s="21">
        <v>5</v>
      </c>
      <c r="C6425" s="21">
        <v>4</v>
      </c>
      <c r="D6425" s="21" t="s">
        <v>78</v>
      </c>
      <c r="E6425" s="21" t="s">
        <v>74</v>
      </c>
      <c r="F6425" s="21" t="s">
        <v>72</v>
      </c>
      <c r="G6425" s="21">
        <v>4</v>
      </c>
      <c r="H6425" s="21">
        <v>21</v>
      </c>
    </row>
    <row r="6426" spans="1:8" x14ac:dyDescent="0.25">
      <c r="A6426" s="21">
        <v>2035</v>
      </c>
      <c r="B6426" s="21">
        <v>5</v>
      </c>
      <c r="C6426" s="21">
        <v>4</v>
      </c>
      <c r="D6426" s="21" t="s">
        <v>78</v>
      </c>
      <c r="E6426" s="21" t="s">
        <v>73</v>
      </c>
      <c r="F6426" s="21" t="s">
        <v>71</v>
      </c>
      <c r="G6426" s="21">
        <v>0</v>
      </c>
      <c r="H6426" s="21">
        <v>223</v>
      </c>
    </row>
    <row r="6427" spans="1:8" x14ac:dyDescent="0.25">
      <c r="A6427" s="21">
        <v>2035</v>
      </c>
      <c r="B6427" s="21">
        <v>5</v>
      </c>
      <c r="C6427" s="21">
        <v>4</v>
      </c>
      <c r="D6427" s="21" t="s">
        <v>78</v>
      </c>
      <c r="E6427" s="21" t="s">
        <v>73</v>
      </c>
      <c r="F6427" s="21" t="s">
        <v>71</v>
      </c>
      <c r="G6427" s="21">
        <v>1</v>
      </c>
      <c r="H6427" s="21">
        <v>3107</v>
      </c>
    </row>
    <row r="6428" spans="1:8" x14ac:dyDescent="0.25">
      <c r="A6428" s="21">
        <v>2035</v>
      </c>
      <c r="B6428" s="21">
        <v>5</v>
      </c>
      <c r="C6428" s="21">
        <v>4</v>
      </c>
      <c r="D6428" s="21" t="s">
        <v>78</v>
      </c>
      <c r="E6428" s="21" t="s">
        <v>73</v>
      </c>
      <c r="F6428" s="21" t="s">
        <v>71</v>
      </c>
      <c r="G6428" s="21">
        <v>2</v>
      </c>
      <c r="H6428" s="21">
        <v>6799</v>
      </c>
    </row>
    <row r="6429" spans="1:8" x14ac:dyDescent="0.25">
      <c r="A6429" s="21">
        <v>2035</v>
      </c>
      <c r="B6429" s="21">
        <v>5</v>
      </c>
      <c r="C6429" s="21">
        <v>4</v>
      </c>
      <c r="D6429" s="21" t="s">
        <v>78</v>
      </c>
      <c r="E6429" s="21" t="s">
        <v>73</v>
      </c>
      <c r="F6429" s="21" t="s">
        <v>71</v>
      </c>
      <c r="G6429" s="21">
        <v>3</v>
      </c>
      <c r="H6429" s="21">
        <v>3419</v>
      </c>
    </row>
    <row r="6430" spans="1:8" x14ac:dyDescent="0.25">
      <c r="A6430" s="21">
        <v>2035</v>
      </c>
      <c r="B6430" s="21">
        <v>5</v>
      </c>
      <c r="C6430" s="21">
        <v>4</v>
      </c>
      <c r="D6430" s="21" t="s">
        <v>78</v>
      </c>
      <c r="E6430" s="21" t="s">
        <v>73</v>
      </c>
      <c r="F6430" s="21" t="s">
        <v>71</v>
      </c>
      <c r="G6430" s="21">
        <v>4</v>
      </c>
      <c r="H6430" s="21">
        <v>2524</v>
      </c>
    </row>
    <row r="6431" spans="1:8" x14ac:dyDescent="0.25">
      <c r="A6431" s="21">
        <v>2035</v>
      </c>
      <c r="B6431" s="21">
        <v>5</v>
      </c>
      <c r="C6431" s="21">
        <v>4</v>
      </c>
      <c r="D6431" s="21" t="s">
        <v>78</v>
      </c>
      <c r="E6431" s="21" t="s">
        <v>73</v>
      </c>
      <c r="F6431" s="21" t="s">
        <v>72</v>
      </c>
      <c r="G6431" s="21">
        <v>0</v>
      </c>
      <c r="H6431" s="21">
        <v>134</v>
      </c>
    </row>
    <row r="6432" spans="1:8" x14ac:dyDescent="0.25">
      <c r="A6432" s="21">
        <v>2035</v>
      </c>
      <c r="B6432" s="21">
        <v>5</v>
      </c>
      <c r="C6432" s="21">
        <v>4</v>
      </c>
      <c r="D6432" s="21" t="s">
        <v>78</v>
      </c>
      <c r="E6432" s="21" t="s">
        <v>73</v>
      </c>
      <c r="F6432" s="21" t="s">
        <v>72</v>
      </c>
      <c r="G6432" s="21">
        <v>1</v>
      </c>
      <c r="H6432" s="21">
        <v>389</v>
      </c>
    </row>
    <row r="6433" spans="1:8" x14ac:dyDescent="0.25">
      <c r="A6433" s="21">
        <v>2035</v>
      </c>
      <c r="B6433" s="21">
        <v>5</v>
      </c>
      <c r="C6433" s="21">
        <v>4</v>
      </c>
      <c r="D6433" s="21" t="s">
        <v>78</v>
      </c>
      <c r="E6433" s="21" t="s">
        <v>73</v>
      </c>
      <c r="F6433" s="21" t="s">
        <v>72</v>
      </c>
      <c r="G6433" s="21">
        <v>2</v>
      </c>
      <c r="H6433" s="21">
        <v>1303</v>
      </c>
    </row>
    <row r="6434" spans="1:8" x14ac:dyDescent="0.25">
      <c r="A6434" s="21">
        <v>2035</v>
      </c>
      <c r="B6434" s="21">
        <v>5</v>
      </c>
      <c r="C6434" s="21">
        <v>4</v>
      </c>
      <c r="D6434" s="21" t="s">
        <v>78</v>
      </c>
      <c r="E6434" s="21" t="s">
        <v>73</v>
      </c>
      <c r="F6434" s="21" t="s">
        <v>72</v>
      </c>
      <c r="G6434" s="21">
        <v>3</v>
      </c>
      <c r="H6434" s="21">
        <v>725</v>
      </c>
    </row>
    <row r="6435" spans="1:8" x14ac:dyDescent="0.25">
      <c r="A6435" s="21">
        <v>2035</v>
      </c>
      <c r="B6435" s="21">
        <v>5</v>
      </c>
      <c r="C6435" s="21">
        <v>4</v>
      </c>
      <c r="D6435" s="21" t="s">
        <v>78</v>
      </c>
      <c r="E6435" s="21" t="s">
        <v>73</v>
      </c>
      <c r="F6435" s="21" t="s">
        <v>72</v>
      </c>
      <c r="G6435" s="21">
        <v>4</v>
      </c>
      <c r="H6435" s="21">
        <v>539</v>
      </c>
    </row>
    <row r="6436" spans="1:8" x14ac:dyDescent="0.25">
      <c r="A6436" s="21">
        <v>2035</v>
      </c>
      <c r="B6436" s="21">
        <v>5</v>
      </c>
      <c r="C6436" s="21">
        <v>4</v>
      </c>
      <c r="D6436" s="21" t="s">
        <v>78</v>
      </c>
      <c r="E6436" s="21" t="s">
        <v>76</v>
      </c>
      <c r="F6436" s="21" t="s">
        <v>71</v>
      </c>
      <c r="G6436" s="21">
        <v>0</v>
      </c>
      <c r="H6436" s="21">
        <v>143</v>
      </c>
    </row>
    <row r="6437" spans="1:8" x14ac:dyDescent="0.25">
      <c r="A6437" s="21">
        <v>2035</v>
      </c>
      <c r="B6437" s="21">
        <v>5</v>
      </c>
      <c r="C6437" s="21">
        <v>4</v>
      </c>
      <c r="D6437" s="21" t="s">
        <v>78</v>
      </c>
      <c r="E6437" s="21" t="s">
        <v>76</v>
      </c>
      <c r="F6437" s="21" t="s">
        <v>71</v>
      </c>
      <c r="G6437" s="21">
        <v>1</v>
      </c>
      <c r="H6437" s="21">
        <v>277</v>
      </c>
    </row>
    <row r="6438" spans="1:8" x14ac:dyDescent="0.25">
      <c r="A6438" s="21">
        <v>2035</v>
      </c>
      <c r="B6438" s="21">
        <v>5</v>
      </c>
      <c r="C6438" s="21">
        <v>4</v>
      </c>
      <c r="D6438" s="21" t="s">
        <v>78</v>
      </c>
      <c r="E6438" s="21" t="s">
        <v>76</v>
      </c>
      <c r="F6438" s="21" t="s">
        <v>71</v>
      </c>
      <c r="G6438" s="21">
        <v>2</v>
      </c>
      <c r="H6438" s="21">
        <v>514</v>
      </c>
    </row>
    <row r="6439" spans="1:8" x14ac:dyDescent="0.25">
      <c r="A6439" s="21">
        <v>2035</v>
      </c>
      <c r="B6439" s="21">
        <v>5</v>
      </c>
      <c r="C6439" s="21">
        <v>4</v>
      </c>
      <c r="D6439" s="21" t="s">
        <v>78</v>
      </c>
      <c r="E6439" s="21" t="s">
        <v>76</v>
      </c>
      <c r="F6439" s="21" t="s">
        <v>71</v>
      </c>
      <c r="G6439" s="21">
        <v>3</v>
      </c>
      <c r="H6439" s="21">
        <v>234</v>
      </c>
    </row>
    <row r="6440" spans="1:8" x14ac:dyDescent="0.25">
      <c r="A6440" s="21">
        <v>2035</v>
      </c>
      <c r="B6440" s="21">
        <v>5</v>
      </c>
      <c r="C6440" s="21">
        <v>4</v>
      </c>
      <c r="D6440" s="21" t="s">
        <v>78</v>
      </c>
      <c r="E6440" s="21" t="s">
        <v>76</v>
      </c>
      <c r="F6440" s="21" t="s">
        <v>71</v>
      </c>
      <c r="G6440" s="21">
        <v>4</v>
      </c>
      <c r="H6440" s="21">
        <v>138</v>
      </c>
    </row>
    <row r="6441" spans="1:8" x14ac:dyDescent="0.25">
      <c r="A6441" s="21">
        <v>2035</v>
      </c>
      <c r="B6441" s="21">
        <v>5</v>
      </c>
      <c r="C6441" s="21">
        <v>4</v>
      </c>
      <c r="D6441" s="21" t="s">
        <v>78</v>
      </c>
      <c r="E6441" s="21" t="s">
        <v>76</v>
      </c>
      <c r="F6441" s="21" t="s">
        <v>72</v>
      </c>
      <c r="G6441" s="21">
        <v>0</v>
      </c>
      <c r="H6441" s="21">
        <v>231</v>
      </c>
    </row>
    <row r="6442" spans="1:8" x14ac:dyDescent="0.25">
      <c r="A6442" s="21">
        <v>2035</v>
      </c>
      <c r="B6442" s="21">
        <v>5</v>
      </c>
      <c r="C6442" s="21">
        <v>4</v>
      </c>
      <c r="D6442" s="21" t="s">
        <v>78</v>
      </c>
      <c r="E6442" s="21" t="s">
        <v>76</v>
      </c>
      <c r="F6442" s="21" t="s">
        <v>72</v>
      </c>
      <c r="G6442" s="21">
        <v>1</v>
      </c>
      <c r="H6442" s="21">
        <v>282</v>
      </c>
    </row>
    <row r="6443" spans="1:8" x14ac:dyDescent="0.25">
      <c r="A6443" s="21">
        <v>2035</v>
      </c>
      <c r="B6443" s="21">
        <v>5</v>
      </c>
      <c r="C6443" s="21">
        <v>4</v>
      </c>
      <c r="D6443" s="21" t="s">
        <v>78</v>
      </c>
      <c r="E6443" s="21" t="s">
        <v>76</v>
      </c>
      <c r="F6443" s="21" t="s">
        <v>72</v>
      </c>
      <c r="G6443" s="21">
        <v>2</v>
      </c>
      <c r="H6443" s="21">
        <v>415</v>
      </c>
    </row>
    <row r="6444" spans="1:8" x14ac:dyDescent="0.25">
      <c r="A6444" s="21">
        <v>2035</v>
      </c>
      <c r="B6444" s="21">
        <v>5</v>
      </c>
      <c r="C6444" s="21">
        <v>4</v>
      </c>
      <c r="D6444" s="21" t="s">
        <v>78</v>
      </c>
      <c r="E6444" s="21" t="s">
        <v>76</v>
      </c>
      <c r="F6444" s="21" t="s">
        <v>72</v>
      </c>
      <c r="G6444" s="21">
        <v>3</v>
      </c>
      <c r="H6444" s="21">
        <v>205</v>
      </c>
    </row>
    <row r="6445" spans="1:8" x14ac:dyDescent="0.25">
      <c r="A6445" s="21">
        <v>2035</v>
      </c>
      <c r="B6445" s="21">
        <v>5</v>
      </c>
      <c r="C6445" s="21">
        <v>4</v>
      </c>
      <c r="D6445" s="21" t="s">
        <v>78</v>
      </c>
      <c r="E6445" s="21" t="s">
        <v>76</v>
      </c>
      <c r="F6445" s="21" t="s">
        <v>72</v>
      </c>
      <c r="G6445" s="21">
        <v>4</v>
      </c>
      <c r="H6445" s="21">
        <v>104</v>
      </c>
    </row>
    <row r="6446" spans="1:8" x14ac:dyDescent="0.25">
      <c r="A6446" s="21">
        <v>2035</v>
      </c>
      <c r="B6446" s="21">
        <v>5</v>
      </c>
      <c r="C6446" s="21">
        <v>5</v>
      </c>
      <c r="D6446" s="21" t="s">
        <v>75</v>
      </c>
      <c r="E6446" s="21" t="s">
        <v>70</v>
      </c>
      <c r="F6446" s="21" t="s">
        <v>71</v>
      </c>
      <c r="G6446" s="21">
        <v>0</v>
      </c>
      <c r="H6446" s="21">
        <v>494</v>
      </c>
    </row>
    <row r="6447" spans="1:8" x14ac:dyDescent="0.25">
      <c r="A6447" s="21">
        <v>2035</v>
      </c>
      <c r="B6447" s="21">
        <v>5</v>
      </c>
      <c r="C6447" s="21">
        <v>5</v>
      </c>
      <c r="D6447" s="21" t="s">
        <v>75</v>
      </c>
      <c r="E6447" s="21" t="s">
        <v>70</v>
      </c>
      <c r="F6447" s="21" t="s">
        <v>71</v>
      </c>
      <c r="G6447" s="21">
        <v>1</v>
      </c>
      <c r="H6447" s="21">
        <v>7768</v>
      </c>
    </row>
    <row r="6448" spans="1:8" x14ac:dyDescent="0.25">
      <c r="A6448" s="21">
        <v>2035</v>
      </c>
      <c r="B6448" s="21">
        <v>5</v>
      </c>
      <c r="C6448" s="21">
        <v>5</v>
      </c>
      <c r="D6448" s="21" t="s">
        <v>75</v>
      </c>
      <c r="E6448" s="21" t="s">
        <v>70</v>
      </c>
      <c r="F6448" s="21" t="s">
        <v>71</v>
      </c>
      <c r="G6448" s="21">
        <v>2</v>
      </c>
      <c r="H6448" s="21">
        <v>24894</v>
      </c>
    </row>
    <row r="6449" spans="1:8" x14ac:dyDescent="0.25">
      <c r="A6449" s="21">
        <v>2035</v>
      </c>
      <c r="B6449" s="21">
        <v>5</v>
      </c>
      <c r="C6449" s="21">
        <v>5</v>
      </c>
      <c r="D6449" s="21" t="s">
        <v>75</v>
      </c>
      <c r="E6449" s="21" t="s">
        <v>70</v>
      </c>
      <c r="F6449" s="21" t="s">
        <v>71</v>
      </c>
      <c r="G6449" s="21">
        <v>3</v>
      </c>
      <c r="H6449" s="21">
        <v>11842</v>
      </c>
    </row>
    <row r="6450" spans="1:8" x14ac:dyDescent="0.25">
      <c r="A6450" s="21">
        <v>2035</v>
      </c>
      <c r="B6450" s="21">
        <v>5</v>
      </c>
      <c r="C6450" s="21">
        <v>5</v>
      </c>
      <c r="D6450" s="21" t="s">
        <v>75</v>
      </c>
      <c r="E6450" s="21" t="s">
        <v>70</v>
      </c>
      <c r="F6450" s="21" t="s">
        <v>71</v>
      </c>
      <c r="G6450" s="21">
        <v>4</v>
      </c>
      <c r="H6450" s="21">
        <v>6812</v>
      </c>
    </row>
    <row r="6451" spans="1:8" x14ac:dyDescent="0.25">
      <c r="A6451" s="21">
        <v>2035</v>
      </c>
      <c r="B6451" s="21">
        <v>5</v>
      </c>
      <c r="C6451" s="21">
        <v>5</v>
      </c>
      <c r="D6451" s="21" t="s">
        <v>75</v>
      </c>
      <c r="E6451" s="21" t="s">
        <v>70</v>
      </c>
      <c r="F6451" s="21" t="s">
        <v>72</v>
      </c>
      <c r="G6451" s="21">
        <v>0</v>
      </c>
      <c r="H6451" s="21">
        <v>338</v>
      </c>
    </row>
    <row r="6452" spans="1:8" x14ac:dyDescent="0.25">
      <c r="A6452" s="21">
        <v>2035</v>
      </c>
      <c r="B6452" s="21">
        <v>5</v>
      </c>
      <c r="C6452" s="21">
        <v>5</v>
      </c>
      <c r="D6452" s="21" t="s">
        <v>75</v>
      </c>
      <c r="E6452" s="21" t="s">
        <v>70</v>
      </c>
      <c r="F6452" s="21" t="s">
        <v>72</v>
      </c>
      <c r="G6452" s="21">
        <v>1</v>
      </c>
      <c r="H6452" s="21">
        <v>7381</v>
      </c>
    </row>
    <row r="6453" spans="1:8" x14ac:dyDescent="0.25">
      <c r="A6453" s="21">
        <v>2035</v>
      </c>
      <c r="B6453" s="21">
        <v>5</v>
      </c>
      <c r="C6453" s="21">
        <v>5</v>
      </c>
      <c r="D6453" s="21" t="s">
        <v>75</v>
      </c>
      <c r="E6453" s="21" t="s">
        <v>70</v>
      </c>
      <c r="F6453" s="21" t="s">
        <v>72</v>
      </c>
      <c r="G6453" s="21">
        <v>2</v>
      </c>
      <c r="H6453" s="21">
        <v>21075</v>
      </c>
    </row>
    <row r="6454" spans="1:8" x14ac:dyDescent="0.25">
      <c r="A6454" s="21">
        <v>2035</v>
      </c>
      <c r="B6454" s="21">
        <v>5</v>
      </c>
      <c r="C6454" s="21">
        <v>5</v>
      </c>
      <c r="D6454" s="21" t="s">
        <v>75</v>
      </c>
      <c r="E6454" s="21" t="s">
        <v>70</v>
      </c>
      <c r="F6454" s="21" t="s">
        <v>72</v>
      </c>
      <c r="G6454" s="21">
        <v>3</v>
      </c>
      <c r="H6454" s="21">
        <v>10097</v>
      </c>
    </row>
    <row r="6455" spans="1:8" x14ac:dyDescent="0.25">
      <c r="A6455" s="21">
        <v>2035</v>
      </c>
      <c r="B6455" s="21">
        <v>5</v>
      </c>
      <c r="C6455" s="21">
        <v>5</v>
      </c>
      <c r="D6455" s="21" t="s">
        <v>75</v>
      </c>
      <c r="E6455" s="21" t="s">
        <v>70</v>
      </c>
      <c r="F6455" s="21" t="s">
        <v>72</v>
      </c>
      <c r="G6455" s="21">
        <v>4</v>
      </c>
      <c r="H6455" s="21">
        <v>4815</v>
      </c>
    </row>
    <row r="6456" spans="1:8" x14ac:dyDescent="0.25">
      <c r="A6456" s="21">
        <v>2035</v>
      </c>
      <c r="B6456" s="21">
        <v>5</v>
      </c>
      <c r="C6456" s="21">
        <v>5</v>
      </c>
      <c r="D6456" s="21" t="s">
        <v>75</v>
      </c>
      <c r="E6456" s="21" t="s">
        <v>74</v>
      </c>
      <c r="F6456" s="21" t="s">
        <v>71</v>
      </c>
      <c r="G6456" s="21">
        <v>0</v>
      </c>
      <c r="H6456" s="21">
        <v>3115</v>
      </c>
    </row>
    <row r="6457" spans="1:8" x14ac:dyDescent="0.25">
      <c r="A6457" s="21">
        <v>2035</v>
      </c>
      <c r="B6457" s="21">
        <v>5</v>
      </c>
      <c r="C6457" s="21">
        <v>5</v>
      </c>
      <c r="D6457" s="21" t="s">
        <v>75</v>
      </c>
      <c r="E6457" s="21" t="s">
        <v>74</v>
      </c>
      <c r="F6457" s="21" t="s">
        <v>71</v>
      </c>
      <c r="G6457" s="21">
        <v>1</v>
      </c>
      <c r="H6457" s="21">
        <v>5695</v>
      </c>
    </row>
    <row r="6458" spans="1:8" x14ac:dyDescent="0.25">
      <c r="A6458" s="21">
        <v>2035</v>
      </c>
      <c r="B6458" s="21">
        <v>5</v>
      </c>
      <c r="C6458" s="21">
        <v>5</v>
      </c>
      <c r="D6458" s="21" t="s">
        <v>75</v>
      </c>
      <c r="E6458" s="21" t="s">
        <v>74</v>
      </c>
      <c r="F6458" s="21" t="s">
        <v>71</v>
      </c>
      <c r="G6458" s="21">
        <v>2</v>
      </c>
      <c r="H6458" s="21">
        <v>8014</v>
      </c>
    </row>
    <row r="6459" spans="1:8" x14ac:dyDescent="0.25">
      <c r="A6459" s="21">
        <v>2035</v>
      </c>
      <c r="B6459" s="21">
        <v>5</v>
      </c>
      <c r="C6459" s="21">
        <v>5</v>
      </c>
      <c r="D6459" s="21" t="s">
        <v>75</v>
      </c>
      <c r="E6459" s="21" t="s">
        <v>74</v>
      </c>
      <c r="F6459" s="21" t="s">
        <v>71</v>
      </c>
      <c r="G6459" s="21">
        <v>3</v>
      </c>
      <c r="H6459" s="21">
        <v>3182</v>
      </c>
    </row>
    <row r="6460" spans="1:8" x14ac:dyDescent="0.25">
      <c r="A6460" s="21">
        <v>2035</v>
      </c>
      <c r="B6460" s="21">
        <v>5</v>
      </c>
      <c r="C6460" s="21">
        <v>5</v>
      </c>
      <c r="D6460" s="21" t="s">
        <v>75</v>
      </c>
      <c r="E6460" s="21" t="s">
        <v>74</v>
      </c>
      <c r="F6460" s="21" t="s">
        <v>71</v>
      </c>
      <c r="G6460" s="21">
        <v>4</v>
      </c>
      <c r="H6460" s="21">
        <v>2018</v>
      </c>
    </row>
    <row r="6461" spans="1:8" x14ac:dyDescent="0.25">
      <c r="A6461" s="21">
        <v>2035</v>
      </c>
      <c r="B6461" s="21">
        <v>5</v>
      </c>
      <c r="C6461" s="21">
        <v>5</v>
      </c>
      <c r="D6461" s="21" t="s">
        <v>75</v>
      </c>
      <c r="E6461" s="21" t="s">
        <v>74</v>
      </c>
      <c r="F6461" s="21" t="s">
        <v>72</v>
      </c>
      <c r="G6461" s="21">
        <v>0</v>
      </c>
      <c r="H6461" s="21">
        <v>523</v>
      </c>
    </row>
    <row r="6462" spans="1:8" x14ac:dyDescent="0.25">
      <c r="A6462" s="21">
        <v>2035</v>
      </c>
      <c r="B6462" s="21">
        <v>5</v>
      </c>
      <c r="C6462" s="21">
        <v>5</v>
      </c>
      <c r="D6462" s="21" t="s">
        <v>75</v>
      </c>
      <c r="E6462" s="21" t="s">
        <v>74</v>
      </c>
      <c r="F6462" s="21" t="s">
        <v>72</v>
      </c>
      <c r="G6462" s="21">
        <v>1</v>
      </c>
      <c r="H6462" s="21">
        <v>438</v>
      </c>
    </row>
    <row r="6463" spans="1:8" x14ac:dyDescent="0.25">
      <c r="A6463" s="21">
        <v>2035</v>
      </c>
      <c r="B6463" s="21">
        <v>5</v>
      </c>
      <c r="C6463" s="21">
        <v>5</v>
      </c>
      <c r="D6463" s="21" t="s">
        <v>75</v>
      </c>
      <c r="E6463" s="21" t="s">
        <v>74</v>
      </c>
      <c r="F6463" s="21" t="s">
        <v>72</v>
      </c>
      <c r="G6463" s="21">
        <v>2</v>
      </c>
      <c r="H6463" s="21">
        <v>595</v>
      </c>
    </row>
    <row r="6464" spans="1:8" x14ac:dyDescent="0.25">
      <c r="A6464" s="21">
        <v>2035</v>
      </c>
      <c r="B6464" s="21">
        <v>5</v>
      </c>
      <c r="C6464" s="21">
        <v>5</v>
      </c>
      <c r="D6464" s="21" t="s">
        <v>75</v>
      </c>
      <c r="E6464" s="21" t="s">
        <v>74</v>
      </c>
      <c r="F6464" s="21" t="s">
        <v>72</v>
      </c>
      <c r="G6464" s="21">
        <v>3</v>
      </c>
      <c r="H6464" s="21">
        <v>281</v>
      </c>
    </row>
    <row r="6465" spans="1:8" x14ac:dyDescent="0.25">
      <c r="A6465" s="21">
        <v>2035</v>
      </c>
      <c r="B6465" s="21">
        <v>5</v>
      </c>
      <c r="C6465" s="21">
        <v>5</v>
      </c>
      <c r="D6465" s="21" t="s">
        <v>75</v>
      </c>
      <c r="E6465" s="21" t="s">
        <v>74</v>
      </c>
      <c r="F6465" s="21" t="s">
        <v>72</v>
      </c>
      <c r="G6465" s="21">
        <v>4</v>
      </c>
      <c r="H6465" s="21">
        <v>185</v>
      </c>
    </row>
    <row r="6466" spans="1:8" x14ac:dyDescent="0.25">
      <c r="A6466" s="21">
        <v>2035</v>
      </c>
      <c r="B6466" s="21">
        <v>5</v>
      </c>
      <c r="C6466" s="21">
        <v>5</v>
      </c>
      <c r="D6466" s="21" t="s">
        <v>75</v>
      </c>
      <c r="E6466" s="21" t="s">
        <v>73</v>
      </c>
      <c r="F6466" s="21" t="s">
        <v>71</v>
      </c>
      <c r="G6466" s="21">
        <v>0</v>
      </c>
      <c r="H6466" s="21">
        <v>1132</v>
      </c>
    </row>
    <row r="6467" spans="1:8" x14ac:dyDescent="0.25">
      <c r="A6467" s="21">
        <v>2035</v>
      </c>
      <c r="B6467" s="21">
        <v>5</v>
      </c>
      <c r="C6467" s="21">
        <v>5</v>
      </c>
      <c r="D6467" s="21" t="s">
        <v>75</v>
      </c>
      <c r="E6467" s="21" t="s">
        <v>73</v>
      </c>
      <c r="F6467" s="21" t="s">
        <v>71</v>
      </c>
      <c r="G6467" s="21">
        <v>1</v>
      </c>
      <c r="H6467" s="21">
        <v>21630</v>
      </c>
    </row>
    <row r="6468" spans="1:8" x14ac:dyDescent="0.25">
      <c r="A6468" s="21">
        <v>2035</v>
      </c>
      <c r="B6468" s="21">
        <v>5</v>
      </c>
      <c r="C6468" s="21">
        <v>5</v>
      </c>
      <c r="D6468" s="21" t="s">
        <v>75</v>
      </c>
      <c r="E6468" s="21" t="s">
        <v>73</v>
      </c>
      <c r="F6468" s="21" t="s">
        <v>71</v>
      </c>
      <c r="G6468" s="21">
        <v>2</v>
      </c>
      <c r="H6468" s="21">
        <v>45717</v>
      </c>
    </row>
    <row r="6469" spans="1:8" x14ac:dyDescent="0.25">
      <c r="A6469" s="21">
        <v>2035</v>
      </c>
      <c r="B6469" s="21">
        <v>5</v>
      </c>
      <c r="C6469" s="21">
        <v>5</v>
      </c>
      <c r="D6469" s="21" t="s">
        <v>75</v>
      </c>
      <c r="E6469" s="21" t="s">
        <v>73</v>
      </c>
      <c r="F6469" s="21" t="s">
        <v>71</v>
      </c>
      <c r="G6469" s="21">
        <v>3</v>
      </c>
      <c r="H6469" s="21">
        <v>24848</v>
      </c>
    </row>
    <row r="6470" spans="1:8" x14ac:dyDescent="0.25">
      <c r="A6470" s="21">
        <v>2035</v>
      </c>
      <c r="B6470" s="21">
        <v>5</v>
      </c>
      <c r="C6470" s="21">
        <v>5</v>
      </c>
      <c r="D6470" s="21" t="s">
        <v>75</v>
      </c>
      <c r="E6470" s="21" t="s">
        <v>73</v>
      </c>
      <c r="F6470" s="21" t="s">
        <v>71</v>
      </c>
      <c r="G6470" s="21">
        <v>4</v>
      </c>
      <c r="H6470" s="21">
        <v>18418</v>
      </c>
    </row>
    <row r="6471" spans="1:8" x14ac:dyDescent="0.25">
      <c r="A6471" s="21">
        <v>2035</v>
      </c>
      <c r="B6471" s="21">
        <v>5</v>
      </c>
      <c r="C6471" s="21">
        <v>5</v>
      </c>
      <c r="D6471" s="21" t="s">
        <v>75</v>
      </c>
      <c r="E6471" s="21" t="s">
        <v>73</v>
      </c>
      <c r="F6471" s="21" t="s">
        <v>72</v>
      </c>
      <c r="G6471" s="21">
        <v>0</v>
      </c>
      <c r="H6471" s="21">
        <v>354</v>
      </c>
    </row>
    <row r="6472" spans="1:8" x14ac:dyDescent="0.25">
      <c r="A6472" s="21">
        <v>2035</v>
      </c>
      <c r="B6472" s="21">
        <v>5</v>
      </c>
      <c r="C6472" s="21">
        <v>5</v>
      </c>
      <c r="D6472" s="21" t="s">
        <v>75</v>
      </c>
      <c r="E6472" s="21" t="s">
        <v>73</v>
      </c>
      <c r="F6472" s="21" t="s">
        <v>72</v>
      </c>
      <c r="G6472" s="21">
        <v>1</v>
      </c>
      <c r="H6472" s="21">
        <v>1599</v>
      </c>
    </row>
    <row r="6473" spans="1:8" x14ac:dyDescent="0.25">
      <c r="A6473" s="21">
        <v>2035</v>
      </c>
      <c r="B6473" s="21">
        <v>5</v>
      </c>
      <c r="C6473" s="21">
        <v>5</v>
      </c>
      <c r="D6473" s="21" t="s">
        <v>75</v>
      </c>
      <c r="E6473" s="21" t="s">
        <v>73</v>
      </c>
      <c r="F6473" s="21" t="s">
        <v>72</v>
      </c>
      <c r="G6473" s="21">
        <v>2</v>
      </c>
      <c r="H6473" s="21">
        <v>4839</v>
      </c>
    </row>
    <row r="6474" spans="1:8" x14ac:dyDescent="0.25">
      <c r="A6474" s="21">
        <v>2035</v>
      </c>
      <c r="B6474" s="21">
        <v>5</v>
      </c>
      <c r="C6474" s="21">
        <v>5</v>
      </c>
      <c r="D6474" s="21" t="s">
        <v>75</v>
      </c>
      <c r="E6474" s="21" t="s">
        <v>73</v>
      </c>
      <c r="F6474" s="21" t="s">
        <v>72</v>
      </c>
      <c r="G6474" s="21">
        <v>3</v>
      </c>
      <c r="H6474" s="21">
        <v>2782</v>
      </c>
    </row>
    <row r="6475" spans="1:8" x14ac:dyDescent="0.25">
      <c r="A6475" s="21">
        <v>2035</v>
      </c>
      <c r="B6475" s="21">
        <v>5</v>
      </c>
      <c r="C6475" s="21">
        <v>5</v>
      </c>
      <c r="D6475" s="21" t="s">
        <v>75</v>
      </c>
      <c r="E6475" s="21" t="s">
        <v>73</v>
      </c>
      <c r="F6475" s="21" t="s">
        <v>72</v>
      </c>
      <c r="G6475" s="21">
        <v>4</v>
      </c>
      <c r="H6475" s="21">
        <v>1729</v>
      </c>
    </row>
    <row r="6476" spans="1:8" x14ac:dyDescent="0.25">
      <c r="A6476" s="21">
        <v>2035</v>
      </c>
      <c r="B6476" s="21">
        <v>5</v>
      </c>
      <c r="C6476" s="21">
        <v>5</v>
      </c>
      <c r="D6476" s="21" t="s">
        <v>75</v>
      </c>
      <c r="E6476" s="21" t="s">
        <v>76</v>
      </c>
      <c r="F6476" s="21" t="s">
        <v>71</v>
      </c>
      <c r="G6476" s="21">
        <v>0</v>
      </c>
      <c r="H6476" s="21">
        <v>2463</v>
      </c>
    </row>
    <row r="6477" spans="1:8" x14ac:dyDescent="0.25">
      <c r="A6477" s="21">
        <v>2035</v>
      </c>
      <c r="B6477" s="21">
        <v>5</v>
      </c>
      <c r="C6477" s="21">
        <v>5</v>
      </c>
      <c r="D6477" s="21" t="s">
        <v>75</v>
      </c>
      <c r="E6477" s="21" t="s">
        <v>76</v>
      </c>
      <c r="F6477" s="21" t="s">
        <v>71</v>
      </c>
      <c r="G6477" s="21">
        <v>1</v>
      </c>
      <c r="H6477" s="21">
        <v>4605</v>
      </c>
    </row>
    <row r="6478" spans="1:8" x14ac:dyDescent="0.25">
      <c r="A6478" s="21">
        <v>2035</v>
      </c>
      <c r="B6478" s="21">
        <v>5</v>
      </c>
      <c r="C6478" s="21">
        <v>5</v>
      </c>
      <c r="D6478" s="21" t="s">
        <v>75</v>
      </c>
      <c r="E6478" s="21" t="s">
        <v>76</v>
      </c>
      <c r="F6478" s="21" t="s">
        <v>71</v>
      </c>
      <c r="G6478" s="21">
        <v>2</v>
      </c>
      <c r="H6478" s="21">
        <v>6023</v>
      </c>
    </row>
    <row r="6479" spans="1:8" x14ac:dyDescent="0.25">
      <c r="A6479" s="21">
        <v>2035</v>
      </c>
      <c r="B6479" s="21">
        <v>5</v>
      </c>
      <c r="C6479" s="21">
        <v>5</v>
      </c>
      <c r="D6479" s="21" t="s">
        <v>75</v>
      </c>
      <c r="E6479" s="21" t="s">
        <v>76</v>
      </c>
      <c r="F6479" s="21" t="s">
        <v>71</v>
      </c>
      <c r="G6479" s="21">
        <v>3</v>
      </c>
      <c r="H6479" s="21">
        <v>2371</v>
      </c>
    </row>
    <row r="6480" spans="1:8" x14ac:dyDescent="0.25">
      <c r="A6480" s="21">
        <v>2035</v>
      </c>
      <c r="B6480" s="21">
        <v>5</v>
      </c>
      <c r="C6480" s="21">
        <v>5</v>
      </c>
      <c r="D6480" s="21" t="s">
        <v>75</v>
      </c>
      <c r="E6480" s="21" t="s">
        <v>76</v>
      </c>
      <c r="F6480" s="21" t="s">
        <v>71</v>
      </c>
      <c r="G6480" s="21">
        <v>4</v>
      </c>
      <c r="H6480" s="21">
        <v>1313</v>
      </c>
    </row>
    <row r="6481" spans="1:8" x14ac:dyDescent="0.25">
      <c r="A6481" s="21">
        <v>2035</v>
      </c>
      <c r="B6481" s="21">
        <v>5</v>
      </c>
      <c r="C6481" s="21">
        <v>5</v>
      </c>
      <c r="D6481" s="21" t="s">
        <v>75</v>
      </c>
      <c r="E6481" s="21" t="s">
        <v>76</v>
      </c>
      <c r="F6481" s="21" t="s">
        <v>72</v>
      </c>
      <c r="G6481" s="21">
        <v>0</v>
      </c>
      <c r="H6481" s="21">
        <v>780</v>
      </c>
    </row>
    <row r="6482" spans="1:8" x14ac:dyDescent="0.25">
      <c r="A6482" s="21">
        <v>2035</v>
      </c>
      <c r="B6482" s="21">
        <v>5</v>
      </c>
      <c r="C6482" s="21">
        <v>5</v>
      </c>
      <c r="D6482" s="21" t="s">
        <v>75</v>
      </c>
      <c r="E6482" s="21" t="s">
        <v>76</v>
      </c>
      <c r="F6482" s="21" t="s">
        <v>72</v>
      </c>
      <c r="G6482" s="21">
        <v>1</v>
      </c>
      <c r="H6482" s="21">
        <v>748</v>
      </c>
    </row>
    <row r="6483" spans="1:8" x14ac:dyDescent="0.25">
      <c r="A6483" s="21">
        <v>2035</v>
      </c>
      <c r="B6483" s="21">
        <v>5</v>
      </c>
      <c r="C6483" s="21">
        <v>5</v>
      </c>
      <c r="D6483" s="21" t="s">
        <v>75</v>
      </c>
      <c r="E6483" s="21" t="s">
        <v>76</v>
      </c>
      <c r="F6483" s="21" t="s">
        <v>72</v>
      </c>
      <c r="G6483" s="21">
        <v>2</v>
      </c>
      <c r="H6483" s="21">
        <v>931</v>
      </c>
    </row>
    <row r="6484" spans="1:8" x14ac:dyDescent="0.25">
      <c r="A6484" s="21">
        <v>2035</v>
      </c>
      <c r="B6484" s="21">
        <v>5</v>
      </c>
      <c r="C6484" s="21">
        <v>5</v>
      </c>
      <c r="D6484" s="21" t="s">
        <v>75</v>
      </c>
      <c r="E6484" s="21" t="s">
        <v>76</v>
      </c>
      <c r="F6484" s="21" t="s">
        <v>72</v>
      </c>
      <c r="G6484" s="21">
        <v>3</v>
      </c>
      <c r="H6484" s="21">
        <v>414</v>
      </c>
    </row>
    <row r="6485" spans="1:8" x14ac:dyDescent="0.25">
      <c r="A6485" s="21">
        <v>2035</v>
      </c>
      <c r="B6485" s="21">
        <v>5</v>
      </c>
      <c r="C6485" s="21">
        <v>5</v>
      </c>
      <c r="D6485" s="21" t="s">
        <v>75</v>
      </c>
      <c r="E6485" s="21" t="s">
        <v>76</v>
      </c>
      <c r="F6485" s="21" t="s">
        <v>72</v>
      </c>
      <c r="G6485" s="21">
        <v>4</v>
      </c>
      <c r="H6485" s="21">
        <v>221</v>
      </c>
    </row>
    <row r="6486" spans="1:8" x14ac:dyDescent="0.25">
      <c r="A6486" s="21">
        <v>2035</v>
      </c>
      <c r="B6486" s="21">
        <v>5</v>
      </c>
      <c r="C6486" s="21">
        <v>5</v>
      </c>
      <c r="D6486" s="21" t="s">
        <v>69</v>
      </c>
      <c r="E6486" s="21" t="s">
        <v>70</v>
      </c>
      <c r="F6486" s="21" t="s">
        <v>71</v>
      </c>
      <c r="G6486" s="21">
        <v>0</v>
      </c>
      <c r="H6486" s="21">
        <v>3</v>
      </c>
    </row>
    <row r="6487" spans="1:8" x14ac:dyDescent="0.25">
      <c r="A6487" s="21">
        <v>2035</v>
      </c>
      <c r="B6487" s="21">
        <v>5</v>
      </c>
      <c r="C6487" s="21">
        <v>5</v>
      </c>
      <c r="D6487" s="21" t="s">
        <v>69</v>
      </c>
      <c r="E6487" s="21" t="s">
        <v>70</v>
      </c>
      <c r="F6487" s="21" t="s">
        <v>71</v>
      </c>
      <c r="G6487" s="21">
        <v>1</v>
      </c>
      <c r="H6487" s="21">
        <v>216</v>
      </c>
    </row>
    <row r="6488" spans="1:8" x14ac:dyDescent="0.25">
      <c r="A6488" s="21">
        <v>2035</v>
      </c>
      <c r="B6488" s="21">
        <v>5</v>
      </c>
      <c r="C6488" s="21">
        <v>5</v>
      </c>
      <c r="D6488" s="21" t="s">
        <v>69</v>
      </c>
      <c r="E6488" s="21" t="s">
        <v>70</v>
      </c>
      <c r="F6488" s="21" t="s">
        <v>71</v>
      </c>
      <c r="G6488" s="21">
        <v>2</v>
      </c>
      <c r="H6488" s="21">
        <v>781</v>
      </c>
    </row>
    <row r="6489" spans="1:8" x14ac:dyDescent="0.25">
      <c r="A6489" s="21">
        <v>2035</v>
      </c>
      <c r="B6489" s="21">
        <v>5</v>
      </c>
      <c r="C6489" s="21">
        <v>5</v>
      </c>
      <c r="D6489" s="21" t="s">
        <v>69</v>
      </c>
      <c r="E6489" s="21" t="s">
        <v>70</v>
      </c>
      <c r="F6489" s="21" t="s">
        <v>71</v>
      </c>
      <c r="G6489" s="21">
        <v>3</v>
      </c>
      <c r="H6489" s="21">
        <v>367</v>
      </c>
    </row>
    <row r="6490" spans="1:8" x14ac:dyDescent="0.25">
      <c r="A6490" s="21">
        <v>2035</v>
      </c>
      <c r="B6490" s="21">
        <v>5</v>
      </c>
      <c r="C6490" s="21">
        <v>5</v>
      </c>
      <c r="D6490" s="21" t="s">
        <v>69</v>
      </c>
      <c r="E6490" s="21" t="s">
        <v>70</v>
      </c>
      <c r="F6490" s="21" t="s">
        <v>71</v>
      </c>
      <c r="G6490" s="21">
        <v>4</v>
      </c>
      <c r="H6490" s="21">
        <v>208</v>
      </c>
    </row>
    <row r="6491" spans="1:8" x14ac:dyDescent="0.25">
      <c r="A6491" s="21">
        <v>2035</v>
      </c>
      <c r="B6491" s="21">
        <v>5</v>
      </c>
      <c r="C6491" s="21">
        <v>5</v>
      </c>
      <c r="D6491" s="21" t="s">
        <v>69</v>
      </c>
      <c r="E6491" s="21" t="s">
        <v>70</v>
      </c>
      <c r="F6491" s="21" t="s">
        <v>72</v>
      </c>
      <c r="G6491" s="21">
        <v>0</v>
      </c>
      <c r="H6491" s="21">
        <v>92</v>
      </c>
    </row>
    <row r="6492" spans="1:8" x14ac:dyDescent="0.25">
      <c r="A6492" s="21">
        <v>2035</v>
      </c>
      <c r="B6492" s="21">
        <v>5</v>
      </c>
      <c r="C6492" s="21">
        <v>5</v>
      </c>
      <c r="D6492" s="21" t="s">
        <v>69</v>
      </c>
      <c r="E6492" s="21" t="s">
        <v>70</v>
      </c>
      <c r="F6492" s="21" t="s">
        <v>72</v>
      </c>
      <c r="G6492" s="21">
        <v>1</v>
      </c>
      <c r="H6492" s="21">
        <v>1474</v>
      </c>
    </row>
    <row r="6493" spans="1:8" x14ac:dyDescent="0.25">
      <c r="A6493" s="21">
        <v>2035</v>
      </c>
      <c r="B6493" s="21">
        <v>5</v>
      </c>
      <c r="C6493" s="21">
        <v>5</v>
      </c>
      <c r="D6493" s="21" t="s">
        <v>69</v>
      </c>
      <c r="E6493" s="21" t="s">
        <v>70</v>
      </c>
      <c r="F6493" s="21" t="s">
        <v>72</v>
      </c>
      <c r="G6493" s="21">
        <v>2</v>
      </c>
      <c r="H6493" s="21">
        <v>4301</v>
      </c>
    </row>
    <row r="6494" spans="1:8" x14ac:dyDescent="0.25">
      <c r="A6494" s="21">
        <v>2035</v>
      </c>
      <c r="B6494" s="21">
        <v>5</v>
      </c>
      <c r="C6494" s="21">
        <v>5</v>
      </c>
      <c r="D6494" s="21" t="s">
        <v>69</v>
      </c>
      <c r="E6494" s="21" t="s">
        <v>70</v>
      </c>
      <c r="F6494" s="21" t="s">
        <v>72</v>
      </c>
      <c r="G6494" s="21">
        <v>3</v>
      </c>
      <c r="H6494" s="21">
        <v>2034</v>
      </c>
    </row>
    <row r="6495" spans="1:8" x14ac:dyDescent="0.25">
      <c r="A6495" s="21">
        <v>2035</v>
      </c>
      <c r="B6495" s="21">
        <v>5</v>
      </c>
      <c r="C6495" s="21">
        <v>5</v>
      </c>
      <c r="D6495" s="21" t="s">
        <v>69</v>
      </c>
      <c r="E6495" s="21" t="s">
        <v>70</v>
      </c>
      <c r="F6495" s="21" t="s">
        <v>72</v>
      </c>
      <c r="G6495" s="21">
        <v>4</v>
      </c>
      <c r="H6495" s="21">
        <v>1055</v>
      </c>
    </row>
    <row r="6496" spans="1:8" x14ac:dyDescent="0.25">
      <c r="A6496" s="21">
        <v>2035</v>
      </c>
      <c r="B6496" s="21">
        <v>5</v>
      </c>
      <c r="C6496" s="21">
        <v>5</v>
      </c>
      <c r="D6496" s="21" t="s">
        <v>69</v>
      </c>
      <c r="E6496" s="21" t="s">
        <v>74</v>
      </c>
      <c r="F6496" s="21" t="s">
        <v>71</v>
      </c>
      <c r="G6496" s="21">
        <v>0</v>
      </c>
      <c r="H6496" s="21">
        <v>79</v>
      </c>
    </row>
    <row r="6497" spans="1:8" x14ac:dyDescent="0.25">
      <c r="A6497" s="21">
        <v>2035</v>
      </c>
      <c r="B6497" s="21">
        <v>5</v>
      </c>
      <c r="C6497" s="21">
        <v>5</v>
      </c>
      <c r="D6497" s="21" t="s">
        <v>69</v>
      </c>
      <c r="E6497" s="21" t="s">
        <v>74</v>
      </c>
      <c r="F6497" s="21" t="s">
        <v>71</v>
      </c>
      <c r="G6497" s="21">
        <v>1</v>
      </c>
      <c r="H6497" s="21">
        <v>153</v>
      </c>
    </row>
    <row r="6498" spans="1:8" x14ac:dyDescent="0.25">
      <c r="A6498" s="21">
        <v>2035</v>
      </c>
      <c r="B6498" s="21">
        <v>5</v>
      </c>
      <c r="C6498" s="21">
        <v>5</v>
      </c>
      <c r="D6498" s="21" t="s">
        <v>69</v>
      </c>
      <c r="E6498" s="21" t="s">
        <v>74</v>
      </c>
      <c r="F6498" s="21" t="s">
        <v>71</v>
      </c>
      <c r="G6498" s="21">
        <v>2</v>
      </c>
      <c r="H6498" s="21">
        <v>246</v>
      </c>
    </row>
    <row r="6499" spans="1:8" x14ac:dyDescent="0.25">
      <c r="A6499" s="21">
        <v>2035</v>
      </c>
      <c r="B6499" s="21">
        <v>5</v>
      </c>
      <c r="C6499" s="21">
        <v>5</v>
      </c>
      <c r="D6499" s="21" t="s">
        <v>69</v>
      </c>
      <c r="E6499" s="21" t="s">
        <v>74</v>
      </c>
      <c r="F6499" s="21" t="s">
        <v>71</v>
      </c>
      <c r="G6499" s="21">
        <v>3</v>
      </c>
      <c r="H6499" s="21">
        <v>92</v>
      </c>
    </row>
    <row r="6500" spans="1:8" x14ac:dyDescent="0.25">
      <c r="A6500" s="21">
        <v>2035</v>
      </c>
      <c r="B6500" s="21">
        <v>5</v>
      </c>
      <c r="C6500" s="21">
        <v>5</v>
      </c>
      <c r="D6500" s="21" t="s">
        <v>69</v>
      </c>
      <c r="E6500" s="21" t="s">
        <v>74</v>
      </c>
      <c r="F6500" s="21" t="s">
        <v>71</v>
      </c>
      <c r="G6500" s="21">
        <v>4</v>
      </c>
      <c r="H6500" s="21">
        <v>68</v>
      </c>
    </row>
    <row r="6501" spans="1:8" x14ac:dyDescent="0.25">
      <c r="A6501" s="21">
        <v>2035</v>
      </c>
      <c r="B6501" s="21">
        <v>5</v>
      </c>
      <c r="C6501" s="21">
        <v>5</v>
      </c>
      <c r="D6501" s="21" t="s">
        <v>69</v>
      </c>
      <c r="E6501" s="21" t="s">
        <v>74</v>
      </c>
      <c r="F6501" s="21" t="s">
        <v>72</v>
      </c>
      <c r="G6501" s="21">
        <v>0</v>
      </c>
      <c r="H6501" s="21">
        <v>123</v>
      </c>
    </row>
    <row r="6502" spans="1:8" x14ac:dyDescent="0.25">
      <c r="A6502" s="21">
        <v>2035</v>
      </c>
      <c r="B6502" s="21">
        <v>5</v>
      </c>
      <c r="C6502" s="21">
        <v>5</v>
      </c>
      <c r="D6502" s="21" t="s">
        <v>69</v>
      </c>
      <c r="E6502" s="21" t="s">
        <v>74</v>
      </c>
      <c r="F6502" s="21" t="s">
        <v>72</v>
      </c>
      <c r="G6502" s="21">
        <v>1</v>
      </c>
      <c r="H6502" s="21">
        <v>104</v>
      </c>
    </row>
    <row r="6503" spans="1:8" x14ac:dyDescent="0.25">
      <c r="A6503" s="21">
        <v>2035</v>
      </c>
      <c r="B6503" s="21">
        <v>5</v>
      </c>
      <c r="C6503" s="21">
        <v>5</v>
      </c>
      <c r="D6503" s="21" t="s">
        <v>69</v>
      </c>
      <c r="E6503" s="21" t="s">
        <v>74</v>
      </c>
      <c r="F6503" s="21" t="s">
        <v>72</v>
      </c>
      <c r="G6503" s="21">
        <v>2</v>
      </c>
      <c r="H6503" s="21">
        <v>155</v>
      </c>
    </row>
    <row r="6504" spans="1:8" x14ac:dyDescent="0.25">
      <c r="A6504" s="21">
        <v>2035</v>
      </c>
      <c r="B6504" s="21">
        <v>5</v>
      </c>
      <c r="C6504" s="21">
        <v>5</v>
      </c>
      <c r="D6504" s="21" t="s">
        <v>69</v>
      </c>
      <c r="E6504" s="21" t="s">
        <v>74</v>
      </c>
      <c r="F6504" s="21" t="s">
        <v>72</v>
      </c>
      <c r="G6504" s="21">
        <v>3</v>
      </c>
      <c r="H6504" s="21">
        <v>48</v>
      </c>
    </row>
    <row r="6505" spans="1:8" x14ac:dyDescent="0.25">
      <c r="A6505" s="21">
        <v>2035</v>
      </c>
      <c r="B6505" s="21">
        <v>5</v>
      </c>
      <c r="C6505" s="21">
        <v>5</v>
      </c>
      <c r="D6505" s="21" t="s">
        <v>69</v>
      </c>
      <c r="E6505" s="21" t="s">
        <v>74</v>
      </c>
      <c r="F6505" s="21" t="s">
        <v>72</v>
      </c>
      <c r="G6505" s="21">
        <v>4</v>
      </c>
      <c r="H6505" s="21">
        <v>36</v>
      </c>
    </row>
    <row r="6506" spans="1:8" x14ac:dyDescent="0.25">
      <c r="A6506" s="21">
        <v>2035</v>
      </c>
      <c r="B6506" s="21">
        <v>5</v>
      </c>
      <c r="C6506" s="21">
        <v>5</v>
      </c>
      <c r="D6506" s="21" t="s">
        <v>69</v>
      </c>
      <c r="E6506" s="21" t="s">
        <v>73</v>
      </c>
      <c r="F6506" s="21" t="s">
        <v>71</v>
      </c>
      <c r="G6506" s="21">
        <v>0</v>
      </c>
      <c r="H6506" s="21">
        <v>30</v>
      </c>
    </row>
    <row r="6507" spans="1:8" x14ac:dyDescent="0.25">
      <c r="A6507" s="21">
        <v>2035</v>
      </c>
      <c r="B6507" s="21">
        <v>5</v>
      </c>
      <c r="C6507" s="21">
        <v>5</v>
      </c>
      <c r="D6507" s="21" t="s">
        <v>69</v>
      </c>
      <c r="E6507" s="21" t="s">
        <v>73</v>
      </c>
      <c r="F6507" s="21" t="s">
        <v>71</v>
      </c>
      <c r="G6507" s="21">
        <v>1</v>
      </c>
      <c r="H6507" s="21">
        <v>510</v>
      </c>
    </row>
    <row r="6508" spans="1:8" x14ac:dyDescent="0.25">
      <c r="A6508" s="21">
        <v>2035</v>
      </c>
      <c r="B6508" s="21">
        <v>5</v>
      </c>
      <c r="C6508" s="21">
        <v>5</v>
      </c>
      <c r="D6508" s="21" t="s">
        <v>69</v>
      </c>
      <c r="E6508" s="21" t="s">
        <v>73</v>
      </c>
      <c r="F6508" s="21" t="s">
        <v>71</v>
      </c>
      <c r="G6508" s="21">
        <v>2</v>
      </c>
      <c r="H6508" s="21">
        <v>1108</v>
      </c>
    </row>
    <row r="6509" spans="1:8" x14ac:dyDescent="0.25">
      <c r="A6509" s="21">
        <v>2035</v>
      </c>
      <c r="B6509" s="21">
        <v>5</v>
      </c>
      <c r="C6509" s="21">
        <v>5</v>
      </c>
      <c r="D6509" s="21" t="s">
        <v>69</v>
      </c>
      <c r="E6509" s="21" t="s">
        <v>73</v>
      </c>
      <c r="F6509" s="21" t="s">
        <v>71</v>
      </c>
      <c r="G6509" s="21">
        <v>3</v>
      </c>
      <c r="H6509" s="21">
        <v>625</v>
      </c>
    </row>
    <row r="6510" spans="1:8" x14ac:dyDescent="0.25">
      <c r="A6510" s="21">
        <v>2035</v>
      </c>
      <c r="B6510" s="21">
        <v>5</v>
      </c>
      <c r="C6510" s="21">
        <v>5</v>
      </c>
      <c r="D6510" s="21" t="s">
        <v>69</v>
      </c>
      <c r="E6510" s="21" t="s">
        <v>73</v>
      </c>
      <c r="F6510" s="21" t="s">
        <v>71</v>
      </c>
      <c r="G6510" s="21">
        <v>4</v>
      </c>
      <c r="H6510" s="21">
        <v>540</v>
      </c>
    </row>
    <row r="6511" spans="1:8" x14ac:dyDescent="0.25">
      <c r="A6511" s="21">
        <v>2035</v>
      </c>
      <c r="B6511" s="21">
        <v>5</v>
      </c>
      <c r="C6511" s="21">
        <v>5</v>
      </c>
      <c r="D6511" s="21" t="s">
        <v>69</v>
      </c>
      <c r="E6511" s="21" t="s">
        <v>73</v>
      </c>
      <c r="F6511" s="21" t="s">
        <v>72</v>
      </c>
      <c r="G6511" s="21">
        <v>0</v>
      </c>
      <c r="H6511" s="21">
        <v>134</v>
      </c>
    </row>
    <row r="6512" spans="1:8" x14ac:dyDescent="0.25">
      <c r="A6512" s="21">
        <v>2035</v>
      </c>
      <c r="B6512" s="21">
        <v>5</v>
      </c>
      <c r="C6512" s="21">
        <v>5</v>
      </c>
      <c r="D6512" s="21" t="s">
        <v>69</v>
      </c>
      <c r="E6512" s="21" t="s">
        <v>73</v>
      </c>
      <c r="F6512" s="21" t="s">
        <v>72</v>
      </c>
      <c r="G6512" s="21">
        <v>1</v>
      </c>
      <c r="H6512" s="21">
        <v>219</v>
      </c>
    </row>
    <row r="6513" spans="1:8" x14ac:dyDescent="0.25">
      <c r="A6513" s="21">
        <v>2035</v>
      </c>
      <c r="B6513" s="21">
        <v>5</v>
      </c>
      <c r="C6513" s="21">
        <v>5</v>
      </c>
      <c r="D6513" s="21" t="s">
        <v>69</v>
      </c>
      <c r="E6513" s="21" t="s">
        <v>73</v>
      </c>
      <c r="F6513" s="21" t="s">
        <v>72</v>
      </c>
      <c r="G6513" s="21">
        <v>2</v>
      </c>
      <c r="H6513" s="21">
        <v>664</v>
      </c>
    </row>
    <row r="6514" spans="1:8" x14ac:dyDescent="0.25">
      <c r="A6514" s="21">
        <v>2035</v>
      </c>
      <c r="B6514" s="21">
        <v>5</v>
      </c>
      <c r="C6514" s="21">
        <v>5</v>
      </c>
      <c r="D6514" s="21" t="s">
        <v>69</v>
      </c>
      <c r="E6514" s="21" t="s">
        <v>73</v>
      </c>
      <c r="F6514" s="21" t="s">
        <v>72</v>
      </c>
      <c r="G6514" s="21">
        <v>3</v>
      </c>
      <c r="H6514" s="21">
        <v>356</v>
      </c>
    </row>
    <row r="6515" spans="1:8" x14ac:dyDescent="0.25">
      <c r="A6515" s="21">
        <v>2035</v>
      </c>
      <c r="B6515" s="21">
        <v>5</v>
      </c>
      <c r="C6515" s="21">
        <v>5</v>
      </c>
      <c r="D6515" s="21" t="s">
        <v>69</v>
      </c>
      <c r="E6515" s="21" t="s">
        <v>73</v>
      </c>
      <c r="F6515" s="21" t="s">
        <v>72</v>
      </c>
      <c r="G6515" s="21">
        <v>4</v>
      </c>
      <c r="H6515" s="21">
        <v>234</v>
      </c>
    </row>
    <row r="6516" spans="1:8" x14ac:dyDescent="0.25">
      <c r="A6516" s="21">
        <v>2035</v>
      </c>
      <c r="B6516" s="21">
        <v>5</v>
      </c>
      <c r="C6516" s="21">
        <v>5</v>
      </c>
      <c r="D6516" s="21" t="s">
        <v>69</v>
      </c>
      <c r="E6516" s="21" t="s">
        <v>76</v>
      </c>
      <c r="F6516" s="21" t="s">
        <v>71</v>
      </c>
      <c r="G6516" s="21">
        <v>0</v>
      </c>
      <c r="H6516" s="21">
        <v>86</v>
      </c>
    </row>
    <row r="6517" spans="1:8" x14ac:dyDescent="0.25">
      <c r="A6517" s="21">
        <v>2035</v>
      </c>
      <c r="B6517" s="21">
        <v>5</v>
      </c>
      <c r="C6517" s="21">
        <v>5</v>
      </c>
      <c r="D6517" s="21" t="s">
        <v>69</v>
      </c>
      <c r="E6517" s="21" t="s">
        <v>76</v>
      </c>
      <c r="F6517" s="21" t="s">
        <v>71</v>
      </c>
      <c r="G6517" s="21">
        <v>1</v>
      </c>
      <c r="H6517" s="21">
        <v>169</v>
      </c>
    </row>
    <row r="6518" spans="1:8" x14ac:dyDescent="0.25">
      <c r="A6518" s="21">
        <v>2035</v>
      </c>
      <c r="B6518" s="21">
        <v>5</v>
      </c>
      <c r="C6518" s="21">
        <v>5</v>
      </c>
      <c r="D6518" s="21" t="s">
        <v>69</v>
      </c>
      <c r="E6518" s="21" t="s">
        <v>76</v>
      </c>
      <c r="F6518" s="21" t="s">
        <v>71</v>
      </c>
      <c r="G6518" s="21">
        <v>2</v>
      </c>
      <c r="H6518" s="21">
        <v>174</v>
      </c>
    </row>
    <row r="6519" spans="1:8" x14ac:dyDescent="0.25">
      <c r="A6519" s="21">
        <v>2035</v>
      </c>
      <c r="B6519" s="21">
        <v>5</v>
      </c>
      <c r="C6519" s="21">
        <v>5</v>
      </c>
      <c r="D6519" s="21" t="s">
        <v>69</v>
      </c>
      <c r="E6519" s="21" t="s">
        <v>76</v>
      </c>
      <c r="F6519" s="21" t="s">
        <v>71</v>
      </c>
      <c r="G6519" s="21">
        <v>3</v>
      </c>
      <c r="H6519" s="21">
        <v>74</v>
      </c>
    </row>
    <row r="6520" spans="1:8" x14ac:dyDescent="0.25">
      <c r="A6520" s="21">
        <v>2035</v>
      </c>
      <c r="B6520" s="21">
        <v>5</v>
      </c>
      <c r="C6520" s="21">
        <v>5</v>
      </c>
      <c r="D6520" s="21" t="s">
        <v>69</v>
      </c>
      <c r="E6520" s="21" t="s">
        <v>76</v>
      </c>
      <c r="F6520" s="21" t="s">
        <v>71</v>
      </c>
      <c r="G6520" s="21">
        <v>4</v>
      </c>
      <c r="H6520" s="21">
        <v>38</v>
      </c>
    </row>
    <row r="6521" spans="1:8" x14ac:dyDescent="0.25">
      <c r="A6521" s="21">
        <v>2035</v>
      </c>
      <c r="B6521" s="21">
        <v>5</v>
      </c>
      <c r="C6521" s="21">
        <v>5</v>
      </c>
      <c r="D6521" s="21" t="s">
        <v>69</v>
      </c>
      <c r="E6521" s="21" t="s">
        <v>76</v>
      </c>
      <c r="F6521" s="21" t="s">
        <v>72</v>
      </c>
      <c r="G6521" s="21">
        <v>0</v>
      </c>
      <c r="H6521" s="21">
        <v>253</v>
      </c>
    </row>
    <row r="6522" spans="1:8" x14ac:dyDescent="0.25">
      <c r="A6522" s="21">
        <v>2035</v>
      </c>
      <c r="B6522" s="21">
        <v>5</v>
      </c>
      <c r="C6522" s="21">
        <v>5</v>
      </c>
      <c r="D6522" s="21" t="s">
        <v>69</v>
      </c>
      <c r="E6522" s="21" t="s">
        <v>76</v>
      </c>
      <c r="F6522" s="21" t="s">
        <v>72</v>
      </c>
      <c r="G6522" s="21">
        <v>1</v>
      </c>
      <c r="H6522" s="21">
        <v>214</v>
      </c>
    </row>
    <row r="6523" spans="1:8" x14ac:dyDescent="0.25">
      <c r="A6523" s="21">
        <v>2035</v>
      </c>
      <c r="B6523" s="21">
        <v>5</v>
      </c>
      <c r="C6523" s="21">
        <v>5</v>
      </c>
      <c r="D6523" s="21" t="s">
        <v>69</v>
      </c>
      <c r="E6523" s="21" t="s">
        <v>76</v>
      </c>
      <c r="F6523" s="21" t="s">
        <v>72</v>
      </c>
      <c r="G6523" s="21">
        <v>2</v>
      </c>
      <c r="H6523" s="21">
        <v>255</v>
      </c>
    </row>
    <row r="6524" spans="1:8" x14ac:dyDescent="0.25">
      <c r="A6524" s="21">
        <v>2035</v>
      </c>
      <c r="B6524" s="21">
        <v>5</v>
      </c>
      <c r="C6524" s="21">
        <v>5</v>
      </c>
      <c r="D6524" s="21" t="s">
        <v>69</v>
      </c>
      <c r="E6524" s="21" t="s">
        <v>76</v>
      </c>
      <c r="F6524" s="21" t="s">
        <v>72</v>
      </c>
      <c r="G6524" s="21">
        <v>3</v>
      </c>
      <c r="H6524" s="21">
        <v>82</v>
      </c>
    </row>
    <row r="6525" spans="1:8" x14ac:dyDescent="0.25">
      <c r="A6525" s="21">
        <v>2035</v>
      </c>
      <c r="B6525" s="21">
        <v>5</v>
      </c>
      <c r="C6525" s="21">
        <v>5</v>
      </c>
      <c r="D6525" s="21" t="s">
        <v>69</v>
      </c>
      <c r="E6525" s="21" t="s">
        <v>76</v>
      </c>
      <c r="F6525" s="21" t="s">
        <v>72</v>
      </c>
      <c r="G6525" s="21">
        <v>4</v>
      </c>
      <c r="H6525" s="21">
        <v>73</v>
      </c>
    </row>
    <row r="6526" spans="1:8" x14ac:dyDescent="0.25">
      <c r="A6526" s="21">
        <v>2035</v>
      </c>
      <c r="B6526" s="21">
        <v>5</v>
      </c>
      <c r="C6526" s="21">
        <v>5</v>
      </c>
      <c r="D6526" s="21" t="s">
        <v>77</v>
      </c>
      <c r="E6526" s="21" t="s">
        <v>70</v>
      </c>
      <c r="F6526" s="21" t="s">
        <v>71</v>
      </c>
      <c r="G6526" s="21">
        <v>0</v>
      </c>
      <c r="H6526" s="21">
        <v>1856</v>
      </c>
    </row>
    <row r="6527" spans="1:8" x14ac:dyDescent="0.25">
      <c r="A6527" s="21">
        <v>2035</v>
      </c>
      <c r="B6527" s="21">
        <v>5</v>
      </c>
      <c r="C6527" s="21">
        <v>5</v>
      </c>
      <c r="D6527" s="21" t="s">
        <v>77</v>
      </c>
      <c r="E6527" s="21" t="s">
        <v>70</v>
      </c>
      <c r="F6527" s="21" t="s">
        <v>71</v>
      </c>
      <c r="G6527" s="21">
        <v>1</v>
      </c>
      <c r="H6527" s="21">
        <v>35429</v>
      </c>
    </row>
    <row r="6528" spans="1:8" x14ac:dyDescent="0.25">
      <c r="A6528" s="21">
        <v>2035</v>
      </c>
      <c r="B6528" s="21">
        <v>5</v>
      </c>
      <c r="C6528" s="21">
        <v>5</v>
      </c>
      <c r="D6528" s="21" t="s">
        <v>77</v>
      </c>
      <c r="E6528" s="21" t="s">
        <v>70</v>
      </c>
      <c r="F6528" s="21" t="s">
        <v>71</v>
      </c>
      <c r="G6528" s="21">
        <v>2</v>
      </c>
      <c r="H6528" s="21">
        <v>104032</v>
      </c>
    </row>
    <row r="6529" spans="1:8" x14ac:dyDescent="0.25">
      <c r="A6529" s="21">
        <v>2035</v>
      </c>
      <c r="B6529" s="21">
        <v>5</v>
      </c>
      <c r="C6529" s="21">
        <v>5</v>
      </c>
      <c r="D6529" s="21" t="s">
        <v>77</v>
      </c>
      <c r="E6529" s="21" t="s">
        <v>70</v>
      </c>
      <c r="F6529" s="21" t="s">
        <v>71</v>
      </c>
      <c r="G6529" s="21">
        <v>3</v>
      </c>
      <c r="H6529" s="21">
        <v>42439</v>
      </c>
    </row>
    <row r="6530" spans="1:8" x14ac:dyDescent="0.25">
      <c r="A6530" s="21">
        <v>2035</v>
      </c>
      <c r="B6530" s="21">
        <v>5</v>
      </c>
      <c r="C6530" s="21">
        <v>5</v>
      </c>
      <c r="D6530" s="21" t="s">
        <v>77</v>
      </c>
      <c r="E6530" s="21" t="s">
        <v>70</v>
      </c>
      <c r="F6530" s="21" t="s">
        <v>71</v>
      </c>
      <c r="G6530" s="21">
        <v>4</v>
      </c>
      <c r="H6530" s="21">
        <v>21707</v>
      </c>
    </row>
    <row r="6531" spans="1:8" x14ac:dyDescent="0.25">
      <c r="A6531" s="21">
        <v>2035</v>
      </c>
      <c r="B6531" s="21">
        <v>5</v>
      </c>
      <c r="C6531" s="21">
        <v>5</v>
      </c>
      <c r="D6531" s="21" t="s">
        <v>77</v>
      </c>
      <c r="E6531" s="21" t="s">
        <v>70</v>
      </c>
      <c r="F6531" s="21" t="s">
        <v>72</v>
      </c>
      <c r="G6531" s="21">
        <v>0</v>
      </c>
      <c r="H6531" s="21">
        <v>431</v>
      </c>
    </row>
    <row r="6532" spans="1:8" x14ac:dyDescent="0.25">
      <c r="A6532" s="21">
        <v>2035</v>
      </c>
      <c r="B6532" s="21">
        <v>5</v>
      </c>
      <c r="C6532" s="21">
        <v>5</v>
      </c>
      <c r="D6532" s="21" t="s">
        <v>77</v>
      </c>
      <c r="E6532" s="21" t="s">
        <v>70</v>
      </c>
      <c r="F6532" s="21" t="s">
        <v>72</v>
      </c>
      <c r="G6532" s="21">
        <v>1</v>
      </c>
      <c r="H6532" s="21">
        <v>9503</v>
      </c>
    </row>
    <row r="6533" spans="1:8" x14ac:dyDescent="0.25">
      <c r="A6533" s="21">
        <v>2035</v>
      </c>
      <c r="B6533" s="21">
        <v>5</v>
      </c>
      <c r="C6533" s="21">
        <v>5</v>
      </c>
      <c r="D6533" s="21" t="s">
        <v>77</v>
      </c>
      <c r="E6533" s="21" t="s">
        <v>70</v>
      </c>
      <c r="F6533" s="21" t="s">
        <v>72</v>
      </c>
      <c r="G6533" s="21">
        <v>2</v>
      </c>
      <c r="H6533" s="21">
        <v>25464</v>
      </c>
    </row>
    <row r="6534" spans="1:8" x14ac:dyDescent="0.25">
      <c r="A6534" s="21">
        <v>2035</v>
      </c>
      <c r="B6534" s="21">
        <v>5</v>
      </c>
      <c r="C6534" s="21">
        <v>5</v>
      </c>
      <c r="D6534" s="21" t="s">
        <v>77</v>
      </c>
      <c r="E6534" s="21" t="s">
        <v>70</v>
      </c>
      <c r="F6534" s="21" t="s">
        <v>72</v>
      </c>
      <c r="G6534" s="21">
        <v>3</v>
      </c>
      <c r="H6534" s="21">
        <v>11892</v>
      </c>
    </row>
    <row r="6535" spans="1:8" x14ac:dyDescent="0.25">
      <c r="A6535" s="21">
        <v>2035</v>
      </c>
      <c r="B6535" s="21">
        <v>5</v>
      </c>
      <c r="C6535" s="21">
        <v>5</v>
      </c>
      <c r="D6535" s="21" t="s">
        <v>77</v>
      </c>
      <c r="E6535" s="21" t="s">
        <v>70</v>
      </c>
      <c r="F6535" s="21" t="s">
        <v>72</v>
      </c>
      <c r="G6535" s="21">
        <v>4</v>
      </c>
      <c r="H6535" s="21">
        <v>5661</v>
      </c>
    </row>
    <row r="6536" spans="1:8" x14ac:dyDescent="0.25">
      <c r="A6536" s="21">
        <v>2035</v>
      </c>
      <c r="B6536" s="21">
        <v>5</v>
      </c>
      <c r="C6536" s="21">
        <v>5</v>
      </c>
      <c r="D6536" s="21" t="s">
        <v>77</v>
      </c>
      <c r="E6536" s="21" t="s">
        <v>74</v>
      </c>
      <c r="F6536" s="21" t="s">
        <v>71</v>
      </c>
      <c r="G6536" s="21">
        <v>0</v>
      </c>
      <c r="H6536" s="21">
        <v>12616</v>
      </c>
    </row>
    <row r="6537" spans="1:8" x14ac:dyDescent="0.25">
      <c r="A6537" s="21">
        <v>2035</v>
      </c>
      <c r="B6537" s="21">
        <v>5</v>
      </c>
      <c r="C6537" s="21">
        <v>5</v>
      </c>
      <c r="D6537" s="21" t="s">
        <v>77</v>
      </c>
      <c r="E6537" s="21" t="s">
        <v>74</v>
      </c>
      <c r="F6537" s="21" t="s">
        <v>71</v>
      </c>
      <c r="G6537" s="21">
        <v>1</v>
      </c>
      <c r="H6537" s="21">
        <v>15518</v>
      </c>
    </row>
    <row r="6538" spans="1:8" x14ac:dyDescent="0.25">
      <c r="A6538" s="21">
        <v>2035</v>
      </c>
      <c r="B6538" s="21">
        <v>5</v>
      </c>
      <c r="C6538" s="21">
        <v>5</v>
      </c>
      <c r="D6538" s="21" t="s">
        <v>77</v>
      </c>
      <c r="E6538" s="21" t="s">
        <v>74</v>
      </c>
      <c r="F6538" s="21" t="s">
        <v>71</v>
      </c>
      <c r="G6538" s="21">
        <v>2</v>
      </c>
      <c r="H6538" s="21">
        <v>24300</v>
      </c>
    </row>
    <row r="6539" spans="1:8" x14ac:dyDescent="0.25">
      <c r="A6539" s="21">
        <v>2035</v>
      </c>
      <c r="B6539" s="21">
        <v>5</v>
      </c>
      <c r="C6539" s="21">
        <v>5</v>
      </c>
      <c r="D6539" s="21" t="s">
        <v>77</v>
      </c>
      <c r="E6539" s="21" t="s">
        <v>74</v>
      </c>
      <c r="F6539" s="21" t="s">
        <v>71</v>
      </c>
      <c r="G6539" s="21">
        <v>3</v>
      </c>
      <c r="H6539" s="21">
        <v>8816</v>
      </c>
    </row>
    <row r="6540" spans="1:8" x14ac:dyDescent="0.25">
      <c r="A6540" s="21">
        <v>2035</v>
      </c>
      <c r="B6540" s="21">
        <v>5</v>
      </c>
      <c r="C6540" s="21">
        <v>5</v>
      </c>
      <c r="D6540" s="21" t="s">
        <v>77</v>
      </c>
      <c r="E6540" s="21" t="s">
        <v>74</v>
      </c>
      <c r="F6540" s="21" t="s">
        <v>71</v>
      </c>
      <c r="G6540" s="21">
        <v>4</v>
      </c>
      <c r="H6540" s="21">
        <v>5448</v>
      </c>
    </row>
    <row r="6541" spans="1:8" x14ac:dyDescent="0.25">
      <c r="A6541" s="21">
        <v>2035</v>
      </c>
      <c r="B6541" s="21">
        <v>5</v>
      </c>
      <c r="C6541" s="21">
        <v>5</v>
      </c>
      <c r="D6541" s="21" t="s">
        <v>77</v>
      </c>
      <c r="E6541" s="21" t="s">
        <v>74</v>
      </c>
      <c r="F6541" s="21" t="s">
        <v>72</v>
      </c>
      <c r="G6541" s="21">
        <v>0</v>
      </c>
      <c r="H6541" s="21">
        <v>747</v>
      </c>
    </row>
    <row r="6542" spans="1:8" x14ac:dyDescent="0.25">
      <c r="A6542" s="21">
        <v>2035</v>
      </c>
      <c r="B6542" s="21">
        <v>5</v>
      </c>
      <c r="C6542" s="21">
        <v>5</v>
      </c>
      <c r="D6542" s="21" t="s">
        <v>77</v>
      </c>
      <c r="E6542" s="21" t="s">
        <v>74</v>
      </c>
      <c r="F6542" s="21" t="s">
        <v>72</v>
      </c>
      <c r="G6542" s="21">
        <v>1</v>
      </c>
      <c r="H6542" s="21">
        <v>674</v>
      </c>
    </row>
    <row r="6543" spans="1:8" x14ac:dyDescent="0.25">
      <c r="A6543" s="21">
        <v>2035</v>
      </c>
      <c r="B6543" s="21">
        <v>5</v>
      </c>
      <c r="C6543" s="21">
        <v>5</v>
      </c>
      <c r="D6543" s="21" t="s">
        <v>77</v>
      </c>
      <c r="E6543" s="21" t="s">
        <v>74</v>
      </c>
      <c r="F6543" s="21" t="s">
        <v>72</v>
      </c>
      <c r="G6543" s="21">
        <v>2</v>
      </c>
      <c r="H6543" s="21">
        <v>963</v>
      </c>
    </row>
    <row r="6544" spans="1:8" x14ac:dyDescent="0.25">
      <c r="A6544" s="21">
        <v>2035</v>
      </c>
      <c r="B6544" s="21">
        <v>5</v>
      </c>
      <c r="C6544" s="21">
        <v>5</v>
      </c>
      <c r="D6544" s="21" t="s">
        <v>77</v>
      </c>
      <c r="E6544" s="21" t="s">
        <v>74</v>
      </c>
      <c r="F6544" s="21" t="s">
        <v>72</v>
      </c>
      <c r="G6544" s="21">
        <v>3</v>
      </c>
      <c r="H6544" s="21">
        <v>430</v>
      </c>
    </row>
    <row r="6545" spans="1:8" x14ac:dyDescent="0.25">
      <c r="A6545" s="21">
        <v>2035</v>
      </c>
      <c r="B6545" s="21">
        <v>5</v>
      </c>
      <c r="C6545" s="21">
        <v>5</v>
      </c>
      <c r="D6545" s="21" t="s">
        <v>77</v>
      </c>
      <c r="E6545" s="21" t="s">
        <v>74</v>
      </c>
      <c r="F6545" s="21" t="s">
        <v>72</v>
      </c>
      <c r="G6545" s="21">
        <v>4</v>
      </c>
      <c r="H6545" s="21">
        <v>249</v>
      </c>
    </row>
    <row r="6546" spans="1:8" x14ac:dyDescent="0.25">
      <c r="A6546" s="21">
        <v>2035</v>
      </c>
      <c r="B6546" s="21">
        <v>5</v>
      </c>
      <c r="C6546" s="21">
        <v>5</v>
      </c>
      <c r="D6546" s="21" t="s">
        <v>77</v>
      </c>
      <c r="E6546" s="21" t="s">
        <v>73</v>
      </c>
      <c r="F6546" s="21" t="s">
        <v>71</v>
      </c>
      <c r="G6546" s="21">
        <v>0</v>
      </c>
      <c r="H6546" s="21">
        <v>3058</v>
      </c>
    </row>
    <row r="6547" spans="1:8" x14ac:dyDescent="0.25">
      <c r="A6547" s="21">
        <v>2035</v>
      </c>
      <c r="B6547" s="21">
        <v>5</v>
      </c>
      <c r="C6547" s="21">
        <v>5</v>
      </c>
      <c r="D6547" s="21" t="s">
        <v>77</v>
      </c>
      <c r="E6547" s="21" t="s">
        <v>73</v>
      </c>
      <c r="F6547" s="21" t="s">
        <v>71</v>
      </c>
      <c r="G6547" s="21">
        <v>1</v>
      </c>
      <c r="H6547" s="21">
        <v>38087</v>
      </c>
    </row>
    <row r="6548" spans="1:8" x14ac:dyDescent="0.25">
      <c r="A6548" s="21">
        <v>2035</v>
      </c>
      <c r="B6548" s="21">
        <v>5</v>
      </c>
      <c r="C6548" s="21">
        <v>5</v>
      </c>
      <c r="D6548" s="21" t="s">
        <v>77</v>
      </c>
      <c r="E6548" s="21" t="s">
        <v>73</v>
      </c>
      <c r="F6548" s="21" t="s">
        <v>71</v>
      </c>
      <c r="G6548" s="21">
        <v>2</v>
      </c>
      <c r="H6548" s="21">
        <v>79317</v>
      </c>
    </row>
    <row r="6549" spans="1:8" x14ac:dyDescent="0.25">
      <c r="A6549" s="21">
        <v>2035</v>
      </c>
      <c r="B6549" s="21">
        <v>5</v>
      </c>
      <c r="C6549" s="21">
        <v>5</v>
      </c>
      <c r="D6549" s="21" t="s">
        <v>77</v>
      </c>
      <c r="E6549" s="21" t="s">
        <v>73</v>
      </c>
      <c r="F6549" s="21" t="s">
        <v>71</v>
      </c>
      <c r="G6549" s="21">
        <v>3</v>
      </c>
      <c r="H6549" s="21">
        <v>41712</v>
      </c>
    </row>
    <row r="6550" spans="1:8" x14ac:dyDescent="0.25">
      <c r="A6550" s="21">
        <v>2035</v>
      </c>
      <c r="B6550" s="21">
        <v>5</v>
      </c>
      <c r="C6550" s="21">
        <v>5</v>
      </c>
      <c r="D6550" s="21" t="s">
        <v>77</v>
      </c>
      <c r="E6550" s="21" t="s">
        <v>73</v>
      </c>
      <c r="F6550" s="21" t="s">
        <v>71</v>
      </c>
      <c r="G6550" s="21">
        <v>4</v>
      </c>
      <c r="H6550" s="21">
        <v>30955</v>
      </c>
    </row>
    <row r="6551" spans="1:8" x14ac:dyDescent="0.25">
      <c r="A6551" s="21">
        <v>2035</v>
      </c>
      <c r="B6551" s="21">
        <v>5</v>
      </c>
      <c r="C6551" s="21">
        <v>5</v>
      </c>
      <c r="D6551" s="21" t="s">
        <v>77</v>
      </c>
      <c r="E6551" s="21" t="s">
        <v>73</v>
      </c>
      <c r="F6551" s="21" t="s">
        <v>72</v>
      </c>
      <c r="G6551" s="21">
        <v>0</v>
      </c>
      <c r="H6551" s="21">
        <v>447</v>
      </c>
    </row>
    <row r="6552" spans="1:8" x14ac:dyDescent="0.25">
      <c r="A6552" s="21">
        <v>2035</v>
      </c>
      <c r="B6552" s="21">
        <v>5</v>
      </c>
      <c r="C6552" s="21">
        <v>5</v>
      </c>
      <c r="D6552" s="21" t="s">
        <v>77</v>
      </c>
      <c r="E6552" s="21" t="s">
        <v>73</v>
      </c>
      <c r="F6552" s="21" t="s">
        <v>72</v>
      </c>
      <c r="G6552" s="21">
        <v>1</v>
      </c>
      <c r="H6552" s="21">
        <v>1194</v>
      </c>
    </row>
    <row r="6553" spans="1:8" x14ac:dyDescent="0.25">
      <c r="A6553" s="21">
        <v>2035</v>
      </c>
      <c r="B6553" s="21">
        <v>5</v>
      </c>
      <c r="C6553" s="21">
        <v>5</v>
      </c>
      <c r="D6553" s="21" t="s">
        <v>77</v>
      </c>
      <c r="E6553" s="21" t="s">
        <v>73</v>
      </c>
      <c r="F6553" s="21" t="s">
        <v>72</v>
      </c>
      <c r="G6553" s="21">
        <v>2</v>
      </c>
      <c r="H6553" s="21">
        <v>3638</v>
      </c>
    </row>
    <row r="6554" spans="1:8" x14ac:dyDescent="0.25">
      <c r="A6554" s="21">
        <v>2035</v>
      </c>
      <c r="B6554" s="21">
        <v>5</v>
      </c>
      <c r="C6554" s="21">
        <v>5</v>
      </c>
      <c r="D6554" s="21" t="s">
        <v>77</v>
      </c>
      <c r="E6554" s="21" t="s">
        <v>73</v>
      </c>
      <c r="F6554" s="21" t="s">
        <v>72</v>
      </c>
      <c r="G6554" s="21">
        <v>3</v>
      </c>
      <c r="H6554" s="21">
        <v>2110</v>
      </c>
    </row>
    <row r="6555" spans="1:8" x14ac:dyDescent="0.25">
      <c r="A6555" s="21">
        <v>2035</v>
      </c>
      <c r="B6555" s="21">
        <v>5</v>
      </c>
      <c r="C6555" s="21">
        <v>5</v>
      </c>
      <c r="D6555" s="21" t="s">
        <v>77</v>
      </c>
      <c r="E6555" s="21" t="s">
        <v>73</v>
      </c>
      <c r="F6555" s="21" t="s">
        <v>72</v>
      </c>
      <c r="G6555" s="21">
        <v>4</v>
      </c>
      <c r="H6555" s="21">
        <v>1384</v>
      </c>
    </row>
    <row r="6556" spans="1:8" x14ac:dyDescent="0.25">
      <c r="A6556" s="21">
        <v>2035</v>
      </c>
      <c r="B6556" s="21">
        <v>5</v>
      </c>
      <c r="C6556" s="21">
        <v>5</v>
      </c>
      <c r="D6556" s="21" t="s">
        <v>77</v>
      </c>
      <c r="E6556" s="21" t="s">
        <v>76</v>
      </c>
      <c r="F6556" s="21" t="s">
        <v>71</v>
      </c>
      <c r="G6556" s="21">
        <v>0</v>
      </c>
      <c r="H6556" s="21">
        <v>4527</v>
      </c>
    </row>
    <row r="6557" spans="1:8" x14ac:dyDescent="0.25">
      <c r="A6557" s="21">
        <v>2035</v>
      </c>
      <c r="B6557" s="21">
        <v>5</v>
      </c>
      <c r="C6557" s="21">
        <v>5</v>
      </c>
      <c r="D6557" s="21" t="s">
        <v>77</v>
      </c>
      <c r="E6557" s="21" t="s">
        <v>76</v>
      </c>
      <c r="F6557" s="21" t="s">
        <v>71</v>
      </c>
      <c r="G6557" s="21">
        <v>1</v>
      </c>
      <c r="H6557" s="21">
        <v>4849</v>
      </c>
    </row>
    <row r="6558" spans="1:8" x14ac:dyDescent="0.25">
      <c r="A6558" s="21">
        <v>2035</v>
      </c>
      <c r="B6558" s="21">
        <v>5</v>
      </c>
      <c r="C6558" s="21">
        <v>5</v>
      </c>
      <c r="D6558" s="21" t="s">
        <v>77</v>
      </c>
      <c r="E6558" s="21" t="s">
        <v>76</v>
      </c>
      <c r="F6558" s="21" t="s">
        <v>71</v>
      </c>
      <c r="G6558" s="21">
        <v>2</v>
      </c>
      <c r="H6558" s="21">
        <v>6612</v>
      </c>
    </row>
    <row r="6559" spans="1:8" x14ac:dyDescent="0.25">
      <c r="A6559" s="21">
        <v>2035</v>
      </c>
      <c r="B6559" s="21">
        <v>5</v>
      </c>
      <c r="C6559" s="21">
        <v>5</v>
      </c>
      <c r="D6559" s="21" t="s">
        <v>77</v>
      </c>
      <c r="E6559" s="21" t="s">
        <v>76</v>
      </c>
      <c r="F6559" s="21" t="s">
        <v>71</v>
      </c>
      <c r="G6559" s="21">
        <v>3</v>
      </c>
      <c r="H6559" s="21">
        <v>2667</v>
      </c>
    </row>
    <row r="6560" spans="1:8" x14ac:dyDescent="0.25">
      <c r="A6560" s="21">
        <v>2035</v>
      </c>
      <c r="B6560" s="21">
        <v>5</v>
      </c>
      <c r="C6560" s="21">
        <v>5</v>
      </c>
      <c r="D6560" s="21" t="s">
        <v>77</v>
      </c>
      <c r="E6560" s="21" t="s">
        <v>76</v>
      </c>
      <c r="F6560" s="21" t="s">
        <v>71</v>
      </c>
      <c r="G6560" s="21">
        <v>4</v>
      </c>
      <c r="H6560" s="21">
        <v>1638</v>
      </c>
    </row>
    <row r="6561" spans="1:8" x14ac:dyDescent="0.25">
      <c r="A6561" s="21">
        <v>2035</v>
      </c>
      <c r="B6561" s="21">
        <v>5</v>
      </c>
      <c r="C6561" s="21">
        <v>5</v>
      </c>
      <c r="D6561" s="21" t="s">
        <v>77</v>
      </c>
      <c r="E6561" s="21" t="s">
        <v>76</v>
      </c>
      <c r="F6561" s="21" t="s">
        <v>72</v>
      </c>
      <c r="G6561" s="21">
        <v>0</v>
      </c>
      <c r="H6561" s="21">
        <v>832</v>
      </c>
    </row>
    <row r="6562" spans="1:8" x14ac:dyDescent="0.25">
      <c r="A6562" s="21">
        <v>2035</v>
      </c>
      <c r="B6562" s="21">
        <v>5</v>
      </c>
      <c r="C6562" s="21">
        <v>5</v>
      </c>
      <c r="D6562" s="21" t="s">
        <v>77</v>
      </c>
      <c r="E6562" s="21" t="s">
        <v>76</v>
      </c>
      <c r="F6562" s="21" t="s">
        <v>72</v>
      </c>
      <c r="G6562" s="21">
        <v>1</v>
      </c>
      <c r="H6562" s="21">
        <v>894</v>
      </c>
    </row>
    <row r="6563" spans="1:8" x14ac:dyDescent="0.25">
      <c r="A6563" s="21">
        <v>2035</v>
      </c>
      <c r="B6563" s="21">
        <v>5</v>
      </c>
      <c r="C6563" s="21">
        <v>5</v>
      </c>
      <c r="D6563" s="21" t="s">
        <v>77</v>
      </c>
      <c r="E6563" s="21" t="s">
        <v>76</v>
      </c>
      <c r="F6563" s="21" t="s">
        <v>72</v>
      </c>
      <c r="G6563" s="21">
        <v>2</v>
      </c>
      <c r="H6563" s="21">
        <v>1038</v>
      </c>
    </row>
    <row r="6564" spans="1:8" x14ac:dyDescent="0.25">
      <c r="A6564" s="21">
        <v>2035</v>
      </c>
      <c r="B6564" s="21">
        <v>5</v>
      </c>
      <c r="C6564" s="21">
        <v>5</v>
      </c>
      <c r="D6564" s="21" t="s">
        <v>77</v>
      </c>
      <c r="E6564" s="21" t="s">
        <v>76</v>
      </c>
      <c r="F6564" s="21" t="s">
        <v>72</v>
      </c>
      <c r="G6564" s="21">
        <v>3</v>
      </c>
      <c r="H6564" s="21">
        <v>419</v>
      </c>
    </row>
    <row r="6565" spans="1:8" x14ac:dyDescent="0.25">
      <c r="A6565" s="21">
        <v>2035</v>
      </c>
      <c r="B6565" s="21">
        <v>5</v>
      </c>
      <c r="C6565" s="21">
        <v>5</v>
      </c>
      <c r="D6565" s="21" t="s">
        <v>77</v>
      </c>
      <c r="E6565" s="21" t="s">
        <v>76</v>
      </c>
      <c r="F6565" s="21" t="s">
        <v>72</v>
      </c>
      <c r="G6565" s="21">
        <v>4</v>
      </c>
      <c r="H6565" s="21">
        <v>283</v>
      </c>
    </row>
    <row r="6566" spans="1:8" x14ac:dyDescent="0.25">
      <c r="A6566" s="21">
        <v>2035</v>
      </c>
      <c r="B6566" s="21">
        <v>5</v>
      </c>
      <c r="C6566" s="21">
        <v>5</v>
      </c>
      <c r="D6566" s="21" t="s">
        <v>79</v>
      </c>
      <c r="E6566" s="21" t="s">
        <v>70</v>
      </c>
      <c r="F6566" s="21" t="s">
        <v>71</v>
      </c>
      <c r="G6566" s="21">
        <v>0</v>
      </c>
      <c r="H6566" s="21">
        <v>336</v>
      </c>
    </row>
    <row r="6567" spans="1:8" x14ac:dyDescent="0.25">
      <c r="A6567" s="21">
        <v>2035</v>
      </c>
      <c r="B6567" s="21">
        <v>5</v>
      </c>
      <c r="C6567" s="21">
        <v>5</v>
      </c>
      <c r="D6567" s="21" t="s">
        <v>79</v>
      </c>
      <c r="E6567" s="21" t="s">
        <v>70</v>
      </c>
      <c r="F6567" s="21" t="s">
        <v>71</v>
      </c>
      <c r="G6567" s="21">
        <v>1</v>
      </c>
      <c r="H6567" s="21">
        <v>8353</v>
      </c>
    </row>
    <row r="6568" spans="1:8" x14ac:dyDescent="0.25">
      <c r="A6568" s="21">
        <v>2035</v>
      </c>
      <c r="B6568" s="21">
        <v>5</v>
      </c>
      <c r="C6568" s="21">
        <v>5</v>
      </c>
      <c r="D6568" s="21" t="s">
        <v>79</v>
      </c>
      <c r="E6568" s="21" t="s">
        <v>70</v>
      </c>
      <c r="F6568" s="21" t="s">
        <v>71</v>
      </c>
      <c r="G6568" s="21">
        <v>2</v>
      </c>
      <c r="H6568" s="21">
        <v>25712</v>
      </c>
    </row>
    <row r="6569" spans="1:8" x14ac:dyDescent="0.25">
      <c r="A6569" s="21">
        <v>2035</v>
      </c>
      <c r="B6569" s="21">
        <v>5</v>
      </c>
      <c r="C6569" s="21">
        <v>5</v>
      </c>
      <c r="D6569" s="21" t="s">
        <v>79</v>
      </c>
      <c r="E6569" s="21" t="s">
        <v>70</v>
      </c>
      <c r="F6569" s="21" t="s">
        <v>71</v>
      </c>
      <c r="G6569" s="21">
        <v>3</v>
      </c>
      <c r="H6569" s="21">
        <v>11405</v>
      </c>
    </row>
    <row r="6570" spans="1:8" x14ac:dyDescent="0.25">
      <c r="A6570" s="21">
        <v>2035</v>
      </c>
      <c r="B6570" s="21">
        <v>5</v>
      </c>
      <c r="C6570" s="21">
        <v>5</v>
      </c>
      <c r="D6570" s="21" t="s">
        <v>79</v>
      </c>
      <c r="E6570" s="21" t="s">
        <v>70</v>
      </c>
      <c r="F6570" s="21" t="s">
        <v>71</v>
      </c>
      <c r="G6570" s="21">
        <v>4</v>
      </c>
      <c r="H6570" s="21">
        <v>6189</v>
      </c>
    </row>
    <row r="6571" spans="1:8" x14ac:dyDescent="0.25">
      <c r="A6571" s="21">
        <v>2035</v>
      </c>
      <c r="B6571" s="21">
        <v>5</v>
      </c>
      <c r="C6571" s="21">
        <v>5</v>
      </c>
      <c r="D6571" s="21" t="s">
        <v>79</v>
      </c>
      <c r="E6571" s="21" t="s">
        <v>70</v>
      </c>
      <c r="F6571" s="21" t="s">
        <v>72</v>
      </c>
      <c r="G6571" s="21">
        <v>0</v>
      </c>
      <c r="H6571" s="21">
        <v>162</v>
      </c>
    </row>
    <row r="6572" spans="1:8" x14ac:dyDescent="0.25">
      <c r="A6572" s="21">
        <v>2035</v>
      </c>
      <c r="B6572" s="21">
        <v>5</v>
      </c>
      <c r="C6572" s="21">
        <v>5</v>
      </c>
      <c r="D6572" s="21" t="s">
        <v>79</v>
      </c>
      <c r="E6572" s="21" t="s">
        <v>70</v>
      </c>
      <c r="F6572" s="21" t="s">
        <v>72</v>
      </c>
      <c r="G6572" s="21">
        <v>1</v>
      </c>
      <c r="H6572" s="21">
        <v>4686</v>
      </c>
    </row>
    <row r="6573" spans="1:8" x14ac:dyDescent="0.25">
      <c r="A6573" s="21">
        <v>2035</v>
      </c>
      <c r="B6573" s="21">
        <v>5</v>
      </c>
      <c r="C6573" s="21">
        <v>5</v>
      </c>
      <c r="D6573" s="21" t="s">
        <v>79</v>
      </c>
      <c r="E6573" s="21" t="s">
        <v>70</v>
      </c>
      <c r="F6573" s="21" t="s">
        <v>72</v>
      </c>
      <c r="G6573" s="21">
        <v>2</v>
      </c>
      <c r="H6573" s="21">
        <v>12374</v>
      </c>
    </row>
    <row r="6574" spans="1:8" x14ac:dyDescent="0.25">
      <c r="A6574" s="21">
        <v>2035</v>
      </c>
      <c r="B6574" s="21">
        <v>5</v>
      </c>
      <c r="C6574" s="21">
        <v>5</v>
      </c>
      <c r="D6574" s="21" t="s">
        <v>79</v>
      </c>
      <c r="E6574" s="21" t="s">
        <v>70</v>
      </c>
      <c r="F6574" s="21" t="s">
        <v>72</v>
      </c>
      <c r="G6574" s="21">
        <v>3</v>
      </c>
      <c r="H6574" s="21">
        <v>6045</v>
      </c>
    </row>
    <row r="6575" spans="1:8" x14ac:dyDescent="0.25">
      <c r="A6575" s="21">
        <v>2035</v>
      </c>
      <c r="B6575" s="21">
        <v>5</v>
      </c>
      <c r="C6575" s="21">
        <v>5</v>
      </c>
      <c r="D6575" s="21" t="s">
        <v>79</v>
      </c>
      <c r="E6575" s="21" t="s">
        <v>70</v>
      </c>
      <c r="F6575" s="21" t="s">
        <v>72</v>
      </c>
      <c r="G6575" s="21">
        <v>4</v>
      </c>
      <c r="H6575" s="21">
        <v>3076</v>
      </c>
    </row>
    <row r="6576" spans="1:8" x14ac:dyDescent="0.25">
      <c r="A6576" s="21">
        <v>2035</v>
      </c>
      <c r="B6576" s="21">
        <v>5</v>
      </c>
      <c r="C6576" s="21">
        <v>5</v>
      </c>
      <c r="D6576" s="21" t="s">
        <v>79</v>
      </c>
      <c r="E6576" s="21" t="s">
        <v>74</v>
      </c>
      <c r="F6576" s="21" t="s">
        <v>71</v>
      </c>
      <c r="G6576" s="21">
        <v>0</v>
      </c>
      <c r="H6576" s="21">
        <v>2381</v>
      </c>
    </row>
    <row r="6577" spans="1:8" x14ac:dyDescent="0.25">
      <c r="A6577" s="21">
        <v>2035</v>
      </c>
      <c r="B6577" s="21">
        <v>5</v>
      </c>
      <c r="C6577" s="21">
        <v>5</v>
      </c>
      <c r="D6577" s="21" t="s">
        <v>79</v>
      </c>
      <c r="E6577" s="21" t="s">
        <v>74</v>
      </c>
      <c r="F6577" s="21" t="s">
        <v>71</v>
      </c>
      <c r="G6577" s="21">
        <v>1</v>
      </c>
      <c r="H6577" s="21">
        <v>3960</v>
      </c>
    </row>
    <row r="6578" spans="1:8" x14ac:dyDescent="0.25">
      <c r="A6578" s="21">
        <v>2035</v>
      </c>
      <c r="B6578" s="21">
        <v>5</v>
      </c>
      <c r="C6578" s="21">
        <v>5</v>
      </c>
      <c r="D6578" s="21" t="s">
        <v>79</v>
      </c>
      <c r="E6578" s="21" t="s">
        <v>74</v>
      </c>
      <c r="F6578" s="21" t="s">
        <v>71</v>
      </c>
      <c r="G6578" s="21">
        <v>2</v>
      </c>
      <c r="H6578" s="21">
        <v>6525</v>
      </c>
    </row>
    <row r="6579" spans="1:8" x14ac:dyDescent="0.25">
      <c r="A6579" s="21">
        <v>2035</v>
      </c>
      <c r="B6579" s="21">
        <v>5</v>
      </c>
      <c r="C6579" s="21">
        <v>5</v>
      </c>
      <c r="D6579" s="21" t="s">
        <v>79</v>
      </c>
      <c r="E6579" s="21" t="s">
        <v>74</v>
      </c>
      <c r="F6579" s="21" t="s">
        <v>71</v>
      </c>
      <c r="G6579" s="21">
        <v>3</v>
      </c>
      <c r="H6579" s="21">
        <v>2711</v>
      </c>
    </row>
    <row r="6580" spans="1:8" x14ac:dyDescent="0.25">
      <c r="A6580" s="21">
        <v>2035</v>
      </c>
      <c r="B6580" s="21">
        <v>5</v>
      </c>
      <c r="C6580" s="21">
        <v>5</v>
      </c>
      <c r="D6580" s="21" t="s">
        <v>79</v>
      </c>
      <c r="E6580" s="21" t="s">
        <v>74</v>
      </c>
      <c r="F6580" s="21" t="s">
        <v>71</v>
      </c>
      <c r="G6580" s="21">
        <v>4</v>
      </c>
      <c r="H6580" s="21">
        <v>1774</v>
      </c>
    </row>
    <row r="6581" spans="1:8" x14ac:dyDescent="0.25">
      <c r="A6581" s="21">
        <v>2035</v>
      </c>
      <c r="B6581" s="21">
        <v>5</v>
      </c>
      <c r="C6581" s="21">
        <v>5</v>
      </c>
      <c r="D6581" s="21" t="s">
        <v>79</v>
      </c>
      <c r="E6581" s="21" t="s">
        <v>74</v>
      </c>
      <c r="F6581" s="21" t="s">
        <v>72</v>
      </c>
      <c r="G6581" s="21">
        <v>0</v>
      </c>
      <c r="H6581" s="21">
        <v>339</v>
      </c>
    </row>
    <row r="6582" spans="1:8" x14ac:dyDescent="0.25">
      <c r="A6582" s="21">
        <v>2035</v>
      </c>
      <c r="B6582" s="21">
        <v>5</v>
      </c>
      <c r="C6582" s="21">
        <v>5</v>
      </c>
      <c r="D6582" s="21" t="s">
        <v>79</v>
      </c>
      <c r="E6582" s="21" t="s">
        <v>74</v>
      </c>
      <c r="F6582" s="21" t="s">
        <v>72</v>
      </c>
      <c r="G6582" s="21">
        <v>1</v>
      </c>
      <c r="H6582" s="21">
        <v>329</v>
      </c>
    </row>
    <row r="6583" spans="1:8" x14ac:dyDescent="0.25">
      <c r="A6583" s="21">
        <v>2035</v>
      </c>
      <c r="B6583" s="21">
        <v>5</v>
      </c>
      <c r="C6583" s="21">
        <v>5</v>
      </c>
      <c r="D6583" s="21" t="s">
        <v>79</v>
      </c>
      <c r="E6583" s="21" t="s">
        <v>74</v>
      </c>
      <c r="F6583" s="21" t="s">
        <v>72</v>
      </c>
      <c r="G6583" s="21">
        <v>2</v>
      </c>
      <c r="H6583" s="21">
        <v>557</v>
      </c>
    </row>
    <row r="6584" spans="1:8" x14ac:dyDescent="0.25">
      <c r="A6584" s="21">
        <v>2035</v>
      </c>
      <c r="B6584" s="21">
        <v>5</v>
      </c>
      <c r="C6584" s="21">
        <v>5</v>
      </c>
      <c r="D6584" s="21" t="s">
        <v>79</v>
      </c>
      <c r="E6584" s="21" t="s">
        <v>74</v>
      </c>
      <c r="F6584" s="21" t="s">
        <v>72</v>
      </c>
      <c r="G6584" s="21">
        <v>3</v>
      </c>
      <c r="H6584" s="21">
        <v>261</v>
      </c>
    </row>
    <row r="6585" spans="1:8" x14ac:dyDescent="0.25">
      <c r="A6585" s="21">
        <v>2035</v>
      </c>
      <c r="B6585" s="21">
        <v>5</v>
      </c>
      <c r="C6585" s="21">
        <v>5</v>
      </c>
      <c r="D6585" s="21" t="s">
        <v>79</v>
      </c>
      <c r="E6585" s="21" t="s">
        <v>74</v>
      </c>
      <c r="F6585" s="21" t="s">
        <v>72</v>
      </c>
      <c r="G6585" s="21">
        <v>4</v>
      </c>
      <c r="H6585" s="21">
        <v>178</v>
      </c>
    </row>
    <row r="6586" spans="1:8" x14ac:dyDescent="0.25">
      <c r="A6586" s="21">
        <v>2035</v>
      </c>
      <c r="B6586" s="21">
        <v>5</v>
      </c>
      <c r="C6586" s="21">
        <v>5</v>
      </c>
      <c r="D6586" s="21" t="s">
        <v>79</v>
      </c>
      <c r="E6586" s="21" t="s">
        <v>73</v>
      </c>
      <c r="F6586" s="21" t="s">
        <v>71</v>
      </c>
      <c r="G6586" s="21">
        <v>0</v>
      </c>
      <c r="H6586" s="21">
        <v>690</v>
      </c>
    </row>
    <row r="6587" spans="1:8" x14ac:dyDescent="0.25">
      <c r="A6587" s="21">
        <v>2035</v>
      </c>
      <c r="B6587" s="21">
        <v>5</v>
      </c>
      <c r="C6587" s="21">
        <v>5</v>
      </c>
      <c r="D6587" s="21" t="s">
        <v>79</v>
      </c>
      <c r="E6587" s="21" t="s">
        <v>73</v>
      </c>
      <c r="F6587" s="21" t="s">
        <v>71</v>
      </c>
      <c r="G6587" s="21">
        <v>1</v>
      </c>
      <c r="H6587" s="21">
        <v>8136</v>
      </c>
    </row>
    <row r="6588" spans="1:8" x14ac:dyDescent="0.25">
      <c r="A6588" s="21">
        <v>2035</v>
      </c>
      <c r="B6588" s="21">
        <v>5</v>
      </c>
      <c r="C6588" s="21">
        <v>5</v>
      </c>
      <c r="D6588" s="21" t="s">
        <v>79</v>
      </c>
      <c r="E6588" s="21" t="s">
        <v>73</v>
      </c>
      <c r="F6588" s="21" t="s">
        <v>71</v>
      </c>
      <c r="G6588" s="21">
        <v>2</v>
      </c>
      <c r="H6588" s="21">
        <v>17780</v>
      </c>
    </row>
    <row r="6589" spans="1:8" x14ac:dyDescent="0.25">
      <c r="A6589" s="21">
        <v>2035</v>
      </c>
      <c r="B6589" s="21">
        <v>5</v>
      </c>
      <c r="C6589" s="21">
        <v>5</v>
      </c>
      <c r="D6589" s="21" t="s">
        <v>79</v>
      </c>
      <c r="E6589" s="21" t="s">
        <v>73</v>
      </c>
      <c r="F6589" s="21" t="s">
        <v>71</v>
      </c>
      <c r="G6589" s="21">
        <v>3</v>
      </c>
      <c r="H6589" s="21">
        <v>9662</v>
      </c>
    </row>
    <row r="6590" spans="1:8" x14ac:dyDescent="0.25">
      <c r="A6590" s="21">
        <v>2035</v>
      </c>
      <c r="B6590" s="21">
        <v>5</v>
      </c>
      <c r="C6590" s="21">
        <v>5</v>
      </c>
      <c r="D6590" s="21" t="s">
        <v>79</v>
      </c>
      <c r="E6590" s="21" t="s">
        <v>73</v>
      </c>
      <c r="F6590" s="21" t="s">
        <v>71</v>
      </c>
      <c r="G6590" s="21">
        <v>4</v>
      </c>
      <c r="H6590" s="21">
        <v>7645</v>
      </c>
    </row>
    <row r="6591" spans="1:8" x14ac:dyDescent="0.25">
      <c r="A6591" s="21">
        <v>2035</v>
      </c>
      <c r="B6591" s="21">
        <v>5</v>
      </c>
      <c r="C6591" s="21">
        <v>5</v>
      </c>
      <c r="D6591" s="21" t="s">
        <v>79</v>
      </c>
      <c r="E6591" s="21" t="s">
        <v>73</v>
      </c>
      <c r="F6591" s="21" t="s">
        <v>72</v>
      </c>
      <c r="G6591" s="21">
        <v>0</v>
      </c>
      <c r="H6591" s="21">
        <v>187</v>
      </c>
    </row>
    <row r="6592" spans="1:8" x14ac:dyDescent="0.25">
      <c r="A6592" s="21">
        <v>2035</v>
      </c>
      <c r="B6592" s="21">
        <v>5</v>
      </c>
      <c r="C6592" s="21">
        <v>5</v>
      </c>
      <c r="D6592" s="21" t="s">
        <v>79</v>
      </c>
      <c r="E6592" s="21" t="s">
        <v>73</v>
      </c>
      <c r="F6592" s="21" t="s">
        <v>72</v>
      </c>
      <c r="G6592" s="21">
        <v>1</v>
      </c>
      <c r="H6592" s="21">
        <v>534</v>
      </c>
    </row>
    <row r="6593" spans="1:8" x14ac:dyDescent="0.25">
      <c r="A6593" s="21">
        <v>2035</v>
      </c>
      <c r="B6593" s="21">
        <v>5</v>
      </c>
      <c r="C6593" s="21">
        <v>5</v>
      </c>
      <c r="D6593" s="21" t="s">
        <v>79</v>
      </c>
      <c r="E6593" s="21" t="s">
        <v>73</v>
      </c>
      <c r="F6593" s="21" t="s">
        <v>72</v>
      </c>
      <c r="G6593" s="21">
        <v>2</v>
      </c>
      <c r="H6593" s="21">
        <v>1560</v>
      </c>
    </row>
    <row r="6594" spans="1:8" x14ac:dyDescent="0.25">
      <c r="A6594" s="21">
        <v>2035</v>
      </c>
      <c r="B6594" s="21">
        <v>5</v>
      </c>
      <c r="C6594" s="21">
        <v>5</v>
      </c>
      <c r="D6594" s="21" t="s">
        <v>79</v>
      </c>
      <c r="E6594" s="21" t="s">
        <v>73</v>
      </c>
      <c r="F6594" s="21" t="s">
        <v>72</v>
      </c>
      <c r="G6594" s="21">
        <v>3</v>
      </c>
      <c r="H6594" s="21">
        <v>932</v>
      </c>
    </row>
    <row r="6595" spans="1:8" x14ac:dyDescent="0.25">
      <c r="A6595" s="21">
        <v>2035</v>
      </c>
      <c r="B6595" s="21">
        <v>5</v>
      </c>
      <c r="C6595" s="21">
        <v>5</v>
      </c>
      <c r="D6595" s="21" t="s">
        <v>79</v>
      </c>
      <c r="E6595" s="21" t="s">
        <v>73</v>
      </c>
      <c r="F6595" s="21" t="s">
        <v>72</v>
      </c>
      <c r="G6595" s="21">
        <v>4</v>
      </c>
      <c r="H6595" s="21">
        <v>628</v>
      </c>
    </row>
    <row r="6596" spans="1:8" x14ac:dyDescent="0.25">
      <c r="A6596" s="21">
        <v>2035</v>
      </c>
      <c r="B6596" s="21">
        <v>5</v>
      </c>
      <c r="C6596" s="21">
        <v>5</v>
      </c>
      <c r="D6596" s="21" t="s">
        <v>79</v>
      </c>
      <c r="E6596" s="21" t="s">
        <v>76</v>
      </c>
      <c r="F6596" s="21" t="s">
        <v>71</v>
      </c>
      <c r="G6596" s="21">
        <v>0</v>
      </c>
      <c r="H6596" s="21">
        <v>799</v>
      </c>
    </row>
    <row r="6597" spans="1:8" x14ac:dyDescent="0.25">
      <c r="A6597" s="21">
        <v>2035</v>
      </c>
      <c r="B6597" s="21">
        <v>5</v>
      </c>
      <c r="C6597" s="21">
        <v>5</v>
      </c>
      <c r="D6597" s="21" t="s">
        <v>79</v>
      </c>
      <c r="E6597" s="21" t="s">
        <v>76</v>
      </c>
      <c r="F6597" s="21" t="s">
        <v>71</v>
      </c>
      <c r="G6597" s="21">
        <v>1</v>
      </c>
      <c r="H6597" s="21">
        <v>658</v>
      </c>
    </row>
    <row r="6598" spans="1:8" x14ac:dyDescent="0.25">
      <c r="A6598" s="21">
        <v>2035</v>
      </c>
      <c r="B6598" s="21">
        <v>5</v>
      </c>
      <c r="C6598" s="21">
        <v>5</v>
      </c>
      <c r="D6598" s="21" t="s">
        <v>79</v>
      </c>
      <c r="E6598" s="21" t="s">
        <v>76</v>
      </c>
      <c r="F6598" s="21" t="s">
        <v>71</v>
      </c>
      <c r="G6598" s="21">
        <v>2</v>
      </c>
      <c r="H6598" s="21">
        <v>950</v>
      </c>
    </row>
    <row r="6599" spans="1:8" x14ac:dyDescent="0.25">
      <c r="A6599" s="21">
        <v>2035</v>
      </c>
      <c r="B6599" s="21">
        <v>5</v>
      </c>
      <c r="C6599" s="21">
        <v>5</v>
      </c>
      <c r="D6599" s="21" t="s">
        <v>79</v>
      </c>
      <c r="E6599" s="21" t="s">
        <v>76</v>
      </c>
      <c r="F6599" s="21" t="s">
        <v>71</v>
      </c>
      <c r="G6599" s="21">
        <v>3</v>
      </c>
      <c r="H6599" s="21">
        <v>430</v>
      </c>
    </row>
    <row r="6600" spans="1:8" x14ac:dyDescent="0.25">
      <c r="A6600" s="21">
        <v>2035</v>
      </c>
      <c r="B6600" s="21">
        <v>5</v>
      </c>
      <c r="C6600" s="21">
        <v>5</v>
      </c>
      <c r="D6600" s="21" t="s">
        <v>79</v>
      </c>
      <c r="E6600" s="21" t="s">
        <v>76</v>
      </c>
      <c r="F6600" s="21" t="s">
        <v>71</v>
      </c>
      <c r="G6600" s="21">
        <v>4</v>
      </c>
      <c r="H6600" s="21">
        <v>343</v>
      </c>
    </row>
    <row r="6601" spans="1:8" x14ac:dyDescent="0.25">
      <c r="A6601" s="21">
        <v>2035</v>
      </c>
      <c r="B6601" s="21">
        <v>5</v>
      </c>
      <c r="C6601" s="21">
        <v>5</v>
      </c>
      <c r="D6601" s="21" t="s">
        <v>79</v>
      </c>
      <c r="E6601" s="21" t="s">
        <v>76</v>
      </c>
      <c r="F6601" s="21" t="s">
        <v>72</v>
      </c>
      <c r="G6601" s="21">
        <v>0</v>
      </c>
      <c r="H6601" s="21">
        <v>402</v>
      </c>
    </row>
    <row r="6602" spans="1:8" x14ac:dyDescent="0.25">
      <c r="A6602" s="21">
        <v>2035</v>
      </c>
      <c r="B6602" s="21">
        <v>5</v>
      </c>
      <c r="C6602" s="21">
        <v>5</v>
      </c>
      <c r="D6602" s="21" t="s">
        <v>79</v>
      </c>
      <c r="E6602" s="21" t="s">
        <v>76</v>
      </c>
      <c r="F6602" s="21" t="s">
        <v>72</v>
      </c>
      <c r="G6602" s="21">
        <v>1</v>
      </c>
      <c r="H6602" s="21">
        <v>470</v>
      </c>
    </row>
    <row r="6603" spans="1:8" x14ac:dyDescent="0.25">
      <c r="A6603" s="21">
        <v>2035</v>
      </c>
      <c r="B6603" s="21">
        <v>5</v>
      </c>
      <c r="C6603" s="21">
        <v>5</v>
      </c>
      <c r="D6603" s="21" t="s">
        <v>79</v>
      </c>
      <c r="E6603" s="21" t="s">
        <v>76</v>
      </c>
      <c r="F6603" s="21" t="s">
        <v>72</v>
      </c>
      <c r="G6603" s="21">
        <v>2</v>
      </c>
      <c r="H6603" s="21">
        <v>643</v>
      </c>
    </row>
    <row r="6604" spans="1:8" x14ac:dyDescent="0.25">
      <c r="A6604" s="21">
        <v>2035</v>
      </c>
      <c r="B6604" s="21">
        <v>5</v>
      </c>
      <c r="C6604" s="21">
        <v>5</v>
      </c>
      <c r="D6604" s="21" t="s">
        <v>79</v>
      </c>
      <c r="E6604" s="21" t="s">
        <v>76</v>
      </c>
      <c r="F6604" s="21" t="s">
        <v>72</v>
      </c>
      <c r="G6604" s="21">
        <v>3</v>
      </c>
      <c r="H6604" s="21">
        <v>247</v>
      </c>
    </row>
    <row r="6605" spans="1:8" x14ac:dyDescent="0.25">
      <c r="A6605" s="21">
        <v>2035</v>
      </c>
      <c r="B6605" s="21">
        <v>5</v>
      </c>
      <c r="C6605" s="21">
        <v>5</v>
      </c>
      <c r="D6605" s="21" t="s">
        <v>79</v>
      </c>
      <c r="E6605" s="21" t="s">
        <v>76</v>
      </c>
      <c r="F6605" s="21" t="s">
        <v>72</v>
      </c>
      <c r="G6605" s="21">
        <v>4</v>
      </c>
      <c r="H6605" s="21">
        <v>154</v>
      </c>
    </row>
    <row r="6606" spans="1:8" x14ac:dyDescent="0.25">
      <c r="A6606" s="21">
        <v>2035</v>
      </c>
      <c r="B6606" s="21">
        <v>5</v>
      </c>
      <c r="C6606" s="21">
        <v>5</v>
      </c>
      <c r="D6606" s="21" t="s">
        <v>78</v>
      </c>
      <c r="E6606" s="21" t="s">
        <v>70</v>
      </c>
      <c r="F6606" s="21" t="s">
        <v>71</v>
      </c>
      <c r="G6606" s="21">
        <v>0</v>
      </c>
      <c r="H6606" s="21">
        <v>675</v>
      </c>
    </row>
    <row r="6607" spans="1:8" x14ac:dyDescent="0.25">
      <c r="A6607" s="21">
        <v>2035</v>
      </c>
      <c r="B6607" s="21">
        <v>5</v>
      </c>
      <c r="C6607" s="21">
        <v>5</v>
      </c>
      <c r="D6607" s="21" t="s">
        <v>78</v>
      </c>
      <c r="E6607" s="21" t="s">
        <v>70</v>
      </c>
      <c r="F6607" s="21" t="s">
        <v>71</v>
      </c>
      <c r="G6607" s="21">
        <v>1</v>
      </c>
      <c r="H6607" s="21">
        <v>14387</v>
      </c>
    </row>
    <row r="6608" spans="1:8" x14ac:dyDescent="0.25">
      <c r="A6608" s="21">
        <v>2035</v>
      </c>
      <c r="B6608" s="21">
        <v>5</v>
      </c>
      <c r="C6608" s="21">
        <v>5</v>
      </c>
      <c r="D6608" s="21" t="s">
        <v>78</v>
      </c>
      <c r="E6608" s="21" t="s">
        <v>70</v>
      </c>
      <c r="F6608" s="21" t="s">
        <v>71</v>
      </c>
      <c r="G6608" s="21">
        <v>2</v>
      </c>
      <c r="H6608" s="21">
        <v>44360</v>
      </c>
    </row>
    <row r="6609" spans="1:8" x14ac:dyDescent="0.25">
      <c r="A6609" s="21">
        <v>2035</v>
      </c>
      <c r="B6609" s="21">
        <v>5</v>
      </c>
      <c r="C6609" s="21">
        <v>5</v>
      </c>
      <c r="D6609" s="21" t="s">
        <v>78</v>
      </c>
      <c r="E6609" s="21" t="s">
        <v>70</v>
      </c>
      <c r="F6609" s="21" t="s">
        <v>71</v>
      </c>
      <c r="G6609" s="21">
        <v>3</v>
      </c>
      <c r="H6609" s="21">
        <v>18565</v>
      </c>
    </row>
    <row r="6610" spans="1:8" x14ac:dyDescent="0.25">
      <c r="A6610" s="21">
        <v>2035</v>
      </c>
      <c r="B6610" s="21">
        <v>5</v>
      </c>
      <c r="C6610" s="21">
        <v>5</v>
      </c>
      <c r="D6610" s="21" t="s">
        <v>78</v>
      </c>
      <c r="E6610" s="21" t="s">
        <v>70</v>
      </c>
      <c r="F6610" s="21" t="s">
        <v>71</v>
      </c>
      <c r="G6610" s="21">
        <v>4</v>
      </c>
      <c r="H6610" s="21">
        <v>9913</v>
      </c>
    </row>
    <row r="6611" spans="1:8" x14ac:dyDescent="0.25">
      <c r="A6611" s="21">
        <v>2035</v>
      </c>
      <c r="B6611" s="21">
        <v>5</v>
      </c>
      <c r="C6611" s="21">
        <v>5</v>
      </c>
      <c r="D6611" s="21" t="s">
        <v>78</v>
      </c>
      <c r="E6611" s="21" t="s">
        <v>70</v>
      </c>
      <c r="F6611" s="21" t="s">
        <v>72</v>
      </c>
      <c r="G6611" s="21">
        <v>0</v>
      </c>
      <c r="H6611" s="21">
        <v>553</v>
      </c>
    </row>
    <row r="6612" spans="1:8" x14ac:dyDescent="0.25">
      <c r="A6612" s="21">
        <v>2035</v>
      </c>
      <c r="B6612" s="21">
        <v>5</v>
      </c>
      <c r="C6612" s="21">
        <v>5</v>
      </c>
      <c r="D6612" s="21" t="s">
        <v>78</v>
      </c>
      <c r="E6612" s="21" t="s">
        <v>70</v>
      </c>
      <c r="F6612" s="21" t="s">
        <v>72</v>
      </c>
      <c r="G6612" s="21">
        <v>1</v>
      </c>
      <c r="H6612" s="21">
        <v>12903</v>
      </c>
    </row>
    <row r="6613" spans="1:8" x14ac:dyDescent="0.25">
      <c r="A6613" s="21">
        <v>2035</v>
      </c>
      <c r="B6613" s="21">
        <v>5</v>
      </c>
      <c r="C6613" s="21">
        <v>5</v>
      </c>
      <c r="D6613" s="21" t="s">
        <v>78</v>
      </c>
      <c r="E6613" s="21" t="s">
        <v>70</v>
      </c>
      <c r="F6613" s="21" t="s">
        <v>72</v>
      </c>
      <c r="G6613" s="21">
        <v>2</v>
      </c>
      <c r="H6613" s="21">
        <v>35017</v>
      </c>
    </row>
    <row r="6614" spans="1:8" x14ac:dyDescent="0.25">
      <c r="A6614" s="21">
        <v>2035</v>
      </c>
      <c r="B6614" s="21">
        <v>5</v>
      </c>
      <c r="C6614" s="21">
        <v>5</v>
      </c>
      <c r="D6614" s="21" t="s">
        <v>78</v>
      </c>
      <c r="E6614" s="21" t="s">
        <v>70</v>
      </c>
      <c r="F6614" s="21" t="s">
        <v>72</v>
      </c>
      <c r="G6614" s="21">
        <v>3</v>
      </c>
      <c r="H6614" s="21">
        <v>17193</v>
      </c>
    </row>
    <row r="6615" spans="1:8" x14ac:dyDescent="0.25">
      <c r="A6615" s="21">
        <v>2035</v>
      </c>
      <c r="B6615" s="21">
        <v>5</v>
      </c>
      <c r="C6615" s="21">
        <v>5</v>
      </c>
      <c r="D6615" s="21" t="s">
        <v>78</v>
      </c>
      <c r="E6615" s="21" t="s">
        <v>70</v>
      </c>
      <c r="F6615" s="21" t="s">
        <v>72</v>
      </c>
      <c r="G6615" s="21">
        <v>4</v>
      </c>
      <c r="H6615" s="21">
        <v>7989</v>
      </c>
    </row>
    <row r="6616" spans="1:8" x14ac:dyDescent="0.25">
      <c r="A6616" s="21">
        <v>2035</v>
      </c>
      <c r="B6616" s="21">
        <v>5</v>
      </c>
      <c r="C6616" s="21">
        <v>5</v>
      </c>
      <c r="D6616" s="21" t="s">
        <v>78</v>
      </c>
      <c r="E6616" s="21" t="s">
        <v>74</v>
      </c>
      <c r="F6616" s="21" t="s">
        <v>71</v>
      </c>
      <c r="G6616" s="21">
        <v>0</v>
      </c>
      <c r="H6616" s="21">
        <v>4999</v>
      </c>
    </row>
    <row r="6617" spans="1:8" x14ac:dyDescent="0.25">
      <c r="A6617" s="21">
        <v>2035</v>
      </c>
      <c r="B6617" s="21">
        <v>5</v>
      </c>
      <c r="C6617" s="21">
        <v>5</v>
      </c>
      <c r="D6617" s="21" t="s">
        <v>78</v>
      </c>
      <c r="E6617" s="21" t="s">
        <v>74</v>
      </c>
      <c r="F6617" s="21" t="s">
        <v>71</v>
      </c>
      <c r="G6617" s="21">
        <v>1</v>
      </c>
      <c r="H6617" s="21">
        <v>7601</v>
      </c>
    </row>
    <row r="6618" spans="1:8" x14ac:dyDescent="0.25">
      <c r="A6618" s="21">
        <v>2035</v>
      </c>
      <c r="B6618" s="21">
        <v>5</v>
      </c>
      <c r="C6618" s="21">
        <v>5</v>
      </c>
      <c r="D6618" s="21" t="s">
        <v>78</v>
      </c>
      <c r="E6618" s="21" t="s">
        <v>74</v>
      </c>
      <c r="F6618" s="21" t="s">
        <v>71</v>
      </c>
      <c r="G6618" s="21">
        <v>2</v>
      </c>
      <c r="H6618" s="21">
        <v>11853</v>
      </c>
    </row>
    <row r="6619" spans="1:8" x14ac:dyDescent="0.25">
      <c r="A6619" s="21">
        <v>2035</v>
      </c>
      <c r="B6619" s="21">
        <v>5</v>
      </c>
      <c r="C6619" s="21">
        <v>5</v>
      </c>
      <c r="D6619" s="21" t="s">
        <v>78</v>
      </c>
      <c r="E6619" s="21" t="s">
        <v>74</v>
      </c>
      <c r="F6619" s="21" t="s">
        <v>71</v>
      </c>
      <c r="G6619" s="21">
        <v>3</v>
      </c>
      <c r="H6619" s="21">
        <v>4634</v>
      </c>
    </row>
    <row r="6620" spans="1:8" x14ac:dyDescent="0.25">
      <c r="A6620" s="21">
        <v>2035</v>
      </c>
      <c r="B6620" s="21">
        <v>5</v>
      </c>
      <c r="C6620" s="21">
        <v>5</v>
      </c>
      <c r="D6620" s="21" t="s">
        <v>78</v>
      </c>
      <c r="E6620" s="21" t="s">
        <v>74</v>
      </c>
      <c r="F6620" s="21" t="s">
        <v>71</v>
      </c>
      <c r="G6620" s="21">
        <v>4</v>
      </c>
      <c r="H6620" s="21">
        <v>3000</v>
      </c>
    </row>
    <row r="6621" spans="1:8" x14ac:dyDescent="0.25">
      <c r="A6621" s="21">
        <v>2035</v>
      </c>
      <c r="B6621" s="21">
        <v>5</v>
      </c>
      <c r="C6621" s="21">
        <v>5</v>
      </c>
      <c r="D6621" s="21" t="s">
        <v>78</v>
      </c>
      <c r="E6621" s="21" t="s">
        <v>74</v>
      </c>
      <c r="F6621" s="21" t="s">
        <v>72</v>
      </c>
      <c r="G6621" s="21">
        <v>0</v>
      </c>
      <c r="H6621" s="21">
        <v>841</v>
      </c>
    </row>
    <row r="6622" spans="1:8" x14ac:dyDescent="0.25">
      <c r="A6622" s="21">
        <v>2035</v>
      </c>
      <c r="B6622" s="21">
        <v>5</v>
      </c>
      <c r="C6622" s="21">
        <v>5</v>
      </c>
      <c r="D6622" s="21" t="s">
        <v>78</v>
      </c>
      <c r="E6622" s="21" t="s">
        <v>74</v>
      </c>
      <c r="F6622" s="21" t="s">
        <v>72</v>
      </c>
      <c r="G6622" s="21">
        <v>1</v>
      </c>
      <c r="H6622" s="21">
        <v>809</v>
      </c>
    </row>
    <row r="6623" spans="1:8" x14ac:dyDescent="0.25">
      <c r="A6623" s="21">
        <v>2035</v>
      </c>
      <c r="B6623" s="21">
        <v>5</v>
      </c>
      <c r="C6623" s="21">
        <v>5</v>
      </c>
      <c r="D6623" s="21" t="s">
        <v>78</v>
      </c>
      <c r="E6623" s="21" t="s">
        <v>74</v>
      </c>
      <c r="F6623" s="21" t="s">
        <v>72</v>
      </c>
      <c r="G6623" s="21">
        <v>2</v>
      </c>
      <c r="H6623" s="21">
        <v>1205</v>
      </c>
    </row>
    <row r="6624" spans="1:8" x14ac:dyDescent="0.25">
      <c r="A6624" s="21">
        <v>2035</v>
      </c>
      <c r="B6624" s="21">
        <v>5</v>
      </c>
      <c r="C6624" s="21">
        <v>5</v>
      </c>
      <c r="D6624" s="21" t="s">
        <v>78</v>
      </c>
      <c r="E6624" s="21" t="s">
        <v>74</v>
      </c>
      <c r="F6624" s="21" t="s">
        <v>72</v>
      </c>
      <c r="G6624" s="21">
        <v>3</v>
      </c>
      <c r="H6624" s="21">
        <v>542</v>
      </c>
    </row>
    <row r="6625" spans="1:8" x14ac:dyDescent="0.25">
      <c r="A6625" s="21">
        <v>2035</v>
      </c>
      <c r="B6625" s="21">
        <v>5</v>
      </c>
      <c r="C6625" s="21">
        <v>5</v>
      </c>
      <c r="D6625" s="21" t="s">
        <v>78</v>
      </c>
      <c r="E6625" s="21" t="s">
        <v>74</v>
      </c>
      <c r="F6625" s="21" t="s">
        <v>72</v>
      </c>
      <c r="G6625" s="21">
        <v>4</v>
      </c>
      <c r="H6625" s="21">
        <v>361</v>
      </c>
    </row>
    <row r="6626" spans="1:8" x14ac:dyDescent="0.25">
      <c r="A6626" s="21">
        <v>2035</v>
      </c>
      <c r="B6626" s="21">
        <v>5</v>
      </c>
      <c r="C6626" s="21">
        <v>5</v>
      </c>
      <c r="D6626" s="21" t="s">
        <v>78</v>
      </c>
      <c r="E6626" s="21" t="s">
        <v>73</v>
      </c>
      <c r="F6626" s="21" t="s">
        <v>71</v>
      </c>
      <c r="G6626" s="21">
        <v>0</v>
      </c>
      <c r="H6626" s="21">
        <v>1370</v>
      </c>
    </row>
    <row r="6627" spans="1:8" x14ac:dyDescent="0.25">
      <c r="A6627" s="21">
        <v>2035</v>
      </c>
      <c r="B6627" s="21">
        <v>5</v>
      </c>
      <c r="C6627" s="21">
        <v>5</v>
      </c>
      <c r="D6627" s="21" t="s">
        <v>78</v>
      </c>
      <c r="E6627" s="21" t="s">
        <v>73</v>
      </c>
      <c r="F6627" s="21" t="s">
        <v>71</v>
      </c>
      <c r="G6627" s="21">
        <v>1</v>
      </c>
      <c r="H6627" s="21">
        <v>19416</v>
      </c>
    </row>
    <row r="6628" spans="1:8" x14ac:dyDescent="0.25">
      <c r="A6628" s="21">
        <v>2035</v>
      </c>
      <c r="B6628" s="21">
        <v>5</v>
      </c>
      <c r="C6628" s="21">
        <v>5</v>
      </c>
      <c r="D6628" s="21" t="s">
        <v>78</v>
      </c>
      <c r="E6628" s="21" t="s">
        <v>73</v>
      </c>
      <c r="F6628" s="21" t="s">
        <v>71</v>
      </c>
      <c r="G6628" s="21">
        <v>2</v>
      </c>
      <c r="H6628" s="21">
        <v>40647</v>
      </c>
    </row>
    <row r="6629" spans="1:8" x14ac:dyDescent="0.25">
      <c r="A6629" s="21">
        <v>2035</v>
      </c>
      <c r="B6629" s="21">
        <v>5</v>
      </c>
      <c r="C6629" s="21">
        <v>5</v>
      </c>
      <c r="D6629" s="21" t="s">
        <v>78</v>
      </c>
      <c r="E6629" s="21" t="s">
        <v>73</v>
      </c>
      <c r="F6629" s="21" t="s">
        <v>71</v>
      </c>
      <c r="G6629" s="21">
        <v>3</v>
      </c>
      <c r="H6629" s="21">
        <v>21447</v>
      </c>
    </row>
    <row r="6630" spans="1:8" x14ac:dyDescent="0.25">
      <c r="A6630" s="21">
        <v>2035</v>
      </c>
      <c r="B6630" s="21">
        <v>5</v>
      </c>
      <c r="C6630" s="21">
        <v>5</v>
      </c>
      <c r="D6630" s="21" t="s">
        <v>78</v>
      </c>
      <c r="E6630" s="21" t="s">
        <v>73</v>
      </c>
      <c r="F6630" s="21" t="s">
        <v>71</v>
      </c>
      <c r="G6630" s="21">
        <v>4</v>
      </c>
      <c r="H6630" s="21">
        <v>15803</v>
      </c>
    </row>
    <row r="6631" spans="1:8" x14ac:dyDescent="0.25">
      <c r="A6631" s="21">
        <v>2035</v>
      </c>
      <c r="B6631" s="21">
        <v>5</v>
      </c>
      <c r="C6631" s="21">
        <v>5</v>
      </c>
      <c r="D6631" s="21" t="s">
        <v>78</v>
      </c>
      <c r="E6631" s="21" t="s">
        <v>73</v>
      </c>
      <c r="F6631" s="21" t="s">
        <v>72</v>
      </c>
      <c r="G6631" s="21">
        <v>0</v>
      </c>
      <c r="H6631" s="21">
        <v>604</v>
      </c>
    </row>
    <row r="6632" spans="1:8" x14ac:dyDescent="0.25">
      <c r="A6632" s="21">
        <v>2035</v>
      </c>
      <c r="B6632" s="21">
        <v>5</v>
      </c>
      <c r="C6632" s="21">
        <v>5</v>
      </c>
      <c r="D6632" s="21" t="s">
        <v>78</v>
      </c>
      <c r="E6632" s="21" t="s">
        <v>73</v>
      </c>
      <c r="F6632" s="21" t="s">
        <v>72</v>
      </c>
      <c r="G6632" s="21">
        <v>1</v>
      </c>
      <c r="H6632" s="21">
        <v>1646</v>
      </c>
    </row>
    <row r="6633" spans="1:8" x14ac:dyDescent="0.25">
      <c r="A6633" s="21">
        <v>2035</v>
      </c>
      <c r="B6633" s="21">
        <v>5</v>
      </c>
      <c r="C6633" s="21">
        <v>5</v>
      </c>
      <c r="D6633" s="21" t="s">
        <v>78</v>
      </c>
      <c r="E6633" s="21" t="s">
        <v>73</v>
      </c>
      <c r="F6633" s="21" t="s">
        <v>72</v>
      </c>
      <c r="G6633" s="21">
        <v>2</v>
      </c>
      <c r="H6633" s="21">
        <v>5146</v>
      </c>
    </row>
    <row r="6634" spans="1:8" x14ac:dyDescent="0.25">
      <c r="A6634" s="21">
        <v>2035</v>
      </c>
      <c r="B6634" s="21">
        <v>5</v>
      </c>
      <c r="C6634" s="21">
        <v>5</v>
      </c>
      <c r="D6634" s="21" t="s">
        <v>78</v>
      </c>
      <c r="E6634" s="21" t="s">
        <v>73</v>
      </c>
      <c r="F6634" s="21" t="s">
        <v>72</v>
      </c>
      <c r="G6634" s="21">
        <v>3</v>
      </c>
      <c r="H6634" s="21">
        <v>2926</v>
      </c>
    </row>
    <row r="6635" spans="1:8" x14ac:dyDescent="0.25">
      <c r="A6635" s="21">
        <v>2035</v>
      </c>
      <c r="B6635" s="21">
        <v>5</v>
      </c>
      <c r="C6635" s="21">
        <v>5</v>
      </c>
      <c r="D6635" s="21" t="s">
        <v>78</v>
      </c>
      <c r="E6635" s="21" t="s">
        <v>73</v>
      </c>
      <c r="F6635" s="21" t="s">
        <v>72</v>
      </c>
      <c r="G6635" s="21">
        <v>4</v>
      </c>
      <c r="H6635" s="21">
        <v>1922</v>
      </c>
    </row>
    <row r="6636" spans="1:8" x14ac:dyDescent="0.25">
      <c r="A6636" s="21">
        <v>2035</v>
      </c>
      <c r="B6636" s="21">
        <v>5</v>
      </c>
      <c r="C6636" s="21">
        <v>5</v>
      </c>
      <c r="D6636" s="21" t="s">
        <v>78</v>
      </c>
      <c r="E6636" s="21" t="s">
        <v>76</v>
      </c>
      <c r="F6636" s="21" t="s">
        <v>71</v>
      </c>
      <c r="G6636" s="21">
        <v>0</v>
      </c>
      <c r="H6636" s="21">
        <v>2143</v>
      </c>
    </row>
    <row r="6637" spans="1:8" x14ac:dyDescent="0.25">
      <c r="A6637" s="21">
        <v>2035</v>
      </c>
      <c r="B6637" s="21">
        <v>5</v>
      </c>
      <c r="C6637" s="21">
        <v>5</v>
      </c>
      <c r="D6637" s="21" t="s">
        <v>78</v>
      </c>
      <c r="E6637" s="21" t="s">
        <v>76</v>
      </c>
      <c r="F6637" s="21" t="s">
        <v>71</v>
      </c>
      <c r="G6637" s="21">
        <v>1</v>
      </c>
      <c r="H6637" s="21">
        <v>2679</v>
      </c>
    </row>
    <row r="6638" spans="1:8" x14ac:dyDescent="0.25">
      <c r="A6638" s="21">
        <v>2035</v>
      </c>
      <c r="B6638" s="21">
        <v>5</v>
      </c>
      <c r="C6638" s="21">
        <v>5</v>
      </c>
      <c r="D6638" s="21" t="s">
        <v>78</v>
      </c>
      <c r="E6638" s="21" t="s">
        <v>76</v>
      </c>
      <c r="F6638" s="21" t="s">
        <v>71</v>
      </c>
      <c r="G6638" s="21">
        <v>2</v>
      </c>
      <c r="H6638" s="21">
        <v>3439</v>
      </c>
    </row>
    <row r="6639" spans="1:8" x14ac:dyDescent="0.25">
      <c r="A6639" s="21">
        <v>2035</v>
      </c>
      <c r="B6639" s="21">
        <v>5</v>
      </c>
      <c r="C6639" s="21">
        <v>5</v>
      </c>
      <c r="D6639" s="21" t="s">
        <v>78</v>
      </c>
      <c r="E6639" s="21" t="s">
        <v>76</v>
      </c>
      <c r="F6639" s="21" t="s">
        <v>71</v>
      </c>
      <c r="G6639" s="21">
        <v>3</v>
      </c>
      <c r="H6639" s="21">
        <v>1417</v>
      </c>
    </row>
    <row r="6640" spans="1:8" x14ac:dyDescent="0.25">
      <c r="A6640" s="21">
        <v>2035</v>
      </c>
      <c r="B6640" s="21">
        <v>5</v>
      </c>
      <c r="C6640" s="21">
        <v>5</v>
      </c>
      <c r="D6640" s="21" t="s">
        <v>78</v>
      </c>
      <c r="E6640" s="21" t="s">
        <v>76</v>
      </c>
      <c r="F6640" s="21" t="s">
        <v>71</v>
      </c>
      <c r="G6640" s="21">
        <v>4</v>
      </c>
      <c r="H6640" s="21">
        <v>885</v>
      </c>
    </row>
    <row r="6641" spans="1:8" x14ac:dyDescent="0.25">
      <c r="A6641" s="21">
        <v>2035</v>
      </c>
      <c r="B6641" s="21">
        <v>5</v>
      </c>
      <c r="C6641" s="21">
        <v>5</v>
      </c>
      <c r="D6641" s="21" t="s">
        <v>78</v>
      </c>
      <c r="E6641" s="21" t="s">
        <v>76</v>
      </c>
      <c r="F6641" s="21" t="s">
        <v>72</v>
      </c>
      <c r="G6641" s="21">
        <v>0</v>
      </c>
      <c r="H6641" s="21">
        <v>1159</v>
      </c>
    </row>
    <row r="6642" spans="1:8" x14ac:dyDescent="0.25">
      <c r="A6642" s="21">
        <v>2035</v>
      </c>
      <c r="B6642" s="21">
        <v>5</v>
      </c>
      <c r="C6642" s="21">
        <v>5</v>
      </c>
      <c r="D6642" s="21" t="s">
        <v>78</v>
      </c>
      <c r="E6642" s="21" t="s">
        <v>76</v>
      </c>
      <c r="F6642" s="21" t="s">
        <v>72</v>
      </c>
      <c r="G6642" s="21">
        <v>1</v>
      </c>
      <c r="H6642" s="21">
        <v>1167</v>
      </c>
    </row>
    <row r="6643" spans="1:8" x14ac:dyDescent="0.25">
      <c r="A6643" s="21">
        <v>2035</v>
      </c>
      <c r="B6643" s="21">
        <v>5</v>
      </c>
      <c r="C6643" s="21">
        <v>5</v>
      </c>
      <c r="D6643" s="21" t="s">
        <v>78</v>
      </c>
      <c r="E6643" s="21" t="s">
        <v>76</v>
      </c>
      <c r="F6643" s="21" t="s">
        <v>72</v>
      </c>
      <c r="G6643" s="21">
        <v>2</v>
      </c>
      <c r="H6643" s="21">
        <v>1587</v>
      </c>
    </row>
    <row r="6644" spans="1:8" x14ac:dyDescent="0.25">
      <c r="A6644" s="21">
        <v>2035</v>
      </c>
      <c r="B6644" s="21">
        <v>5</v>
      </c>
      <c r="C6644" s="21">
        <v>5</v>
      </c>
      <c r="D6644" s="21" t="s">
        <v>78</v>
      </c>
      <c r="E6644" s="21" t="s">
        <v>76</v>
      </c>
      <c r="F6644" s="21" t="s">
        <v>72</v>
      </c>
      <c r="G6644" s="21">
        <v>3</v>
      </c>
      <c r="H6644" s="21">
        <v>652</v>
      </c>
    </row>
    <row r="6645" spans="1:8" x14ac:dyDescent="0.25">
      <c r="A6645" s="21">
        <v>2035</v>
      </c>
      <c r="B6645" s="21">
        <v>5</v>
      </c>
      <c r="C6645" s="21">
        <v>5</v>
      </c>
      <c r="D6645" s="21" t="s">
        <v>78</v>
      </c>
      <c r="E6645" s="21" t="s">
        <v>76</v>
      </c>
      <c r="F6645" s="21" t="s">
        <v>72</v>
      </c>
      <c r="G6645" s="21">
        <v>4</v>
      </c>
      <c r="H6645" s="21">
        <v>410</v>
      </c>
    </row>
    <row r="6646" spans="1:8" x14ac:dyDescent="0.25">
      <c r="A6646" s="21">
        <v>2035</v>
      </c>
      <c r="B6646" s="21">
        <v>5</v>
      </c>
      <c r="C6646" s="21">
        <v>6</v>
      </c>
      <c r="D6646" s="21" t="s">
        <v>75</v>
      </c>
      <c r="E6646" s="21" t="s">
        <v>70</v>
      </c>
      <c r="F6646" s="21" t="s">
        <v>71</v>
      </c>
      <c r="G6646" s="21">
        <v>0</v>
      </c>
      <c r="H6646" s="21">
        <v>2</v>
      </c>
    </row>
    <row r="6647" spans="1:8" x14ac:dyDescent="0.25">
      <c r="A6647" s="21">
        <v>2035</v>
      </c>
      <c r="B6647" s="21">
        <v>5</v>
      </c>
      <c r="C6647" s="21">
        <v>6</v>
      </c>
      <c r="D6647" s="21" t="s">
        <v>75</v>
      </c>
      <c r="E6647" s="21" t="s">
        <v>70</v>
      </c>
      <c r="F6647" s="21" t="s">
        <v>71</v>
      </c>
      <c r="G6647" s="21">
        <v>1</v>
      </c>
      <c r="H6647" s="21">
        <v>8</v>
      </c>
    </row>
    <row r="6648" spans="1:8" x14ac:dyDescent="0.25">
      <c r="A6648" s="21">
        <v>2035</v>
      </c>
      <c r="B6648" s="21">
        <v>5</v>
      </c>
      <c r="C6648" s="21">
        <v>6</v>
      </c>
      <c r="D6648" s="21" t="s">
        <v>75</v>
      </c>
      <c r="E6648" s="21" t="s">
        <v>70</v>
      </c>
      <c r="F6648" s="21" t="s">
        <v>71</v>
      </c>
      <c r="G6648" s="21">
        <v>2</v>
      </c>
      <c r="H6648" s="21">
        <v>24</v>
      </c>
    </row>
    <row r="6649" spans="1:8" x14ac:dyDescent="0.25">
      <c r="A6649" s="21">
        <v>2035</v>
      </c>
      <c r="B6649" s="21">
        <v>5</v>
      </c>
      <c r="C6649" s="21">
        <v>6</v>
      </c>
      <c r="D6649" s="21" t="s">
        <v>75</v>
      </c>
      <c r="E6649" s="21" t="s">
        <v>70</v>
      </c>
      <c r="F6649" s="21" t="s">
        <v>71</v>
      </c>
      <c r="G6649" s="21">
        <v>3</v>
      </c>
      <c r="H6649" s="21">
        <v>15</v>
      </c>
    </row>
    <row r="6650" spans="1:8" x14ac:dyDescent="0.25">
      <c r="A6650" s="21">
        <v>2035</v>
      </c>
      <c r="B6650" s="21">
        <v>5</v>
      </c>
      <c r="C6650" s="21">
        <v>6</v>
      </c>
      <c r="D6650" s="21" t="s">
        <v>75</v>
      </c>
      <c r="E6650" s="21" t="s">
        <v>70</v>
      </c>
      <c r="F6650" s="21" t="s">
        <v>71</v>
      </c>
      <c r="G6650" s="21">
        <v>4</v>
      </c>
      <c r="H6650" s="21">
        <v>13</v>
      </c>
    </row>
    <row r="6651" spans="1:8" x14ac:dyDescent="0.25">
      <c r="A6651" s="21">
        <v>2035</v>
      </c>
      <c r="B6651" s="21">
        <v>5</v>
      </c>
      <c r="C6651" s="21">
        <v>6</v>
      </c>
      <c r="D6651" s="21" t="s">
        <v>75</v>
      </c>
      <c r="E6651" s="21" t="s">
        <v>70</v>
      </c>
      <c r="F6651" s="21" t="s">
        <v>72</v>
      </c>
      <c r="G6651" s="21">
        <v>1</v>
      </c>
      <c r="H6651" s="21">
        <v>4</v>
      </c>
    </row>
    <row r="6652" spans="1:8" x14ac:dyDescent="0.25">
      <c r="A6652" s="21">
        <v>2035</v>
      </c>
      <c r="B6652" s="21">
        <v>5</v>
      </c>
      <c r="C6652" s="21">
        <v>6</v>
      </c>
      <c r="D6652" s="21" t="s">
        <v>75</v>
      </c>
      <c r="E6652" s="21" t="s">
        <v>70</v>
      </c>
      <c r="F6652" s="21" t="s">
        <v>72</v>
      </c>
      <c r="G6652" s="21">
        <v>2</v>
      </c>
      <c r="H6652" s="21">
        <v>12</v>
      </c>
    </row>
    <row r="6653" spans="1:8" x14ac:dyDescent="0.25">
      <c r="A6653" s="21">
        <v>2035</v>
      </c>
      <c r="B6653" s="21">
        <v>5</v>
      </c>
      <c r="C6653" s="21">
        <v>6</v>
      </c>
      <c r="D6653" s="21" t="s">
        <v>75</v>
      </c>
      <c r="E6653" s="21" t="s">
        <v>70</v>
      </c>
      <c r="F6653" s="21" t="s">
        <v>72</v>
      </c>
      <c r="G6653" s="21">
        <v>3</v>
      </c>
      <c r="H6653" s="21">
        <v>6</v>
      </c>
    </row>
    <row r="6654" spans="1:8" x14ac:dyDescent="0.25">
      <c r="A6654" s="21">
        <v>2035</v>
      </c>
      <c r="B6654" s="21">
        <v>5</v>
      </c>
      <c r="C6654" s="21">
        <v>6</v>
      </c>
      <c r="D6654" s="21" t="s">
        <v>75</v>
      </c>
      <c r="E6654" s="21" t="s">
        <v>70</v>
      </c>
      <c r="F6654" s="21" t="s">
        <v>72</v>
      </c>
      <c r="G6654" s="21">
        <v>4</v>
      </c>
      <c r="H6654" s="21">
        <v>3</v>
      </c>
    </row>
    <row r="6655" spans="1:8" x14ac:dyDescent="0.25">
      <c r="A6655" s="21">
        <v>2035</v>
      </c>
      <c r="B6655" s="21">
        <v>5</v>
      </c>
      <c r="C6655" s="21">
        <v>6</v>
      </c>
      <c r="D6655" s="21" t="s">
        <v>75</v>
      </c>
      <c r="E6655" s="21" t="s">
        <v>73</v>
      </c>
      <c r="F6655" s="21" t="s">
        <v>71</v>
      </c>
      <c r="G6655" s="21">
        <v>0</v>
      </c>
      <c r="H6655" s="21">
        <v>2</v>
      </c>
    </row>
    <row r="6656" spans="1:8" x14ac:dyDescent="0.25">
      <c r="A6656" s="21">
        <v>2035</v>
      </c>
      <c r="B6656" s="21">
        <v>5</v>
      </c>
      <c r="C6656" s="21">
        <v>6</v>
      </c>
      <c r="D6656" s="21" t="s">
        <v>75</v>
      </c>
      <c r="E6656" s="21" t="s">
        <v>73</v>
      </c>
      <c r="F6656" s="21" t="s">
        <v>71</v>
      </c>
      <c r="G6656" s="21">
        <v>1</v>
      </c>
      <c r="H6656" s="21">
        <v>16</v>
      </c>
    </row>
    <row r="6657" spans="1:8" x14ac:dyDescent="0.25">
      <c r="A6657" s="21">
        <v>2035</v>
      </c>
      <c r="B6657" s="21">
        <v>5</v>
      </c>
      <c r="C6657" s="21">
        <v>6</v>
      </c>
      <c r="D6657" s="21" t="s">
        <v>75</v>
      </c>
      <c r="E6657" s="21" t="s">
        <v>73</v>
      </c>
      <c r="F6657" s="21" t="s">
        <v>71</v>
      </c>
      <c r="G6657" s="21">
        <v>2</v>
      </c>
      <c r="H6657" s="21">
        <v>59</v>
      </c>
    </row>
    <row r="6658" spans="1:8" x14ac:dyDescent="0.25">
      <c r="A6658" s="21">
        <v>2035</v>
      </c>
      <c r="B6658" s="21">
        <v>5</v>
      </c>
      <c r="C6658" s="21">
        <v>6</v>
      </c>
      <c r="D6658" s="21" t="s">
        <v>75</v>
      </c>
      <c r="E6658" s="21" t="s">
        <v>73</v>
      </c>
      <c r="F6658" s="21" t="s">
        <v>71</v>
      </c>
      <c r="G6658" s="21">
        <v>3</v>
      </c>
      <c r="H6658" s="21">
        <v>32</v>
      </c>
    </row>
    <row r="6659" spans="1:8" x14ac:dyDescent="0.25">
      <c r="A6659" s="21">
        <v>2035</v>
      </c>
      <c r="B6659" s="21">
        <v>5</v>
      </c>
      <c r="C6659" s="21">
        <v>6</v>
      </c>
      <c r="D6659" s="21" t="s">
        <v>75</v>
      </c>
      <c r="E6659" s="21" t="s">
        <v>73</v>
      </c>
      <c r="F6659" s="21" t="s">
        <v>71</v>
      </c>
      <c r="G6659" s="21">
        <v>4</v>
      </c>
      <c r="H6659" s="21">
        <v>19</v>
      </c>
    </row>
    <row r="6660" spans="1:8" x14ac:dyDescent="0.25">
      <c r="A6660" s="21">
        <v>2035</v>
      </c>
      <c r="B6660" s="21">
        <v>5</v>
      </c>
      <c r="C6660" s="21">
        <v>6</v>
      </c>
      <c r="D6660" s="21" t="s">
        <v>75</v>
      </c>
      <c r="E6660" s="21" t="s">
        <v>73</v>
      </c>
      <c r="F6660" s="21" t="s">
        <v>72</v>
      </c>
      <c r="G6660" s="21">
        <v>2</v>
      </c>
      <c r="H6660" s="21">
        <v>2</v>
      </c>
    </row>
    <row r="6661" spans="1:8" x14ac:dyDescent="0.25">
      <c r="A6661" s="21">
        <v>2035</v>
      </c>
      <c r="B6661" s="21">
        <v>5</v>
      </c>
      <c r="C6661" s="21">
        <v>6</v>
      </c>
      <c r="D6661" s="21" t="s">
        <v>69</v>
      </c>
      <c r="E6661" s="21" t="s">
        <v>70</v>
      </c>
      <c r="F6661" s="21" t="s">
        <v>71</v>
      </c>
      <c r="G6661" s="21">
        <v>1</v>
      </c>
      <c r="H6661" s="21">
        <v>1</v>
      </c>
    </row>
    <row r="6662" spans="1:8" x14ac:dyDescent="0.25">
      <c r="A6662" s="21">
        <v>2035</v>
      </c>
      <c r="B6662" s="21">
        <v>5</v>
      </c>
      <c r="C6662" s="21">
        <v>6</v>
      </c>
      <c r="D6662" s="21" t="s">
        <v>69</v>
      </c>
      <c r="E6662" s="21" t="s">
        <v>70</v>
      </c>
      <c r="F6662" s="21" t="s">
        <v>71</v>
      </c>
      <c r="G6662" s="21">
        <v>2</v>
      </c>
      <c r="H6662" s="21">
        <v>4</v>
      </c>
    </row>
    <row r="6663" spans="1:8" x14ac:dyDescent="0.25">
      <c r="A6663" s="21">
        <v>2035</v>
      </c>
      <c r="B6663" s="21">
        <v>5</v>
      </c>
      <c r="C6663" s="21">
        <v>6</v>
      </c>
      <c r="D6663" s="21" t="s">
        <v>69</v>
      </c>
      <c r="E6663" s="21" t="s">
        <v>70</v>
      </c>
      <c r="F6663" s="21" t="s">
        <v>71</v>
      </c>
      <c r="G6663" s="21">
        <v>3</v>
      </c>
      <c r="H6663" s="21">
        <v>1</v>
      </c>
    </row>
    <row r="6664" spans="1:8" x14ac:dyDescent="0.25">
      <c r="A6664" s="21">
        <v>2035</v>
      </c>
      <c r="B6664" s="21">
        <v>5</v>
      </c>
      <c r="C6664" s="21">
        <v>6</v>
      </c>
      <c r="D6664" s="21" t="s">
        <v>69</v>
      </c>
      <c r="E6664" s="21" t="s">
        <v>70</v>
      </c>
      <c r="F6664" s="21" t="s">
        <v>72</v>
      </c>
      <c r="G6664" s="21">
        <v>1</v>
      </c>
      <c r="H6664" s="21">
        <v>2</v>
      </c>
    </row>
    <row r="6665" spans="1:8" x14ac:dyDescent="0.25">
      <c r="A6665" s="21">
        <v>2035</v>
      </c>
      <c r="B6665" s="21">
        <v>5</v>
      </c>
      <c r="C6665" s="21">
        <v>6</v>
      </c>
      <c r="D6665" s="21" t="s">
        <v>69</v>
      </c>
      <c r="E6665" s="21" t="s">
        <v>70</v>
      </c>
      <c r="F6665" s="21" t="s">
        <v>72</v>
      </c>
      <c r="G6665" s="21">
        <v>2</v>
      </c>
      <c r="H6665" s="21">
        <v>6</v>
      </c>
    </row>
    <row r="6666" spans="1:8" x14ac:dyDescent="0.25">
      <c r="A6666" s="21">
        <v>2035</v>
      </c>
      <c r="B6666" s="21">
        <v>5</v>
      </c>
      <c r="C6666" s="21">
        <v>6</v>
      </c>
      <c r="D6666" s="21" t="s">
        <v>69</v>
      </c>
      <c r="E6666" s="21" t="s">
        <v>70</v>
      </c>
      <c r="F6666" s="21" t="s">
        <v>72</v>
      </c>
      <c r="G6666" s="21">
        <v>3</v>
      </c>
      <c r="H6666" s="21">
        <v>12</v>
      </c>
    </row>
    <row r="6667" spans="1:8" x14ac:dyDescent="0.25">
      <c r="A6667" s="21">
        <v>2035</v>
      </c>
      <c r="B6667" s="21">
        <v>5</v>
      </c>
      <c r="C6667" s="21">
        <v>6</v>
      </c>
      <c r="D6667" s="21" t="s">
        <v>69</v>
      </c>
      <c r="E6667" s="21" t="s">
        <v>73</v>
      </c>
      <c r="F6667" s="21" t="s">
        <v>71</v>
      </c>
      <c r="G6667" s="21">
        <v>1</v>
      </c>
      <c r="H6667" s="21">
        <v>2</v>
      </c>
    </row>
    <row r="6668" spans="1:8" x14ac:dyDescent="0.25">
      <c r="A6668" s="21">
        <v>2035</v>
      </c>
      <c r="B6668" s="21">
        <v>5</v>
      </c>
      <c r="C6668" s="21">
        <v>6</v>
      </c>
      <c r="D6668" s="21" t="s">
        <v>69</v>
      </c>
      <c r="E6668" s="21" t="s">
        <v>73</v>
      </c>
      <c r="F6668" s="21" t="s">
        <v>71</v>
      </c>
      <c r="G6668" s="21">
        <v>2</v>
      </c>
      <c r="H6668" s="21">
        <v>3</v>
      </c>
    </row>
    <row r="6669" spans="1:8" x14ac:dyDescent="0.25">
      <c r="A6669" s="21">
        <v>2035</v>
      </c>
      <c r="B6669" s="21">
        <v>5</v>
      </c>
      <c r="C6669" s="21">
        <v>6</v>
      </c>
      <c r="D6669" s="21" t="s">
        <v>69</v>
      </c>
      <c r="E6669" s="21" t="s">
        <v>73</v>
      </c>
      <c r="F6669" s="21" t="s">
        <v>71</v>
      </c>
      <c r="G6669" s="21">
        <v>3</v>
      </c>
      <c r="H6669" s="21">
        <v>4</v>
      </c>
    </row>
    <row r="6670" spans="1:8" x14ac:dyDescent="0.25">
      <c r="A6670" s="21">
        <v>2035</v>
      </c>
      <c r="B6670" s="21">
        <v>5</v>
      </c>
      <c r="C6670" s="21">
        <v>6</v>
      </c>
      <c r="D6670" s="21" t="s">
        <v>69</v>
      </c>
      <c r="E6670" s="21" t="s">
        <v>73</v>
      </c>
      <c r="F6670" s="21" t="s">
        <v>71</v>
      </c>
      <c r="G6670" s="21">
        <v>4</v>
      </c>
      <c r="H6670" s="21">
        <v>2</v>
      </c>
    </row>
    <row r="6671" spans="1:8" x14ac:dyDescent="0.25">
      <c r="A6671" s="21">
        <v>2035</v>
      </c>
      <c r="B6671" s="21">
        <v>5</v>
      </c>
      <c r="C6671" s="21">
        <v>6</v>
      </c>
      <c r="D6671" s="21" t="s">
        <v>77</v>
      </c>
      <c r="E6671" s="21" t="s">
        <v>70</v>
      </c>
      <c r="F6671" s="21" t="s">
        <v>71</v>
      </c>
      <c r="G6671" s="21">
        <v>0</v>
      </c>
      <c r="H6671" s="21">
        <v>1</v>
      </c>
    </row>
    <row r="6672" spans="1:8" x14ac:dyDescent="0.25">
      <c r="A6672" s="21">
        <v>2035</v>
      </c>
      <c r="B6672" s="21">
        <v>5</v>
      </c>
      <c r="C6672" s="21">
        <v>6</v>
      </c>
      <c r="D6672" s="21" t="s">
        <v>77</v>
      </c>
      <c r="E6672" s="21" t="s">
        <v>70</v>
      </c>
      <c r="F6672" s="21" t="s">
        <v>71</v>
      </c>
      <c r="G6672" s="21">
        <v>1</v>
      </c>
      <c r="H6672" s="21">
        <v>37</v>
      </c>
    </row>
    <row r="6673" spans="1:8" x14ac:dyDescent="0.25">
      <c r="A6673" s="21">
        <v>2035</v>
      </c>
      <c r="B6673" s="21">
        <v>5</v>
      </c>
      <c r="C6673" s="21">
        <v>6</v>
      </c>
      <c r="D6673" s="21" t="s">
        <v>77</v>
      </c>
      <c r="E6673" s="21" t="s">
        <v>70</v>
      </c>
      <c r="F6673" s="21" t="s">
        <v>71</v>
      </c>
      <c r="G6673" s="21">
        <v>2</v>
      </c>
      <c r="H6673" s="21">
        <v>136</v>
      </c>
    </row>
    <row r="6674" spans="1:8" x14ac:dyDescent="0.25">
      <c r="A6674" s="21">
        <v>2035</v>
      </c>
      <c r="B6674" s="21">
        <v>5</v>
      </c>
      <c r="C6674" s="21">
        <v>6</v>
      </c>
      <c r="D6674" s="21" t="s">
        <v>77</v>
      </c>
      <c r="E6674" s="21" t="s">
        <v>70</v>
      </c>
      <c r="F6674" s="21" t="s">
        <v>71</v>
      </c>
      <c r="G6674" s="21">
        <v>3</v>
      </c>
      <c r="H6674" s="21">
        <v>71</v>
      </c>
    </row>
    <row r="6675" spans="1:8" x14ac:dyDescent="0.25">
      <c r="A6675" s="21">
        <v>2035</v>
      </c>
      <c r="B6675" s="21">
        <v>5</v>
      </c>
      <c r="C6675" s="21">
        <v>6</v>
      </c>
      <c r="D6675" s="21" t="s">
        <v>77</v>
      </c>
      <c r="E6675" s="21" t="s">
        <v>70</v>
      </c>
      <c r="F6675" s="21" t="s">
        <v>71</v>
      </c>
      <c r="G6675" s="21">
        <v>4</v>
      </c>
      <c r="H6675" s="21">
        <v>38</v>
      </c>
    </row>
    <row r="6676" spans="1:8" x14ac:dyDescent="0.25">
      <c r="A6676" s="21">
        <v>2035</v>
      </c>
      <c r="B6676" s="21">
        <v>5</v>
      </c>
      <c r="C6676" s="21">
        <v>6</v>
      </c>
      <c r="D6676" s="21" t="s">
        <v>77</v>
      </c>
      <c r="E6676" s="21" t="s">
        <v>70</v>
      </c>
      <c r="F6676" s="21" t="s">
        <v>72</v>
      </c>
      <c r="G6676" s="21">
        <v>1</v>
      </c>
      <c r="H6676" s="21">
        <v>13</v>
      </c>
    </row>
    <row r="6677" spans="1:8" x14ac:dyDescent="0.25">
      <c r="A6677" s="21">
        <v>2035</v>
      </c>
      <c r="B6677" s="21">
        <v>5</v>
      </c>
      <c r="C6677" s="21">
        <v>6</v>
      </c>
      <c r="D6677" s="21" t="s">
        <v>77</v>
      </c>
      <c r="E6677" s="21" t="s">
        <v>70</v>
      </c>
      <c r="F6677" s="21" t="s">
        <v>72</v>
      </c>
      <c r="G6677" s="21">
        <v>2</v>
      </c>
      <c r="H6677" s="21">
        <v>82</v>
      </c>
    </row>
    <row r="6678" spans="1:8" x14ac:dyDescent="0.25">
      <c r="A6678" s="21">
        <v>2035</v>
      </c>
      <c r="B6678" s="21">
        <v>5</v>
      </c>
      <c r="C6678" s="21">
        <v>6</v>
      </c>
      <c r="D6678" s="21" t="s">
        <v>77</v>
      </c>
      <c r="E6678" s="21" t="s">
        <v>70</v>
      </c>
      <c r="F6678" s="21" t="s">
        <v>72</v>
      </c>
      <c r="G6678" s="21">
        <v>3</v>
      </c>
      <c r="H6678" s="21">
        <v>52</v>
      </c>
    </row>
    <row r="6679" spans="1:8" x14ac:dyDescent="0.25">
      <c r="A6679" s="21">
        <v>2035</v>
      </c>
      <c r="B6679" s="21">
        <v>5</v>
      </c>
      <c r="C6679" s="21">
        <v>6</v>
      </c>
      <c r="D6679" s="21" t="s">
        <v>77</v>
      </c>
      <c r="E6679" s="21" t="s">
        <v>70</v>
      </c>
      <c r="F6679" s="21" t="s">
        <v>72</v>
      </c>
      <c r="G6679" s="21">
        <v>4</v>
      </c>
      <c r="H6679" s="21">
        <v>20</v>
      </c>
    </row>
    <row r="6680" spans="1:8" x14ac:dyDescent="0.25">
      <c r="A6680" s="21">
        <v>2035</v>
      </c>
      <c r="B6680" s="21">
        <v>5</v>
      </c>
      <c r="C6680" s="21">
        <v>6</v>
      </c>
      <c r="D6680" s="21" t="s">
        <v>77</v>
      </c>
      <c r="E6680" s="21" t="s">
        <v>73</v>
      </c>
      <c r="F6680" s="21" t="s">
        <v>71</v>
      </c>
      <c r="G6680" s="21">
        <v>0</v>
      </c>
      <c r="H6680" s="21">
        <v>6</v>
      </c>
    </row>
    <row r="6681" spans="1:8" x14ac:dyDescent="0.25">
      <c r="A6681" s="21">
        <v>2035</v>
      </c>
      <c r="B6681" s="21">
        <v>5</v>
      </c>
      <c r="C6681" s="21">
        <v>6</v>
      </c>
      <c r="D6681" s="21" t="s">
        <v>77</v>
      </c>
      <c r="E6681" s="21" t="s">
        <v>73</v>
      </c>
      <c r="F6681" s="21" t="s">
        <v>71</v>
      </c>
      <c r="G6681" s="21">
        <v>1</v>
      </c>
      <c r="H6681" s="21">
        <v>71</v>
      </c>
    </row>
    <row r="6682" spans="1:8" x14ac:dyDescent="0.25">
      <c r="A6682" s="21">
        <v>2035</v>
      </c>
      <c r="B6682" s="21">
        <v>5</v>
      </c>
      <c r="C6682" s="21">
        <v>6</v>
      </c>
      <c r="D6682" s="21" t="s">
        <v>77</v>
      </c>
      <c r="E6682" s="21" t="s">
        <v>73</v>
      </c>
      <c r="F6682" s="21" t="s">
        <v>71</v>
      </c>
      <c r="G6682" s="21">
        <v>2</v>
      </c>
      <c r="H6682" s="21">
        <v>239</v>
      </c>
    </row>
    <row r="6683" spans="1:8" x14ac:dyDescent="0.25">
      <c r="A6683" s="21">
        <v>2035</v>
      </c>
      <c r="B6683" s="21">
        <v>5</v>
      </c>
      <c r="C6683" s="21">
        <v>6</v>
      </c>
      <c r="D6683" s="21" t="s">
        <v>77</v>
      </c>
      <c r="E6683" s="21" t="s">
        <v>73</v>
      </c>
      <c r="F6683" s="21" t="s">
        <v>71</v>
      </c>
      <c r="G6683" s="21">
        <v>3</v>
      </c>
      <c r="H6683" s="21">
        <v>120</v>
      </c>
    </row>
    <row r="6684" spans="1:8" x14ac:dyDescent="0.25">
      <c r="A6684" s="21">
        <v>2035</v>
      </c>
      <c r="B6684" s="21">
        <v>5</v>
      </c>
      <c r="C6684" s="21">
        <v>6</v>
      </c>
      <c r="D6684" s="21" t="s">
        <v>77</v>
      </c>
      <c r="E6684" s="21" t="s">
        <v>73</v>
      </c>
      <c r="F6684" s="21" t="s">
        <v>71</v>
      </c>
      <c r="G6684" s="21">
        <v>4</v>
      </c>
      <c r="H6684" s="21">
        <v>72</v>
      </c>
    </row>
    <row r="6685" spans="1:8" x14ac:dyDescent="0.25">
      <c r="A6685" s="21">
        <v>2035</v>
      </c>
      <c r="B6685" s="21">
        <v>5</v>
      </c>
      <c r="C6685" s="21">
        <v>6</v>
      </c>
      <c r="D6685" s="21" t="s">
        <v>77</v>
      </c>
      <c r="E6685" s="21" t="s">
        <v>73</v>
      </c>
      <c r="F6685" s="21" t="s">
        <v>72</v>
      </c>
      <c r="G6685" s="21">
        <v>2</v>
      </c>
      <c r="H6685" s="21">
        <v>7</v>
      </c>
    </row>
    <row r="6686" spans="1:8" x14ac:dyDescent="0.25">
      <c r="A6686" s="21">
        <v>2035</v>
      </c>
      <c r="B6686" s="21">
        <v>5</v>
      </c>
      <c r="C6686" s="21">
        <v>6</v>
      </c>
      <c r="D6686" s="21" t="s">
        <v>77</v>
      </c>
      <c r="E6686" s="21" t="s">
        <v>73</v>
      </c>
      <c r="F6686" s="21" t="s">
        <v>72</v>
      </c>
      <c r="G6686" s="21">
        <v>3</v>
      </c>
      <c r="H6686" s="21">
        <v>6</v>
      </c>
    </row>
    <row r="6687" spans="1:8" x14ac:dyDescent="0.25">
      <c r="A6687" s="21">
        <v>2035</v>
      </c>
      <c r="B6687" s="21">
        <v>5</v>
      </c>
      <c r="C6687" s="21">
        <v>6</v>
      </c>
      <c r="D6687" s="21" t="s">
        <v>77</v>
      </c>
      <c r="E6687" s="21" t="s">
        <v>73</v>
      </c>
      <c r="F6687" s="21" t="s">
        <v>72</v>
      </c>
      <c r="G6687" s="21">
        <v>4</v>
      </c>
      <c r="H6687" s="21">
        <v>3</v>
      </c>
    </row>
    <row r="6688" spans="1:8" x14ac:dyDescent="0.25">
      <c r="A6688" s="21">
        <v>2035</v>
      </c>
      <c r="B6688" s="21">
        <v>5</v>
      </c>
      <c r="C6688" s="21">
        <v>6</v>
      </c>
      <c r="D6688" s="21" t="s">
        <v>77</v>
      </c>
      <c r="E6688" s="21" t="s">
        <v>76</v>
      </c>
      <c r="F6688" s="21" t="s">
        <v>71</v>
      </c>
      <c r="G6688" s="21">
        <v>1</v>
      </c>
      <c r="H6688" s="21">
        <v>1</v>
      </c>
    </row>
    <row r="6689" spans="1:8" x14ac:dyDescent="0.25">
      <c r="A6689" s="21">
        <v>2035</v>
      </c>
      <c r="B6689" s="21">
        <v>5</v>
      </c>
      <c r="C6689" s="21">
        <v>6</v>
      </c>
      <c r="D6689" s="21" t="s">
        <v>77</v>
      </c>
      <c r="E6689" s="21" t="s">
        <v>76</v>
      </c>
      <c r="F6689" s="21" t="s">
        <v>71</v>
      </c>
      <c r="G6689" s="21">
        <v>2</v>
      </c>
      <c r="H6689" s="21">
        <v>1</v>
      </c>
    </row>
    <row r="6690" spans="1:8" x14ac:dyDescent="0.25">
      <c r="A6690" s="21">
        <v>2035</v>
      </c>
      <c r="B6690" s="21">
        <v>5</v>
      </c>
      <c r="C6690" s="21">
        <v>6</v>
      </c>
      <c r="D6690" s="21" t="s">
        <v>77</v>
      </c>
      <c r="E6690" s="21" t="s">
        <v>76</v>
      </c>
      <c r="F6690" s="21" t="s">
        <v>71</v>
      </c>
      <c r="G6690" s="21">
        <v>3</v>
      </c>
      <c r="H6690" s="21">
        <v>6</v>
      </c>
    </row>
    <row r="6691" spans="1:8" x14ac:dyDescent="0.25">
      <c r="A6691" s="21">
        <v>2035</v>
      </c>
      <c r="B6691" s="21">
        <v>5</v>
      </c>
      <c r="C6691" s="21">
        <v>6</v>
      </c>
      <c r="D6691" s="21" t="s">
        <v>77</v>
      </c>
      <c r="E6691" s="21" t="s">
        <v>76</v>
      </c>
      <c r="F6691" s="21" t="s">
        <v>71</v>
      </c>
      <c r="G6691" s="21">
        <v>4</v>
      </c>
      <c r="H6691" s="21">
        <v>5</v>
      </c>
    </row>
    <row r="6692" spans="1:8" x14ac:dyDescent="0.25">
      <c r="A6692" s="21">
        <v>2035</v>
      </c>
      <c r="B6692" s="21">
        <v>5</v>
      </c>
      <c r="C6692" s="21">
        <v>6</v>
      </c>
      <c r="D6692" s="21" t="s">
        <v>79</v>
      </c>
      <c r="E6692" s="21" t="s">
        <v>70</v>
      </c>
      <c r="F6692" s="21" t="s">
        <v>71</v>
      </c>
      <c r="G6692" s="21">
        <v>1</v>
      </c>
      <c r="H6692" s="21">
        <v>39</v>
      </c>
    </row>
    <row r="6693" spans="1:8" x14ac:dyDescent="0.25">
      <c r="A6693" s="21">
        <v>2035</v>
      </c>
      <c r="B6693" s="21">
        <v>5</v>
      </c>
      <c r="C6693" s="21">
        <v>6</v>
      </c>
      <c r="D6693" s="21" t="s">
        <v>79</v>
      </c>
      <c r="E6693" s="21" t="s">
        <v>70</v>
      </c>
      <c r="F6693" s="21" t="s">
        <v>71</v>
      </c>
      <c r="G6693" s="21">
        <v>2</v>
      </c>
      <c r="H6693" s="21">
        <v>117</v>
      </c>
    </row>
    <row r="6694" spans="1:8" x14ac:dyDescent="0.25">
      <c r="A6694" s="21">
        <v>2035</v>
      </c>
      <c r="B6694" s="21">
        <v>5</v>
      </c>
      <c r="C6694" s="21">
        <v>6</v>
      </c>
      <c r="D6694" s="21" t="s">
        <v>79</v>
      </c>
      <c r="E6694" s="21" t="s">
        <v>70</v>
      </c>
      <c r="F6694" s="21" t="s">
        <v>71</v>
      </c>
      <c r="G6694" s="21">
        <v>3</v>
      </c>
      <c r="H6694" s="21">
        <v>52</v>
      </c>
    </row>
    <row r="6695" spans="1:8" x14ac:dyDescent="0.25">
      <c r="A6695" s="21">
        <v>2035</v>
      </c>
      <c r="B6695" s="21">
        <v>5</v>
      </c>
      <c r="C6695" s="21">
        <v>6</v>
      </c>
      <c r="D6695" s="21" t="s">
        <v>79</v>
      </c>
      <c r="E6695" s="21" t="s">
        <v>70</v>
      </c>
      <c r="F6695" s="21" t="s">
        <v>71</v>
      </c>
      <c r="G6695" s="21">
        <v>4</v>
      </c>
      <c r="H6695" s="21">
        <v>27</v>
      </c>
    </row>
    <row r="6696" spans="1:8" x14ac:dyDescent="0.25">
      <c r="A6696" s="21">
        <v>2035</v>
      </c>
      <c r="B6696" s="21">
        <v>5</v>
      </c>
      <c r="C6696" s="21">
        <v>6</v>
      </c>
      <c r="D6696" s="21" t="s">
        <v>79</v>
      </c>
      <c r="E6696" s="21" t="s">
        <v>70</v>
      </c>
      <c r="F6696" s="21" t="s">
        <v>72</v>
      </c>
      <c r="G6696" s="21">
        <v>1</v>
      </c>
      <c r="H6696" s="21">
        <v>14</v>
      </c>
    </row>
    <row r="6697" spans="1:8" x14ac:dyDescent="0.25">
      <c r="A6697" s="21">
        <v>2035</v>
      </c>
      <c r="B6697" s="21">
        <v>5</v>
      </c>
      <c r="C6697" s="21">
        <v>6</v>
      </c>
      <c r="D6697" s="21" t="s">
        <v>79</v>
      </c>
      <c r="E6697" s="21" t="s">
        <v>70</v>
      </c>
      <c r="F6697" s="21" t="s">
        <v>72</v>
      </c>
      <c r="G6697" s="21">
        <v>2</v>
      </c>
      <c r="H6697" s="21">
        <v>53</v>
      </c>
    </row>
    <row r="6698" spans="1:8" x14ac:dyDescent="0.25">
      <c r="A6698" s="21">
        <v>2035</v>
      </c>
      <c r="B6698" s="21">
        <v>5</v>
      </c>
      <c r="C6698" s="21">
        <v>6</v>
      </c>
      <c r="D6698" s="21" t="s">
        <v>79</v>
      </c>
      <c r="E6698" s="21" t="s">
        <v>70</v>
      </c>
      <c r="F6698" s="21" t="s">
        <v>72</v>
      </c>
      <c r="G6698" s="21">
        <v>3</v>
      </c>
      <c r="H6698" s="21">
        <v>35</v>
      </c>
    </row>
    <row r="6699" spans="1:8" x14ac:dyDescent="0.25">
      <c r="A6699" s="21">
        <v>2035</v>
      </c>
      <c r="B6699" s="21">
        <v>5</v>
      </c>
      <c r="C6699" s="21">
        <v>6</v>
      </c>
      <c r="D6699" s="21" t="s">
        <v>79</v>
      </c>
      <c r="E6699" s="21" t="s">
        <v>70</v>
      </c>
      <c r="F6699" s="21" t="s">
        <v>72</v>
      </c>
      <c r="G6699" s="21">
        <v>4</v>
      </c>
      <c r="H6699" s="21">
        <v>14</v>
      </c>
    </row>
    <row r="6700" spans="1:8" x14ac:dyDescent="0.25">
      <c r="A6700" s="21">
        <v>2035</v>
      </c>
      <c r="B6700" s="21">
        <v>5</v>
      </c>
      <c r="C6700" s="21">
        <v>6</v>
      </c>
      <c r="D6700" s="21" t="s">
        <v>79</v>
      </c>
      <c r="E6700" s="21" t="s">
        <v>73</v>
      </c>
      <c r="F6700" s="21" t="s">
        <v>71</v>
      </c>
      <c r="G6700" s="21">
        <v>0</v>
      </c>
      <c r="H6700" s="21">
        <v>3</v>
      </c>
    </row>
    <row r="6701" spans="1:8" x14ac:dyDescent="0.25">
      <c r="A6701" s="21">
        <v>2035</v>
      </c>
      <c r="B6701" s="21">
        <v>5</v>
      </c>
      <c r="C6701" s="21">
        <v>6</v>
      </c>
      <c r="D6701" s="21" t="s">
        <v>79</v>
      </c>
      <c r="E6701" s="21" t="s">
        <v>73</v>
      </c>
      <c r="F6701" s="21" t="s">
        <v>71</v>
      </c>
      <c r="G6701" s="21">
        <v>1</v>
      </c>
      <c r="H6701" s="21">
        <v>94</v>
      </c>
    </row>
    <row r="6702" spans="1:8" x14ac:dyDescent="0.25">
      <c r="A6702" s="21">
        <v>2035</v>
      </c>
      <c r="B6702" s="21">
        <v>5</v>
      </c>
      <c r="C6702" s="21">
        <v>6</v>
      </c>
      <c r="D6702" s="21" t="s">
        <v>79</v>
      </c>
      <c r="E6702" s="21" t="s">
        <v>73</v>
      </c>
      <c r="F6702" s="21" t="s">
        <v>71</v>
      </c>
      <c r="G6702" s="21">
        <v>2</v>
      </c>
      <c r="H6702" s="21">
        <v>274</v>
      </c>
    </row>
    <row r="6703" spans="1:8" x14ac:dyDescent="0.25">
      <c r="A6703" s="21">
        <v>2035</v>
      </c>
      <c r="B6703" s="21">
        <v>5</v>
      </c>
      <c r="C6703" s="21">
        <v>6</v>
      </c>
      <c r="D6703" s="21" t="s">
        <v>79</v>
      </c>
      <c r="E6703" s="21" t="s">
        <v>73</v>
      </c>
      <c r="F6703" s="21" t="s">
        <v>71</v>
      </c>
      <c r="G6703" s="21">
        <v>3</v>
      </c>
      <c r="H6703" s="21">
        <v>111</v>
      </c>
    </row>
    <row r="6704" spans="1:8" x14ac:dyDescent="0.25">
      <c r="A6704" s="21">
        <v>2035</v>
      </c>
      <c r="B6704" s="21">
        <v>5</v>
      </c>
      <c r="C6704" s="21">
        <v>6</v>
      </c>
      <c r="D6704" s="21" t="s">
        <v>79</v>
      </c>
      <c r="E6704" s="21" t="s">
        <v>73</v>
      </c>
      <c r="F6704" s="21" t="s">
        <v>71</v>
      </c>
      <c r="G6704" s="21">
        <v>4</v>
      </c>
      <c r="H6704" s="21">
        <v>76</v>
      </c>
    </row>
    <row r="6705" spans="1:8" x14ac:dyDescent="0.25">
      <c r="A6705" s="21">
        <v>2035</v>
      </c>
      <c r="B6705" s="21">
        <v>5</v>
      </c>
      <c r="C6705" s="21">
        <v>6</v>
      </c>
      <c r="D6705" s="21" t="s">
        <v>79</v>
      </c>
      <c r="E6705" s="21" t="s">
        <v>73</v>
      </c>
      <c r="F6705" s="21" t="s">
        <v>72</v>
      </c>
      <c r="G6705" s="21">
        <v>1</v>
      </c>
      <c r="H6705" s="21">
        <v>1</v>
      </c>
    </row>
    <row r="6706" spans="1:8" x14ac:dyDescent="0.25">
      <c r="A6706" s="21">
        <v>2035</v>
      </c>
      <c r="B6706" s="21">
        <v>5</v>
      </c>
      <c r="C6706" s="21">
        <v>6</v>
      </c>
      <c r="D6706" s="21" t="s">
        <v>79</v>
      </c>
      <c r="E6706" s="21" t="s">
        <v>73</v>
      </c>
      <c r="F6706" s="21" t="s">
        <v>72</v>
      </c>
      <c r="G6706" s="21">
        <v>2</v>
      </c>
      <c r="H6706" s="21">
        <v>5</v>
      </c>
    </row>
    <row r="6707" spans="1:8" x14ac:dyDescent="0.25">
      <c r="A6707" s="21">
        <v>2035</v>
      </c>
      <c r="B6707" s="21">
        <v>5</v>
      </c>
      <c r="C6707" s="21">
        <v>6</v>
      </c>
      <c r="D6707" s="21" t="s">
        <v>79</v>
      </c>
      <c r="E6707" s="21" t="s">
        <v>73</v>
      </c>
      <c r="F6707" s="21" t="s">
        <v>72</v>
      </c>
      <c r="G6707" s="21">
        <v>3</v>
      </c>
      <c r="H6707" s="21">
        <v>8</v>
      </c>
    </row>
    <row r="6708" spans="1:8" x14ac:dyDescent="0.25">
      <c r="A6708" s="21">
        <v>2035</v>
      </c>
      <c r="B6708" s="21">
        <v>5</v>
      </c>
      <c r="C6708" s="21">
        <v>6</v>
      </c>
      <c r="D6708" s="21" t="s">
        <v>79</v>
      </c>
      <c r="E6708" s="21" t="s">
        <v>73</v>
      </c>
      <c r="F6708" s="21" t="s">
        <v>72</v>
      </c>
      <c r="G6708" s="21">
        <v>4</v>
      </c>
      <c r="H6708" s="21">
        <v>2</v>
      </c>
    </row>
    <row r="6709" spans="1:8" x14ac:dyDescent="0.25">
      <c r="A6709" s="21">
        <v>2035</v>
      </c>
      <c r="B6709" s="21">
        <v>5</v>
      </c>
      <c r="C6709" s="21">
        <v>6</v>
      </c>
      <c r="D6709" s="21" t="s">
        <v>79</v>
      </c>
      <c r="E6709" s="21" t="s">
        <v>76</v>
      </c>
      <c r="F6709" s="21" t="s">
        <v>71</v>
      </c>
      <c r="G6709" s="21">
        <v>1</v>
      </c>
      <c r="H6709" s="21">
        <v>1</v>
      </c>
    </row>
    <row r="6710" spans="1:8" x14ac:dyDescent="0.25">
      <c r="A6710" s="21">
        <v>2035</v>
      </c>
      <c r="B6710" s="21">
        <v>5</v>
      </c>
      <c r="C6710" s="21">
        <v>6</v>
      </c>
      <c r="D6710" s="21" t="s">
        <v>79</v>
      </c>
      <c r="E6710" s="21" t="s">
        <v>76</v>
      </c>
      <c r="F6710" s="21" t="s">
        <v>71</v>
      </c>
      <c r="G6710" s="21">
        <v>3</v>
      </c>
      <c r="H6710" s="21">
        <v>3</v>
      </c>
    </row>
    <row r="6711" spans="1:8" x14ac:dyDescent="0.25">
      <c r="A6711" s="21">
        <v>2035</v>
      </c>
      <c r="B6711" s="21">
        <v>5</v>
      </c>
      <c r="C6711" s="21">
        <v>6</v>
      </c>
      <c r="D6711" s="21" t="s">
        <v>79</v>
      </c>
      <c r="E6711" s="21" t="s">
        <v>76</v>
      </c>
      <c r="F6711" s="21" t="s">
        <v>71</v>
      </c>
      <c r="G6711" s="21">
        <v>4</v>
      </c>
      <c r="H6711" s="21">
        <v>3</v>
      </c>
    </row>
    <row r="6712" spans="1:8" x14ac:dyDescent="0.25">
      <c r="A6712" s="21">
        <v>2035</v>
      </c>
      <c r="B6712" s="21">
        <v>5</v>
      </c>
      <c r="C6712" s="21">
        <v>6</v>
      </c>
      <c r="D6712" s="21" t="s">
        <v>78</v>
      </c>
      <c r="E6712" s="21" t="s">
        <v>70</v>
      </c>
      <c r="F6712" s="21" t="s">
        <v>71</v>
      </c>
      <c r="G6712" s="21">
        <v>0</v>
      </c>
      <c r="H6712" s="21">
        <v>1</v>
      </c>
    </row>
    <row r="6713" spans="1:8" x14ac:dyDescent="0.25">
      <c r="A6713" s="21">
        <v>2035</v>
      </c>
      <c r="B6713" s="21">
        <v>5</v>
      </c>
      <c r="C6713" s="21">
        <v>6</v>
      </c>
      <c r="D6713" s="21" t="s">
        <v>78</v>
      </c>
      <c r="E6713" s="21" t="s">
        <v>70</v>
      </c>
      <c r="F6713" s="21" t="s">
        <v>71</v>
      </c>
      <c r="G6713" s="21">
        <v>1</v>
      </c>
      <c r="H6713" s="21">
        <v>24</v>
      </c>
    </row>
    <row r="6714" spans="1:8" x14ac:dyDescent="0.25">
      <c r="A6714" s="21">
        <v>2035</v>
      </c>
      <c r="B6714" s="21">
        <v>5</v>
      </c>
      <c r="C6714" s="21">
        <v>6</v>
      </c>
      <c r="D6714" s="21" t="s">
        <v>78</v>
      </c>
      <c r="E6714" s="21" t="s">
        <v>70</v>
      </c>
      <c r="F6714" s="21" t="s">
        <v>71</v>
      </c>
      <c r="G6714" s="21">
        <v>2</v>
      </c>
      <c r="H6714" s="21">
        <v>93</v>
      </c>
    </row>
    <row r="6715" spans="1:8" x14ac:dyDescent="0.25">
      <c r="A6715" s="21">
        <v>2035</v>
      </c>
      <c r="B6715" s="21">
        <v>5</v>
      </c>
      <c r="C6715" s="21">
        <v>6</v>
      </c>
      <c r="D6715" s="21" t="s">
        <v>78</v>
      </c>
      <c r="E6715" s="21" t="s">
        <v>70</v>
      </c>
      <c r="F6715" s="21" t="s">
        <v>71</v>
      </c>
      <c r="G6715" s="21">
        <v>3</v>
      </c>
      <c r="H6715" s="21">
        <v>35</v>
      </c>
    </row>
    <row r="6716" spans="1:8" x14ac:dyDescent="0.25">
      <c r="A6716" s="21">
        <v>2035</v>
      </c>
      <c r="B6716" s="21">
        <v>5</v>
      </c>
      <c r="C6716" s="21">
        <v>6</v>
      </c>
      <c r="D6716" s="21" t="s">
        <v>78</v>
      </c>
      <c r="E6716" s="21" t="s">
        <v>70</v>
      </c>
      <c r="F6716" s="21" t="s">
        <v>71</v>
      </c>
      <c r="G6716" s="21">
        <v>4</v>
      </c>
      <c r="H6716" s="21">
        <v>36</v>
      </c>
    </row>
    <row r="6717" spans="1:8" x14ac:dyDescent="0.25">
      <c r="A6717" s="21">
        <v>2035</v>
      </c>
      <c r="B6717" s="21">
        <v>5</v>
      </c>
      <c r="C6717" s="21">
        <v>6</v>
      </c>
      <c r="D6717" s="21" t="s">
        <v>78</v>
      </c>
      <c r="E6717" s="21" t="s">
        <v>70</v>
      </c>
      <c r="F6717" s="21" t="s">
        <v>72</v>
      </c>
      <c r="G6717" s="21">
        <v>0</v>
      </c>
      <c r="H6717" s="21">
        <v>2</v>
      </c>
    </row>
    <row r="6718" spans="1:8" x14ac:dyDescent="0.25">
      <c r="A6718" s="21">
        <v>2035</v>
      </c>
      <c r="B6718" s="21">
        <v>5</v>
      </c>
      <c r="C6718" s="21">
        <v>6</v>
      </c>
      <c r="D6718" s="21" t="s">
        <v>78</v>
      </c>
      <c r="E6718" s="21" t="s">
        <v>70</v>
      </c>
      <c r="F6718" s="21" t="s">
        <v>72</v>
      </c>
      <c r="G6718" s="21">
        <v>1</v>
      </c>
      <c r="H6718" s="21">
        <v>45</v>
      </c>
    </row>
    <row r="6719" spans="1:8" x14ac:dyDescent="0.25">
      <c r="A6719" s="21">
        <v>2035</v>
      </c>
      <c r="B6719" s="21">
        <v>5</v>
      </c>
      <c r="C6719" s="21">
        <v>6</v>
      </c>
      <c r="D6719" s="21" t="s">
        <v>78</v>
      </c>
      <c r="E6719" s="21" t="s">
        <v>70</v>
      </c>
      <c r="F6719" s="21" t="s">
        <v>72</v>
      </c>
      <c r="G6719" s="21">
        <v>2</v>
      </c>
      <c r="H6719" s="21">
        <v>174</v>
      </c>
    </row>
    <row r="6720" spans="1:8" x14ac:dyDescent="0.25">
      <c r="A6720" s="21">
        <v>2035</v>
      </c>
      <c r="B6720" s="21">
        <v>5</v>
      </c>
      <c r="C6720" s="21">
        <v>6</v>
      </c>
      <c r="D6720" s="21" t="s">
        <v>78</v>
      </c>
      <c r="E6720" s="21" t="s">
        <v>70</v>
      </c>
      <c r="F6720" s="21" t="s">
        <v>72</v>
      </c>
      <c r="G6720" s="21">
        <v>3</v>
      </c>
      <c r="H6720" s="21">
        <v>127</v>
      </c>
    </row>
    <row r="6721" spans="1:8" x14ac:dyDescent="0.25">
      <c r="A6721" s="21">
        <v>2035</v>
      </c>
      <c r="B6721" s="21">
        <v>5</v>
      </c>
      <c r="C6721" s="21">
        <v>6</v>
      </c>
      <c r="D6721" s="21" t="s">
        <v>78</v>
      </c>
      <c r="E6721" s="21" t="s">
        <v>70</v>
      </c>
      <c r="F6721" s="21" t="s">
        <v>72</v>
      </c>
      <c r="G6721" s="21">
        <v>4</v>
      </c>
      <c r="H6721" s="21">
        <v>67</v>
      </c>
    </row>
    <row r="6722" spans="1:8" x14ac:dyDescent="0.25">
      <c r="A6722" s="21">
        <v>2035</v>
      </c>
      <c r="B6722" s="21">
        <v>5</v>
      </c>
      <c r="C6722" s="21">
        <v>6</v>
      </c>
      <c r="D6722" s="21" t="s">
        <v>78</v>
      </c>
      <c r="E6722" s="21" t="s">
        <v>73</v>
      </c>
      <c r="F6722" s="21" t="s">
        <v>71</v>
      </c>
      <c r="G6722" s="21">
        <v>0</v>
      </c>
      <c r="H6722" s="21">
        <v>2</v>
      </c>
    </row>
    <row r="6723" spans="1:8" x14ac:dyDescent="0.25">
      <c r="A6723" s="21">
        <v>2035</v>
      </c>
      <c r="B6723" s="21">
        <v>5</v>
      </c>
      <c r="C6723" s="21">
        <v>6</v>
      </c>
      <c r="D6723" s="21" t="s">
        <v>78</v>
      </c>
      <c r="E6723" s="21" t="s">
        <v>73</v>
      </c>
      <c r="F6723" s="21" t="s">
        <v>71</v>
      </c>
      <c r="G6723" s="21">
        <v>1</v>
      </c>
      <c r="H6723" s="21">
        <v>91</v>
      </c>
    </row>
    <row r="6724" spans="1:8" x14ac:dyDescent="0.25">
      <c r="A6724" s="21">
        <v>2035</v>
      </c>
      <c r="B6724" s="21">
        <v>5</v>
      </c>
      <c r="C6724" s="21">
        <v>6</v>
      </c>
      <c r="D6724" s="21" t="s">
        <v>78</v>
      </c>
      <c r="E6724" s="21" t="s">
        <v>73</v>
      </c>
      <c r="F6724" s="21" t="s">
        <v>71</v>
      </c>
      <c r="G6724" s="21">
        <v>2</v>
      </c>
      <c r="H6724" s="21">
        <v>198</v>
      </c>
    </row>
    <row r="6725" spans="1:8" x14ac:dyDescent="0.25">
      <c r="A6725" s="21">
        <v>2035</v>
      </c>
      <c r="B6725" s="21">
        <v>5</v>
      </c>
      <c r="C6725" s="21">
        <v>6</v>
      </c>
      <c r="D6725" s="21" t="s">
        <v>78</v>
      </c>
      <c r="E6725" s="21" t="s">
        <v>73</v>
      </c>
      <c r="F6725" s="21" t="s">
        <v>71</v>
      </c>
      <c r="G6725" s="21">
        <v>3</v>
      </c>
      <c r="H6725" s="21">
        <v>102</v>
      </c>
    </row>
    <row r="6726" spans="1:8" x14ac:dyDescent="0.25">
      <c r="A6726" s="21">
        <v>2035</v>
      </c>
      <c r="B6726" s="21">
        <v>5</v>
      </c>
      <c r="C6726" s="21">
        <v>6</v>
      </c>
      <c r="D6726" s="21" t="s">
        <v>78</v>
      </c>
      <c r="E6726" s="21" t="s">
        <v>73</v>
      </c>
      <c r="F6726" s="21" t="s">
        <v>71</v>
      </c>
      <c r="G6726" s="21">
        <v>4</v>
      </c>
      <c r="H6726" s="21">
        <v>72</v>
      </c>
    </row>
    <row r="6727" spans="1:8" x14ac:dyDescent="0.25">
      <c r="A6727" s="21">
        <v>2035</v>
      </c>
      <c r="B6727" s="21">
        <v>5</v>
      </c>
      <c r="C6727" s="21">
        <v>6</v>
      </c>
      <c r="D6727" s="21" t="s">
        <v>78</v>
      </c>
      <c r="E6727" s="21" t="s">
        <v>73</v>
      </c>
      <c r="F6727" s="21" t="s">
        <v>72</v>
      </c>
      <c r="G6727" s="21">
        <v>1</v>
      </c>
      <c r="H6727" s="21">
        <v>3</v>
      </c>
    </row>
    <row r="6728" spans="1:8" x14ac:dyDescent="0.25">
      <c r="A6728" s="21">
        <v>2035</v>
      </c>
      <c r="B6728" s="21">
        <v>5</v>
      </c>
      <c r="C6728" s="21">
        <v>6</v>
      </c>
      <c r="D6728" s="21" t="s">
        <v>78</v>
      </c>
      <c r="E6728" s="21" t="s">
        <v>73</v>
      </c>
      <c r="F6728" s="21" t="s">
        <v>72</v>
      </c>
      <c r="G6728" s="21">
        <v>2</v>
      </c>
      <c r="H6728" s="21">
        <v>15</v>
      </c>
    </row>
    <row r="6729" spans="1:8" x14ac:dyDescent="0.25">
      <c r="A6729" s="21">
        <v>2035</v>
      </c>
      <c r="B6729" s="21">
        <v>5</v>
      </c>
      <c r="C6729" s="21">
        <v>6</v>
      </c>
      <c r="D6729" s="21" t="s">
        <v>78</v>
      </c>
      <c r="E6729" s="21" t="s">
        <v>73</v>
      </c>
      <c r="F6729" s="21" t="s">
        <v>72</v>
      </c>
      <c r="G6729" s="21">
        <v>3</v>
      </c>
      <c r="H6729" s="21">
        <v>18</v>
      </c>
    </row>
    <row r="6730" spans="1:8" x14ac:dyDescent="0.25">
      <c r="A6730" s="21">
        <v>2035</v>
      </c>
      <c r="B6730" s="21">
        <v>5</v>
      </c>
      <c r="C6730" s="21">
        <v>6</v>
      </c>
      <c r="D6730" s="21" t="s">
        <v>78</v>
      </c>
      <c r="E6730" s="21" t="s">
        <v>73</v>
      </c>
      <c r="F6730" s="21" t="s">
        <v>72</v>
      </c>
      <c r="G6730" s="21">
        <v>4</v>
      </c>
      <c r="H6730" s="21">
        <v>12</v>
      </c>
    </row>
    <row r="6731" spans="1:8" x14ac:dyDescent="0.25">
      <c r="A6731" s="21">
        <v>2035</v>
      </c>
      <c r="B6731" s="21">
        <v>5</v>
      </c>
      <c r="C6731" s="21">
        <v>6</v>
      </c>
      <c r="D6731" s="21" t="s">
        <v>78</v>
      </c>
      <c r="E6731" s="21" t="s">
        <v>76</v>
      </c>
      <c r="F6731" s="21" t="s">
        <v>71</v>
      </c>
      <c r="G6731" s="21">
        <v>1</v>
      </c>
      <c r="H6731" s="21">
        <v>1</v>
      </c>
    </row>
    <row r="6732" spans="1:8" x14ac:dyDescent="0.25">
      <c r="A6732" s="21">
        <v>2035</v>
      </c>
      <c r="B6732" s="21">
        <v>5</v>
      </c>
      <c r="C6732" s="21">
        <v>6</v>
      </c>
      <c r="D6732" s="21" t="s">
        <v>78</v>
      </c>
      <c r="E6732" s="21" t="s">
        <v>76</v>
      </c>
      <c r="F6732" s="21" t="s">
        <v>71</v>
      </c>
      <c r="G6732" s="21">
        <v>2</v>
      </c>
      <c r="H6732" s="21">
        <v>10</v>
      </c>
    </row>
    <row r="6733" spans="1:8" x14ac:dyDescent="0.25">
      <c r="A6733" s="21">
        <v>2035</v>
      </c>
      <c r="B6733" s="21">
        <v>5</v>
      </c>
      <c r="C6733" s="21">
        <v>6</v>
      </c>
      <c r="D6733" s="21" t="s">
        <v>78</v>
      </c>
      <c r="E6733" s="21" t="s">
        <v>76</v>
      </c>
      <c r="F6733" s="21" t="s">
        <v>71</v>
      </c>
      <c r="G6733" s="21">
        <v>3</v>
      </c>
      <c r="H6733" s="21">
        <v>6</v>
      </c>
    </row>
    <row r="6734" spans="1:8" x14ac:dyDescent="0.25">
      <c r="A6734" s="21">
        <v>2035</v>
      </c>
      <c r="B6734" s="21">
        <v>5</v>
      </c>
      <c r="C6734" s="21">
        <v>6</v>
      </c>
      <c r="D6734" s="21" t="s">
        <v>78</v>
      </c>
      <c r="E6734" s="21" t="s">
        <v>76</v>
      </c>
      <c r="F6734" s="21" t="s">
        <v>71</v>
      </c>
      <c r="G6734" s="21">
        <v>4</v>
      </c>
      <c r="H6734" s="21">
        <v>5</v>
      </c>
    </row>
    <row r="6735" spans="1:8" x14ac:dyDescent="0.25">
      <c r="A6735" s="21">
        <v>2035</v>
      </c>
      <c r="B6735" s="21">
        <v>5</v>
      </c>
      <c r="C6735" s="21">
        <v>6</v>
      </c>
      <c r="D6735" s="21" t="s">
        <v>78</v>
      </c>
      <c r="E6735" s="21" t="s">
        <v>76</v>
      </c>
      <c r="F6735" s="21" t="s">
        <v>72</v>
      </c>
      <c r="G6735" s="21">
        <v>2</v>
      </c>
      <c r="H6735" s="21">
        <v>1</v>
      </c>
    </row>
    <row r="6736" spans="1:8" x14ac:dyDescent="0.25">
      <c r="A6736" s="21">
        <v>2035</v>
      </c>
      <c r="B6736" s="21">
        <v>6</v>
      </c>
      <c r="C6736" s="21">
        <v>0</v>
      </c>
      <c r="D6736" s="21" t="s">
        <v>75</v>
      </c>
      <c r="E6736" s="21" t="s">
        <v>70</v>
      </c>
      <c r="F6736" s="21" t="s">
        <v>71</v>
      </c>
      <c r="G6736" s="21">
        <v>0</v>
      </c>
      <c r="H6736" s="21">
        <v>1</v>
      </c>
    </row>
    <row r="6737" spans="1:8" x14ac:dyDescent="0.25">
      <c r="A6737" s="21">
        <v>2035</v>
      </c>
      <c r="B6737" s="21">
        <v>6</v>
      </c>
      <c r="C6737" s="21">
        <v>0</v>
      </c>
      <c r="D6737" s="21" t="s">
        <v>75</v>
      </c>
      <c r="E6737" s="21" t="s">
        <v>70</v>
      </c>
      <c r="F6737" s="21" t="s">
        <v>71</v>
      </c>
      <c r="G6737" s="21">
        <v>1</v>
      </c>
      <c r="H6737" s="21">
        <v>17</v>
      </c>
    </row>
    <row r="6738" spans="1:8" x14ac:dyDescent="0.25">
      <c r="A6738" s="21">
        <v>2035</v>
      </c>
      <c r="B6738" s="21">
        <v>6</v>
      </c>
      <c r="C6738" s="21">
        <v>0</v>
      </c>
      <c r="D6738" s="21" t="s">
        <v>75</v>
      </c>
      <c r="E6738" s="21" t="s">
        <v>70</v>
      </c>
      <c r="F6738" s="21" t="s">
        <v>71</v>
      </c>
      <c r="G6738" s="21">
        <v>2</v>
      </c>
      <c r="H6738" s="21">
        <v>72</v>
      </c>
    </row>
    <row r="6739" spans="1:8" x14ac:dyDescent="0.25">
      <c r="A6739" s="21">
        <v>2035</v>
      </c>
      <c r="B6739" s="21">
        <v>6</v>
      </c>
      <c r="C6739" s="21">
        <v>0</v>
      </c>
      <c r="D6739" s="21" t="s">
        <v>75</v>
      </c>
      <c r="E6739" s="21" t="s">
        <v>70</v>
      </c>
      <c r="F6739" s="21" t="s">
        <v>71</v>
      </c>
      <c r="G6739" s="21">
        <v>3</v>
      </c>
      <c r="H6739" s="21">
        <v>34</v>
      </c>
    </row>
    <row r="6740" spans="1:8" x14ac:dyDescent="0.25">
      <c r="A6740" s="21">
        <v>2035</v>
      </c>
      <c r="B6740" s="21">
        <v>6</v>
      </c>
      <c r="C6740" s="21">
        <v>0</v>
      </c>
      <c r="D6740" s="21" t="s">
        <v>75</v>
      </c>
      <c r="E6740" s="21" t="s">
        <v>70</v>
      </c>
      <c r="F6740" s="21" t="s">
        <v>71</v>
      </c>
      <c r="G6740" s="21">
        <v>4</v>
      </c>
      <c r="H6740" s="21">
        <v>21</v>
      </c>
    </row>
    <row r="6741" spans="1:8" x14ac:dyDescent="0.25">
      <c r="A6741" s="21">
        <v>2035</v>
      </c>
      <c r="B6741" s="21">
        <v>6</v>
      </c>
      <c r="C6741" s="21">
        <v>0</v>
      </c>
      <c r="D6741" s="21" t="s">
        <v>75</v>
      </c>
      <c r="E6741" s="21" t="s">
        <v>70</v>
      </c>
      <c r="F6741" s="21" t="s">
        <v>72</v>
      </c>
      <c r="G6741" s="21">
        <v>1</v>
      </c>
      <c r="H6741" s="21">
        <v>6</v>
      </c>
    </row>
    <row r="6742" spans="1:8" x14ac:dyDescent="0.25">
      <c r="A6742" s="21">
        <v>2035</v>
      </c>
      <c r="B6742" s="21">
        <v>6</v>
      </c>
      <c r="C6742" s="21">
        <v>0</v>
      </c>
      <c r="D6742" s="21" t="s">
        <v>75</v>
      </c>
      <c r="E6742" s="21" t="s">
        <v>70</v>
      </c>
      <c r="F6742" s="21" t="s">
        <v>72</v>
      </c>
      <c r="G6742" s="21">
        <v>2</v>
      </c>
      <c r="H6742" s="21">
        <v>56</v>
      </c>
    </row>
    <row r="6743" spans="1:8" x14ac:dyDescent="0.25">
      <c r="A6743" s="21">
        <v>2035</v>
      </c>
      <c r="B6743" s="21">
        <v>6</v>
      </c>
      <c r="C6743" s="21">
        <v>0</v>
      </c>
      <c r="D6743" s="21" t="s">
        <v>75</v>
      </c>
      <c r="E6743" s="21" t="s">
        <v>70</v>
      </c>
      <c r="F6743" s="21" t="s">
        <v>72</v>
      </c>
      <c r="G6743" s="21">
        <v>3</v>
      </c>
      <c r="H6743" s="21">
        <v>29</v>
      </c>
    </row>
    <row r="6744" spans="1:8" x14ac:dyDescent="0.25">
      <c r="A6744" s="21">
        <v>2035</v>
      </c>
      <c r="B6744" s="21">
        <v>6</v>
      </c>
      <c r="C6744" s="21">
        <v>0</v>
      </c>
      <c r="D6744" s="21" t="s">
        <v>75</v>
      </c>
      <c r="E6744" s="21" t="s">
        <v>70</v>
      </c>
      <c r="F6744" s="21" t="s">
        <v>72</v>
      </c>
      <c r="G6744" s="21">
        <v>4</v>
      </c>
      <c r="H6744" s="21">
        <v>17</v>
      </c>
    </row>
    <row r="6745" spans="1:8" x14ac:dyDescent="0.25">
      <c r="A6745" s="21">
        <v>2035</v>
      </c>
      <c r="B6745" s="21">
        <v>6</v>
      </c>
      <c r="C6745" s="21">
        <v>0</v>
      </c>
      <c r="D6745" s="21" t="s">
        <v>75</v>
      </c>
      <c r="E6745" s="21" t="s">
        <v>73</v>
      </c>
      <c r="F6745" s="21" t="s">
        <v>71</v>
      </c>
      <c r="G6745" s="21">
        <v>0</v>
      </c>
      <c r="H6745" s="21">
        <v>1</v>
      </c>
    </row>
    <row r="6746" spans="1:8" x14ac:dyDescent="0.25">
      <c r="A6746" s="21">
        <v>2035</v>
      </c>
      <c r="B6746" s="21">
        <v>6</v>
      </c>
      <c r="C6746" s="21">
        <v>0</v>
      </c>
      <c r="D6746" s="21" t="s">
        <v>75</v>
      </c>
      <c r="E6746" s="21" t="s">
        <v>73</v>
      </c>
      <c r="F6746" s="21" t="s">
        <v>71</v>
      </c>
      <c r="G6746" s="21">
        <v>1</v>
      </c>
      <c r="H6746" s="21">
        <v>53</v>
      </c>
    </row>
    <row r="6747" spans="1:8" x14ac:dyDescent="0.25">
      <c r="A6747" s="21">
        <v>2035</v>
      </c>
      <c r="B6747" s="21">
        <v>6</v>
      </c>
      <c r="C6747" s="21">
        <v>0</v>
      </c>
      <c r="D6747" s="21" t="s">
        <v>75</v>
      </c>
      <c r="E6747" s="21" t="s">
        <v>73</v>
      </c>
      <c r="F6747" s="21" t="s">
        <v>71</v>
      </c>
      <c r="G6747" s="21">
        <v>2</v>
      </c>
      <c r="H6747" s="21">
        <v>157</v>
      </c>
    </row>
    <row r="6748" spans="1:8" x14ac:dyDescent="0.25">
      <c r="A6748" s="21">
        <v>2035</v>
      </c>
      <c r="B6748" s="21">
        <v>6</v>
      </c>
      <c r="C6748" s="21">
        <v>0</v>
      </c>
      <c r="D6748" s="21" t="s">
        <v>75</v>
      </c>
      <c r="E6748" s="21" t="s">
        <v>73</v>
      </c>
      <c r="F6748" s="21" t="s">
        <v>71</v>
      </c>
      <c r="G6748" s="21">
        <v>3</v>
      </c>
      <c r="H6748" s="21">
        <v>61</v>
      </c>
    </row>
    <row r="6749" spans="1:8" x14ac:dyDescent="0.25">
      <c r="A6749" s="21">
        <v>2035</v>
      </c>
      <c r="B6749" s="21">
        <v>6</v>
      </c>
      <c r="C6749" s="21">
        <v>0</v>
      </c>
      <c r="D6749" s="21" t="s">
        <v>75</v>
      </c>
      <c r="E6749" s="21" t="s">
        <v>73</v>
      </c>
      <c r="F6749" s="21" t="s">
        <v>71</v>
      </c>
      <c r="G6749" s="21">
        <v>4</v>
      </c>
      <c r="H6749" s="21">
        <v>54</v>
      </c>
    </row>
    <row r="6750" spans="1:8" x14ac:dyDescent="0.25">
      <c r="A6750" s="21">
        <v>2035</v>
      </c>
      <c r="B6750" s="21">
        <v>6</v>
      </c>
      <c r="C6750" s="21">
        <v>0</v>
      </c>
      <c r="D6750" s="21" t="s">
        <v>75</v>
      </c>
      <c r="E6750" s="21" t="s">
        <v>73</v>
      </c>
      <c r="F6750" s="21" t="s">
        <v>72</v>
      </c>
      <c r="G6750" s="21">
        <v>2</v>
      </c>
      <c r="H6750" s="21">
        <v>7</v>
      </c>
    </row>
    <row r="6751" spans="1:8" x14ac:dyDescent="0.25">
      <c r="A6751" s="21">
        <v>2035</v>
      </c>
      <c r="B6751" s="21">
        <v>6</v>
      </c>
      <c r="C6751" s="21">
        <v>0</v>
      </c>
      <c r="D6751" s="21" t="s">
        <v>75</v>
      </c>
      <c r="E6751" s="21" t="s">
        <v>73</v>
      </c>
      <c r="F6751" s="21" t="s">
        <v>72</v>
      </c>
      <c r="G6751" s="21">
        <v>3</v>
      </c>
      <c r="H6751" s="21">
        <v>2</v>
      </c>
    </row>
    <row r="6752" spans="1:8" x14ac:dyDescent="0.25">
      <c r="A6752" s="21">
        <v>2035</v>
      </c>
      <c r="B6752" s="21">
        <v>6</v>
      </c>
      <c r="C6752" s="21">
        <v>0</v>
      </c>
      <c r="D6752" s="21" t="s">
        <v>75</v>
      </c>
      <c r="E6752" s="21" t="s">
        <v>73</v>
      </c>
      <c r="F6752" s="21" t="s">
        <v>72</v>
      </c>
      <c r="G6752" s="21">
        <v>4</v>
      </c>
      <c r="H6752" s="21">
        <v>1</v>
      </c>
    </row>
    <row r="6753" spans="1:8" x14ac:dyDescent="0.25">
      <c r="A6753" s="21">
        <v>2035</v>
      </c>
      <c r="B6753" s="21">
        <v>6</v>
      </c>
      <c r="C6753" s="21">
        <v>0</v>
      </c>
      <c r="D6753" s="21" t="s">
        <v>75</v>
      </c>
      <c r="E6753" s="21" t="s">
        <v>76</v>
      </c>
      <c r="F6753" s="21" t="s">
        <v>71</v>
      </c>
      <c r="G6753" s="21">
        <v>3</v>
      </c>
      <c r="H6753" s="21">
        <v>3</v>
      </c>
    </row>
    <row r="6754" spans="1:8" x14ac:dyDescent="0.25">
      <c r="A6754" s="21">
        <v>2035</v>
      </c>
      <c r="B6754" s="21">
        <v>6</v>
      </c>
      <c r="C6754" s="21">
        <v>0</v>
      </c>
      <c r="D6754" s="21" t="s">
        <v>75</v>
      </c>
      <c r="E6754" s="21" t="s">
        <v>76</v>
      </c>
      <c r="F6754" s="21" t="s">
        <v>71</v>
      </c>
      <c r="G6754" s="21">
        <v>4</v>
      </c>
      <c r="H6754" s="21">
        <v>1</v>
      </c>
    </row>
    <row r="6755" spans="1:8" x14ac:dyDescent="0.25">
      <c r="A6755" s="21">
        <v>2035</v>
      </c>
      <c r="B6755" s="21">
        <v>6</v>
      </c>
      <c r="C6755" s="21">
        <v>0</v>
      </c>
      <c r="D6755" s="21" t="s">
        <v>75</v>
      </c>
      <c r="E6755" s="21" t="s">
        <v>76</v>
      </c>
      <c r="F6755" s="21" t="s">
        <v>72</v>
      </c>
      <c r="G6755" s="21">
        <v>2</v>
      </c>
      <c r="H6755" s="21">
        <v>1</v>
      </c>
    </row>
    <row r="6756" spans="1:8" x14ac:dyDescent="0.25">
      <c r="A6756" s="21">
        <v>2035</v>
      </c>
      <c r="B6756" s="21">
        <v>6</v>
      </c>
      <c r="C6756" s="21">
        <v>0</v>
      </c>
      <c r="D6756" s="21" t="s">
        <v>75</v>
      </c>
      <c r="E6756" s="21" t="s">
        <v>76</v>
      </c>
      <c r="F6756" s="21" t="s">
        <v>72</v>
      </c>
      <c r="G6756" s="21">
        <v>3</v>
      </c>
      <c r="H6756" s="21">
        <v>1</v>
      </c>
    </row>
    <row r="6757" spans="1:8" x14ac:dyDescent="0.25">
      <c r="A6757" s="21">
        <v>2035</v>
      </c>
      <c r="B6757" s="21">
        <v>6</v>
      </c>
      <c r="C6757" s="21">
        <v>0</v>
      </c>
      <c r="D6757" s="21" t="s">
        <v>69</v>
      </c>
      <c r="E6757" s="21" t="s">
        <v>70</v>
      </c>
      <c r="F6757" s="21" t="s">
        <v>71</v>
      </c>
      <c r="G6757" s="21">
        <v>1</v>
      </c>
      <c r="H6757" s="21">
        <v>2</v>
      </c>
    </row>
    <row r="6758" spans="1:8" x14ac:dyDescent="0.25">
      <c r="A6758" s="21">
        <v>2035</v>
      </c>
      <c r="B6758" s="21">
        <v>6</v>
      </c>
      <c r="C6758" s="21">
        <v>0</v>
      </c>
      <c r="D6758" s="21" t="s">
        <v>69</v>
      </c>
      <c r="E6758" s="21" t="s">
        <v>70</v>
      </c>
      <c r="F6758" s="21" t="s">
        <v>71</v>
      </c>
      <c r="G6758" s="21">
        <v>2</v>
      </c>
      <c r="H6758" s="21">
        <v>15</v>
      </c>
    </row>
    <row r="6759" spans="1:8" x14ac:dyDescent="0.25">
      <c r="A6759" s="21">
        <v>2035</v>
      </c>
      <c r="B6759" s="21">
        <v>6</v>
      </c>
      <c r="C6759" s="21">
        <v>0</v>
      </c>
      <c r="D6759" s="21" t="s">
        <v>69</v>
      </c>
      <c r="E6759" s="21" t="s">
        <v>70</v>
      </c>
      <c r="F6759" s="21" t="s">
        <v>71</v>
      </c>
      <c r="G6759" s="21">
        <v>4</v>
      </c>
      <c r="H6759" s="21">
        <v>1</v>
      </c>
    </row>
    <row r="6760" spans="1:8" x14ac:dyDescent="0.25">
      <c r="A6760" s="21">
        <v>2035</v>
      </c>
      <c r="B6760" s="21">
        <v>6</v>
      </c>
      <c r="C6760" s="21">
        <v>0</v>
      </c>
      <c r="D6760" s="21" t="s">
        <v>69</v>
      </c>
      <c r="E6760" s="21" t="s">
        <v>70</v>
      </c>
      <c r="F6760" s="21" t="s">
        <v>72</v>
      </c>
      <c r="G6760" s="21">
        <v>1</v>
      </c>
      <c r="H6760" s="21">
        <v>15</v>
      </c>
    </row>
    <row r="6761" spans="1:8" x14ac:dyDescent="0.25">
      <c r="A6761" s="21">
        <v>2035</v>
      </c>
      <c r="B6761" s="21">
        <v>6</v>
      </c>
      <c r="C6761" s="21">
        <v>0</v>
      </c>
      <c r="D6761" s="21" t="s">
        <v>69</v>
      </c>
      <c r="E6761" s="21" t="s">
        <v>70</v>
      </c>
      <c r="F6761" s="21" t="s">
        <v>72</v>
      </c>
      <c r="G6761" s="21">
        <v>2</v>
      </c>
      <c r="H6761" s="21">
        <v>59</v>
      </c>
    </row>
    <row r="6762" spans="1:8" x14ac:dyDescent="0.25">
      <c r="A6762" s="21">
        <v>2035</v>
      </c>
      <c r="B6762" s="21">
        <v>6</v>
      </c>
      <c r="C6762" s="21">
        <v>0</v>
      </c>
      <c r="D6762" s="21" t="s">
        <v>69</v>
      </c>
      <c r="E6762" s="21" t="s">
        <v>70</v>
      </c>
      <c r="F6762" s="21" t="s">
        <v>72</v>
      </c>
      <c r="G6762" s="21">
        <v>3</v>
      </c>
      <c r="H6762" s="21">
        <v>44</v>
      </c>
    </row>
    <row r="6763" spans="1:8" x14ac:dyDescent="0.25">
      <c r="A6763" s="21">
        <v>2035</v>
      </c>
      <c r="B6763" s="21">
        <v>6</v>
      </c>
      <c r="C6763" s="21">
        <v>0</v>
      </c>
      <c r="D6763" s="21" t="s">
        <v>69</v>
      </c>
      <c r="E6763" s="21" t="s">
        <v>70</v>
      </c>
      <c r="F6763" s="21" t="s">
        <v>72</v>
      </c>
      <c r="G6763" s="21">
        <v>4</v>
      </c>
      <c r="H6763" s="21">
        <v>17</v>
      </c>
    </row>
    <row r="6764" spans="1:8" x14ac:dyDescent="0.25">
      <c r="A6764" s="21">
        <v>2035</v>
      </c>
      <c r="B6764" s="21">
        <v>6</v>
      </c>
      <c r="C6764" s="21">
        <v>0</v>
      </c>
      <c r="D6764" s="21" t="s">
        <v>69</v>
      </c>
      <c r="E6764" s="21" t="s">
        <v>73</v>
      </c>
      <c r="F6764" s="21" t="s">
        <v>71</v>
      </c>
      <c r="G6764" s="21">
        <v>1</v>
      </c>
      <c r="H6764" s="21">
        <v>6</v>
      </c>
    </row>
    <row r="6765" spans="1:8" x14ac:dyDescent="0.25">
      <c r="A6765" s="21">
        <v>2035</v>
      </c>
      <c r="B6765" s="21">
        <v>6</v>
      </c>
      <c r="C6765" s="21">
        <v>0</v>
      </c>
      <c r="D6765" s="21" t="s">
        <v>69</v>
      </c>
      <c r="E6765" s="21" t="s">
        <v>73</v>
      </c>
      <c r="F6765" s="21" t="s">
        <v>71</v>
      </c>
      <c r="G6765" s="21">
        <v>2</v>
      </c>
      <c r="H6765" s="21">
        <v>13</v>
      </c>
    </row>
    <row r="6766" spans="1:8" x14ac:dyDescent="0.25">
      <c r="A6766" s="21">
        <v>2035</v>
      </c>
      <c r="B6766" s="21">
        <v>6</v>
      </c>
      <c r="C6766" s="21">
        <v>0</v>
      </c>
      <c r="D6766" s="21" t="s">
        <v>69</v>
      </c>
      <c r="E6766" s="21" t="s">
        <v>73</v>
      </c>
      <c r="F6766" s="21" t="s">
        <v>71</v>
      </c>
      <c r="G6766" s="21">
        <v>3</v>
      </c>
      <c r="H6766" s="21">
        <v>11</v>
      </c>
    </row>
    <row r="6767" spans="1:8" x14ac:dyDescent="0.25">
      <c r="A6767" s="21">
        <v>2035</v>
      </c>
      <c r="B6767" s="21">
        <v>6</v>
      </c>
      <c r="C6767" s="21">
        <v>0</v>
      </c>
      <c r="D6767" s="21" t="s">
        <v>69</v>
      </c>
      <c r="E6767" s="21" t="s">
        <v>73</v>
      </c>
      <c r="F6767" s="21" t="s">
        <v>71</v>
      </c>
      <c r="G6767" s="21">
        <v>4</v>
      </c>
      <c r="H6767" s="21">
        <v>2</v>
      </c>
    </row>
    <row r="6768" spans="1:8" x14ac:dyDescent="0.25">
      <c r="A6768" s="21">
        <v>2035</v>
      </c>
      <c r="B6768" s="21">
        <v>6</v>
      </c>
      <c r="C6768" s="21">
        <v>0</v>
      </c>
      <c r="D6768" s="21" t="s">
        <v>69</v>
      </c>
      <c r="E6768" s="21" t="s">
        <v>73</v>
      </c>
      <c r="F6768" s="21" t="s">
        <v>72</v>
      </c>
      <c r="G6768" s="21">
        <v>2</v>
      </c>
      <c r="H6768" s="21">
        <v>6</v>
      </c>
    </row>
    <row r="6769" spans="1:8" x14ac:dyDescent="0.25">
      <c r="A6769" s="21">
        <v>2035</v>
      </c>
      <c r="B6769" s="21">
        <v>6</v>
      </c>
      <c r="C6769" s="21">
        <v>0</v>
      </c>
      <c r="D6769" s="21" t="s">
        <v>69</v>
      </c>
      <c r="E6769" s="21" t="s">
        <v>73</v>
      </c>
      <c r="F6769" s="21" t="s">
        <v>72</v>
      </c>
      <c r="G6769" s="21">
        <v>3</v>
      </c>
      <c r="H6769" s="21">
        <v>3</v>
      </c>
    </row>
    <row r="6770" spans="1:8" x14ac:dyDescent="0.25">
      <c r="A6770" s="21">
        <v>2035</v>
      </c>
      <c r="B6770" s="21">
        <v>6</v>
      </c>
      <c r="C6770" s="21">
        <v>0</v>
      </c>
      <c r="D6770" s="21" t="s">
        <v>69</v>
      </c>
      <c r="E6770" s="21" t="s">
        <v>73</v>
      </c>
      <c r="F6770" s="21" t="s">
        <v>72</v>
      </c>
      <c r="G6770" s="21">
        <v>4</v>
      </c>
      <c r="H6770" s="21">
        <v>3</v>
      </c>
    </row>
    <row r="6771" spans="1:8" x14ac:dyDescent="0.25">
      <c r="A6771" s="21">
        <v>2035</v>
      </c>
      <c r="B6771" s="21">
        <v>6</v>
      </c>
      <c r="C6771" s="21">
        <v>0</v>
      </c>
      <c r="D6771" s="21" t="s">
        <v>69</v>
      </c>
      <c r="E6771" s="21" t="s">
        <v>76</v>
      </c>
      <c r="F6771" s="21" t="s">
        <v>72</v>
      </c>
      <c r="G6771" s="21">
        <v>1</v>
      </c>
      <c r="H6771" s="21">
        <v>1</v>
      </c>
    </row>
    <row r="6772" spans="1:8" x14ac:dyDescent="0.25">
      <c r="A6772" s="21">
        <v>2035</v>
      </c>
      <c r="B6772" s="21">
        <v>6</v>
      </c>
      <c r="C6772" s="21">
        <v>0</v>
      </c>
      <c r="D6772" s="21" t="s">
        <v>69</v>
      </c>
      <c r="E6772" s="21" t="s">
        <v>76</v>
      </c>
      <c r="F6772" s="21" t="s">
        <v>72</v>
      </c>
      <c r="G6772" s="21">
        <v>2</v>
      </c>
      <c r="H6772" s="21">
        <v>3</v>
      </c>
    </row>
    <row r="6773" spans="1:8" x14ac:dyDescent="0.25">
      <c r="A6773" s="21">
        <v>2035</v>
      </c>
      <c r="B6773" s="21">
        <v>6</v>
      </c>
      <c r="C6773" s="21">
        <v>0</v>
      </c>
      <c r="D6773" s="21" t="s">
        <v>69</v>
      </c>
      <c r="E6773" s="21" t="s">
        <v>76</v>
      </c>
      <c r="F6773" s="21" t="s">
        <v>72</v>
      </c>
      <c r="G6773" s="21">
        <v>3</v>
      </c>
      <c r="H6773" s="21">
        <v>1</v>
      </c>
    </row>
    <row r="6774" spans="1:8" x14ac:dyDescent="0.25">
      <c r="A6774" s="21">
        <v>2035</v>
      </c>
      <c r="B6774" s="21">
        <v>6</v>
      </c>
      <c r="C6774" s="21">
        <v>0</v>
      </c>
      <c r="D6774" s="21" t="s">
        <v>77</v>
      </c>
      <c r="E6774" s="21" t="s">
        <v>70</v>
      </c>
      <c r="F6774" s="21" t="s">
        <v>71</v>
      </c>
      <c r="G6774" s="21">
        <v>0</v>
      </c>
      <c r="H6774" s="21">
        <v>1</v>
      </c>
    </row>
    <row r="6775" spans="1:8" x14ac:dyDescent="0.25">
      <c r="A6775" s="21">
        <v>2035</v>
      </c>
      <c r="B6775" s="21">
        <v>6</v>
      </c>
      <c r="C6775" s="21">
        <v>0</v>
      </c>
      <c r="D6775" s="21" t="s">
        <v>77</v>
      </c>
      <c r="E6775" s="21" t="s">
        <v>70</v>
      </c>
      <c r="F6775" s="21" t="s">
        <v>71</v>
      </c>
      <c r="G6775" s="21">
        <v>1</v>
      </c>
      <c r="H6775" s="21">
        <v>44</v>
      </c>
    </row>
    <row r="6776" spans="1:8" x14ac:dyDescent="0.25">
      <c r="A6776" s="21">
        <v>2035</v>
      </c>
      <c r="B6776" s="21">
        <v>6</v>
      </c>
      <c r="C6776" s="21">
        <v>0</v>
      </c>
      <c r="D6776" s="21" t="s">
        <v>77</v>
      </c>
      <c r="E6776" s="21" t="s">
        <v>70</v>
      </c>
      <c r="F6776" s="21" t="s">
        <v>71</v>
      </c>
      <c r="G6776" s="21">
        <v>2</v>
      </c>
      <c r="H6776" s="21">
        <v>143</v>
      </c>
    </row>
    <row r="6777" spans="1:8" x14ac:dyDescent="0.25">
      <c r="A6777" s="21">
        <v>2035</v>
      </c>
      <c r="B6777" s="21">
        <v>6</v>
      </c>
      <c r="C6777" s="21">
        <v>0</v>
      </c>
      <c r="D6777" s="21" t="s">
        <v>77</v>
      </c>
      <c r="E6777" s="21" t="s">
        <v>70</v>
      </c>
      <c r="F6777" s="21" t="s">
        <v>71</v>
      </c>
      <c r="G6777" s="21">
        <v>3</v>
      </c>
      <c r="H6777" s="21">
        <v>60</v>
      </c>
    </row>
    <row r="6778" spans="1:8" x14ac:dyDescent="0.25">
      <c r="A6778" s="21">
        <v>2035</v>
      </c>
      <c r="B6778" s="21">
        <v>6</v>
      </c>
      <c r="C6778" s="21">
        <v>0</v>
      </c>
      <c r="D6778" s="21" t="s">
        <v>77</v>
      </c>
      <c r="E6778" s="21" t="s">
        <v>70</v>
      </c>
      <c r="F6778" s="21" t="s">
        <v>71</v>
      </c>
      <c r="G6778" s="21">
        <v>4</v>
      </c>
      <c r="H6778" s="21">
        <v>44</v>
      </c>
    </row>
    <row r="6779" spans="1:8" x14ac:dyDescent="0.25">
      <c r="A6779" s="21">
        <v>2035</v>
      </c>
      <c r="B6779" s="21">
        <v>6</v>
      </c>
      <c r="C6779" s="21">
        <v>0</v>
      </c>
      <c r="D6779" s="21" t="s">
        <v>77</v>
      </c>
      <c r="E6779" s="21" t="s">
        <v>70</v>
      </c>
      <c r="F6779" s="21" t="s">
        <v>72</v>
      </c>
      <c r="G6779" s="21">
        <v>0</v>
      </c>
      <c r="H6779" s="21">
        <v>1</v>
      </c>
    </row>
    <row r="6780" spans="1:8" x14ac:dyDescent="0.25">
      <c r="A6780" s="21">
        <v>2035</v>
      </c>
      <c r="B6780" s="21">
        <v>6</v>
      </c>
      <c r="C6780" s="21">
        <v>0</v>
      </c>
      <c r="D6780" s="21" t="s">
        <v>77</v>
      </c>
      <c r="E6780" s="21" t="s">
        <v>70</v>
      </c>
      <c r="F6780" s="21" t="s">
        <v>72</v>
      </c>
      <c r="G6780" s="21">
        <v>1</v>
      </c>
      <c r="H6780" s="21">
        <v>7</v>
      </c>
    </row>
    <row r="6781" spans="1:8" x14ac:dyDescent="0.25">
      <c r="A6781" s="21">
        <v>2035</v>
      </c>
      <c r="B6781" s="21">
        <v>6</v>
      </c>
      <c r="C6781" s="21">
        <v>0</v>
      </c>
      <c r="D6781" s="21" t="s">
        <v>77</v>
      </c>
      <c r="E6781" s="21" t="s">
        <v>70</v>
      </c>
      <c r="F6781" s="21" t="s">
        <v>72</v>
      </c>
      <c r="G6781" s="21">
        <v>2</v>
      </c>
      <c r="H6781" s="21">
        <v>19</v>
      </c>
    </row>
    <row r="6782" spans="1:8" x14ac:dyDescent="0.25">
      <c r="A6782" s="21">
        <v>2035</v>
      </c>
      <c r="B6782" s="21">
        <v>6</v>
      </c>
      <c r="C6782" s="21">
        <v>0</v>
      </c>
      <c r="D6782" s="21" t="s">
        <v>77</v>
      </c>
      <c r="E6782" s="21" t="s">
        <v>70</v>
      </c>
      <c r="F6782" s="21" t="s">
        <v>72</v>
      </c>
      <c r="G6782" s="21">
        <v>3</v>
      </c>
      <c r="H6782" s="21">
        <v>14</v>
      </c>
    </row>
    <row r="6783" spans="1:8" x14ac:dyDescent="0.25">
      <c r="A6783" s="21">
        <v>2035</v>
      </c>
      <c r="B6783" s="21">
        <v>6</v>
      </c>
      <c r="C6783" s="21">
        <v>0</v>
      </c>
      <c r="D6783" s="21" t="s">
        <v>77</v>
      </c>
      <c r="E6783" s="21" t="s">
        <v>70</v>
      </c>
      <c r="F6783" s="21" t="s">
        <v>72</v>
      </c>
      <c r="G6783" s="21">
        <v>4</v>
      </c>
      <c r="H6783" s="21">
        <v>7</v>
      </c>
    </row>
    <row r="6784" spans="1:8" x14ac:dyDescent="0.25">
      <c r="A6784" s="21">
        <v>2035</v>
      </c>
      <c r="B6784" s="21">
        <v>6</v>
      </c>
      <c r="C6784" s="21">
        <v>0</v>
      </c>
      <c r="D6784" s="21" t="s">
        <v>77</v>
      </c>
      <c r="E6784" s="21" t="s">
        <v>73</v>
      </c>
      <c r="F6784" s="21" t="s">
        <v>71</v>
      </c>
      <c r="G6784" s="21">
        <v>0</v>
      </c>
      <c r="H6784" s="21">
        <v>3</v>
      </c>
    </row>
    <row r="6785" spans="1:8" x14ac:dyDescent="0.25">
      <c r="A6785" s="21">
        <v>2035</v>
      </c>
      <c r="B6785" s="21">
        <v>6</v>
      </c>
      <c r="C6785" s="21">
        <v>0</v>
      </c>
      <c r="D6785" s="21" t="s">
        <v>77</v>
      </c>
      <c r="E6785" s="21" t="s">
        <v>73</v>
      </c>
      <c r="F6785" s="21" t="s">
        <v>71</v>
      </c>
      <c r="G6785" s="21">
        <v>1</v>
      </c>
      <c r="H6785" s="21">
        <v>108</v>
      </c>
    </row>
    <row r="6786" spans="1:8" x14ac:dyDescent="0.25">
      <c r="A6786" s="21">
        <v>2035</v>
      </c>
      <c r="B6786" s="21">
        <v>6</v>
      </c>
      <c r="C6786" s="21">
        <v>0</v>
      </c>
      <c r="D6786" s="21" t="s">
        <v>77</v>
      </c>
      <c r="E6786" s="21" t="s">
        <v>73</v>
      </c>
      <c r="F6786" s="21" t="s">
        <v>71</v>
      </c>
      <c r="G6786" s="21">
        <v>2</v>
      </c>
      <c r="H6786" s="21">
        <v>273</v>
      </c>
    </row>
    <row r="6787" spans="1:8" x14ac:dyDescent="0.25">
      <c r="A6787" s="21">
        <v>2035</v>
      </c>
      <c r="B6787" s="21">
        <v>6</v>
      </c>
      <c r="C6787" s="21">
        <v>0</v>
      </c>
      <c r="D6787" s="21" t="s">
        <v>77</v>
      </c>
      <c r="E6787" s="21" t="s">
        <v>73</v>
      </c>
      <c r="F6787" s="21" t="s">
        <v>71</v>
      </c>
      <c r="G6787" s="21">
        <v>3</v>
      </c>
      <c r="H6787" s="21">
        <v>133</v>
      </c>
    </row>
    <row r="6788" spans="1:8" x14ac:dyDescent="0.25">
      <c r="A6788" s="21">
        <v>2035</v>
      </c>
      <c r="B6788" s="21">
        <v>6</v>
      </c>
      <c r="C6788" s="21">
        <v>0</v>
      </c>
      <c r="D6788" s="21" t="s">
        <v>77</v>
      </c>
      <c r="E6788" s="21" t="s">
        <v>73</v>
      </c>
      <c r="F6788" s="21" t="s">
        <v>71</v>
      </c>
      <c r="G6788" s="21">
        <v>4</v>
      </c>
      <c r="H6788" s="21">
        <v>83</v>
      </c>
    </row>
    <row r="6789" spans="1:8" x14ac:dyDescent="0.25">
      <c r="A6789" s="21">
        <v>2035</v>
      </c>
      <c r="B6789" s="21">
        <v>6</v>
      </c>
      <c r="C6789" s="21">
        <v>0</v>
      </c>
      <c r="D6789" s="21" t="s">
        <v>77</v>
      </c>
      <c r="E6789" s="21" t="s">
        <v>73</v>
      </c>
      <c r="F6789" s="21" t="s">
        <v>72</v>
      </c>
      <c r="G6789" s="21">
        <v>1</v>
      </c>
      <c r="H6789" s="21">
        <v>1</v>
      </c>
    </row>
    <row r="6790" spans="1:8" x14ac:dyDescent="0.25">
      <c r="A6790" s="21">
        <v>2035</v>
      </c>
      <c r="B6790" s="21">
        <v>6</v>
      </c>
      <c r="C6790" s="21">
        <v>0</v>
      </c>
      <c r="D6790" s="21" t="s">
        <v>77</v>
      </c>
      <c r="E6790" s="21" t="s">
        <v>73</v>
      </c>
      <c r="F6790" s="21" t="s">
        <v>72</v>
      </c>
      <c r="G6790" s="21">
        <v>2</v>
      </c>
      <c r="H6790" s="21">
        <v>1</v>
      </c>
    </row>
    <row r="6791" spans="1:8" x14ac:dyDescent="0.25">
      <c r="A6791" s="21">
        <v>2035</v>
      </c>
      <c r="B6791" s="21">
        <v>6</v>
      </c>
      <c r="C6791" s="21">
        <v>0</v>
      </c>
      <c r="D6791" s="21" t="s">
        <v>77</v>
      </c>
      <c r="E6791" s="21" t="s">
        <v>73</v>
      </c>
      <c r="F6791" s="21" t="s">
        <v>72</v>
      </c>
      <c r="G6791" s="21">
        <v>3</v>
      </c>
      <c r="H6791" s="21">
        <v>2</v>
      </c>
    </row>
    <row r="6792" spans="1:8" x14ac:dyDescent="0.25">
      <c r="A6792" s="21">
        <v>2035</v>
      </c>
      <c r="B6792" s="21">
        <v>6</v>
      </c>
      <c r="C6792" s="21">
        <v>0</v>
      </c>
      <c r="D6792" s="21" t="s">
        <v>77</v>
      </c>
      <c r="E6792" s="21" t="s">
        <v>73</v>
      </c>
      <c r="F6792" s="21" t="s">
        <v>72</v>
      </c>
      <c r="G6792" s="21">
        <v>4</v>
      </c>
      <c r="H6792" s="21">
        <v>3</v>
      </c>
    </row>
    <row r="6793" spans="1:8" x14ac:dyDescent="0.25">
      <c r="A6793" s="21">
        <v>2035</v>
      </c>
      <c r="B6793" s="21">
        <v>6</v>
      </c>
      <c r="C6793" s="21">
        <v>0</v>
      </c>
      <c r="D6793" s="21" t="s">
        <v>77</v>
      </c>
      <c r="E6793" s="21" t="s">
        <v>76</v>
      </c>
      <c r="F6793" s="21" t="s">
        <v>71</v>
      </c>
      <c r="G6793" s="21">
        <v>0</v>
      </c>
      <c r="H6793" s="21">
        <v>1</v>
      </c>
    </row>
    <row r="6794" spans="1:8" x14ac:dyDescent="0.25">
      <c r="A6794" s="21">
        <v>2035</v>
      </c>
      <c r="B6794" s="21">
        <v>6</v>
      </c>
      <c r="C6794" s="21">
        <v>0</v>
      </c>
      <c r="D6794" s="21" t="s">
        <v>77</v>
      </c>
      <c r="E6794" s="21" t="s">
        <v>76</v>
      </c>
      <c r="F6794" s="21" t="s">
        <v>71</v>
      </c>
      <c r="G6794" s="21">
        <v>2</v>
      </c>
      <c r="H6794" s="21">
        <v>3</v>
      </c>
    </row>
    <row r="6795" spans="1:8" x14ac:dyDescent="0.25">
      <c r="A6795" s="21">
        <v>2035</v>
      </c>
      <c r="B6795" s="21">
        <v>6</v>
      </c>
      <c r="C6795" s="21">
        <v>0</v>
      </c>
      <c r="D6795" s="21" t="s">
        <v>77</v>
      </c>
      <c r="E6795" s="21" t="s">
        <v>76</v>
      </c>
      <c r="F6795" s="21" t="s">
        <v>71</v>
      </c>
      <c r="G6795" s="21">
        <v>4</v>
      </c>
      <c r="H6795" s="21">
        <v>1</v>
      </c>
    </row>
    <row r="6796" spans="1:8" x14ac:dyDescent="0.25">
      <c r="A6796" s="21">
        <v>2035</v>
      </c>
      <c r="B6796" s="21">
        <v>6</v>
      </c>
      <c r="C6796" s="21">
        <v>0</v>
      </c>
      <c r="D6796" s="21" t="s">
        <v>79</v>
      </c>
      <c r="E6796" s="21" t="s">
        <v>70</v>
      </c>
      <c r="F6796" s="21" t="s">
        <v>71</v>
      </c>
      <c r="G6796" s="21">
        <v>1</v>
      </c>
      <c r="H6796" s="21">
        <v>11</v>
      </c>
    </row>
    <row r="6797" spans="1:8" x14ac:dyDescent="0.25">
      <c r="A6797" s="21">
        <v>2035</v>
      </c>
      <c r="B6797" s="21">
        <v>6</v>
      </c>
      <c r="C6797" s="21">
        <v>0</v>
      </c>
      <c r="D6797" s="21" t="s">
        <v>79</v>
      </c>
      <c r="E6797" s="21" t="s">
        <v>70</v>
      </c>
      <c r="F6797" s="21" t="s">
        <v>71</v>
      </c>
      <c r="G6797" s="21">
        <v>2</v>
      </c>
      <c r="H6797" s="21">
        <v>33</v>
      </c>
    </row>
    <row r="6798" spans="1:8" x14ac:dyDescent="0.25">
      <c r="A6798" s="21">
        <v>2035</v>
      </c>
      <c r="B6798" s="21">
        <v>6</v>
      </c>
      <c r="C6798" s="21">
        <v>0</v>
      </c>
      <c r="D6798" s="21" t="s">
        <v>79</v>
      </c>
      <c r="E6798" s="21" t="s">
        <v>70</v>
      </c>
      <c r="F6798" s="21" t="s">
        <v>71</v>
      </c>
      <c r="G6798" s="21">
        <v>3</v>
      </c>
      <c r="H6798" s="21">
        <v>13</v>
      </c>
    </row>
    <row r="6799" spans="1:8" x14ac:dyDescent="0.25">
      <c r="A6799" s="21">
        <v>2035</v>
      </c>
      <c r="B6799" s="21">
        <v>6</v>
      </c>
      <c r="C6799" s="21">
        <v>0</v>
      </c>
      <c r="D6799" s="21" t="s">
        <v>79</v>
      </c>
      <c r="E6799" s="21" t="s">
        <v>70</v>
      </c>
      <c r="F6799" s="21" t="s">
        <v>71</v>
      </c>
      <c r="G6799" s="21">
        <v>4</v>
      </c>
      <c r="H6799" s="21">
        <v>15</v>
      </c>
    </row>
    <row r="6800" spans="1:8" x14ac:dyDescent="0.25">
      <c r="A6800" s="21">
        <v>2035</v>
      </c>
      <c r="B6800" s="21">
        <v>6</v>
      </c>
      <c r="C6800" s="21">
        <v>0</v>
      </c>
      <c r="D6800" s="21" t="s">
        <v>79</v>
      </c>
      <c r="E6800" s="21" t="s">
        <v>70</v>
      </c>
      <c r="F6800" s="21" t="s">
        <v>72</v>
      </c>
      <c r="G6800" s="21">
        <v>1</v>
      </c>
      <c r="H6800" s="21">
        <v>7</v>
      </c>
    </row>
    <row r="6801" spans="1:8" x14ac:dyDescent="0.25">
      <c r="A6801" s="21">
        <v>2035</v>
      </c>
      <c r="B6801" s="21">
        <v>6</v>
      </c>
      <c r="C6801" s="21">
        <v>0</v>
      </c>
      <c r="D6801" s="21" t="s">
        <v>79</v>
      </c>
      <c r="E6801" s="21" t="s">
        <v>70</v>
      </c>
      <c r="F6801" s="21" t="s">
        <v>72</v>
      </c>
      <c r="G6801" s="21">
        <v>2</v>
      </c>
      <c r="H6801" s="21">
        <v>9</v>
      </c>
    </row>
    <row r="6802" spans="1:8" x14ac:dyDescent="0.25">
      <c r="A6802" s="21">
        <v>2035</v>
      </c>
      <c r="B6802" s="21">
        <v>6</v>
      </c>
      <c r="C6802" s="21">
        <v>0</v>
      </c>
      <c r="D6802" s="21" t="s">
        <v>79</v>
      </c>
      <c r="E6802" s="21" t="s">
        <v>70</v>
      </c>
      <c r="F6802" s="21" t="s">
        <v>72</v>
      </c>
      <c r="G6802" s="21">
        <v>4</v>
      </c>
      <c r="H6802" s="21">
        <v>3</v>
      </c>
    </row>
    <row r="6803" spans="1:8" x14ac:dyDescent="0.25">
      <c r="A6803" s="21">
        <v>2035</v>
      </c>
      <c r="B6803" s="21">
        <v>6</v>
      </c>
      <c r="C6803" s="21">
        <v>0</v>
      </c>
      <c r="D6803" s="21" t="s">
        <v>79</v>
      </c>
      <c r="E6803" s="21" t="s">
        <v>73</v>
      </c>
      <c r="F6803" s="21" t="s">
        <v>71</v>
      </c>
      <c r="G6803" s="21">
        <v>1</v>
      </c>
      <c r="H6803" s="21">
        <v>22</v>
      </c>
    </row>
    <row r="6804" spans="1:8" x14ac:dyDescent="0.25">
      <c r="A6804" s="21">
        <v>2035</v>
      </c>
      <c r="B6804" s="21">
        <v>6</v>
      </c>
      <c r="C6804" s="21">
        <v>0</v>
      </c>
      <c r="D6804" s="21" t="s">
        <v>79</v>
      </c>
      <c r="E6804" s="21" t="s">
        <v>73</v>
      </c>
      <c r="F6804" s="21" t="s">
        <v>71</v>
      </c>
      <c r="G6804" s="21">
        <v>2</v>
      </c>
      <c r="H6804" s="21">
        <v>66</v>
      </c>
    </row>
    <row r="6805" spans="1:8" x14ac:dyDescent="0.25">
      <c r="A6805" s="21">
        <v>2035</v>
      </c>
      <c r="B6805" s="21">
        <v>6</v>
      </c>
      <c r="C6805" s="21">
        <v>0</v>
      </c>
      <c r="D6805" s="21" t="s">
        <v>79</v>
      </c>
      <c r="E6805" s="21" t="s">
        <v>73</v>
      </c>
      <c r="F6805" s="21" t="s">
        <v>71</v>
      </c>
      <c r="G6805" s="21">
        <v>3</v>
      </c>
      <c r="H6805" s="21">
        <v>30</v>
      </c>
    </row>
    <row r="6806" spans="1:8" x14ac:dyDescent="0.25">
      <c r="A6806" s="21">
        <v>2035</v>
      </c>
      <c r="B6806" s="21">
        <v>6</v>
      </c>
      <c r="C6806" s="21">
        <v>0</v>
      </c>
      <c r="D6806" s="21" t="s">
        <v>79</v>
      </c>
      <c r="E6806" s="21" t="s">
        <v>73</v>
      </c>
      <c r="F6806" s="21" t="s">
        <v>71</v>
      </c>
      <c r="G6806" s="21">
        <v>4</v>
      </c>
      <c r="H6806" s="21">
        <v>24</v>
      </c>
    </row>
    <row r="6807" spans="1:8" x14ac:dyDescent="0.25">
      <c r="A6807" s="21">
        <v>2035</v>
      </c>
      <c r="B6807" s="21">
        <v>6</v>
      </c>
      <c r="C6807" s="21">
        <v>0</v>
      </c>
      <c r="D6807" s="21" t="s">
        <v>79</v>
      </c>
      <c r="E6807" s="21" t="s">
        <v>73</v>
      </c>
      <c r="F6807" s="21" t="s">
        <v>72</v>
      </c>
      <c r="G6807" s="21">
        <v>1</v>
      </c>
      <c r="H6807" s="21">
        <v>1</v>
      </c>
    </row>
    <row r="6808" spans="1:8" x14ac:dyDescent="0.25">
      <c r="A6808" s="21">
        <v>2035</v>
      </c>
      <c r="B6808" s="21">
        <v>6</v>
      </c>
      <c r="C6808" s="21">
        <v>0</v>
      </c>
      <c r="D6808" s="21" t="s">
        <v>79</v>
      </c>
      <c r="E6808" s="21" t="s">
        <v>73</v>
      </c>
      <c r="F6808" s="21" t="s">
        <v>72</v>
      </c>
      <c r="G6808" s="21">
        <v>2</v>
      </c>
      <c r="H6808" s="21">
        <v>1</v>
      </c>
    </row>
    <row r="6809" spans="1:8" x14ac:dyDescent="0.25">
      <c r="A6809" s="21">
        <v>2035</v>
      </c>
      <c r="B6809" s="21">
        <v>6</v>
      </c>
      <c r="C6809" s="21">
        <v>0</v>
      </c>
      <c r="D6809" s="21" t="s">
        <v>79</v>
      </c>
      <c r="E6809" s="21" t="s">
        <v>73</v>
      </c>
      <c r="F6809" s="21" t="s">
        <v>72</v>
      </c>
      <c r="G6809" s="21">
        <v>4</v>
      </c>
      <c r="H6809" s="21">
        <v>1</v>
      </c>
    </row>
    <row r="6810" spans="1:8" x14ac:dyDescent="0.25">
      <c r="A6810" s="21">
        <v>2035</v>
      </c>
      <c r="B6810" s="21">
        <v>6</v>
      </c>
      <c r="C6810" s="21">
        <v>0</v>
      </c>
      <c r="D6810" s="21" t="s">
        <v>78</v>
      </c>
      <c r="E6810" s="21" t="s">
        <v>70</v>
      </c>
      <c r="F6810" s="21" t="s">
        <v>71</v>
      </c>
      <c r="G6810" s="21">
        <v>1</v>
      </c>
      <c r="H6810" s="21">
        <v>11</v>
      </c>
    </row>
    <row r="6811" spans="1:8" x14ac:dyDescent="0.25">
      <c r="A6811" s="21">
        <v>2035</v>
      </c>
      <c r="B6811" s="21">
        <v>6</v>
      </c>
      <c r="C6811" s="21">
        <v>0</v>
      </c>
      <c r="D6811" s="21" t="s">
        <v>78</v>
      </c>
      <c r="E6811" s="21" t="s">
        <v>70</v>
      </c>
      <c r="F6811" s="21" t="s">
        <v>71</v>
      </c>
      <c r="G6811" s="21">
        <v>2</v>
      </c>
      <c r="H6811" s="21">
        <v>47</v>
      </c>
    </row>
    <row r="6812" spans="1:8" x14ac:dyDescent="0.25">
      <c r="A6812" s="21">
        <v>2035</v>
      </c>
      <c r="B6812" s="21">
        <v>6</v>
      </c>
      <c r="C6812" s="21">
        <v>0</v>
      </c>
      <c r="D6812" s="21" t="s">
        <v>78</v>
      </c>
      <c r="E6812" s="21" t="s">
        <v>70</v>
      </c>
      <c r="F6812" s="21" t="s">
        <v>71</v>
      </c>
      <c r="G6812" s="21">
        <v>3</v>
      </c>
      <c r="H6812" s="21">
        <v>22</v>
      </c>
    </row>
    <row r="6813" spans="1:8" x14ac:dyDescent="0.25">
      <c r="A6813" s="21">
        <v>2035</v>
      </c>
      <c r="B6813" s="21">
        <v>6</v>
      </c>
      <c r="C6813" s="21">
        <v>0</v>
      </c>
      <c r="D6813" s="21" t="s">
        <v>78</v>
      </c>
      <c r="E6813" s="21" t="s">
        <v>70</v>
      </c>
      <c r="F6813" s="21" t="s">
        <v>71</v>
      </c>
      <c r="G6813" s="21">
        <v>4</v>
      </c>
      <c r="H6813" s="21">
        <v>12</v>
      </c>
    </row>
    <row r="6814" spans="1:8" x14ac:dyDescent="0.25">
      <c r="A6814" s="21">
        <v>2035</v>
      </c>
      <c r="B6814" s="21">
        <v>6</v>
      </c>
      <c r="C6814" s="21">
        <v>0</v>
      </c>
      <c r="D6814" s="21" t="s">
        <v>78</v>
      </c>
      <c r="E6814" s="21" t="s">
        <v>70</v>
      </c>
      <c r="F6814" s="21" t="s">
        <v>72</v>
      </c>
      <c r="G6814" s="21">
        <v>0</v>
      </c>
      <c r="H6814" s="21">
        <v>3</v>
      </c>
    </row>
    <row r="6815" spans="1:8" x14ac:dyDescent="0.25">
      <c r="A6815" s="21">
        <v>2035</v>
      </c>
      <c r="B6815" s="21">
        <v>6</v>
      </c>
      <c r="C6815" s="21">
        <v>0</v>
      </c>
      <c r="D6815" s="21" t="s">
        <v>78</v>
      </c>
      <c r="E6815" s="21" t="s">
        <v>70</v>
      </c>
      <c r="F6815" s="21" t="s">
        <v>72</v>
      </c>
      <c r="G6815" s="21">
        <v>1</v>
      </c>
      <c r="H6815" s="21">
        <v>13</v>
      </c>
    </row>
    <row r="6816" spans="1:8" x14ac:dyDescent="0.25">
      <c r="A6816" s="21">
        <v>2035</v>
      </c>
      <c r="B6816" s="21">
        <v>6</v>
      </c>
      <c r="C6816" s="21">
        <v>0</v>
      </c>
      <c r="D6816" s="21" t="s">
        <v>78</v>
      </c>
      <c r="E6816" s="21" t="s">
        <v>70</v>
      </c>
      <c r="F6816" s="21" t="s">
        <v>72</v>
      </c>
      <c r="G6816" s="21">
        <v>2</v>
      </c>
      <c r="H6816" s="21">
        <v>43</v>
      </c>
    </row>
    <row r="6817" spans="1:8" x14ac:dyDescent="0.25">
      <c r="A6817" s="21">
        <v>2035</v>
      </c>
      <c r="B6817" s="21">
        <v>6</v>
      </c>
      <c r="C6817" s="21">
        <v>0</v>
      </c>
      <c r="D6817" s="21" t="s">
        <v>78</v>
      </c>
      <c r="E6817" s="21" t="s">
        <v>70</v>
      </c>
      <c r="F6817" s="21" t="s">
        <v>72</v>
      </c>
      <c r="G6817" s="21">
        <v>3</v>
      </c>
      <c r="H6817" s="21">
        <v>14</v>
      </c>
    </row>
    <row r="6818" spans="1:8" x14ac:dyDescent="0.25">
      <c r="A6818" s="21">
        <v>2035</v>
      </c>
      <c r="B6818" s="21">
        <v>6</v>
      </c>
      <c r="C6818" s="21">
        <v>0</v>
      </c>
      <c r="D6818" s="21" t="s">
        <v>78</v>
      </c>
      <c r="E6818" s="21" t="s">
        <v>70</v>
      </c>
      <c r="F6818" s="21" t="s">
        <v>72</v>
      </c>
      <c r="G6818" s="21">
        <v>4</v>
      </c>
      <c r="H6818" s="21">
        <v>13</v>
      </c>
    </row>
    <row r="6819" spans="1:8" x14ac:dyDescent="0.25">
      <c r="A6819" s="21">
        <v>2035</v>
      </c>
      <c r="B6819" s="21">
        <v>6</v>
      </c>
      <c r="C6819" s="21">
        <v>0</v>
      </c>
      <c r="D6819" s="21" t="s">
        <v>78</v>
      </c>
      <c r="E6819" s="21" t="s">
        <v>73</v>
      </c>
      <c r="F6819" s="21" t="s">
        <v>71</v>
      </c>
      <c r="G6819" s="21">
        <v>0</v>
      </c>
      <c r="H6819" s="21">
        <v>2</v>
      </c>
    </row>
    <row r="6820" spans="1:8" x14ac:dyDescent="0.25">
      <c r="A6820" s="21">
        <v>2035</v>
      </c>
      <c r="B6820" s="21">
        <v>6</v>
      </c>
      <c r="C6820" s="21">
        <v>0</v>
      </c>
      <c r="D6820" s="21" t="s">
        <v>78</v>
      </c>
      <c r="E6820" s="21" t="s">
        <v>73</v>
      </c>
      <c r="F6820" s="21" t="s">
        <v>71</v>
      </c>
      <c r="G6820" s="21">
        <v>1</v>
      </c>
      <c r="H6820" s="21">
        <v>36</v>
      </c>
    </row>
    <row r="6821" spans="1:8" x14ac:dyDescent="0.25">
      <c r="A6821" s="21">
        <v>2035</v>
      </c>
      <c r="B6821" s="21">
        <v>6</v>
      </c>
      <c r="C6821" s="21">
        <v>0</v>
      </c>
      <c r="D6821" s="21" t="s">
        <v>78</v>
      </c>
      <c r="E6821" s="21" t="s">
        <v>73</v>
      </c>
      <c r="F6821" s="21" t="s">
        <v>71</v>
      </c>
      <c r="G6821" s="21">
        <v>2</v>
      </c>
      <c r="H6821" s="21">
        <v>108</v>
      </c>
    </row>
    <row r="6822" spans="1:8" x14ac:dyDescent="0.25">
      <c r="A6822" s="21">
        <v>2035</v>
      </c>
      <c r="B6822" s="21">
        <v>6</v>
      </c>
      <c r="C6822" s="21">
        <v>0</v>
      </c>
      <c r="D6822" s="21" t="s">
        <v>78</v>
      </c>
      <c r="E6822" s="21" t="s">
        <v>73</v>
      </c>
      <c r="F6822" s="21" t="s">
        <v>71</v>
      </c>
      <c r="G6822" s="21">
        <v>3</v>
      </c>
      <c r="H6822" s="21">
        <v>47</v>
      </c>
    </row>
    <row r="6823" spans="1:8" x14ac:dyDescent="0.25">
      <c r="A6823" s="21">
        <v>2035</v>
      </c>
      <c r="B6823" s="21">
        <v>6</v>
      </c>
      <c r="C6823" s="21">
        <v>0</v>
      </c>
      <c r="D6823" s="21" t="s">
        <v>78</v>
      </c>
      <c r="E6823" s="21" t="s">
        <v>73</v>
      </c>
      <c r="F6823" s="21" t="s">
        <v>71</v>
      </c>
      <c r="G6823" s="21">
        <v>4</v>
      </c>
      <c r="H6823" s="21">
        <v>35</v>
      </c>
    </row>
    <row r="6824" spans="1:8" x14ac:dyDescent="0.25">
      <c r="A6824" s="21">
        <v>2035</v>
      </c>
      <c r="B6824" s="21">
        <v>6</v>
      </c>
      <c r="C6824" s="21">
        <v>0</v>
      </c>
      <c r="D6824" s="21" t="s">
        <v>78</v>
      </c>
      <c r="E6824" s="21" t="s">
        <v>73</v>
      </c>
      <c r="F6824" s="21" t="s">
        <v>72</v>
      </c>
      <c r="G6824" s="21">
        <v>2</v>
      </c>
      <c r="H6824" s="21">
        <v>4</v>
      </c>
    </row>
    <row r="6825" spans="1:8" x14ac:dyDescent="0.25">
      <c r="A6825" s="21">
        <v>2035</v>
      </c>
      <c r="B6825" s="21">
        <v>6</v>
      </c>
      <c r="C6825" s="21">
        <v>0</v>
      </c>
      <c r="D6825" s="21" t="s">
        <v>78</v>
      </c>
      <c r="E6825" s="21" t="s">
        <v>73</v>
      </c>
      <c r="F6825" s="21" t="s">
        <v>72</v>
      </c>
      <c r="G6825" s="21">
        <v>3</v>
      </c>
      <c r="H6825" s="21">
        <v>2</v>
      </c>
    </row>
    <row r="6826" spans="1:8" x14ac:dyDescent="0.25">
      <c r="A6826" s="21">
        <v>2035</v>
      </c>
      <c r="B6826" s="21">
        <v>6</v>
      </c>
      <c r="C6826" s="21">
        <v>0</v>
      </c>
      <c r="D6826" s="21" t="s">
        <v>78</v>
      </c>
      <c r="E6826" s="21" t="s">
        <v>73</v>
      </c>
      <c r="F6826" s="21" t="s">
        <v>72</v>
      </c>
      <c r="G6826" s="21">
        <v>4</v>
      </c>
      <c r="H6826" s="21">
        <v>2</v>
      </c>
    </row>
    <row r="6827" spans="1:8" x14ac:dyDescent="0.25">
      <c r="A6827" s="21">
        <v>2035</v>
      </c>
      <c r="B6827" s="21">
        <v>6</v>
      </c>
      <c r="C6827" s="21">
        <v>0</v>
      </c>
      <c r="D6827" s="21" t="s">
        <v>78</v>
      </c>
      <c r="E6827" s="21" t="s">
        <v>76</v>
      </c>
      <c r="F6827" s="21" t="s">
        <v>71</v>
      </c>
      <c r="G6827" s="21">
        <v>1</v>
      </c>
      <c r="H6827" s="21">
        <v>1</v>
      </c>
    </row>
    <row r="6828" spans="1:8" x14ac:dyDescent="0.25">
      <c r="A6828" s="21">
        <v>2035</v>
      </c>
      <c r="B6828" s="21">
        <v>6</v>
      </c>
      <c r="C6828" s="21">
        <v>0</v>
      </c>
      <c r="D6828" s="21" t="s">
        <v>78</v>
      </c>
      <c r="E6828" s="21" t="s">
        <v>76</v>
      </c>
      <c r="F6828" s="21" t="s">
        <v>72</v>
      </c>
      <c r="G6828" s="21">
        <v>0</v>
      </c>
      <c r="H6828" s="21">
        <v>1</v>
      </c>
    </row>
    <row r="6829" spans="1:8" x14ac:dyDescent="0.25">
      <c r="A6829" s="21">
        <v>2035</v>
      </c>
      <c r="B6829" s="21">
        <v>6</v>
      </c>
      <c r="C6829" s="21">
        <v>0</v>
      </c>
      <c r="D6829" s="21" t="s">
        <v>78</v>
      </c>
      <c r="E6829" s="21" t="s">
        <v>76</v>
      </c>
      <c r="F6829" s="21" t="s">
        <v>72</v>
      </c>
      <c r="G6829" s="21">
        <v>1</v>
      </c>
      <c r="H6829" s="21">
        <v>1</v>
      </c>
    </row>
    <row r="6830" spans="1:8" x14ac:dyDescent="0.25">
      <c r="A6830" s="21">
        <v>2035</v>
      </c>
      <c r="B6830" s="21">
        <v>6</v>
      </c>
      <c r="C6830" s="21">
        <v>1</v>
      </c>
      <c r="D6830" s="21" t="s">
        <v>75</v>
      </c>
      <c r="E6830" s="21" t="s">
        <v>70</v>
      </c>
      <c r="F6830" s="21" t="s">
        <v>71</v>
      </c>
      <c r="G6830" s="21">
        <v>1</v>
      </c>
      <c r="H6830" s="21">
        <v>39</v>
      </c>
    </row>
    <row r="6831" spans="1:8" x14ac:dyDescent="0.25">
      <c r="A6831" s="21">
        <v>2035</v>
      </c>
      <c r="B6831" s="21">
        <v>6</v>
      </c>
      <c r="C6831" s="21">
        <v>1</v>
      </c>
      <c r="D6831" s="21" t="s">
        <v>75</v>
      </c>
      <c r="E6831" s="21" t="s">
        <v>70</v>
      </c>
      <c r="F6831" s="21" t="s">
        <v>71</v>
      </c>
      <c r="G6831" s="21">
        <v>2</v>
      </c>
      <c r="H6831" s="21">
        <v>133</v>
      </c>
    </row>
    <row r="6832" spans="1:8" x14ac:dyDescent="0.25">
      <c r="A6832" s="21">
        <v>2035</v>
      </c>
      <c r="B6832" s="21">
        <v>6</v>
      </c>
      <c r="C6832" s="21">
        <v>1</v>
      </c>
      <c r="D6832" s="21" t="s">
        <v>75</v>
      </c>
      <c r="E6832" s="21" t="s">
        <v>70</v>
      </c>
      <c r="F6832" s="21" t="s">
        <v>71</v>
      </c>
      <c r="G6832" s="21">
        <v>3</v>
      </c>
      <c r="H6832" s="21">
        <v>65</v>
      </c>
    </row>
    <row r="6833" spans="1:8" x14ac:dyDescent="0.25">
      <c r="A6833" s="21">
        <v>2035</v>
      </c>
      <c r="B6833" s="21">
        <v>6</v>
      </c>
      <c r="C6833" s="21">
        <v>1</v>
      </c>
      <c r="D6833" s="21" t="s">
        <v>75</v>
      </c>
      <c r="E6833" s="21" t="s">
        <v>70</v>
      </c>
      <c r="F6833" s="21" t="s">
        <v>71</v>
      </c>
      <c r="G6833" s="21">
        <v>4</v>
      </c>
      <c r="H6833" s="21">
        <v>25</v>
      </c>
    </row>
    <row r="6834" spans="1:8" x14ac:dyDescent="0.25">
      <c r="A6834" s="21">
        <v>2035</v>
      </c>
      <c r="B6834" s="21">
        <v>6</v>
      </c>
      <c r="C6834" s="21">
        <v>1</v>
      </c>
      <c r="D6834" s="21" t="s">
        <v>75</v>
      </c>
      <c r="E6834" s="21" t="s">
        <v>70</v>
      </c>
      <c r="F6834" s="21" t="s">
        <v>72</v>
      </c>
      <c r="G6834" s="21">
        <v>1</v>
      </c>
      <c r="H6834" s="21">
        <v>36</v>
      </c>
    </row>
    <row r="6835" spans="1:8" x14ac:dyDescent="0.25">
      <c r="A6835" s="21">
        <v>2035</v>
      </c>
      <c r="B6835" s="21">
        <v>6</v>
      </c>
      <c r="C6835" s="21">
        <v>1</v>
      </c>
      <c r="D6835" s="21" t="s">
        <v>75</v>
      </c>
      <c r="E6835" s="21" t="s">
        <v>70</v>
      </c>
      <c r="F6835" s="21" t="s">
        <v>72</v>
      </c>
      <c r="G6835" s="21">
        <v>2</v>
      </c>
      <c r="H6835" s="21">
        <v>193</v>
      </c>
    </row>
    <row r="6836" spans="1:8" x14ac:dyDescent="0.25">
      <c r="A6836" s="21">
        <v>2035</v>
      </c>
      <c r="B6836" s="21">
        <v>6</v>
      </c>
      <c r="C6836" s="21">
        <v>1</v>
      </c>
      <c r="D6836" s="21" t="s">
        <v>75</v>
      </c>
      <c r="E6836" s="21" t="s">
        <v>70</v>
      </c>
      <c r="F6836" s="21" t="s">
        <v>72</v>
      </c>
      <c r="G6836" s="21">
        <v>3</v>
      </c>
      <c r="H6836" s="21">
        <v>131</v>
      </c>
    </row>
    <row r="6837" spans="1:8" x14ac:dyDescent="0.25">
      <c r="A6837" s="21">
        <v>2035</v>
      </c>
      <c r="B6837" s="21">
        <v>6</v>
      </c>
      <c r="C6837" s="21">
        <v>1</v>
      </c>
      <c r="D6837" s="21" t="s">
        <v>75</v>
      </c>
      <c r="E6837" s="21" t="s">
        <v>70</v>
      </c>
      <c r="F6837" s="21" t="s">
        <v>72</v>
      </c>
      <c r="G6837" s="21">
        <v>4</v>
      </c>
      <c r="H6837" s="21">
        <v>59</v>
      </c>
    </row>
    <row r="6838" spans="1:8" x14ac:dyDescent="0.25">
      <c r="A6838" s="21">
        <v>2035</v>
      </c>
      <c r="B6838" s="21">
        <v>6</v>
      </c>
      <c r="C6838" s="21">
        <v>1</v>
      </c>
      <c r="D6838" s="21" t="s">
        <v>75</v>
      </c>
      <c r="E6838" s="21" t="s">
        <v>73</v>
      </c>
      <c r="F6838" s="21" t="s">
        <v>71</v>
      </c>
      <c r="G6838" s="21">
        <v>0</v>
      </c>
      <c r="H6838" s="21">
        <v>3</v>
      </c>
    </row>
    <row r="6839" spans="1:8" x14ac:dyDescent="0.25">
      <c r="A6839" s="21">
        <v>2035</v>
      </c>
      <c r="B6839" s="21">
        <v>6</v>
      </c>
      <c r="C6839" s="21">
        <v>1</v>
      </c>
      <c r="D6839" s="21" t="s">
        <v>75</v>
      </c>
      <c r="E6839" s="21" t="s">
        <v>73</v>
      </c>
      <c r="F6839" s="21" t="s">
        <v>71</v>
      </c>
      <c r="G6839" s="21">
        <v>1</v>
      </c>
      <c r="H6839" s="21">
        <v>87</v>
      </c>
    </row>
    <row r="6840" spans="1:8" x14ac:dyDescent="0.25">
      <c r="A6840" s="21">
        <v>2035</v>
      </c>
      <c r="B6840" s="21">
        <v>6</v>
      </c>
      <c r="C6840" s="21">
        <v>1</v>
      </c>
      <c r="D6840" s="21" t="s">
        <v>75</v>
      </c>
      <c r="E6840" s="21" t="s">
        <v>73</v>
      </c>
      <c r="F6840" s="21" t="s">
        <v>71</v>
      </c>
      <c r="G6840" s="21">
        <v>2</v>
      </c>
      <c r="H6840" s="21">
        <v>279</v>
      </c>
    </row>
    <row r="6841" spans="1:8" x14ac:dyDescent="0.25">
      <c r="A6841" s="21">
        <v>2035</v>
      </c>
      <c r="B6841" s="21">
        <v>6</v>
      </c>
      <c r="C6841" s="21">
        <v>1</v>
      </c>
      <c r="D6841" s="21" t="s">
        <v>75</v>
      </c>
      <c r="E6841" s="21" t="s">
        <v>73</v>
      </c>
      <c r="F6841" s="21" t="s">
        <v>71</v>
      </c>
      <c r="G6841" s="21">
        <v>3</v>
      </c>
      <c r="H6841" s="21">
        <v>121</v>
      </c>
    </row>
    <row r="6842" spans="1:8" x14ac:dyDescent="0.25">
      <c r="A6842" s="21">
        <v>2035</v>
      </c>
      <c r="B6842" s="21">
        <v>6</v>
      </c>
      <c r="C6842" s="21">
        <v>1</v>
      </c>
      <c r="D6842" s="21" t="s">
        <v>75</v>
      </c>
      <c r="E6842" s="21" t="s">
        <v>73</v>
      </c>
      <c r="F6842" s="21" t="s">
        <v>71</v>
      </c>
      <c r="G6842" s="21">
        <v>4</v>
      </c>
      <c r="H6842" s="21">
        <v>81</v>
      </c>
    </row>
    <row r="6843" spans="1:8" x14ac:dyDescent="0.25">
      <c r="A6843" s="21">
        <v>2035</v>
      </c>
      <c r="B6843" s="21">
        <v>6</v>
      </c>
      <c r="C6843" s="21">
        <v>1</v>
      </c>
      <c r="D6843" s="21" t="s">
        <v>75</v>
      </c>
      <c r="E6843" s="21" t="s">
        <v>73</v>
      </c>
      <c r="F6843" s="21" t="s">
        <v>72</v>
      </c>
      <c r="G6843" s="21">
        <v>1</v>
      </c>
      <c r="H6843" s="21">
        <v>2</v>
      </c>
    </row>
    <row r="6844" spans="1:8" x14ac:dyDescent="0.25">
      <c r="A6844" s="21">
        <v>2035</v>
      </c>
      <c r="B6844" s="21">
        <v>6</v>
      </c>
      <c r="C6844" s="21">
        <v>1</v>
      </c>
      <c r="D6844" s="21" t="s">
        <v>75</v>
      </c>
      <c r="E6844" s="21" t="s">
        <v>73</v>
      </c>
      <c r="F6844" s="21" t="s">
        <v>72</v>
      </c>
      <c r="G6844" s="21">
        <v>2</v>
      </c>
      <c r="H6844" s="21">
        <v>21</v>
      </c>
    </row>
    <row r="6845" spans="1:8" x14ac:dyDescent="0.25">
      <c r="A6845" s="21">
        <v>2035</v>
      </c>
      <c r="B6845" s="21">
        <v>6</v>
      </c>
      <c r="C6845" s="21">
        <v>1</v>
      </c>
      <c r="D6845" s="21" t="s">
        <v>75</v>
      </c>
      <c r="E6845" s="21" t="s">
        <v>73</v>
      </c>
      <c r="F6845" s="21" t="s">
        <v>72</v>
      </c>
      <c r="G6845" s="21">
        <v>3</v>
      </c>
      <c r="H6845" s="21">
        <v>14</v>
      </c>
    </row>
    <row r="6846" spans="1:8" x14ac:dyDescent="0.25">
      <c r="A6846" s="21">
        <v>2035</v>
      </c>
      <c r="B6846" s="21">
        <v>6</v>
      </c>
      <c r="C6846" s="21">
        <v>1</v>
      </c>
      <c r="D6846" s="21" t="s">
        <v>75</v>
      </c>
      <c r="E6846" s="21" t="s">
        <v>73</v>
      </c>
      <c r="F6846" s="21" t="s">
        <v>72</v>
      </c>
      <c r="G6846" s="21">
        <v>4</v>
      </c>
      <c r="H6846" s="21">
        <v>8</v>
      </c>
    </row>
    <row r="6847" spans="1:8" x14ac:dyDescent="0.25">
      <c r="A6847" s="21">
        <v>2035</v>
      </c>
      <c r="B6847" s="21">
        <v>6</v>
      </c>
      <c r="C6847" s="21">
        <v>1</v>
      </c>
      <c r="D6847" s="21" t="s">
        <v>75</v>
      </c>
      <c r="E6847" s="21" t="s">
        <v>76</v>
      </c>
      <c r="F6847" s="21" t="s">
        <v>71</v>
      </c>
      <c r="G6847" s="21">
        <v>1</v>
      </c>
      <c r="H6847" s="21">
        <v>1</v>
      </c>
    </row>
    <row r="6848" spans="1:8" x14ac:dyDescent="0.25">
      <c r="A6848" s="21">
        <v>2035</v>
      </c>
      <c r="B6848" s="21">
        <v>6</v>
      </c>
      <c r="C6848" s="21">
        <v>1</v>
      </c>
      <c r="D6848" s="21" t="s">
        <v>75</v>
      </c>
      <c r="E6848" s="21" t="s">
        <v>76</v>
      </c>
      <c r="F6848" s="21" t="s">
        <v>71</v>
      </c>
      <c r="G6848" s="21">
        <v>4</v>
      </c>
      <c r="H6848" s="21">
        <v>1</v>
      </c>
    </row>
    <row r="6849" spans="1:8" x14ac:dyDescent="0.25">
      <c r="A6849" s="21">
        <v>2035</v>
      </c>
      <c r="B6849" s="21">
        <v>6</v>
      </c>
      <c r="C6849" s="21">
        <v>1</v>
      </c>
      <c r="D6849" s="21" t="s">
        <v>75</v>
      </c>
      <c r="E6849" s="21" t="s">
        <v>76</v>
      </c>
      <c r="F6849" s="21" t="s">
        <v>72</v>
      </c>
      <c r="G6849" s="21">
        <v>2</v>
      </c>
      <c r="H6849" s="21">
        <v>1</v>
      </c>
    </row>
    <row r="6850" spans="1:8" x14ac:dyDescent="0.25">
      <c r="A6850" s="21">
        <v>2035</v>
      </c>
      <c r="B6850" s="21">
        <v>6</v>
      </c>
      <c r="C6850" s="21">
        <v>1</v>
      </c>
      <c r="D6850" s="21" t="s">
        <v>75</v>
      </c>
      <c r="E6850" s="21" t="s">
        <v>76</v>
      </c>
      <c r="F6850" s="21" t="s">
        <v>72</v>
      </c>
      <c r="G6850" s="21">
        <v>3</v>
      </c>
      <c r="H6850" s="21">
        <v>2</v>
      </c>
    </row>
    <row r="6851" spans="1:8" x14ac:dyDescent="0.25">
      <c r="A6851" s="21">
        <v>2035</v>
      </c>
      <c r="B6851" s="21">
        <v>6</v>
      </c>
      <c r="C6851" s="21">
        <v>1</v>
      </c>
      <c r="D6851" s="21" t="s">
        <v>75</v>
      </c>
      <c r="E6851" s="21" t="s">
        <v>76</v>
      </c>
      <c r="F6851" s="21" t="s">
        <v>72</v>
      </c>
      <c r="G6851" s="21">
        <v>4</v>
      </c>
      <c r="H6851" s="21">
        <v>1</v>
      </c>
    </row>
    <row r="6852" spans="1:8" x14ac:dyDescent="0.25">
      <c r="A6852" s="21">
        <v>2035</v>
      </c>
      <c r="B6852" s="21">
        <v>6</v>
      </c>
      <c r="C6852" s="21">
        <v>1</v>
      </c>
      <c r="D6852" s="21" t="s">
        <v>69</v>
      </c>
      <c r="E6852" s="21" t="s">
        <v>70</v>
      </c>
      <c r="F6852" s="21" t="s">
        <v>71</v>
      </c>
      <c r="G6852" s="21">
        <v>0</v>
      </c>
      <c r="H6852" s="21">
        <v>1</v>
      </c>
    </row>
    <row r="6853" spans="1:8" x14ac:dyDescent="0.25">
      <c r="A6853" s="21">
        <v>2035</v>
      </c>
      <c r="B6853" s="21">
        <v>6</v>
      </c>
      <c r="C6853" s="21">
        <v>1</v>
      </c>
      <c r="D6853" s="21" t="s">
        <v>69</v>
      </c>
      <c r="E6853" s="21" t="s">
        <v>70</v>
      </c>
      <c r="F6853" s="21" t="s">
        <v>71</v>
      </c>
      <c r="G6853" s="21">
        <v>1</v>
      </c>
      <c r="H6853" s="21">
        <v>5</v>
      </c>
    </row>
    <row r="6854" spans="1:8" x14ac:dyDescent="0.25">
      <c r="A6854" s="21">
        <v>2035</v>
      </c>
      <c r="B6854" s="21">
        <v>6</v>
      </c>
      <c r="C6854" s="21">
        <v>1</v>
      </c>
      <c r="D6854" s="21" t="s">
        <v>69</v>
      </c>
      <c r="E6854" s="21" t="s">
        <v>70</v>
      </c>
      <c r="F6854" s="21" t="s">
        <v>71</v>
      </c>
      <c r="G6854" s="21">
        <v>2</v>
      </c>
      <c r="H6854" s="21">
        <v>10</v>
      </c>
    </row>
    <row r="6855" spans="1:8" x14ac:dyDescent="0.25">
      <c r="A6855" s="21">
        <v>2035</v>
      </c>
      <c r="B6855" s="21">
        <v>6</v>
      </c>
      <c r="C6855" s="21">
        <v>1</v>
      </c>
      <c r="D6855" s="21" t="s">
        <v>69</v>
      </c>
      <c r="E6855" s="21" t="s">
        <v>70</v>
      </c>
      <c r="F6855" s="21" t="s">
        <v>71</v>
      </c>
      <c r="G6855" s="21">
        <v>3</v>
      </c>
      <c r="H6855" s="21">
        <v>3</v>
      </c>
    </row>
    <row r="6856" spans="1:8" x14ac:dyDescent="0.25">
      <c r="A6856" s="21">
        <v>2035</v>
      </c>
      <c r="B6856" s="21">
        <v>6</v>
      </c>
      <c r="C6856" s="21">
        <v>1</v>
      </c>
      <c r="D6856" s="21" t="s">
        <v>69</v>
      </c>
      <c r="E6856" s="21" t="s">
        <v>70</v>
      </c>
      <c r="F6856" s="21" t="s">
        <v>71</v>
      </c>
      <c r="G6856" s="21">
        <v>4</v>
      </c>
      <c r="H6856" s="21">
        <v>5</v>
      </c>
    </row>
    <row r="6857" spans="1:8" x14ac:dyDescent="0.25">
      <c r="A6857" s="21">
        <v>2035</v>
      </c>
      <c r="B6857" s="21">
        <v>6</v>
      </c>
      <c r="C6857" s="21">
        <v>1</v>
      </c>
      <c r="D6857" s="21" t="s">
        <v>69</v>
      </c>
      <c r="E6857" s="21" t="s">
        <v>70</v>
      </c>
      <c r="F6857" s="21" t="s">
        <v>72</v>
      </c>
      <c r="G6857" s="21">
        <v>1</v>
      </c>
      <c r="H6857" s="21">
        <v>30</v>
      </c>
    </row>
    <row r="6858" spans="1:8" x14ac:dyDescent="0.25">
      <c r="A6858" s="21">
        <v>2035</v>
      </c>
      <c r="B6858" s="21">
        <v>6</v>
      </c>
      <c r="C6858" s="21">
        <v>1</v>
      </c>
      <c r="D6858" s="21" t="s">
        <v>69</v>
      </c>
      <c r="E6858" s="21" t="s">
        <v>70</v>
      </c>
      <c r="F6858" s="21" t="s">
        <v>72</v>
      </c>
      <c r="G6858" s="21">
        <v>2</v>
      </c>
      <c r="H6858" s="21">
        <v>210</v>
      </c>
    </row>
    <row r="6859" spans="1:8" x14ac:dyDescent="0.25">
      <c r="A6859" s="21">
        <v>2035</v>
      </c>
      <c r="B6859" s="21">
        <v>6</v>
      </c>
      <c r="C6859" s="21">
        <v>1</v>
      </c>
      <c r="D6859" s="21" t="s">
        <v>69</v>
      </c>
      <c r="E6859" s="21" t="s">
        <v>70</v>
      </c>
      <c r="F6859" s="21" t="s">
        <v>72</v>
      </c>
      <c r="G6859" s="21">
        <v>3</v>
      </c>
      <c r="H6859" s="21">
        <v>144</v>
      </c>
    </row>
    <row r="6860" spans="1:8" x14ac:dyDescent="0.25">
      <c r="A6860" s="21">
        <v>2035</v>
      </c>
      <c r="B6860" s="21">
        <v>6</v>
      </c>
      <c r="C6860" s="21">
        <v>1</v>
      </c>
      <c r="D6860" s="21" t="s">
        <v>69</v>
      </c>
      <c r="E6860" s="21" t="s">
        <v>70</v>
      </c>
      <c r="F6860" s="21" t="s">
        <v>72</v>
      </c>
      <c r="G6860" s="21">
        <v>4</v>
      </c>
      <c r="H6860" s="21">
        <v>79</v>
      </c>
    </row>
    <row r="6861" spans="1:8" x14ac:dyDescent="0.25">
      <c r="A6861" s="21">
        <v>2035</v>
      </c>
      <c r="B6861" s="21">
        <v>6</v>
      </c>
      <c r="C6861" s="21">
        <v>1</v>
      </c>
      <c r="D6861" s="21" t="s">
        <v>69</v>
      </c>
      <c r="E6861" s="21" t="s">
        <v>73</v>
      </c>
      <c r="F6861" s="21" t="s">
        <v>71</v>
      </c>
      <c r="G6861" s="21">
        <v>1</v>
      </c>
      <c r="H6861" s="21">
        <v>17</v>
      </c>
    </row>
    <row r="6862" spans="1:8" x14ac:dyDescent="0.25">
      <c r="A6862" s="21">
        <v>2035</v>
      </c>
      <c r="B6862" s="21">
        <v>6</v>
      </c>
      <c r="C6862" s="21">
        <v>1</v>
      </c>
      <c r="D6862" s="21" t="s">
        <v>69</v>
      </c>
      <c r="E6862" s="21" t="s">
        <v>73</v>
      </c>
      <c r="F6862" s="21" t="s">
        <v>71</v>
      </c>
      <c r="G6862" s="21">
        <v>2</v>
      </c>
      <c r="H6862" s="21">
        <v>33</v>
      </c>
    </row>
    <row r="6863" spans="1:8" x14ac:dyDescent="0.25">
      <c r="A6863" s="21">
        <v>2035</v>
      </c>
      <c r="B6863" s="21">
        <v>6</v>
      </c>
      <c r="C6863" s="21">
        <v>1</v>
      </c>
      <c r="D6863" s="21" t="s">
        <v>69</v>
      </c>
      <c r="E6863" s="21" t="s">
        <v>73</v>
      </c>
      <c r="F6863" s="21" t="s">
        <v>71</v>
      </c>
      <c r="G6863" s="21">
        <v>3</v>
      </c>
      <c r="H6863" s="21">
        <v>9</v>
      </c>
    </row>
    <row r="6864" spans="1:8" x14ac:dyDescent="0.25">
      <c r="A6864" s="21">
        <v>2035</v>
      </c>
      <c r="B6864" s="21">
        <v>6</v>
      </c>
      <c r="C6864" s="21">
        <v>1</v>
      </c>
      <c r="D6864" s="21" t="s">
        <v>69</v>
      </c>
      <c r="E6864" s="21" t="s">
        <v>73</v>
      </c>
      <c r="F6864" s="21" t="s">
        <v>71</v>
      </c>
      <c r="G6864" s="21">
        <v>4</v>
      </c>
      <c r="H6864" s="21">
        <v>5</v>
      </c>
    </row>
    <row r="6865" spans="1:8" x14ac:dyDescent="0.25">
      <c r="A6865" s="21">
        <v>2035</v>
      </c>
      <c r="B6865" s="21">
        <v>6</v>
      </c>
      <c r="C6865" s="21">
        <v>1</v>
      </c>
      <c r="D6865" s="21" t="s">
        <v>69</v>
      </c>
      <c r="E6865" s="21" t="s">
        <v>73</v>
      </c>
      <c r="F6865" s="21" t="s">
        <v>72</v>
      </c>
      <c r="G6865" s="21">
        <v>2</v>
      </c>
      <c r="H6865" s="21">
        <v>9</v>
      </c>
    </row>
    <row r="6866" spans="1:8" x14ac:dyDescent="0.25">
      <c r="A6866" s="21">
        <v>2035</v>
      </c>
      <c r="B6866" s="21">
        <v>6</v>
      </c>
      <c r="C6866" s="21">
        <v>1</v>
      </c>
      <c r="D6866" s="21" t="s">
        <v>69</v>
      </c>
      <c r="E6866" s="21" t="s">
        <v>73</v>
      </c>
      <c r="F6866" s="21" t="s">
        <v>72</v>
      </c>
      <c r="G6866" s="21">
        <v>3</v>
      </c>
      <c r="H6866" s="21">
        <v>24</v>
      </c>
    </row>
    <row r="6867" spans="1:8" x14ac:dyDescent="0.25">
      <c r="A6867" s="21">
        <v>2035</v>
      </c>
      <c r="B6867" s="21">
        <v>6</v>
      </c>
      <c r="C6867" s="21">
        <v>1</v>
      </c>
      <c r="D6867" s="21" t="s">
        <v>69</v>
      </c>
      <c r="E6867" s="21" t="s">
        <v>73</v>
      </c>
      <c r="F6867" s="21" t="s">
        <v>72</v>
      </c>
      <c r="G6867" s="21">
        <v>4</v>
      </c>
      <c r="H6867" s="21">
        <v>11</v>
      </c>
    </row>
    <row r="6868" spans="1:8" x14ac:dyDescent="0.25">
      <c r="A6868" s="21">
        <v>2035</v>
      </c>
      <c r="B6868" s="21">
        <v>6</v>
      </c>
      <c r="C6868" s="21">
        <v>1</v>
      </c>
      <c r="D6868" s="21" t="s">
        <v>69</v>
      </c>
      <c r="E6868" s="21" t="s">
        <v>76</v>
      </c>
      <c r="F6868" s="21" t="s">
        <v>72</v>
      </c>
      <c r="G6868" s="21">
        <v>1</v>
      </c>
      <c r="H6868" s="21">
        <v>2</v>
      </c>
    </row>
    <row r="6869" spans="1:8" x14ac:dyDescent="0.25">
      <c r="A6869" s="21">
        <v>2035</v>
      </c>
      <c r="B6869" s="21">
        <v>6</v>
      </c>
      <c r="C6869" s="21">
        <v>1</v>
      </c>
      <c r="D6869" s="21" t="s">
        <v>69</v>
      </c>
      <c r="E6869" s="21" t="s">
        <v>76</v>
      </c>
      <c r="F6869" s="21" t="s">
        <v>72</v>
      </c>
      <c r="G6869" s="21">
        <v>2</v>
      </c>
      <c r="H6869" s="21">
        <v>1</v>
      </c>
    </row>
    <row r="6870" spans="1:8" x14ac:dyDescent="0.25">
      <c r="A6870" s="21">
        <v>2035</v>
      </c>
      <c r="B6870" s="21">
        <v>6</v>
      </c>
      <c r="C6870" s="21">
        <v>1</v>
      </c>
      <c r="D6870" s="21" t="s">
        <v>77</v>
      </c>
      <c r="E6870" s="21" t="s">
        <v>70</v>
      </c>
      <c r="F6870" s="21" t="s">
        <v>71</v>
      </c>
      <c r="G6870" s="21">
        <v>0</v>
      </c>
      <c r="H6870" s="21">
        <v>2</v>
      </c>
    </row>
    <row r="6871" spans="1:8" x14ac:dyDescent="0.25">
      <c r="A6871" s="21">
        <v>2035</v>
      </c>
      <c r="B6871" s="21">
        <v>6</v>
      </c>
      <c r="C6871" s="21">
        <v>1</v>
      </c>
      <c r="D6871" s="21" t="s">
        <v>77</v>
      </c>
      <c r="E6871" s="21" t="s">
        <v>70</v>
      </c>
      <c r="F6871" s="21" t="s">
        <v>71</v>
      </c>
      <c r="G6871" s="21">
        <v>1</v>
      </c>
      <c r="H6871" s="21">
        <v>100</v>
      </c>
    </row>
    <row r="6872" spans="1:8" x14ac:dyDescent="0.25">
      <c r="A6872" s="21">
        <v>2035</v>
      </c>
      <c r="B6872" s="21">
        <v>6</v>
      </c>
      <c r="C6872" s="21">
        <v>1</v>
      </c>
      <c r="D6872" s="21" t="s">
        <v>77</v>
      </c>
      <c r="E6872" s="21" t="s">
        <v>70</v>
      </c>
      <c r="F6872" s="21" t="s">
        <v>71</v>
      </c>
      <c r="G6872" s="21">
        <v>2</v>
      </c>
      <c r="H6872" s="21">
        <v>296</v>
      </c>
    </row>
    <row r="6873" spans="1:8" x14ac:dyDescent="0.25">
      <c r="A6873" s="21">
        <v>2035</v>
      </c>
      <c r="B6873" s="21">
        <v>6</v>
      </c>
      <c r="C6873" s="21">
        <v>1</v>
      </c>
      <c r="D6873" s="21" t="s">
        <v>77</v>
      </c>
      <c r="E6873" s="21" t="s">
        <v>70</v>
      </c>
      <c r="F6873" s="21" t="s">
        <v>71</v>
      </c>
      <c r="G6873" s="21">
        <v>3</v>
      </c>
      <c r="H6873" s="21">
        <v>149</v>
      </c>
    </row>
    <row r="6874" spans="1:8" x14ac:dyDescent="0.25">
      <c r="A6874" s="21">
        <v>2035</v>
      </c>
      <c r="B6874" s="21">
        <v>6</v>
      </c>
      <c r="C6874" s="21">
        <v>1</v>
      </c>
      <c r="D6874" s="21" t="s">
        <v>77</v>
      </c>
      <c r="E6874" s="21" t="s">
        <v>70</v>
      </c>
      <c r="F6874" s="21" t="s">
        <v>71</v>
      </c>
      <c r="G6874" s="21">
        <v>4</v>
      </c>
      <c r="H6874" s="21">
        <v>84</v>
      </c>
    </row>
    <row r="6875" spans="1:8" x14ac:dyDescent="0.25">
      <c r="A6875" s="21">
        <v>2035</v>
      </c>
      <c r="B6875" s="21">
        <v>6</v>
      </c>
      <c r="C6875" s="21">
        <v>1</v>
      </c>
      <c r="D6875" s="21" t="s">
        <v>77</v>
      </c>
      <c r="E6875" s="21" t="s">
        <v>70</v>
      </c>
      <c r="F6875" s="21" t="s">
        <v>72</v>
      </c>
      <c r="G6875" s="21">
        <v>1</v>
      </c>
      <c r="H6875" s="21">
        <v>14</v>
      </c>
    </row>
    <row r="6876" spans="1:8" x14ac:dyDescent="0.25">
      <c r="A6876" s="21">
        <v>2035</v>
      </c>
      <c r="B6876" s="21">
        <v>6</v>
      </c>
      <c r="C6876" s="21">
        <v>1</v>
      </c>
      <c r="D6876" s="21" t="s">
        <v>77</v>
      </c>
      <c r="E6876" s="21" t="s">
        <v>70</v>
      </c>
      <c r="F6876" s="21" t="s">
        <v>72</v>
      </c>
      <c r="G6876" s="21">
        <v>2</v>
      </c>
      <c r="H6876" s="21">
        <v>58</v>
      </c>
    </row>
    <row r="6877" spans="1:8" x14ac:dyDescent="0.25">
      <c r="A6877" s="21">
        <v>2035</v>
      </c>
      <c r="B6877" s="21">
        <v>6</v>
      </c>
      <c r="C6877" s="21">
        <v>1</v>
      </c>
      <c r="D6877" s="21" t="s">
        <v>77</v>
      </c>
      <c r="E6877" s="21" t="s">
        <v>70</v>
      </c>
      <c r="F6877" s="21" t="s">
        <v>72</v>
      </c>
      <c r="G6877" s="21">
        <v>3</v>
      </c>
      <c r="H6877" s="21">
        <v>32</v>
      </c>
    </row>
    <row r="6878" spans="1:8" x14ac:dyDescent="0.25">
      <c r="A6878" s="21">
        <v>2035</v>
      </c>
      <c r="B6878" s="21">
        <v>6</v>
      </c>
      <c r="C6878" s="21">
        <v>1</v>
      </c>
      <c r="D6878" s="21" t="s">
        <v>77</v>
      </c>
      <c r="E6878" s="21" t="s">
        <v>70</v>
      </c>
      <c r="F6878" s="21" t="s">
        <v>72</v>
      </c>
      <c r="G6878" s="21">
        <v>4</v>
      </c>
      <c r="H6878" s="21">
        <v>13</v>
      </c>
    </row>
    <row r="6879" spans="1:8" x14ac:dyDescent="0.25">
      <c r="A6879" s="21">
        <v>2035</v>
      </c>
      <c r="B6879" s="21">
        <v>6</v>
      </c>
      <c r="C6879" s="21">
        <v>1</v>
      </c>
      <c r="D6879" s="21" t="s">
        <v>77</v>
      </c>
      <c r="E6879" s="21" t="s">
        <v>73</v>
      </c>
      <c r="F6879" s="21" t="s">
        <v>71</v>
      </c>
      <c r="G6879" s="21">
        <v>0</v>
      </c>
      <c r="H6879" s="21">
        <v>3</v>
      </c>
    </row>
    <row r="6880" spans="1:8" x14ac:dyDescent="0.25">
      <c r="A6880" s="21">
        <v>2035</v>
      </c>
      <c r="B6880" s="21">
        <v>6</v>
      </c>
      <c r="C6880" s="21">
        <v>1</v>
      </c>
      <c r="D6880" s="21" t="s">
        <v>77</v>
      </c>
      <c r="E6880" s="21" t="s">
        <v>73</v>
      </c>
      <c r="F6880" s="21" t="s">
        <v>71</v>
      </c>
      <c r="G6880" s="21">
        <v>1</v>
      </c>
      <c r="H6880" s="21">
        <v>211</v>
      </c>
    </row>
    <row r="6881" spans="1:8" x14ac:dyDescent="0.25">
      <c r="A6881" s="21">
        <v>2035</v>
      </c>
      <c r="B6881" s="21">
        <v>6</v>
      </c>
      <c r="C6881" s="21">
        <v>1</v>
      </c>
      <c r="D6881" s="21" t="s">
        <v>77</v>
      </c>
      <c r="E6881" s="21" t="s">
        <v>73</v>
      </c>
      <c r="F6881" s="21" t="s">
        <v>71</v>
      </c>
      <c r="G6881" s="21">
        <v>2</v>
      </c>
      <c r="H6881" s="21">
        <v>539</v>
      </c>
    </row>
    <row r="6882" spans="1:8" x14ac:dyDescent="0.25">
      <c r="A6882" s="21">
        <v>2035</v>
      </c>
      <c r="B6882" s="21">
        <v>6</v>
      </c>
      <c r="C6882" s="21">
        <v>1</v>
      </c>
      <c r="D6882" s="21" t="s">
        <v>77</v>
      </c>
      <c r="E6882" s="21" t="s">
        <v>73</v>
      </c>
      <c r="F6882" s="21" t="s">
        <v>71</v>
      </c>
      <c r="G6882" s="21">
        <v>3</v>
      </c>
      <c r="H6882" s="21">
        <v>238</v>
      </c>
    </row>
    <row r="6883" spans="1:8" x14ac:dyDescent="0.25">
      <c r="A6883" s="21">
        <v>2035</v>
      </c>
      <c r="B6883" s="21">
        <v>6</v>
      </c>
      <c r="C6883" s="21">
        <v>1</v>
      </c>
      <c r="D6883" s="21" t="s">
        <v>77</v>
      </c>
      <c r="E6883" s="21" t="s">
        <v>73</v>
      </c>
      <c r="F6883" s="21" t="s">
        <v>71</v>
      </c>
      <c r="G6883" s="21">
        <v>4</v>
      </c>
      <c r="H6883" s="21">
        <v>153</v>
      </c>
    </row>
    <row r="6884" spans="1:8" x14ac:dyDescent="0.25">
      <c r="A6884" s="21">
        <v>2035</v>
      </c>
      <c r="B6884" s="21">
        <v>6</v>
      </c>
      <c r="C6884" s="21">
        <v>1</v>
      </c>
      <c r="D6884" s="21" t="s">
        <v>77</v>
      </c>
      <c r="E6884" s="21" t="s">
        <v>73</v>
      </c>
      <c r="F6884" s="21" t="s">
        <v>72</v>
      </c>
      <c r="G6884" s="21">
        <v>2</v>
      </c>
      <c r="H6884" s="21">
        <v>1</v>
      </c>
    </row>
    <row r="6885" spans="1:8" x14ac:dyDescent="0.25">
      <c r="A6885" s="21">
        <v>2035</v>
      </c>
      <c r="B6885" s="21">
        <v>6</v>
      </c>
      <c r="C6885" s="21">
        <v>1</v>
      </c>
      <c r="D6885" s="21" t="s">
        <v>77</v>
      </c>
      <c r="E6885" s="21" t="s">
        <v>73</v>
      </c>
      <c r="F6885" s="21" t="s">
        <v>72</v>
      </c>
      <c r="G6885" s="21">
        <v>3</v>
      </c>
      <c r="H6885" s="21">
        <v>4</v>
      </c>
    </row>
    <row r="6886" spans="1:8" x14ac:dyDescent="0.25">
      <c r="A6886" s="21">
        <v>2035</v>
      </c>
      <c r="B6886" s="21">
        <v>6</v>
      </c>
      <c r="C6886" s="21">
        <v>1</v>
      </c>
      <c r="D6886" s="21" t="s">
        <v>77</v>
      </c>
      <c r="E6886" s="21" t="s">
        <v>73</v>
      </c>
      <c r="F6886" s="21" t="s">
        <v>72</v>
      </c>
      <c r="G6886" s="21">
        <v>4</v>
      </c>
      <c r="H6886" s="21">
        <v>2</v>
      </c>
    </row>
    <row r="6887" spans="1:8" x14ac:dyDescent="0.25">
      <c r="A6887" s="21">
        <v>2035</v>
      </c>
      <c r="B6887" s="21">
        <v>6</v>
      </c>
      <c r="C6887" s="21">
        <v>1</v>
      </c>
      <c r="D6887" s="21" t="s">
        <v>77</v>
      </c>
      <c r="E6887" s="21" t="s">
        <v>76</v>
      </c>
      <c r="F6887" s="21" t="s">
        <v>71</v>
      </c>
      <c r="G6887" s="21">
        <v>2</v>
      </c>
      <c r="H6887" s="21">
        <v>1</v>
      </c>
    </row>
    <row r="6888" spans="1:8" x14ac:dyDescent="0.25">
      <c r="A6888" s="21">
        <v>2035</v>
      </c>
      <c r="B6888" s="21">
        <v>6</v>
      </c>
      <c r="C6888" s="21">
        <v>1</v>
      </c>
      <c r="D6888" s="21" t="s">
        <v>77</v>
      </c>
      <c r="E6888" s="21" t="s">
        <v>76</v>
      </c>
      <c r="F6888" s="21" t="s">
        <v>72</v>
      </c>
      <c r="G6888" s="21">
        <v>3</v>
      </c>
      <c r="H6888" s="21">
        <v>1</v>
      </c>
    </row>
    <row r="6889" spans="1:8" x14ac:dyDescent="0.25">
      <c r="A6889" s="21">
        <v>2035</v>
      </c>
      <c r="B6889" s="21">
        <v>6</v>
      </c>
      <c r="C6889" s="21">
        <v>1</v>
      </c>
      <c r="D6889" s="21" t="s">
        <v>79</v>
      </c>
      <c r="E6889" s="21" t="s">
        <v>70</v>
      </c>
      <c r="F6889" s="21" t="s">
        <v>71</v>
      </c>
      <c r="G6889" s="21">
        <v>0</v>
      </c>
      <c r="H6889" s="21">
        <v>1</v>
      </c>
    </row>
    <row r="6890" spans="1:8" x14ac:dyDescent="0.25">
      <c r="A6890" s="21">
        <v>2035</v>
      </c>
      <c r="B6890" s="21">
        <v>6</v>
      </c>
      <c r="C6890" s="21">
        <v>1</v>
      </c>
      <c r="D6890" s="21" t="s">
        <v>79</v>
      </c>
      <c r="E6890" s="21" t="s">
        <v>70</v>
      </c>
      <c r="F6890" s="21" t="s">
        <v>71</v>
      </c>
      <c r="G6890" s="21">
        <v>1</v>
      </c>
      <c r="H6890" s="21">
        <v>21</v>
      </c>
    </row>
    <row r="6891" spans="1:8" x14ac:dyDescent="0.25">
      <c r="A6891" s="21">
        <v>2035</v>
      </c>
      <c r="B6891" s="21">
        <v>6</v>
      </c>
      <c r="C6891" s="21">
        <v>1</v>
      </c>
      <c r="D6891" s="21" t="s">
        <v>79</v>
      </c>
      <c r="E6891" s="21" t="s">
        <v>70</v>
      </c>
      <c r="F6891" s="21" t="s">
        <v>71</v>
      </c>
      <c r="G6891" s="21">
        <v>2</v>
      </c>
      <c r="H6891" s="21">
        <v>64</v>
      </c>
    </row>
    <row r="6892" spans="1:8" x14ac:dyDescent="0.25">
      <c r="A6892" s="21">
        <v>2035</v>
      </c>
      <c r="B6892" s="21">
        <v>6</v>
      </c>
      <c r="C6892" s="21">
        <v>1</v>
      </c>
      <c r="D6892" s="21" t="s">
        <v>79</v>
      </c>
      <c r="E6892" s="21" t="s">
        <v>70</v>
      </c>
      <c r="F6892" s="21" t="s">
        <v>71</v>
      </c>
      <c r="G6892" s="21">
        <v>3</v>
      </c>
      <c r="H6892" s="21">
        <v>39</v>
      </c>
    </row>
    <row r="6893" spans="1:8" x14ac:dyDescent="0.25">
      <c r="A6893" s="21">
        <v>2035</v>
      </c>
      <c r="B6893" s="21">
        <v>6</v>
      </c>
      <c r="C6893" s="21">
        <v>1</v>
      </c>
      <c r="D6893" s="21" t="s">
        <v>79</v>
      </c>
      <c r="E6893" s="21" t="s">
        <v>70</v>
      </c>
      <c r="F6893" s="21" t="s">
        <v>71</v>
      </c>
      <c r="G6893" s="21">
        <v>4</v>
      </c>
      <c r="H6893" s="21">
        <v>14</v>
      </c>
    </row>
    <row r="6894" spans="1:8" x14ac:dyDescent="0.25">
      <c r="A6894" s="21">
        <v>2035</v>
      </c>
      <c r="B6894" s="21">
        <v>6</v>
      </c>
      <c r="C6894" s="21">
        <v>1</v>
      </c>
      <c r="D6894" s="21" t="s">
        <v>79</v>
      </c>
      <c r="E6894" s="21" t="s">
        <v>70</v>
      </c>
      <c r="F6894" s="21" t="s">
        <v>72</v>
      </c>
      <c r="G6894" s="21">
        <v>1</v>
      </c>
      <c r="H6894" s="21">
        <v>3</v>
      </c>
    </row>
    <row r="6895" spans="1:8" x14ac:dyDescent="0.25">
      <c r="A6895" s="21">
        <v>2035</v>
      </c>
      <c r="B6895" s="21">
        <v>6</v>
      </c>
      <c r="C6895" s="21">
        <v>1</v>
      </c>
      <c r="D6895" s="21" t="s">
        <v>79</v>
      </c>
      <c r="E6895" s="21" t="s">
        <v>70</v>
      </c>
      <c r="F6895" s="21" t="s">
        <v>72</v>
      </c>
      <c r="G6895" s="21">
        <v>2</v>
      </c>
      <c r="H6895" s="21">
        <v>14</v>
      </c>
    </row>
    <row r="6896" spans="1:8" x14ac:dyDescent="0.25">
      <c r="A6896" s="21">
        <v>2035</v>
      </c>
      <c r="B6896" s="21">
        <v>6</v>
      </c>
      <c r="C6896" s="21">
        <v>1</v>
      </c>
      <c r="D6896" s="21" t="s">
        <v>79</v>
      </c>
      <c r="E6896" s="21" t="s">
        <v>70</v>
      </c>
      <c r="F6896" s="21" t="s">
        <v>72</v>
      </c>
      <c r="G6896" s="21">
        <v>3</v>
      </c>
      <c r="H6896" s="21">
        <v>7</v>
      </c>
    </row>
    <row r="6897" spans="1:8" x14ac:dyDescent="0.25">
      <c r="A6897" s="21">
        <v>2035</v>
      </c>
      <c r="B6897" s="21">
        <v>6</v>
      </c>
      <c r="C6897" s="21">
        <v>1</v>
      </c>
      <c r="D6897" s="21" t="s">
        <v>79</v>
      </c>
      <c r="E6897" s="21" t="s">
        <v>70</v>
      </c>
      <c r="F6897" s="21" t="s">
        <v>72</v>
      </c>
      <c r="G6897" s="21">
        <v>4</v>
      </c>
      <c r="H6897" s="21">
        <v>7</v>
      </c>
    </row>
    <row r="6898" spans="1:8" x14ac:dyDescent="0.25">
      <c r="A6898" s="21">
        <v>2035</v>
      </c>
      <c r="B6898" s="21">
        <v>6</v>
      </c>
      <c r="C6898" s="21">
        <v>1</v>
      </c>
      <c r="D6898" s="21" t="s">
        <v>79</v>
      </c>
      <c r="E6898" s="21" t="s">
        <v>73</v>
      </c>
      <c r="F6898" s="21" t="s">
        <v>71</v>
      </c>
      <c r="G6898" s="21">
        <v>0</v>
      </c>
      <c r="H6898" s="21">
        <v>1</v>
      </c>
    </row>
    <row r="6899" spans="1:8" x14ac:dyDescent="0.25">
      <c r="A6899" s="21">
        <v>2035</v>
      </c>
      <c r="B6899" s="21">
        <v>6</v>
      </c>
      <c r="C6899" s="21">
        <v>1</v>
      </c>
      <c r="D6899" s="21" t="s">
        <v>79</v>
      </c>
      <c r="E6899" s="21" t="s">
        <v>73</v>
      </c>
      <c r="F6899" s="21" t="s">
        <v>71</v>
      </c>
      <c r="G6899" s="21">
        <v>1</v>
      </c>
      <c r="H6899" s="21">
        <v>53</v>
      </c>
    </row>
    <row r="6900" spans="1:8" x14ac:dyDescent="0.25">
      <c r="A6900" s="21">
        <v>2035</v>
      </c>
      <c r="B6900" s="21">
        <v>6</v>
      </c>
      <c r="C6900" s="21">
        <v>1</v>
      </c>
      <c r="D6900" s="21" t="s">
        <v>79</v>
      </c>
      <c r="E6900" s="21" t="s">
        <v>73</v>
      </c>
      <c r="F6900" s="21" t="s">
        <v>71</v>
      </c>
      <c r="G6900" s="21">
        <v>2</v>
      </c>
      <c r="H6900" s="21">
        <v>143</v>
      </c>
    </row>
    <row r="6901" spans="1:8" x14ac:dyDescent="0.25">
      <c r="A6901" s="21">
        <v>2035</v>
      </c>
      <c r="B6901" s="21">
        <v>6</v>
      </c>
      <c r="C6901" s="21">
        <v>1</v>
      </c>
      <c r="D6901" s="21" t="s">
        <v>79</v>
      </c>
      <c r="E6901" s="21" t="s">
        <v>73</v>
      </c>
      <c r="F6901" s="21" t="s">
        <v>71</v>
      </c>
      <c r="G6901" s="21">
        <v>3</v>
      </c>
      <c r="H6901" s="21">
        <v>67</v>
      </c>
    </row>
    <row r="6902" spans="1:8" x14ac:dyDescent="0.25">
      <c r="A6902" s="21">
        <v>2035</v>
      </c>
      <c r="B6902" s="21">
        <v>6</v>
      </c>
      <c r="C6902" s="21">
        <v>1</v>
      </c>
      <c r="D6902" s="21" t="s">
        <v>79</v>
      </c>
      <c r="E6902" s="21" t="s">
        <v>73</v>
      </c>
      <c r="F6902" s="21" t="s">
        <v>71</v>
      </c>
      <c r="G6902" s="21">
        <v>4</v>
      </c>
      <c r="H6902" s="21">
        <v>50</v>
      </c>
    </row>
    <row r="6903" spans="1:8" x14ac:dyDescent="0.25">
      <c r="A6903" s="21">
        <v>2035</v>
      </c>
      <c r="B6903" s="21">
        <v>6</v>
      </c>
      <c r="C6903" s="21">
        <v>1</v>
      </c>
      <c r="D6903" s="21" t="s">
        <v>79</v>
      </c>
      <c r="E6903" s="21" t="s">
        <v>73</v>
      </c>
      <c r="F6903" s="21" t="s">
        <v>72</v>
      </c>
      <c r="G6903" s="21">
        <v>1</v>
      </c>
      <c r="H6903" s="21">
        <v>1</v>
      </c>
    </row>
    <row r="6904" spans="1:8" x14ac:dyDescent="0.25">
      <c r="A6904" s="21">
        <v>2035</v>
      </c>
      <c r="B6904" s="21">
        <v>6</v>
      </c>
      <c r="C6904" s="21">
        <v>1</v>
      </c>
      <c r="D6904" s="21" t="s">
        <v>79</v>
      </c>
      <c r="E6904" s="21" t="s">
        <v>73</v>
      </c>
      <c r="F6904" s="21" t="s">
        <v>72</v>
      </c>
      <c r="G6904" s="21">
        <v>2</v>
      </c>
      <c r="H6904" s="21">
        <v>1</v>
      </c>
    </row>
    <row r="6905" spans="1:8" x14ac:dyDescent="0.25">
      <c r="A6905" s="21">
        <v>2035</v>
      </c>
      <c r="B6905" s="21">
        <v>6</v>
      </c>
      <c r="C6905" s="21">
        <v>1</v>
      </c>
      <c r="D6905" s="21" t="s">
        <v>79</v>
      </c>
      <c r="E6905" s="21" t="s">
        <v>73</v>
      </c>
      <c r="F6905" s="21" t="s">
        <v>72</v>
      </c>
      <c r="G6905" s="21">
        <v>3</v>
      </c>
      <c r="H6905" s="21">
        <v>1</v>
      </c>
    </row>
    <row r="6906" spans="1:8" x14ac:dyDescent="0.25">
      <c r="A6906" s="21">
        <v>2035</v>
      </c>
      <c r="B6906" s="21">
        <v>6</v>
      </c>
      <c r="C6906" s="21">
        <v>1</v>
      </c>
      <c r="D6906" s="21" t="s">
        <v>79</v>
      </c>
      <c r="E6906" s="21" t="s">
        <v>76</v>
      </c>
      <c r="F6906" s="21" t="s">
        <v>71</v>
      </c>
      <c r="G6906" s="21">
        <v>2</v>
      </c>
      <c r="H6906" s="21">
        <v>1</v>
      </c>
    </row>
    <row r="6907" spans="1:8" x14ac:dyDescent="0.25">
      <c r="A6907" s="21">
        <v>2035</v>
      </c>
      <c r="B6907" s="21">
        <v>6</v>
      </c>
      <c r="C6907" s="21">
        <v>1</v>
      </c>
      <c r="D6907" s="21" t="s">
        <v>78</v>
      </c>
      <c r="E6907" s="21" t="s">
        <v>70</v>
      </c>
      <c r="F6907" s="21" t="s">
        <v>71</v>
      </c>
      <c r="G6907" s="21">
        <v>0</v>
      </c>
      <c r="H6907" s="21">
        <v>4</v>
      </c>
    </row>
    <row r="6908" spans="1:8" x14ac:dyDescent="0.25">
      <c r="A6908" s="21">
        <v>2035</v>
      </c>
      <c r="B6908" s="21">
        <v>6</v>
      </c>
      <c r="C6908" s="21">
        <v>1</v>
      </c>
      <c r="D6908" s="21" t="s">
        <v>78</v>
      </c>
      <c r="E6908" s="21" t="s">
        <v>70</v>
      </c>
      <c r="F6908" s="21" t="s">
        <v>71</v>
      </c>
      <c r="G6908" s="21">
        <v>1</v>
      </c>
      <c r="H6908" s="21">
        <v>20</v>
      </c>
    </row>
    <row r="6909" spans="1:8" x14ac:dyDescent="0.25">
      <c r="A6909" s="21">
        <v>2035</v>
      </c>
      <c r="B6909" s="21">
        <v>6</v>
      </c>
      <c r="C6909" s="21">
        <v>1</v>
      </c>
      <c r="D6909" s="21" t="s">
        <v>78</v>
      </c>
      <c r="E6909" s="21" t="s">
        <v>70</v>
      </c>
      <c r="F6909" s="21" t="s">
        <v>71</v>
      </c>
      <c r="G6909" s="21">
        <v>2</v>
      </c>
      <c r="H6909" s="21">
        <v>100</v>
      </c>
    </row>
    <row r="6910" spans="1:8" x14ac:dyDescent="0.25">
      <c r="A6910" s="21">
        <v>2035</v>
      </c>
      <c r="B6910" s="21">
        <v>6</v>
      </c>
      <c r="C6910" s="21">
        <v>1</v>
      </c>
      <c r="D6910" s="21" t="s">
        <v>78</v>
      </c>
      <c r="E6910" s="21" t="s">
        <v>70</v>
      </c>
      <c r="F6910" s="21" t="s">
        <v>71</v>
      </c>
      <c r="G6910" s="21">
        <v>3</v>
      </c>
      <c r="H6910" s="21">
        <v>38</v>
      </c>
    </row>
    <row r="6911" spans="1:8" x14ac:dyDescent="0.25">
      <c r="A6911" s="21">
        <v>2035</v>
      </c>
      <c r="B6911" s="21">
        <v>6</v>
      </c>
      <c r="C6911" s="21">
        <v>1</v>
      </c>
      <c r="D6911" s="21" t="s">
        <v>78</v>
      </c>
      <c r="E6911" s="21" t="s">
        <v>70</v>
      </c>
      <c r="F6911" s="21" t="s">
        <v>71</v>
      </c>
      <c r="G6911" s="21">
        <v>4</v>
      </c>
      <c r="H6911" s="21">
        <v>25</v>
      </c>
    </row>
    <row r="6912" spans="1:8" x14ac:dyDescent="0.25">
      <c r="A6912" s="21">
        <v>2035</v>
      </c>
      <c r="B6912" s="21">
        <v>6</v>
      </c>
      <c r="C6912" s="21">
        <v>1</v>
      </c>
      <c r="D6912" s="21" t="s">
        <v>78</v>
      </c>
      <c r="E6912" s="21" t="s">
        <v>70</v>
      </c>
      <c r="F6912" s="21" t="s">
        <v>72</v>
      </c>
      <c r="G6912" s="21">
        <v>0</v>
      </c>
      <c r="H6912" s="21">
        <v>2</v>
      </c>
    </row>
    <row r="6913" spans="1:8" x14ac:dyDescent="0.25">
      <c r="A6913" s="21">
        <v>2035</v>
      </c>
      <c r="B6913" s="21">
        <v>6</v>
      </c>
      <c r="C6913" s="21">
        <v>1</v>
      </c>
      <c r="D6913" s="21" t="s">
        <v>78</v>
      </c>
      <c r="E6913" s="21" t="s">
        <v>70</v>
      </c>
      <c r="F6913" s="21" t="s">
        <v>72</v>
      </c>
      <c r="G6913" s="21">
        <v>1</v>
      </c>
      <c r="H6913" s="21">
        <v>22</v>
      </c>
    </row>
    <row r="6914" spans="1:8" x14ac:dyDescent="0.25">
      <c r="A6914" s="21">
        <v>2035</v>
      </c>
      <c r="B6914" s="21">
        <v>6</v>
      </c>
      <c r="C6914" s="21">
        <v>1</v>
      </c>
      <c r="D6914" s="21" t="s">
        <v>78</v>
      </c>
      <c r="E6914" s="21" t="s">
        <v>70</v>
      </c>
      <c r="F6914" s="21" t="s">
        <v>72</v>
      </c>
      <c r="G6914" s="21">
        <v>2</v>
      </c>
      <c r="H6914" s="21">
        <v>55</v>
      </c>
    </row>
    <row r="6915" spans="1:8" x14ac:dyDescent="0.25">
      <c r="A6915" s="21">
        <v>2035</v>
      </c>
      <c r="B6915" s="21">
        <v>6</v>
      </c>
      <c r="C6915" s="21">
        <v>1</v>
      </c>
      <c r="D6915" s="21" t="s">
        <v>78</v>
      </c>
      <c r="E6915" s="21" t="s">
        <v>70</v>
      </c>
      <c r="F6915" s="21" t="s">
        <v>72</v>
      </c>
      <c r="G6915" s="21">
        <v>3</v>
      </c>
      <c r="H6915" s="21">
        <v>34</v>
      </c>
    </row>
    <row r="6916" spans="1:8" x14ac:dyDescent="0.25">
      <c r="A6916" s="21">
        <v>2035</v>
      </c>
      <c r="B6916" s="21">
        <v>6</v>
      </c>
      <c r="C6916" s="21">
        <v>1</v>
      </c>
      <c r="D6916" s="21" t="s">
        <v>78</v>
      </c>
      <c r="E6916" s="21" t="s">
        <v>70</v>
      </c>
      <c r="F6916" s="21" t="s">
        <v>72</v>
      </c>
      <c r="G6916" s="21">
        <v>4</v>
      </c>
      <c r="H6916" s="21">
        <v>13</v>
      </c>
    </row>
    <row r="6917" spans="1:8" x14ac:dyDescent="0.25">
      <c r="A6917" s="21">
        <v>2035</v>
      </c>
      <c r="B6917" s="21">
        <v>6</v>
      </c>
      <c r="C6917" s="21">
        <v>1</v>
      </c>
      <c r="D6917" s="21" t="s">
        <v>78</v>
      </c>
      <c r="E6917" s="21" t="s">
        <v>73</v>
      </c>
      <c r="F6917" s="21" t="s">
        <v>71</v>
      </c>
      <c r="G6917" s="21">
        <v>0</v>
      </c>
      <c r="H6917" s="21">
        <v>1</v>
      </c>
    </row>
    <row r="6918" spans="1:8" x14ac:dyDescent="0.25">
      <c r="A6918" s="21">
        <v>2035</v>
      </c>
      <c r="B6918" s="21">
        <v>6</v>
      </c>
      <c r="C6918" s="21">
        <v>1</v>
      </c>
      <c r="D6918" s="21" t="s">
        <v>78</v>
      </c>
      <c r="E6918" s="21" t="s">
        <v>73</v>
      </c>
      <c r="F6918" s="21" t="s">
        <v>71</v>
      </c>
      <c r="G6918" s="21">
        <v>1</v>
      </c>
      <c r="H6918" s="21">
        <v>68</v>
      </c>
    </row>
    <row r="6919" spans="1:8" x14ac:dyDescent="0.25">
      <c r="A6919" s="21">
        <v>2035</v>
      </c>
      <c r="B6919" s="21">
        <v>6</v>
      </c>
      <c r="C6919" s="21">
        <v>1</v>
      </c>
      <c r="D6919" s="21" t="s">
        <v>78</v>
      </c>
      <c r="E6919" s="21" t="s">
        <v>73</v>
      </c>
      <c r="F6919" s="21" t="s">
        <v>71</v>
      </c>
      <c r="G6919" s="21">
        <v>2</v>
      </c>
      <c r="H6919" s="21">
        <v>170</v>
      </c>
    </row>
    <row r="6920" spans="1:8" x14ac:dyDescent="0.25">
      <c r="A6920" s="21">
        <v>2035</v>
      </c>
      <c r="B6920" s="21">
        <v>6</v>
      </c>
      <c r="C6920" s="21">
        <v>1</v>
      </c>
      <c r="D6920" s="21" t="s">
        <v>78</v>
      </c>
      <c r="E6920" s="21" t="s">
        <v>73</v>
      </c>
      <c r="F6920" s="21" t="s">
        <v>71</v>
      </c>
      <c r="G6920" s="21">
        <v>3</v>
      </c>
      <c r="H6920" s="21">
        <v>89</v>
      </c>
    </row>
    <row r="6921" spans="1:8" x14ac:dyDescent="0.25">
      <c r="A6921" s="21">
        <v>2035</v>
      </c>
      <c r="B6921" s="21">
        <v>6</v>
      </c>
      <c r="C6921" s="21">
        <v>1</v>
      </c>
      <c r="D6921" s="21" t="s">
        <v>78</v>
      </c>
      <c r="E6921" s="21" t="s">
        <v>73</v>
      </c>
      <c r="F6921" s="21" t="s">
        <v>71</v>
      </c>
      <c r="G6921" s="21">
        <v>4</v>
      </c>
      <c r="H6921" s="21">
        <v>59</v>
      </c>
    </row>
    <row r="6922" spans="1:8" x14ac:dyDescent="0.25">
      <c r="A6922" s="21">
        <v>2035</v>
      </c>
      <c r="B6922" s="21">
        <v>6</v>
      </c>
      <c r="C6922" s="21">
        <v>1</v>
      </c>
      <c r="D6922" s="21" t="s">
        <v>78</v>
      </c>
      <c r="E6922" s="21" t="s">
        <v>73</v>
      </c>
      <c r="F6922" s="21" t="s">
        <v>72</v>
      </c>
      <c r="G6922" s="21">
        <v>0</v>
      </c>
      <c r="H6922" s="21">
        <v>1</v>
      </c>
    </row>
    <row r="6923" spans="1:8" x14ac:dyDescent="0.25">
      <c r="A6923" s="21">
        <v>2035</v>
      </c>
      <c r="B6923" s="21">
        <v>6</v>
      </c>
      <c r="C6923" s="21">
        <v>1</v>
      </c>
      <c r="D6923" s="21" t="s">
        <v>78</v>
      </c>
      <c r="E6923" s="21" t="s">
        <v>73</v>
      </c>
      <c r="F6923" s="21" t="s">
        <v>72</v>
      </c>
      <c r="G6923" s="21">
        <v>1</v>
      </c>
      <c r="H6923" s="21">
        <v>1</v>
      </c>
    </row>
    <row r="6924" spans="1:8" x14ac:dyDescent="0.25">
      <c r="A6924" s="21">
        <v>2035</v>
      </c>
      <c r="B6924" s="21">
        <v>6</v>
      </c>
      <c r="C6924" s="21">
        <v>1</v>
      </c>
      <c r="D6924" s="21" t="s">
        <v>78</v>
      </c>
      <c r="E6924" s="21" t="s">
        <v>73</v>
      </c>
      <c r="F6924" s="21" t="s">
        <v>72</v>
      </c>
      <c r="G6924" s="21">
        <v>2</v>
      </c>
      <c r="H6924" s="21">
        <v>1</v>
      </c>
    </row>
    <row r="6925" spans="1:8" x14ac:dyDescent="0.25">
      <c r="A6925" s="21">
        <v>2035</v>
      </c>
      <c r="B6925" s="21">
        <v>6</v>
      </c>
      <c r="C6925" s="21">
        <v>1</v>
      </c>
      <c r="D6925" s="21" t="s">
        <v>78</v>
      </c>
      <c r="E6925" s="21" t="s">
        <v>73</v>
      </c>
      <c r="F6925" s="21" t="s">
        <v>72</v>
      </c>
      <c r="G6925" s="21">
        <v>3</v>
      </c>
      <c r="H6925" s="21">
        <v>5</v>
      </c>
    </row>
    <row r="6926" spans="1:8" x14ac:dyDescent="0.25">
      <c r="A6926" s="21">
        <v>2035</v>
      </c>
      <c r="B6926" s="21">
        <v>6</v>
      </c>
      <c r="C6926" s="21">
        <v>2</v>
      </c>
      <c r="D6926" s="21" t="s">
        <v>75</v>
      </c>
      <c r="E6926" s="21" t="s">
        <v>70</v>
      </c>
      <c r="F6926" s="21" t="s">
        <v>71</v>
      </c>
      <c r="G6926" s="21">
        <v>1</v>
      </c>
      <c r="H6926" s="21">
        <v>12</v>
      </c>
    </row>
    <row r="6927" spans="1:8" x14ac:dyDescent="0.25">
      <c r="A6927" s="21">
        <v>2035</v>
      </c>
      <c r="B6927" s="21">
        <v>6</v>
      </c>
      <c r="C6927" s="21">
        <v>2</v>
      </c>
      <c r="D6927" s="21" t="s">
        <v>75</v>
      </c>
      <c r="E6927" s="21" t="s">
        <v>70</v>
      </c>
      <c r="F6927" s="21" t="s">
        <v>71</v>
      </c>
      <c r="G6927" s="21">
        <v>2</v>
      </c>
      <c r="H6927" s="21">
        <v>60</v>
      </c>
    </row>
    <row r="6928" spans="1:8" x14ac:dyDescent="0.25">
      <c r="A6928" s="21">
        <v>2035</v>
      </c>
      <c r="B6928" s="21">
        <v>6</v>
      </c>
      <c r="C6928" s="21">
        <v>2</v>
      </c>
      <c r="D6928" s="21" t="s">
        <v>75</v>
      </c>
      <c r="E6928" s="21" t="s">
        <v>70</v>
      </c>
      <c r="F6928" s="21" t="s">
        <v>71</v>
      </c>
      <c r="G6928" s="21">
        <v>3</v>
      </c>
      <c r="H6928" s="21">
        <v>20</v>
      </c>
    </row>
    <row r="6929" spans="1:8" x14ac:dyDescent="0.25">
      <c r="A6929" s="21">
        <v>2035</v>
      </c>
      <c r="B6929" s="21">
        <v>6</v>
      </c>
      <c r="C6929" s="21">
        <v>2</v>
      </c>
      <c r="D6929" s="21" t="s">
        <v>75</v>
      </c>
      <c r="E6929" s="21" t="s">
        <v>70</v>
      </c>
      <c r="F6929" s="21" t="s">
        <v>71</v>
      </c>
      <c r="G6929" s="21">
        <v>4</v>
      </c>
      <c r="H6929" s="21">
        <v>18</v>
      </c>
    </row>
    <row r="6930" spans="1:8" x14ac:dyDescent="0.25">
      <c r="A6930" s="21">
        <v>2035</v>
      </c>
      <c r="B6930" s="21">
        <v>6</v>
      </c>
      <c r="C6930" s="21">
        <v>2</v>
      </c>
      <c r="D6930" s="21" t="s">
        <v>75</v>
      </c>
      <c r="E6930" s="21" t="s">
        <v>70</v>
      </c>
      <c r="F6930" s="21" t="s">
        <v>72</v>
      </c>
      <c r="G6930" s="21">
        <v>1</v>
      </c>
      <c r="H6930" s="21">
        <v>13</v>
      </c>
    </row>
    <row r="6931" spans="1:8" x14ac:dyDescent="0.25">
      <c r="A6931" s="21">
        <v>2035</v>
      </c>
      <c r="B6931" s="21">
        <v>6</v>
      </c>
      <c r="C6931" s="21">
        <v>2</v>
      </c>
      <c r="D6931" s="21" t="s">
        <v>75</v>
      </c>
      <c r="E6931" s="21" t="s">
        <v>70</v>
      </c>
      <c r="F6931" s="21" t="s">
        <v>72</v>
      </c>
      <c r="G6931" s="21">
        <v>2</v>
      </c>
      <c r="H6931" s="21">
        <v>44</v>
      </c>
    </row>
    <row r="6932" spans="1:8" x14ac:dyDescent="0.25">
      <c r="A6932" s="21">
        <v>2035</v>
      </c>
      <c r="B6932" s="21">
        <v>6</v>
      </c>
      <c r="C6932" s="21">
        <v>2</v>
      </c>
      <c r="D6932" s="21" t="s">
        <v>75</v>
      </c>
      <c r="E6932" s="21" t="s">
        <v>70</v>
      </c>
      <c r="F6932" s="21" t="s">
        <v>72</v>
      </c>
      <c r="G6932" s="21">
        <v>3</v>
      </c>
      <c r="H6932" s="21">
        <v>33</v>
      </c>
    </row>
    <row r="6933" spans="1:8" x14ac:dyDescent="0.25">
      <c r="A6933" s="21">
        <v>2035</v>
      </c>
      <c r="B6933" s="21">
        <v>6</v>
      </c>
      <c r="C6933" s="21">
        <v>2</v>
      </c>
      <c r="D6933" s="21" t="s">
        <v>75</v>
      </c>
      <c r="E6933" s="21" t="s">
        <v>70</v>
      </c>
      <c r="F6933" s="21" t="s">
        <v>72</v>
      </c>
      <c r="G6933" s="21">
        <v>4</v>
      </c>
      <c r="H6933" s="21">
        <v>11</v>
      </c>
    </row>
    <row r="6934" spans="1:8" x14ac:dyDescent="0.25">
      <c r="A6934" s="21">
        <v>2035</v>
      </c>
      <c r="B6934" s="21">
        <v>6</v>
      </c>
      <c r="C6934" s="21">
        <v>2</v>
      </c>
      <c r="D6934" s="21" t="s">
        <v>75</v>
      </c>
      <c r="E6934" s="21" t="s">
        <v>73</v>
      </c>
      <c r="F6934" s="21" t="s">
        <v>71</v>
      </c>
      <c r="G6934" s="21">
        <v>1</v>
      </c>
      <c r="H6934" s="21">
        <v>24</v>
      </c>
    </row>
    <row r="6935" spans="1:8" x14ac:dyDescent="0.25">
      <c r="A6935" s="21">
        <v>2035</v>
      </c>
      <c r="B6935" s="21">
        <v>6</v>
      </c>
      <c r="C6935" s="21">
        <v>2</v>
      </c>
      <c r="D6935" s="21" t="s">
        <v>75</v>
      </c>
      <c r="E6935" s="21" t="s">
        <v>73</v>
      </c>
      <c r="F6935" s="21" t="s">
        <v>71</v>
      </c>
      <c r="G6935" s="21">
        <v>2</v>
      </c>
      <c r="H6935" s="21">
        <v>70</v>
      </c>
    </row>
    <row r="6936" spans="1:8" x14ac:dyDescent="0.25">
      <c r="A6936" s="21">
        <v>2035</v>
      </c>
      <c r="B6936" s="21">
        <v>6</v>
      </c>
      <c r="C6936" s="21">
        <v>2</v>
      </c>
      <c r="D6936" s="21" t="s">
        <v>75</v>
      </c>
      <c r="E6936" s="21" t="s">
        <v>73</v>
      </c>
      <c r="F6936" s="21" t="s">
        <v>71</v>
      </c>
      <c r="G6936" s="21">
        <v>3</v>
      </c>
      <c r="H6936" s="21">
        <v>42</v>
      </c>
    </row>
    <row r="6937" spans="1:8" x14ac:dyDescent="0.25">
      <c r="A6937" s="21">
        <v>2035</v>
      </c>
      <c r="B6937" s="21">
        <v>6</v>
      </c>
      <c r="C6937" s="21">
        <v>2</v>
      </c>
      <c r="D6937" s="21" t="s">
        <v>75</v>
      </c>
      <c r="E6937" s="21" t="s">
        <v>73</v>
      </c>
      <c r="F6937" s="21" t="s">
        <v>71</v>
      </c>
      <c r="G6937" s="21">
        <v>4</v>
      </c>
      <c r="H6937" s="21">
        <v>29</v>
      </c>
    </row>
    <row r="6938" spans="1:8" x14ac:dyDescent="0.25">
      <c r="A6938" s="21">
        <v>2035</v>
      </c>
      <c r="B6938" s="21">
        <v>6</v>
      </c>
      <c r="C6938" s="21">
        <v>2</v>
      </c>
      <c r="D6938" s="21" t="s">
        <v>75</v>
      </c>
      <c r="E6938" s="21" t="s">
        <v>73</v>
      </c>
      <c r="F6938" s="21" t="s">
        <v>72</v>
      </c>
      <c r="G6938" s="21">
        <v>2</v>
      </c>
      <c r="H6938" s="21">
        <v>3</v>
      </c>
    </row>
    <row r="6939" spans="1:8" x14ac:dyDescent="0.25">
      <c r="A6939" s="21">
        <v>2035</v>
      </c>
      <c r="B6939" s="21">
        <v>6</v>
      </c>
      <c r="C6939" s="21">
        <v>2</v>
      </c>
      <c r="D6939" s="21" t="s">
        <v>75</v>
      </c>
      <c r="E6939" s="21" t="s">
        <v>73</v>
      </c>
      <c r="F6939" s="21" t="s">
        <v>72</v>
      </c>
      <c r="G6939" s="21">
        <v>3</v>
      </c>
      <c r="H6939" s="21">
        <v>6</v>
      </c>
    </row>
    <row r="6940" spans="1:8" x14ac:dyDescent="0.25">
      <c r="A6940" s="21">
        <v>2035</v>
      </c>
      <c r="B6940" s="21">
        <v>6</v>
      </c>
      <c r="C6940" s="21">
        <v>2</v>
      </c>
      <c r="D6940" s="21" t="s">
        <v>75</v>
      </c>
      <c r="E6940" s="21" t="s">
        <v>73</v>
      </c>
      <c r="F6940" s="21" t="s">
        <v>72</v>
      </c>
      <c r="G6940" s="21">
        <v>4</v>
      </c>
      <c r="H6940" s="21">
        <v>1</v>
      </c>
    </row>
    <row r="6941" spans="1:8" x14ac:dyDescent="0.25">
      <c r="A6941" s="21">
        <v>2035</v>
      </c>
      <c r="B6941" s="21">
        <v>6</v>
      </c>
      <c r="C6941" s="21">
        <v>2</v>
      </c>
      <c r="D6941" s="21" t="s">
        <v>75</v>
      </c>
      <c r="E6941" s="21" t="s">
        <v>76</v>
      </c>
      <c r="F6941" s="21" t="s">
        <v>71</v>
      </c>
      <c r="G6941" s="21">
        <v>3</v>
      </c>
      <c r="H6941" s="21">
        <v>1</v>
      </c>
    </row>
    <row r="6942" spans="1:8" x14ac:dyDescent="0.25">
      <c r="A6942" s="21">
        <v>2035</v>
      </c>
      <c r="B6942" s="21">
        <v>6</v>
      </c>
      <c r="C6942" s="21">
        <v>2</v>
      </c>
      <c r="D6942" s="21" t="s">
        <v>69</v>
      </c>
      <c r="E6942" s="21" t="s">
        <v>70</v>
      </c>
      <c r="F6942" s="21" t="s">
        <v>71</v>
      </c>
      <c r="G6942" s="21">
        <v>2</v>
      </c>
      <c r="H6942" s="21">
        <v>3</v>
      </c>
    </row>
    <row r="6943" spans="1:8" x14ac:dyDescent="0.25">
      <c r="A6943" s="21">
        <v>2035</v>
      </c>
      <c r="B6943" s="21">
        <v>6</v>
      </c>
      <c r="C6943" s="21">
        <v>2</v>
      </c>
      <c r="D6943" s="21" t="s">
        <v>69</v>
      </c>
      <c r="E6943" s="21" t="s">
        <v>70</v>
      </c>
      <c r="F6943" s="21" t="s">
        <v>71</v>
      </c>
      <c r="G6943" s="21">
        <v>3</v>
      </c>
      <c r="H6943" s="21">
        <v>1</v>
      </c>
    </row>
    <row r="6944" spans="1:8" x14ac:dyDescent="0.25">
      <c r="A6944" s="21">
        <v>2035</v>
      </c>
      <c r="B6944" s="21">
        <v>6</v>
      </c>
      <c r="C6944" s="21">
        <v>2</v>
      </c>
      <c r="D6944" s="21" t="s">
        <v>69</v>
      </c>
      <c r="E6944" s="21" t="s">
        <v>70</v>
      </c>
      <c r="F6944" s="21" t="s">
        <v>72</v>
      </c>
      <c r="G6944" s="21">
        <v>1</v>
      </c>
      <c r="H6944" s="21">
        <v>8</v>
      </c>
    </row>
    <row r="6945" spans="1:8" x14ac:dyDescent="0.25">
      <c r="A6945" s="21">
        <v>2035</v>
      </c>
      <c r="B6945" s="21">
        <v>6</v>
      </c>
      <c r="C6945" s="21">
        <v>2</v>
      </c>
      <c r="D6945" s="21" t="s">
        <v>69</v>
      </c>
      <c r="E6945" s="21" t="s">
        <v>70</v>
      </c>
      <c r="F6945" s="21" t="s">
        <v>72</v>
      </c>
      <c r="G6945" s="21">
        <v>2</v>
      </c>
      <c r="H6945" s="21">
        <v>54</v>
      </c>
    </row>
    <row r="6946" spans="1:8" x14ac:dyDescent="0.25">
      <c r="A6946" s="21">
        <v>2035</v>
      </c>
      <c r="B6946" s="21">
        <v>6</v>
      </c>
      <c r="C6946" s="21">
        <v>2</v>
      </c>
      <c r="D6946" s="21" t="s">
        <v>69</v>
      </c>
      <c r="E6946" s="21" t="s">
        <v>70</v>
      </c>
      <c r="F6946" s="21" t="s">
        <v>72</v>
      </c>
      <c r="G6946" s="21">
        <v>3</v>
      </c>
      <c r="H6946" s="21">
        <v>26</v>
      </c>
    </row>
    <row r="6947" spans="1:8" x14ac:dyDescent="0.25">
      <c r="A6947" s="21">
        <v>2035</v>
      </c>
      <c r="B6947" s="21">
        <v>6</v>
      </c>
      <c r="C6947" s="21">
        <v>2</v>
      </c>
      <c r="D6947" s="21" t="s">
        <v>69</v>
      </c>
      <c r="E6947" s="21" t="s">
        <v>70</v>
      </c>
      <c r="F6947" s="21" t="s">
        <v>72</v>
      </c>
      <c r="G6947" s="21">
        <v>4</v>
      </c>
      <c r="H6947" s="21">
        <v>15</v>
      </c>
    </row>
    <row r="6948" spans="1:8" x14ac:dyDescent="0.25">
      <c r="A6948" s="21">
        <v>2035</v>
      </c>
      <c r="B6948" s="21">
        <v>6</v>
      </c>
      <c r="C6948" s="21">
        <v>2</v>
      </c>
      <c r="D6948" s="21" t="s">
        <v>69</v>
      </c>
      <c r="E6948" s="21" t="s">
        <v>73</v>
      </c>
      <c r="F6948" s="21" t="s">
        <v>71</v>
      </c>
      <c r="G6948" s="21">
        <v>1</v>
      </c>
      <c r="H6948" s="21">
        <v>2</v>
      </c>
    </row>
    <row r="6949" spans="1:8" x14ac:dyDescent="0.25">
      <c r="A6949" s="21">
        <v>2035</v>
      </c>
      <c r="B6949" s="21">
        <v>6</v>
      </c>
      <c r="C6949" s="21">
        <v>2</v>
      </c>
      <c r="D6949" s="21" t="s">
        <v>69</v>
      </c>
      <c r="E6949" s="21" t="s">
        <v>73</v>
      </c>
      <c r="F6949" s="21" t="s">
        <v>71</v>
      </c>
      <c r="G6949" s="21">
        <v>2</v>
      </c>
      <c r="H6949" s="21">
        <v>6</v>
      </c>
    </row>
    <row r="6950" spans="1:8" x14ac:dyDescent="0.25">
      <c r="A6950" s="21">
        <v>2035</v>
      </c>
      <c r="B6950" s="21">
        <v>6</v>
      </c>
      <c r="C6950" s="21">
        <v>2</v>
      </c>
      <c r="D6950" s="21" t="s">
        <v>69</v>
      </c>
      <c r="E6950" s="21" t="s">
        <v>73</v>
      </c>
      <c r="F6950" s="21" t="s">
        <v>71</v>
      </c>
      <c r="G6950" s="21">
        <v>3</v>
      </c>
      <c r="H6950" s="21">
        <v>2</v>
      </c>
    </row>
    <row r="6951" spans="1:8" x14ac:dyDescent="0.25">
      <c r="A6951" s="21">
        <v>2035</v>
      </c>
      <c r="B6951" s="21">
        <v>6</v>
      </c>
      <c r="C6951" s="21">
        <v>2</v>
      </c>
      <c r="D6951" s="21" t="s">
        <v>69</v>
      </c>
      <c r="E6951" s="21" t="s">
        <v>73</v>
      </c>
      <c r="F6951" s="21" t="s">
        <v>71</v>
      </c>
      <c r="G6951" s="21">
        <v>4</v>
      </c>
      <c r="H6951" s="21">
        <v>1</v>
      </c>
    </row>
    <row r="6952" spans="1:8" x14ac:dyDescent="0.25">
      <c r="A6952" s="21">
        <v>2035</v>
      </c>
      <c r="B6952" s="21">
        <v>6</v>
      </c>
      <c r="C6952" s="21">
        <v>2</v>
      </c>
      <c r="D6952" s="21" t="s">
        <v>69</v>
      </c>
      <c r="E6952" s="21" t="s">
        <v>73</v>
      </c>
      <c r="F6952" s="21" t="s">
        <v>72</v>
      </c>
      <c r="G6952" s="21">
        <v>1</v>
      </c>
      <c r="H6952" s="21">
        <v>1</v>
      </c>
    </row>
    <row r="6953" spans="1:8" x14ac:dyDescent="0.25">
      <c r="A6953" s="21">
        <v>2035</v>
      </c>
      <c r="B6953" s="21">
        <v>6</v>
      </c>
      <c r="C6953" s="21">
        <v>2</v>
      </c>
      <c r="D6953" s="21" t="s">
        <v>69</v>
      </c>
      <c r="E6953" s="21" t="s">
        <v>73</v>
      </c>
      <c r="F6953" s="21" t="s">
        <v>72</v>
      </c>
      <c r="G6953" s="21">
        <v>2</v>
      </c>
      <c r="H6953" s="21">
        <v>3</v>
      </c>
    </row>
    <row r="6954" spans="1:8" x14ac:dyDescent="0.25">
      <c r="A6954" s="21">
        <v>2035</v>
      </c>
      <c r="B6954" s="21">
        <v>6</v>
      </c>
      <c r="C6954" s="21">
        <v>2</v>
      </c>
      <c r="D6954" s="21" t="s">
        <v>69</v>
      </c>
      <c r="E6954" s="21" t="s">
        <v>73</v>
      </c>
      <c r="F6954" s="21" t="s">
        <v>72</v>
      </c>
      <c r="G6954" s="21">
        <v>3</v>
      </c>
      <c r="H6954" s="21">
        <v>6</v>
      </c>
    </row>
    <row r="6955" spans="1:8" x14ac:dyDescent="0.25">
      <c r="A6955" s="21">
        <v>2035</v>
      </c>
      <c r="B6955" s="21">
        <v>6</v>
      </c>
      <c r="C6955" s="21">
        <v>2</v>
      </c>
      <c r="D6955" s="21" t="s">
        <v>69</v>
      </c>
      <c r="E6955" s="21" t="s">
        <v>73</v>
      </c>
      <c r="F6955" s="21" t="s">
        <v>72</v>
      </c>
      <c r="G6955" s="21">
        <v>4</v>
      </c>
      <c r="H6955" s="21">
        <v>1</v>
      </c>
    </row>
    <row r="6956" spans="1:8" x14ac:dyDescent="0.25">
      <c r="A6956" s="21">
        <v>2035</v>
      </c>
      <c r="B6956" s="21">
        <v>6</v>
      </c>
      <c r="C6956" s="21">
        <v>2</v>
      </c>
      <c r="D6956" s="21" t="s">
        <v>77</v>
      </c>
      <c r="E6956" s="21" t="s">
        <v>70</v>
      </c>
      <c r="F6956" s="21" t="s">
        <v>71</v>
      </c>
      <c r="G6956" s="21">
        <v>0</v>
      </c>
      <c r="H6956" s="21">
        <v>1</v>
      </c>
    </row>
    <row r="6957" spans="1:8" x14ac:dyDescent="0.25">
      <c r="A6957" s="21">
        <v>2035</v>
      </c>
      <c r="B6957" s="21">
        <v>6</v>
      </c>
      <c r="C6957" s="21">
        <v>2</v>
      </c>
      <c r="D6957" s="21" t="s">
        <v>77</v>
      </c>
      <c r="E6957" s="21" t="s">
        <v>70</v>
      </c>
      <c r="F6957" s="21" t="s">
        <v>71</v>
      </c>
      <c r="G6957" s="21">
        <v>1</v>
      </c>
      <c r="H6957" s="21">
        <v>34</v>
      </c>
    </row>
    <row r="6958" spans="1:8" x14ac:dyDescent="0.25">
      <c r="A6958" s="21">
        <v>2035</v>
      </c>
      <c r="B6958" s="21">
        <v>6</v>
      </c>
      <c r="C6958" s="21">
        <v>2</v>
      </c>
      <c r="D6958" s="21" t="s">
        <v>77</v>
      </c>
      <c r="E6958" s="21" t="s">
        <v>70</v>
      </c>
      <c r="F6958" s="21" t="s">
        <v>71</v>
      </c>
      <c r="G6958" s="21">
        <v>2</v>
      </c>
      <c r="H6958" s="21">
        <v>95</v>
      </c>
    </row>
    <row r="6959" spans="1:8" x14ac:dyDescent="0.25">
      <c r="A6959" s="21">
        <v>2035</v>
      </c>
      <c r="B6959" s="21">
        <v>6</v>
      </c>
      <c r="C6959" s="21">
        <v>2</v>
      </c>
      <c r="D6959" s="21" t="s">
        <v>77</v>
      </c>
      <c r="E6959" s="21" t="s">
        <v>70</v>
      </c>
      <c r="F6959" s="21" t="s">
        <v>71</v>
      </c>
      <c r="G6959" s="21">
        <v>3</v>
      </c>
      <c r="H6959" s="21">
        <v>42</v>
      </c>
    </row>
    <row r="6960" spans="1:8" x14ac:dyDescent="0.25">
      <c r="A6960" s="21">
        <v>2035</v>
      </c>
      <c r="B6960" s="21">
        <v>6</v>
      </c>
      <c r="C6960" s="21">
        <v>2</v>
      </c>
      <c r="D6960" s="21" t="s">
        <v>77</v>
      </c>
      <c r="E6960" s="21" t="s">
        <v>70</v>
      </c>
      <c r="F6960" s="21" t="s">
        <v>71</v>
      </c>
      <c r="G6960" s="21">
        <v>4</v>
      </c>
      <c r="H6960" s="21">
        <v>35</v>
      </c>
    </row>
    <row r="6961" spans="1:8" x14ac:dyDescent="0.25">
      <c r="A6961" s="21">
        <v>2035</v>
      </c>
      <c r="B6961" s="21">
        <v>6</v>
      </c>
      <c r="C6961" s="21">
        <v>2</v>
      </c>
      <c r="D6961" s="21" t="s">
        <v>77</v>
      </c>
      <c r="E6961" s="21" t="s">
        <v>70</v>
      </c>
      <c r="F6961" s="21" t="s">
        <v>72</v>
      </c>
      <c r="G6961" s="21">
        <v>1</v>
      </c>
      <c r="H6961" s="21">
        <v>3</v>
      </c>
    </row>
    <row r="6962" spans="1:8" x14ac:dyDescent="0.25">
      <c r="A6962" s="21">
        <v>2035</v>
      </c>
      <c r="B6962" s="21">
        <v>6</v>
      </c>
      <c r="C6962" s="21">
        <v>2</v>
      </c>
      <c r="D6962" s="21" t="s">
        <v>77</v>
      </c>
      <c r="E6962" s="21" t="s">
        <v>70</v>
      </c>
      <c r="F6962" s="21" t="s">
        <v>72</v>
      </c>
      <c r="G6962" s="21">
        <v>2</v>
      </c>
      <c r="H6962" s="21">
        <v>15</v>
      </c>
    </row>
    <row r="6963" spans="1:8" x14ac:dyDescent="0.25">
      <c r="A6963" s="21">
        <v>2035</v>
      </c>
      <c r="B6963" s="21">
        <v>6</v>
      </c>
      <c r="C6963" s="21">
        <v>2</v>
      </c>
      <c r="D6963" s="21" t="s">
        <v>77</v>
      </c>
      <c r="E6963" s="21" t="s">
        <v>70</v>
      </c>
      <c r="F6963" s="21" t="s">
        <v>72</v>
      </c>
      <c r="G6963" s="21">
        <v>3</v>
      </c>
      <c r="H6963" s="21">
        <v>15</v>
      </c>
    </row>
    <row r="6964" spans="1:8" x14ac:dyDescent="0.25">
      <c r="A6964" s="21">
        <v>2035</v>
      </c>
      <c r="B6964" s="21">
        <v>6</v>
      </c>
      <c r="C6964" s="21">
        <v>2</v>
      </c>
      <c r="D6964" s="21" t="s">
        <v>77</v>
      </c>
      <c r="E6964" s="21" t="s">
        <v>70</v>
      </c>
      <c r="F6964" s="21" t="s">
        <v>72</v>
      </c>
      <c r="G6964" s="21">
        <v>4</v>
      </c>
      <c r="H6964" s="21">
        <v>6</v>
      </c>
    </row>
    <row r="6965" spans="1:8" x14ac:dyDescent="0.25">
      <c r="A6965" s="21">
        <v>2035</v>
      </c>
      <c r="B6965" s="21">
        <v>6</v>
      </c>
      <c r="C6965" s="21">
        <v>2</v>
      </c>
      <c r="D6965" s="21" t="s">
        <v>77</v>
      </c>
      <c r="E6965" s="21" t="s">
        <v>73</v>
      </c>
      <c r="F6965" s="21" t="s">
        <v>71</v>
      </c>
      <c r="G6965" s="21">
        <v>0</v>
      </c>
      <c r="H6965" s="21">
        <v>2</v>
      </c>
    </row>
    <row r="6966" spans="1:8" x14ac:dyDescent="0.25">
      <c r="A6966" s="21">
        <v>2035</v>
      </c>
      <c r="B6966" s="21">
        <v>6</v>
      </c>
      <c r="C6966" s="21">
        <v>2</v>
      </c>
      <c r="D6966" s="21" t="s">
        <v>77</v>
      </c>
      <c r="E6966" s="21" t="s">
        <v>73</v>
      </c>
      <c r="F6966" s="21" t="s">
        <v>71</v>
      </c>
      <c r="G6966" s="21">
        <v>1</v>
      </c>
      <c r="H6966" s="21">
        <v>61</v>
      </c>
    </row>
    <row r="6967" spans="1:8" x14ac:dyDescent="0.25">
      <c r="A6967" s="21">
        <v>2035</v>
      </c>
      <c r="B6967" s="21">
        <v>6</v>
      </c>
      <c r="C6967" s="21">
        <v>2</v>
      </c>
      <c r="D6967" s="21" t="s">
        <v>77</v>
      </c>
      <c r="E6967" s="21" t="s">
        <v>73</v>
      </c>
      <c r="F6967" s="21" t="s">
        <v>71</v>
      </c>
      <c r="G6967" s="21">
        <v>2</v>
      </c>
      <c r="H6967" s="21">
        <v>153</v>
      </c>
    </row>
    <row r="6968" spans="1:8" x14ac:dyDescent="0.25">
      <c r="A6968" s="21">
        <v>2035</v>
      </c>
      <c r="B6968" s="21">
        <v>6</v>
      </c>
      <c r="C6968" s="21">
        <v>2</v>
      </c>
      <c r="D6968" s="21" t="s">
        <v>77</v>
      </c>
      <c r="E6968" s="21" t="s">
        <v>73</v>
      </c>
      <c r="F6968" s="21" t="s">
        <v>71</v>
      </c>
      <c r="G6968" s="21">
        <v>3</v>
      </c>
      <c r="H6968" s="21">
        <v>70</v>
      </c>
    </row>
    <row r="6969" spans="1:8" x14ac:dyDescent="0.25">
      <c r="A6969" s="21">
        <v>2035</v>
      </c>
      <c r="B6969" s="21">
        <v>6</v>
      </c>
      <c r="C6969" s="21">
        <v>2</v>
      </c>
      <c r="D6969" s="21" t="s">
        <v>77</v>
      </c>
      <c r="E6969" s="21" t="s">
        <v>73</v>
      </c>
      <c r="F6969" s="21" t="s">
        <v>71</v>
      </c>
      <c r="G6969" s="21">
        <v>4</v>
      </c>
      <c r="H6969" s="21">
        <v>35</v>
      </c>
    </row>
    <row r="6970" spans="1:8" x14ac:dyDescent="0.25">
      <c r="A6970" s="21">
        <v>2035</v>
      </c>
      <c r="B6970" s="21">
        <v>6</v>
      </c>
      <c r="C6970" s="21">
        <v>2</v>
      </c>
      <c r="D6970" s="21" t="s">
        <v>77</v>
      </c>
      <c r="E6970" s="21" t="s">
        <v>73</v>
      </c>
      <c r="F6970" s="21" t="s">
        <v>72</v>
      </c>
      <c r="G6970" s="21">
        <v>2</v>
      </c>
      <c r="H6970" s="21">
        <v>2</v>
      </c>
    </row>
    <row r="6971" spans="1:8" x14ac:dyDescent="0.25">
      <c r="A6971" s="21">
        <v>2035</v>
      </c>
      <c r="B6971" s="21">
        <v>6</v>
      </c>
      <c r="C6971" s="21">
        <v>2</v>
      </c>
      <c r="D6971" s="21" t="s">
        <v>77</v>
      </c>
      <c r="E6971" s="21" t="s">
        <v>73</v>
      </c>
      <c r="F6971" s="21" t="s">
        <v>72</v>
      </c>
      <c r="G6971" s="21">
        <v>3</v>
      </c>
      <c r="H6971" s="21">
        <v>3</v>
      </c>
    </row>
    <row r="6972" spans="1:8" x14ac:dyDescent="0.25">
      <c r="A6972" s="21">
        <v>2035</v>
      </c>
      <c r="B6972" s="21">
        <v>6</v>
      </c>
      <c r="C6972" s="21">
        <v>2</v>
      </c>
      <c r="D6972" s="21" t="s">
        <v>77</v>
      </c>
      <c r="E6972" s="21" t="s">
        <v>73</v>
      </c>
      <c r="F6972" s="21" t="s">
        <v>72</v>
      </c>
      <c r="G6972" s="21">
        <v>4</v>
      </c>
      <c r="H6972" s="21">
        <v>2</v>
      </c>
    </row>
    <row r="6973" spans="1:8" x14ac:dyDescent="0.25">
      <c r="A6973" s="21">
        <v>2035</v>
      </c>
      <c r="B6973" s="21">
        <v>6</v>
      </c>
      <c r="C6973" s="21">
        <v>2</v>
      </c>
      <c r="D6973" s="21" t="s">
        <v>79</v>
      </c>
      <c r="E6973" s="21" t="s">
        <v>70</v>
      </c>
      <c r="F6973" s="21" t="s">
        <v>71</v>
      </c>
      <c r="G6973" s="21">
        <v>1</v>
      </c>
      <c r="H6973" s="21">
        <v>4</v>
      </c>
    </row>
    <row r="6974" spans="1:8" x14ac:dyDescent="0.25">
      <c r="A6974" s="21">
        <v>2035</v>
      </c>
      <c r="B6974" s="21">
        <v>6</v>
      </c>
      <c r="C6974" s="21">
        <v>2</v>
      </c>
      <c r="D6974" s="21" t="s">
        <v>79</v>
      </c>
      <c r="E6974" s="21" t="s">
        <v>70</v>
      </c>
      <c r="F6974" s="21" t="s">
        <v>71</v>
      </c>
      <c r="G6974" s="21">
        <v>2</v>
      </c>
      <c r="H6974" s="21">
        <v>23</v>
      </c>
    </row>
    <row r="6975" spans="1:8" x14ac:dyDescent="0.25">
      <c r="A6975" s="21">
        <v>2035</v>
      </c>
      <c r="B6975" s="21">
        <v>6</v>
      </c>
      <c r="C6975" s="21">
        <v>2</v>
      </c>
      <c r="D6975" s="21" t="s">
        <v>79</v>
      </c>
      <c r="E6975" s="21" t="s">
        <v>70</v>
      </c>
      <c r="F6975" s="21" t="s">
        <v>71</v>
      </c>
      <c r="G6975" s="21">
        <v>3</v>
      </c>
      <c r="H6975" s="21">
        <v>7</v>
      </c>
    </row>
    <row r="6976" spans="1:8" x14ac:dyDescent="0.25">
      <c r="A6976" s="21">
        <v>2035</v>
      </c>
      <c r="B6976" s="21">
        <v>6</v>
      </c>
      <c r="C6976" s="21">
        <v>2</v>
      </c>
      <c r="D6976" s="21" t="s">
        <v>79</v>
      </c>
      <c r="E6976" s="21" t="s">
        <v>70</v>
      </c>
      <c r="F6976" s="21" t="s">
        <v>71</v>
      </c>
      <c r="G6976" s="21">
        <v>4</v>
      </c>
      <c r="H6976" s="21">
        <v>5</v>
      </c>
    </row>
    <row r="6977" spans="1:8" x14ac:dyDescent="0.25">
      <c r="A6977" s="21">
        <v>2035</v>
      </c>
      <c r="B6977" s="21">
        <v>6</v>
      </c>
      <c r="C6977" s="21">
        <v>2</v>
      </c>
      <c r="D6977" s="21" t="s">
        <v>79</v>
      </c>
      <c r="E6977" s="21" t="s">
        <v>70</v>
      </c>
      <c r="F6977" s="21" t="s">
        <v>72</v>
      </c>
      <c r="G6977" s="21">
        <v>1</v>
      </c>
      <c r="H6977" s="21">
        <v>3</v>
      </c>
    </row>
    <row r="6978" spans="1:8" x14ac:dyDescent="0.25">
      <c r="A6978" s="21">
        <v>2035</v>
      </c>
      <c r="B6978" s="21">
        <v>6</v>
      </c>
      <c r="C6978" s="21">
        <v>2</v>
      </c>
      <c r="D6978" s="21" t="s">
        <v>79</v>
      </c>
      <c r="E6978" s="21" t="s">
        <v>70</v>
      </c>
      <c r="F6978" s="21" t="s">
        <v>72</v>
      </c>
      <c r="G6978" s="21">
        <v>2</v>
      </c>
      <c r="H6978" s="21">
        <v>9</v>
      </c>
    </row>
    <row r="6979" spans="1:8" x14ac:dyDescent="0.25">
      <c r="A6979" s="21">
        <v>2035</v>
      </c>
      <c r="B6979" s="21">
        <v>6</v>
      </c>
      <c r="C6979" s="21">
        <v>2</v>
      </c>
      <c r="D6979" s="21" t="s">
        <v>79</v>
      </c>
      <c r="E6979" s="21" t="s">
        <v>70</v>
      </c>
      <c r="F6979" s="21" t="s">
        <v>72</v>
      </c>
      <c r="G6979" s="21">
        <v>3</v>
      </c>
      <c r="H6979" s="21">
        <v>4</v>
      </c>
    </row>
    <row r="6980" spans="1:8" x14ac:dyDescent="0.25">
      <c r="A6980" s="21">
        <v>2035</v>
      </c>
      <c r="B6980" s="21">
        <v>6</v>
      </c>
      <c r="C6980" s="21">
        <v>2</v>
      </c>
      <c r="D6980" s="21" t="s">
        <v>79</v>
      </c>
      <c r="E6980" s="21" t="s">
        <v>70</v>
      </c>
      <c r="F6980" s="21" t="s">
        <v>72</v>
      </c>
      <c r="G6980" s="21">
        <v>4</v>
      </c>
      <c r="H6980" s="21">
        <v>3</v>
      </c>
    </row>
    <row r="6981" spans="1:8" x14ac:dyDescent="0.25">
      <c r="A6981" s="21">
        <v>2035</v>
      </c>
      <c r="B6981" s="21">
        <v>6</v>
      </c>
      <c r="C6981" s="21">
        <v>2</v>
      </c>
      <c r="D6981" s="21" t="s">
        <v>79</v>
      </c>
      <c r="E6981" s="21" t="s">
        <v>73</v>
      </c>
      <c r="F6981" s="21" t="s">
        <v>71</v>
      </c>
      <c r="G6981" s="21">
        <v>1</v>
      </c>
      <c r="H6981" s="21">
        <v>10</v>
      </c>
    </row>
    <row r="6982" spans="1:8" x14ac:dyDescent="0.25">
      <c r="A6982" s="21">
        <v>2035</v>
      </c>
      <c r="B6982" s="21">
        <v>6</v>
      </c>
      <c r="C6982" s="21">
        <v>2</v>
      </c>
      <c r="D6982" s="21" t="s">
        <v>79</v>
      </c>
      <c r="E6982" s="21" t="s">
        <v>73</v>
      </c>
      <c r="F6982" s="21" t="s">
        <v>71</v>
      </c>
      <c r="G6982" s="21">
        <v>2</v>
      </c>
      <c r="H6982" s="21">
        <v>32</v>
      </c>
    </row>
    <row r="6983" spans="1:8" x14ac:dyDescent="0.25">
      <c r="A6983" s="21">
        <v>2035</v>
      </c>
      <c r="B6983" s="21">
        <v>6</v>
      </c>
      <c r="C6983" s="21">
        <v>2</v>
      </c>
      <c r="D6983" s="21" t="s">
        <v>79</v>
      </c>
      <c r="E6983" s="21" t="s">
        <v>73</v>
      </c>
      <c r="F6983" s="21" t="s">
        <v>71</v>
      </c>
      <c r="G6983" s="21">
        <v>3</v>
      </c>
      <c r="H6983" s="21">
        <v>14</v>
      </c>
    </row>
    <row r="6984" spans="1:8" x14ac:dyDescent="0.25">
      <c r="A6984" s="21">
        <v>2035</v>
      </c>
      <c r="B6984" s="21">
        <v>6</v>
      </c>
      <c r="C6984" s="21">
        <v>2</v>
      </c>
      <c r="D6984" s="21" t="s">
        <v>79</v>
      </c>
      <c r="E6984" s="21" t="s">
        <v>73</v>
      </c>
      <c r="F6984" s="21" t="s">
        <v>71</v>
      </c>
      <c r="G6984" s="21">
        <v>4</v>
      </c>
      <c r="H6984" s="21">
        <v>17</v>
      </c>
    </row>
    <row r="6985" spans="1:8" x14ac:dyDescent="0.25">
      <c r="A6985" s="21">
        <v>2035</v>
      </c>
      <c r="B6985" s="21">
        <v>6</v>
      </c>
      <c r="C6985" s="21">
        <v>2</v>
      </c>
      <c r="D6985" s="21" t="s">
        <v>79</v>
      </c>
      <c r="E6985" s="21" t="s">
        <v>73</v>
      </c>
      <c r="F6985" s="21" t="s">
        <v>72</v>
      </c>
      <c r="G6985" s="21">
        <v>1</v>
      </c>
      <c r="H6985" s="21">
        <v>1</v>
      </c>
    </row>
    <row r="6986" spans="1:8" x14ac:dyDescent="0.25">
      <c r="A6986" s="21">
        <v>2035</v>
      </c>
      <c r="B6986" s="21">
        <v>6</v>
      </c>
      <c r="C6986" s="21">
        <v>2</v>
      </c>
      <c r="D6986" s="21" t="s">
        <v>78</v>
      </c>
      <c r="E6986" s="21" t="s">
        <v>70</v>
      </c>
      <c r="F6986" s="21" t="s">
        <v>71</v>
      </c>
      <c r="G6986" s="21">
        <v>1</v>
      </c>
      <c r="H6986" s="21">
        <v>8</v>
      </c>
    </row>
    <row r="6987" spans="1:8" x14ac:dyDescent="0.25">
      <c r="A6987" s="21">
        <v>2035</v>
      </c>
      <c r="B6987" s="21">
        <v>6</v>
      </c>
      <c r="C6987" s="21">
        <v>2</v>
      </c>
      <c r="D6987" s="21" t="s">
        <v>78</v>
      </c>
      <c r="E6987" s="21" t="s">
        <v>70</v>
      </c>
      <c r="F6987" s="21" t="s">
        <v>71</v>
      </c>
      <c r="G6987" s="21">
        <v>2</v>
      </c>
      <c r="H6987" s="21">
        <v>26</v>
      </c>
    </row>
    <row r="6988" spans="1:8" x14ac:dyDescent="0.25">
      <c r="A6988" s="21">
        <v>2035</v>
      </c>
      <c r="B6988" s="21">
        <v>6</v>
      </c>
      <c r="C6988" s="21">
        <v>2</v>
      </c>
      <c r="D6988" s="21" t="s">
        <v>78</v>
      </c>
      <c r="E6988" s="21" t="s">
        <v>70</v>
      </c>
      <c r="F6988" s="21" t="s">
        <v>71</v>
      </c>
      <c r="G6988" s="21">
        <v>3</v>
      </c>
      <c r="H6988" s="21">
        <v>7</v>
      </c>
    </row>
    <row r="6989" spans="1:8" x14ac:dyDescent="0.25">
      <c r="A6989" s="21">
        <v>2035</v>
      </c>
      <c r="B6989" s="21">
        <v>6</v>
      </c>
      <c r="C6989" s="21">
        <v>2</v>
      </c>
      <c r="D6989" s="21" t="s">
        <v>78</v>
      </c>
      <c r="E6989" s="21" t="s">
        <v>70</v>
      </c>
      <c r="F6989" s="21" t="s">
        <v>71</v>
      </c>
      <c r="G6989" s="21">
        <v>4</v>
      </c>
      <c r="H6989" s="21">
        <v>6</v>
      </c>
    </row>
    <row r="6990" spans="1:8" x14ac:dyDescent="0.25">
      <c r="A6990" s="21">
        <v>2035</v>
      </c>
      <c r="B6990" s="21">
        <v>6</v>
      </c>
      <c r="C6990" s="21">
        <v>2</v>
      </c>
      <c r="D6990" s="21" t="s">
        <v>78</v>
      </c>
      <c r="E6990" s="21" t="s">
        <v>70</v>
      </c>
      <c r="F6990" s="21" t="s">
        <v>72</v>
      </c>
      <c r="G6990" s="21">
        <v>1</v>
      </c>
      <c r="H6990" s="21">
        <v>13</v>
      </c>
    </row>
    <row r="6991" spans="1:8" x14ac:dyDescent="0.25">
      <c r="A6991" s="21">
        <v>2035</v>
      </c>
      <c r="B6991" s="21">
        <v>6</v>
      </c>
      <c r="C6991" s="21">
        <v>2</v>
      </c>
      <c r="D6991" s="21" t="s">
        <v>78</v>
      </c>
      <c r="E6991" s="21" t="s">
        <v>70</v>
      </c>
      <c r="F6991" s="21" t="s">
        <v>72</v>
      </c>
      <c r="G6991" s="21">
        <v>2</v>
      </c>
      <c r="H6991" s="21">
        <v>38</v>
      </c>
    </row>
    <row r="6992" spans="1:8" x14ac:dyDescent="0.25">
      <c r="A6992" s="21">
        <v>2035</v>
      </c>
      <c r="B6992" s="21">
        <v>6</v>
      </c>
      <c r="C6992" s="21">
        <v>2</v>
      </c>
      <c r="D6992" s="21" t="s">
        <v>78</v>
      </c>
      <c r="E6992" s="21" t="s">
        <v>70</v>
      </c>
      <c r="F6992" s="21" t="s">
        <v>72</v>
      </c>
      <c r="G6992" s="21">
        <v>3</v>
      </c>
      <c r="H6992" s="21">
        <v>22</v>
      </c>
    </row>
    <row r="6993" spans="1:8" x14ac:dyDescent="0.25">
      <c r="A6993" s="21">
        <v>2035</v>
      </c>
      <c r="B6993" s="21">
        <v>6</v>
      </c>
      <c r="C6993" s="21">
        <v>2</v>
      </c>
      <c r="D6993" s="21" t="s">
        <v>78</v>
      </c>
      <c r="E6993" s="21" t="s">
        <v>70</v>
      </c>
      <c r="F6993" s="21" t="s">
        <v>72</v>
      </c>
      <c r="G6993" s="21">
        <v>4</v>
      </c>
      <c r="H6993" s="21">
        <v>12</v>
      </c>
    </row>
    <row r="6994" spans="1:8" x14ac:dyDescent="0.25">
      <c r="A6994" s="21">
        <v>2035</v>
      </c>
      <c r="B6994" s="21">
        <v>6</v>
      </c>
      <c r="C6994" s="21">
        <v>2</v>
      </c>
      <c r="D6994" s="21" t="s">
        <v>78</v>
      </c>
      <c r="E6994" s="21" t="s">
        <v>73</v>
      </c>
      <c r="F6994" s="21" t="s">
        <v>71</v>
      </c>
      <c r="G6994" s="21">
        <v>0</v>
      </c>
      <c r="H6994" s="21">
        <v>1</v>
      </c>
    </row>
    <row r="6995" spans="1:8" x14ac:dyDescent="0.25">
      <c r="A6995" s="21">
        <v>2035</v>
      </c>
      <c r="B6995" s="21">
        <v>6</v>
      </c>
      <c r="C6995" s="21">
        <v>2</v>
      </c>
      <c r="D6995" s="21" t="s">
        <v>78</v>
      </c>
      <c r="E6995" s="21" t="s">
        <v>73</v>
      </c>
      <c r="F6995" s="21" t="s">
        <v>71</v>
      </c>
      <c r="G6995" s="21">
        <v>1</v>
      </c>
      <c r="H6995" s="21">
        <v>18</v>
      </c>
    </row>
    <row r="6996" spans="1:8" x14ac:dyDescent="0.25">
      <c r="A6996" s="21">
        <v>2035</v>
      </c>
      <c r="B6996" s="21">
        <v>6</v>
      </c>
      <c r="C6996" s="21">
        <v>2</v>
      </c>
      <c r="D6996" s="21" t="s">
        <v>78</v>
      </c>
      <c r="E6996" s="21" t="s">
        <v>73</v>
      </c>
      <c r="F6996" s="21" t="s">
        <v>71</v>
      </c>
      <c r="G6996" s="21">
        <v>2</v>
      </c>
      <c r="H6996" s="21">
        <v>44</v>
      </c>
    </row>
    <row r="6997" spans="1:8" x14ac:dyDescent="0.25">
      <c r="A6997" s="21">
        <v>2035</v>
      </c>
      <c r="B6997" s="21">
        <v>6</v>
      </c>
      <c r="C6997" s="21">
        <v>2</v>
      </c>
      <c r="D6997" s="21" t="s">
        <v>78</v>
      </c>
      <c r="E6997" s="21" t="s">
        <v>73</v>
      </c>
      <c r="F6997" s="21" t="s">
        <v>71</v>
      </c>
      <c r="G6997" s="21">
        <v>3</v>
      </c>
      <c r="H6997" s="21">
        <v>34</v>
      </c>
    </row>
    <row r="6998" spans="1:8" x14ac:dyDescent="0.25">
      <c r="A6998" s="21">
        <v>2035</v>
      </c>
      <c r="B6998" s="21">
        <v>6</v>
      </c>
      <c r="C6998" s="21">
        <v>2</v>
      </c>
      <c r="D6998" s="21" t="s">
        <v>78</v>
      </c>
      <c r="E6998" s="21" t="s">
        <v>73</v>
      </c>
      <c r="F6998" s="21" t="s">
        <v>71</v>
      </c>
      <c r="G6998" s="21">
        <v>4</v>
      </c>
      <c r="H6998" s="21">
        <v>29</v>
      </c>
    </row>
    <row r="6999" spans="1:8" x14ac:dyDescent="0.25">
      <c r="A6999" s="21">
        <v>2035</v>
      </c>
      <c r="B6999" s="21">
        <v>6</v>
      </c>
      <c r="C6999" s="21">
        <v>2</v>
      </c>
      <c r="D6999" s="21" t="s">
        <v>78</v>
      </c>
      <c r="E6999" s="21" t="s">
        <v>73</v>
      </c>
      <c r="F6999" s="21" t="s">
        <v>72</v>
      </c>
      <c r="G6999" s="21">
        <v>0</v>
      </c>
      <c r="H6999" s="21">
        <v>1</v>
      </c>
    </row>
    <row r="7000" spans="1:8" x14ac:dyDescent="0.25">
      <c r="A7000" s="21">
        <v>2035</v>
      </c>
      <c r="B7000" s="21">
        <v>6</v>
      </c>
      <c r="C7000" s="21">
        <v>2</v>
      </c>
      <c r="D7000" s="21" t="s">
        <v>78</v>
      </c>
      <c r="E7000" s="21" t="s">
        <v>73</v>
      </c>
      <c r="F7000" s="21" t="s">
        <v>72</v>
      </c>
      <c r="G7000" s="21">
        <v>1</v>
      </c>
      <c r="H7000" s="21">
        <v>2</v>
      </c>
    </row>
    <row r="7001" spans="1:8" x14ac:dyDescent="0.25">
      <c r="A7001" s="21">
        <v>2035</v>
      </c>
      <c r="B7001" s="21">
        <v>6</v>
      </c>
      <c r="C7001" s="21">
        <v>2</v>
      </c>
      <c r="D7001" s="21" t="s">
        <v>78</v>
      </c>
      <c r="E7001" s="21" t="s">
        <v>73</v>
      </c>
      <c r="F7001" s="21" t="s">
        <v>72</v>
      </c>
      <c r="G7001" s="21">
        <v>2</v>
      </c>
      <c r="H7001" s="21">
        <v>3</v>
      </c>
    </row>
    <row r="7002" spans="1:8" x14ac:dyDescent="0.25">
      <c r="A7002" s="21">
        <v>2035</v>
      </c>
      <c r="B7002" s="21">
        <v>6</v>
      </c>
      <c r="C7002" s="21">
        <v>2</v>
      </c>
      <c r="D7002" s="21" t="s">
        <v>78</v>
      </c>
      <c r="E7002" s="21" t="s">
        <v>73</v>
      </c>
      <c r="F7002" s="21" t="s">
        <v>72</v>
      </c>
      <c r="G7002" s="21">
        <v>3</v>
      </c>
      <c r="H7002" s="21">
        <v>2</v>
      </c>
    </row>
    <row r="7003" spans="1:8" x14ac:dyDescent="0.25">
      <c r="A7003" s="21">
        <v>2035</v>
      </c>
      <c r="B7003" s="21">
        <v>6</v>
      </c>
      <c r="C7003" s="21">
        <v>2</v>
      </c>
      <c r="D7003" s="21" t="s">
        <v>78</v>
      </c>
      <c r="E7003" s="21" t="s">
        <v>73</v>
      </c>
      <c r="F7003" s="21" t="s">
        <v>72</v>
      </c>
      <c r="G7003" s="21">
        <v>4</v>
      </c>
      <c r="H7003" s="21">
        <v>4</v>
      </c>
    </row>
    <row r="7004" spans="1:8" x14ac:dyDescent="0.25">
      <c r="A7004" s="21">
        <v>2035</v>
      </c>
      <c r="B7004" s="21">
        <v>6</v>
      </c>
      <c r="C7004" s="21">
        <v>2</v>
      </c>
      <c r="D7004" s="21" t="s">
        <v>78</v>
      </c>
      <c r="E7004" s="21" t="s">
        <v>76</v>
      </c>
      <c r="F7004" s="21" t="s">
        <v>71</v>
      </c>
      <c r="G7004" s="21">
        <v>3</v>
      </c>
      <c r="H7004" s="21">
        <v>2</v>
      </c>
    </row>
    <row r="7005" spans="1:8" x14ac:dyDescent="0.25">
      <c r="A7005" s="21">
        <v>2035</v>
      </c>
      <c r="B7005" s="21">
        <v>6</v>
      </c>
      <c r="C7005" s="21">
        <v>3</v>
      </c>
      <c r="D7005" s="21" t="s">
        <v>75</v>
      </c>
      <c r="E7005" s="21" t="s">
        <v>70</v>
      </c>
      <c r="F7005" s="21" t="s">
        <v>71</v>
      </c>
      <c r="G7005" s="21">
        <v>0</v>
      </c>
      <c r="H7005" s="21">
        <v>2</v>
      </c>
    </row>
    <row r="7006" spans="1:8" x14ac:dyDescent="0.25">
      <c r="A7006" s="21">
        <v>2035</v>
      </c>
      <c r="B7006" s="21">
        <v>6</v>
      </c>
      <c r="C7006" s="21">
        <v>3</v>
      </c>
      <c r="D7006" s="21" t="s">
        <v>75</v>
      </c>
      <c r="E7006" s="21" t="s">
        <v>70</v>
      </c>
      <c r="F7006" s="21" t="s">
        <v>71</v>
      </c>
      <c r="G7006" s="21">
        <v>1</v>
      </c>
      <c r="H7006" s="21">
        <v>79</v>
      </c>
    </row>
    <row r="7007" spans="1:8" x14ac:dyDescent="0.25">
      <c r="A7007" s="21">
        <v>2035</v>
      </c>
      <c r="B7007" s="21">
        <v>6</v>
      </c>
      <c r="C7007" s="21">
        <v>3</v>
      </c>
      <c r="D7007" s="21" t="s">
        <v>75</v>
      </c>
      <c r="E7007" s="21" t="s">
        <v>70</v>
      </c>
      <c r="F7007" s="21" t="s">
        <v>71</v>
      </c>
      <c r="G7007" s="21">
        <v>2</v>
      </c>
      <c r="H7007" s="21">
        <v>276</v>
      </c>
    </row>
    <row r="7008" spans="1:8" x14ac:dyDescent="0.25">
      <c r="A7008" s="21">
        <v>2035</v>
      </c>
      <c r="B7008" s="21">
        <v>6</v>
      </c>
      <c r="C7008" s="21">
        <v>3</v>
      </c>
      <c r="D7008" s="21" t="s">
        <v>75</v>
      </c>
      <c r="E7008" s="21" t="s">
        <v>70</v>
      </c>
      <c r="F7008" s="21" t="s">
        <v>71</v>
      </c>
      <c r="G7008" s="21">
        <v>3</v>
      </c>
      <c r="H7008" s="21">
        <v>131</v>
      </c>
    </row>
    <row r="7009" spans="1:8" x14ac:dyDescent="0.25">
      <c r="A7009" s="21">
        <v>2035</v>
      </c>
      <c r="B7009" s="21">
        <v>6</v>
      </c>
      <c r="C7009" s="21">
        <v>3</v>
      </c>
      <c r="D7009" s="21" t="s">
        <v>75</v>
      </c>
      <c r="E7009" s="21" t="s">
        <v>70</v>
      </c>
      <c r="F7009" s="21" t="s">
        <v>71</v>
      </c>
      <c r="G7009" s="21">
        <v>4</v>
      </c>
      <c r="H7009" s="21">
        <v>97</v>
      </c>
    </row>
    <row r="7010" spans="1:8" x14ac:dyDescent="0.25">
      <c r="A7010" s="21">
        <v>2035</v>
      </c>
      <c r="B7010" s="21">
        <v>6</v>
      </c>
      <c r="C7010" s="21">
        <v>3</v>
      </c>
      <c r="D7010" s="21" t="s">
        <v>75</v>
      </c>
      <c r="E7010" s="21" t="s">
        <v>70</v>
      </c>
      <c r="F7010" s="21" t="s">
        <v>72</v>
      </c>
      <c r="G7010" s="21">
        <v>0</v>
      </c>
      <c r="H7010" s="21">
        <v>1</v>
      </c>
    </row>
    <row r="7011" spans="1:8" x14ac:dyDescent="0.25">
      <c r="A7011" s="21">
        <v>2035</v>
      </c>
      <c r="B7011" s="21">
        <v>6</v>
      </c>
      <c r="C7011" s="21">
        <v>3</v>
      </c>
      <c r="D7011" s="21" t="s">
        <v>75</v>
      </c>
      <c r="E7011" s="21" t="s">
        <v>70</v>
      </c>
      <c r="F7011" s="21" t="s">
        <v>72</v>
      </c>
      <c r="G7011" s="21">
        <v>1</v>
      </c>
      <c r="H7011" s="21">
        <v>119</v>
      </c>
    </row>
    <row r="7012" spans="1:8" x14ac:dyDescent="0.25">
      <c r="A7012" s="21">
        <v>2035</v>
      </c>
      <c r="B7012" s="21">
        <v>6</v>
      </c>
      <c r="C7012" s="21">
        <v>3</v>
      </c>
      <c r="D7012" s="21" t="s">
        <v>75</v>
      </c>
      <c r="E7012" s="21" t="s">
        <v>70</v>
      </c>
      <c r="F7012" s="21" t="s">
        <v>72</v>
      </c>
      <c r="G7012" s="21">
        <v>2</v>
      </c>
      <c r="H7012" s="21">
        <v>469</v>
      </c>
    </row>
    <row r="7013" spans="1:8" x14ac:dyDescent="0.25">
      <c r="A7013" s="21">
        <v>2035</v>
      </c>
      <c r="B7013" s="21">
        <v>6</v>
      </c>
      <c r="C7013" s="21">
        <v>3</v>
      </c>
      <c r="D7013" s="21" t="s">
        <v>75</v>
      </c>
      <c r="E7013" s="21" t="s">
        <v>70</v>
      </c>
      <c r="F7013" s="21" t="s">
        <v>72</v>
      </c>
      <c r="G7013" s="21">
        <v>3</v>
      </c>
      <c r="H7013" s="21">
        <v>260</v>
      </c>
    </row>
    <row r="7014" spans="1:8" x14ac:dyDescent="0.25">
      <c r="A7014" s="21">
        <v>2035</v>
      </c>
      <c r="B7014" s="21">
        <v>6</v>
      </c>
      <c r="C7014" s="21">
        <v>3</v>
      </c>
      <c r="D7014" s="21" t="s">
        <v>75</v>
      </c>
      <c r="E7014" s="21" t="s">
        <v>70</v>
      </c>
      <c r="F7014" s="21" t="s">
        <v>72</v>
      </c>
      <c r="G7014" s="21">
        <v>4</v>
      </c>
      <c r="H7014" s="21">
        <v>147</v>
      </c>
    </row>
    <row r="7015" spans="1:8" x14ac:dyDescent="0.25">
      <c r="A7015" s="21">
        <v>2035</v>
      </c>
      <c r="B7015" s="21">
        <v>6</v>
      </c>
      <c r="C7015" s="21">
        <v>3</v>
      </c>
      <c r="D7015" s="21" t="s">
        <v>75</v>
      </c>
      <c r="E7015" s="21" t="s">
        <v>74</v>
      </c>
      <c r="F7015" s="21" t="s">
        <v>72</v>
      </c>
      <c r="G7015" s="21">
        <v>2</v>
      </c>
      <c r="H7015" s="21">
        <v>1</v>
      </c>
    </row>
    <row r="7016" spans="1:8" x14ac:dyDescent="0.25">
      <c r="A7016" s="21">
        <v>2035</v>
      </c>
      <c r="B7016" s="21">
        <v>6</v>
      </c>
      <c r="C7016" s="21">
        <v>3</v>
      </c>
      <c r="D7016" s="21" t="s">
        <v>75</v>
      </c>
      <c r="E7016" s="21" t="s">
        <v>73</v>
      </c>
      <c r="F7016" s="21" t="s">
        <v>71</v>
      </c>
      <c r="G7016" s="21">
        <v>0</v>
      </c>
      <c r="H7016" s="21">
        <v>3</v>
      </c>
    </row>
    <row r="7017" spans="1:8" x14ac:dyDescent="0.25">
      <c r="A7017" s="21">
        <v>2035</v>
      </c>
      <c r="B7017" s="21">
        <v>6</v>
      </c>
      <c r="C7017" s="21">
        <v>3</v>
      </c>
      <c r="D7017" s="21" t="s">
        <v>75</v>
      </c>
      <c r="E7017" s="21" t="s">
        <v>73</v>
      </c>
      <c r="F7017" s="21" t="s">
        <v>71</v>
      </c>
      <c r="G7017" s="21">
        <v>1</v>
      </c>
      <c r="H7017" s="21">
        <v>185</v>
      </c>
    </row>
    <row r="7018" spans="1:8" x14ac:dyDescent="0.25">
      <c r="A7018" s="21">
        <v>2035</v>
      </c>
      <c r="B7018" s="21">
        <v>6</v>
      </c>
      <c r="C7018" s="21">
        <v>3</v>
      </c>
      <c r="D7018" s="21" t="s">
        <v>75</v>
      </c>
      <c r="E7018" s="21" t="s">
        <v>73</v>
      </c>
      <c r="F7018" s="21" t="s">
        <v>71</v>
      </c>
      <c r="G7018" s="21">
        <v>2</v>
      </c>
      <c r="H7018" s="21">
        <v>471</v>
      </c>
    </row>
    <row r="7019" spans="1:8" x14ac:dyDescent="0.25">
      <c r="A7019" s="21">
        <v>2035</v>
      </c>
      <c r="B7019" s="21">
        <v>6</v>
      </c>
      <c r="C7019" s="21">
        <v>3</v>
      </c>
      <c r="D7019" s="21" t="s">
        <v>75</v>
      </c>
      <c r="E7019" s="21" t="s">
        <v>73</v>
      </c>
      <c r="F7019" s="21" t="s">
        <v>71</v>
      </c>
      <c r="G7019" s="21">
        <v>3</v>
      </c>
      <c r="H7019" s="21">
        <v>286</v>
      </c>
    </row>
    <row r="7020" spans="1:8" x14ac:dyDescent="0.25">
      <c r="A7020" s="21">
        <v>2035</v>
      </c>
      <c r="B7020" s="21">
        <v>6</v>
      </c>
      <c r="C7020" s="21">
        <v>3</v>
      </c>
      <c r="D7020" s="21" t="s">
        <v>75</v>
      </c>
      <c r="E7020" s="21" t="s">
        <v>73</v>
      </c>
      <c r="F7020" s="21" t="s">
        <v>71</v>
      </c>
      <c r="G7020" s="21">
        <v>4</v>
      </c>
      <c r="H7020" s="21">
        <v>205</v>
      </c>
    </row>
    <row r="7021" spans="1:8" x14ac:dyDescent="0.25">
      <c r="A7021" s="21">
        <v>2035</v>
      </c>
      <c r="B7021" s="21">
        <v>6</v>
      </c>
      <c r="C7021" s="21">
        <v>3</v>
      </c>
      <c r="D7021" s="21" t="s">
        <v>75</v>
      </c>
      <c r="E7021" s="21" t="s">
        <v>73</v>
      </c>
      <c r="F7021" s="21" t="s">
        <v>72</v>
      </c>
      <c r="G7021" s="21">
        <v>1</v>
      </c>
      <c r="H7021" s="21">
        <v>7</v>
      </c>
    </row>
    <row r="7022" spans="1:8" x14ac:dyDescent="0.25">
      <c r="A7022" s="21">
        <v>2035</v>
      </c>
      <c r="B7022" s="21">
        <v>6</v>
      </c>
      <c r="C7022" s="21">
        <v>3</v>
      </c>
      <c r="D7022" s="21" t="s">
        <v>75</v>
      </c>
      <c r="E7022" s="21" t="s">
        <v>73</v>
      </c>
      <c r="F7022" s="21" t="s">
        <v>72</v>
      </c>
      <c r="G7022" s="21">
        <v>2</v>
      </c>
      <c r="H7022" s="21">
        <v>53</v>
      </c>
    </row>
    <row r="7023" spans="1:8" x14ac:dyDescent="0.25">
      <c r="A7023" s="21">
        <v>2035</v>
      </c>
      <c r="B7023" s="21">
        <v>6</v>
      </c>
      <c r="C7023" s="21">
        <v>3</v>
      </c>
      <c r="D7023" s="21" t="s">
        <v>75</v>
      </c>
      <c r="E7023" s="21" t="s">
        <v>73</v>
      </c>
      <c r="F7023" s="21" t="s">
        <v>72</v>
      </c>
      <c r="G7023" s="21">
        <v>3</v>
      </c>
      <c r="H7023" s="21">
        <v>35</v>
      </c>
    </row>
    <row r="7024" spans="1:8" x14ac:dyDescent="0.25">
      <c r="A7024" s="21">
        <v>2035</v>
      </c>
      <c r="B7024" s="21">
        <v>6</v>
      </c>
      <c r="C7024" s="21">
        <v>3</v>
      </c>
      <c r="D7024" s="21" t="s">
        <v>75</v>
      </c>
      <c r="E7024" s="21" t="s">
        <v>73</v>
      </c>
      <c r="F7024" s="21" t="s">
        <v>72</v>
      </c>
      <c r="G7024" s="21">
        <v>4</v>
      </c>
      <c r="H7024" s="21">
        <v>33</v>
      </c>
    </row>
    <row r="7025" spans="1:8" x14ac:dyDescent="0.25">
      <c r="A7025" s="21">
        <v>2035</v>
      </c>
      <c r="B7025" s="21">
        <v>6</v>
      </c>
      <c r="C7025" s="21">
        <v>3</v>
      </c>
      <c r="D7025" s="21" t="s">
        <v>75</v>
      </c>
      <c r="E7025" s="21" t="s">
        <v>76</v>
      </c>
      <c r="F7025" s="21" t="s">
        <v>71</v>
      </c>
      <c r="G7025" s="21">
        <v>1</v>
      </c>
      <c r="H7025" s="21">
        <v>4</v>
      </c>
    </row>
    <row r="7026" spans="1:8" x14ac:dyDescent="0.25">
      <c r="A7026" s="21">
        <v>2035</v>
      </c>
      <c r="B7026" s="21">
        <v>6</v>
      </c>
      <c r="C7026" s="21">
        <v>3</v>
      </c>
      <c r="D7026" s="21" t="s">
        <v>75</v>
      </c>
      <c r="E7026" s="21" t="s">
        <v>76</v>
      </c>
      <c r="F7026" s="21" t="s">
        <v>71</v>
      </c>
      <c r="G7026" s="21">
        <v>2</v>
      </c>
      <c r="H7026" s="21">
        <v>16</v>
      </c>
    </row>
    <row r="7027" spans="1:8" x14ac:dyDescent="0.25">
      <c r="A7027" s="21">
        <v>2035</v>
      </c>
      <c r="B7027" s="21">
        <v>6</v>
      </c>
      <c r="C7027" s="21">
        <v>3</v>
      </c>
      <c r="D7027" s="21" t="s">
        <v>75</v>
      </c>
      <c r="E7027" s="21" t="s">
        <v>76</v>
      </c>
      <c r="F7027" s="21" t="s">
        <v>71</v>
      </c>
      <c r="G7027" s="21">
        <v>3</v>
      </c>
      <c r="H7027" s="21">
        <v>9</v>
      </c>
    </row>
    <row r="7028" spans="1:8" x14ac:dyDescent="0.25">
      <c r="A7028" s="21">
        <v>2035</v>
      </c>
      <c r="B7028" s="21">
        <v>6</v>
      </c>
      <c r="C7028" s="21">
        <v>3</v>
      </c>
      <c r="D7028" s="21" t="s">
        <v>75</v>
      </c>
      <c r="E7028" s="21" t="s">
        <v>76</v>
      </c>
      <c r="F7028" s="21" t="s">
        <v>71</v>
      </c>
      <c r="G7028" s="21">
        <v>4</v>
      </c>
      <c r="H7028" s="21">
        <v>3</v>
      </c>
    </row>
    <row r="7029" spans="1:8" x14ac:dyDescent="0.25">
      <c r="A7029" s="21">
        <v>2035</v>
      </c>
      <c r="B7029" s="21">
        <v>6</v>
      </c>
      <c r="C7029" s="21">
        <v>3</v>
      </c>
      <c r="D7029" s="21" t="s">
        <v>75</v>
      </c>
      <c r="E7029" s="21" t="s">
        <v>76</v>
      </c>
      <c r="F7029" s="21" t="s">
        <v>72</v>
      </c>
      <c r="G7029" s="21">
        <v>2</v>
      </c>
      <c r="H7029" s="21">
        <v>1</v>
      </c>
    </row>
    <row r="7030" spans="1:8" x14ac:dyDescent="0.25">
      <c r="A7030" s="21">
        <v>2035</v>
      </c>
      <c r="B7030" s="21">
        <v>6</v>
      </c>
      <c r="C7030" s="21">
        <v>3</v>
      </c>
      <c r="D7030" s="21" t="s">
        <v>69</v>
      </c>
      <c r="E7030" s="21" t="s">
        <v>70</v>
      </c>
      <c r="F7030" s="21" t="s">
        <v>71</v>
      </c>
      <c r="G7030" s="21">
        <v>0</v>
      </c>
      <c r="H7030" s="21">
        <v>1</v>
      </c>
    </row>
    <row r="7031" spans="1:8" x14ac:dyDescent="0.25">
      <c r="A7031" s="21">
        <v>2035</v>
      </c>
      <c r="B7031" s="21">
        <v>6</v>
      </c>
      <c r="C7031" s="21">
        <v>3</v>
      </c>
      <c r="D7031" s="21" t="s">
        <v>69</v>
      </c>
      <c r="E7031" s="21" t="s">
        <v>70</v>
      </c>
      <c r="F7031" s="21" t="s">
        <v>71</v>
      </c>
      <c r="G7031" s="21">
        <v>1</v>
      </c>
      <c r="H7031" s="21">
        <v>5</v>
      </c>
    </row>
    <row r="7032" spans="1:8" x14ac:dyDescent="0.25">
      <c r="A7032" s="21">
        <v>2035</v>
      </c>
      <c r="B7032" s="21">
        <v>6</v>
      </c>
      <c r="C7032" s="21">
        <v>3</v>
      </c>
      <c r="D7032" s="21" t="s">
        <v>69</v>
      </c>
      <c r="E7032" s="21" t="s">
        <v>70</v>
      </c>
      <c r="F7032" s="21" t="s">
        <v>71</v>
      </c>
      <c r="G7032" s="21">
        <v>2</v>
      </c>
      <c r="H7032" s="21">
        <v>15</v>
      </c>
    </row>
    <row r="7033" spans="1:8" x14ac:dyDescent="0.25">
      <c r="A7033" s="21">
        <v>2035</v>
      </c>
      <c r="B7033" s="21">
        <v>6</v>
      </c>
      <c r="C7033" s="21">
        <v>3</v>
      </c>
      <c r="D7033" s="21" t="s">
        <v>69</v>
      </c>
      <c r="E7033" s="21" t="s">
        <v>70</v>
      </c>
      <c r="F7033" s="21" t="s">
        <v>71</v>
      </c>
      <c r="G7033" s="21">
        <v>3</v>
      </c>
      <c r="H7033" s="21">
        <v>10</v>
      </c>
    </row>
    <row r="7034" spans="1:8" x14ac:dyDescent="0.25">
      <c r="A7034" s="21">
        <v>2035</v>
      </c>
      <c r="B7034" s="21">
        <v>6</v>
      </c>
      <c r="C7034" s="21">
        <v>3</v>
      </c>
      <c r="D7034" s="21" t="s">
        <v>69</v>
      </c>
      <c r="E7034" s="21" t="s">
        <v>70</v>
      </c>
      <c r="F7034" s="21" t="s">
        <v>71</v>
      </c>
      <c r="G7034" s="21">
        <v>4</v>
      </c>
      <c r="H7034" s="21">
        <v>7</v>
      </c>
    </row>
    <row r="7035" spans="1:8" x14ac:dyDescent="0.25">
      <c r="A7035" s="21">
        <v>2035</v>
      </c>
      <c r="B7035" s="21">
        <v>6</v>
      </c>
      <c r="C7035" s="21">
        <v>3</v>
      </c>
      <c r="D7035" s="21" t="s">
        <v>69</v>
      </c>
      <c r="E7035" s="21" t="s">
        <v>70</v>
      </c>
      <c r="F7035" s="21" t="s">
        <v>72</v>
      </c>
      <c r="G7035" s="21">
        <v>1</v>
      </c>
      <c r="H7035" s="21">
        <v>62</v>
      </c>
    </row>
    <row r="7036" spans="1:8" x14ac:dyDescent="0.25">
      <c r="A7036" s="21">
        <v>2035</v>
      </c>
      <c r="B7036" s="21">
        <v>6</v>
      </c>
      <c r="C7036" s="21">
        <v>3</v>
      </c>
      <c r="D7036" s="21" t="s">
        <v>69</v>
      </c>
      <c r="E7036" s="21" t="s">
        <v>70</v>
      </c>
      <c r="F7036" s="21" t="s">
        <v>72</v>
      </c>
      <c r="G7036" s="21">
        <v>2</v>
      </c>
      <c r="H7036" s="21">
        <v>288</v>
      </c>
    </row>
    <row r="7037" spans="1:8" x14ac:dyDescent="0.25">
      <c r="A7037" s="21">
        <v>2035</v>
      </c>
      <c r="B7037" s="21">
        <v>6</v>
      </c>
      <c r="C7037" s="21">
        <v>3</v>
      </c>
      <c r="D7037" s="21" t="s">
        <v>69</v>
      </c>
      <c r="E7037" s="21" t="s">
        <v>70</v>
      </c>
      <c r="F7037" s="21" t="s">
        <v>72</v>
      </c>
      <c r="G7037" s="21">
        <v>3</v>
      </c>
      <c r="H7037" s="21">
        <v>158</v>
      </c>
    </row>
    <row r="7038" spans="1:8" x14ac:dyDescent="0.25">
      <c r="A7038" s="21">
        <v>2035</v>
      </c>
      <c r="B7038" s="21">
        <v>6</v>
      </c>
      <c r="C7038" s="21">
        <v>3</v>
      </c>
      <c r="D7038" s="21" t="s">
        <v>69</v>
      </c>
      <c r="E7038" s="21" t="s">
        <v>70</v>
      </c>
      <c r="F7038" s="21" t="s">
        <v>72</v>
      </c>
      <c r="G7038" s="21">
        <v>4</v>
      </c>
      <c r="H7038" s="21">
        <v>96</v>
      </c>
    </row>
    <row r="7039" spans="1:8" x14ac:dyDescent="0.25">
      <c r="A7039" s="21">
        <v>2035</v>
      </c>
      <c r="B7039" s="21">
        <v>6</v>
      </c>
      <c r="C7039" s="21">
        <v>3</v>
      </c>
      <c r="D7039" s="21" t="s">
        <v>69</v>
      </c>
      <c r="E7039" s="21" t="s">
        <v>73</v>
      </c>
      <c r="F7039" s="21" t="s">
        <v>71</v>
      </c>
      <c r="G7039" s="21">
        <v>1</v>
      </c>
      <c r="H7039" s="21">
        <v>12</v>
      </c>
    </row>
    <row r="7040" spans="1:8" x14ac:dyDescent="0.25">
      <c r="A7040" s="21">
        <v>2035</v>
      </c>
      <c r="B7040" s="21">
        <v>6</v>
      </c>
      <c r="C7040" s="21">
        <v>3</v>
      </c>
      <c r="D7040" s="21" t="s">
        <v>69</v>
      </c>
      <c r="E7040" s="21" t="s">
        <v>73</v>
      </c>
      <c r="F7040" s="21" t="s">
        <v>71</v>
      </c>
      <c r="G7040" s="21">
        <v>2</v>
      </c>
      <c r="H7040" s="21">
        <v>37</v>
      </c>
    </row>
    <row r="7041" spans="1:8" x14ac:dyDescent="0.25">
      <c r="A7041" s="21">
        <v>2035</v>
      </c>
      <c r="B7041" s="21">
        <v>6</v>
      </c>
      <c r="C7041" s="21">
        <v>3</v>
      </c>
      <c r="D7041" s="21" t="s">
        <v>69</v>
      </c>
      <c r="E7041" s="21" t="s">
        <v>73</v>
      </c>
      <c r="F7041" s="21" t="s">
        <v>71</v>
      </c>
      <c r="G7041" s="21">
        <v>3</v>
      </c>
      <c r="H7041" s="21">
        <v>15</v>
      </c>
    </row>
    <row r="7042" spans="1:8" x14ac:dyDescent="0.25">
      <c r="A7042" s="21">
        <v>2035</v>
      </c>
      <c r="B7042" s="21">
        <v>6</v>
      </c>
      <c r="C7042" s="21">
        <v>3</v>
      </c>
      <c r="D7042" s="21" t="s">
        <v>69</v>
      </c>
      <c r="E7042" s="21" t="s">
        <v>73</v>
      </c>
      <c r="F7042" s="21" t="s">
        <v>71</v>
      </c>
      <c r="G7042" s="21">
        <v>4</v>
      </c>
      <c r="H7042" s="21">
        <v>14</v>
      </c>
    </row>
    <row r="7043" spans="1:8" x14ac:dyDescent="0.25">
      <c r="A7043" s="21">
        <v>2035</v>
      </c>
      <c r="B7043" s="21">
        <v>6</v>
      </c>
      <c r="C7043" s="21">
        <v>3</v>
      </c>
      <c r="D7043" s="21" t="s">
        <v>69</v>
      </c>
      <c r="E7043" s="21" t="s">
        <v>73</v>
      </c>
      <c r="F7043" s="21" t="s">
        <v>72</v>
      </c>
      <c r="G7043" s="21">
        <v>1</v>
      </c>
      <c r="H7043" s="21">
        <v>5</v>
      </c>
    </row>
    <row r="7044" spans="1:8" x14ac:dyDescent="0.25">
      <c r="A7044" s="21">
        <v>2035</v>
      </c>
      <c r="B7044" s="21">
        <v>6</v>
      </c>
      <c r="C7044" s="21">
        <v>3</v>
      </c>
      <c r="D7044" s="21" t="s">
        <v>69</v>
      </c>
      <c r="E7044" s="21" t="s">
        <v>73</v>
      </c>
      <c r="F7044" s="21" t="s">
        <v>72</v>
      </c>
      <c r="G7044" s="21">
        <v>2</v>
      </c>
      <c r="H7044" s="21">
        <v>23</v>
      </c>
    </row>
    <row r="7045" spans="1:8" x14ac:dyDescent="0.25">
      <c r="A7045" s="21">
        <v>2035</v>
      </c>
      <c r="B7045" s="21">
        <v>6</v>
      </c>
      <c r="C7045" s="21">
        <v>3</v>
      </c>
      <c r="D7045" s="21" t="s">
        <v>69</v>
      </c>
      <c r="E7045" s="21" t="s">
        <v>73</v>
      </c>
      <c r="F7045" s="21" t="s">
        <v>72</v>
      </c>
      <c r="G7045" s="21">
        <v>3</v>
      </c>
      <c r="H7045" s="21">
        <v>19</v>
      </c>
    </row>
    <row r="7046" spans="1:8" x14ac:dyDescent="0.25">
      <c r="A7046" s="21">
        <v>2035</v>
      </c>
      <c r="B7046" s="21">
        <v>6</v>
      </c>
      <c r="C7046" s="21">
        <v>3</v>
      </c>
      <c r="D7046" s="21" t="s">
        <v>69</v>
      </c>
      <c r="E7046" s="21" t="s">
        <v>73</v>
      </c>
      <c r="F7046" s="21" t="s">
        <v>72</v>
      </c>
      <c r="G7046" s="21">
        <v>4</v>
      </c>
      <c r="H7046" s="21">
        <v>20</v>
      </c>
    </row>
    <row r="7047" spans="1:8" x14ac:dyDescent="0.25">
      <c r="A7047" s="21">
        <v>2035</v>
      </c>
      <c r="B7047" s="21">
        <v>6</v>
      </c>
      <c r="C7047" s="21">
        <v>3</v>
      </c>
      <c r="D7047" s="21" t="s">
        <v>69</v>
      </c>
      <c r="E7047" s="21" t="s">
        <v>76</v>
      </c>
      <c r="F7047" s="21" t="s">
        <v>71</v>
      </c>
      <c r="G7047" s="21">
        <v>2</v>
      </c>
      <c r="H7047" s="21">
        <v>1</v>
      </c>
    </row>
    <row r="7048" spans="1:8" x14ac:dyDescent="0.25">
      <c r="A7048" s="21">
        <v>2035</v>
      </c>
      <c r="B7048" s="21">
        <v>6</v>
      </c>
      <c r="C7048" s="21">
        <v>3</v>
      </c>
      <c r="D7048" s="21" t="s">
        <v>69</v>
      </c>
      <c r="E7048" s="21" t="s">
        <v>76</v>
      </c>
      <c r="F7048" s="21" t="s">
        <v>72</v>
      </c>
      <c r="G7048" s="21">
        <v>1</v>
      </c>
      <c r="H7048" s="21">
        <v>1</v>
      </c>
    </row>
    <row r="7049" spans="1:8" x14ac:dyDescent="0.25">
      <c r="A7049" s="21">
        <v>2035</v>
      </c>
      <c r="B7049" s="21">
        <v>6</v>
      </c>
      <c r="C7049" s="21">
        <v>3</v>
      </c>
      <c r="D7049" s="21" t="s">
        <v>69</v>
      </c>
      <c r="E7049" s="21" t="s">
        <v>76</v>
      </c>
      <c r="F7049" s="21" t="s">
        <v>72</v>
      </c>
      <c r="G7049" s="21">
        <v>3</v>
      </c>
      <c r="H7049" s="21">
        <v>1</v>
      </c>
    </row>
    <row r="7050" spans="1:8" x14ac:dyDescent="0.25">
      <c r="A7050" s="21">
        <v>2035</v>
      </c>
      <c r="B7050" s="21">
        <v>6</v>
      </c>
      <c r="C7050" s="21">
        <v>3</v>
      </c>
      <c r="D7050" s="21" t="s">
        <v>77</v>
      </c>
      <c r="E7050" s="21" t="s">
        <v>70</v>
      </c>
      <c r="F7050" s="21" t="s">
        <v>71</v>
      </c>
      <c r="G7050" s="21">
        <v>0</v>
      </c>
      <c r="H7050" s="21">
        <v>1</v>
      </c>
    </row>
    <row r="7051" spans="1:8" x14ac:dyDescent="0.25">
      <c r="A7051" s="21">
        <v>2035</v>
      </c>
      <c r="B7051" s="21">
        <v>6</v>
      </c>
      <c r="C7051" s="21">
        <v>3</v>
      </c>
      <c r="D7051" s="21" t="s">
        <v>77</v>
      </c>
      <c r="E7051" s="21" t="s">
        <v>70</v>
      </c>
      <c r="F7051" s="21" t="s">
        <v>71</v>
      </c>
      <c r="G7051" s="21">
        <v>1</v>
      </c>
      <c r="H7051" s="21">
        <v>244</v>
      </c>
    </row>
    <row r="7052" spans="1:8" x14ac:dyDescent="0.25">
      <c r="A7052" s="21">
        <v>2035</v>
      </c>
      <c r="B7052" s="21">
        <v>6</v>
      </c>
      <c r="C7052" s="21">
        <v>3</v>
      </c>
      <c r="D7052" s="21" t="s">
        <v>77</v>
      </c>
      <c r="E7052" s="21" t="s">
        <v>70</v>
      </c>
      <c r="F7052" s="21" t="s">
        <v>71</v>
      </c>
      <c r="G7052" s="21">
        <v>2</v>
      </c>
      <c r="H7052" s="21">
        <v>812</v>
      </c>
    </row>
    <row r="7053" spans="1:8" x14ac:dyDescent="0.25">
      <c r="A7053" s="21">
        <v>2035</v>
      </c>
      <c r="B7053" s="21">
        <v>6</v>
      </c>
      <c r="C7053" s="21">
        <v>3</v>
      </c>
      <c r="D7053" s="21" t="s">
        <v>77</v>
      </c>
      <c r="E7053" s="21" t="s">
        <v>70</v>
      </c>
      <c r="F7053" s="21" t="s">
        <v>71</v>
      </c>
      <c r="G7053" s="21">
        <v>3</v>
      </c>
      <c r="H7053" s="21">
        <v>304</v>
      </c>
    </row>
    <row r="7054" spans="1:8" x14ac:dyDescent="0.25">
      <c r="A7054" s="21">
        <v>2035</v>
      </c>
      <c r="B7054" s="21">
        <v>6</v>
      </c>
      <c r="C7054" s="21">
        <v>3</v>
      </c>
      <c r="D7054" s="21" t="s">
        <v>77</v>
      </c>
      <c r="E7054" s="21" t="s">
        <v>70</v>
      </c>
      <c r="F7054" s="21" t="s">
        <v>71</v>
      </c>
      <c r="G7054" s="21">
        <v>4</v>
      </c>
      <c r="H7054" s="21">
        <v>212</v>
      </c>
    </row>
    <row r="7055" spans="1:8" x14ac:dyDescent="0.25">
      <c r="A7055" s="21">
        <v>2035</v>
      </c>
      <c r="B7055" s="21">
        <v>6</v>
      </c>
      <c r="C7055" s="21">
        <v>3</v>
      </c>
      <c r="D7055" s="21" t="s">
        <v>77</v>
      </c>
      <c r="E7055" s="21" t="s">
        <v>70</v>
      </c>
      <c r="F7055" s="21" t="s">
        <v>72</v>
      </c>
      <c r="G7055" s="21">
        <v>0</v>
      </c>
      <c r="H7055" s="21">
        <v>2</v>
      </c>
    </row>
    <row r="7056" spans="1:8" x14ac:dyDescent="0.25">
      <c r="A7056" s="21">
        <v>2035</v>
      </c>
      <c r="B7056" s="21">
        <v>6</v>
      </c>
      <c r="C7056" s="21">
        <v>3</v>
      </c>
      <c r="D7056" s="21" t="s">
        <v>77</v>
      </c>
      <c r="E7056" s="21" t="s">
        <v>70</v>
      </c>
      <c r="F7056" s="21" t="s">
        <v>72</v>
      </c>
      <c r="G7056" s="21">
        <v>1</v>
      </c>
      <c r="H7056" s="21">
        <v>84</v>
      </c>
    </row>
    <row r="7057" spans="1:8" x14ac:dyDescent="0.25">
      <c r="A7057" s="21">
        <v>2035</v>
      </c>
      <c r="B7057" s="21">
        <v>6</v>
      </c>
      <c r="C7057" s="21">
        <v>3</v>
      </c>
      <c r="D7057" s="21" t="s">
        <v>77</v>
      </c>
      <c r="E7057" s="21" t="s">
        <v>70</v>
      </c>
      <c r="F7057" s="21" t="s">
        <v>72</v>
      </c>
      <c r="G7057" s="21">
        <v>2</v>
      </c>
      <c r="H7057" s="21">
        <v>342</v>
      </c>
    </row>
    <row r="7058" spans="1:8" x14ac:dyDescent="0.25">
      <c r="A7058" s="21">
        <v>2035</v>
      </c>
      <c r="B7058" s="21">
        <v>6</v>
      </c>
      <c r="C7058" s="21">
        <v>3</v>
      </c>
      <c r="D7058" s="21" t="s">
        <v>77</v>
      </c>
      <c r="E7058" s="21" t="s">
        <v>70</v>
      </c>
      <c r="F7058" s="21" t="s">
        <v>72</v>
      </c>
      <c r="G7058" s="21">
        <v>3</v>
      </c>
      <c r="H7058" s="21">
        <v>186</v>
      </c>
    </row>
    <row r="7059" spans="1:8" x14ac:dyDescent="0.25">
      <c r="A7059" s="21">
        <v>2035</v>
      </c>
      <c r="B7059" s="21">
        <v>6</v>
      </c>
      <c r="C7059" s="21">
        <v>3</v>
      </c>
      <c r="D7059" s="21" t="s">
        <v>77</v>
      </c>
      <c r="E7059" s="21" t="s">
        <v>70</v>
      </c>
      <c r="F7059" s="21" t="s">
        <v>72</v>
      </c>
      <c r="G7059" s="21">
        <v>4</v>
      </c>
      <c r="H7059" s="21">
        <v>95</v>
      </c>
    </row>
    <row r="7060" spans="1:8" x14ac:dyDescent="0.25">
      <c r="A7060" s="21">
        <v>2035</v>
      </c>
      <c r="B7060" s="21">
        <v>6</v>
      </c>
      <c r="C7060" s="21">
        <v>3</v>
      </c>
      <c r="D7060" s="21" t="s">
        <v>77</v>
      </c>
      <c r="E7060" s="21" t="s">
        <v>74</v>
      </c>
      <c r="F7060" s="21" t="s">
        <v>71</v>
      </c>
      <c r="G7060" s="21">
        <v>1</v>
      </c>
      <c r="H7060" s="21">
        <v>2</v>
      </c>
    </row>
    <row r="7061" spans="1:8" x14ac:dyDescent="0.25">
      <c r="A7061" s="21">
        <v>2035</v>
      </c>
      <c r="B7061" s="21">
        <v>6</v>
      </c>
      <c r="C7061" s="21">
        <v>3</v>
      </c>
      <c r="D7061" s="21" t="s">
        <v>77</v>
      </c>
      <c r="E7061" s="21" t="s">
        <v>74</v>
      </c>
      <c r="F7061" s="21" t="s">
        <v>71</v>
      </c>
      <c r="G7061" s="21">
        <v>2</v>
      </c>
      <c r="H7061" s="21">
        <v>3</v>
      </c>
    </row>
    <row r="7062" spans="1:8" x14ac:dyDescent="0.25">
      <c r="A7062" s="21">
        <v>2035</v>
      </c>
      <c r="B7062" s="21">
        <v>6</v>
      </c>
      <c r="C7062" s="21">
        <v>3</v>
      </c>
      <c r="D7062" s="21" t="s">
        <v>77</v>
      </c>
      <c r="E7062" s="21" t="s">
        <v>74</v>
      </c>
      <c r="F7062" s="21" t="s">
        <v>71</v>
      </c>
      <c r="G7062" s="21">
        <v>3</v>
      </c>
      <c r="H7062" s="21">
        <v>4</v>
      </c>
    </row>
    <row r="7063" spans="1:8" x14ac:dyDescent="0.25">
      <c r="A7063" s="21">
        <v>2035</v>
      </c>
      <c r="B7063" s="21">
        <v>6</v>
      </c>
      <c r="C7063" s="21">
        <v>3</v>
      </c>
      <c r="D7063" s="21" t="s">
        <v>77</v>
      </c>
      <c r="E7063" s="21" t="s">
        <v>74</v>
      </c>
      <c r="F7063" s="21" t="s">
        <v>72</v>
      </c>
      <c r="G7063" s="21">
        <v>0</v>
      </c>
      <c r="H7063" s="21">
        <v>1</v>
      </c>
    </row>
    <row r="7064" spans="1:8" x14ac:dyDescent="0.25">
      <c r="A7064" s="21">
        <v>2035</v>
      </c>
      <c r="B7064" s="21">
        <v>6</v>
      </c>
      <c r="C7064" s="21">
        <v>3</v>
      </c>
      <c r="D7064" s="21" t="s">
        <v>77</v>
      </c>
      <c r="E7064" s="21" t="s">
        <v>74</v>
      </c>
      <c r="F7064" s="21" t="s">
        <v>72</v>
      </c>
      <c r="G7064" s="21">
        <v>2</v>
      </c>
      <c r="H7064" s="21">
        <v>1</v>
      </c>
    </row>
    <row r="7065" spans="1:8" x14ac:dyDescent="0.25">
      <c r="A7065" s="21">
        <v>2035</v>
      </c>
      <c r="B7065" s="21">
        <v>6</v>
      </c>
      <c r="C7065" s="21">
        <v>3</v>
      </c>
      <c r="D7065" s="21" t="s">
        <v>77</v>
      </c>
      <c r="E7065" s="21" t="s">
        <v>73</v>
      </c>
      <c r="F7065" s="21" t="s">
        <v>71</v>
      </c>
      <c r="G7065" s="21">
        <v>0</v>
      </c>
      <c r="H7065" s="21">
        <v>6</v>
      </c>
    </row>
    <row r="7066" spans="1:8" x14ac:dyDescent="0.25">
      <c r="A7066" s="21">
        <v>2035</v>
      </c>
      <c r="B7066" s="21">
        <v>6</v>
      </c>
      <c r="C7066" s="21">
        <v>3</v>
      </c>
      <c r="D7066" s="21" t="s">
        <v>77</v>
      </c>
      <c r="E7066" s="21" t="s">
        <v>73</v>
      </c>
      <c r="F7066" s="21" t="s">
        <v>71</v>
      </c>
      <c r="G7066" s="21">
        <v>1</v>
      </c>
      <c r="H7066" s="21">
        <v>362</v>
      </c>
    </row>
    <row r="7067" spans="1:8" x14ac:dyDescent="0.25">
      <c r="A7067" s="21">
        <v>2035</v>
      </c>
      <c r="B7067" s="21">
        <v>6</v>
      </c>
      <c r="C7067" s="21">
        <v>3</v>
      </c>
      <c r="D7067" s="21" t="s">
        <v>77</v>
      </c>
      <c r="E7067" s="21" t="s">
        <v>73</v>
      </c>
      <c r="F7067" s="21" t="s">
        <v>71</v>
      </c>
      <c r="G7067" s="21">
        <v>2</v>
      </c>
      <c r="H7067" s="21">
        <v>963</v>
      </c>
    </row>
    <row r="7068" spans="1:8" x14ac:dyDescent="0.25">
      <c r="A7068" s="21">
        <v>2035</v>
      </c>
      <c r="B7068" s="21">
        <v>6</v>
      </c>
      <c r="C7068" s="21">
        <v>3</v>
      </c>
      <c r="D7068" s="21" t="s">
        <v>77</v>
      </c>
      <c r="E7068" s="21" t="s">
        <v>73</v>
      </c>
      <c r="F7068" s="21" t="s">
        <v>71</v>
      </c>
      <c r="G7068" s="21">
        <v>3</v>
      </c>
      <c r="H7068" s="21">
        <v>480</v>
      </c>
    </row>
    <row r="7069" spans="1:8" x14ac:dyDescent="0.25">
      <c r="A7069" s="21">
        <v>2035</v>
      </c>
      <c r="B7069" s="21">
        <v>6</v>
      </c>
      <c r="C7069" s="21">
        <v>3</v>
      </c>
      <c r="D7069" s="21" t="s">
        <v>77</v>
      </c>
      <c r="E7069" s="21" t="s">
        <v>73</v>
      </c>
      <c r="F7069" s="21" t="s">
        <v>71</v>
      </c>
      <c r="G7069" s="21">
        <v>4</v>
      </c>
      <c r="H7069" s="21">
        <v>294</v>
      </c>
    </row>
    <row r="7070" spans="1:8" x14ac:dyDescent="0.25">
      <c r="A7070" s="21">
        <v>2035</v>
      </c>
      <c r="B7070" s="21">
        <v>6</v>
      </c>
      <c r="C7070" s="21">
        <v>3</v>
      </c>
      <c r="D7070" s="21" t="s">
        <v>77</v>
      </c>
      <c r="E7070" s="21" t="s">
        <v>73</v>
      </c>
      <c r="F7070" s="21" t="s">
        <v>72</v>
      </c>
      <c r="G7070" s="21">
        <v>1</v>
      </c>
      <c r="H7070" s="21">
        <v>6</v>
      </c>
    </row>
    <row r="7071" spans="1:8" x14ac:dyDescent="0.25">
      <c r="A7071" s="21">
        <v>2035</v>
      </c>
      <c r="B7071" s="21">
        <v>6</v>
      </c>
      <c r="C7071" s="21">
        <v>3</v>
      </c>
      <c r="D7071" s="21" t="s">
        <v>77</v>
      </c>
      <c r="E7071" s="21" t="s">
        <v>73</v>
      </c>
      <c r="F7071" s="21" t="s">
        <v>72</v>
      </c>
      <c r="G7071" s="21">
        <v>2</v>
      </c>
      <c r="H7071" s="21">
        <v>31</v>
      </c>
    </row>
    <row r="7072" spans="1:8" x14ac:dyDescent="0.25">
      <c r="A7072" s="21">
        <v>2035</v>
      </c>
      <c r="B7072" s="21">
        <v>6</v>
      </c>
      <c r="C7072" s="21">
        <v>3</v>
      </c>
      <c r="D7072" s="21" t="s">
        <v>77</v>
      </c>
      <c r="E7072" s="21" t="s">
        <v>73</v>
      </c>
      <c r="F7072" s="21" t="s">
        <v>72</v>
      </c>
      <c r="G7072" s="21">
        <v>3</v>
      </c>
      <c r="H7072" s="21">
        <v>17</v>
      </c>
    </row>
    <row r="7073" spans="1:8" x14ac:dyDescent="0.25">
      <c r="A7073" s="21">
        <v>2035</v>
      </c>
      <c r="B7073" s="21">
        <v>6</v>
      </c>
      <c r="C7073" s="21">
        <v>3</v>
      </c>
      <c r="D7073" s="21" t="s">
        <v>77</v>
      </c>
      <c r="E7073" s="21" t="s">
        <v>73</v>
      </c>
      <c r="F7073" s="21" t="s">
        <v>72</v>
      </c>
      <c r="G7073" s="21">
        <v>4</v>
      </c>
      <c r="H7073" s="21">
        <v>9</v>
      </c>
    </row>
    <row r="7074" spans="1:8" x14ac:dyDescent="0.25">
      <c r="A7074" s="21">
        <v>2035</v>
      </c>
      <c r="B7074" s="21">
        <v>6</v>
      </c>
      <c r="C7074" s="21">
        <v>3</v>
      </c>
      <c r="D7074" s="21" t="s">
        <v>77</v>
      </c>
      <c r="E7074" s="21" t="s">
        <v>76</v>
      </c>
      <c r="F7074" s="21" t="s">
        <v>71</v>
      </c>
      <c r="G7074" s="21">
        <v>2</v>
      </c>
      <c r="H7074" s="21">
        <v>2</v>
      </c>
    </row>
    <row r="7075" spans="1:8" x14ac:dyDescent="0.25">
      <c r="A7075" s="21">
        <v>2035</v>
      </c>
      <c r="B7075" s="21">
        <v>6</v>
      </c>
      <c r="C7075" s="21">
        <v>3</v>
      </c>
      <c r="D7075" s="21" t="s">
        <v>77</v>
      </c>
      <c r="E7075" s="21" t="s">
        <v>76</v>
      </c>
      <c r="F7075" s="21" t="s">
        <v>71</v>
      </c>
      <c r="G7075" s="21">
        <v>4</v>
      </c>
      <c r="H7075" s="21">
        <v>1</v>
      </c>
    </row>
    <row r="7076" spans="1:8" x14ac:dyDescent="0.25">
      <c r="A7076" s="21">
        <v>2035</v>
      </c>
      <c r="B7076" s="21">
        <v>6</v>
      </c>
      <c r="C7076" s="21">
        <v>3</v>
      </c>
      <c r="D7076" s="21" t="s">
        <v>77</v>
      </c>
      <c r="E7076" s="21" t="s">
        <v>76</v>
      </c>
      <c r="F7076" s="21" t="s">
        <v>72</v>
      </c>
      <c r="G7076" s="21">
        <v>3</v>
      </c>
      <c r="H7076" s="21">
        <v>1</v>
      </c>
    </row>
    <row r="7077" spans="1:8" x14ac:dyDescent="0.25">
      <c r="A7077" s="21">
        <v>2035</v>
      </c>
      <c r="B7077" s="21">
        <v>6</v>
      </c>
      <c r="C7077" s="21">
        <v>3</v>
      </c>
      <c r="D7077" s="21" t="s">
        <v>79</v>
      </c>
      <c r="E7077" s="21" t="s">
        <v>70</v>
      </c>
      <c r="F7077" s="21" t="s">
        <v>71</v>
      </c>
      <c r="G7077" s="21">
        <v>0</v>
      </c>
      <c r="H7077" s="21">
        <v>4</v>
      </c>
    </row>
    <row r="7078" spans="1:8" x14ac:dyDescent="0.25">
      <c r="A7078" s="21">
        <v>2035</v>
      </c>
      <c r="B7078" s="21">
        <v>6</v>
      </c>
      <c r="C7078" s="21">
        <v>3</v>
      </c>
      <c r="D7078" s="21" t="s">
        <v>79</v>
      </c>
      <c r="E7078" s="21" t="s">
        <v>70</v>
      </c>
      <c r="F7078" s="21" t="s">
        <v>71</v>
      </c>
      <c r="G7078" s="21">
        <v>1</v>
      </c>
      <c r="H7078" s="21">
        <v>58</v>
      </c>
    </row>
    <row r="7079" spans="1:8" x14ac:dyDescent="0.25">
      <c r="A7079" s="21">
        <v>2035</v>
      </c>
      <c r="B7079" s="21">
        <v>6</v>
      </c>
      <c r="C7079" s="21">
        <v>3</v>
      </c>
      <c r="D7079" s="21" t="s">
        <v>79</v>
      </c>
      <c r="E7079" s="21" t="s">
        <v>70</v>
      </c>
      <c r="F7079" s="21" t="s">
        <v>71</v>
      </c>
      <c r="G7079" s="21">
        <v>2</v>
      </c>
      <c r="H7079" s="21">
        <v>199</v>
      </c>
    </row>
    <row r="7080" spans="1:8" x14ac:dyDescent="0.25">
      <c r="A7080" s="21">
        <v>2035</v>
      </c>
      <c r="B7080" s="21">
        <v>6</v>
      </c>
      <c r="C7080" s="21">
        <v>3</v>
      </c>
      <c r="D7080" s="21" t="s">
        <v>79</v>
      </c>
      <c r="E7080" s="21" t="s">
        <v>70</v>
      </c>
      <c r="F7080" s="21" t="s">
        <v>71</v>
      </c>
      <c r="G7080" s="21">
        <v>3</v>
      </c>
      <c r="H7080" s="21">
        <v>85</v>
      </c>
    </row>
    <row r="7081" spans="1:8" x14ac:dyDescent="0.25">
      <c r="A7081" s="21">
        <v>2035</v>
      </c>
      <c r="B7081" s="21">
        <v>6</v>
      </c>
      <c r="C7081" s="21">
        <v>3</v>
      </c>
      <c r="D7081" s="21" t="s">
        <v>79</v>
      </c>
      <c r="E7081" s="21" t="s">
        <v>70</v>
      </c>
      <c r="F7081" s="21" t="s">
        <v>71</v>
      </c>
      <c r="G7081" s="21">
        <v>4</v>
      </c>
      <c r="H7081" s="21">
        <v>39</v>
      </c>
    </row>
    <row r="7082" spans="1:8" x14ac:dyDescent="0.25">
      <c r="A7082" s="21">
        <v>2035</v>
      </c>
      <c r="B7082" s="21">
        <v>6</v>
      </c>
      <c r="C7082" s="21">
        <v>3</v>
      </c>
      <c r="D7082" s="21" t="s">
        <v>79</v>
      </c>
      <c r="E7082" s="21" t="s">
        <v>70</v>
      </c>
      <c r="F7082" s="21" t="s">
        <v>72</v>
      </c>
      <c r="G7082" s="21">
        <v>1</v>
      </c>
      <c r="H7082" s="21">
        <v>31</v>
      </c>
    </row>
    <row r="7083" spans="1:8" x14ac:dyDescent="0.25">
      <c r="A7083" s="21">
        <v>2035</v>
      </c>
      <c r="B7083" s="21">
        <v>6</v>
      </c>
      <c r="C7083" s="21">
        <v>3</v>
      </c>
      <c r="D7083" s="21" t="s">
        <v>79</v>
      </c>
      <c r="E7083" s="21" t="s">
        <v>70</v>
      </c>
      <c r="F7083" s="21" t="s">
        <v>72</v>
      </c>
      <c r="G7083" s="21">
        <v>2</v>
      </c>
      <c r="H7083" s="21">
        <v>135</v>
      </c>
    </row>
    <row r="7084" spans="1:8" x14ac:dyDescent="0.25">
      <c r="A7084" s="21">
        <v>2035</v>
      </c>
      <c r="B7084" s="21">
        <v>6</v>
      </c>
      <c r="C7084" s="21">
        <v>3</v>
      </c>
      <c r="D7084" s="21" t="s">
        <v>79</v>
      </c>
      <c r="E7084" s="21" t="s">
        <v>70</v>
      </c>
      <c r="F7084" s="21" t="s">
        <v>72</v>
      </c>
      <c r="G7084" s="21">
        <v>3</v>
      </c>
      <c r="H7084" s="21">
        <v>75</v>
      </c>
    </row>
    <row r="7085" spans="1:8" x14ac:dyDescent="0.25">
      <c r="A7085" s="21">
        <v>2035</v>
      </c>
      <c r="B7085" s="21">
        <v>6</v>
      </c>
      <c r="C7085" s="21">
        <v>3</v>
      </c>
      <c r="D7085" s="21" t="s">
        <v>79</v>
      </c>
      <c r="E7085" s="21" t="s">
        <v>70</v>
      </c>
      <c r="F7085" s="21" t="s">
        <v>72</v>
      </c>
      <c r="G7085" s="21">
        <v>4</v>
      </c>
      <c r="H7085" s="21">
        <v>43</v>
      </c>
    </row>
    <row r="7086" spans="1:8" x14ac:dyDescent="0.25">
      <c r="A7086" s="21">
        <v>2035</v>
      </c>
      <c r="B7086" s="21">
        <v>6</v>
      </c>
      <c r="C7086" s="21">
        <v>3</v>
      </c>
      <c r="D7086" s="21" t="s">
        <v>79</v>
      </c>
      <c r="E7086" s="21" t="s">
        <v>74</v>
      </c>
      <c r="F7086" s="21" t="s">
        <v>71</v>
      </c>
      <c r="G7086" s="21">
        <v>2</v>
      </c>
      <c r="H7086" s="21">
        <v>1</v>
      </c>
    </row>
    <row r="7087" spans="1:8" x14ac:dyDescent="0.25">
      <c r="A7087" s="21">
        <v>2035</v>
      </c>
      <c r="B7087" s="21">
        <v>6</v>
      </c>
      <c r="C7087" s="21">
        <v>3</v>
      </c>
      <c r="D7087" s="21" t="s">
        <v>79</v>
      </c>
      <c r="E7087" s="21" t="s">
        <v>74</v>
      </c>
      <c r="F7087" s="21" t="s">
        <v>72</v>
      </c>
      <c r="G7087" s="21">
        <v>2</v>
      </c>
      <c r="H7087" s="21">
        <v>1</v>
      </c>
    </row>
    <row r="7088" spans="1:8" x14ac:dyDescent="0.25">
      <c r="A7088" s="21">
        <v>2035</v>
      </c>
      <c r="B7088" s="21">
        <v>6</v>
      </c>
      <c r="C7088" s="21">
        <v>3</v>
      </c>
      <c r="D7088" s="21" t="s">
        <v>79</v>
      </c>
      <c r="E7088" s="21" t="s">
        <v>74</v>
      </c>
      <c r="F7088" s="21" t="s">
        <v>72</v>
      </c>
      <c r="G7088" s="21">
        <v>4</v>
      </c>
      <c r="H7088" s="21">
        <v>1</v>
      </c>
    </row>
    <row r="7089" spans="1:8" x14ac:dyDescent="0.25">
      <c r="A7089" s="21">
        <v>2035</v>
      </c>
      <c r="B7089" s="21">
        <v>6</v>
      </c>
      <c r="C7089" s="21">
        <v>3</v>
      </c>
      <c r="D7089" s="21" t="s">
        <v>79</v>
      </c>
      <c r="E7089" s="21" t="s">
        <v>73</v>
      </c>
      <c r="F7089" s="21" t="s">
        <v>71</v>
      </c>
      <c r="G7089" s="21">
        <v>0</v>
      </c>
      <c r="H7089" s="21">
        <v>3</v>
      </c>
    </row>
    <row r="7090" spans="1:8" x14ac:dyDescent="0.25">
      <c r="A7090" s="21">
        <v>2035</v>
      </c>
      <c r="B7090" s="21">
        <v>6</v>
      </c>
      <c r="C7090" s="21">
        <v>3</v>
      </c>
      <c r="D7090" s="21" t="s">
        <v>79</v>
      </c>
      <c r="E7090" s="21" t="s">
        <v>73</v>
      </c>
      <c r="F7090" s="21" t="s">
        <v>71</v>
      </c>
      <c r="G7090" s="21">
        <v>1</v>
      </c>
      <c r="H7090" s="21">
        <v>88</v>
      </c>
    </row>
    <row r="7091" spans="1:8" x14ac:dyDescent="0.25">
      <c r="A7091" s="21">
        <v>2035</v>
      </c>
      <c r="B7091" s="21">
        <v>6</v>
      </c>
      <c r="C7091" s="21">
        <v>3</v>
      </c>
      <c r="D7091" s="21" t="s">
        <v>79</v>
      </c>
      <c r="E7091" s="21" t="s">
        <v>73</v>
      </c>
      <c r="F7091" s="21" t="s">
        <v>71</v>
      </c>
      <c r="G7091" s="21">
        <v>2</v>
      </c>
      <c r="H7091" s="21">
        <v>266</v>
      </c>
    </row>
    <row r="7092" spans="1:8" x14ac:dyDescent="0.25">
      <c r="A7092" s="21">
        <v>2035</v>
      </c>
      <c r="B7092" s="21">
        <v>6</v>
      </c>
      <c r="C7092" s="21">
        <v>3</v>
      </c>
      <c r="D7092" s="21" t="s">
        <v>79</v>
      </c>
      <c r="E7092" s="21" t="s">
        <v>73</v>
      </c>
      <c r="F7092" s="21" t="s">
        <v>71</v>
      </c>
      <c r="G7092" s="21">
        <v>3</v>
      </c>
      <c r="H7092" s="21">
        <v>139</v>
      </c>
    </row>
    <row r="7093" spans="1:8" x14ac:dyDescent="0.25">
      <c r="A7093" s="21">
        <v>2035</v>
      </c>
      <c r="B7093" s="21">
        <v>6</v>
      </c>
      <c r="C7093" s="21">
        <v>3</v>
      </c>
      <c r="D7093" s="21" t="s">
        <v>79</v>
      </c>
      <c r="E7093" s="21" t="s">
        <v>73</v>
      </c>
      <c r="F7093" s="21" t="s">
        <v>71</v>
      </c>
      <c r="G7093" s="21">
        <v>4</v>
      </c>
      <c r="H7093" s="21">
        <v>82</v>
      </c>
    </row>
    <row r="7094" spans="1:8" x14ac:dyDescent="0.25">
      <c r="A7094" s="21">
        <v>2035</v>
      </c>
      <c r="B7094" s="21">
        <v>6</v>
      </c>
      <c r="C7094" s="21">
        <v>3</v>
      </c>
      <c r="D7094" s="21" t="s">
        <v>79</v>
      </c>
      <c r="E7094" s="21" t="s">
        <v>73</v>
      </c>
      <c r="F7094" s="21" t="s">
        <v>72</v>
      </c>
      <c r="G7094" s="21">
        <v>0</v>
      </c>
      <c r="H7094" s="21">
        <v>1</v>
      </c>
    </row>
    <row r="7095" spans="1:8" x14ac:dyDescent="0.25">
      <c r="A7095" s="21">
        <v>2035</v>
      </c>
      <c r="B7095" s="21">
        <v>6</v>
      </c>
      <c r="C7095" s="21">
        <v>3</v>
      </c>
      <c r="D7095" s="21" t="s">
        <v>79</v>
      </c>
      <c r="E7095" s="21" t="s">
        <v>73</v>
      </c>
      <c r="F7095" s="21" t="s">
        <v>72</v>
      </c>
      <c r="G7095" s="21">
        <v>1</v>
      </c>
      <c r="H7095" s="21">
        <v>3</v>
      </c>
    </row>
    <row r="7096" spans="1:8" x14ac:dyDescent="0.25">
      <c r="A7096" s="21">
        <v>2035</v>
      </c>
      <c r="B7096" s="21">
        <v>6</v>
      </c>
      <c r="C7096" s="21">
        <v>3</v>
      </c>
      <c r="D7096" s="21" t="s">
        <v>79</v>
      </c>
      <c r="E7096" s="21" t="s">
        <v>73</v>
      </c>
      <c r="F7096" s="21" t="s">
        <v>72</v>
      </c>
      <c r="G7096" s="21">
        <v>2</v>
      </c>
      <c r="H7096" s="21">
        <v>12</v>
      </c>
    </row>
    <row r="7097" spans="1:8" x14ac:dyDescent="0.25">
      <c r="A7097" s="21">
        <v>2035</v>
      </c>
      <c r="B7097" s="21">
        <v>6</v>
      </c>
      <c r="C7097" s="21">
        <v>3</v>
      </c>
      <c r="D7097" s="21" t="s">
        <v>79</v>
      </c>
      <c r="E7097" s="21" t="s">
        <v>73</v>
      </c>
      <c r="F7097" s="21" t="s">
        <v>72</v>
      </c>
      <c r="G7097" s="21">
        <v>3</v>
      </c>
      <c r="H7097" s="21">
        <v>7</v>
      </c>
    </row>
    <row r="7098" spans="1:8" x14ac:dyDescent="0.25">
      <c r="A7098" s="21">
        <v>2035</v>
      </c>
      <c r="B7098" s="21">
        <v>6</v>
      </c>
      <c r="C7098" s="21">
        <v>3</v>
      </c>
      <c r="D7098" s="21" t="s">
        <v>79</v>
      </c>
      <c r="E7098" s="21" t="s">
        <v>73</v>
      </c>
      <c r="F7098" s="21" t="s">
        <v>72</v>
      </c>
      <c r="G7098" s="21">
        <v>4</v>
      </c>
      <c r="H7098" s="21">
        <v>4</v>
      </c>
    </row>
    <row r="7099" spans="1:8" x14ac:dyDescent="0.25">
      <c r="A7099" s="21">
        <v>2035</v>
      </c>
      <c r="B7099" s="21">
        <v>6</v>
      </c>
      <c r="C7099" s="21">
        <v>3</v>
      </c>
      <c r="D7099" s="21" t="s">
        <v>79</v>
      </c>
      <c r="E7099" s="21" t="s">
        <v>76</v>
      </c>
      <c r="F7099" s="21" t="s">
        <v>72</v>
      </c>
      <c r="G7099" s="21">
        <v>0</v>
      </c>
      <c r="H7099" s="21">
        <v>1</v>
      </c>
    </row>
    <row r="7100" spans="1:8" x14ac:dyDescent="0.25">
      <c r="A7100" s="21">
        <v>2035</v>
      </c>
      <c r="B7100" s="21">
        <v>6</v>
      </c>
      <c r="C7100" s="21">
        <v>3</v>
      </c>
      <c r="D7100" s="21" t="s">
        <v>79</v>
      </c>
      <c r="E7100" s="21" t="s">
        <v>76</v>
      </c>
      <c r="F7100" s="21" t="s">
        <v>72</v>
      </c>
      <c r="G7100" s="21">
        <v>2</v>
      </c>
      <c r="H7100" s="21">
        <v>2</v>
      </c>
    </row>
    <row r="7101" spans="1:8" x14ac:dyDescent="0.25">
      <c r="A7101" s="21">
        <v>2035</v>
      </c>
      <c r="B7101" s="21">
        <v>6</v>
      </c>
      <c r="C7101" s="21">
        <v>3</v>
      </c>
      <c r="D7101" s="21" t="s">
        <v>79</v>
      </c>
      <c r="E7101" s="21" t="s">
        <v>76</v>
      </c>
      <c r="F7101" s="21" t="s">
        <v>72</v>
      </c>
      <c r="G7101" s="21">
        <v>3</v>
      </c>
      <c r="H7101" s="21">
        <v>1</v>
      </c>
    </row>
    <row r="7102" spans="1:8" x14ac:dyDescent="0.25">
      <c r="A7102" s="21">
        <v>2035</v>
      </c>
      <c r="B7102" s="21">
        <v>6</v>
      </c>
      <c r="C7102" s="21">
        <v>3</v>
      </c>
      <c r="D7102" s="21" t="s">
        <v>78</v>
      </c>
      <c r="E7102" s="21" t="s">
        <v>70</v>
      </c>
      <c r="F7102" s="21" t="s">
        <v>71</v>
      </c>
      <c r="G7102" s="21">
        <v>0</v>
      </c>
      <c r="H7102" s="21">
        <v>3</v>
      </c>
    </row>
    <row r="7103" spans="1:8" x14ac:dyDescent="0.25">
      <c r="A7103" s="21">
        <v>2035</v>
      </c>
      <c r="B7103" s="21">
        <v>6</v>
      </c>
      <c r="C7103" s="21">
        <v>3</v>
      </c>
      <c r="D7103" s="21" t="s">
        <v>78</v>
      </c>
      <c r="E7103" s="21" t="s">
        <v>70</v>
      </c>
      <c r="F7103" s="21" t="s">
        <v>71</v>
      </c>
      <c r="G7103" s="21">
        <v>1</v>
      </c>
      <c r="H7103" s="21">
        <v>88</v>
      </c>
    </row>
    <row r="7104" spans="1:8" x14ac:dyDescent="0.25">
      <c r="A7104" s="21">
        <v>2035</v>
      </c>
      <c r="B7104" s="21">
        <v>6</v>
      </c>
      <c r="C7104" s="21">
        <v>3</v>
      </c>
      <c r="D7104" s="21" t="s">
        <v>78</v>
      </c>
      <c r="E7104" s="21" t="s">
        <v>70</v>
      </c>
      <c r="F7104" s="21" t="s">
        <v>71</v>
      </c>
      <c r="G7104" s="21">
        <v>2</v>
      </c>
      <c r="H7104" s="21">
        <v>271</v>
      </c>
    </row>
    <row r="7105" spans="1:8" x14ac:dyDescent="0.25">
      <c r="A7105" s="21">
        <v>2035</v>
      </c>
      <c r="B7105" s="21">
        <v>6</v>
      </c>
      <c r="C7105" s="21">
        <v>3</v>
      </c>
      <c r="D7105" s="21" t="s">
        <v>78</v>
      </c>
      <c r="E7105" s="21" t="s">
        <v>70</v>
      </c>
      <c r="F7105" s="21" t="s">
        <v>71</v>
      </c>
      <c r="G7105" s="21">
        <v>3</v>
      </c>
      <c r="H7105" s="21">
        <v>122</v>
      </c>
    </row>
    <row r="7106" spans="1:8" x14ac:dyDescent="0.25">
      <c r="A7106" s="21">
        <v>2035</v>
      </c>
      <c r="B7106" s="21">
        <v>6</v>
      </c>
      <c r="C7106" s="21">
        <v>3</v>
      </c>
      <c r="D7106" s="21" t="s">
        <v>78</v>
      </c>
      <c r="E7106" s="21" t="s">
        <v>70</v>
      </c>
      <c r="F7106" s="21" t="s">
        <v>71</v>
      </c>
      <c r="G7106" s="21">
        <v>4</v>
      </c>
      <c r="H7106" s="21">
        <v>82</v>
      </c>
    </row>
    <row r="7107" spans="1:8" x14ac:dyDescent="0.25">
      <c r="A7107" s="21">
        <v>2035</v>
      </c>
      <c r="B7107" s="21">
        <v>6</v>
      </c>
      <c r="C7107" s="21">
        <v>3</v>
      </c>
      <c r="D7107" s="21" t="s">
        <v>78</v>
      </c>
      <c r="E7107" s="21" t="s">
        <v>70</v>
      </c>
      <c r="F7107" s="21" t="s">
        <v>72</v>
      </c>
      <c r="G7107" s="21">
        <v>0</v>
      </c>
      <c r="H7107" s="21">
        <v>1</v>
      </c>
    </row>
    <row r="7108" spans="1:8" x14ac:dyDescent="0.25">
      <c r="A7108" s="21">
        <v>2035</v>
      </c>
      <c r="B7108" s="21">
        <v>6</v>
      </c>
      <c r="C7108" s="21">
        <v>3</v>
      </c>
      <c r="D7108" s="21" t="s">
        <v>78</v>
      </c>
      <c r="E7108" s="21" t="s">
        <v>70</v>
      </c>
      <c r="F7108" s="21" t="s">
        <v>72</v>
      </c>
      <c r="G7108" s="21">
        <v>1</v>
      </c>
      <c r="H7108" s="21">
        <v>126</v>
      </c>
    </row>
    <row r="7109" spans="1:8" x14ac:dyDescent="0.25">
      <c r="A7109" s="21">
        <v>2035</v>
      </c>
      <c r="B7109" s="21">
        <v>6</v>
      </c>
      <c r="C7109" s="21">
        <v>3</v>
      </c>
      <c r="D7109" s="21" t="s">
        <v>78</v>
      </c>
      <c r="E7109" s="21" t="s">
        <v>70</v>
      </c>
      <c r="F7109" s="21" t="s">
        <v>72</v>
      </c>
      <c r="G7109" s="21">
        <v>2</v>
      </c>
      <c r="H7109" s="21">
        <v>379</v>
      </c>
    </row>
    <row r="7110" spans="1:8" x14ac:dyDescent="0.25">
      <c r="A7110" s="21">
        <v>2035</v>
      </c>
      <c r="B7110" s="21">
        <v>6</v>
      </c>
      <c r="C7110" s="21">
        <v>3</v>
      </c>
      <c r="D7110" s="21" t="s">
        <v>78</v>
      </c>
      <c r="E7110" s="21" t="s">
        <v>70</v>
      </c>
      <c r="F7110" s="21" t="s">
        <v>72</v>
      </c>
      <c r="G7110" s="21">
        <v>3</v>
      </c>
      <c r="H7110" s="21">
        <v>230</v>
      </c>
    </row>
    <row r="7111" spans="1:8" x14ac:dyDescent="0.25">
      <c r="A7111" s="21">
        <v>2035</v>
      </c>
      <c r="B7111" s="21">
        <v>6</v>
      </c>
      <c r="C7111" s="21">
        <v>3</v>
      </c>
      <c r="D7111" s="21" t="s">
        <v>78</v>
      </c>
      <c r="E7111" s="21" t="s">
        <v>70</v>
      </c>
      <c r="F7111" s="21" t="s">
        <v>72</v>
      </c>
      <c r="G7111" s="21">
        <v>4</v>
      </c>
      <c r="H7111" s="21">
        <v>98</v>
      </c>
    </row>
    <row r="7112" spans="1:8" x14ac:dyDescent="0.25">
      <c r="A7112" s="21">
        <v>2035</v>
      </c>
      <c r="B7112" s="21">
        <v>6</v>
      </c>
      <c r="C7112" s="21">
        <v>3</v>
      </c>
      <c r="D7112" s="21" t="s">
        <v>78</v>
      </c>
      <c r="E7112" s="21" t="s">
        <v>74</v>
      </c>
      <c r="F7112" s="21" t="s">
        <v>71</v>
      </c>
      <c r="G7112" s="21">
        <v>1</v>
      </c>
      <c r="H7112" s="21">
        <v>3</v>
      </c>
    </row>
    <row r="7113" spans="1:8" x14ac:dyDescent="0.25">
      <c r="A7113" s="21">
        <v>2035</v>
      </c>
      <c r="B7113" s="21">
        <v>6</v>
      </c>
      <c r="C7113" s="21">
        <v>3</v>
      </c>
      <c r="D7113" s="21" t="s">
        <v>78</v>
      </c>
      <c r="E7113" s="21" t="s">
        <v>74</v>
      </c>
      <c r="F7113" s="21" t="s">
        <v>72</v>
      </c>
      <c r="G7113" s="21">
        <v>4</v>
      </c>
      <c r="H7113" s="21">
        <v>1</v>
      </c>
    </row>
    <row r="7114" spans="1:8" x14ac:dyDescent="0.25">
      <c r="A7114" s="21">
        <v>2035</v>
      </c>
      <c r="B7114" s="21">
        <v>6</v>
      </c>
      <c r="C7114" s="21">
        <v>3</v>
      </c>
      <c r="D7114" s="21" t="s">
        <v>78</v>
      </c>
      <c r="E7114" s="21" t="s">
        <v>73</v>
      </c>
      <c r="F7114" s="21" t="s">
        <v>71</v>
      </c>
      <c r="G7114" s="21">
        <v>0</v>
      </c>
      <c r="H7114" s="21">
        <v>2</v>
      </c>
    </row>
    <row r="7115" spans="1:8" x14ac:dyDescent="0.25">
      <c r="A7115" s="21">
        <v>2035</v>
      </c>
      <c r="B7115" s="21">
        <v>6</v>
      </c>
      <c r="C7115" s="21">
        <v>3</v>
      </c>
      <c r="D7115" s="21" t="s">
        <v>78</v>
      </c>
      <c r="E7115" s="21" t="s">
        <v>73</v>
      </c>
      <c r="F7115" s="21" t="s">
        <v>71</v>
      </c>
      <c r="G7115" s="21">
        <v>1</v>
      </c>
      <c r="H7115" s="21">
        <v>160</v>
      </c>
    </row>
    <row r="7116" spans="1:8" x14ac:dyDescent="0.25">
      <c r="A7116" s="21">
        <v>2035</v>
      </c>
      <c r="B7116" s="21">
        <v>6</v>
      </c>
      <c r="C7116" s="21">
        <v>3</v>
      </c>
      <c r="D7116" s="21" t="s">
        <v>78</v>
      </c>
      <c r="E7116" s="21" t="s">
        <v>73</v>
      </c>
      <c r="F7116" s="21" t="s">
        <v>71</v>
      </c>
      <c r="G7116" s="21">
        <v>2</v>
      </c>
      <c r="H7116" s="21">
        <v>387</v>
      </c>
    </row>
    <row r="7117" spans="1:8" x14ac:dyDescent="0.25">
      <c r="A7117" s="21">
        <v>2035</v>
      </c>
      <c r="B7117" s="21">
        <v>6</v>
      </c>
      <c r="C7117" s="21">
        <v>3</v>
      </c>
      <c r="D7117" s="21" t="s">
        <v>78</v>
      </c>
      <c r="E7117" s="21" t="s">
        <v>73</v>
      </c>
      <c r="F7117" s="21" t="s">
        <v>71</v>
      </c>
      <c r="G7117" s="21">
        <v>3</v>
      </c>
      <c r="H7117" s="21">
        <v>221</v>
      </c>
    </row>
    <row r="7118" spans="1:8" x14ac:dyDescent="0.25">
      <c r="A7118" s="21">
        <v>2035</v>
      </c>
      <c r="B7118" s="21">
        <v>6</v>
      </c>
      <c r="C7118" s="21">
        <v>3</v>
      </c>
      <c r="D7118" s="21" t="s">
        <v>78</v>
      </c>
      <c r="E7118" s="21" t="s">
        <v>73</v>
      </c>
      <c r="F7118" s="21" t="s">
        <v>71</v>
      </c>
      <c r="G7118" s="21">
        <v>4</v>
      </c>
      <c r="H7118" s="21">
        <v>141</v>
      </c>
    </row>
    <row r="7119" spans="1:8" x14ac:dyDescent="0.25">
      <c r="A7119" s="21">
        <v>2035</v>
      </c>
      <c r="B7119" s="21">
        <v>6</v>
      </c>
      <c r="C7119" s="21">
        <v>3</v>
      </c>
      <c r="D7119" s="21" t="s">
        <v>78</v>
      </c>
      <c r="E7119" s="21" t="s">
        <v>73</v>
      </c>
      <c r="F7119" s="21" t="s">
        <v>72</v>
      </c>
      <c r="G7119" s="21">
        <v>0</v>
      </c>
      <c r="H7119" s="21">
        <v>4</v>
      </c>
    </row>
    <row r="7120" spans="1:8" x14ac:dyDescent="0.25">
      <c r="A7120" s="21">
        <v>2035</v>
      </c>
      <c r="B7120" s="21">
        <v>6</v>
      </c>
      <c r="C7120" s="21">
        <v>3</v>
      </c>
      <c r="D7120" s="21" t="s">
        <v>78</v>
      </c>
      <c r="E7120" s="21" t="s">
        <v>73</v>
      </c>
      <c r="F7120" s="21" t="s">
        <v>72</v>
      </c>
      <c r="G7120" s="21">
        <v>1</v>
      </c>
      <c r="H7120" s="21">
        <v>5</v>
      </c>
    </row>
    <row r="7121" spans="1:8" x14ac:dyDescent="0.25">
      <c r="A7121" s="21">
        <v>2035</v>
      </c>
      <c r="B7121" s="21">
        <v>6</v>
      </c>
      <c r="C7121" s="21">
        <v>3</v>
      </c>
      <c r="D7121" s="21" t="s">
        <v>78</v>
      </c>
      <c r="E7121" s="21" t="s">
        <v>73</v>
      </c>
      <c r="F7121" s="21" t="s">
        <v>72</v>
      </c>
      <c r="G7121" s="21">
        <v>2</v>
      </c>
      <c r="H7121" s="21">
        <v>32</v>
      </c>
    </row>
    <row r="7122" spans="1:8" x14ac:dyDescent="0.25">
      <c r="A7122" s="21">
        <v>2035</v>
      </c>
      <c r="B7122" s="21">
        <v>6</v>
      </c>
      <c r="C7122" s="21">
        <v>3</v>
      </c>
      <c r="D7122" s="21" t="s">
        <v>78</v>
      </c>
      <c r="E7122" s="21" t="s">
        <v>73</v>
      </c>
      <c r="F7122" s="21" t="s">
        <v>72</v>
      </c>
      <c r="G7122" s="21">
        <v>3</v>
      </c>
      <c r="H7122" s="21">
        <v>20</v>
      </c>
    </row>
    <row r="7123" spans="1:8" x14ac:dyDescent="0.25">
      <c r="A7123" s="21">
        <v>2035</v>
      </c>
      <c r="B7123" s="21">
        <v>6</v>
      </c>
      <c r="C7123" s="21">
        <v>3</v>
      </c>
      <c r="D7123" s="21" t="s">
        <v>78</v>
      </c>
      <c r="E7123" s="21" t="s">
        <v>73</v>
      </c>
      <c r="F7123" s="21" t="s">
        <v>72</v>
      </c>
      <c r="G7123" s="21">
        <v>4</v>
      </c>
      <c r="H7123" s="21">
        <v>22</v>
      </c>
    </row>
    <row r="7124" spans="1:8" x14ac:dyDescent="0.25">
      <c r="A7124" s="21">
        <v>2035</v>
      </c>
      <c r="B7124" s="21">
        <v>6</v>
      </c>
      <c r="C7124" s="21">
        <v>3</v>
      </c>
      <c r="D7124" s="21" t="s">
        <v>78</v>
      </c>
      <c r="E7124" s="21" t="s">
        <v>76</v>
      </c>
      <c r="F7124" s="21" t="s">
        <v>71</v>
      </c>
      <c r="G7124" s="21">
        <v>2</v>
      </c>
      <c r="H7124" s="21">
        <v>2</v>
      </c>
    </row>
    <row r="7125" spans="1:8" x14ac:dyDescent="0.25">
      <c r="A7125" s="21">
        <v>2035</v>
      </c>
      <c r="B7125" s="21">
        <v>6</v>
      </c>
      <c r="C7125" s="21">
        <v>3</v>
      </c>
      <c r="D7125" s="21" t="s">
        <v>78</v>
      </c>
      <c r="E7125" s="21" t="s">
        <v>76</v>
      </c>
      <c r="F7125" s="21" t="s">
        <v>72</v>
      </c>
      <c r="G7125" s="21">
        <v>0</v>
      </c>
      <c r="H7125" s="21">
        <v>1</v>
      </c>
    </row>
    <row r="7126" spans="1:8" x14ac:dyDescent="0.25">
      <c r="A7126" s="21">
        <v>2035</v>
      </c>
      <c r="B7126" s="21">
        <v>6</v>
      </c>
      <c r="C7126" s="21">
        <v>3</v>
      </c>
      <c r="D7126" s="21" t="s">
        <v>78</v>
      </c>
      <c r="E7126" s="21" t="s">
        <v>76</v>
      </c>
      <c r="F7126" s="21" t="s">
        <v>72</v>
      </c>
      <c r="G7126" s="21">
        <v>2</v>
      </c>
      <c r="H7126" s="21">
        <v>3</v>
      </c>
    </row>
    <row r="7127" spans="1:8" x14ac:dyDescent="0.25">
      <c r="A7127" s="21">
        <v>2035</v>
      </c>
      <c r="B7127" s="21">
        <v>6</v>
      </c>
      <c r="C7127" s="21">
        <v>3</v>
      </c>
      <c r="D7127" s="21" t="s">
        <v>78</v>
      </c>
      <c r="E7127" s="21" t="s">
        <v>76</v>
      </c>
      <c r="F7127" s="21" t="s">
        <v>72</v>
      </c>
      <c r="G7127" s="21">
        <v>3</v>
      </c>
      <c r="H7127" s="21">
        <v>1</v>
      </c>
    </row>
    <row r="7128" spans="1:8" x14ac:dyDescent="0.25">
      <c r="A7128" s="21">
        <v>2035</v>
      </c>
      <c r="B7128" s="21">
        <v>6</v>
      </c>
      <c r="C7128" s="21">
        <v>4</v>
      </c>
      <c r="D7128" s="21" t="s">
        <v>75</v>
      </c>
      <c r="E7128" s="21" t="s">
        <v>70</v>
      </c>
      <c r="F7128" s="21" t="s">
        <v>71</v>
      </c>
      <c r="G7128" s="21">
        <v>1</v>
      </c>
      <c r="H7128" s="21">
        <v>5</v>
      </c>
    </row>
    <row r="7129" spans="1:8" x14ac:dyDescent="0.25">
      <c r="A7129" s="21">
        <v>2035</v>
      </c>
      <c r="B7129" s="21">
        <v>6</v>
      </c>
      <c r="C7129" s="21">
        <v>4</v>
      </c>
      <c r="D7129" s="21" t="s">
        <v>75</v>
      </c>
      <c r="E7129" s="21" t="s">
        <v>70</v>
      </c>
      <c r="F7129" s="21" t="s">
        <v>71</v>
      </c>
      <c r="G7129" s="21">
        <v>2</v>
      </c>
      <c r="H7129" s="21">
        <v>25</v>
      </c>
    </row>
    <row r="7130" spans="1:8" x14ac:dyDescent="0.25">
      <c r="A7130" s="21">
        <v>2035</v>
      </c>
      <c r="B7130" s="21">
        <v>6</v>
      </c>
      <c r="C7130" s="21">
        <v>4</v>
      </c>
      <c r="D7130" s="21" t="s">
        <v>75</v>
      </c>
      <c r="E7130" s="21" t="s">
        <v>70</v>
      </c>
      <c r="F7130" s="21" t="s">
        <v>71</v>
      </c>
      <c r="G7130" s="21">
        <v>3</v>
      </c>
      <c r="H7130" s="21">
        <v>16</v>
      </c>
    </row>
    <row r="7131" spans="1:8" x14ac:dyDescent="0.25">
      <c r="A7131" s="21">
        <v>2035</v>
      </c>
      <c r="B7131" s="21">
        <v>6</v>
      </c>
      <c r="C7131" s="21">
        <v>4</v>
      </c>
      <c r="D7131" s="21" t="s">
        <v>75</v>
      </c>
      <c r="E7131" s="21" t="s">
        <v>70</v>
      </c>
      <c r="F7131" s="21" t="s">
        <v>71</v>
      </c>
      <c r="G7131" s="21">
        <v>4</v>
      </c>
      <c r="H7131" s="21">
        <v>2</v>
      </c>
    </row>
    <row r="7132" spans="1:8" x14ac:dyDescent="0.25">
      <c r="A7132" s="21">
        <v>2035</v>
      </c>
      <c r="B7132" s="21">
        <v>6</v>
      </c>
      <c r="C7132" s="21">
        <v>4</v>
      </c>
      <c r="D7132" s="21" t="s">
        <v>75</v>
      </c>
      <c r="E7132" s="21" t="s">
        <v>70</v>
      </c>
      <c r="F7132" s="21" t="s">
        <v>72</v>
      </c>
      <c r="G7132" s="21">
        <v>1</v>
      </c>
      <c r="H7132" s="21">
        <v>2</v>
      </c>
    </row>
    <row r="7133" spans="1:8" x14ac:dyDescent="0.25">
      <c r="A7133" s="21">
        <v>2035</v>
      </c>
      <c r="B7133" s="21">
        <v>6</v>
      </c>
      <c r="C7133" s="21">
        <v>4</v>
      </c>
      <c r="D7133" s="21" t="s">
        <v>75</v>
      </c>
      <c r="E7133" s="21" t="s">
        <v>70</v>
      </c>
      <c r="F7133" s="21" t="s">
        <v>72</v>
      </c>
      <c r="G7133" s="21">
        <v>2</v>
      </c>
      <c r="H7133" s="21">
        <v>14</v>
      </c>
    </row>
    <row r="7134" spans="1:8" x14ac:dyDescent="0.25">
      <c r="A7134" s="21">
        <v>2035</v>
      </c>
      <c r="B7134" s="21">
        <v>6</v>
      </c>
      <c r="C7134" s="21">
        <v>4</v>
      </c>
      <c r="D7134" s="21" t="s">
        <v>75</v>
      </c>
      <c r="E7134" s="21" t="s">
        <v>70</v>
      </c>
      <c r="F7134" s="21" t="s">
        <v>72</v>
      </c>
      <c r="G7134" s="21">
        <v>3</v>
      </c>
      <c r="H7134" s="21">
        <v>15</v>
      </c>
    </row>
    <row r="7135" spans="1:8" x14ac:dyDescent="0.25">
      <c r="A7135" s="21">
        <v>2035</v>
      </c>
      <c r="B7135" s="21">
        <v>6</v>
      </c>
      <c r="C7135" s="21">
        <v>4</v>
      </c>
      <c r="D7135" s="21" t="s">
        <v>75</v>
      </c>
      <c r="E7135" s="21" t="s">
        <v>70</v>
      </c>
      <c r="F7135" s="21" t="s">
        <v>72</v>
      </c>
      <c r="G7135" s="21">
        <v>4</v>
      </c>
      <c r="H7135" s="21">
        <v>4</v>
      </c>
    </row>
    <row r="7136" spans="1:8" x14ac:dyDescent="0.25">
      <c r="A7136" s="21">
        <v>2035</v>
      </c>
      <c r="B7136" s="21">
        <v>6</v>
      </c>
      <c r="C7136" s="21">
        <v>4</v>
      </c>
      <c r="D7136" s="21" t="s">
        <v>75</v>
      </c>
      <c r="E7136" s="21" t="s">
        <v>73</v>
      </c>
      <c r="F7136" s="21" t="s">
        <v>71</v>
      </c>
      <c r="G7136" s="21">
        <v>1</v>
      </c>
      <c r="H7136" s="21">
        <v>20</v>
      </c>
    </row>
    <row r="7137" spans="1:8" x14ac:dyDescent="0.25">
      <c r="A7137" s="21">
        <v>2035</v>
      </c>
      <c r="B7137" s="21">
        <v>6</v>
      </c>
      <c r="C7137" s="21">
        <v>4</v>
      </c>
      <c r="D7137" s="21" t="s">
        <v>75</v>
      </c>
      <c r="E7137" s="21" t="s">
        <v>73</v>
      </c>
      <c r="F7137" s="21" t="s">
        <v>71</v>
      </c>
      <c r="G7137" s="21">
        <v>2</v>
      </c>
      <c r="H7137" s="21">
        <v>61</v>
      </c>
    </row>
    <row r="7138" spans="1:8" x14ac:dyDescent="0.25">
      <c r="A7138" s="21">
        <v>2035</v>
      </c>
      <c r="B7138" s="21">
        <v>6</v>
      </c>
      <c r="C7138" s="21">
        <v>4</v>
      </c>
      <c r="D7138" s="21" t="s">
        <v>75</v>
      </c>
      <c r="E7138" s="21" t="s">
        <v>73</v>
      </c>
      <c r="F7138" s="21" t="s">
        <v>71</v>
      </c>
      <c r="G7138" s="21">
        <v>3</v>
      </c>
      <c r="H7138" s="21">
        <v>19</v>
      </c>
    </row>
    <row r="7139" spans="1:8" x14ac:dyDescent="0.25">
      <c r="A7139" s="21">
        <v>2035</v>
      </c>
      <c r="B7139" s="21">
        <v>6</v>
      </c>
      <c r="C7139" s="21">
        <v>4</v>
      </c>
      <c r="D7139" s="21" t="s">
        <v>75</v>
      </c>
      <c r="E7139" s="21" t="s">
        <v>73</v>
      </c>
      <c r="F7139" s="21" t="s">
        <v>71</v>
      </c>
      <c r="G7139" s="21">
        <v>4</v>
      </c>
      <c r="H7139" s="21">
        <v>10</v>
      </c>
    </row>
    <row r="7140" spans="1:8" x14ac:dyDescent="0.25">
      <c r="A7140" s="21">
        <v>2035</v>
      </c>
      <c r="B7140" s="21">
        <v>6</v>
      </c>
      <c r="C7140" s="21">
        <v>4</v>
      </c>
      <c r="D7140" s="21" t="s">
        <v>75</v>
      </c>
      <c r="E7140" s="21" t="s">
        <v>76</v>
      </c>
      <c r="F7140" s="21" t="s">
        <v>72</v>
      </c>
      <c r="G7140" s="21">
        <v>4</v>
      </c>
      <c r="H7140" s="21">
        <v>2</v>
      </c>
    </row>
    <row r="7141" spans="1:8" x14ac:dyDescent="0.25">
      <c r="A7141" s="21">
        <v>2035</v>
      </c>
      <c r="B7141" s="21">
        <v>6</v>
      </c>
      <c r="C7141" s="21">
        <v>4</v>
      </c>
      <c r="D7141" s="21" t="s">
        <v>69</v>
      </c>
      <c r="E7141" s="21" t="s">
        <v>70</v>
      </c>
      <c r="F7141" s="21" t="s">
        <v>71</v>
      </c>
      <c r="G7141" s="21">
        <v>2</v>
      </c>
      <c r="H7141" s="21">
        <v>3</v>
      </c>
    </row>
    <row r="7142" spans="1:8" x14ac:dyDescent="0.25">
      <c r="A7142" s="21">
        <v>2035</v>
      </c>
      <c r="B7142" s="21">
        <v>6</v>
      </c>
      <c r="C7142" s="21">
        <v>4</v>
      </c>
      <c r="D7142" s="21" t="s">
        <v>69</v>
      </c>
      <c r="E7142" s="21" t="s">
        <v>70</v>
      </c>
      <c r="F7142" s="21" t="s">
        <v>71</v>
      </c>
      <c r="G7142" s="21">
        <v>3</v>
      </c>
      <c r="H7142" s="21">
        <v>1</v>
      </c>
    </row>
    <row r="7143" spans="1:8" x14ac:dyDescent="0.25">
      <c r="A7143" s="21">
        <v>2035</v>
      </c>
      <c r="B7143" s="21">
        <v>6</v>
      </c>
      <c r="C7143" s="21">
        <v>4</v>
      </c>
      <c r="D7143" s="21" t="s">
        <v>69</v>
      </c>
      <c r="E7143" s="21" t="s">
        <v>70</v>
      </c>
      <c r="F7143" s="21" t="s">
        <v>72</v>
      </c>
      <c r="G7143" s="21">
        <v>1</v>
      </c>
      <c r="H7143" s="21">
        <v>4</v>
      </c>
    </row>
    <row r="7144" spans="1:8" x14ac:dyDescent="0.25">
      <c r="A7144" s="21">
        <v>2035</v>
      </c>
      <c r="B7144" s="21">
        <v>6</v>
      </c>
      <c r="C7144" s="21">
        <v>4</v>
      </c>
      <c r="D7144" s="21" t="s">
        <v>69</v>
      </c>
      <c r="E7144" s="21" t="s">
        <v>70</v>
      </c>
      <c r="F7144" s="21" t="s">
        <v>72</v>
      </c>
      <c r="G7144" s="21">
        <v>2</v>
      </c>
      <c r="H7144" s="21">
        <v>41</v>
      </c>
    </row>
    <row r="7145" spans="1:8" x14ac:dyDescent="0.25">
      <c r="A7145" s="21">
        <v>2035</v>
      </c>
      <c r="B7145" s="21">
        <v>6</v>
      </c>
      <c r="C7145" s="21">
        <v>4</v>
      </c>
      <c r="D7145" s="21" t="s">
        <v>69</v>
      </c>
      <c r="E7145" s="21" t="s">
        <v>70</v>
      </c>
      <c r="F7145" s="21" t="s">
        <v>72</v>
      </c>
      <c r="G7145" s="21">
        <v>3</v>
      </c>
      <c r="H7145" s="21">
        <v>23</v>
      </c>
    </row>
    <row r="7146" spans="1:8" x14ac:dyDescent="0.25">
      <c r="A7146" s="21">
        <v>2035</v>
      </c>
      <c r="B7146" s="21">
        <v>6</v>
      </c>
      <c r="C7146" s="21">
        <v>4</v>
      </c>
      <c r="D7146" s="21" t="s">
        <v>69</v>
      </c>
      <c r="E7146" s="21" t="s">
        <v>70</v>
      </c>
      <c r="F7146" s="21" t="s">
        <v>72</v>
      </c>
      <c r="G7146" s="21">
        <v>4</v>
      </c>
      <c r="H7146" s="21">
        <v>13</v>
      </c>
    </row>
    <row r="7147" spans="1:8" x14ac:dyDescent="0.25">
      <c r="A7147" s="21">
        <v>2035</v>
      </c>
      <c r="B7147" s="21">
        <v>6</v>
      </c>
      <c r="C7147" s="21">
        <v>4</v>
      </c>
      <c r="D7147" s="21" t="s">
        <v>69</v>
      </c>
      <c r="E7147" s="21" t="s">
        <v>73</v>
      </c>
      <c r="F7147" s="21" t="s">
        <v>71</v>
      </c>
      <c r="G7147" s="21">
        <v>1</v>
      </c>
      <c r="H7147" s="21">
        <v>2</v>
      </c>
    </row>
    <row r="7148" spans="1:8" x14ac:dyDescent="0.25">
      <c r="A7148" s="21">
        <v>2035</v>
      </c>
      <c r="B7148" s="21">
        <v>6</v>
      </c>
      <c r="C7148" s="21">
        <v>4</v>
      </c>
      <c r="D7148" s="21" t="s">
        <v>69</v>
      </c>
      <c r="E7148" s="21" t="s">
        <v>73</v>
      </c>
      <c r="F7148" s="21" t="s">
        <v>71</v>
      </c>
      <c r="G7148" s="21">
        <v>2</v>
      </c>
      <c r="H7148" s="21">
        <v>5</v>
      </c>
    </row>
    <row r="7149" spans="1:8" x14ac:dyDescent="0.25">
      <c r="A7149" s="21">
        <v>2035</v>
      </c>
      <c r="B7149" s="21">
        <v>6</v>
      </c>
      <c r="C7149" s="21">
        <v>4</v>
      </c>
      <c r="D7149" s="21" t="s">
        <v>69</v>
      </c>
      <c r="E7149" s="21" t="s">
        <v>73</v>
      </c>
      <c r="F7149" s="21" t="s">
        <v>71</v>
      </c>
      <c r="G7149" s="21">
        <v>3</v>
      </c>
      <c r="H7149" s="21">
        <v>1</v>
      </c>
    </row>
    <row r="7150" spans="1:8" x14ac:dyDescent="0.25">
      <c r="A7150" s="21">
        <v>2035</v>
      </c>
      <c r="B7150" s="21">
        <v>6</v>
      </c>
      <c r="C7150" s="21">
        <v>4</v>
      </c>
      <c r="D7150" s="21" t="s">
        <v>69</v>
      </c>
      <c r="E7150" s="21" t="s">
        <v>73</v>
      </c>
      <c r="F7150" s="21" t="s">
        <v>71</v>
      </c>
      <c r="G7150" s="21">
        <v>4</v>
      </c>
      <c r="H7150" s="21">
        <v>3</v>
      </c>
    </row>
    <row r="7151" spans="1:8" x14ac:dyDescent="0.25">
      <c r="A7151" s="21">
        <v>2035</v>
      </c>
      <c r="B7151" s="21">
        <v>6</v>
      </c>
      <c r="C7151" s="21">
        <v>4</v>
      </c>
      <c r="D7151" s="21" t="s">
        <v>69</v>
      </c>
      <c r="E7151" s="21" t="s">
        <v>73</v>
      </c>
      <c r="F7151" s="21" t="s">
        <v>72</v>
      </c>
      <c r="G7151" s="21">
        <v>2</v>
      </c>
      <c r="H7151" s="21">
        <v>4</v>
      </c>
    </row>
    <row r="7152" spans="1:8" x14ac:dyDescent="0.25">
      <c r="A7152" s="21">
        <v>2035</v>
      </c>
      <c r="B7152" s="21">
        <v>6</v>
      </c>
      <c r="C7152" s="21">
        <v>4</v>
      </c>
      <c r="D7152" s="21" t="s">
        <v>69</v>
      </c>
      <c r="E7152" s="21" t="s">
        <v>76</v>
      </c>
      <c r="F7152" s="21" t="s">
        <v>72</v>
      </c>
      <c r="G7152" s="21">
        <v>1</v>
      </c>
      <c r="H7152" s="21">
        <v>1</v>
      </c>
    </row>
    <row r="7153" spans="1:8" x14ac:dyDescent="0.25">
      <c r="A7153" s="21">
        <v>2035</v>
      </c>
      <c r="B7153" s="21">
        <v>6</v>
      </c>
      <c r="C7153" s="21">
        <v>4</v>
      </c>
      <c r="D7153" s="21" t="s">
        <v>77</v>
      </c>
      <c r="E7153" s="21" t="s">
        <v>70</v>
      </c>
      <c r="F7153" s="21" t="s">
        <v>71</v>
      </c>
      <c r="G7153" s="21">
        <v>0</v>
      </c>
      <c r="H7153" s="21">
        <v>1</v>
      </c>
    </row>
    <row r="7154" spans="1:8" x14ac:dyDescent="0.25">
      <c r="A7154" s="21">
        <v>2035</v>
      </c>
      <c r="B7154" s="21">
        <v>6</v>
      </c>
      <c r="C7154" s="21">
        <v>4</v>
      </c>
      <c r="D7154" s="21" t="s">
        <v>77</v>
      </c>
      <c r="E7154" s="21" t="s">
        <v>70</v>
      </c>
      <c r="F7154" s="21" t="s">
        <v>71</v>
      </c>
      <c r="G7154" s="21">
        <v>1</v>
      </c>
      <c r="H7154" s="21">
        <v>13</v>
      </c>
    </row>
    <row r="7155" spans="1:8" x14ac:dyDescent="0.25">
      <c r="A7155" s="21">
        <v>2035</v>
      </c>
      <c r="B7155" s="21">
        <v>6</v>
      </c>
      <c r="C7155" s="21">
        <v>4</v>
      </c>
      <c r="D7155" s="21" t="s">
        <v>77</v>
      </c>
      <c r="E7155" s="21" t="s">
        <v>70</v>
      </c>
      <c r="F7155" s="21" t="s">
        <v>71</v>
      </c>
      <c r="G7155" s="21">
        <v>2</v>
      </c>
      <c r="H7155" s="21">
        <v>45</v>
      </c>
    </row>
    <row r="7156" spans="1:8" x14ac:dyDescent="0.25">
      <c r="A7156" s="21">
        <v>2035</v>
      </c>
      <c r="B7156" s="21">
        <v>6</v>
      </c>
      <c r="C7156" s="21">
        <v>4</v>
      </c>
      <c r="D7156" s="21" t="s">
        <v>77</v>
      </c>
      <c r="E7156" s="21" t="s">
        <v>70</v>
      </c>
      <c r="F7156" s="21" t="s">
        <v>71</v>
      </c>
      <c r="G7156" s="21">
        <v>3</v>
      </c>
      <c r="H7156" s="21">
        <v>25</v>
      </c>
    </row>
    <row r="7157" spans="1:8" x14ac:dyDescent="0.25">
      <c r="A7157" s="21">
        <v>2035</v>
      </c>
      <c r="B7157" s="21">
        <v>6</v>
      </c>
      <c r="C7157" s="21">
        <v>4</v>
      </c>
      <c r="D7157" s="21" t="s">
        <v>77</v>
      </c>
      <c r="E7157" s="21" t="s">
        <v>70</v>
      </c>
      <c r="F7157" s="21" t="s">
        <v>71</v>
      </c>
      <c r="G7157" s="21">
        <v>4</v>
      </c>
      <c r="H7157" s="21">
        <v>13</v>
      </c>
    </row>
    <row r="7158" spans="1:8" x14ac:dyDescent="0.25">
      <c r="A7158" s="21">
        <v>2035</v>
      </c>
      <c r="B7158" s="21">
        <v>6</v>
      </c>
      <c r="C7158" s="21">
        <v>4</v>
      </c>
      <c r="D7158" s="21" t="s">
        <v>77</v>
      </c>
      <c r="E7158" s="21" t="s">
        <v>70</v>
      </c>
      <c r="F7158" s="21" t="s">
        <v>72</v>
      </c>
      <c r="G7158" s="21">
        <v>1</v>
      </c>
      <c r="H7158" s="21">
        <v>2</v>
      </c>
    </row>
    <row r="7159" spans="1:8" x14ac:dyDescent="0.25">
      <c r="A7159" s="21">
        <v>2035</v>
      </c>
      <c r="B7159" s="21">
        <v>6</v>
      </c>
      <c r="C7159" s="21">
        <v>4</v>
      </c>
      <c r="D7159" s="21" t="s">
        <v>77</v>
      </c>
      <c r="E7159" s="21" t="s">
        <v>70</v>
      </c>
      <c r="F7159" s="21" t="s">
        <v>72</v>
      </c>
      <c r="G7159" s="21">
        <v>2</v>
      </c>
      <c r="H7159" s="21">
        <v>4</v>
      </c>
    </row>
    <row r="7160" spans="1:8" x14ac:dyDescent="0.25">
      <c r="A7160" s="21">
        <v>2035</v>
      </c>
      <c r="B7160" s="21">
        <v>6</v>
      </c>
      <c r="C7160" s="21">
        <v>4</v>
      </c>
      <c r="D7160" s="21" t="s">
        <v>77</v>
      </c>
      <c r="E7160" s="21" t="s">
        <v>70</v>
      </c>
      <c r="F7160" s="21" t="s">
        <v>72</v>
      </c>
      <c r="G7160" s="21">
        <v>3</v>
      </c>
      <c r="H7160" s="21">
        <v>3</v>
      </c>
    </row>
    <row r="7161" spans="1:8" x14ac:dyDescent="0.25">
      <c r="A7161" s="21">
        <v>2035</v>
      </c>
      <c r="B7161" s="21">
        <v>6</v>
      </c>
      <c r="C7161" s="21">
        <v>4</v>
      </c>
      <c r="D7161" s="21" t="s">
        <v>77</v>
      </c>
      <c r="E7161" s="21" t="s">
        <v>70</v>
      </c>
      <c r="F7161" s="21" t="s">
        <v>72</v>
      </c>
      <c r="G7161" s="21">
        <v>4</v>
      </c>
      <c r="H7161" s="21">
        <v>1</v>
      </c>
    </row>
    <row r="7162" spans="1:8" x14ac:dyDescent="0.25">
      <c r="A7162" s="21">
        <v>2035</v>
      </c>
      <c r="B7162" s="21">
        <v>6</v>
      </c>
      <c r="C7162" s="21">
        <v>4</v>
      </c>
      <c r="D7162" s="21" t="s">
        <v>77</v>
      </c>
      <c r="E7162" s="21" t="s">
        <v>73</v>
      </c>
      <c r="F7162" s="21" t="s">
        <v>71</v>
      </c>
      <c r="G7162" s="21">
        <v>0</v>
      </c>
      <c r="H7162" s="21">
        <v>1</v>
      </c>
    </row>
    <row r="7163" spans="1:8" x14ac:dyDescent="0.25">
      <c r="A7163" s="21">
        <v>2035</v>
      </c>
      <c r="B7163" s="21">
        <v>6</v>
      </c>
      <c r="C7163" s="21">
        <v>4</v>
      </c>
      <c r="D7163" s="21" t="s">
        <v>77</v>
      </c>
      <c r="E7163" s="21" t="s">
        <v>73</v>
      </c>
      <c r="F7163" s="21" t="s">
        <v>71</v>
      </c>
      <c r="G7163" s="21">
        <v>1</v>
      </c>
      <c r="H7163" s="21">
        <v>41</v>
      </c>
    </row>
    <row r="7164" spans="1:8" x14ac:dyDescent="0.25">
      <c r="A7164" s="21">
        <v>2035</v>
      </c>
      <c r="B7164" s="21">
        <v>6</v>
      </c>
      <c r="C7164" s="21">
        <v>4</v>
      </c>
      <c r="D7164" s="21" t="s">
        <v>77</v>
      </c>
      <c r="E7164" s="21" t="s">
        <v>73</v>
      </c>
      <c r="F7164" s="21" t="s">
        <v>71</v>
      </c>
      <c r="G7164" s="21">
        <v>2</v>
      </c>
      <c r="H7164" s="21">
        <v>102</v>
      </c>
    </row>
    <row r="7165" spans="1:8" x14ac:dyDescent="0.25">
      <c r="A7165" s="21">
        <v>2035</v>
      </c>
      <c r="B7165" s="21">
        <v>6</v>
      </c>
      <c r="C7165" s="21">
        <v>4</v>
      </c>
      <c r="D7165" s="21" t="s">
        <v>77</v>
      </c>
      <c r="E7165" s="21" t="s">
        <v>73</v>
      </c>
      <c r="F7165" s="21" t="s">
        <v>71</v>
      </c>
      <c r="G7165" s="21">
        <v>3</v>
      </c>
      <c r="H7165" s="21">
        <v>38</v>
      </c>
    </row>
    <row r="7166" spans="1:8" x14ac:dyDescent="0.25">
      <c r="A7166" s="21">
        <v>2035</v>
      </c>
      <c r="B7166" s="21">
        <v>6</v>
      </c>
      <c r="C7166" s="21">
        <v>4</v>
      </c>
      <c r="D7166" s="21" t="s">
        <v>77</v>
      </c>
      <c r="E7166" s="21" t="s">
        <v>73</v>
      </c>
      <c r="F7166" s="21" t="s">
        <v>71</v>
      </c>
      <c r="G7166" s="21">
        <v>4</v>
      </c>
      <c r="H7166" s="21">
        <v>31</v>
      </c>
    </row>
    <row r="7167" spans="1:8" x14ac:dyDescent="0.25">
      <c r="A7167" s="21">
        <v>2035</v>
      </c>
      <c r="B7167" s="21">
        <v>6</v>
      </c>
      <c r="C7167" s="21">
        <v>4</v>
      </c>
      <c r="D7167" s="21" t="s">
        <v>79</v>
      </c>
      <c r="E7167" s="21" t="s">
        <v>70</v>
      </c>
      <c r="F7167" s="21" t="s">
        <v>71</v>
      </c>
      <c r="G7167" s="21">
        <v>0</v>
      </c>
      <c r="H7167" s="21">
        <v>1</v>
      </c>
    </row>
    <row r="7168" spans="1:8" x14ac:dyDescent="0.25">
      <c r="A7168" s="21">
        <v>2035</v>
      </c>
      <c r="B7168" s="21">
        <v>6</v>
      </c>
      <c r="C7168" s="21">
        <v>4</v>
      </c>
      <c r="D7168" s="21" t="s">
        <v>79</v>
      </c>
      <c r="E7168" s="21" t="s">
        <v>70</v>
      </c>
      <c r="F7168" s="21" t="s">
        <v>71</v>
      </c>
      <c r="G7168" s="21">
        <v>1</v>
      </c>
      <c r="H7168" s="21">
        <v>3</v>
      </c>
    </row>
    <row r="7169" spans="1:8" x14ac:dyDescent="0.25">
      <c r="A7169" s="21">
        <v>2035</v>
      </c>
      <c r="B7169" s="21">
        <v>6</v>
      </c>
      <c r="C7169" s="21">
        <v>4</v>
      </c>
      <c r="D7169" s="21" t="s">
        <v>79</v>
      </c>
      <c r="E7169" s="21" t="s">
        <v>70</v>
      </c>
      <c r="F7169" s="21" t="s">
        <v>71</v>
      </c>
      <c r="G7169" s="21">
        <v>2</v>
      </c>
      <c r="H7169" s="21">
        <v>23</v>
      </c>
    </row>
    <row r="7170" spans="1:8" x14ac:dyDescent="0.25">
      <c r="A7170" s="21">
        <v>2035</v>
      </c>
      <c r="B7170" s="21">
        <v>6</v>
      </c>
      <c r="C7170" s="21">
        <v>4</v>
      </c>
      <c r="D7170" s="21" t="s">
        <v>79</v>
      </c>
      <c r="E7170" s="21" t="s">
        <v>70</v>
      </c>
      <c r="F7170" s="21" t="s">
        <v>71</v>
      </c>
      <c r="G7170" s="21">
        <v>3</v>
      </c>
      <c r="H7170" s="21">
        <v>5</v>
      </c>
    </row>
    <row r="7171" spans="1:8" x14ac:dyDescent="0.25">
      <c r="A7171" s="21">
        <v>2035</v>
      </c>
      <c r="B7171" s="21">
        <v>6</v>
      </c>
      <c r="C7171" s="21">
        <v>4</v>
      </c>
      <c r="D7171" s="21" t="s">
        <v>79</v>
      </c>
      <c r="E7171" s="21" t="s">
        <v>70</v>
      </c>
      <c r="F7171" s="21" t="s">
        <v>71</v>
      </c>
      <c r="G7171" s="21">
        <v>4</v>
      </c>
      <c r="H7171" s="21">
        <v>3</v>
      </c>
    </row>
    <row r="7172" spans="1:8" x14ac:dyDescent="0.25">
      <c r="A7172" s="21">
        <v>2035</v>
      </c>
      <c r="B7172" s="21">
        <v>6</v>
      </c>
      <c r="C7172" s="21">
        <v>4</v>
      </c>
      <c r="D7172" s="21" t="s">
        <v>79</v>
      </c>
      <c r="E7172" s="21" t="s">
        <v>70</v>
      </c>
      <c r="F7172" s="21" t="s">
        <v>72</v>
      </c>
      <c r="G7172" s="21">
        <v>2</v>
      </c>
      <c r="H7172" s="21">
        <v>2</v>
      </c>
    </row>
    <row r="7173" spans="1:8" x14ac:dyDescent="0.25">
      <c r="A7173" s="21">
        <v>2035</v>
      </c>
      <c r="B7173" s="21">
        <v>6</v>
      </c>
      <c r="C7173" s="21">
        <v>4</v>
      </c>
      <c r="D7173" s="21" t="s">
        <v>79</v>
      </c>
      <c r="E7173" s="21" t="s">
        <v>73</v>
      </c>
      <c r="F7173" s="21" t="s">
        <v>71</v>
      </c>
      <c r="G7173" s="21">
        <v>1</v>
      </c>
      <c r="H7173" s="21">
        <v>13</v>
      </c>
    </row>
    <row r="7174" spans="1:8" x14ac:dyDescent="0.25">
      <c r="A7174" s="21">
        <v>2035</v>
      </c>
      <c r="B7174" s="21">
        <v>6</v>
      </c>
      <c r="C7174" s="21">
        <v>4</v>
      </c>
      <c r="D7174" s="21" t="s">
        <v>79</v>
      </c>
      <c r="E7174" s="21" t="s">
        <v>73</v>
      </c>
      <c r="F7174" s="21" t="s">
        <v>71</v>
      </c>
      <c r="G7174" s="21">
        <v>2</v>
      </c>
      <c r="H7174" s="21">
        <v>45</v>
      </c>
    </row>
    <row r="7175" spans="1:8" x14ac:dyDescent="0.25">
      <c r="A7175" s="21">
        <v>2035</v>
      </c>
      <c r="B7175" s="21">
        <v>6</v>
      </c>
      <c r="C7175" s="21">
        <v>4</v>
      </c>
      <c r="D7175" s="21" t="s">
        <v>79</v>
      </c>
      <c r="E7175" s="21" t="s">
        <v>73</v>
      </c>
      <c r="F7175" s="21" t="s">
        <v>71</v>
      </c>
      <c r="G7175" s="21">
        <v>3</v>
      </c>
      <c r="H7175" s="21">
        <v>15</v>
      </c>
    </row>
    <row r="7176" spans="1:8" x14ac:dyDescent="0.25">
      <c r="A7176" s="21">
        <v>2035</v>
      </c>
      <c r="B7176" s="21">
        <v>6</v>
      </c>
      <c r="C7176" s="21">
        <v>4</v>
      </c>
      <c r="D7176" s="21" t="s">
        <v>79</v>
      </c>
      <c r="E7176" s="21" t="s">
        <v>73</v>
      </c>
      <c r="F7176" s="21" t="s">
        <v>71</v>
      </c>
      <c r="G7176" s="21">
        <v>4</v>
      </c>
      <c r="H7176" s="21">
        <v>4</v>
      </c>
    </row>
    <row r="7177" spans="1:8" x14ac:dyDescent="0.25">
      <c r="A7177" s="21">
        <v>2035</v>
      </c>
      <c r="B7177" s="21">
        <v>6</v>
      </c>
      <c r="C7177" s="21">
        <v>4</v>
      </c>
      <c r="D7177" s="21" t="s">
        <v>78</v>
      </c>
      <c r="E7177" s="21" t="s">
        <v>70</v>
      </c>
      <c r="F7177" s="21" t="s">
        <v>71</v>
      </c>
      <c r="G7177" s="21">
        <v>1</v>
      </c>
      <c r="H7177" s="21">
        <v>6</v>
      </c>
    </row>
    <row r="7178" spans="1:8" x14ac:dyDescent="0.25">
      <c r="A7178" s="21">
        <v>2035</v>
      </c>
      <c r="B7178" s="21">
        <v>6</v>
      </c>
      <c r="C7178" s="21">
        <v>4</v>
      </c>
      <c r="D7178" s="21" t="s">
        <v>78</v>
      </c>
      <c r="E7178" s="21" t="s">
        <v>70</v>
      </c>
      <c r="F7178" s="21" t="s">
        <v>71</v>
      </c>
      <c r="G7178" s="21">
        <v>2</v>
      </c>
      <c r="H7178" s="21">
        <v>16</v>
      </c>
    </row>
    <row r="7179" spans="1:8" x14ac:dyDescent="0.25">
      <c r="A7179" s="21">
        <v>2035</v>
      </c>
      <c r="B7179" s="21">
        <v>6</v>
      </c>
      <c r="C7179" s="21">
        <v>4</v>
      </c>
      <c r="D7179" s="21" t="s">
        <v>78</v>
      </c>
      <c r="E7179" s="21" t="s">
        <v>70</v>
      </c>
      <c r="F7179" s="21" t="s">
        <v>71</v>
      </c>
      <c r="G7179" s="21">
        <v>3</v>
      </c>
      <c r="H7179" s="21">
        <v>3</v>
      </c>
    </row>
    <row r="7180" spans="1:8" x14ac:dyDescent="0.25">
      <c r="A7180" s="21">
        <v>2035</v>
      </c>
      <c r="B7180" s="21">
        <v>6</v>
      </c>
      <c r="C7180" s="21">
        <v>4</v>
      </c>
      <c r="D7180" s="21" t="s">
        <v>78</v>
      </c>
      <c r="E7180" s="21" t="s">
        <v>70</v>
      </c>
      <c r="F7180" s="21" t="s">
        <v>71</v>
      </c>
      <c r="G7180" s="21">
        <v>4</v>
      </c>
      <c r="H7180" s="21">
        <v>7</v>
      </c>
    </row>
    <row r="7181" spans="1:8" x14ac:dyDescent="0.25">
      <c r="A7181" s="21">
        <v>2035</v>
      </c>
      <c r="B7181" s="21">
        <v>6</v>
      </c>
      <c r="C7181" s="21">
        <v>4</v>
      </c>
      <c r="D7181" s="21" t="s">
        <v>78</v>
      </c>
      <c r="E7181" s="21" t="s">
        <v>70</v>
      </c>
      <c r="F7181" s="21" t="s">
        <v>72</v>
      </c>
      <c r="G7181" s="21">
        <v>2</v>
      </c>
      <c r="H7181" s="21">
        <v>1</v>
      </c>
    </row>
    <row r="7182" spans="1:8" x14ac:dyDescent="0.25">
      <c r="A7182" s="21">
        <v>2035</v>
      </c>
      <c r="B7182" s="21">
        <v>6</v>
      </c>
      <c r="C7182" s="21">
        <v>4</v>
      </c>
      <c r="D7182" s="21" t="s">
        <v>78</v>
      </c>
      <c r="E7182" s="21" t="s">
        <v>70</v>
      </c>
      <c r="F7182" s="21" t="s">
        <v>72</v>
      </c>
      <c r="G7182" s="21">
        <v>3</v>
      </c>
      <c r="H7182" s="21">
        <v>1</v>
      </c>
    </row>
    <row r="7183" spans="1:8" x14ac:dyDescent="0.25">
      <c r="A7183" s="21">
        <v>2035</v>
      </c>
      <c r="B7183" s="21">
        <v>6</v>
      </c>
      <c r="C7183" s="21">
        <v>4</v>
      </c>
      <c r="D7183" s="21" t="s">
        <v>78</v>
      </c>
      <c r="E7183" s="21" t="s">
        <v>70</v>
      </c>
      <c r="F7183" s="21" t="s">
        <v>72</v>
      </c>
      <c r="G7183" s="21">
        <v>4</v>
      </c>
      <c r="H7183" s="21">
        <v>1</v>
      </c>
    </row>
    <row r="7184" spans="1:8" x14ac:dyDescent="0.25">
      <c r="A7184" s="21">
        <v>2035</v>
      </c>
      <c r="B7184" s="21">
        <v>6</v>
      </c>
      <c r="C7184" s="21">
        <v>4</v>
      </c>
      <c r="D7184" s="21" t="s">
        <v>78</v>
      </c>
      <c r="E7184" s="21" t="s">
        <v>73</v>
      </c>
      <c r="F7184" s="21" t="s">
        <v>71</v>
      </c>
      <c r="G7184" s="21">
        <v>1</v>
      </c>
      <c r="H7184" s="21">
        <v>13</v>
      </c>
    </row>
    <row r="7185" spans="1:8" x14ac:dyDescent="0.25">
      <c r="A7185" s="21">
        <v>2035</v>
      </c>
      <c r="B7185" s="21">
        <v>6</v>
      </c>
      <c r="C7185" s="21">
        <v>4</v>
      </c>
      <c r="D7185" s="21" t="s">
        <v>78</v>
      </c>
      <c r="E7185" s="21" t="s">
        <v>73</v>
      </c>
      <c r="F7185" s="21" t="s">
        <v>71</v>
      </c>
      <c r="G7185" s="21">
        <v>2</v>
      </c>
      <c r="H7185" s="21">
        <v>29</v>
      </c>
    </row>
    <row r="7186" spans="1:8" x14ac:dyDescent="0.25">
      <c r="A7186" s="21">
        <v>2035</v>
      </c>
      <c r="B7186" s="21">
        <v>6</v>
      </c>
      <c r="C7186" s="21">
        <v>4</v>
      </c>
      <c r="D7186" s="21" t="s">
        <v>78</v>
      </c>
      <c r="E7186" s="21" t="s">
        <v>73</v>
      </c>
      <c r="F7186" s="21" t="s">
        <v>71</v>
      </c>
      <c r="G7186" s="21">
        <v>3</v>
      </c>
      <c r="H7186" s="21">
        <v>13</v>
      </c>
    </row>
    <row r="7187" spans="1:8" x14ac:dyDescent="0.25">
      <c r="A7187" s="21">
        <v>2035</v>
      </c>
      <c r="B7187" s="21">
        <v>6</v>
      </c>
      <c r="C7187" s="21">
        <v>4</v>
      </c>
      <c r="D7187" s="21" t="s">
        <v>78</v>
      </c>
      <c r="E7187" s="21" t="s">
        <v>73</v>
      </c>
      <c r="F7187" s="21" t="s">
        <v>71</v>
      </c>
      <c r="G7187" s="21">
        <v>4</v>
      </c>
      <c r="H7187" s="21">
        <v>11</v>
      </c>
    </row>
    <row r="7188" spans="1:8" x14ac:dyDescent="0.25">
      <c r="A7188" s="21">
        <v>2035</v>
      </c>
      <c r="B7188" s="21">
        <v>6</v>
      </c>
      <c r="C7188" s="21">
        <v>4</v>
      </c>
      <c r="D7188" s="21" t="s">
        <v>78</v>
      </c>
      <c r="E7188" s="21" t="s">
        <v>73</v>
      </c>
      <c r="F7188" s="21" t="s">
        <v>72</v>
      </c>
      <c r="G7188" s="21">
        <v>2</v>
      </c>
      <c r="H7188" s="21">
        <v>1</v>
      </c>
    </row>
    <row r="7189" spans="1:8" x14ac:dyDescent="0.25">
      <c r="A7189" s="21">
        <v>2035</v>
      </c>
      <c r="B7189" s="21">
        <v>6</v>
      </c>
      <c r="C7189" s="21">
        <v>5</v>
      </c>
      <c r="D7189" s="21" t="s">
        <v>75</v>
      </c>
      <c r="E7189" s="21" t="s">
        <v>70</v>
      </c>
      <c r="F7189" s="21" t="s">
        <v>71</v>
      </c>
      <c r="G7189" s="21">
        <v>1</v>
      </c>
      <c r="H7189" s="21">
        <v>17</v>
      </c>
    </row>
    <row r="7190" spans="1:8" x14ac:dyDescent="0.25">
      <c r="A7190" s="21">
        <v>2035</v>
      </c>
      <c r="B7190" s="21">
        <v>6</v>
      </c>
      <c r="C7190" s="21">
        <v>5</v>
      </c>
      <c r="D7190" s="21" t="s">
        <v>75</v>
      </c>
      <c r="E7190" s="21" t="s">
        <v>70</v>
      </c>
      <c r="F7190" s="21" t="s">
        <v>71</v>
      </c>
      <c r="G7190" s="21">
        <v>2</v>
      </c>
      <c r="H7190" s="21">
        <v>69</v>
      </c>
    </row>
    <row r="7191" spans="1:8" x14ac:dyDescent="0.25">
      <c r="A7191" s="21">
        <v>2035</v>
      </c>
      <c r="B7191" s="21">
        <v>6</v>
      </c>
      <c r="C7191" s="21">
        <v>5</v>
      </c>
      <c r="D7191" s="21" t="s">
        <v>75</v>
      </c>
      <c r="E7191" s="21" t="s">
        <v>70</v>
      </c>
      <c r="F7191" s="21" t="s">
        <v>71</v>
      </c>
      <c r="G7191" s="21">
        <v>3</v>
      </c>
      <c r="H7191" s="21">
        <v>34</v>
      </c>
    </row>
    <row r="7192" spans="1:8" x14ac:dyDescent="0.25">
      <c r="A7192" s="21">
        <v>2035</v>
      </c>
      <c r="B7192" s="21">
        <v>6</v>
      </c>
      <c r="C7192" s="21">
        <v>5</v>
      </c>
      <c r="D7192" s="21" t="s">
        <v>75</v>
      </c>
      <c r="E7192" s="21" t="s">
        <v>70</v>
      </c>
      <c r="F7192" s="21" t="s">
        <v>71</v>
      </c>
      <c r="G7192" s="21">
        <v>4</v>
      </c>
      <c r="H7192" s="21">
        <v>23</v>
      </c>
    </row>
    <row r="7193" spans="1:8" x14ac:dyDescent="0.25">
      <c r="A7193" s="21">
        <v>2035</v>
      </c>
      <c r="B7193" s="21">
        <v>6</v>
      </c>
      <c r="C7193" s="21">
        <v>5</v>
      </c>
      <c r="D7193" s="21" t="s">
        <v>75</v>
      </c>
      <c r="E7193" s="21" t="s">
        <v>70</v>
      </c>
      <c r="F7193" s="21" t="s">
        <v>72</v>
      </c>
      <c r="G7193" s="21">
        <v>0</v>
      </c>
      <c r="H7193" s="21">
        <v>1</v>
      </c>
    </row>
    <row r="7194" spans="1:8" x14ac:dyDescent="0.25">
      <c r="A7194" s="21">
        <v>2035</v>
      </c>
      <c r="B7194" s="21">
        <v>6</v>
      </c>
      <c r="C7194" s="21">
        <v>5</v>
      </c>
      <c r="D7194" s="21" t="s">
        <v>75</v>
      </c>
      <c r="E7194" s="21" t="s">
        <v>70</v>
      </c>
      <c r="F7194" s="21" t="s">
        <v>72</v>
      </c>
      <c r="G7194" s="21">
        <v>1</v>
      </c>
      <c r="H7194" s="21">
        <v>29</v>
      </c>
    </row>
    <row r="7195" spans="1:8" x14ac:dyDescent="0.25">
      <c r="A7195" s="21">
        <v>2035</v>
      </c>
      <c r="B7195" s="21">
        <v>6</v>
      </c>
      <c r="C7195" s="21">
        <v>5</v>
      </c>
      <c r="D7195" s="21" t="s">
        <v>75</v>
      </c>
      <c r="E7195" s="21" t="s">
        <v>70</v>
      </c>
      <c r="F7195" s="21" t="s">
        <v>72</v>
      </c>
      <c r="G7195" s="21">
        <v>2</v>
      </c>
      <c r="H7195" s="21">
        <v>126</v>
      </c>
    </row>
    <row r="7196" spans="1:8" x14ac:dyDescent="0.25">
      <c r="A7196" s="21">
        <v>2035</v>
      </c>
      <c r="B7196" s="21">
        <v>6</v>
      </c>
      <c r="C7196" s="21">
        <v>5</v>
      </c>
      <c r="D7196" s="21" t="s">
        <v>75</v>
      </c>
      <c r="E7196" s="21" t="s">
        <v>70</v>
      </c>
      <c r="F7196" s="21" t="s">
        <v>72</v>
      </c>
      <c r="G7196" s="21">
        <v>3</v>
      </c>
      <c r="H7196" s="21">
        <v>96</v>
      </c>
    </row>
    <row r="7197" spans="1:8" x14ac:dyDescent="0.25">
      <c r="A7197" s="21">
        <v>2035</v>
      </c>
      <c r="B7197" s="21">
        <v>6</v>
      </c>
      <c r="C7197" s="21">
        <v>5</v>
      </c>
      <c r="D7197" s="21" t="s">
        <v>75</v>
      </c>
      <c r="E7197" s="21" t="s">
        <v>70</v>
      </c>
      <c r="F7197" s="21" t="s">
        <v>72</v>
      </c>
      <c r="G7197" s="21">
        <v>4</v>
      </c>
      <c r="H7197" s="21">
        <v>40</v>
      </c>
    </row>
    <row r="7198" spans="1:8" x14ac:dyDescent="0.25">
      <c r="A7198" s="21">
        <v>2035</v>
      </c>
      <c r="B7198" s="21">
        <v>6</v>
      </c>
      <c r="C7198" s="21">
        <v>5</v>
      </c>
      <c r="D7198" s="21" t="s">
        <v>75</v>
      </c>
      <c r="E7198" s="21" t="s">
        <v>74</v>
      </c>
      <c r="F7198" s="21" t="s">
        <v>71</v>
      </c>
      <c r="G7198" s="21">
        <v>2</v>
      </c>
      <c r="H7198" s="21">
        <v>1</v>
      </c>
    </row>
    <row r="7199" spans="1:8" x14ac:dyDescent="0.25">
      <c r="A7199" s="21">
        <v>2035</v>
      </c>
      <c r="B7199" s="21">
        <v>6</v>
      </c>
      <c r="C7199" s="21">
        <v>5</v>
      </c>
      <c r="D7199" s="21" t="s">
        <v>75</v>
      </c>
      <c r="E7199" s="21" t="s">
        <v>73</v>
      </c>
      <c r="F7199" s="21" t="s">
        <v>71</v>
      </c>
      <c r="G7199" s="21">
        <v>0</v>
      </c>
      <c r="H7199" s="21">
        <v>1</v>
      </c>
    </row>
    <row r="7200" spans="1:8" x14ac:dyDescent="0.25">
      <c r="A7200" s="21">
        <v>2035</v>
      </c>
      <c r="B7200" s="21">
        <v>6</v>
      </c>
      <c r="C7200" s="21">
        <v>5</v>
      </c>
      <c r="D7200" s="21" t="s">
        <v>75</v>
      </c>
      <c r="E7200" s="21" t="s">
        <v>73</v>
      </c>
      <c r="F7200" s="21" t="s">
        <v>71</v>
      </c>
      <c r="G7200" s="21">
        <v>1</v>
      </c>
      <c r="H7200" s="21">
        <v>37</v>
      </c>
    </row>
    <row r="7201" spans="1:8" x14ac:dyDescent="0.25">
      <c r="A7201" s="21">
        <v>2035</v>
      </c>
      <c r="B7201" s="21">
        <v>6</v>
      </c>
      <c r="C7201" s="21">
        <v>5</v>
      </c>
      <c r="D7201" s="21" t="s">
        <v>75</v>
      </c>
      <c r="E7201" s="21" t="s">
        <v>73</v>
      </c>
      <c r="F7201" s="21" t="s">
        <v>71</v>
      </c>
      <c r="G7201" s="21">
        <v>2</v>
      </c>
      <c r="H7201" s="21">
        <v>154</v>
      </c>
    </row>
    <row r="7202" spans="1:8" x14ac:dyDescent="0.25">
      <c r="A7202" s="21">
        <v>2035</v>
      </c>
      <c r="B7202" s="21">
        <v>6</v>
      </c>
      <c r="C7202" s="21">
        <v>5</v>
      </c>
      <c r="D7202" s="21" t="s">
        <v>75</v>
      </c>
      <c r="E7202" s="21" t="s">
        <v>73</v>
      </c>
      <c r="F7202" s="21" t="s">
        <v>71</v>
      </c>
      <c r="G7202" s="21">
        <v>3</v>
      </c>
      <c r="H7202" s="21">
        <v>84</v>
      </c>
    </row>
    <row r="7203" spans="1:8" x14ac:dyDescent="0.25">
      <c r="A7203" s="21">
        <v>2035</v>
      </c>
      <c r="B7203" s="21">
        <v>6</v>
      </c>
      <c r="C7203" s="21">
        <v>5</v>
      </c>
      <c r="D7203" s="21" t="s">
        <v>75</v>
      </c>
      <c r="E7203" s="21" t="s">
        <v>73</v>
      </c>
      <c r="F7203" s="21" t="s">
        <v>71</v>
      </c>
      <c r="G7203" s="21">
        <v>4</v>
      </c>
      <c r="H7203" s="21">
        <v>50</v>
      </c>
    </row>
    <row r="7204" spans="1:8" x14ac:dyDescent="0.25">
      <c r="A7204" s="21">
        <v>2035</v>
      </c>
      <c r="B7204" s="21">
        <v>6</v>
      </c>
      <c r="C7204" s="21">
        <v>5</v>
      </c>
      <c r="D7204" s="21" t="s">
        <v>75</v>
      </c>
      <c r="E7204" s="21" t="s">
        <v>73</v>
      </c>
      <c r="F7204" s="21" t="s">
        <v>72</v>
      </c>
      <c r="G7204" s="21">
        <v>1</v>
      </c>
      <c r="H7204" s="21">
        <v>4</v>
      </c>
    </row>
    <row r="7205" spans="1:8" x14ac:dyDescent="0.25">
      <c r="A7205" s="21">
        <v>2035</v>
      </c>
      <c r="B7205" s="21">
        <v>6</v>
      </c>
      <c r="C7205" s="21">
        <v>5</v>
      </c>
      <c r="D7205" s="21" t="s">
        <v>75</v>
      </c>
      <c r="E7205" s="21" t="s">
        <v>73</v>
      </c>
      <c r="F7205" s="21" t="s">
        <v>72</v>
      </c>
      <c r="G7205" s="21">
        <v>2</v>
      </c>
      <c r="H7205" s="21">
        <v>10</v>
      </c>
    </row>
    <row r="7206" spans="1:8" x14ac:dyDescent="0.25">
      <c r="A7206" s="21">
        <v>2035</v>
      </c>
      <c r="B7206" s="21">
        <v>6</v>
      </c>
      <c r="C7206" s="21">
        <v>5</v>
      </c>
      <c r="D7206" s="21" t="s">
        <v>75</v>
      </c>
      <c r="E7206" s="21" t="s">
        <v>73</v>
      </c>
      <c r="F7206" s="21" t="s">
        <v>72</v>
      </c>
      <c r="G7206" s="21">
        <v>3</v>
      </c>
      <c r="H7206" s="21">
        <v>7</v>
      </c>
    </row>
    <row r="7207" spans="1:8" x14ac:dyDescent="0.25">
      <c r="A7207" s="21">
        <v>2035</v>
      </c>
      <c r="B7207" s="21">
        <v>6</v>
      </c>
      <c r="C7207" s="21">
        <v>5</v>
      </c>
      <c r="D7207" s="21" t="s">
        <v>75</v>
      </c>
      <c r="E7207" s="21" t="s">
        <v>73</v>
      </c>
      <c r="F7207" s="21" t="s">
        <v>72</v>
      </c>
      <c r="G7207" s="21">
        <v>4</v>
      </c>
      <c r="H7207" s="21">
        <v>5</v>
      </c>
    </row>
    <row r="7208" spans="1:8" x14ac:dyDescent="0.25">
      <c r="A7208" s="21">
        <v>2035</v>
      </c>
      <c r="B7208" s="21">
        <v>6</v>
      </c>
      <c r="C7208" s="21">
        <v>5</v>
      </c>
      <c r="D7208" s="21" t="s">
        <v>75</v>
      </c>
      <c r="E7208" s="21" t="s">
        <v>76</v>
      </c>
      <c r="F7208" s="21" t="s">
        <v>71</v>
      </c>
      <c r="G7208" s="21">
        <v>1</v>
      </c>
      <c r="H7208" s="21">
        <v>3</v>
      </c>
    </row>
    <row r="7209" spans="1:8" x14ac:dyDescent="0.25">
      <c r="A7209" s="21">
        <v>2035</v>
      </c>
      <c r="B7209" s="21">
        <v>6</v>
      </c>
      <c r="C7209" s="21">
        <v>5</v>
      </c>
      <c r="D7209" s="21" t="s">
        <v>75</v>
      </c>
      <c r="E7209" s="21" t="s">
        <v>76</v>
      </c>
      <c r="F7209" s="21" t="s">
        <v>71</v>
      </c>
      <c r="G7209" s="21">
        <v>2</v>
      </c>
      <c r="H7209" s="21">
        <v>8</v>
      </c>
    </row>
    <row r="7210" spans="1:8" x14ac:dyDescent="0.25">
      <c r="A7210" s="21">
        <v>2035</v>
      </c>
      <c r="B7210" s="21">
        <v>6</v>
      </c>
      <c r="C7210" s="21">
        <v>5</v>
      </c>
      <c r="D7210" s="21" t="s">
        <v>75</v>
      </c>
      <c r="E7210" s="21" t="s">
        <v>76</v>
      </c>
      <c r="F7210" s="21" t="s">
        <v>71</v>
      </c>
      <c r="G7210" s="21">
        <v>3</v>
      </c>
      <c r="H7210" s="21">
        <v>13</v>
      </c>
    </row>
    <row r="7211" spans="1:8" x14ac:dyDescent="0.25">
      <c r="A7211" s="21">
        <v>2035</v>
      </c>
      <c r="B7211" s="21">
        <v>6</v>
      </c>
      <c r="C7211" s="21">
        <v>5</v>
      </c>
      <c r="D7211" s="21" t="s">
        <v>75</v>
      </c>
      <c r="E7211" s="21" t="s">
        <v>76</v>
      </c>
      <c r="F7211" s="21" t="s">
        <v>71</v>
      </c>
      <c r="G7211" s="21">
        <v>4</v>
      </c>
      <c r="H7211" s="21">
        <v>8</v>
      </c>
    </row>
    <row r="7212" spans="1:8" x14ac:dyDescent="0.25">
      <c r="A7212" s="21">
        <v>2035</v>
      </c>
      <c r="B7212" s="21">
        <v>6</v>
      </c>
      <c r="C7212" s="21">
        <v>5</v>
      </c>
      <c r="D7212" s="21" t="s">
        <v>69</v>
      </c>
      <c r="E7212" s="21" t="s">
        <v>70</v>
      </c>
      <c r="F7212" s="21" t="s">
        <v>71</v>
      </c>
      <c r="G7212" s="21">
        <v>1</v>
      </c>
      <c r="H7212" s="21">
        <v>3</v>
      </c>
    </row>
    <row r="7213" spans="1:8" x14ac:dyDescent="0.25">
      <c r="A7213" s="21">
        <v>2035</v>
      </c>
      <c r="B7213" s="21">
        <v>6</v>
      </c>
      <c r="C7213" s="21">
        <v>5</v>
      </c>
      <c r="D7213" s="21" t="s">
        <v>69</v>
      </c>
      <c r="E7213" s="21" t="s">
        <v>70</v>
      </c>
      <c r="F7213" s="21" t="s">
        <v>71</v>
      </c>
      <c r="G7213" s="21">
        <v>2</v>
      </c>
      <c r="H7213" s="21">
        <v>5</v>
      </c>
    </row>
    <row r="7214" spans="1:8" x14ac:dyDescent="0.25">
      <c r="A7214" s="21">
        <v>2035</v>
      </c>
      <c r="B7214" s="21">
        <v>6</v>
      </c>
      <c r="C7214" s="21">
        <v>5</v>
      </c>
      <c r="D7214" s="21" t="s">
        <v>69</v>
      </c>
      <c r="E7214" s="21" t="s">
        <v>70</v>
      </c>
      <c r="F7214" s="21" t="s">
        <v>71</v>
      </c>
      <c r="G7214" s="21">
        <v>3</v>
      </c>
      <c r="H7214" s="21">
        <v>3</v>
      </c>
    </row>
    <row r="7215" spans="1:8" x14ac:dyDescent="0.25">
      <c r="A7215" s="21">
        <v>2035</v>
      </c>
      <c r="B7215" s="21">
        <v>6</v>
      </c>
      <c r="C7215" s="21">
        <v>5</v>
      </c>
      <c r="D7215" s="21" t="s">
        <v>69</v>
      </c>
      <c r="E7215" s="21" t="s">
        <v>70</v>
      </c>
      <c r="F7215" s="21" t="s">
        <v>71</v>
      </c>
      <c r="G7215" s="21">
        <v>4</v>
      </c>
      <c r="H7215" s="21">
        <v>2</v>
      </c>
    </row>
    <row r="7216" spans="1:8" x14ac:dyDescent="0.25">
      <c r="A7216" s="21">
        <v>2035</v>
      </c>
      <c r="B7216" s="21">
        <v>6</v>
      </c>
      <c r="C7216" s="21">
        <v>5</v>
      </c>
      <c r="D7216" s="21" t="s">
        <v>69</v>
      </c>
      <c r="E7216" s="21" t="s">
        <v>70</v>
      </c>
      <c r="F7216" s="21" t="s">
        <v>72</v>
      </c>
      <c r="G7216" s="21">
        <v>1</v>
      </c>
      <c r="H7216" s="21">
        <v>19</v>
      </c>
    </row>
    <row r="7217" spans="1:8" x14ac:dyDescent="0.25">
      <c r="A7217" s="21">
        <v>2035</v>
      </c>
      <c r="B7217" s="21">
        <v>6</v>
      </c>
      <c r="C7217" s="21">
        <v>5</v>
      </c>
      <c r="D7217" s="21" t="s">
        <v>69</v>
      </c>
      <c r="E7217" s="21" t="s">
        <v>70</v>
      </c>
      <c r="F7217" s="21" t="s">
        <v>72</v>
      </c>
      <c r="G7217" s="21">
        <v>2</v>
      </c>
      <c r="H7217" s="21">
        <v>102</v>
      </c>
    </row>
    <row r="7218" spans="1:8" x14ac:dyDescent="0.25">
      <c r="A7218" s="21">
        <v>2035</v>
      </c>
      <c r="B7218" s="21">
        <v>6</v>
      </c>
      <c r="C7218" s="21">
        <v>5</v>
      </c>
      <c r="D7218" s="21" t="s">
        <v>69</v>
      </c>
      <c r="E7218" s="21" t="s">
        <v>70</v>
      </c>
      <c r="F7218" s="21" t="s">
        <v>72</v>
      </c>
      <c r="G7218" s="21">
        <v>3</v>
      </c>
      <c r="H7218" s="21">
        <v>80</v>
      </c>
    </row>
    <row r="7219" spans="1:8" x14ac:dyDescent="0.25">
      <c r="A7219" s="21">
        <v>2035</v>
      </c>
      <c r="B7219" s="21">
        <v>6</v>
      </c>
      <c r="C7219" s="21">
        <v>5</v>
      </c>
      <c r="D7219" s="21" t="s">
        <v>69</v>
      </c>
      <c r="E7219" s="21" t="s">
        <v>70</v>
      </c>
      <c r="F7219" s="21" t="s">
        <v>72</v>
      </c>
      <c r="G7219" s="21">
        <v>4</v>
      </c>
      <c r="H7219" s="21">
        <v>42</v>
      </c>
    </row>
    <row r="7220" spans="1:8" x14ac:dyDescent="0.25">
      <c r="A7220" s="21">
        <v>2035</v>
      </c>
      <c r="B7220" s="21">
        <v>6</v>
      </c>
      <c r="C7220" s="21">
        <v>5</v>
      </c>
      <c r="D7220" s="21" t="s">
        <v>69</v>
      </c>
      <c r="E7220" s="21" t="s">
        <v>73</v>
      </c>
      <c r="F7220" s="21" t="s">
        <v>71</v>
      </c>
      <c r="G7220" s="21">
        <v>1</v>
      </c>
      <c r="H7220" s="21">
        <v>4</v>
      </c>
    </row>
    <row r="7221" spans="1:8" x14ac:dyDescent="0.25">
      <c r="A7221" s="21">
        <v>2035</v>
      </c>
      <c r="B7221" s="21">
        <v>6</v>
      </c>
      <c r="C7221" s="21">
        <v>5</v>
      </c>
      <c r="D7221" s="21" t="s">
        <v>69</v>
      </c>
      <c r="E7221" s="21" t="s">
        <v>73</v>
      </c>
      <c r="F7221" s="21" t="s">
        <v>71</v>
      </c>
      <c r="G7221" s="21">
        <v>2</v>
      </c>
      <c r="H7221" s="21">
        <v>16</v>
      </c>
    </row>
    <row r="7222" spans="1:8" x14ac:dyDescent="0.25">
      <c r="A7222" s="21">
        <v>2035</v>
      </c>
      <c r="B7222" s="21">
        <v>6</v>
      </c>
      <c r="C7222" s="21">
        <v>5</v>
      </c>
      <c r="D7222" s="21" t="s">
        <v>69</v>
      </c>
      <c r="E7222" s="21" t="s">
        <v>73</v>
      </c>
      <c r="F7222" s="21" t="s">
        <v>71</v>
      </c>
      <c r="G7222" s="21">
        <v>3</v>
      </c>
      <c r="H7222" s="21">
        <v>4</v>
      </c>
    </row>
    <row r="7223" spans="1:8" x14ac:dyDescent="0.25">
      <c r="A7223" s="21">
        <v>2035</v>
      </c>
      <c r="B7223" s="21">
        <v>6</v>
      </c>
      <c r="C7223" s="21">
        <v>5</v>
      </c>
      <c r="D7223" s="21" t="s">
        <v>69</v>
      </c>
      <c r="E7223" s="21" t="s">
        <v>73</v>
      </c>
      <c r="F7223" s="21" t="s">
        <v>71</v>
      </c>
      <c r="G7223" s="21">
        <v>4</v>
      </c>
      <c r="H7223" s="21">
        <v>4</v>
      </c>
    </row>
    <row r="7224" spans="1:8" x14ac:dyDescent="0.25">
      <c r="A7224" s="21">
        <v>2035</v>
      </c>
      <c r="B7224" s="21">
        <v>6</v>
      </c>
      <c r="C7224" s="21">
        <v>5</v>
      </c>
      <c r="D7224" s="21" t="s">
        <v>69</v>
      </c>
      <c r="E7224" s="21" t="s">
        <v>73</v>
      </c>
      <c r="F7224" s="21" t="s">
        <v>72</v>
      </c>
      <c r="G7224" s="21">
        <v>2</v>
      </c>
      <c r="H7224" s="21">
        <v>7</v>
      </c>
    </row>
    <row r="7225" spans="1:8" x14ac:dyDescent="0.25">
      <c r="A7225" s="21">
        <v>2035</v>
      </c>
      <c r="B7225" s="21">
        <v>6</v>
      </c>
      <c r="C7225" s="21">
        <v>5</v>
      </c>
      <c r="D7225" s="21" t="s">
        <v>69</v>
      </c>
      <c r="E7225" s="21" t="s">
        <v>73</v>
      </c>
      <c r="F7225" s="21" t="s">
        <v>72</v>
      </c>
      <c r="G7225" s="21">
        <v>3</v>
      </c>
      <c r="H7225" s="21">
        <v>5</v>
      </c>
    </row>
    <row r="7226" spans="1:8" x14ac:dyDescent="0.25">
      <c r="A7226" s="21">
        <v>2035</v>
      </c>
      <c r="B7226" s="21">
        <v>6</v>
      </c>
      <c r="C7226" s="21">
        <v>5</v>
      </c>
      <c r="D7226" s="21" t="s">
        <v>69</v>
      </c>
      <c r="E7226" s="21" t="s">
        <v>73</v>
      </c>
      <c r="F7226" s="21" t="s">
        <v>72</v>
      </c>
      <c r="G7226" s="21">
        <v>4</v>
      </c>
      <c r="H7226" s="21">
        <v>8</v>
      </c>
    </row>
    <row r="7227" spans="1:8" x14ac:dyDescent="0.25">
      <c r="A7227" s="21">
        <v>2035</v>
      </c>
      <c r="B7227" s="21">
        <v>6</v>
      </c>
      <c r="C7227" s="21">
        <v>5</v>
      </c>
      <c r="D7227" s="21" t="s">
        <v>69</v>
      </c>
      <c r="E7227" s="21" t="s">
        <v>76</v>
      </c>
      <c r="F7227" s="21" t="s">
        <v>71</v>
      </c>
      <c r="G7227" s="21">
        <v>4</v>
      </c>
      <c r="H7227" s="21">
        <v>2</v>
      </c>
    </row>
    <row r="7228" spans="1:8" x14ac:dyDescent="0.25">
      <c r="A7228" s="21">
        <v>2035</v>
      </c>
      <c r="B7228" s="21">
        <v>6</v>
      </c>
      <c r="C7228" s="21">
        <v>5</v>
      </c>
      <c r="D7228" s="21" t="s">
        <v>69</v>
      </c>
      <c r="E7228" s="21" t="s">
        <v>76</v>
      </c>
      <c r="F7228" s="21" t="s">
        <v>72</v>
      </c>
      <c r="G7228" s="21">
        <v>2</v>
      </c>
      <c r="H7228" s="21">
        <v>1</v>
      </c>
    </row>
    <row r="7229" spans="1:8" x14ac:dyDescent="0.25">
      <c r="A7229" s="21">
        <v>2035</v>
      </c>
      <c r="B7229" s="21">
        <v>6</v>
      </c>
      <c r="C7229" s="21">
        <v>5</v>
      </c>
      <c r="D7229" s="21" t="s">
        <v>77</v>
      </c>
      <c r="E7229" s="21" t="s">
        <v>70</v>
      </c>
      <c r="F7229" s="21" t="s">
        <v>71</v>
      </c>
      <c r="G7229" s="21">
        <v>0</v>
      </c>
      <c r="H7229" s="21">
        <v>5</v>
      </c>
    </row>
    <row r="7230" spans="1:8" x14ac:dyDescent="0.25">
      <c r="A7230" s="21">
        <v>2035</v>
      </c>
      <c r="B7230" s="21">
        <v>6</v>
      </c>
      <c r="C7230" s="21">
        <v>5</v>
      </c>
      <c r="D7230" s="21" t="s">
        <v>77</v>
      </c>
      <c r="E7230" s="21" t="s">
        <v>70</v>
      </c>
      <c r="F7230" s="21" t="s">
        <v>71</v>
      </c>
      <c r="G7230" s="21">
        <v>1</v>
      </c>
      <c r="H7230" s="21">
        <v>61</v>
      </c>
    </row>
    <row r="7231" spans="1:8" x14ac:dyDescent="0.25">
      <c r="A7231" s="21">
        <v>2035</v>
      </c>
      <c r="B7231" s="21">
        <v>6</v>
      </c>
      <c r="C7231" s="21">
        <v>5</v>
      </c>
      <c r="D7231" s="21" t="s">
        <v>77</v>
      </c>
      <c r="E7231" s="21" t="s">
        <v>70</v>
      </c>
      <c r="F7231" s="21" t="s">
        <v>71</v>
      </c>
      <c r="G7231" s="21">
        <v>2</v>
      </c>
      <c r="H7231" s="21">
        <v>177</v>
      </c>
    </row>
    <row r="7232" spans="1:8" x14ac:dyDescent="0.25">
      <c r="A7232" s="21">
        <v>2035</v>
      </c>
      <c r="B7232" s="21">
        <v>6</v>
      </c>
      <c r="C7232" s="21">
        <v>5</v>
      </c>
      <c r="D7232" s="21" t="s">
        <v>77</v>
      </c>
      <c r="E7232" s="21" t="s">
        <v>70</v>
      </c>
      <c r="F7232" s="21" t="s">
        <v>71</v>
      </c>
      <c r="G7232" s="21">
        <v>3</v>
      </c>
      <c r="H7232" s="21">
        <v>83</v>
      </c>
    </row>
    <row r="7233" spans="1:8" x14ac:dyDescent="0.25">
      <c r="A7233" s="21">
        <v>2035</v>
      </c>
      <c r="B7233" s="21">
        <v>6</v>
      </c>
      <c r="C7233" s="21">
        <v>5</v>
      </c>
      <c r="D7233" s="21" t="s">
        <v>77</v>
      </c>
      <c r="E7233" s="21" t="s">
        <v>70</v>
      </c>
      <c r="F7233" s="21" t="s">
        <v>71</v>
      </c>
      <c r="G7233" s="21">
        <v>4</v>
      </c>
      <c r="H7233" s="21">
        <v>43</v>
      </c>
    </row>
    <row r="7234" spans="1:8" x14ac:dyDescent="0.25">
      <c r="A7234" s="21">
        <v>2035</v>
      </c>
      <c r="B7234" s="21">
        <v>6</v>
      </c>
      <c r="C7234" s="21">
        <v>5</v>
      </c>
      <c r="D7234" s="21" t="s">
        <v>77</v>
      </c>
      <c r="E7234" s="21" t="s">
        <v>70</v>
      </c>
      <c r="F7234" s="21" t="s">
        <v>72</v>
      </c>
      <c r="G7234" s="21">
        <v>1</v>
      </c>
      <c r="H7234" s="21">
        <v>13</v>
      </c>
    </row>
    <row r="7235" spans="1:8" x14ac:dyDescent="0.25">
      <c r="A7235" s="21">
        <v>2035</v>
      </c>
      <c r="B7235" s="21">
        <v>6</v>
      </c>
      <c r="C7235" s="21">
        <v>5</v>
      </c>
      <c r="D7235" s="21" t="s">
        <v>77</v>
      </c>
      <c r="E7235" s="21" t="s">
        <v>70</v>
      </c>
      <c r="F7235" s="21" t="s">
        <v>72</v>
      </c>
      <c r="G7235" s="21">
        <v>2</v>
      </c>
      <c r="H7235" s="21">
        <v>52</v>
      </c>
    </row>
    <row r="7236" spans="1:8" x14ac:dyDescent="0.25">
      <c r="A7236" s="21">
        <v>2035</v>
      </c>
      <c r="B7236" s="21">
        <v>6</v>
      </c>
      <c r="C7236" s="21">
        <v>5</v>
      </c>
      <c r="D7236" s="21" t="s">
        <v>77</v>
      </c>
      <c r="E7236" s="21" t="s">
        <v>70</v>
      </c>
      <c r="F7236" s="21" t="s">
        <v>72</v>
      </c>
      <c r="G7236" s="21">
        <v>3</v>
      </c>
      <c r="H7236" s="21">
        <v>32</v>
      </c>
    </row>
    <row r="7237" spans="1:8" x14ac:dyDescent="0.25">
      <c r="A7237" s="21">
        <v>2035</v>
      </c>
      <c r="B7237" s="21">
        <v>6</v>
      </c>
      <c r="C7237" s="21">
        <v>5</v>
      </c>
      <c r="D7237" s="21" t="s">
        <v>77</v>
      </c>
      <c r="E7237" s="21" t="s">
        <v>70</v>
      </c>
      <c r="F7237" s="21" t="s">
        <v>72</v>
      </c>
      <c r="G7237" s="21">
        <v>4</v>
      </c>
      <c r="H7237" s="21">
        <v>13</v>
      </c>
    </row>
    <row r="7238" spans="1:8" x14ac:dyDescent="0.25">
      <c r="A7238" s="21">
        <v>2035</v>
      </c>
      <c r="B7238" s="21">
        <v>6</v>
      </c>
      <c r="C7238" s="21">
        <v>5</v>
      </c>
      <c r="D7238" s="21" t="s">
        <v>77</v>
      </c>
      <c r="E7238" s="21" t="s">
        <v>74</v>
      </c>
      <c r="F7238" s="21" t="s">
        <v>71</v>
      </c>
      <c r="G7238" s="21">
        <v>4</v>
      </c>
      <c r="H7238" s="21">
        <v>1</v>
      </c>
    </row>
    <row r="7239" spans="1:8" x14ac:dyDescent="0.25">
      <c r="A7239" s="21">
        <v>2035</v>
      </c>
      <c r="B7239" s="21">
        <v>6</v>
      </c>
      <c r="C7239" s="21">
        <v>5</v>
      </c>
      <c r="D7239" s="21" t="s">
        <v>77</v>
      </c>
      <c r="E7239" s="21" t="s">
        <v>73</v>
      </c>
      <c r="F7239" s="21" t="s">
        <v>71</v>
      </c>
      <c r="G7239" s="21">
        <v>0</v>
      </c>
      <c r="H7239" s="21">
        <v>3</v>
      </c>
    </row>
    <row r="7240" spans="1:8" x14ac:dyDescent="0.25">
      <c r="A7240" s="21">
        <v>2035</v>
      </c>
      <c r="B7240" s="21">
        <v>6</v>
      </c>
      <c r="C7240" s="21">
        <v>5</v>
      </c>
      <c r="D7240" s="21" t="s">
        <v>77</v>
      </c>
      <c r="E7240" s="21" t="s">
        <v>73</v>
      </c>
      <c r="F7240" s="21" t="s">
        <v>71</v>
      </c>
      <c r="G7240" s="21">
        <v>1</v>
      </c>
      <c r="H7240" s="21">
        <v>119</v>
      </c>
    </row>
    <row r="7241" spans="1:8" x14ac:dyDescent="0.25">
      <c r="A7241" s="21">
        <v>2035</v>
      </c>
      <c r="B7241" s="21">
        <v>6</v>
      </c>
      <c r="C7241" s="21">
        <v>5</v>
      </c>
      <c r="D7241" s="21" t="s">
        <v>77</v>
      </c>
      <c r="E7241" s="21" t="s">
        <v>73</v>
      </c>
      <c r="F7241" s="21" t="s">
        <v>71</v>
      </c>
      <c r="G7241" s="21">
        <v>2</v>
      </c>
      <c r="H7241" s="21">
        <v>298</v>
      </c>
    </row>
    <row r="7242" spans="1:8" x14ac:dyDescent="0.25">
      <c r="A7242" s="21">
        <v>2035</v>
      </c>
      <c r="B7242" s="21">
        <v>6</v>
      </c>
      <c r="C7242" s="21">
        <v>5</v>
      </c>
      <c r="D7242" s="21" t="s">
        <v>77</v>
      </c>
      <c r="E7242" s="21" t="s">
        <v>73</v>
      </c>
      <c r="F7242" s="21" t="s">
        <v>71</v>
      </c>
      <c r="G7242" s="21">
        <v>3</v>
      </c>
      <c r="H7242" s="21">
        <v>127</v>
      </c>
    </row>
    <row r="7243" spans="1:8" x14ac:dyDescent="0.25">
      <c r="A7243" s="21">
        <v>2035</v>
      </c>
      <c r="B7243" s="21">
        <v>6</v>
      </c>
      <c r="C7243" s="21">
        <v>5</v>
      </c>
      <c r="D7243" s="21" t="s">
        <v>77</v>
      </c>
      <c r="E7243" s="21" t="s">
        <v>73</v>
      </c>
      <c r="F7243" s="21" t="s">
        <v>71</v>
      </c>
      <c r="G7243" s="21">
        <v>4</v>
      </c>
      <c r="H7243" s="21">
        <v>97</v>
      </c>
    </row>
    <row r="7244" spans="1:8" x14ac:dyDescent="0.25">
      <c r="A7244" s="21">
        <v>2035</v>
      </c>
      <c r="B7244" s="21">
        <v>6</v>
      </c>
      <c r="C7244" s="21">
        <v>5</v>
      </c>
      <c r="D7244" s="21" t="s">
        <v>77</v>
      </c>
      <c r="E7244" s="21" t="s">
        <v>73</v>
      </c>
      <c r="F7244" s="21" t="s">
        <v>72</v>
      </c>
      <c r="G7244" s="21">
        <v>0</v>
      </c>
      <c r="H7244" s="21">
        <v>1</v>
      </c>
    </row>
    <row r="7245" spans="1:8" x14ac:dyDescent="0.25">
      <c r="A7245" s="21">
        <v>2035</v>
      </c>
      <c r="B7245" s="21">
        <v>6</v>
      </c>
      <c r="C7245" s="21">
        <v>5</v>
      </c>
      <c r="D7245" s="21" t="s">
        <v>77</v>
      </c>
      <c r="E7245" s="21" t="s">
        <v>73</v>
      </c>
      <c r="F7245" s="21" t="s">
        <v>72</v>
      </c>
      <c r="G7245" s="21">
        <v>2</v>
      </c>
      <c r="H7245" s="21">
        <v>4</v>
      </c>
    </row>
    <row r="7246" spans="1:8" x14ac:dyDescent="0.25">
      <c r="A7246" s="21">
        <v>2035</v>
      </c>
      <c r="B7246" s="21">
        <v>6</v>
      </c>
      <c r="C7246" s="21">
        <v>5</v>
      </c>
      <c r="D7246" s="21" t="s">
        <v>77</v>
      </c>
      <c r="E7246" s="21" t="s">
        <v>73</v>
      </c>
      <c r="F7246" s="21" t="s">
        <v>72</v>
      </c>
      <c r="G7246" s="21">
        <v>4</v>
      </c>
      <c r="H7246" s="21">
        <v>1</v>
      </c>
    </row>
    <row r="7247" spans="1:8" x14ac:dyDescent="0.25">
      <c r="A7247" s="21">
        <v>2035</v>
      </c>
      <c r="B7247" s="21">
        <v>6</v>
      </c>
      <c r="C7247" s="21">
        <v>5</v>
      </c>
      <c r="D7247" s="21" t="s">
        <v>77</v>
      </c>
      <c r="E7247" s="21" t="s">
        <v>76</v>
      </c>
      <c r="F7247" s="21" t="s">
        <v>71</v>
      </c>
      <c r="G7247" s="21">
        <v>2</v>
      </c>
      <c r="H7247" s="21">
        <v>2</v>
      </c>
    </row>
    <row r="7248" spans="1:8" x14ac:dyDescent="0.25">
      <c r="A7248" s="21">
        <v>2035</v>
      </c>
      <c r="B7248" s="21">
        <v>6</v>
      </c>
      <c r="C7248" s="21">
        <v>5</v>
      </c>
      <c r="D7248" s="21" t="s">
        <v>77</v>
      </c>
      <c r="E7248" s="21" t="s">
        <v>76</v>
      </c>
      <c r="F7248" s="21" t="s">
        <v>71</v>
      </c>
      <c r="G7248" s="21">
        <v>3</v>
      </c>
      <c r="H7248" s="21">
        <v>1</v>
      </c>
    </row>
    <row r="7249" spans="1:8" x14ac:dyDescent="0.25">
      <c r="A7249" s="21">
        <v>2035</v>
      </c>
      <c r="B7249" s="21">
        <v>6</v>
      </c>
      <c r="C7249" s="21">
        <v>5</v>
      </c>
      <c r="D7249" s="21" t="s">
        <v>77</v>
      </c>
      <c r="E7249" s="21" t="s">
        <v>76</v>
      </c>
      <c r="F7249" s="21" t="s">
        <v>71</v>
      </c>
      <c r="G7249" s="21">
        <v>4</v>
      </c>
      <c r="H7249" s="21">
        <v>3</v>
      </c>
    </row>
    <row r="7250" spans="1:8" x14ac:dyDescent="0.25">
      <c r="A7250" s="21">
        <v>2035</v>
      </c>
      <c r="B7250" s="21">
        <v>6</v>
      </c>
      <c r="C7250" s="21">
        <v>5</v>
      </c>
      <c r="D7250" s="21" t="s">
        <v>79</v>
      </c>
      <c r="E7250" s="21" t="s">
        <v>70</v>
      </c>
      <c r="F7250" s="21" t="s">
        <v>71</v>
      </c>
      <c r="G7250" s="21">
        <v>1</v>
      </c>
      <c r="H7250" s="21">
        <v>20</v>
      </c>
    </row>
    <row r="7251" spans="1:8" x14ac:dyDescent="0.25">
      <c r="A7251" s="21">
        <v>2035</v>
      </c>
      <c r="B7251" s="21">
        <v>6</v>
      </c>
      <c r="C7251" s="21">
        <v>5</v>
      </c>
      <c r="D7251" s="21" t="s">
        <v>79</v>
      </c>
      <c r="E7251" s="21" t="s">
        <v>70</v>
      </c>
      <c r="F7251" s="21" t="s">
        <v>71</v>
      </c>
      <c r="G7251" s="21">
        <v>2</v>
      </c>
      <c r="H7251" s="21">
        <v>55</v>
      </c>
    </row>
    <row r="7252" spans="1:8" x14ac:dyDescent="0.25">
      <c r="A7252" s="21">
        <v>2035</v>
      </c>
      <c r="B7252" s="21">
        <v>6</v>
      </c>
      <c r="C7252" s="21">
        <v>5</v>
      </c>
      <c r="D7252" s="21" t="s">
        <v>79</v>
      </c>
      <c r="E7252" s="21" t="s">
        <v>70</v>
      </c>
      <c r="F7252" s="21" t="s">
        <v>71</v>
      </c>
      <c r="G7252" s="21">
        <v>3</v>
      </c>
      <c r="H7252" s="21">
        <v>28</v>
      </c>
    </row>
    <row r="7253" spans="1:8" x14ac:dyDescent="0.25">
      <c r="A7253" s="21">
        <v>2035</v>
      </c>
      <c r="B7253" s="21">
        <v>6</v>
      </c>
      <c r="C7253" s="21">
        <v>5</v>
      </c>
      <c r="D7253" s="21" t="s">
        <v>79</v>
      </c>
      <c r="E7253" s="21" t="s">
        <v>70</v>
      </c>
      <c r="F7253" s="21" t="s">
        <v>71</v>
      </c>
      <c r="G7253" s="21">
        <v>4</v>
      </c>
      <c r="H7253" s="21">
        <v>20</v>
      </c>
    </row>
    <row r="7254" spans="1:8" x14ac:dyDescent="0.25">
      <c r="A7254" s="21">
        <v>2035</v>
      </c>
      <c r="B7254" s="21">
        <v>6</v>
      </c>
      <c r="C7254" s="21">
        <v>5</v>
      </c>
      <c r="D7254" s="21" t="s">
        <v>79</v>
      </c>
      <c r="E7254" s="21" t="s">
        <v>70</v>
      </c>
      <c r="F7254" s="21" t="s">
        <v>72</v>
      </c>
      <c r="G7254" s="21">
        <v>2</v>
      </c>
      <c r="H7254" s="21">
        <v>16</v>
      </c>
    </row>
    <row r="7255" spans="1:8" x14ac:dyDescent="0.25">
      <c r="A7255" s="21">
        <v>2035</v>
      </c>
      <c r="B7255" s="21">
        <v>6</v>
      </c>
      <c r="C7255" s="21">
        <v>5</v>
      </c>
      <c r="D7255" s="21" t="s">
        <v>79</v>
      </c>
      <c r="E7255" s="21" t="s">
        <v>70</v>
      </c>
      <c r="F7255" s="21" t="s">
        <v>72</v>
      </c>
      <c r="G7255" s="21">
        <v>3</v>
      </c>
      <c r="H7255" s="21">
        <v>5</v>
      </c>
    </row>
    <row r="7256" spans="1:8" x14ac:dyDescent="0.25">
      <c r="A7256" s="21">
        <v>2035</v>
      </c>
      <c r="B7256" s="21">
        <v>6</v>
      </c>
      <c r="C7256" s="21">
        <v>5</v>
      </c>
      <c r="D7256" s="21" t="s">
        <v>79</v>
      </c>
      <c r="E7256" s="21" t="s">
        <v>73</v>
      </c>
      <c r="F7256" s="21" t="s">
        <v>71</v>
      </c>
      <c r="G7256" s="21">
        <v>0</v>
      </c>
      <c r="H7256" s="21">
        <v>3</v>
      </c>
    </row>
    <row r="7257" spans="1:8" x14ac:dyDescent="0.25">
      <c r="A7257" s="21">
        <v>2035</v>
      </c>
      <c r="B7257" s="21">
        <v>6</v>
      </c>
      <c r="C7257" s="21">
        <v>5</v>
      </c>
      <c r="D7257" s="21" t="s">
        <v>79</v>
      </c>
      <c r="E7257" s="21" t="s">
        <v>73</v>
      </c>
      <c r="F7257" s="21" t="s">
        <v>71</v>
      </c>
      <c r="G7257" s="21">
        <v>1</v>
      </c>
      <c r="H7257" s="21">
        <v>42</v>
      </c>
    </row>
    <row r="7258" spans="1:8" x14ac:dyDescent="0.25">
      <c r="A7258" s="21">
        <v>2035</v>
      </c>
      <c r="B7258" s="21">
        <v>6</v>
      </c>
      <c r="C7258" s="21">
        <v>5</v>
      </c>
      <c r="D7258" s="21" t="s">
        <v>79</v>
      </c>
      <c r="E7258" s="21" t="s">
        <v>73</v>
      </c>
      <c r="F7258" s="21" t="s">
        <v>71</v>
      </c>
      <c r="G7258" s="21">
        <v>2</v>
      </c>
      <c r="H7258" s="21">
        <v>143</v>
      </c>
    </row>
    <row r="7259" spans="1:8" x14ac:dyDescent="0.25">
      <c r="A7259" s="21">
        <v>2035</v>
      </c>
      <c r="B7259" s="21">
        <v>6</v>
      </c>
      <c r="C7259" s="21">
        <v>5</v>
      </c>
      <c r="D7259" s="21" t="s">
        <v>79</v>
      </c>
      <c r="E7259" s="21" t="s">
        <v>73</v>
      </c>
      <c r="F7259" s="21" t="s">
        <v>71</v>
      </c>
      <c r="G7259" s="21">
        <v>3</v>
      </c>
      <c r="H7259" s="21">
        <v>85</v>
      </c>
    </row>
    <row r="7260" spans="1:8" x14ac:dyDescent="0.25">
      <c r="A7260" s="21">
        <v>2035</v>
      </c>
      <c r="B7260" s="21">
        <v>6</v>
      </c>
      <c r="C7260" s="21">
        <v>5</v>
      </c>
      <c r="D7260" s="21" t="s">
        <v>79</v>
      </c>
      <c r="E7260" s="21" t="s">
        <v>73</v>
      </c>
      <c r="F7260" s="21" t="s">
        <v>71</v>
      </c>
      <c r="G7260" s="21">
        <v>4</v>
      </c>
      <c r="H7260" s="21">
        <v>42</v>
      </c>
    </row>
    <row r="7261" spans="1:8" x14ac:dyDescent="0.25">
      <c r="A7261" s="21">
        <v>2035</v>
      </c>
      <c r="B7261" s="21">
        <v>6</v>
      </c>
      <c r="C7261" s="21">
        <v>5</v>
      </c>
      <c r="D7261" s="21" t="s">
        <v>79</v>
      </c>
      <c r="E7261" s="21" t="s">
        <v>73</v>
      </c>
      <c r="F7261" s="21" t="s">
        <v>72</v>
      </c>
      <c r="G7261" s="21">
        <v>2</v>
      </c>
      <c r="H7261" s="21">
        <v>1</v>
      </c>
    </row>
    <row r="7262" spans="1:8" x14ac:dyDescent="0.25">
      <c r="A7262" s="21">
        <v>2035</v>
      </c>
      <c r="B7262" s="21">
        <v>6</v>
      </c>
      <c r="C7262" s="21">
        <v>5</v>
      </c>
      <c r="D7262" s="21" t="s">
        <v>79</v>
      </c>
      <c r="E7262" s="21" t="s">
        <v>73</v>
      </c>
      <c r="F7262" s="21" t="s">
        <v>72</v>
      </c>
      <c r="G7262" s="21">
        <v>4</v>
      </c>
      <c r="H7262" s="21">
        <v>2</v>
      </c>
    </row>
    <row r="7263" spans="1:8" x14ac:dyDescent="0.25">
      <c r="A7263" s="21">
        <v>2035</v>
      </c>
      <c r="B7263" s="21">
        <v>6</v>
      </c>
      <c r="C7263" s="21">
        <v>5</v>
      </c>
      <c r="D7263" s="21" t="s">
        <v>78</v>
      </c>
      <c r="E7263" s="21" t="s">
        <v>70</v>
      </c>
      <c r="F7263" s="21" t="s">
        <v>71</v>
      </c>
      <c r="G7263" s="21">
        <v>0</v>
      </c>
      <c r="H7263" s="21">
        <v>1</v>
      </c>
    </row>
    <row r="7264" spans="1:8" x14ac:dyDescent="0.25">
      <c r="A7264" s="21">
        <v>2035</v>
      </c>
      <c r="B7264" s="21">
        <v>6</v>
      </c>
      <c r="C7264" s="21">
        <v>5</v>
      </c>
      <c r="D7264" s="21" t="s">
        <v>78</v>
      </c>
      <c r="E7264" s="21" t="s">
        <v>70</v>
      </c>
      <c r="F7264" s="21" t="s">
        <v>71</v>
      </c>
      <c r="G7264" s="21">
        <v>1</v>
      </c>
      <c r="H7264" s="21">
        <v>17</v>
      </c>
    </row>
    <row r="7265" spans="1:8" x14ac:dyDescent="0.25">
      <c r="A7265" s="21">
        <v>2035</v>
      </c>
      <c r="B7265" s="21">
        <v>6</v>
      </c>
      <c r="C7265" s="21">
        <v>5</v>
      </c>
      <c r="D7265" s="21" t="s">
        <v>78</v>
      </c>
      <c r="E7265" s="21" t="s">
        <v>70</v>
      </c>
      <c r="F7265" s="21" t="s">
        <v>71</v>
      </c>
      <c r="G7265" s="21">
        <v>2</v>
      </c>
      <c r="H7265" s="21">
        <v>67</v>
      </c>
    </row>
    <row r="7266" spans="1:8" x14ac:dyDescent="0.25">
      <c r="A7266" s="21">
        <v>2035</v>
      </c>
      <c r="B7266" s="21">
        <v>6</v>
      </c>
      <c r="C7266" s="21">
        <v>5</v>
      </c>
      <c r="D7266" s="21" t="s">
        <v>78</v>
      </c>
      <c r="E7266" s="21" t="s">
        <v>70</v>
      </c>
      <c r="F7266" s="21" t="s">
        <v>71</v>
      </c>
      <c r="G7266" s="21">
        <v>3</v>
      </c>
      <c r="H7266" s="21">
        <v>29</v>
      </c>
    </row>
    <row r="7267" spans="1:8" x14ac:dyDescent="0.25">
      <c r="A7267" s="21">
        <v>2035</v>
      </c>
      <c r="B7267" s="21">
        <v>6</v>
      </c>
      <c r="C7267" s="21">
        <v>5</v>
      </c>
      <c r="D7267" s="21" t="s">
        <v>78</v>
      </c>
      <c r="E7267" s="21" t="s">
        <v>70</v>
      </c>
      <c r="F7267" s="21" t="s">
        <v>71</v>
      </c>
      <c r="G7267" s="21">
        <v>4</v>
      </c>
      <c r="H7267" s="21">
        <v>22</v>
      </c>
    </row>
    <row r="7268" spans="1:8" x14ac:dyDescent="0.25">
      <c r="A7268" s="21">
        <v>2035</v>
      </c>
      <c r="B7268" s="21">
        <v>6</v>
      </c>
      <c r="C7268" s="21">
        <v>5</v>
      </c>
      <c r="D7268" s="21" t="s">
        <v>78</v>
      </c>
      <c r="E7268" s="21" t="s">
        <v>70</v>
      </c>
      <c r="F7268" s="21" t="s">
        <v>72</v>
      </c>
      <c r="G7268" s="21">
        <v>1</v>
      </c>
      <c r="H7268" s="21">
        <v>6</v>
      </c>
    </row>
    <row r="7269" spans="1:8" x14ac:dyDescent="0.25">
      <c r="A7269" s="21">
        <v>2035</v>
      </c>
      <c r="B7269" s="21">
        <v>6</v>
      </c>
      <c r="C7269" s="21">
        <v>5</v>
      </c>
      <c r="D7269" s="21" t="s">
        <v>78</v>
      </c>
      <c r="E7269" s="21" t="s">
        <v>70</v>
      </c>
      <c r="F7269" s="21" t="s">
        <v>72</v>
      </c>
      <c r="G7269" s="21">
        <v>2</v>
      </c>
      <c r="H7269" s="21">
        <v>25</v>
      </c>
    </row>
    <row r="7270" spans="1:8" x14ac:dyDescent="0.25">
      <c r="A7270" s="21">
        <v>2035</v>
      </c>
      <c r="B7270" s="21">
        <v>6</v>
      </c>
      <c r="C7270" s="21">
        <v>5</v>
      </c>
      <c r="D7270" s="21" t="s">
        <v>78</v>
      </c>
      <c r="E7270" s="21" t="s">
        <v>70</v>
      </c>
      <c r="F7270" s="21" t="s">
        <v>72</v>
      </c>
      <c r="G7270" s="21">
        <v>3</v>
      </c>
      <c r="H7270" s="21">
        <v>25</v>
      </c>
    </row>
    <row r="7271" spans="1:8" x14ac:dyDescent="0.25">
      <c r="A7271" s="21">
        <v>2035</v>
      </c>
      <c r="B7271" s="21">
        <v>6</v>
      </c>
      <c r="C7271" s="21">
        <v>5</v>
      </c>
      <c r="D7271" s="21" t="s">
        <v>78</v>
      </c>
      <c r="E7271" s="21" t="s">
        <v>70</v>
      </c>
      <c r="F7271" s="21" t="s">
        <v>72</v>
      </c>
      <c r="G7271" s="21">
        <v>4</v>
      </c>
      <c r="H7271" s="21">
        <v>6</v>
      </c>
    </row>
    <row r="7272" spans="1:8" x14ac:dyDescent="0.25">
      <c r="A7272" s="21">
        <v>2035</v>
      </c>
      <c r="B7272" s="21">
        <v>6</v>
      </c>
      <c r="C7272" s="21">
        <v>5</v>
      </c>
      <c r="D7272" s="21" t="s">
        <v>78</v>
      </c>
      <c r="E7272" s="21" t="s">
        <v>73</v>
      </c>
      <c r="F7272" s="21" t="s">
        <v>71</v>
      </c>
      <c r="G7272" s="21">
        <v>0</v>
      </c>
      <c r="H7272" s="21">
        <v>4</v>
      </c>
    </row>
    <row r="7273" spans="1:8" x14ac:dyDescent="0.25">
      <c r="A7273" s="21">
        <v>2035</v>
      </c>
      <c r="B7273" s="21">
        <v>6</v>
      </c>
      <c r="C7273" s="21">
        <v>5</v>
      </c>
      <c r="D7273" s="21" t="s">
        <v>78</v>
      </c>
      <c r="E7273" s="21" t="s">
        <v>73</v>
      </c>
      <c r="F7273" s="21" t="s">
        <v>71</v>
      </c>
      <c r="G7273" s="21">
        <v>1</v>
      </c>
      <c r="H7273" s="21">
        <v>48</v>
      </c>
    </row>
    <row r="7274" spans="1:8" x14ac:dyDescent="0.25">
      <c r="A7274" s="21">
        <v>2035</v>
      </c>
      <c r="B7274" s="21">
        <v>6</v>
      </c>
      <c r="C7274" s="21">
        <v>5</v>
      </c>
      <c r="D7274" s="21" t="s">
        <v>78</v>
      </c>
      <c r="E7274" s="21" t="s">
        <v>73</v>
      </c>
      <c r="F7274" s="21" t="s">
        <v>71</v>
      </c>
      <c r="G7274" s="21">
        <v>2</v>
      </c>
      <c r="H7274" s="21">
        <v>119</v>
      </c>
    </row>
    <row r="7275" spans="1:8" x14ac:dyDescent="0.25">
      <c r="A7275" s="21">
        <v>2035</v>
      </c>
      <c r="B7275" s="21">
        <v>6</v>
      </c>
      <c r="C7275" s="21">
        <v>5</v>
      </c>
      <c r="D7275" s="21" t="s">
        <v>78</v>
      </c>
      <c r="E7275" s="21" t="s">
        <v>73</v>
      </c>
      <c r="F7275" s="21" t="s">
        <v>71</v>
      </c>
      <c r="G7275" s="21">
        <v>3</v>
      </c>
      <c r="H7275" s="21">
        <v>86</v>
      </c>
    </row>
    <row r="7276" spans="1:8" x14ac:dyDescent="0.25">
      <c r="A7276" s="21">
        <v>2035</v>
      </c>
      <c r="B7276" s="21">
        <v>6</v>
      </c>
      <c r="C7276" s="21">
        <v>5</v>
      </c>
      <c r="D7276" s="21" t="s">
        <v>78</v>
      </c>
      <c r="E7276" s="21" t="s">
        <v>73</v>
      </c>
      <c r="F7276" s="21" t="s">
        <v>71</v>
      </c>
      <c r="G7276" s="21">
        <v>4</v>
      </c>
      <c r="H7276" s="21">
        <v>43</v>
      </c>
    </row>
    <row r="7277" spans="1:8" x14ac:dyDescent="0.25">
      <c r="A7277" s="21">
        <v>2035</v>
      </c>
      <c r="B7277" s="21">
        <v>6</v>
      </c>
      <c r="C7277" s="21">
        <v>5</v>
      </c>
      <c r="D7277" s="21" t="s">
        <v>78</v>
      </c>
      <c r="E7277" s="21" t="s">
        <v>73</v>
      </c>
      <c r="F7277" s="21" t="s">
        <v>72</v>
      </c>
      <c r="G7277" s="21">
        <v>3</v>
      </c>
      <c r="H7277" s="21">
        <v>1</v>
      </c>
    </row>
    <row r="7278" spans="1:8" x14ac:dyDescent="0.25">
      <c r="A7278" s="21">
        <v>2035</v>
      </c>
      <c r="B7278" s="21">
        <v>6</v>
      </c>
      <c r="C7278" s="21">
        <v>5</v>
      </c>
      <c r="D7278" s="21" t="s">
        <v>78</v>
      </c>
      <c r="E7278" s="21" t="s">
        <v>73</v>
      </c>
      <c r="F7278" s="21" t="s">
        <v>72</v>
      </c>
      <c r="G7278" s="21">
        <v>4</v>
      </c>
      <c r="H7278" s="21">
        <v>1</v>
      </c>
    </row>
    <row r="7279" spans="1:8" x14ac:dyDescent="0.25">
      <c r="A7279" s="21">
        <v>2035</v>
      </c>
      <c r="B7279" s="21">
        <v>6</v>
      </c>
      <c r="C7279" s="21">
        <v>5</v>
      </c>
      <c r="D7279" s="21" t="s">
        <v>78</v>
      </c>
      <c r="E7279" s="21" t="s">
        <v>76</v>
      </c>
      <c r="F7279" s="21" t="s">
        <v>71</v>
      </c>
      <c r="G7279" s="21">
        <v>2</v>
      </c>
      <c r="H7279" s="21">
        <v>1</v>
      </c>
    </row>
    <row r="7280" spans="1:8" x14ac:dyDescent="0.25">
      <c r="A7280" s="21">
        <v>2035</v>
      </c>
      <c r="B7280" s="21">
        <v>6</v>
      </c>
      <c r="C7280" s="21">
        <v>6</v>
      </c>
      <c r="D7280" s="21" t="s">
        <v>75</v>
      </c>
      <c r="E7280" s="21" t="s">
        <v>70</v>
      </c>
      <c r="F7280" s="21" t="s">
        <v>71</v>
      </c>
      <c r="G7280" s="21">
        <v>0</v>
      </c>
      <c r="H7280" s="21">
        <v>2</v>
      </c>
    </row>
    <row r="7281" spans="1:8" x14ac:dyDescent="0.25">
      <c r="A7281" s="21">
        <v>2035</v>
      </c>
      <c r="B7281" s="21">
        <v>6</v>
      </c>
      <c r="C7281" s="21">
        <v>6</v>
      </c>
      <c r="D7281" s="21" t="s">
        <v>75</v>
      </c>
      <c r="E7281" s="21" t="s">
        <v>70</v>
      </c>
      <c r="F7281" s="21" t="s">
        <v>71</v>
      </c>
      <c r="G7281" s="21">
        <v>1</v>
      </c>
      <c r="H7281" s="21">
        <v>329</v>
      </c>
    </row>
    <row r="7282" spans="1:8" x14ac:dyDescent="0.25">
      <c r="A7282" s="21">
        <v>2035</v>
      </c>
      <c r="B7282" s="21">
        <v>6</v>
      </c>
      <c r="C7282" s="21">
        <v>6</v>
      </c>
      <c r="D7282" s="21" t="s">
        <v>75</v>
      </c>
      <c r="E7282" s="21" t="s">
        <v>70</v>
      </c>
      <c r="F7282" s="21" t="s">
        <v>71</v>
      </c>
      <c r="G7282" s="21">
        <v>2</v>
      </c>
      <c r="H7282" s="21">
        <v>1404</v>
      </c>
    </row>
    <row r="7283" spans="1:8" x14ac:dyDescent="0.25">
      <c r="A7283" s="21">
        <v>2035</v>
      </c>
      <c r="B7283" s="21">
        <v>6</v>
      </c>
      <c r="C7283" s="21">
        <v>6</v>
      </c>
      <c r="D7283" s="21" t="s">
        <v>75</v>
      </c>
      <c r="E7283" s="21" t="s">
        <v>70</v>
      </c>
      <c r="F7283" s="21" t="s">
        <v>71</v>
      </c>
      <c r="G7283" s="21">
        <v>3</v>
      </c>
      <c r="H7283" s="21">
        <v>595</v>
      </c>
    </row>
    <row r="7284" spans="1:8" x14ac:dyDescent="0.25">
      <c r="A7284" s="21">
        <v>2035</v>
      </c>
      <c r="B7284" s="21">
        <v>6</v>
      </c>
      <c r="C7284" s="21">
        <v>6</v>
      </c>
      <c r="D7284" s="21" t="s">
        <v>75</v>
      </c>
      <c r="E7284" s="21" t="s">
        <v>70</v>
      </c>
      <c r="F7284" s="21" t="s">
        <v>71</v>
      </c>
      <c r="G7284" s="21">
        <v>4</v>
      </c>
      <c r="H7284" s="21">
        <v>401</v>
      </c>
    </row>
    <row r="7285" spans="1:8" x14ac:dyDescent="0.25">
      <c r="A7285" s="21">
        <v>2035</v>
      </c>
      <c r="B7285" s="21">
        <v>6</v>
      </c>
      <c r="C7285" s="21">
        <v>6</v>
      </c>
      <c r="D7285" s="21" t="s">
        <v>75</v>
      </c>
      <c r="E7285" s="21" t="s">
        <v>70</v>
      </c>
      <c r="F7285" s="21" t="s">
        <v>72</v>
      </c>
      <c r="G7285" s="21">
        <v>0</v>
      </c>
      <c r="H7285" s="21">
        <v>3</v>
      </c>
    </row>
    <row r="7286" spans="1:8" x14ac:dyDescent="0.25">
      <c r="A7286" s="21">
        <v>2035</v>
      </c>
      <c r="B7286" s="21">
        <v>6</v>
      </c>
      <c r="C7286" s="21">
        <v>6</v>
      </c>
      <c r="D7286" s="21" t="s">
        <v>75</v>
      </c>
      <c r="E7286" s="21" t="s">
        <v>70</v>
      </c>
      <c r="F7286" s="21" t="s">
        <v>72</v>
      </c>
      <c r="G7286" s="21">
        <v>1</v>
      </c>
      <c r="H7286" s="21">
        <v>453</v>
      </c>
    </row>
    <row r="7287" spans="1:8" x14ac:dyDescent="0.25">
      <c r="A7287" s="21">
        <v>2035</v>
      </c>
      <c r="B7287" s="21">
        <v>6</v>
      </c>
      <c r="C7287" s="21">
        <v>6</v>
      </c>
      <c r="D7287" s="21" t="s">
        <v>75</v>
      </c>
      <c r="E7287" s="21" t="s">
        <v>70</v>
      </c>
      <c r="F7287" s="21" t="s">
        <v>72</v>
      </c>
      <c r="G7287" s="21">
        <v>2</v>
      </c>
      <c r="H7287" s="21">
        <v>1568</v>
      </c>
    </row>
    <row r="7288" spans="1:8" x14ac:dyDescent="0.25">
      <c r="A7288" s="21">
        <v>2035</v>
      </c>
      <c r="B7288" s="21">
        <v>6</v>
      </c>
      <c r="C7288" s="21">
        <v>6</v>
      </c>
      <c r="D7288" s="21" t="s">
        <v>75</v>
      </c>
      <c r="E7288" s="21" t="s">
        <v>70</v>
      </c>
      <c r="F7288" s="21" t="s">
        <v>72</v>
      </c>
      <c r="G7288" s="21">
        <v>3</v>
      </c>
      <c r="H7288" s="21">
        <v>797</v>
      </c>
    </row>
    <row r="7289" spans="1:8" x14ac:dyDescent="0.25">
      <c r="A7289" s="21">
        <v>2035</v>
      </c>
      <c r="B7289" s="21">
        <v>6</v>
      </c>
      <c r="C7289" s="21">
        <v>6</v>
      </c>
      <c r="D7289" s="21" t="s">
        <v>75</v>
      </c>
      <c r="E7289" s="21" t="s">
        <v>70</v>
      </c>
      <c r="F7289" s="21" t="s">
        <v>72</v>
      </c>
      <c r="G7289" s="21">
        <v>4</v>
      </c>
      <c r="H7289" s="21">
        <v>389</v>
      </c>
    </row>
    <row r="7290" spans="1:8" x14ac:dyDescent="0.25">
      <c r="A7290" s="21">
        <v>2035</v>
      </c>
      <c r="B7290" s="21">
        <v>6</v>
      </c>
      <c r="C7290" s="21">
        <v>6</v>
      </c>
      <c r="D7290" s="21" t="s">
        <v>75</v>
      </c>
      <c r="E7290" s="21" t="s">
        <v>74</v>
      </c>
      <c r="F7290" s="21" t="s">
        <v>71</v>
      </c>
      <c r="G7290" s="21">
        <v>0</v>
      </c>
      <c r="H7290" s="21">
        <v>19</v>
      </c>
    </row>
    <row r="7291" spans="1:8" x14ac:dyDescent="0.25">
      <c r="A7291" s="21">
        <v>2035</v>
      </c>
      <c r="B7291" s="21">
        <v>6</v>
      </c>
      <c r="C7291" s="21">
        <v>6</v>
      </c>
      <c r="D7291" s="21" t="s">
        <v>75</v>
      </c>
      <c r="E7291" s="21" t="s">
        <v>74</v>
      </c>
      <c r="F7291" s="21" t="s">
        <v>71</v>
      </c>
      <c r="G7291" s="21">
        <v>1</v>
      </c>
      <c r="H7291" s="21">
        <v>172</v>
      </c>
    </row>
    <row r="7292" spans="1:8" x14ac:dyDescent="0.25">
      <c r="A7292" s="21">
        <v>2035</v>
      </c>
      <c r="B7292" s="21">
        <v>6</v>
      </c>
      <c r="C7292" s="21">
        <v>6</v>
      </c>
      <c r="D7292" s="21" t="s">
        <v>75</v>
      </c>
      <c r="E7292" s="21" t="s">
        <v>74</v>
      </c>
      <c r="F7292" s="21" t="s">
        <v>71</v>
      </c>
      <c r="G7292" s="21">
        <v>2</v>
      </c>
      <c r="H7292" s="21">
        <v>343</v>
      </c>
    </row>
    <row r="7293" spans="1:8" x14ac:dyDescent="0.25">
      <c r="A7293" s="21">
        <v>2035</v>
      </c>
      <c r="B7293" s="21">
        <v>6</v>
      </c>
      <c r="C7293" s="21">
        <v>6</v>
      </c>
      <c r="D7293" s="21" t="s">
        <v>75</v>
      </c>
      <c r="E7293" s="21" t="s">
        <v>74</v>
      </c>
      <c r="F7293" s="21" t="s">
        <v>71</v>
      </c>
      <c r="G7293" s="21">
        <v>3</v>
      </c>
      <c r="H7293" s="21">
        <v>160</v>
      </c>
    </row>
    <row r="7294" spans="1:8" x14ac:dyDescent="0.25">
      <c r="A7294" s="21">
        <v>2035</v>
      </c>
      <c r="B7294" s="21">
        <v>6</v>
      </c>
      <c r="C7294" s="21">
        <v>6</v>
      </c>
      <c r="D7294" s="21" t="s">
        <v>75</v>
      </c>
      <c r="E7294" s="21" t="s">
        <v>74</v>
      </c>
      <c r="F7294" s="21" t="s">
        <v>71</v>
      </c>
      <c r="G7294" s="21">
        <v>4</v>
      </c>
      <c r="H7294" s="21">
        <v>88</v>
      </c>
    </row>
    <row r="7295" spans="1:8" x14ac:dyDescent="0.25">
      <c r="A7295" s="21">
        <v>2035</v>
      </c>
      <c r="B7295" s="21">
        <v>6</v>
      </c>
      <c r="C7295" s="21">
        <v>6</v>
      </c>
      <c r="D7295" s="21" t="s">
        <v>75</v>
      </c>
      <c r="E7295" s="21" t="s">
        <v>74</v>
      </c>
      <c r="F7295" s="21" t="s">
        <v>72</v>
      </c>
      <c r="G7295" s="21">
        <v>0</v>
      </c>
      <c r="H7295" s="21">
        <v>4</v>
      </c>
    </row>
    <row r="7296" spans="1:8" x14ac:dyDescent="0.25">
      <c r="A7296" s="21">
        <v>2035</v>
      </c>
      <c r="B7296" s="21">
        <v>6</v>
      </c>
      <c r="C7296" s="21">
        <v>6</v>
      </c>
      <c r="D7296" s="21" t="s">
        <v>75</v>
      </c>
      <c r="E7296" s="21" t="s">
        <v>74</v>
      </c>
      <c r="F7296" s="21" t="s">
        <v>72</v>
      </c>
      <c r="G7296" s="21">
        <v>1</v>
      </c>
      <c r="H7296" s="21">
        <v>11</v>
      </c>
    </row>
    <row r="7297" spans="1:8" x14ac:dyDescent="0.25">
      <c r="A7297" s="21">
        <v>2035</v>
      </c>
      <c r="B7297" s="21">
        <v>6</v>
      </c>
      <c r="C7297" s="21">
        <v>6</v>
      </c>
      <c r="D7297" s="21" t="s">
        <v>75</v>
      </c>
      <c r="E7297" s="21" t="s">
        <v>74</v>
      </c>
      <c r="F7297" s="21" t="s">
        <v>72</v>
      </c>
      <c r="G7297" s="21">
        <v>2</v>
      </c>
      <c r="H7297" s="21">
        <v>38</v>
      </c>
    </row>
    <row r="7298" spans="1:8" x14ac:dyDescent="0.25">
      <c r="A7298" s="21">
        <v>2035</v>
      </c>
      <c r="B7298" s="21">
        <v>6</v>
      </c>
      <c r="C7298" s="21">
        <v>6</v>
      </c>
      <c r="D7298" s="21" t="s">
        <v>75</v>
      </c>
      <c r="E7298" s="21" t="s">
        <v>74</v>
      </c>
      <c r="F7298" s="21" t="s">
        <v>72</v>
      </c>
      <c r="G7298" s="21">
        <v>3</v>
      </c>
      <c r="H7298" s="21">
        <v>17</v>
      </c>
    </row>
    <row r="7299" spans="1:8" x14ac:dyDescent="0.25">
      <c r="A7299" s="21">
        <v>2035</v>
      </c>
      <c r="B7299" s="21">
        <v>6</v>
      </c>
      <c r="C7299" s="21">
        <v>6</v>
      </c>
      <c r="D7299" s="21" t="s">
        <v>75</v>
      </c>
      <c r="E7299" s="21" t="s">
        <v>74</v>
      </c>
      <c r="F7299" s="21" t="s">
        <v>72</v>
      </c>
      <c r="G7299" s="21">
        <v>4</v>
      </c>
      <c r="H7299" s="21">
        <v>12</v>
      </c>
    </row>
    <row r="7300" spans="1:8" x14ac:dyDescent="0.25">
      <c r="A7300" s="21">
        <v>2035</v>
      </c>
      <c r="B7300" s="21">
        <v>6</v>
      </c>
      <c r="C7300" s="21">
        <v>6</v>
      </c>
      <c r="D7300" s="21" t="s">
        <v>75</v>
      </c>
      <c r="E7300" s="21" t="s">
        <v>73</v>
      </c>
      <c r="F7300" s="21" t="s">
        <v>71</v>
      </c>
      <c r="G7300" s="21">
        <v>0</v>
      </c>
      <c r="H7300" s="21">
        <v>4</v>
      </c>
    </row>
    <row r="7301" spans="1:8" x14ac:dyDescent="0.25">
      <c r="A7301" s="21">
        <v>2035</v>
      </c>
      <c r="B7301" s="21">
        <v>6</v>
      </c>
      <c r="C7301" s="21">
        <v>6</v>
      </c>
      <c r="D7301" s="21" t="s">
        <v>75</v>
      </c>
      <c r="E7301" s="21" t="s">
        <v>73</v>
      </c>
      <c r="F7301" s="21" t="s">
        <v>71</v>
      </c>
      <c r="G7301" s="21">
        <v>1</v>
      </c>
      <c r="H7301" s="21">
        <v>1170</v>
      </c>
    </row>
    <row r="7302" spans="1:8" x14ac:dyDescent="0.25">
      <c r="A7302" s="21">
        <v>2035</v>
      </c>
      <c r="B7302" s="21">
        <v>6</v>
      </c>
      <c r="C7302" s="21">
        <v>6</v>
      </c>
      <c r="D7302" s="21" t="s">
        <v>75</v>
      </c>
      <c r="E7302" s="21" t="s">
        <v>73</v>
      </c>
      <c r="F7302" s="21" t="s">
        <v>71</v>
      </c>
      <c r="G7302" s="21">
        <v>2</v>
      </c>
      <c r="H7302" s="21">
        <v>3224</v>
      </c>
    </row>
    <row r="7303" spans="1:8" x14ac:dyDescent="0.25">
      <c r="A7303" s="21">
        <v>2035</v>
      </c>
      <c r="B7303" s="21">
        <v>6</v>
      </c>
      <c r="C7303" s="21">
        <v>6</v>
      </c>
      <c r="D7303" s="21" t="s">
        <v>75</v>
      </c>
      <c r="E7303" s="21" t="s">
        <v>73</v>
      </c>
      <c r="F7303" s="21" t="s">
        <v>71</v>
      </c>
      <c r="G7303" s="21">
        <v>3</v>
      </c>
      <c r="H7303" s="21">
        <v>1955</v>
      </c>
    </row>
    <row r="7304" spans="1:8" x14ac:dyDescent="0.25">
      <c r="A7304" s="21">
        <v>2035</v>
      </c>
      <c r="B7304" s="21">
        <v>6</v>
      </c>
      <c r="C7304" s="21">
        <v>6</v>
      </c>
      <c r="D7304" s="21" t="s">
        <v>75</v>
      </c>
      <c r="E7304" s="21" t="s">
        <v>73</v>
      </c>
      <c r="F7304" s="21" t="s">
        <v>71</v>
      </c>
      <c r="G7304" s="21">
        <v>4</v>
      </c>
      <c r="H7304" s="21">
        <v>1614</v>
      </c>
    </row>
    <row r="7305" spans="1:8" x14ac:dyDescent="0.25">
      <c r="A7305" s="21">
        <v>2035</v>
      </c>
      <c r="B7305" s="21">
        <v>6</v>
      </c>
      <c r="C7305" s="21">
        <v>6</v>
      </c>
      <c r="D7305" s="21" t="s">
        <v>75</v>
      </c>
      <c r="E7305" s="21" t="s">
        <v>73</v>
      </c>
      <c r="F7305" s="21" t="s">
        <v>72</v>
      </c>
      <c r="G7305" s="21">
        <v>0</v>
      </c>
      <c r="H7305" s="21">
        <v>2</v>
      </c>
    </row>
    <row r="7306" spans="1:8" x14ac:dyDescent="0.25">
      <c r="A7306" s="21">
        <v>2035</v>
      </c>
      <c r="B7306" s="21">
        <v>6</v>
      </c>
      <c r="C7306" s="21">
        <v>6</v>
      </c>
      <c r="D7306" s="21" t="s">
        <v>75</v>
      </c>
      <c r="E7306" s="21" t="s">
        <v>73</v>
      </c>
      <c r="F7306" s="21" t="s">
        <v>72</v>
      </c>
      <c r="G7306" s="21">
        <v>1</v>
      </c>
      <c r="H7306" s="21">
        <v>46</v>
      </c>
    </row>
    <row r="7307" spans="1:8" x14ac:dyDescent="0.25">
      <c r="A7307" s="21">
        <v>2035</v>
      </c>
      <c r="B7307" s="21">
        <v>6</v>
      </c>
      <c r="C7307" s="21">
        <v>6</v>
      </c>
      <c r="D7307" s="21" t="s">
        <v>75</v>
      </c>
      <c r="E7307" s="21" t="s">
        <v>73</v>
      </c>
      <c r="F7307" s="21" t="s">
        <v>72</v>
      </c>
      <c r="G7307" s="21">
        <v>2</v>
      </c>
      <c r="H7307" s="21">
        <v>279</v>
      </c>
    </row>
    <row r="7308" spans="1:8" x14ac:dyDescent="0.25">
      <c r="A7308" s="21">
        <v>2035</v>
      </c>
      <c r="B7308" s="21">
        <v>6</v>
      </c>
      <c r="C7308" s="21">
        <v>6</v>
      </c>
      <c r="D7308" s="21" t="s">
        <v>75</v>
      </c>
      <c r="E7308" s="21" t="s">
        <v>73</v>
      </c>
      <c r="F7308" s="21" t="s">
        <v>72</v>
      </c>
      <c r="G7308" s="21">
        <v>3</v>
      </c>
      <c r="H7308" s="21">
        <v>170</v>
      </c>
    </row>
    <row r="7309" spans="1:8" x14ac:dyDescent="0.25">
      <c r="A7309" s="21">
        <v>2035</v>
      </c>
      <c r="B7309" s="21">
        <v>6</v>
      </c>
      <c r="C7309" s="21">
        <v>6</v>
      </c>
      <c r="D7309" s="21" t="s">
        <v>75</v>
      </c>
      <c r="E7309" s="21" t="s">
        <v>73</v>
      </c>
      <c r="F7309" s="21" t="s">
        <v>72</v>
      </c>
      <c r="G7309" s="21">
        <v>4</v>
      </c>
      <c r="H7309" s="21">
        <v>100</v>
      </c>
    </row>
    <row r="7310" spans="1:8" x14ac:dyDescent="0.25">
      <c r="A7310" s="21">
        <v>2035</v>
      </c>
      <c r="B7310" s="21">
        <v>6</v>
      </c>
      <c r="C7310" s="21">
        <v>6</v>
      </c>
      <c r="D7310" s="21" t="s">
        <v>75</v>
      </c>
      <c r="E7310" s="21" t="s">
        <v>76</v>
      </c>
      <c r="F7310" s="21" t="s">
        <v>71</v>
      </c>
      <c r="G7310" s="21">
        <v>0</v>
      </c>
      <c r="H7310" s="21">
        <v>15</v>
      </c>
    </row>
    <row r="7311" spans="1:8" x14ac:dyDescent="0.25">
      <c r="A7311" s="21">
        <v>2035</v>
      </c>
      <c r="B7311" s="21">
        <v>6</v>
      </c>
      <c r="C7311" s="21">
        <v>6</v>
      </c>
      <c r="D7311" s="21" t="s">
        <v>75</v>
      </c>
      <c r="E7311" s="21" t="s">
        <v>76</v>
      </c>
      <c r="F7311" s="21" t="s">
        <v>71</v>
      </c>
      <c r="G7311" s="21">
        <v>1</v>
      </c>
      <c r="H7311" s="21">
        <v>321</v>
      </c>
    </row>
    <row r="7312" spans="1:8" x14ac:dyDescent="0.25">
      <c r="A7312" s="21">
        <v>2035</v>
      </c>
      <c r="B7312" s="21">
        <v>6</v>
      </c>
      <c r="C7312" s="21">
        <v>6</v>
      </c>
      <c r="D7312" s="21" t="s">
        <v>75</v>
      </c>
      <c r="E7312" s="21" t="s">
        <v>76</v>
      </c>
      <c r="F7312" s="21" t="s">
        <v>71</v>
      </c>
      <c r="G7312" s="21">
        <v>2</v>
      </c>
      <c r="H7312" s="21">
        <v>610</v>
      </c>
    </row>
    <row r="7313" spans="1:8" x14ac:dyDescent="0.25">
      <c r="A7313" s="21">
        <v>2035</v>
      </c>
      <c r="B7313" s="21">
        <v>6</v>
      </c>
      <c r="C7313" s="21">
        <v>6</v>
      </c>
      <c r="D7313" s="21" t="s">
        <v>75</v>
      </c>
      <c r="E7313" s="21" t="s">
        <v>76</v>
      </c>
      <c r="F7313" s="21" t="s">
        <v>71</v>
      </c>
      <c r="G7313" s="21">
        <v>3</v>
      </c>
      <c r="H7313" s="21">
        <v>250</v>
      </c>
    </row>
    <row r="7314" spans="1:8" x14ac:dyDescent="0.25">
      <c r="A7314" s="21">
        <v>2035</v>
      </c>
      <c r="B7314" s="21">
        <v>6</v>
      </c>
      <c r="C7314" s="21">
        <v>6</v>
      </c>
      <c r="D7314" s="21" t="s">
        <v>75</v>
      </c>
      <c r="E7314" s="21" t="s">
        <v>76</v>
      </c>
      <c r="F7314" s="21" t="s">
        <v>71</v>
      </c>
      <c r="G7314" s="21">
        <v>4</v>
      </c>
      <c r="H7314" s="21">
        <v>146</v>
      </c>
    </row>
    <row r="7315" spans="1:8" x14ac:dyDescent="0.25">
      <c r="A7315" s="21">
        <v>2035</v>
      </c>
      <c r="B7315" s="21">
        <v>6</v>
      </c>
      <c r="C7315" s="21">
        <v>6</v>
      </c>
      <c r="D7315" s="21" t="s">
        <v>69</v>
      </c>
      <c r="E7315" s="21" t="s">
        <v>70</v>
      </c>
      <c r="F7315" s="21" t="s">
        <v>71</v>
      </c>
      <c r="G7315" s="21">
        <v>1</v>
      </c>
      <c r="H7315" s="21">
        <v>9</v>
      </c>
    </row>
    <row r="7316" spans="1:8" x14ac:dyDescent="0.25">
      <c r="A7316" s="21">
        <v>2035</v>
      </c>
      <c r="B7316" s="21">
        <v>6</v>
      </c>
      <c r="C7316" s="21">
        <v>6</v>
      </c>
      <c r="D7316" s="21" t="s">
        <v>69</v>
      </c>
      <c r="E7316" s="21" t="s">
        <v>70</v>
      </c>
      <c r="F7316" s="21" t="s">
        <v>71</v>
      </c>
      <c r="G7316" s="21">
        <v>2</v>
      </c>
      <c r="H7316" s="21">
        <v>72</v>
      </c>
    </row>
    <row r="7317" spans="1:8" x14ac:dyDescent="0.25">
      <c r="A7317" s="21">
        <v>2035</v>
      </c>
      <c r="B7317" s="21">
        <v>6</v>
      </c>
      <c r="C7317" s="21">
        <v>6</v>
      </c>
      <c r="D7317" s="21" t="s">
        <v>69</v>
      </c>
      <c r="E7317" s="21" t="s">
        <v>70</v>
      </c>
      <c r="F7317" s="21" t="s">
        <v>71</v>
      </c>
      <c r="G7317" s="21">
        <v>3</v>
      </c>
      <c r="H7317" s="21">
        <v>21</v>
      </c>
    </row>
    <row r="7318" spans="1:8" x14ac:dyDescent="0.25">
      <c r="A7318" s="21">
        <v>2035</v>
      </c>
      <c r="B7318" s="21">
        <v>6</v>
      </c>
      <c r="C7318" s="21">
        <v>6</v>
      </c>
      <c r="D7318" s="21" t="s">
        <v>69</v>
      </c>
      <c r="E7318" s="21" t="s">
        <v>70</v>
      </c>
      <c r="F7318" s="21" t="s">
        <v>71</v>
      </c>
      <c r="G7318" s="21">
        <v>4</v>
      </c>
      <c r="H7318" s="21">
        <v>13</v>
      </c>
    </row>
    <row r="7319" spans="1:8" x14ac:dyDescent="0.25">
      <c r="A7319" s="21">
        <v>2035</v>
      </c>
      <c r="B7319" s="21">
        <v>6</v>
      </c>
      <c r="C7319" s="21">
        <v>6</v>
      </c>
      <c r="D7319" s="21" t="s">
        <v>69</v>
      </c>
      <c r="E7319" s="21" t="s">
        <v>70</v>
      </c>
      <c r="F7319" s="21" t="s">
        <v>72</v>
      </c>
      <c r="G7319" s="21">
        <v>0</v>
      </c>
      <c r="H7319" s="21">
        <v>3</v>
      </c>
    </row>
    <row r="7320" spans="1:8" x14ac:dyDescent="0.25">
      <c r="A7320" s="21">
        <v>2035</v>
      </c>
      <c r="B7320" s="21">
        <v>6</v>
      </c>
      <c r="C7320" s="21">
        <v>6</v>
      </c>
      <c r="D7320" s="21" t="s">
        <v>69</v>
      </c>
      <c r="E7320" s="21" t="s">
        <v>70</v>
      </c>
      <c r="F7320" s="21" t="s">
        <v>72</v>
      </c>
      <c r="G7320" s="21">
        <v>1</v>
      </c>
      <c r="H7320" s="21">
        <v>147</v>
      </c>
    </row>
    <row r="7321" spans="1:8" x14ac:dyDescent="0.25">
      <c r="A7321" s="21">
        <v>2035</v>
      </c>
      <c r="B7321" s="21">
        <v>6</v>
      </c>
      <c r="C7321" s="21">
        <v>6</v>
      </c>
      <c r="D7321" s="21" t="s">
        <v>69</v>
      </c>
      <c r="E7321" s="21" t="s">
        <v>70</v>
      </c>
      <c r="F7321" s="21" t="s">
        <v>72</v>
      </c>
      <c r="G7321" s="21">
        <v>2</v>
      </c>
      <c r="H7321" s="21">
        <v>508</v>
      </c>
    </row>
    <row r="7322" spans="1:8" x14ac:dyDescent="0.25">
      <c r="A7322" s="21">
        <v>2035</v>
      </c>
      <c r="B7322" s="21">
        <v>6</v>
      </c>
      <c r="C7322" s="21">
        <v>6</v>
      </c>
      <c r="D7322" s="21" t="s">
        <v>69</v>
      </c>
      <c r="E7322" s="21" t="s">
        <v>70</v>
      </c>
      <c r="F7322" s="21" t="s">
        <v>72</v>
      </c>
      <c r="G7322" s="21">
        <v>3</v>
      </c>
      <c r="H7322" s="21">
        <v>257</v>
      </c>
    </row>
    <row r="7323" spans="1:8" x14ac:dyDescent="0.25">
      <c r="A7323" s="21">
        <v>2035</v>
      </c>
      <c r="B7323" s="21">
        <v>6</v>
      </c>
      <c r="C7323" s="21">
        <v>6</v>
      </c>
      <c r="D7323" s="21" t="s">
        <v>69</v>
      </c>
      <c r="E7323" s="21" t="s">
        <v>70</v>
      </c>
      <c r="F7323" s="21" t="s">
        <v>72</v>
      </c>
      <c r="G7323" s="21">
        <v>4</v>
      </c>
      <c r="H7323" s="21">
        <v>152</v>
      </c>
    </row>
    <row r="7324" spans="1:8" x14ac:dyDescent="0.25">
      <c r="A7324" s="21">
        <v>2035</v>
      </c>
      <c r="B7324" s="21">
        <v>6</v>
      </c>
      <c r="C7324" s="21">
        <v>6</v>
      </c>
      <c r="D7324" s="21" t="s">
        <v>69</v>
      </c>
      <c r="E7324" s="21" t="s">
        <v>74</v>
      </c>
      <c r="F7324" s="21" t="s">
        <v>71</v>
      </c>
      <c r="G7324" s="21">
        <v>1</v>
      </c>
      <c r="H7324" s="21">
        <v>2</v>
      </c>
    </row>
    <row r="7325" spans="1:8" x14ac:dyDescent="0.25">
      <c r="A7325" s="21">
        <v>2035</v>
      </c>
      <c r="B7325" s="21">
        <v>6</v>
      </c>
      <c r="C7325" s="21">
        <v>6</v>
      </c>
      <c r="D7325" s="21" t="s">
        <v>69</v>
      </c>
      <c r="E7325" s="21" t="s">
        <v>74</v>
      </c>
      <c r="F7325" s="21" t="s">
        <v>71</v>
      </c>
      <c r="G7325" s="21">
        <v>2</v>
      </c>
      <c r="H7325" s="21">
        <v>8</v>
      </c>
    </row>
    <row r="7326" spans="1:8" x14ac:dyDescent="0.25">
      <c r="A7326" s="21">
        <v>2035</v>
      </c>
      <c r="B7326" s="21">
        <v>6</v>
      </c>
      <c r="C7326" s="21">
        <v>6</v>
      </c>
      <c r="D7326" s="21" t="s">
        <v>69</v>
      </c>
      <c r="E7326" s="21" t="s">
        <v>74</v>
      </c>
      <c r="F7326" s="21" t="s">
        <v>71</v>
      </c>
      <c r="G7326" s="21">
        <v>3</v>
      </c>
      <c r="H7326" s="21">
        <v>9</v>
      </c>
    </row>
    <row r="7327" spans="1:8" x14ac:dyDescent="0.25">
      <c r="A7327" s="21">
        <v>2035</v>
      </c>
      <c r="B7327" s="21">
        <v>6</v>
      </c>
      <c r="C7327" s="21">
        <v>6</v>
      </c>
      <c r="D7327" s="21" t="s">
        <v>69</v>
      </c>
      <c r="E7327" s="21" t="s">
        <v>74</v>
      </c>
      <c r="F7327" s="21" t="s">
        <v>71</v>
      </c>
      <c r="G7327" s="21">
        <v>4</v>
      </c>
      <c r="H7327" s="21">
        <v>4</v>
      </c>
    </row>
    <row r="7328" spans="1:8" x14ac:dyDescent="0.25">
      <c r="A7328" s="21">
        <v>2035</v>
      </c>
      <c r="B7328" s="21">
        <v>6</v>
      </c>
      <c r="C7328" s="21">
        <v>6</v>
      </c>
      <c r="D7328" s="21" t="s">
        <v>69</v>
      </c>
      <c r="E7328" s="21" t="s">
        <v>74</v>
      </c>
      <c r="F7328" s="21" t="s">
        <v>72</v>
      </c>
      <c r="G7328" s="21">
        <v>0</v>
      </c>
      <c r="H7328" s="21">
        <v>2</v>
      </c>
    </row>
    <row r="7329" spans="1:8" x14ac:dyDescent="0.25">
      <c r="A7329" s="21">
        <v>2035</v>
      </c>
      <c r="B7329" s="21">
        <v>6</v>
      </c>
      <c r="C7329" s="21">
        <v>6</v>
      </c>
      <c r="D7329" s="21" t="s">
        <v>69</v>
      </c>
      <c r="E7329" s="21" t="s">
        <v>74</v>
      </c>
      <c r="F7329" s="21" t="s">
        <v>72</v>
      </c>
      <c r="G7329" s="21">
        <v>1</v>
      </c>
      <c r="H7329" s="21">
        <v>8</v>
      </c>
    </row>
    <row r="7330" spans="1:8" x14ac:dyDescent="0.25">
      <c r="A7330" s="21">
        <v>2035</v>
      </c>
      <c r="B7330" s="21">
        <v>6</v>
      </c>
      <c r="C7330" s="21">
        <v>6</v>
      </c>
      <c r="D7330" s="21" t="s">
        <v>69</v>
      </c>
      <c r="E7330" s="21" t="s">
        <v>74</v>
      </c>
      <c r="F7330" s="21" t="s">
        <v>72</v>
      </c>
      <c r="G7330" s="21">
        <v>2</v>
      </c>
      <c r="H7330" s="21">
        <v>18</v>
      </c>
    </row>
    <row r="7331" spans="1:8" x14ac:dyDescent="0.25">
      <c r="A7331" s="21">
        <v>2035</v>
      </c>
      <c r="B7331" s="21">
        <v>6</v>
      </c>
      <c r="C7331" s="21">
        <v>6</v>
      </c>
      <c r="D7331" s="21" t="s">
        <v>69</v>
      </c>
      <c r="E7331" s="21" t="s">
        <v>74</v>
      </c>
      <c r="F7331" s="21" t="s">
        <v>72</v>
      </c>
      <c r="G7331" s="21">
        <v>3</v>
      </c>
      <c r="H7331" s="21">
        <v>7</v>
      </c>
    </row>
    <row r="7332" spans="1:8" x14ac:dyDescent="0.25">
      <c r="A7332" s="21">
        <v>2035</v>
      </c>
      <c r="B7332" s="21">
        <v>6</v>
      </c>
      <c r="C7332" s="21">
        <v>6</v>
      </c>
      <c r="D7332" s="21" t="s">
        <v>69</v>
      </c>
      <c r="E7332" s="21" t="s">
        <v>74</v>
      </c>
      <c r="F7332" s="21" t="s">
        <v>72</v>
      </c>
      <c r="G7332" s="21">
        <v>4</v>
      </c>
      <c r="H7332" s="21">
        <v>5</v>
      </c>
    </row>
    <row r="7333" spans="1:8" x14ac:dyDescent="0.25">
      <c r="A7333" s="21">
        <v>2035</v>
      </c>
      <c r="B7333" s="21">
        <v>6</v>
      </c>
      <c r="C7333" s="21">
        <v>6</v>
      </c>
      <c r="D7333" s="21" t="s">
        <v>69</v>
      </c>
      <c r="E7333" s="21" t="s">
        <v>73</v>
      </c>
      <c r="F7333" s="21" t="s">
        <v>71</v>
      </c>
      <c r="G7333" s="21">
        <v>1</v>
      </c>
      <c r="H7333" s="21">
        <v>28</v>
      </c>
    </row>
    <row r="7334" spans="1:8" x14ac:dyDescent="0.25">
      <c r="A7334" s="21">
        <v>2035</v>
      </c>
      <c r="B7334" s="21">
        <v>6</v>
      </c>
      <c r="C7334" s="21">
        <v>6</v>
      </c>
      <c r="D7334" s="21" t="s">
        <v>69</v>
      </c>
      <c r="E7334" s="21" t="s">
        <v>73</v>
      </c>
      <c r="F7334" s="21" t="s">
        <v>71</v>
      </c>
      <c r="G7334" s="21">
        <v>2</v>
      </c>
      <c r="H7334" s="21">
        <v>90</v>
      </c>
    </row>
    <row r="7335" spans="1:8" x14ac:dyDescent="0.25">
      <c r="A7335" s="21">
        <v>2035</v>
      </c>
      <c r="B7335" s="21">
        <v>6</v>
      </c>
      <c r="C7335" s="21">
        <v>6</v>
      </c>
      <c r="D7335" s="21" t="s">
        <v>69</v>
      </c>
      <c r="E7335" s="21" t="s">
        <v>73</v>
      </c>
      <c r="F7335" s="21" t="s">
        <v>71</v>
      </c>
      <c r="G7335" s="21">
        <v>3</v>
      </c>
      <c r="H7335" s="21">
        <v>77</v>
      </c>
    </row>
    <row r="7336" spans="1:8" x14ac:dyDescent="0.25">
      <c r="A7336" s="21">
        <v>2035</v>
      </c>
      <c r="B7336" s="21">
        <v>6</v>
      </c>
      <c r="C7336" s="21">
        <v>6</v>
      </c>
      <c r="D7336" s="21" t="s">
        <v>69</v>
      </c>
      <c r="E7336" s="21" t="s">
        <v>73</v>
      </c>
      <c r="F7336" s="21" t="s">
        <v>71</v>
      </c>
      <c r="G7336" s="21">
        <v>4</v>
      </c>
      <c r="H7336" s="21">
        <v>56</v>
      </c>
    </row>
    <row r="7337" spans="1:8" x14ac:dyDescent="0.25">
      <c r="A7337" s="21">
        <v>2035</v>
      </c>
      <c r="B7337" s="21">
        <v>6</v>
      </c>
      <c r="C7337" s="21">
        <v>6</v>
      </c>
      <c r="D7337" s="21" t="s">
        <v>69</v>
      </c>
      <c r="E7337" s="21" t="s">
        <v>73</v>
      </c>
      <c r="F7337" s="21" t="s">
        <v>72</v>
      </c>
      <c r="G7337" s="21">
        <v>0</v>
      </c>
      <c r="H7337" s="21">
        <v>1</v>
      </c>
    </row>
    <row r="7338" spans="1:8" x14ac:dyDescent="0.25">
      <c r="A7338" s="21">
        <v>2035</v>
      </c>
      <c r="B7338" s="21">
        <v>6</v>
      </c>
      <c r="C7338" s="21">
        <v>6</v>
      </c>
      <c r="D7338" s="21" t="s">
        <v>69</v>
      </c>
      <c r="E7338" s="21" t="s">
        <v>73</v>
      </c>
      <c r="F7338" s="21" t="s">
        <v>72</v>
      </c>
      <c r="G7338" s="21">
        <v>1</v>
      </c>
      <c r="H7338" s="21">
        <v>13</v>
      </c>
    </row>
    <row r="7339" spans="1:8" x14ac:dyDescent="0.25">
      <c r="A7339" s="21">
        <v>2035</v>
      </c>
      <c r="B7339" s="21">
        <v>6</v>
      </c>
      <c r="C7339" s="21">
        <v>6</v>
      </c>
      <c r="D7339" s="21" t="s">
        <v>69</v>
      </c>
      <c r="E7339" s="21" t="s">
        <v>73</v>
      </c>
      <c r="F7339" s="21" t="s">
        <v>72</v>
      </c>
      <c r="G7339" s="21">
        <v>2</v>
      </c>
      <c r="H7339" s="21">
        <v>49</v>
      </c>
    </row>
    <row r="7340" spans="1:8" x14ac:dyDescent="0.25">
      <c r="A7340" s="21">
        <v>2035</v>
      </c>
      <c r="B7340" s="21">
        <v>6</v>
      </c>
      <c r="C7340" s="21">
        <v>6</v>
      </c>
      <c r="D7340" s="21" t="s">
        <v>69</v>
      </c>
      <c r="E7340" s="21" t="s">
        <v>73</v>
      </c>
      <c r="F7340" s="21" t="s">
        <v>72</v>
      </c>
      <c r="G7340" s="21">
        <v>3</v>
      </c>
      <c r="H7340" s="21">
        <v>36</v>
      </c>
    </row>
    <row r="7341" spans="1:8" x14ac:dyDescent="0.25">
      <c r="A7341" s="21">
        <v>2035</v>
      </c>
      <c r="B7341" s="21">
        <v>6</v>
      </c>
      <c r="C7341" s="21">
        <v>6</v>
      </c>
      <c r="D7341" s="21" t="s">
        <v>69</v>
      </c>
      <c r="E7341" s="21" t="s">
        <v>73</v>
      </c>
      <c r="F7341" s="21" t="s">
        <v>72</v>
      </c>
      <c r="G7341" s="21">
        <v>4</v>
      </c>
      <c r="H7341" s="21">
        <v>27</v>
      </c>
    </row>
    <row r="7342" spans="1:8" x14ac:dyDescent="0.25">
      <c r="A7342" s="21">
        <v>2035</v>
      </c>
      <c r="B7342" s="21">
        <v>6</v>
      </c>
      <c r="C7342" s="21">
        <v>6</v>
      </c>
      <c r="D7342" s="21" t="s">
        <v>69</v>
      </c>
      <c r="E7342" s="21" t="s">
        <v>76</v>
      </c>
      <c r="F7342" s="21" t="s">
        <v>71</v>
      </c>
      <c r="G7342" s="21">
        <v>1</v>
      </c>
      <c r="H7342" s="21">
        <v>20</v>
      </c>
    </row>
    <row r="7343" spans="1:8" x14ac:dyDescent="0.25">
      <c r="A7343" s="21">
        <v>2035</v>
      </c>
      <c r="B7343" s="21">
        <v>6</v>
      </c>
      <c r="C7343" s="21">
        <v>6</v>
      </c>
      <c r="D7343" s="21" t="s">
        <v>69</v>
      </c>
      <c r="E7343" s="21" t="s">
        <v>76</v>
      </c>
      <c r="F7343" s="21" t="s">
        <v>71</v>
      </c>
      <c r="G7343" s="21">
        <v>2</v>
      </c>
      <c r="H7343" s="21">
        <v>24</v>
      </c>
    </row>
    <row r="7344" spans="1:8" x14ac:dyDescent="0.25">
      <c r="A7344" s="21">
        <v>2035</v>
      </c>
      <c r="B7344" s="21">
        <v>6</v>
      </c>
      <c r="C7344" s="21">
        <v>6</v>
      </c>
      <c r="D7344" s="21" t="s">
        <v>69</v>
      </c>
      <c r="E7344" s="21" t="s">
        <v>76</v>
      </c>
      <c r="F7344" s="21" t="s">
        <v>71</v>
      </c>
      <c r="G7344" s="21">
        <v>3</v>
      </c>
      <c r="H7344" s="21">
        <v>12</v>
      </c>
    </row>
    <row r="7345" spans="1:8" x14ac:dyDescent="0.25">
      <c r="A7345" s="21">
        <v>2035</v>
      </c>
      <c r="B7345" s="21">
        <v>6</v>
      </c>
      <c r="C7345" s="21">
        <v>6</v>
      </c>
      <c r="D7345" s="21" t="s">
        <v>69</v>
      </c>
      <c r="E7345" s="21" t="s">
        <v>76</v>
      </c>
      <c r="F7345" s="21" t="s">
        <v>71</v>
      </c>
      <c r="G7345" s="21">
        <v>4</v>
      </c>
      <c r="H7345" s="21">
        <v>6</v>
      </c>
    </row>
    <row r="7346" spans="1:8" x14ac:dyDescent="0.25">
      <c r="A7346" s="21">
        <v>2035</v>
      </c>
      <c r="B7346" s="21">
        <v>6</v>
      </c>
      <c r="C7346" s="21">
        <v>6</v>
      </c>
      <c r="D7346" s="21" t="s">
        <v>77</v>
      </c>
      <c r="E7346" s="21" t="s">
        <v>70</v>
      </c>
      <c r="F7346" s="21" t="s">
        <v>71</v>
      </c>
      <c r="G7346" s="21">
        <v>0</v>
      </c>
      <c r="H7346" s="21">
        <v>17</v>
      </c>
    </row>
    <row r="7347" spans="1:8" x14ac:dyDescent="0.25">
      <c r="A7347" s="21">
        <v>2035</v>
      </c>
      <c r="B7347" s="21">
        <v>6</v>
      </c>
      <c r="C7347" s="21">
        <v>6</v>
      </c>
      <c r="D7347" s="21" t="s">
        <v>77</v>
      </c>
      <c r="E7347" s="21" t="s">
        <v>70</v>
      </c>
      <c r="F7347" s="21" t="s">
        <v>71</v>
      </c>
      <c r="G7347" s="21">
        <v>1</v>
      </c>
      <c r="H7347" s="21">
        <v>1597</v>
      </c>
    </row>
    <row r="7348" spans="1:8" x14ac:dyDescent="0.25">
      <c r="A7348" s="21">
        <v>2035</v>
      </c>
      <c r="B7348" s="21">
        <v>6</v>
      </c>
      <c r="C7348" s="21">
        <v>6</v>
      </c>
      <c r="D7348" s="21" t="s">
        <v>77</v>
      </c>
      <c r="E7348" s="21" t="s">
        <v>70</v>
      </c>
      <c r="F7348" s="21" t="s">
        <v>71</v>
      </c>
      <c r="G7348" s="21">
        <v>2</v>
      </c>
      <c r="H7348" s="21">
        <v>5240</v>
      </c>
    </row>
    <row r="7349" spans="1:8" x14ac:dyDescent="0.25">
      <c r="A7349" s="21">
        <v>2035</v>
      </c>
      <c r="B7349" s="21">
        <v>6</v>
      </c>
      <c r="C7349" s="21">
        <v>6</v>
      </c>
      <c r="D7349" s="21" t="s">
        <v>77</v>
      </c>
      <c r="E7349" s="21" t="s">
        <v>70</v>
      </c>
      <c r="F7349" s="21" t="s">
        <v>71</v>
      </c>
      <c r="G7349" s="21">
        <v>3</v>
      </c>
      <c r="H7349" s="21">
        <v>2008</v>
      </c>
    </row>
    <row r="7350" spans="1:8" x14ac:dyDescent="0.25">
      <c r="A7350" s="21">
        <v>2035</v>
      </c>
      <c r="B7350" s="21">
        <v>6</v>
      </c>
      <c r="C7350" s="21">
        <v>6</v>
      </c>
      <c r="D7350" s="21" t="s">
        <v>77</v>
      </c>
      <c r="E7350" s="21" t="s">
        <v>70</v>
      </c>
      <c r="F7350" s="21" t="s">
        <v>71</v>
      </c>
      <c r="G7350" s="21">
        <v>4</v>
      </c>
      <c r="H7350" s="21">
        <v>1210</v>
      </c>
    </row>
    <row r="7351" spans="1:8" x14ac:dyDescent="0.25">
      <c r="A7351" s="21">
        <v>2035</v>
      </c>
      <c r="B7351" s="21">
        <v>6</v>
      </c>
      <c r="C7351" s="21">
        <v>6</v>
      </c>
      <c r="D7351" s="21" t="s">
        <v>77</v>
      </c>
      <c r="E7351" s="21" t="s">
        <v>70</v>
      </c>
      <c r="F7351" s="21" t="s">
        <v>72</v>
      </c>
      <c r="G7351" s="21">
        <v>0</v>
      </c>
      <c r="H7351" s="21">
        <v>10</v>
      </c>
    </row>
    <row r="7352" spans="1:8" x14ac:dyDescent="0.25">
      <c r="A7352" s="21">
        <v>2035</v>
      </c>
      <c r="B7352" s="21">
        <v>6</v>
      </c>
      <c r="C7352" s="21">
        <v>6</v>
      </c>
      <c r="D7352" s="21" t="s">
        <v>77</v>
      </c>
      <c r="E7352" s="21" t="s">
        <v>70</v>
      </c>
      <c r="F7352" s="21" t="s">
        <v>72</v>
      </c>
      <c r="G7352" s="21">
        <v>1</v>
      </c>
      <c r="H7352" s="21">
        <v>597</v>
      </c>
    </row>
    <row r="7353" spans="1:8" x14ac:dyDescent="0.25">
      <c r="A7353" s="21">
        <v>2035</v>
      </c>
      <c r="B7353" s="21">
        <v>6</v>
      </c>
      <c r="C7353" s="21">
        <v>6</v>
      </c>
      <c r="D7353" s="21" t="s">
        <v>77</v>
      </c>
      <c r="E7353" s="21" t="s">
        <v>70</v>
      </c>
      <c r="F7353" s="21" t="s">
        <v>72</v>
      </c>
      <c r="G7353" s="21">
        <v>2</v>
      </c>
      <c r="H7353" s="21">
        <v>1851</v>
      </c>
    </row>
    <row r="7354" spans="1:8" x14ac:dyDescent="0.25">
      <c r="A7354" s="21">
        <v>2035</v>
      </c>
      <c r="B7354" s="21">
        <v>6</v>
      </c>
      <c r="C7354" s="21">
        <v>6</v>
      </c>
      <c r="D7354" s="21" t="s">
        <v>77</v>
      </c>
      <c r="E7354" s="21" t="s">
        <v>70</v>
      </c>
      <c r="F7354" s="21" t="s">
        <v>72</v>
      </c>
      <c r="G7354" s="21">
        <v>3</v>
      </c>
      <c r="H7354" s="21">
        <v>982</v>
      </c>
    </row>
    <row r="7355" spans="1:8" x14ac:dyDescent="0.25">
      <c r="A7355" s="21">
        <v>2035</v>
      </c>
      <c r="B7355" s="21">
        <v>6</v>
      </c>
      <c r="C7355" s="21">
        <v>6</v>
      </c>
      <c r="D7355" s="21" t="s">
        <v>77</v>
      </c>
      <c r="E7355" s="21" t="s">
        <v>70</v>
      </c>
      <c r="F7355" s="21" t="s">
        <v>72</v>
      </c>
      <c r="G7355" s="21">
        <v>4</v>
      </c>
      <c r="H7355" s="21">
        <v>437</v>
      </c>
    </row>
    <row r="7356" spans="1:8" x14ac:dyDescent="0.25">
      <c r="A7356" s="21">
        <v>2035</v>
      </c>
      <c r="B7356" s="21">
        <v>6</v>
      </c>
      <c r="C7356" s="21">
        <v>6</v>
      </c>
      <c r="D7356" s="21" t="s">
        <v>77</v>
      </c>
      <c r="E7356" s="21" t="s">
        <v>74</v>
      </c>
      <c r="F7356" s="21" t="s">
        <v>71</v>
      </c>
      <c r="G7356" s="21">
        <v>0</v>
      </c>
      <c r="H7356" s="21">
        <v>29</v>
      </c>
    </row>
    <row r="7357" spans="1:8" x14ac:dyDescent="0.25">
      <c r="A7357" s="21">
        <v>2035</v>
      </c>
      <c r="B7357" s="21">
        <v>6</v>
      </c>
      <c r="C7357" s="21">
        <v>6</v>
      </c>
      <c r="D7357" s="21" t="s">
        <v>77</v>
      </c>
      <c r="E7357" s="21" t="s">
        <v>74</v>
      </c>
      <c r="F7357" s="21" t="s">
        <v>71</v>
      </c>
      <c r="G7357" s="21">
        <v>1</v>
      </c>
      <c r="H7357" s="21">
        <v>400</v>
      </c>
    </row>
    <row r="7358" spans="1:8" x14ac:dyDescent="0.25">
      <c r="A7358" s="21">
        <v>2035</v>
      </c>
      <c r="B7358" s="21">
        <v>6</v>
      </c>
      <c r="C7358" s="21">
        <v>6</v>
      </c>
      <c r="D7358" s="21" t="s">
        <v>77</v>
      </c>
      <c r="E7358" s="21" t="s">
        <v>74</v>
      </c>
      <c r="F7358" s="21" t="s">
        <v>71</v>
      </c>
      <c r="G7358" s="21">
        <v>2</v>
      </c>
      <c r="H7358" s="21">
        <v>1073</v>
      </c>
    </row>
    <row r="7359" spans="1:8" x14ac:dyDescent="0.25">
      <c r="A7359" s="21">
        <v>2035</v>
      </c>
      <c r="B7359" s="21">
        <v>6</v>
      </c>
      <c r="C7359" s="21">
        <v>6</v>
      </c>
      <c r="D7359" s="21" t="s">
        <v>77</v>
      </c>
      <c r="E7359" s="21" t="s">
        <v>74</v>
      </c>
      <c r="F7359" s="21" t="s">
        <v>71</v>
      </c>
      <c r="G7359" s="21">
        <v>3</v>
      </c>
      <c r="H7359" s="21">
        <v>431</v>
      </c>
    </row>
    <row r="7360" spans="1:8" x14ac:dyDescent="0.25">
      <c r="A7360" s="21">
        <v>2035</v>
      </c>
      <c r="B7360" s="21">
        <v>6</v>
      </c>
      <c r="C7360" s="21">
        <v>6</v>
      </c>
      <c r="D7360" s="21" t="s">
        <v>77</v>
      </c>
      <c r="E7360" s="21" t="s">
        <v>74</v>
      </c>
      <c r="F7360" s="21" t="s">
        <v>71</v>
      </c>
      <c r="G7360" s="21">
        <v>4</v>
      </c>
      <c r="H7360" s="21">
        <v>278</v>
      </c>
    </row>
    <row r="7361" spans="1:8" x14ac:dyDescent="0.25">
      <c r="A7361" s="21">
        <v>2035</v>
      </c>
      <c r="B7361" s="21">
        <v>6</v>
      </c>
      <c r="C7361" s="21">
        <v>6</v>
      </c>
      <c r="D7361" s="21" t="s">
        <v>77</v>
      </c>
      <c r="E7361" s="21" t="s">
        <v>74</v>
      </c>
      <c r="F7361" s="21" t="s">
        <v>72</v>
      </c>
      <c r="G7361" s="21">
        <v>0</v>
      </c>
      <c r="H7361" s="21">
        <v>14</v>
      </c>
    </row>
    <row r="7362" spans="1:8" x14ac:dyDescent="0.25">
      <c r="A7362" s="21">
        <v>2035</v>
      </c>
      <c r="B7362" s="21">
        <v>6</v>
      </c>
      <c r="C7362" s="21">
        <v>6</v>
      </c>
      <c r="D7362" s="21" t="s">
        <v>77</v>
      </c>
      <c r="E7362" s="21" t="s">
        <v>74</v>
      </c>
      <c r="F7362" s="21" t="s">
        <v>72</v>
      </c>
      <c r="G7362" s="21">
        <v>1</v>
      </c>
      <c r="H7362" s="21">
        <v>18</v>
      </c>
    </row>
    <row r="7363" spans="1:8" x14ac:dyDescent="0.25">
      <c r="A7363" s="21">
        <v>2035</v>
      </c>
      <c r="B7363" s="21">
        <v>6</v>
      </c>
      <c r="C7363" s="21">
        <v>6</v>
      </c>
      <c r="D7363" s="21" t="s">
        <v>77</v>
      </c>
      <c r="E7363" s="21" t="s">
        <v>74</v>
      </c>
      <c r="F7363" s="21" t="s">
        <v>72</v>
      </c>
      <c r="G7363" s="21">
        <v>2</v>
      </c>
      <c r="H7363" s="21">
        <v>73</v>
      </c>
    </row>
    <row r="7364" spans="1:8" x14ac:dyDescent="0.25">
      <c r="A7364" s="21">
        <v>2035</v>
      </c>
      <c r="B7364" s="21">
        <v>6</v>
      </c>
      <c r="C7364" s="21">
        <v>6</v>
      </c>
      <c r="D7364" s="21" t="s">
        <v>77</v>
      </c>
      <c r="E7364" s="21" t="s">
        <v>74</v>
      </c>
      <c r="F7364" s="21" t="s">
        <v>72</v>
      </c>
      <c r="G7364" s="21">
        <v>3</v>
      </c>
      <c r="H7364" s="21">
        <v>18</v>
      </c>
    </row>
    <row r="7365" spans="1:8" x14ac:dyDescent="0.25">
      <c r="A7365" s="21">
        <v>2035</v>
      </c>
      <c r="B7365" s="21">
        <v>6</v>
      </c>
      <c r="C7365" s="21">
        <v>6</v>
      </c>
      <c r="D7365" s="21" t="s">
        <v>77</v>
      </c>
      <c r="E7365" s="21" t="s">
        <v>74</v>
      </c>
      <c r="F7365" s="21" t="s">
        <v>72</v>
      </c>
      <c r="G7365" s="21">
        <v>4</v>
      </c>
      <c r="H7365" s="21">
        <v>17</v>
      </c>
    </row>
    <row r="7366" spans="1:8" x14ac:dyDescent="0.25">
      <c r="A7366" s="21">
        <v>2035</v>
      </c>
      <c r="B7366" s="21">
        <v>6</v>
      </c>
      <c r="C7366" s="21">
        <v>6</v>
      </c>
      <c r="D7366" s="21" t="s">
        <v>77</v>
      </c>
      <c r="E7366" s="21" t="s">
        <v>73</v>
      </c>
      <c r="F7366" s="21" t="s">
        <v>71</v>
      </c>
      <c r="G7366" s="21">
        <v>0</v>
      </c>
      <c r="H7366" s="21">
        <v>26</v>
      </c>
    </row>
    <row r="7367" spans="1:8" x14ac:dyDescent="0.25">
      <c r="A7367" s="21">
        <v>2035</v>
      </c>
      <c r="B7367" s="21">
        <v>6</v>
      </c>
      <c r="C7367" s="21">
        <v>6</v>
      </c>
      <c r="D7367" s="21" t="s">
        <v>77</v>
      </c>
      <c r="E7367" s="21" t="s">
        <v>73</v>
      </c>
      <c r="F7367" s="21" t="s">
        <v>71</v>
      </c>
      <c r="G7367" s="21">
        <v>1</v>
      </c>
      <c r="H7367" s="21">
        <v>1942</v>
      </c>
    </row>
    <row r="7368" spans="1:8" x14ac:dyDescent="0.25">
      <c r="A7368" s="21">
        <v>2035</v>
      </c>
      <c r="B7368" s="21">
        <v>6</v>
      </c>
      <c r="C7368" s="21">
        <v>6</v>
      </c>
      <c r="D7368" s="21" t="s">
        <v>77</v>
      </c>
      <c r="E7368" s="21" t="s">
        <v>73</v>
      </c>
      <c r="F7368" s="21" t="s">
        <v>71</v>
      </c>
      <c r="G7368" s="21">
        <v>2</v>
      </c>
      <c r="H7368" s="21">
        <v>4877</v>
      </c>
    </row>
    <row r="7369" spans="1:8" x14ac:dyDescent="0.25">
      <c r="A7369" s="21">
        <v>2035</v>
      </c>
      <c r="B7369" s="21">
        <v>6</v>
      </c>
      <c r="C7369" s="21">
        <v>6</v>
      </c>
      <c r="D7369" s="21" t="s">
        <v>77</v>
      </c>
      <c r="E7369" s="21" t="s">
        <v>73</v>
      </c>
      <c r="F7369" s="21" t="s">
        <v>71</v>
      </c>
      <c r="G7369" s="21">
        <v>3</v>
      </c>
      <c r="H7369" s="21">
        <v>2855</v>
      </c>
    </row>
    <row r="7370" spans="1:8" x14ac:dyDescent="0.25">
      <c r="A7370" s="21">
        <v>2035</v>
      </c>
      <c r="B7370" s="21">
        <v>6</v>
      </c>
      <c r="C7370" s="21">
        <v>6</v>
      </c>
      <c r="D7370" s="21" t="s">
        <v>77</v>
      </c>
      <c r="E7370" s="21" t="s">
        <v>73</v>
      </c>
      <c r="F7370" s="21" t="s">
        <v>71</v>
      </c>
      <c r="G7370" s="21">
        <v>4</v>
      </c>
      <c r="H7370" s="21">
        <v>2210</v>
      </c>
    </row>
    <row r="7371" spans="1:8" x14ac:dyDescent="0.25">
      <c r="A7371" s="21">
        <v>2035</v>
      </c>
      <c r="B7371" s="21">
        <v>6</v>
      </c>
      <c r="C7371" s="21">
        <v>6</v>
      </c>
      <c r="D7371" s="21" t="s">
        <v>77</v>
      </c>
      <c r="E7371" s="21" t="s">
        <v>73</v>
      </c>
      <c r="F7371" s="21" t="s">
        <v>72</v>
      </c>
      <c r="G7371" s="21">
        <v>0</v>
      </c>
      <c r="H7371" s="21">
        <v>2</v>
      </c>
    </row>
    <row r="7372" spans="1:8" x14ac:dyDescent="0.25">
      <c r="A7372" s="21">
        <v>2035</v>
      </c>
      <c r="B7372" s="21">
        <v>6</v>
      </c>
      <c r="C7372" s="21">
        <v>6</v>
      </c>
      <c r="D7372" s="21" t="s">
        <v>77</v>
      </c>
      <c r="E7372" s="21" t="s">
        <v>73</v>
      </c>
      <c r="F7372" s="21" t="s">
        <v>72</v>
      </c>
      <c r="G7372" s="21">
        <v>1</v>
      </c>
      <c r="H7372" s="21">
        <v>44</v>
      </c>
    </row>
    <row r="7373" spans="1:8" x14ac:dyDescent="0.25">
      <c r="A7373" s="21">
        <v>2035</v>
      </c>
      <c r="B7373" s="21">
        <v>6</v>
      </c>
      <c r="C7373" s="21">
        <v>6</v>
      </c>
      <c r="D7373" s="21" t="s">
        <v>77</v>
      </c>
      <c r="E7373" s="21" t="s">
        <v>73</v>
      </c>
      <c r="F7373" s="21" t="s">
        <v>72</v>
      </c>
      <c r="G7373" s="21">
        <v>2</v>
      </c>
      <c r="H7373" s="21">
        <v>214</v>
      </c>
    </row>
    <row r="7374" spans="1:8" x14ac:dyDescent="0.25">
      <c r="A7374" s="21">
        <v>2035</v>
      </c>
      <c r="B7374" s="21">
        <v>6</v>
      </c>
      <c r="C7374" s="21">
        <v>6</v>
      </c>
      <c r="D7374" s="21" t="s">
        <v>77</v>
      </c>
      <c r="E7374" s="21" t="s">
        <v>73</v>
      </c>
      <c r="F7374" s="21" t="s">
        <v>72</v>
      </c>
      <c r="G7374" s="21">
        <v>3</v>
      </c>
      <c r="H7374" s="21">
        <v>137</v>
      </c>
    </row>
    <row r="7375" spans="1:8" x14ac:dyDescent="0.25">
      <c r="A7375" s="21">
        <v>2035</v>
      </c>
      <c r="B7375" s="21">
        <v>6</v>
      </c>
      <c r="C7375" s="21">
        <v>6</v>
      </c>
      <c r="D7375" s="21" t="s">
        <v>77</v>
      </c>
      <c r="E7375" s="21" t="s">
        <v>73</v>
      </c>
      <c r="F7375" s="21" t="s">
        <v>72</v>
      </c>
      <c r="G7375" s="21">
        <v>4</v>
      </c>
      <c r="H7375" s="21">
        <v>71</v>
      </c>
    </row>
    <row r="7376" spans="1:8" x14ac:dyDescent="0.25">
      <c r="A7376" s="21">
        <v>2035</v>
      </c>
      <c r="B7376" s="21">
        <v>6</v>
      </c>
      <c r="C7376" s="21">
        <v>6</v>
      </c>
      <c r="D7376" s="21" t="s">
        <v>77</v>
      </c>
      <c r="E7376" s="21" t="s">
        <v>76</v>
      </c>
      <c r="F7376" s="21" t="s">
        <v>71</v>
      </c>
      <c r="G7376" s="21">
        <v>0</v>
      </c>
      <c r="H7376" s="21">
        <v>11</v>
      </c>
    </row>
    <row r="7377" spans="1:8" x14ac:dyDescent="0.25">
      <c r="A7377" s="21">
        <v>2035</v>
      </c>
      <c r="B7377" s="21">
        <v>6</v>
      </c>
      <c r="C7377" s="21">
        <v>6</v>
      </c>
      <c r="D7377" s="21" t="s">
        <v>77</v>
      </c>
      <c r="E7377" s="21" t="s">
        <v>76</v>
      </c>
      <c r="F7377" s="21" t="s">
        <v>71</v>
      </c>
      <c r="G7377" s="21">
        <v>1</v>
      </c>
      <c r="H7377" s="21">
        <v>199</v>
      </c>
    </row>
    <row r="7378" spans="1:8" x14ac:dyDescent="0.25">
      <c r="A7378" s="21">
        <v>2035</v>
      </c>
      <c r="B7378" s="21">
        <v>6</v>
      </c>
      <c r="C7378" s="21">
        <v>6</v>
      </c>
      <c r="D7378" s="21" t="s">
        <v>77</v>
      </c>
      <c r="E7378" s="21" t="s">
        <v>76</v>
      </c>
      <c r="F7378" s="21" t="s">
        <v>71</v>
      </c>
      <c r="G7378" s="21">
        <v>2</v>
      </c>
      <c r="H7378" s="21">
        <v>379</v>
      </c>
    </row>
    <row r="7379" spans="1:8" x14ac:dyDescent="0.25">
      <c r="A7379" s="21">
        <v>2035</v>
      </c>
      <c r="B7379" s="21">
        <v>6</v>
      </c>
      <c r="C7379" s="21">
        <v>6</v>
      </c>
      <c r="D7379" s="21" t="s">
        <v>77</v>
      </c>
      <c r="E7379" s="21" t="s">
        <v>76</v>
      </c>
      <c r="F7379" s="21" t="s">
        <v>71</v>
      </c>
      <c r="G7379" s="21">
        <v>3</v>
      </c>
      <c r="H7379" s="21">
        <v>169</v>
      </c>
    </row>
    <row r="7380" spans="1:8" x14ac:dyDescent="0.25">
      <c r="A7380" s="21">
        <v>2035</v>
      </c>
      <c r="B7380" s="21">
        <v>6</v>
      </c>
      <c r="C7380" s="21">
        <v>6</v>
      </c>
      <c r="D7380" s="21" t="s">
        <v>77</v>
      </c>
      <c r="E7380" s="21" t="s">
        <v>76</v>
      </c>
      <c r="F7380" s="21" t="s">
        <v>71</v>
      </c>
      <c r="G7380" s="21">
        <v>4</v>
      </c>
      <c r="H7380" s="21">
        <v>109</v>
      </c>
    </row>
    <row r="7381" spans="1:8" x14ac:dyDescent="0.25">
      <c r="A7381" s="21">
        <v>2035</v>
      </c>
      <c r="B7381" s="21">
        <v>6</v>
      </c>
      <c r="C7381" s="21">
        <v>6</v>
      </c>
      <c r="D7381" s="21" t="s">
        <v>79</v>
      </c>
      <c r="E7381" s="21" t="s">
        <v>70</v>
      </c>
      <c r="F7381" s="21" t="s">
        <v>71</v>
      </c>
      <c r="G7381" s="21">
        <v>0</v>
      </c>
      <c r="H7381" s="21">
        <v>7</v>
      </c>
    </row>
    <row r="7382" spans="1:8" x14ac:dyDescent="0.25">
      <c r="A7382" s="21">
        <v>2035</v>
      </c>
      <c r="B7382" s="21">
        <v>6</v>
      </c>
      <c r="C7382" s="21">
        <v>6</v>
      </c>
      <c r="D7382" s="21" t="s">
        <v>79</v>
      </c>
      <c r="E7382" s="21" t="s">
        <v>70</v>
      </c>
      <c r="F7382" s="21" t="s">
        <v>71</v>
      </c>
      <c r="G7382" s="21">
        <v>1</v>
      </c>
      <c r="H7382" s="21">
        <v>392</v>
      </c>
    </row>
    <row r="7383" spans="1:8" x14ac:dyDescent="0.25">
      <c r="A7383" s="21">
        <v>2035</v>
      </c>
      <c r="B7383" s="21">
        <v>6</v>
      </c>
      <c r="C7383" s="21">
        <v>6</v>
      </c>
      <c r="D7383" s="21" t="s">
        <v>79</v>
      </c>
      <c r="E7383" s="21" t="s">
        <v>70</v>
      </c>
      <c r="F7383" s="21" t="s">
        <v>71</v>
      </c>
      <c r="G7383" s="21">
        <v>2</v>
      </c>
      <c r="H7383" s="21">
        <v>1491</v>
      </c>
    </row>
    <row r="7384" spans="1:8" x14ac:dyDescent="0.25">
      <c r="A7384" s="21">
        <v>2035</v>
      </c>
      <c r="B7384" s="21">
        <v>6</v>
      </c>
      <c r="C7384" s="21">
        <v>6</v>
      </c>
      <c r="D7384" s="21" t="s">
        <v>79</v>
      </c>
      <c r="E7384" s="21" t="s">
        <v>70</v>
      </c>
      <c r="F7384" s="21" t="s">
        <v>71</v>
      </c>
      <c r="G7384" s="21">
        <v>3</v>
      </c>
      <c r="H7384" s="21">
        <v>608</v>
      </c>
    </row>
    <row r="7385" spans="1:8" x14ac:dyDescent="0.25">
      <c r="A7385" s="21">
        <v>2035</v>
      </c>
      <c r="B7385" s="21">
        <v>6</v>
      </c>
      <c r="C7385" s="21">
        <v>6</v>
      </c>
      <c r="D7385" s="21" t="s">
        <v>79</v>
      </c>
      <c r="E7385" s="21" t="s">
        <v>70</v>
      </c>
      <c r="F7385" s="21" t="s">
        <v>71</v>
      </c>
      <c r="G7385" s="21">
        <v>4</v>
      </c>
      <c r="H7385" s="21">
        <v>314</v>
      </c>
    </row>
    <row r="7386" spans="1:8" x14ac:dyDescent="0.25">
      <c r="A7386" s="21">
        <v>2035</v>
      </c>
      <c r="B7386" s="21">
        <v>6</v>
      </c>
      <c r="C7386" s="21">
        <v>6</v>
      </c>
      <c r="D7386" s="21" t="s">
        <v>79</v>
      </c>
      <c r="E7386" s="21" t="s">
        <v>70</v>
      </c>
      <c r="F7386" s="21" t="s">
        <v>72</v>
      </c>
      <c r="G7386" s="21">
        <v>0</v>
      </c>
      <c r="H7386" s="21">
        <v>1</v>
      </c>
    </row>
    <row r="7387" spans="1:8" x14ac:dyDescent="0.25">
      <c r="A7387" s="21">
        <v>2035</v>
      </c>
      <c r="B7387" s="21">
        <v>6</v>
      </c>
      <c r="C7387" s="21">
        <v>6</v>
      </c>
      <c r="D7387" s="21" t="s">
        <v>79</v>
      </c>
      <c r="E7387" s="21" t="s">
        <v>70</v>
      </c>
      <c r="F7387" s="21" t="s">
        <v>72</v>
      </c>
      <c r="G7387" s="21">
        <v>1</v>
      </c>
      <c r="H7387" s="21">
        <v>253</v>
      </c>
    </row>
    <row r="7388" spans="1:8" x14ac:dyDescent="0.25">
      <c r="A7388" s="21">
        <v>2035</v>
      </c>
      <c r="B7388" s="21">
        <v>6</v>
      </c>
      <c r="C7388" s="21">
        <v>6</v>
      </c>
      <c r="D7388" s="21" t="s">
        <v>79</v>
      </c>
      <c r="E7388" s="21" t="s">
        <v>70</v>
      </c>
      <c r="F7388" s="21" t="s">
        <v>72</v>
      </c>
      <c r="G7388" s="21">
        <v>2</v>
      </c>
      <c r="H7388" s="21">
        <v>874</v>
      </c>
    </row>
    <row r="7389" spans="1:8" x14ac:dyDescent="0.25">
      <c r="A7389" s="21">
        <v>2035</v>
      </c>
      <c r="B7389" s="21">
        <v>6</v>
      </c>
      <c r="C7389" s="21">
        <v>6</v>
      </c>
      <c r="D7389" s="21" t="s">
        <v>79</v>
      </c>
      <c r="E7389" s="21" t="s">
        <v>70</v>
      </c>
      <c r="F7389" s="21" t="s">
        <v>72</v>
      </c>
      <c r="G7389" s="21">
        <v>3</v>
      </c>
      <c r="H7389" s="21">
        <v>421</v>
      </c>
    </row>
    <row r="7390" spans="1:8" x14ac:dyDescent="0.25">
      <c r="A7390" s="21">
        <v>2035</v>
      </c>
      <c r="B7390" s="21">
        <v>6</v>
      </c>
      <c r="C7390" s="21">
        <v>6</v>
      </c>
      <c r="D7390" s="21" t="s">
        <v>79</v>
      </c>
      <c r="E7390" s="21" t="s">
        <v>70</v>
      </c>
      <c r="F7390" s="21" t="s">
        <v>72</v>
      </c>
      <c r="G7390" s="21">
        <v>4</v>
      </c>
      <c r="H7390" s="21">
        <v>245</v>
      </c>
    </row>
    <row r="7391" spans="1:8" x14ac:dyDescent="0.25">
      <c r="A7391" s="21">
        <v>2035</v>
      </c>
      <c r="B7391" s="21">
        <v>6</v>
      </c>
      <c r="C7391" s="21">
        <v>6</v>
      </c>
      <c r="D7391" s="21" t="s">
        <v>79</v>
      </c>
      <c r="E7391" s="21" t="s">
        <v>74</v>
      </c>
      <c r="F7391" s="21" t="s">
        <v>71</v>
      </c>
      <c r="G7391" s="21">
        <v>0</v>
      </c>
      <c r="H7391" s="21">
        <v>12</v>
      </c>
    </row>
    <row r="7392" spans="1:8" x14ac:dyDescent="0.25">
      <c r="A7392" s="21">
        <v>2035</v>
      </c>
      <c r="B7392" s="21">
        <v>6</v>
      </c>
      <c r="C7392" s="21">
        <v>6</v>
      </c>
      <c r="D7392" s="21" t="s">
        <v>79</v>
      </c>
      <c r="E7392" s="21" t="s">
        <v>74</v>
      </c>
      <c r="F7392" s="21" t="s">
        <v>71</v>
      </c>
      <c r="G7392" s="21">
        <v>1</v>
      </c>
      <c r="H7392" s="21">
        <v>57</v>
      </c>
    </row>
    <row r="7393" spans="1:8" x14ac:dyDescent="0.25">
      <c r="A7393" s="21">
        <v>2035</v>
      </c>
      <c r="B7393" s="21">
        <v>6</v>
      </c>
      <c r="C7393" s="21">
        <v>6</v>
      </c>
      <c r="D7393" s="21" t="s">
        <v>79</v>
      </c>
      <c r="E7393" s="21" t="s">
        <v>74</v>
      </c>
      <c r="F7393" s="21" t="s">
        <v>71</v>
      </c>
      <c r="G7393" s="21">
        <v>2</v>
      </c>
      <c r="H7393" s="21">
        <v>245</v>
      </c>
    </row>
    <row r="7394" spans="1:8" x14ac:dyDescent="0.25">
      <c r="A7394" s="21">
        <v>2035</v>
      </c>
      <c r="B7394" s="21">
        <v>6</v>
      </c>
      <c r="C7394" s="21">
        <v>6</v>
      </c>
      <c r="D7394" s="21" t="s">
        <v>79</v>
      </c>
      <c r="E7394" s="21" t="s">
        <v>74</v>
      </c>
      <c r="F7394" s="21" t="s">
        <v>71</v>
      </c>
      <c r="G7394" s="21">
        <v>3</v>
      </c>
      <c r="H7394" s="21">
        <v>80</v>
      </c>
    </row>
    <row r="7395" spans="1:8" x14ac:dyDescent="0.25">
      <c r="A7395" s="21">
        <v>2035</v>
      </c>
      <c r="B7395" s="21">
        <v>6</v>
      </c>
      <c r="C7395" s="21">
        <v>6</v>
      </c>
      <c r="D7395" s="21" t="s">
        <v>79</v>
      </c>
      <c r="E7395" s="21" t="s">
        <v>74</v>
      </c>
      <c r="F7395" s="21" t="s">
        <v>71</v>
      </c>
      <c r="G7395" s="21">
        <v>4</v>
      </c>
      <c r="H7395" s="21">
        <v>54</v>
      </c>
    </row>
    <row r="7396" spans="1:8" x14ac:dyDescent="0.25">
      <c r="A7396" s="21">
        <v>2035</v>
      </c>
      <c r="B7396" s="21">
        <v>6</v>
      </c>
      <c r="C7396" s="21">
        <v>6</v>
      </c>
      <c r="D7396" s="21" t="s">
        <v>79</v>
      </c>
      <c r="E7396" s="21" t="s">
        <v>74</v>
      </c>
      <c r="F7396" s="21" t="s">
        <v>72</v>
      </c>
      <c r="G7396" s="21">
        <v>0</v>
      </c>
      <c r="H7396" s="21">
        <v>3</v>
      </c>
    </row>
    <row r="7397" spans="1:8" x14ac:dyDescent="0.25">
      <c r="A7397" s="21">
        <v>2035</v>
      </c>
      <c r="B7397" s="21">
        <v>6</v>
      </c>
      <c r="C7397" s="21">
        <v>6</v>
      </c>
      <c r="D7397" s="21" t="s">
        <v>79</v>
      </c>
      <c r="E7397" s="21" t="s">
        <v>74</v>
      </c>
      <c r="F7397" s="21" t="s">
        <v>72</v>
      </c>
      <c r="G7397" s="21">
        <v>1</v>
      </c>
      <c r="H7397" s="21">
        <v>5</v>
      </c>
    </row>
    <row r="7398" spans="1:8" x14ac:dyDescent="0.25">
      <c r="A7398" s="21">
        <v>2035</v>
      </c>
      <c r="B7398" s="21">
        <v>6</v>
      </c>
      <c r="C7398" s="21">
        <v>6</v>
      </c>
      <c r="D7398" s="21" t="s">
        <v>79</v>
      </c>
      <c r="E7398" s="21" t="s">
        <v>74</v>
      </c>
      <c r="F7398" s="21" t="s">
        <v>72</v>
      </c>
      <c r="G7398" s="21">
        <v>2</v>
      </c>
      <c r="H7398" s="21">
        <v>40</v>
      </c>
    </row>
    <row r="7399" spans="1:8" x14ac:dyDescent="0.25">
      <c r="A7399" s="21">
        <v>2035</v>
      </c>
      <c r="B7399" s="21">
        <v>6</v>
      </c>
      <c r="C7399" s="21">
        <v>6</v>
      </c>
      <c r="D7399" s="21" t="s">
        <v>79</v>
      </c>
      <c r="E7399" s="21" t="s">
        <v>74</v>
      </c>
      <c r="F7399" s="21" t="s">
        <v>72</v>
      </c>
      <c r="G7399" s="21">
        <v>3</v>
      </c>
      <c r="H7399" s="21">
        <v>22</v>
      </c>
    </row>
    <row r="7400" spans="1:8" x14ac:dyDescent="0.25">
      <c r="A7400" s="21">
        <v>2035</v>
      </c>
      <c r="B7400" s="21">
        <v>6</v>
      </c>
      <c r="C7400" s="21">
        <v>6</v>
      </c>
      <c r="D7400" s="21" t="s">
        <v>79</v>
      </c>
      <c r="E7400" s="21" t="s">
        <v>74</v>
      </c>
      <c r="F7400" s="21" t="s">
        <v>72</v>
      </c>
      <c r="G7400" s="21">
        <v>4</v>
      </c>
      <c r="H7400" s="21">
        <v>19</v>
      </c>
    </row>
    <row r="7401" spans="1:8" x14ac:dyDescent="0.25">
      <c r="A7401" s="21">
        <v>2035</v>
      </c>
      <c r="B7401" s="21">
        <v>6</v>
      </c>
      <c r="C7401" s="21">
        <v>6</v>
      </c>
      <c r="D7401" s="21" t="s">
        <v>79</v>
      </c>
      <c r="E7401" s="21" t="s">
        <v>73</v>
      </c>
      <c r="F7401" s="21" t="s">
        <v>71</v>
      </c>
      <c r="G7401" s="21">
        <v>0</v>
      </c>
      <c r="H7401" s="21">
        <v>3</v>
      </c>
    </row>
    <row r="7402" spans="1:8" x14ac:dyDescent="0.25">
      <c r="A7402" s="21">
        <v>2035</v>
      </c>
      <c r="B7402" s="21">
        <v>6</v>
      </c>
      <c r="C7402" s="21">
        <v>6</v>
      </c>
      <c r="D7402" s="21" t="s">
        <v>79</v>
      </c>
      <c r="E7402" s="21" t="s">
        <v>73</v>
      </c>
      <c r="F7402" s="21" t="s">
        <v>71</v>
      </c>
      <c r="G7402" s="21">
        <v>1</v>
      </c>
      <c r="H7402" s="21">
        <v>403</v>
      </c>
    </row>
    <row r="7403" spans="1:8" x14ac:dyDescent="0.25">
      <c r="A7403" s="21">
        <v>2035</v>
      </c>
      <c r="B7403" s="21">
        <v>6</v>
      </c>
      <c r="C7403" s="21">
        <v>6</v>
      </c>
      <c r="D7403" s="21" t="s">
        <v>79</v>
      </c>
      <c r="E7403" s="21" t="s">
        <v>73</v>
      </c>
      <c r="F7403" s="21" t="s">
        <v>71</v>
      </c>
      <c r="G7403" s="21">
        <v>2</v>
      </c>
      <c r="H7403" s="21">
        <v>1105</v>
      </c>
    </row>
    <row r="7404" spans="1:8" x14ac:dyDescent="0.25">
      <c r="A7404" s="21">
        <v>2035</v>
      </c>
      <c r="B7404" s="21">
        <v>6</v>
      </c>
      <c r="C7404" s="21">
        <v>6</v>
      </c>
      <c r="D7404" s="21" t="s">
        <v>79</v>
      </c>
      <c r="E7404" s="21" t="s">
        <v>73</v>
      </c>
      <c r="F7404" s="21" t="s">
        <v>71</v>
      </c>
      <c r="G7404" s="21">
        <v>3</v>
      </c>
      <c r="H7404" s="21">
        <v>683</v>
      </c>
    </row>
    <row r="7405" spans="1:8" x14ac:dyDescent="0.25">
      <c r="A7405" s="21">
        <v>2035</v>
      </c>
      <c r="B7405" s="21">
        <v>6</v>
      </c>
      <c r="C7405" s="21">
        <v>6</v>
      </c>
      <c r="D7405" s="21" t="s">
        <v>79</v>
      </c>
      <c r="E7405" s="21" t="s">
        <v>73</v>
      </c>
      <c r="F7405" s="21" t="s">
        <v>71</v>
      </c>
      <c r="G7405" s="21">
        <v>4</v>
      </c>
      <c r="H7405" s="21">
        <v>468</v>
      </c>
    </row>
    <row r="7406" spans="1:8" x14ac:dyDescent="0.25">
      <c r="A7406" s="21">
        <v>2035</v>
      </c>
      <c r="B7406" s="21">
        <v>6</v>
      </c>
      <c r="C7406" s="21">
        <v>6</v>
      </c>
      <c r="D7406" s="21" t="s">
        <v>79</v>
      </c>
      <c r="E7406" s="21" t="s">
        <v>73</v>
      </c>
      <c r="F7406" s="21" t="s">
        <v>72</v>
      </c>
      <c r="G7406" s="21">
        <v>1</v>
      </c>
      <c r="H7406" s="21">
        <v>26</v>
      </c>
    </row>
    <row r="7407" spans="1:8" x14ac:dyDescent="0.25">
      <c r="A7407" s="21">
        <v>2035</v>
      </c>
      <c r="B7407" s="21">
        <v>6</v>
      </c>
      <c r="C7407" s="21">
        <v>6</v>
      </c>
      <c r="D7407" s="21" t="s">
        <v>79</v>
      </c>
      <c r="E7407" s="21" t="s">
        <v>73</v>
      </c>
      <c r="F7407" s="21" t="s">
        <v>72</v>
      </c>
      <c r="G7407" s="21">
        <v>2</v>
      </c>
      <c r="H7407" s="21">
        <v>102</v>
      </c>
    </row>
    <row r="7408" spans="1:8" x14ac:dyDescent="0.25">
      <c r="A7408" s="21">
        <v>2035</v>
      </c>
      <c r="B7408" s="21">
        <v>6</v>
      </c>
      <c r="C7408" s="21">
        <v>6</v>
      </c>
      <c r="D7408" s="21" t="s">
        <v>79</v>
      </c>
      <c r="E7408" s="21" t="s">
        <v>73</v>
      </c>
      <c r="F7408" s="21" t="s">
        <v>72</v>
      </c>
      <c r="G7408" s="21">
        <v>3</v>
      </c>
      <c r="H7408" s="21">
        <v>52</v>
      </c>
    </row>
    <row r="7409" spans="1:8" x14ac:dyDescent="0.25">
      <c r="A7409" s="21">
        <v>2035</v>
      </c>
      <c r="B7409" s="21">
        <v>6</v>
      </c>
      <c r="C7409" s="21">
        <v>6</v>
      </c>
      <c r="D7409" s="21" t="s">
        <v>79</v>
      </c>
      <c r="E7409" s="21" t="s">
        <v>73</v>
      </c>
      <c r="F7409" s="21" t="s">
        <v>72</v>
      </c>
      <c r="G7409" s="21">
        <v>4</v>
      </c>
      <c r="H7409" s="21">
        <v>36</v>
      </c>
    </row>
    <row r="7410" spans="1:8" x14ac:dyDescent="0.25">
      <c r="A7410" s="21">
        <v>2035</v>
      </c>
      <c r="B7410" s="21">
        <v>6</v>
      </c>
      <c r="C7410" s="21">
        <v>6</v>
      </c>
      <c r="D7410" s="21" t="s">
        <v>79</v>
      </c>
      <c r="E7410" s="21" t="s">
        <v>76</v>
      </c>
      <c r="F7410" s="21" t="s">
        <v>71</v>
      </c>
      <c r="G7410" s="21">
        <v>0</v>
      </c>
      <c r="H7410" s="21">
        <v>1</v>
      </c>
    </row>
    <row r="7411" spans="1:8" x14ac:dyDescent="0.25">
      <c r="A7411" s="21">
        <v>2035</v>
      </c>
      <c r="B7411" s="21">
        <v>6</v>
      </c>
      <c r="C7411" s="21">
        <v>6</v>
      </c>
      <c r="D7411" s="21" t="s">
        <v>79</v>
      </c>
      <c r="E7411" s="21" t="s">
        <v>76</v>
      </c>
      <c r="F7411" s="21" t="s">
        <v>71</v>
      </c>
      <c r="G7411" s="21">
        <v>1</v>
      </c>
      <c r="H7411" s="21">
        <v>20</v>
      </c>
    </row>
    <row r="7412" spans="1:8" x14ac:dyDescent="0.25">
      <c r="A7412" s="21">
        <v>2035</v>
      </c>
      <c r="B7412" s="21">
        <v>6</v>
      </c>
      <c r="C7412" s="21">
        <v>6</v>
      </c>
      <c r="D7412" s="21" t="s">
        <v>79</v>
      </c>
      <c r="E7412" s="21" t="s">
        <v>76</v>
      </c>
      <c r="F7412" s="21" t="s">
        <v>71</v>
      </c>
      <c r="G7412" s="21">
        <v>2</v>
      </c>
      <c r="H7412" s="21">
        <v>22</v>
      </c>
    </row>
    <row r="7413" spans="1:8" x14ac:dyDescent="0.25">
      <c r="A7413" s="21">
        <v>2035</v>
      </c>
      <c r="B7413" s="21">
        <v>6</v>
      </c>
      <c r="C7413" s="21">
        <v>6</v>
      </c>
      <c r="D7413" s="21" t="s">
        <v>79</v>
      </c>
      <c r="E7413" s="21" t="s">
        <v>76</v>
      </c>
      <c r="F7413" s="21" t="s">
        <v>71</v>
      </c>
      <c r="G7413" s="21">
        <v>3</v>
      </c>
      <c r="H7413" s="21">
        <v>7</v>
      </c>
    </row>
    <row r="7414" spans="1:8" x14ac:dyDescent="0.25">
      <c r="A7414" s="21">
        <v>2035</v>
      </c>
      <c r="B7414" s="21">
        <v>6</v>
      </c>
      <c r="C7414" s="21">
        <v>6</v>
      </c>
      <c r="D7414" s="21" t="s">
        <v>79</v>
      </c>
      <c r="E7414" s="21" t="s">
        <v>76</v>
      </c>
      <c r="F7414" s="21" t="s">
        <v>71</v>
      </c>
      <c r="G7414" s="21">
        <v>4</v>
      </c>
      <c r="H7414" s="21">
        <v>8</v>
      </c>
    </row>
    <row r="7415" spans="1:8" x14ac:dyDescent="0.25">
      <c r="A7415" s="21">
        <v>2035</v>
      </c>
      <c r="B7415" s="21">
        <v>6</v>
      </c>
      <c r="C7415" s="21">
        <v>6</v>
      </c>
      <c r="D7415" s="21" t="s">
        <v>78</v>
      </c>
      <c r="E7415" s="21" t="s">
        <v>70</v>
      </c>
      <c r="F7415" s="21" t="s">
        <v>71</v>
      </c>
      <c r="G7415" s="21">
        <v>0</v>
      </c>
      <c r="H7415" s="21">
        <v>5</v>
      </c>
    </row>
    <row r="7416" spans="1:8" x14ac:dyDescent="0.25">
      <c r="A7416" s="21">
        <v>2035</v>
      </c>
      <c r="B7416" s="21">
        <v>6</v>
      </c>
      <c r="C7416" s="21">
        <v>6</v>
      </c>
      <c r="D7416" s="21" t="s">
        <v>78</v>
      </c>
      <c r="E7416" s="21" t="s">
        <v>70</v>
      </c>
      <c r="F7416" s="21" t="s">
        <v>71</v>
      </c>
      <c r="G7416" s="21">
        <v>1</v>
      </c>
      <c r="H7416" s="21">
        <v>616</v>
      </c>
    </row>
    <row r="7417" spans="1:8" x14ac:dyDescent="0.25">
      <c r="A7417" s="21">
        <v>2035</v>
      </c>
      <c r="B7417" s="21">
        <v>6</v>
      </c>
      <c r="C7417" s="21">
        <v>6</v>
      </c>
      <c r="D7417" s="21" t="s">
        <v>78</v>
      </c>
      <c r="E7417" s="21" t="s">
        <v>70</v>
      </c>
      <c r="F7417" s="21" t="s">
        <v>71</v>
      </c>
      <c r="G7417" s="21">
        <v>2</v>
      </c>
      <c r="H7417" s="21">
        <v>2178</v>
      </c>
    </row>
    <row r="7418" spans="1:8" x14ac:dyDescent="0.25">
      <c r="A7418" s="21">
        <v>2035</v>
      </c>
      <c r="B7418" s="21">
        <v>6</v>
      </c>
      <c r="C7418" s="21">
        <v>6</v>
      </c>
      <c r="D7418" s="21" t="s">
        <v>78</v>
      </c>
      <c r="E7418" s="21" t="s">
        <v>70</v>
      </c>
      <c r="F7418" s="21" t="s">
        <v>71</v>
      </c>
      <c r="G7418" s="21">
        <v>3</v>
      </c>
      <c r="H7418" s="21">
        <v>896</v>
      </c>
    </row>
    <row r="7419" spans="1:8" x14ac:dyDescent="0.25">
      <c r="A7419" s="21">
        <v>2035</v>
      </c>
      <c r="B7419" s="21">
        <v>6</v>
      </c>
      <c r="C7419" s="21">
        <v>6</v>
      </c>
      <c r="D7419" s="21" t="s">
        <v>78</v>
      </c>
      <c r="E7419" s="21" t="s">
        <v>70</v>
      </c>
      <c r="F7419" s="21" t="s">
        <v>71</v>
      </c>
      <c r="G7419" s="21">
        <v>4</v>
      </c>
      <c r="H7419" s="21">
        <v>579</v>
      </c>
    </row>
    <row r="7420" spans="1:8" x14ac:dyDescent="0.25">
      <c r="A7420" s="21">
        <v>2035</v>
      </c>
      <c r="B7420" s="21">
        <v>6</v>
      </c>
      <c r="C7420" s="21">
        <v>6</v>
      </c>
      <c r="D7420" s="21" t="s">
        <v>78</v>
      </c>
      <c r="E7420" s="21" t="s">
        <v>70</v>
      </c>
      <c r="F7420" s="21" t="s">
        <v>72</v>
      </c>
      <c r="G7420" s="21">
        <v>0</v>
      </c>
      <c r="H7420" s="21">
        <v>2</v>
      </c>
    </row>
    <row r="7421" spans="1:8" x14ac:dyDescent="0.25">
      <c r="A7421" s="21">
        <v>2035</v>
      </c>
      <c r="B7421" s="21">
        <v>6</v>
      </c>
      <c r="C7421" s="21">
        <v>6</v>
      </c>
      <c r="D7421" s="21" t="s">
        <v>78</v>
      </c>
      <c r="E7421" s="21" t="s">
        <v>70</v>
      </c>
      <c r="F7421" s="21" t="s">
        <v>72</v>
      </c>
      <c r="G7421" s="21">
        <v>1</v>
      </c>
      <c r="H7421" s="21">
        <v>751</v>
      </c>
    </row>
    <row r="7422" spans="1:8" x14ac:dyDescent="0.25">
      <c r="A7422" s="21">
        <v>2035</v>
      </c>
      <c r="B7422" s="21">
        <v>6</v>
      </c>
      <c r="C7422" s="21">
        <v>6</v>
      </c>
      <c r="D7422" s="21" t="s">
        <v>78</v>
      </c>
      <c r="E7422" s="21" t="s">
        <v>70</v>
      </c>
      <c r="F7422" s="21" t="s">
        <v>72</v>
      </c>
      <c r="G7422" s="21">
        <v>2</v>
      </c>
      <c r="H7422" s="21">
        <v>2461</v>
      </c>
    </row>
    <row r="7423" spans="1:8" x14ac:dyDescent="0.25">
      <c r="A7423" s="21">
        <v>2035</v>
      </c>
      <c r="B7423" s="21">
        <v>6</v>
      </c>
      <c r="C7423" s="21">
        <v>6</v>
      </c>
      <c r="D7423" s="21" t="s">
        <v>78</v>
      </c>
      <c r="E7423" s="21" t="s">
        <v>70</v>
      </c>
      <c r="F7423" s="21" t="s">
        <v>72</v>
      </c>
      <c r="G7423" s="21">
        <v>3</v>
      </c>
      <c r="H7423" s="21">
        <v>1205</v>
      </c>
    </row>
    <row r="7424" spans="1:8" x14ac:dyDescent="0.25">
      <c r="A7424" s="21">
        <v>2035</v>
      </c>
      <c r="B7424" s="21">
        <v>6</v>
      </c>
      <c r="C7424" s="21">
        <v>6</v>
      </c>
      <c r="D7424" s="21" t="s">
        <v>78</v>
      </c>
      <c r="E7424" s="21" t="s">
        <v>70</v>
      </c>
      <c r="F7424" s="21" t="s">
        <v>72</v>
      </c>
      <c r="G7424" s="21">
        <v>4</v>
      </c>
      <c r="H7424" s="21">
        <v>597</v>
      </c>
    </row>
    <row r="7425" spans="1:8" x14ac:dyDescent="0.25">
      <c r="A7425" s="21">
        <v>2035</v>
      </c>
      <c r="B7425" s="21">
        <v>6</v>
      </c>
      <c r="C7425" s="21">
        <v>6</v>
      </c>
      <c r="D7425" s="21" t="s">
        <v>78</v>
      </c>
      <c r="E7425" s="21" t="s">
        <v>74</v>
      </c>
      <c r="F7425" s="21" t="s">
        <v>71</v>
      </c>
      <c r="G7425" s="21">
        <v>0</v>
      </c>
      <c r="H7425" s="21">
        <v>22</v>
      </c>
    </row>
    <row r="7426" spans="1:8" x14ac:dyDescent="0.25">
      <c r="A7426" s="21">
        <v>2035</v>
      </c>
      <c r="B7426" s="21">
        <v>6</v>
      </c>
      <c r="C7426" s="21">
        <v>6</v>
      </c>
      <c r="D7426" s="21" t="s">
        <v>78</v>
      </c>
      <c r="E7426" s="21" t="s">
        <v>74</v>
      </c>
      <c r="F7426" s="21" t="s">
        <v>71</v>
      </c>
      <c r="G7426" s="21">
        <v>1</v>
      </c>
      <c r="H7426" s="21">
        <v>191</v>
      </c>
    </row>
    <row r="7427" spans="1:8" x14ac:dyDescent="0.25">
      <c r="A7427" s="21">
        <v>2035</v>
      </c>
      <c r="B7427" s="21">
        <v>6</v>
      </c>
      <c r="C7427" s="21">
        <v>6</v>
      </c>
      <c r="D7427" s="21" t="s">
        <v>78</v>
      </c>
      <c r="E7427" s="21" t="s">
        <v>74</v>
      </c>
      <c r="F7427" s="21" t="s">
        <v>71</v>
      </c>
      <c r="G7427" s="21">
        <v>2</v>
      </c>
      <c r="H7427" s="21">
        <v>466</v>
      </c>
    </row>
    <row r="7428" spans="1:8" x14ac:dyDescent="0.25">
      <c r="A7428" s="21">
        <v>2035</v>
      </c>
      <c r="B7428" s="21">
        <v>6</v>
      </c>
      <c r="C7428" s="21">
        <v>6</v>
      </c>
      <c r="D7428" s="21" t="s">
        <v>78</v>
      </c>
      <c r="E7428" s="21" t="s">
        <v>74</v>
      </c>
      <c r="F7428" s="21" t="s">
        <v>71</v>
      </c>
      <c r="G7428" s="21">
        <v>3</v>
      </c>
      <c r="H7428" s="21">
        <v>178</v>
      </c>
    </row>
    <row r="7429" spans="1:8" x14ac:dyDescent="0.25">
      <c r="A7429" s="21">
        <v>2035</v>
      </c>
      <c r="B7429" s="21">
        <v>6</v>
      </c>
      <c r="C7429" s="21">
        <v>6</v>
      </c>
      <c r="D7429" s="21" t="s">
        <v>78</v>
      </c>
      <c r="E7429" s="21" t="s">
        <v>74</v>
      </c>
      <c r="F7429" s="21" t="s">
        <v>71</v>
      </c>
      <c r="G7429" s="21">
        <v>4</v>
      </c>
      <c r="H7429" s="21">
        <v>125</v>
      </c>
    </row>
    <row r="7430" spans="1:8" x14ac:dyDescent="0.25">
      <c r="A7430" s="21">
        <v>2035</v>
      </c>
      <c r="B7430" s="21">
        <v>6</v>
      </c>
      <c r="C7430" s="21">
        <v>6</v>
      </c>
      <c r="D7430" s="21" t="s">
        <v>78</v>
      </c>
      <c r="E7430" s="21" t="s">
        <v>74</v>
      </c>
      <c r="F7430" s="21" t="s">
        <v>72</v>
      </c>
      <c r="G7430" s="21">
        <v>0</v>
      </c>
      <c r="H7430" s="21">
        <v>8</v>
      </c>
    </row>
    <row r="7431" spans="1:8" x14ac:dyDescent="0.25">
      <c r="A7431" s="21">
        <v>2035</v>
      </c>
      <c r="B7431" s="21">
        <v>6</v>
      </c>
      <c r="C7431" s="21">
        <v>6</v>
      </c>
      <c r="D7431" s="21" t="s">
        <v>78</v>
      </c>
      <c r="E7431" s="21" t="s">
        <v>74</v>
      </c>
      <c r="F7431" s="21" t="s">
        <v>72</v>
      </c>
      <c r="G7431" s="21">
        <v>1</v>
      </c>
      <c r="H7431" s="21">
        <v>22</v>
      </c>
    </row>
    <row r="7432" spans="1:8" x14ac:dyDescent="0.25">
      <c r="A7432" s="21">
        <v>2035</v>
      </c>
      <c r="B7432" s="21">
        <v>6</v>
      </c>
      <c r="C7432" s="21">
        <v>6</v>
      </c>
      <c r="D7432" s="21" t="s">
        <v>78</v>
      </c>
      <c r="E7432" s="21" t="s">
        <v>74</v>
      </c>
      <c r="F7432" s="21" t="s">
        <v>72</v>
      </c>
      <c r="G7432" s="21">
        <v>2</v>
      </c>
      <c r="H7432" s="21">
        <v>61</v>
      </c>
    </row>
    <row r="7433" spans="1:8" x14ac:dyDescent="0.25">
      <c r="A7433" s="21">
        <v>2035</v>
      </c>
      <c r="B7433" s="21">
        <v>6</v>
      </c>
      <c r="C7433" s="21">
        <v>6</v>
      </c>
      <c r="D7433" s="21" t="s">
        <v>78</v>
      </c>
      <c r="E7433" s="21" t="s">
        <v>74</v>
      </c>
      <c r="F7433" s="21" t="s">
        <v>72</v>
      </c>
      <c r="G7433" s="21">
        <v>3</v>
      </c>
      <c r="H7433" s="21">
        <v>36</v>
      </c>
    </row>
    <row r="7434" spans="1:8" x14ac:dyDescent="0.25">
      <c r="A7434" s="21">
        <v>2035</v>
      </c>
      <c r="B7434" s="21">
        <v>6</v>
      </c>
      <c r="C7434" s="21">
        <v>6</v>
      </c>
      <c r="D7434" s="21" t="s">
        <v>78</v>
      </c>
      <c r="E7434" s="21" t="s">
        <v>74</v>
      </c>
      <c r="F7434" s="21" t="s">
        <v>72</v>
      </c>
      <c r="G7434" s="21">
        <v>4</v>
      </c>
      <c r="H7434" s="21">
        <v>15</v>
      </c>
    </row>
    <row r="7435" spans="1:8" x14ac:dyDescent="0.25">
      <c r="A7435" s="21">
        <v>2035</v>
      </c>
      <c r="B7435" s="21">
        <v>6</v>
      </c>
      <c r="C7435" s="21">
        <v>6</v>
      </c>
      <c r="D7435" s="21" t="s">
        <v>78</v>
      </c>
      <c r="E7435" s="21" t="s">
        <v>73</v>
      </c>
      <c r="F7435" s="21" t="s">
        <v>71</v>
      </c>
      <c r="G7435" s="21">
        <v>0</v>
      </c>
      <c r="H7435" s="21">
        <v>11</v>
      </c>
    </row>
    <row r="7436" spans="1:8" x14ac:dyDescent="0.25">
      <c r="A7436" s="21">
        <v>2035</v>
      </c>
      <c r="B7436" s="21">
        <v>6</v>
      </c>
      <c r="C7436" s="21">
        <v>6</v>
      </c>
      <c r="D7436" s="21" t="s">
        <v>78</v>
      </c>
      <c r="E7436" s="21" t="s">
        <v>73</v>
      </c>
      <c r="F7436" s="21" t="s">
        <v>71</v>
      </c>
      <c r="G7436" s="21">
        <v>1</v>
      </c>
      <c r="H7436" s="21">
        <v>1096</v>
      </c>
    </row>
    <row r="7437" spans="1:8" x14ac:dyDescent="0.25">
      <c r="A7437" s="21">
        <v>2035</v>
      </c>
      <c r="B7437" s="21">
        <v>6</v>
      </c>
      <c r="C7437" s="21">
        <v>6</v>
      </c>
      <c r="D7437" s="21" t="s">
        <v>78</v>
      </c>
      <c r="E7437" s="21" t="s">
        <v>73</v>
      </c>
      <c r="F7437" s="21" t="s">
        <v>71</v>
      </c>
      <c r="G7437" s="21">
        <v>2</v>
      </c>
      <c r="H7437" s="21">
        <v>2728</v>
      </c>
    </row>
    <row r="7438" spans="1:8" x14ac:dyDescent="0.25">
      <c r="A7438" s="21">
        <v>2035</v>
      </c>
      <c r="B7438" s="21">
        <v>6</v>
      </c>
      <c r="C7438" s="21">
        <v>6</v>
      </c>
      <c r="D7438" s="21" t="s">
        <v>78</v>
      </c>
      <c r="E7438" s="21" t="s">
        <v>73</v>
      </c>
      <c r="F7438" s="21" t="s">
        <v>71</v>
      </c>
      <c r="G7438" s="21">
        <v>3</v>
      </c>
      <c r="H7438" s="21">
        <v>1539</v>
      </c>
    </row>
    <row r="7439" spans="1:8" x14ac:dyDescent="0.25">
      <c r="A7439" s="21">
        <v>2035</v>
      </c>
      <c r="B7439" s="21">
        <v>6</v>
      </c>
      <c r="C7439" s="21">
        <v>6</v>
      </c>
      <c r="D7439" s="21" t="s">
        <v>78</v>
      </c>
      <c r="E7439" s="21" t="s">
        <v>73</v>
      </c>
      <c r="F7439" s="21" t="s">
        <v>71</v>
      </c>
      <c r="G7439" s="21">
        <v>4</v>
      </c>
      <c r="H7439" s="21">
        <v>1241</v>
      </c>
    </row>
    <row r="7440" spans="1:8" x14ac:dyDescent="0.25">
      <c r="A7440" s="21">
        <v>2035</v>
      </c>
      <c r="B7440" s="21">
        <v>6</v>
      </c>
      <c r="C7440" s="21">
        <v>6</v>
      </c>
      <c r="D7440" s="21" t="s">
        <v>78</v>
      </c>
      <c r="E7440" s="21" t="s">
        <v>73</v>
      </c>
      <c r="F7440" s="21" t="s">
        <v>72</v>
      </c>
      <c r="G7440" s="21">
        <v>0</v>
      </c>
      <c r="H7440" s="21">
        <v>6</v>
      </c>
    </row>
    <row r="7441" spans="1:8" x14ac:dyDescent="0.25">
      <c r="A7441" s="21">
        <v>2035</v>
      </c>
      <c r="B7441" s="21">
        <v>6</v>
      </c>
      <c r="C7441" s="21">
        <v>6</v>
      </c>
      <c r="D7441" s="21" t="s">
        <v>78</v>
      </c>
      <c r="E7441" s="21" t="s">
        <v>73</v>
      </c>
      <c r="F7441" s="21" t="s">
        <v>72</v>
      </c>
      <c r="G7441" s="21">
        <v>1</v>
      </c>
      <c r="H7441" s="21">
        <v>54</v>
      </c>
    </row>
    <row r="7442" spans="1:8" x14ac:dyDescent="0.25">
      <c r="A7442" s="21">
        <v>2035</v>
      </c>
      <c r="B7442" s="21">
        <v>6</v>
      </c>
      <c r="C7442" s="21">
        <v>6</v>
      </c>
      <c r="D7442" s="21" t="s">
        <v>78</v>
      </c>
      <c r="E7442" s="21" t="s">
        <v>73</v>
      </c>
      <c r="F7442" s="21" t="s">
        <v>72</v>
      </c>
      <c r="G7442" s="21">
        <v>2</v>
      </c>
      <c r="H7442" s="21">
        <v>250</v>
      </c>
    </row>
    <row r="7443" spans="1:8" x14ac:dyDescent="0.25">
      <c r="A7443" s="21">
        <v>2035</v>
      </c>
      <c r="B7443" s="21">
        <v>6</v>
      </c>
      <c r="C7443" s="21">
        <v>6</v>
      </c>
      <c r="D7443" s="21" t="s">
        <v>78</v>
      </c>
      <c r="E7443" s="21" t="s">
        <v>73</v>
      </c>
      <c r="F7443" s="21" t="s">
        <v>72</v>
      </c>
      <c r="G7443" s="21">
        <v>3</v>
      </c>
      <c r="H7443" s="21">
        <v>181</v>
      </c>
    </row>
    <row r="7444" spans="1:8" x14ac:dyDescent="0.25">
      <c r="A7444" s="21">
        <v>2035</v>
      </c>
      <c r="B7444" s="21">
        <v>6</v>
      </c>
      <c r="C7444" s="21">
        <v>6</v>
      </c>
      <c r="D7444" s="21" t="s">
        <v>78</v>
      </c>
      <c r="E7444" s="21" t="s">
        <v>73</v>
      </c>
      <c r="F7444" s="21" t="s">
        <v>72</v>
      </c>
      <c r="G7444" s="21">
        <v>4</v>
      </c>
      <c r="H7444" s="21">
        <v>112</v>
      </c>
    </row>
    <row r="7445" spans="1:8" x14ac:dyDescent="0.25">
      <c r="A7445" s="21">
        <v>2035</v>
      </c>
      <c r="B7445" s="21">
        <v>6</v>
      </c>
      <c r="C7445" s="21">
        <v>6</v>
      </c>
      <c r="D7445" s="21" t="s">
        <v>78</v>
      </c>
      <c r="E7445" s="21" t="s">
        <v>76</v>
      </c>
      <c r="F7445" s="21" t="s">
        <v>71</v>
      </c>
      <c r="G7445" s="21">
        <v>0</v>
      </c>
      <c r="H7445" s="21">
        <v>7</v>
      </c>
    </row>
    <row r="7446" spans="1:8" x14ac:dyDescent="0.25">
      <c r="A7446" s="21">
        <v>2035</v>
      </c>
      <c r="B7446" s="21">
        <v>6</v>
      </c>
      <c r="C7446" s="21">
        <v>6</v>
      </c>
      <c r="D7446" s="21" t="s">
        <v>78</v>
      </c>
      <c r="E7446" s="21" t="s">
        <v>76</v>
      </c>
      <c r="F7446" s="21" t="s">
        <v>71</v>
      </c>
      <c r="G7446" s="21">
        <v>1</v>
      </c>
      <c r="H7446" s="21">
        <v>160</v>
      </c>
    </row>
    <row r="7447" spans="1:8" x14ac:dyDescent="0.25">
      <c r="A7447" s="21">
        <v>2035</v>
      </c>
      <c r="B7447" s="21">
        <v>6</v>
      </c>
      <c r="C7447" s="21">
        <v>6</v>
      </c>
      <c r="D7447" s="21" t="s">
        <v>78</v>
      </c>
      <c r="E7447" s="21" t="s">
        <v>76</v>
      </c>
      <c r="F7447" s="21" t="s">
        <v>71</v>
      </c>
      <c r="G7447" s="21">
        <v>2</v>
      </c>
      <c r="H7447" s="21">
        <v>295</v>
      </c>
    </row>
    <row r="7448" spans="1:8" x14ac:dyDescent="0.25">
      <c r="A7448" s="21">
        <v>2035</v>
      </c>
      <c r="B7448" s="21">
        <v>6</v>
      </c>
      <c r="C7448" s="21">
        <v>6</v>
      </c>
      <c r="D7448" s="21" t="s">
        <v>78</v>
      </c>
      <c r="E7448" s="21" t="s">
        <v>76</v>
      </c>
      <c r="F7448" s="21" t="s">
        <v>71</v>
      </c>
      <c r="G7448" s="21">
        <v>3</v>
      </c>
      <c r="H7448" s="21">
        <v>118</v>
      </c>
    </row>
    <row r="7449" spans="1:8" x14ac:dyDescent="0.25">
      <c r="A7449" s="21">
        <v>2035</v>
      </c>
      <c r="B7449" s="21">
        <v>6</v>
      </c>
      <c r="C7449" s="21">
        <v>6</v>
      </c>
      <c r="D7449" s="21" t="s">
        <v>78</v>
      </c>
      <c r="E7449" s="21" t="s">
        <v>76</v>
      </c>
      <c r="F7449" s="21" t="s">
        <v>71</v>
      </c>
      <c r="G7449" s="21">
        <v>4</v>
      </c>
      <c r="H7449" s="21">
        <v>71</v>
      </c>
    </row>
    <row r="7450" spans="1:8" x14ac:dyDescent="0.25">
      <c r="A7450" s="21">
        <v>2035</v>
      </c>
      <c r="B7450" s="21">
        <v>6</v>
      </c>
      <c r="C7450" s="21">
        <v>3</v>
      </c>
      <c r="D7450" s="21" t="s">
        <v>69</v>
      </c>
      <c r="E7450" s="21" t="s">
        <v>70</v>
      </c>
      <c r="F7450" s="21" t="s">
        <v>72</v>
      </c>
      <c r="G7450" s="21">
        <v>4</v>
      </c>
      <c r="H7450" s="21">
        <v>96</v>
      </c>
    </row>
    <row r="7451" spans="1:8" x14ac:dyDescent="0.25">
      <c r="A7451" s="21">
        <v>2035</v>
      </c>
      <c r="B7451" s="21">
        <v>6</v>
      </c>
      <c r="C7451" s="21">
        <v>3</v>
      </c>
      <c r="D7451" s="21" t="s">
        <v>69</v>
      </c>
      <c r="E7451" s="21" t="s">
        <v>74</v>
      </c>
      <c r="F7451" s="21" t="s">
        <v>72</v>
      </c>
      <c r="G7451" s="21">
        <v>3</v>
      </c>
      <c r="H7451" s="21">
        <v>1</v>
      </c>
    </row>
    <row r="7452" spans="1:8" x14ac:dyDescent="0.25">
      <c r="A7452" s="21">
        <v>2035</v>
      </c>
      <c r="B7452" s="21">
        <v>6</v>
      </c>
      <c r="C7452" s="21">
        <v>3</v>
      </c>
      <c r="D7452" s="21" t="s">
        <v>69</v>
      </c>
      <c r="E7452" s="21" t="s">
        <v>73</v>
      </c>
      <c r="F7452" s="21" t="s">
        <v>71</v>
      </c>
      <c r="G7452" s="21">
        <v>1</v>
      </c>
      <c r="H7452" s="21">
        <v>12</v>
      </c>
    </row>
    <row r="7453" spans="1:8" x14ac:dyDescent="0.25">
      <c r="A7453" s="21">
        <v>2035</v>
      </c>
      <c r="B7453" s="21">
        <v>6</v>
      </c>
      <c r="C7453" s="21">
        <v>3</v>
      </c>
      <c r="D7453" s="21" t="s">
        <v>69</v>
      </c>
      <c r="E7453" s="21" t="s">
        <v>73</v>
      </c>
      <c r="F7453" s="21" t="s">
        <v>71</v>
      </c>
      <c r="G7453" s="21">
        <v>2</v>
      </c>
      <c r="H7453" s="21">
        <v>37</v>
      </c>
    </row>
    <row r="7454" spans="1:8" x14ac:dyDescent="0.25">
      <c r="A7454" s="21">
        <v>2035</v>
      </c>
      <c r="B7454" s="21">
        <v>6</v>
      </c>
      <c r="C7454" s="21">
        <v>3</v>
      </c>
      <c r="D7454" s="21" t="s">
        <v>69</v>
      </c>
      <c r="E7454" s="21" t="s">
        <v>73</v>
      </c>
      <c r="F7454" s="21" t="s">
        <v>71</v>
      </c>
      <c r="G7454" s="21">
        <v>3</v>
      </c>
      <c r="H7454" s="21">
        <v>15</v>
      </c>
    </row>
    <row r="7455" spans="1:8" x14ac:dyDescent="0.25">
      <c r="A7455" s="21">
        <v>2035</v>
      </c>
      <c r="B7455" s="21">
        <v>6</v>
      </c>
      <c r="C7455" s="21">
        <v>3</v>
      </c>
      <c r="D7455" s="21" t="s">
        <v>69</v>
      </c>
      <c r="E7455" s="21" t="s">
        <v>73</v>
      </c>
      <c r="F7455" s="21" t="s">
        <v>71</v>
      </c>
      <c r="G7455" s="21">
        <v>4</v>
      </c>
      <c r="H7455" s="21">
        <v>14</v>
      </c>
    </row>
    <row r="7456" spans="1:8" x14ac:dyDescent="0.25">
      <c r="A7456" s="21">
        <v>2035</v>
      </c>
      <c r="B7456" s="21">
        <v>6</v>
      </c>
      <c r="C7456" s="21">
        <v>3</v>
      </c>
      <c r="D7456" s="21" t="s">
        <v>69</v>
      </c>
      <c r="E7456" s="21" t="s">
        <v>73</v>
      </c>
      <c r="F7456" s="21" t="s">
        <v>72</v>
      </c>
      <c r="G7456" s="21">
        <v>1</v>
      </c>
      <c r="H7456" s="21">
        <v>5</v>
      </c>
    </row>
    <row r="7457" spans="1:8" x14ac:dyDescent="0.25">
      <c r="A7457" s="21">
        <v>2035</v>
      </c>
      <c r="B7457" s="21">
        <v>6</v>
      </c>
      <c r="C7457" s="21">
        <v>3</v>
      </c>
      <c r="D7457" s="21" t="s">
        <v>69</v>
      </c>
      <c r="E7457" s="21" t="s">
        <v>73</v>
      </c>
      <c r="F7457" s="21" t="s">
        <v>72</v>
      </c>
      <c r="G7457" s="21">
        <v>2</v>
      </c>
      <c r="H7457" s="21">
        <v>23</v>
      </c>
    </row>
    <row r="7458" spans="1:8" x14ac:dyDescent="0.25">
      <c r="A7458" s="21">
        <v>2035</v>
      </c>
      <c r="B7458" s="21">
        <v>6</v>
      </c>
      <c r="C7458" s="21">
        <v>3</v>
      </c>
      <c r="D7458" s="21" t="s">
        <v>69</v>
      </c>
      <c r="E7458" s="21" t="s">
        <v>73</v>
      </c>
      <c r="F7458" s="21" t="s">
        <v>72</v>
      </c>
      <c r="G7458" s="21">
        <v>3</v>
      </c>
      <c r="H7458" s="21">
        <v>19</v>
      </c>
    </row>
    <row r="7459" spans="1:8" x14ac:dyDescent="0.25">
      <c r="A7459" s="21">
        <v>2035</v>
      </c>
      <c r="B7459" s="21">
        <v>6</v>
      </c>
      <c r="C7459" s="21">
        <v>3</v>
      </c>
      <c r="D7459" s="21" t="s">
        <v>69</v>
      </c>
      <c r="E7459" s="21" t="s">
        <v>73</v>
      </c>
      <c r="F7459" s="21" t="s">
        <v>72</v>
      </c>
      <c r="G7459" s="21">
        <v>4</v>
      </c>
      <c r="H7459" s="21">
        <v>20</v>
      </c>
    </row>
    <row r="7460" spans="1:8" x14ac:dyDescent="0.25">
      <c r="A7460" s="21">
        <v>2035</v>
      </c>
      <c r="B7460" s="21">
        <v>6</v>
      </c>
      <c r="C7460" s="21">
        <v>3</v>
      </c>
      <c r="D7460" s="21" t="s">
        <v>69</v>
      </c>
      <c r="E7460" s="21" t="s">
        <v>76</v>
      </c>
      <c r="F7460" s="21" t="s">
        <v>71</v>
      </c>
      <c r="G7460" s="21">
        <v>2</v>
      </c>
      <c r="H7460" s="21">
        <v>1</v>
      </c>
    </row>
    <row r="7461" spans="1:8" x14ac:dyDescent="0.25">
      <c r="A7461" s="21">
        <v>2035</v>
      </c>
      <c r="B7461" s="21">
        <v>6</v>
      </c>
      <c r="C7461" s="21">
        <v>3</v>
      </c>
      <c r="D7461" s="21" t="s">
        <v>69</v>
      </c>
      <c r="E7461" s="21" t="s">
        <v>76</v>
      </c>
      <c r="F7461" s="21" t="s">
        <v>72</v>
      </c>
      <c r="G7461" s="21">
        <v>1</v>
      </c>
      <c r="H7461" s="21">
        <v>1</v>
      </c>
    </row>
    <row r="7462" spans="1:8" x14ac:dyDescent="0.25">
      <c r="A7462" s="21">
        <v>2035</v>
      </c>
      <c r="B7462" s="21">
        <v>6</v>
      </c>
      <c r="C7462" s="21">
        <v>3</v>
      </c>
      <c r="D7462" s="21" t="s">
        <v>77</v>
      </c>
      <c r="E7462" s="21" t="s">
        <v>70</v>
      </c>
      <c r="F7462" s="21" t="s">
        <v>71</v>
      </c>
      <c r="G7462" s="21">
        <v>0</v>
      </c>
      <c r="H7462" s="21">
        <v>1</v>
      </c>
    </row>
    <row r="7463" spans="1:8" x14ac:dyDescent="0.25">
      <c r="A7463" s="21">
        <v>2035</v>
      </c>
      <c r="B7463" s="21">
        <v>6</v>
      </c>
      <c r="C7463" s="21">
        <v>3</v>
      </c>
      <c r="D7463" s="21" t="s">
        <v>77</v>
      </c>
      <c r="E7463" s="21" t="s">
        <v>70</v>
      </c>
      <c r="F7463" s="21" t="s">
        <v>71</v>
      </c>
      <c r="G7463" s="21">
        <v>1</v>
      </c>
      <c r="H7463" s="21">
        <v>244</v>
      </c>
    </row>
    <row r="7464" spans="1:8" x14ac:dyDescent="0.25">
      <c r="A7464" s="21">
        <v>2035</v>
      </c>
      <c r="B7464" s="21">
        <v>6</v>
      </c>
      <c r="C7464" s="21">
        <v>3</v>
      </c>
      <c r="D7464" s="21" t="s">
        <v>77</v>
      </c>
      <c r="E7464" s="21" t="s">
        <v>70</v>
      </c>
      <c r="F7464" s="21" t="s">
        <v>71</v>
      </c>
      <c r="G7464" s="21">
        <v>2</v>
      </c>
      <c r="H7464" s="21">
        <v>812</v>
      </c>
    </row>
    <row r="7465" spans="1:8" x14ac:dyDescent="0.25">
      <c r="A7465" s="21">
        <v>2035</v>
      </c>
      <c r="B7465" s="21">
        <v>6</v>
      </c>
      <c r="C7465" s="21">
        <v>3</v>
      </c>
      <c r="D7465" s="21" t="s">
        <v>77</v>
      </c>
      <c r="E7465" s="21" t="s">
        <v>70</v>
      </c>
      <c r="F7465" s="21" t="s">
        <v>71</v>
      </c>
      <c r="G7465" s="21">
        <v>3</v>
      </c>
      <c r="H7465" s="21">
        <v>304</v>
      </c>
    </row>
    <row r="7466" spans="1:8" x14ac:dyDescent="0.25">
      <c r="A7466" s="21">
        <v>2035</v>
      </c>
      <c r="B7466" s="21">
        <v>6</v>
      </c>
      <c r="C7466" s="21">
        <v>3</v>
      </c>
      <c r="D7466" s="21" t="s">
        <v>77</v>
      </c>
      <c r="E7466" s="21" t="s">
        <v>70</v>
      </c>
      <c r="F7466" s="21" t="s">
        <v>71</v>
      </c>
      <c r="G7466" s="21">
        <v>4</v>
      </c>
      <c r="H7466" s="21">
        <v>212</v>
      </c>
    </row>
    <row r="7467" spans="1:8" x14ac:dyDescent="0.25">
      <c r="A7467" s="21">
        <v>2035</v>
      </c>
      <c r="B7467" s="21">
        <v>6</v>
      </c>
      <c r="C7467" s="21">
        <v>3</v>
      </c>
      <c r="D7467" s="21" t="s">
        <v>77</v>
      </c>
      <c r="E7467" s="21" t="s">
        <v>70</v>
      </c>
      <c r="F7467" s="21" t="s">
        <v>72</v>
      </c>
      <c r="G7467" s="21">
        <v>0</v>
      </c>
      <c r="H7467" s="21">
        <v>2</v>
      </c>
    </row>
    <row r="7468" spans="1:8" x14ac:dyDescent="0.25">
      <c r="A7468" s="21">
        <v>2035</v>
      </c>
      <c r="B7468" s="21">
        <v>6</v>
      </c>
      <c r="C7468" s="21">
        <v>3</v>
      </c>
      <c r="D7468" s="21" t="s">
        <v>77</v>
      </c>
      <c r="E7468" s="21" t="s">
        <v>70</v>
      </c>
      <c r="F7468" s="21" t="s">
        <v>72</v>
      </c>
      <c r="G7468" s="21">
        <v>1</v>
      </c>
      <c r="H7468" s="21">
        <v>84</v>
      </c>
    </row>
    <row r="7469" spans="1:8" x14ac:dyDescent="0.25">
      <c r="A7469" s="21">
        <v>2035</v>
      </c>
      <c r="B7469" s="21">
        <v>6</v>
      </c>
      <c r="C7469" s="21">
        <v>3</v>
      </c>
      <c r="D7469" s="21" t="s">
        <v>77</v>
      </c>
      <c r="E7469" s="21" t="s">
        <v>70</v>
      </c>
      <c r="F7469" s="21" t="s">
        <v>72</v>
      </c>
      <c r="G7469" s="21">
        <v>2</v>
      </c>
      <c r="H7469" s="21">
        <v>342</v>
      </c>
    </row>
    <row r="7470" spans="1:8" x14ac:dyDescent="0.25">
      <c r="A7470" s="21">
        <v>2035</v>
      </c>
      <c r="B7470" s="21">
        <v>6</v>
      </c>
      <c r="C7470" s="21">
        <v>3</v>
      </c>
      <c r="D7470" s="21" t="s">
        <v>77</v>
      </c>
      <c r="E7470" s="21" t="s">
        <v>70</v>
      </c>
      <c r="F7470" s="21" t="s">
        <v>72</v>
      </c>
      <c r="G7470" s="21">
        <v>3</v>
      </c>
      <c r="H7470" s="21">
        <v>186</v>
      </c>
    </row>
    <row r="7471" spans="1:8" x14ac:dyDescent="0.25">
      <c r="A7471" s="21">
        <v>2035</v>
      </c>
      <c r="B7471" s="21">
        <v>6</v>
      </c>
      <c r="C7471" s="21">
        <v>3</v>
      </c>
      <c r="D7471" s="21" t="s">
        <v>77</v>
      </c>
      <c r="E7471" s="21" t="s">
        <v>70</v>
      </c>
      <c r="F7471" s="21" t="s">
        <v>72</v>
      </c>
      <c r="G7471" s="21">
        <v>4</v>
      </c>
      <c r="H7471" s="21">
        <v>95</v>
      </c>
    </row>
    <row r="7472" spans="1:8" x14ac:dyDescent="0.25">
      <c r="A7472" s="21">
        <v>2035</v>
      </c>
      <c r="B7472" s="21">
        <v>6</v>
      </c>
      <c r="C7472" s="21">
        <v>3</v>
      </c>
      <c r="D7472" s="21" t="s">
        <v>77</v>
      </c>
      <c r="E7472" s="21" t="s">
        <v>74</v>
      </c>
      <c r="F7472" s="21" t="s">
        <v>71</v>
      </c>
      <c r="G7472" s="21">
        <v>2</v>
      </c>
      <c r="H7472" s="21">
        <v>2</v>
      </c>
    </row>
    <row r="7473" spans="1:8" x14ac:dyDescent="0.25">
      <c r="A7473" s="21">
        <v>2035</v>
      </c>
      <c r="B7473" s="21">
        <v>6</v>
      </c>
      <c r="C7473" s="21">
        <v>3</v>
      </c>
      <c r="D7473" s="21" t="s">
        <v>77</v>
      </c>
      <c r="E7473" s="21" t="s">
        <v>74</v>
      </c>
      <c r="F7473" s="21" t="s">
        <v>71</v>
      </c>
      <c r="G7473" s="21">
        <v>4</v>
      </c>
      <c r="H7473" s="21">
        <v>1</v>
      </c>
    </row>
    <row r="7474" spans="1:8" x14ac:dyDescent="0.25">
      <c r="A7474" s="21">
        <v>2035</v>
      </c>
      <c r="B7474" s="21">
        <v>6</v>
      </c>
      <c r="C7474" s="21">
        <v>3</v>
      </c>
      <c r="D7474" s="21" t="s">
        <v>77</v>
      </c>
      <c r="E7474" s="21" t="s">
        <v>74</v>
      </c>
      <c r="F7474" s="21" t="s">
        <v>72</v>
      </c>
      <c r="G7474" s="21">
        <v>3</v>
      </c>
      <c r="H7474" s="21">
        <v>1</v>
      </c>
    </row>
    <row r="7475" spans="1:8" x14ac:dyDescent="0.25">
      <c r="A7475" s="21">
        <v>2035</v>
      </c>
      <c r="B7475" s="21">
        <v>6</v>
      </c>
      <c r="C7475" s="21">
        <v>3</v>
      </c>
      <c r="D7475" s="21" t="s">
        <v>77</v>
      </c>
      <c r="E7475" s="21" t="s">
        <v>73</v>
      </c>
      <c r="F7475" s="21" t="s">
        <v>71</v>
      </c>
      <c r="G7475" s="21">
        <v>0</v>
      </c>
      <c r="H7475" s="21">
        <v>6</v>
      </c>
    </row>
    <row r="7476" spans="1:8" x14ac:dyDescent="0.25">
      <c r="A7476" s="21">
        <v>2035</v>
      </c>
      <c r="B7476" s="21">
        <v>6</v>
      </c>
      <c r="C7476" s="21">
        <v>3</v>
      </c>
      <c r="D7476" s="21" t="s">
        <v>77</v>
      </c>
      <c r="E7476" s="21" t="s">
        <v>73</v>
      </c>
      <c r="F7476" s="21" t="s">
        <v>71</v>
      </c>
      <c r="G7476" s="21">
        <v>1</v>
      </c>
      <c r="H7476" s="21">
        <v>364</v>
      </c>
    </row>
    <row r="7477" spans="1:8" x14ac:dyDescent="0.25">
      <c r="A7477" s="21">
        <v>2035</v>
      </c>
      <c r="B7477" s="21">
        <v>6</v>
      </c>
      <c r="C7477" s="21">
        <v>3</v>
      </c>
      <c r="D7477" s="21" t="s">
        <v>77</v>
      </c>
      <c r="E7477" s="21" t="s">
        <v>73</v>
      </c>
      <c r="F7477" s="21" t="s">
        <v>71</v>
      </c>
      <c r="G7477" s="21">
        <v>2</v>
      </c>
      <c r="H7477" s="21">
        <v>966</v>
      </c>
    </row>
    <row r="7478" spans="1:8" x14ac:dyDescent="0.25">
      <c r="A7478" s="21">
        <v>2035</v>
      </c>
      <c r="B7478" s="21">
        <v>6</v>
      </c>
      <c r="C7478" s="21">
        <v>3</v>
      </c>
      <c r="D7478" s="21" t="s">
        <v>77</v>
      </c>
      <c r="E7478" s="21" t="s">
        <v>73</v>
      </c>
      <c r="F7478" s="21" t="s">
        <v>71</v>
      </c>
      <c r="G7478" s="21">
        <v>3</v>
      </c>
      <c r="H7478" s="21">
        <v>484</v>
      </c>
    </row>
    <row r="7479" spans="1:8" x14ac:dyDescent="0.25">
      <c r="A7479" s="21">
        <v>2035</v>
      </c>
      <c r="B7479" s="21">
        <v>6</v>
      </c>
      <c r="C7479" s="21">
        <v>3</v>
      </c>
      <c r="D7479" s="21" t="s">
        <v>77</v>
      </c>
      <c r="E7479" s="21" t="s">
        <v>73</v>
      </c>
      <c r="F7479" s="21" t="s">
        <v>71</v>
      </c>
      <c r="G7479" s="21">
        <v>4</v>
      </c>
      <c r="H7479" s="21">
        <v>294</v>
      </c>
    </row>
    <row r="7480" spans="1:8" x14ac:dyDescent="0.25">
      <c r="A7480" s="21">
        <v>2035</v>
      </c>
      <c r="B7480" s="21">
        <v>6</v>
      </c>
      <c r="C7480" s="21">
        <v>3</v>
      </c>
      <c r="D7480" s="21" t="s">
        <v>77</v>
      </c>
      <c r="E7480" s="21" t="s">
        <v>73</v>
      </c>
      <c r="F7480" s="21" t="s">
        <v>72</v>
      </c>
      <c r="G7480" s="21">
        <v>0</v>
      </c>
      <c r="H7480" s="21">
        <v>1</v>
      </c>
    </row>
    <row r="7481" spans="1:8" x14ac:dyDescent="0.25">
      <c r="A7481" s="21">
        <v>2035</v>
      </c>
      <c r="B7481" s="21">
        <v>6</v>
      </c>
      <c r="C7481" s="21">
        <v>3</v>
      </c>
      <c r="D7481" s="21" t="s">
        <v>77</v>
      </c>
      <c r="E7481" s="21" t="s">
        <v>73</v>
      </c>
      <c r="F7481" s="21" t="s">
        <v>72</v>
      </c>
      <c r="G7481" s="21">
        <v>1</v>
      </c>
      <c r="H7481" s="21">
        <v>6</v>
      </c>
    </row>
    <row r="7482" spans="1:8" x14ac:dyDescent="0.25">
      <c r="A7482" s="21">
        <v>2035</v>
      </c>
      <c r="B7482" s="21">
        <v>6</v>
      </c>
      <c r="C7482" s="21">
        <v>3</v>
      </c>
      <c r="D7482" s="21" t="s">
        <v>77</v>
      </c>
      <c r="E7482" s="21" t="s">
        <v>73</v>
      </c>
      <c r="F7482" s="21" t="s">
        <v>72</v>
      </c>
      <c r="G7482" s="21">
        <v>2</v>
      </c>
      <c r="H7482" s="21">
        <v>32</v>
      </c>
    </row>
    <row r="7483" spans="1:8" x14ac:dyDescent="0.25">
      <c r="A7483" s="21">
        <v>2035</v>
      </c>
      <c r="B7483" s="21">
        <v>6</v>
      </c>
      <c r="C7483" s="21">
        <v>3</v>
      </c>
      <c r="D7483" s="21" t="s">
        <v>77</v>
      </c>
      <c r="E7483" s="21" t="s">
        <v>73</v>
      </c>
      <c r="F7483" s="21" t="s">
        <v>72</v>
      </c>
      <c r="G7483" s="21">
        <v>3</v>
      </c>
      <c r="H7483" s="21">
        <v>17</v>
      </c>
    </row>
    <row r="7484" spans="1:8" x14ac:dyDescent="0.25">
      <c r="A7484" s="21">
        <v>2035</v>
      </c>
      <c r="B7484" s="21">
        <v>6</v>
      </c>
      <c r="C7484" s="21">
        <v>3</v>
      </c>
      <c r="D7484" s="21" t="s">
        <v>77</v>
      </c>
      <c r="E7484" s="21" t="s">
        <v>73</v>
      </c>
      <c r="F7484" s="21" t="s">
        <v>72</v>
      </c>
      <c r="G7484" s="21">
        <v>4</v>
      </c>
      <c r="H7484" s="21">
        <v>9</v>
      </c>
    </row>
    <row r="7485" spans="1:8" x14ac:dyDescent="0.25">
      <c r="A7485" s="21">
        <v>2035</v>
      </c>
      <c r="B7485" s="21">
        <v>6</v>
      </c>
      <c r="C7485" s="21">
        <v>3</v>
      </c>
      <c r="D7485" s="21" t="s">
        <v>79</v>
      </c>
      <c r="E7485" s="21" t="s">
        <v>70</v>
      </c>
      <c r="F7485" s="21" t="s">
        <v>71</v>
      </c>
      <c r="G7485" s="21">
        <v>0</v>
      </c>
      <c r="H7485" s="21">
        <v>4</v>
      </c>
    </row>
    <row r="7486" spans="1:8" x14ac:dyDescent="0.25">
      <c r="A7486" s="21">
        <v>2035</v>
      </c>
      <c r="B7486" s="21">
        <v>6</v>
      </c>
      <c r="C7486" s="21">
        <v>3</v>
      </c>
      <c r="D7486" s="21" t="s">
        <v>79</v>
      </c>
      <c r="E7486" s="21" t="s">
        <v>70</v>
      </c>
      <c r="F7486" s="21" t="s">
        <v>71</v>
      </c>
      <c r="G7486" s="21">
        <v>1</v>
      </c>
      <c r="H7486" s="21">
        <v>58</v>
      </c>
    </row>
    <row r="7487" spans="1:8" x14ac:dyDescent="0.25">
      <c r="A7487" s="21">
        <v>2035</v>
      </c>
      <c r="B7487" s="21">
        <v>6</v>
      </c>
      <c r="C7487" s="21">
        <v>3</v>
      </c>
      <c r="D7487" s="21" t="s">
        <v>79</v>
      </c>
      <c r="E7487" s="21" t="s">
        <v>70</v>
      </c>
      <c r="F7487" s="21" t="s">
        <v>71</v>
      </c>
      <c r="G7487" s="21">
        <v>2</v>
      </c>
      <c r="H7487" s="21">
        <v>199</v>
      </c>
    </row>
    <row r="7488" spans="1:8" x14ac:dyDescent="0.25">
      <c r="A7488" s="21">
        <v>2035</v>
      </c>
      <c r="B7488" s="21">
        <v>6</v>
      </c>
      <c r="C7488" s="21">
        <v>3</v>
      </c>
      <c r="D7488" s="21" t="s">
        <v>79</v>
      </c>
      <c r="E7488" s="21" t="s">
        <v>70</v>
      </c>
      <c r="F7488" s="21" t="s">
        <v>71</v>
      </c>
      <c r="G7488" s="21">
        <v>3</v>
      </c>
      <c r="H7488" s="21">
        <v>85</v>
      </c>
    </row>
    <row r="7489" spans="1:8" x14ac:dyDescent="0.25">
      <c r="A7489" s="21">
        <v>2035</v>
      </c>
      <c r="B7489" s="21">
        <v>6</v>
      </c>
      <c r="C7489" s="21">
        <v>3</v>
      </c>
      <c r="D7489" s="21" t="s">
        <v>79</v>
      </c>
      <c r="E7489" s="21" t="s">
        <v>70</v>
      </c>
      <c r="F7489" s="21" t="s">
        <v>71</v>
      </c>
      <c r="G7489" s="21">
        <v>4</v>
      </c>
      <c r="H7489" s="21">
        <v>39</v>
      </c>
    </row>
    <row r="7490" spans="1:8" x14ac:dyDescent="0.25">
      <c r="A7490" s="21">
        <v>2035</v>
      </c>
      <c r="B7490" s="21">
        <v>6</v>
      </c>
      <c r="C7490" s="21">
        <v>3</v>
      </c>
      <c r="D7490" s="21" t="s">
        <v>79</v>
      </c>
      <c r="E7490" s="21" t="s">
        <v>70</v>
      </c>
      <c r="F7490" s="21" t="s">
        <v>72</v>
      </c>
      <c r="G7490" s="21">
        <v>1</v>
      </c>
      <c r="H7490" s="21">
        <v>31</v>
      </c>
    </row>
    <row r="7491" spans="1:8" x14ac:dyDescent="0.25">
      <c r="A7491" s="21">
        <v>2035</v>
      </c>
      <c r="B7491" s="21">
        <v>6</v>
      </c>
      <c r="C7491" s="21">
        <v>3</v>
      </c>
      <c r="D7491" s="21" t="s">
        <v>79</v>
      </c>
      <c r="E7491" s="21" t="s">
        <v>70</v>
      </c>
      <c r="F7491" s="21" t="s">
        <v>72</v>
      </c>
      <c r="G7491" s="21">
        <v>2</v>
      </c>
      <c r="H7491" s="21">
        <v>135</v>
      </c>
    </row>
    <row r="7492" spans="1:8" x14ac:dyDescent="0.25">
      <c r="A7492" s="21">
        <v>2035</v>
      </c>
      <c r="B7492" s="21">
        <v>6</v>
      </c>
      <c r="C7492" s="21">
        <v>3</v>
      </c>
      <c r="D7492" s="21" t="s">
        <v>79</v>
      </c>
      <c r="E7492" s="21" t="s">
        <v>70</v>
      </c>
      <c r="F7492" s="21" t="s">
        <v>72</v>
      </c>
      <c r="G7492" s="21">
        <v>3</v>
      </c>
      <c r="H7492" s="21">
        <v>75</v>
      </c>
    </row>
    <row r="7493" spans="1:8" x14ac:dyDescent="0.25">
      <c r="A7493" s="21">
        <v>2035</v>
      </c>
      <c r="B7493" s="21">
        <v>6</v>
      </c>
      <c r="C7493" s="21">
        <v>3</v>
      </c>
      <c r="D7493" s="21" t="s">
        <v>79</v>
      </c>
      <c r="E7493" s="21" t="s">
        <v>70</v>
      </c>
      <c r="F7493" s="21" t="s">
        <v>72</v>
      </c>
      <c r="G7493" s="21">
        <v>4</v>
      </c>
      <c r="H7493" s="21">
        <v>43</v>
      </c>
    </row>
    <row r="7494" spans="1:8" x14ac:dyDescent="0.25">
      <c r="A7494" s="21">
        <v>2035</v>
      </c>
      <c r="B7494" s="21">
        <v>6</v>
      </c>
      <c r="C7494" s="21">
        <v>3</v>
      </c>
      <c r="D7494" s="21" t="s">
        <v>79</v>
      </c>
      <c r="E7494" s="21" t="s">
        <v>74</v>
      </c>
      <c r="F7494" s="21" t="s">
        <v>72</v>
      </c>
      <c r="G7494" s="21">
        <v>0</v>
      </c>
      <c r="H7494" s="21">
        <v>1</v>
      </c>
    </row>
    <row r="7495" spans="1:8" x14ac:dyDescent="0.25">
      <c r="A7495" s="21">
        <v>2035</v>
      </c>
      <c r="B7495" s="21">
        <v>6</v>
      </c>
      <c r="C7495" s="21">
        <v>3</v>
      </c>
      <c r="D7495" s="21" t="s">
        <v>79</v>
      </c>
      <c r="E7495" s="21" t="s">
        <v>74</v>
      </c>
      <c r="F7495" s="21" t="s">
        <v>72</v>
      </c>
      <c r="G7495" s="21">
        <v>2</v>
      </c>
      <c r="H7495" s="21">
        <v>2</v>
      </c>
    </row>
    <row r="7496" spans="1:8" x14ac:dyDescent="0.25">
      <c r="A7496" s="21">
        <v>2035</v>
      </c>
      <c r="B7496" s="21">
        <v>6</v>
      </c>
      <c r="C7496" s="21">
        <v>3</v>
      </c>
      <c r="D7496" s="21" t="s">
        <v>79</v>
      </c>
      <c r="E7496" s="21" t="s">
        <v>74</v>
      </c>
      <c r="F7496" s="21" t="s">
        <v>72</v>
      </c>
      <c r="G7496" s="21">
        <v>3</v>
      </c>
      <c r="H7496" s="21">
        <v>1</v>
      </c>
    </row>
    <row r="7497" spans="1:8" x14ac:dyDescent="0.25">
      <c r="A7497" s="21">
        <v>2035</v>
      </c>
      <c r="B7497" s="21">
        <v>6</v>
      </c>
      <c r="C7497" s="21">
        <v>3</v>
      </c>
      <c r="D7497" s="21" t="s">
        <v>79</v>
      </c>
      <c r="E7497" s="21" t="s">
        <v>73</v>
      </c>
      <c r="F7497" s="21" t="s">
        <v>71</v>
      </c>
      <c r="G7497" s="21">
        <v>0</v>
      </c>
      <c r="H7497" s="21">
        <v>3</v>
      </c>
    </row>
    <row r="7498" spans="1:8" x14ac:dyDescent="0.25">
      <c r="A7498" s="21">
        <v>2035</v>
      </c>
      <c r="B7498" s="21">
        <v>6</v>
      </c>
      <c r="C7498" s="21">
        <v>3</v>
      </c>
      <c r="D7498" s="21" t="s">
        <v>79</v>
      </c>
      <c r="E7498" s="21" t="s">
        <v>73</v>
      </c>
      <c r="F7498" s="21" t="s">
        <v>71</v>
      </c>
      <c r="G7498" s="21">
        <v>1</v>
      </c>
      <c r="H7498" s="21">
        <v>88</v>
      </c>
    </row>
    <row r="7499" spans="1:8" x14ac:dyDescent="0.25">
      <c r="A7499" s="21">
        <v>2035</v>
      </c>
      <c r="B7499" s="21">
        <v>6</v>
      </c>
      <c r="C7499" s="21">
        <v>3</v>
      </c>
      <c r="D7499" s="21" t="s">
        <v>79</v>
      </c>
      <c r="E7499" s="21" t="s">
        <v>73</v>
      </c>
      <c r="F7499" s="21" t="s">
        <v>71</v>
      </c>
      <c r="G7499" s="21">
        <v>2</v>
      </c>
      <c r="H7499" s="21">
        <v>267</v>
      </c>
    </row>
    <row r="7500" spans="1:8" x14ac:dyDescent="0.25">
      <c r="A7500" s="21">
        <v>2035</v>
      </c>
      <c r="B7500" s="21">
        <v>6</v>
      </c>
      <c r="C7500" s="21">
        <v>3</v>
      </c>
      <c r="D7500" s="21" t="s">
        <v>79</v>
      </c>
      <c r="E7500" s="21" t="s">
        <v>73</v>
      </c>
      <c r="F7500" s="21" t="s">
        <v>71</v>
      </c>
      <c r="G7500" s="21">
        <v>3</v>
      </c>
      <c r="H7500" s="21">
        <v>139</v>
      </c>
    </row>
    <row r="7501" spans="1:8" x14ac:dyDescent="0.25">
      <c r="A7501" s="21">
        <v>2035</v>
      </c>
      <c r="B7501" s="21">
        <v>6</v>
      </c>
      <c r="C7501" s="21">
        <v>3</v>
      </c>
      <c r="D7501" s="21" t="s">
        <v>79</v>
      </c>
      <c r="E7501" s="21" t="s">
        <v>73</v>
      </c>
      <c r="F7501" s="21" t="s">
        <v>71</v>
      </c>
      <c r="G7501" s="21">
        <v>4</v>
      </c>
      <c r="H7501" s="21">
        <v>82</v>
      </c>
    </row>
    <row r="7502" spans="1:8" x14ac:dyDescent="0.25">
      <c r="A7502" s="21">
        <v>2035</v>
      </c>
      <c r="B7502" s="21">
        <v>6</v>
      </c>
      <c r="C7502" s="21">
        <v>3</v>
      </c>
      <c r="D7502" s="21" t="s">
        <v>79</v>
      </c>
      <c r="E7502" s="21" t="s">
        <v>73</v>
      </c>
      <c r="F7502" s="21" t="s">
        <v>72</v>
      </c>
      <c r="G7502" s="21">
        <v>0</v>
      </c>
      <c r="H7502" s="21">
        <v>1</v>
      </c>
    </row>
    <row r="7503" spans="1:8" x14ac:dyDescent="0.25">
      <c r="A7503" s="21">
        <v>2035</v>
      </c>
      <c r="B7503" s="21">
        <v>6</v>
      </c>
      <c r="C7503" s="21">
        <v>3</v>
      </c>
      <c r="D7503" s="21" t="s">
        <v>79</v>
      </c>
      <c r="E7503" s="21" t="s">
        <v>73</v>
      </c>
      <c r="F7503" s="21" t="s">
        <v>72</v>
      </c>
      <c r="G7503" s="21">
        <v>1</v>
      </c>
      <c r="H7503" s="21">
        <v>3</v>
      </c>
    </row>
    <row r="7504" spans="1:8" x14ac:dyDescent="0.25">
      <c r="A7504" s="21">
        <v>2035</v>
      </c>
      <c r="B7504" s="21">
        <v>6</v>
      </c>
      <c r="C7504" s="21">
        <v>3</v>
      </c>
      <c r="D7504" s="21" t="s">
        <v>79</v>
      </c>
      <c r="E7504" s="21" t="s">
        <v>73</v>
      </c>
      <c r="F7504" s="21" t="s">
        <v>72</v>
      </c>
      <c r="G7504" s="21">
        <v>2</v>
      </c>
      <c r="H7504" s="21">
        <v>13</v>
      </c>
    </row>
    <row r="7505" spans="1:8" x14ac:dyDescent="0.25">
      <c r="A7505" s="21">
        <v>2035</v>
      </c>
      <c r="B7505" s="21">
        <v>6</v>
      </c>
      <c r="C7505" s="21">
        <v>3</v>
      </c>
      <c r="D7505" s="21" t="s">
        <v>79</v>
      </c>
      <c r="E7505" s="21" t="s">
        <v>73</v>
      </c>
      <c r="F7505" s="21" t="s">
        <v>72</v>
      </c>
      <c r="G7505" s="21">
        <v>3</v>
      </c>
      <c r="H7505" s="21">
        <v>7</v>
      </c>
    </row>
    <row r="7506" spans="1:8" x14ac:dyDescent="0.25">
      <c r="A7506" s="21">
        <v>2035</v>
      </c>
      <c r="B7506" s="21">
        <v>6</v>
      </c>
      <c r="C7506" s="21">
        <v>3</v>
      </c>
      <c r="D7506" s="21" t="s">
        <v>79</v>
      </c>
      <c r="E7506" s="21" t="s">
        <v>73</v>
      </c>
      <c r="F7506" s="21" t="s">
        <v>72</v>
      </c>
      <c r="G7506" s="21">
        <v>4</v>
      </c>
      <c r="H7506" s="21">
        <v>5</v>
      </c>
    </row>
    <row r="7507" spans="1:8" x14ac:dyDescent="0.25">
      <c r="A7507" s="21">
        <v>2035</v>
      </c>
      <c r="B7507" s="21">
        <v>6</v>
      </c>
      <c r="C7507" s="21">
        <v>3</v>
      </c>
      <c r="D7507" s="21" t="s">
        <v>78</v>
      </c>
      <c r="E7507" s="21" t="s">
        <v>70</v>
      </c>
      <c r="F7507" s="21" t="s">
        <v>71</v>
      </c>
      <c r="G7507" s="21">
        <v>0</v>
      </c>
      <c r="H7507" s="21">
        <v>3</v>
      </c>
    </row>
    <row r="7508" spans="1:8" x14ac:dyDescent="0.25">
      <c r="A7508" s="21">
        <v>2035</v>
      </c>
      <c r="B7508" s="21">
        <v>6</v>
      </c>
      <c r="C7508" s="21">
        <v>3</v>
      </c>
      <c r="D7508" s="21" t="s">
        <v>78</v>
      </c>
      <c r="E7508" s="21" t="s">
        <v>70</v>
      </c>
      <c r="F7508" s="21" t="s">
        <v>71</v>
      </c>
      <c r="G7508" s="21">
        <v>1</v>
      </c>
      <c r="H7508" s="21">
        <v>88</v>
      </c>
    </row>
    <row r="7509" spans="1:8" x14ac:dyDescent="0.25">
      <c r="A7509" s="21">
        <v>2035</v>
      </c>
      <c r="B7509" s="21">
        <v>6</v>
      </c>
      <c r="C7509" s="21">
        <v>3</v>
      </c>
      <c r="D7509" s="21" t="s">
        <v>78</v>
      </c>
      <c r="E7509" s="21" t="s">
        <v>70</v>
      </c>
      <c r="F7509" s="21" t="s">
        <v>71</v>
      </c>
      <c r="G7509" s="21">
        <v>2</v>
      </c>
      <c r="H7509" s="21">
        <v>271</v>
      </c>
    </row>
    <row r="7510" spans="1:8" x14ac:dyDescent="0.25">
      <c r="A7510" s="21">
        <v>2035</v>
      </c>
      <c r="B7510" s="21">
        <v>6</v>
      </c>
      <c r="C7510" s="21">
        <v>3</v>
      </c>
      <c r="D7510" s="21" t="s">
        <v>78</v>
      </c>
      <c r="E7510" s="21" t="s">
        <v>70</v>
      </c>
      <c r="F7510" s="21" t="s">
        <v>71</v>
      </c>
      <c r="G7510" s="21">
        <v>3</v>
      </c>
      <c r="H7510" s="21">
        <v>122</v>
      </c>
    </row>
    <row r="7511" spans="1:8" x14ac:dyDescent="0.25">
      <c r="A7511" s="21">
        <v>2035</v>
      </c>
      <c r="B7511" s="21">
        <v>6</v>
      </c>
      <c r="C7511" s="21">
        <v>3</v>
      </c>
      <c r="D7511" s="21" t="s">
        <v>78</v>
      </c>
      <c r="E7511" s="21" t="s">
        <v>70</v>
      </c>
      <c r="F7511" s="21" t="s">
        <v>71</v>
      </c>
      <c r="G7511" s="21">
        <v>4</v>
      </c>
      <c r="H7511" s="21">
        <v>82</v>
      </c>
    </row>
    <row r="7512" spans="1:8" x14ac:dyDescent="0.25">
      <c r="A7512" s="21">
        <v>2035</v>
      </c>
      <c r="B7512" s="21">
        <v>6</v>
      </c>
      <c r="C7512" s="21">
        <v>3</v>
      </c>
      <c r="D7512" s="21" t="s">
        <v>78</v>
      </c>
      <c r="E7512" s="21" t="s">
        <v>70</v>
      </c>
      <c r="F7512" s="21" t="s">
        <v>72</v>
      </c>
      <c r="G7512" s="21">
        <v>0</v>
      </c>
      <c r="H7512" s="21">
        <v>1</v>
      </c>
    </row>
    <row r="7513" spans="1:8" x14ac:dyDescent="0.25">
      <c r="A7513" s="21">
        <v>2035</v>
      </c>
      <c r="B7513" s="21">
        <v>6</v>
      </c>
      <c r="C7513" s="21">
        <v>3</v>
      </c>
      <c r="D7513" s="21" t="s">
        <v>78</v>
      </c>
      <c r="E7513" s="21" t="s">
        <v>70</v>
      </c>
      <c r="F7513" s="21" t="s">
        <v>72</v>
      </c>
      <c r="G7513" s="21">
        <v>1</v>
      </c>
      <c r="H7513" s="21">
        <v>126</v>
      </c>
    </row>
    <row r="7514" spans="1:8" x14ac:dyDescent="0.25">
      <c r="A7514" s="21">
        <v>2035</v>
      </c>
      <c r="B7514" s="21">
        <v>6</v>
      </c>
      <c r="C7514" s="21">
        <v>3</v>
      </c>
      <c r="D7514" s="21" t="s">
        <v>78</v>
      </c>
      <c r="E7514" s="21" t="s">
        <v>70</v>
      </c>
      <c r="F7514" s="21" t="s">
        <v>72</v>
      </c>
      <c r="G7514" s="21">
        <v>2</v>
      </c>
      <c r="H7514" s="21">
        <v>379</v>
      </c>
    </row>
    <row r="7515" spans="1:8" x14ac:dyDescent="0.25">
      <c r="A7515" s="21">
        <v>2035</v>
      </c>
      <c r="B7515" s="21">
        <v>6</v>
      </c>
      <c r="C7515" s="21">
        <v>3</v>
      </c>
      <c r="D7515" s="21" t="s">
        <v>78</v>
      </c>
      <c r="E7515" s="21" t="s">
        <v>70</v>
      </c>
      <c r="F7515" s="21" t="s">
        <v>72</v>
      </c>
      <c r="G7515" s="21">
        <v>3</v>
      </c>
      <c r="H7515" s="21">
        <v>230</v>
      </c>
    </row>
    <row r="7516" spans="1:8" x14ac:dyDescent="0.25">
      <c r="A7516" s="21">
        <v>2035</v>
      </c>
      <c r="B7516" s="21">
        <v>6</v>
      </c>
      <c r="C7516" s="21">
        <v>3</v>
      </c>
      <c r="D7516" s="21" t="s">
        <v>78</v>
      </c>
      <c r="E7516" s="21" t="s">
        <v>70</v>
      </c>
      <c r="F7516" s="21" t="s">
        <v>72</v>
      </c>
      <c r="G7516" s="21">
        <v>4</v>
      </c>
      <c r="H7516" s="21">
        <v>98</v>
      </c>
    </row>
    <row r="7517" spans="1:8" x14ac:dyDescent="0.25">
      <c r="A7517" s="21">
        <v>2035</v>
      </c>
      <c r="B7517" s="21">
        <v>6</v>
      </c>
      <c r="C7517" s="21">
        <v>3</v>
      </c>
      <c r="D7517" s="21" t="s">
        <v>78</v>
      </c>
      <c r="E7517" s="21" t="s">
        <v>74</v>
      </c>
      <c r="F7517" s="21" t="s">
        <v>71</v>
      </c>
      <c r="G7517" s="21">
        <v>2</v>
      </c>
      <c r="H7517" s="21">
        <v>1</v>
      </c>
    </row>
    <row r="7518" spans="1:8" x14ac:dyDescent="0.25">
      <c r="A7518" s="21">
        <v>2035</v>
      </c>
      <c r="B7518" s="21">
        <v>6</v>
      </c>
      <c r="C7518" s="21">
        <v>3</v>
      </c>
      <c r="D7518" s="21" t="s">
        <v>78</v>
      </c>
      <c r="E7518" s="21" t="s">
        <v>74</v>
      </c>
      <c r="F7518" s="21" t="s">
        <v>72</v>
      </c>
      <c r="G7518" s="21">
        <v>0</v>
      </c>
      <c r="H7518" s="21">
        <v>1</v>
      </c>
    </row>
    <row r="7519" spans="1:8" x14ac:dyDescent="0.25">
      <c r="A7519" s="21">
        <v>2035</v>
      </c>
      <c r="B7519" s="21">
        <v>6</v>
      </c>
      <c r="C7519" s="21">
        <v>3</v>
      </c>
      <c r="D7519" s="21" t="s">
        <v>78</v>
      </c>
      <c r="E7519" s="21" t="s">
        <v>74</v>
      </c>
      <c r="F7519" s="21" t="s">
        <v>72</v>
      </c>
      <c r="G7519" s="21">
        <v>2</v>
      </c>
      <c r="H7519" s="21">
        <v>3</v>
      </c>
    </row>
    <row r="7520" spans="1:8" x14ac:dyDescent="0.25">
      <c r="A7520" s="21">
        <v>2035</v>
      </c>
      <c r="B7520" s="21">
        <v>6</v>
      </c>
      <c r="C7520" s="21">
        <v>3</v>
      </c>
      <c r="D7520" s="21" t="s">
        <v>78</v>
      </c>
      <c r="E7520" s="21" t="s">
        <v>74</v>
      </c>
      <c r="F7520" s="21" t="s">
        <v>72</v>
      </c>
      <c r="G7520" s="21">
        <v>3</v>
      </c>
      <c r="H7520" s="21">
        <v>1</v>
      </c>
    </row>
    <row r="7521" spans="1:8" x14ac:dyDescent="0.25">
      <c r="A7521" s="21">
        <v>2035</v>
      </c>
      <c r="B7521" s="21">
        <v>6</v>
      </c>
      <c r="C7521" s="21">
        <v>3</v>
      </c>
      <c r="D7521" s="21" t="s">
        <v>78</v>
      </c>
      <c r="E7521" s="21" t="s">
        <v>73</v>
      </c>
      <c r="F7521" s="21" t="s">
        <v>71</v>
      </c>
      <c r="G7521" s="21">
        <v>0</v>
      </c>
      <c r="H7521" s="21">
        <v>2</v>
      </c>
    </row>
    <row r="7522" spans="1:8" x14ac:dyDescent="0.25">
      <c r="A7522" s="21">
        <v>2035</v>
      </c>
      <c r="B7522" s="21">
        <v>6</v>
      </c>
      <c r="C7522" s="21">
        <v>3</v>
      </c>
      <c r="D7522" s="21" t="s">
        <v>78</v>
      </c>
      <c r="E7522" s="21" t="s">
        <v>73</v>
      </c>
      <c r="F7522" s="21" t="s">
        <v>71</v>
      </c>
      <c r="G7522" s="21">
        <v>1</v>
      </c>
      <c r="H7522" s="21">
        <v>163</v>
      </c>
    </row>
    <row r="7523" spans="1:8" x14ac:dyDescent="0.25">
      <c r="A7523" s="21">
        <v>2035</v>
      </c>
      <c r="B7523" s="21">
        <v>6</v>
      </c>
      <c r="C7523" s="21">
        <v>3</v>
      </c>
      <c r="D7523" s="21" t="s">
        <v>78</v>
      </c>
      <c r="E7523" s="21" t="s">
        <v>73</v>
      </c>
      <c r="F7523" s="21" t="s">
        <v>71</v>
      </c>
      <c r="G7523" s="21">
        <v>2</v>
      </c>
      <c r="H7523" s="21">
        <v>387</v>
      </c>
    </row>
    <row r="7524" spans="1:8" x14ac:dyDescent="0.25">
      <c r="A7524" s="21">
        <v>2035</v>
      </c>
      <c r="B7524" s="21">
        <v>6</v>
      </c>
      <c r="C7524" s="21">
        <v>3</v>
      </c>
      <c r="D7524" s="21" t="s">
        <v>78</v>
      </c>
      <c r="E7524" s="21" t="s">
        <v>73</v>
      </c>
      <c r="F7524" s="21" t="s">
        <v>71</v>
      </c>
      <c r="G7524" s="21">
        <v>3</v>
      </c>
      <c r="H7524" s="21">
        <v>221</v>
      </c>
    </row>
    <row r="7525" spans="1:8" x14ac:dyDescent="0.25">
      <c r="A7525" s="21">
        <v>2035</v>
      </c>
      <c r="B7525" s="21">
        <v>6</v>
      </c>
      <c r="C7525" s="21">
        <v>3</v>
      </c>
      <c r="D7525" s="21" t="s">
        <v>78</v>
      </c>
      <c r="E7525" s="21" t="s">
        <v>73</v>
      </c>
      <c r="F7525" s="21" t="s">
        <v>71</v>
      </c>
      <c r="G7525" s="21">
        <v>4</v>
      </c>
      <c r="H7525" s="21">
        <v>141</v>
      </c>
    </row>
    <row r="7526" spans="1:8" x14ac:dyDescent="0.25">
      <c r="A7526" s="21">
        <v>2035</v>
      </c>
      <c r="B7526" s="21">
        <v>6</v>
      </c>
      <c r="C7526" s="21">
        <v>3</v>
      </c>
      <c r="D7526" s="21" t="s">
        <v>78</v>
      </c>
      <c r="E7526" s="21" t="s">
        <v>73</v>
      </c>
      <c r="F7526" s="21" t="s">
        <v>72</v>
      </c>
      <c r="G7526" s="21">
        <v>0</v>
      </c>
      <c r="H7526" s="21">
        <v>4</v>
      </c>
    </row>
    <row r="7527" spans="1:8" x14ac:dyDescent="0.25">
      <c r="A7527" s="21">
        <v>2035</v>
      </c>
      <c r="B7527" s="21">
        <v>6</v>
      </c>
      <c r="C7527" s="21">
        <v>3</v>
      </c>
      <c r="D7527" s="21" t="s">
        <v>78</v>
      </c>
      <c r="E7527" s="21" t="s">
        <v>73</v>
      </c>
      <c r="F7527" s="21" t="s">
        <v>72</v>
      </c>
      <c r="G7527" s="21">
        <v>1</v>
      </c>
      <c r="H7527" s="21">
        <v>5</v>
      </c>
    </row>
    <row r="7528" spans="1:8" x14ac:dyDescent="0.25">
      <c r="A7528" s="21">
        <v>2035</v>
      </c>
      <c r="B7528" s="21">
        <v>6</v>
      </c>
      <c r="C7528" s="21">
        <v>3</v>
      </c>
      <c r="D7528" s="21" t="s">
        <v>78</v>
      </c>
      <c r="E7528" s="21" t="s">
        <v>73</v>
      </c>
      <c r="F7528" s="21" t="s">
        <v>72</v>
      </c>
      <c r="G7528" s="21">
        <v>2</v>
      </c>
      <c r="H7528" s="21">
        <v>32</v>
      </c>
    </row>
    <row r="7529" spans="1:8" x14ac:dyDescent="0.25">
      <c r="A7529" s="21">
        <v>2035</v>
      </c>
      <c r="B7529" s="21">
        <v>6</v>
      </c>
      <c r="C7529" s="21">
        <v>3</v>
      </c>
      <c r="D7529" s="21" t="s">
        <v>78</v>
      </c>
      <c r="E7529" s="21" t="s">
        <v>73</v>
      </c>
      <c r="F7529" s="21" t="s">
        <v>72</v>
      </c>
      <c r="G7529" s="21">
        <v>3</v>
      </c>
      <c r="H7529" s="21">
        <v>20</v>
      </c>
    </row>
    <row r="7530" spans="1:8" x14ac:dyDescent="0.25">
      <c r="A7530" s="21">
        <v>2035</v>
      </c>
      <c r="B7530" s="21">
        <v>6</v>
      </c>
      <c r="C7530" s="21">
        <v>3</v>
      </c>
      <c r="D7530" s="21" t="s">
        <v>78</v>
      </c>
      <c r="E7530" s="21" t="s">
        <v>73</v>
      </c>
      <c r="F7530" s="21" t="s">
        <v>72</v>
      </c>
      <c r="G7530" s="21">
        <v>4</v>
      </c>
      <c r="H7530" s="21">
        <v>23</v>
      </c>
    </row>
    <row r="7531" spans="1:8" x14ac:dyDescent="0.25">
      <c r="A7531" s="21">
        <v>2035</v>
      </c>
      <c r="B7531" s="21">
        <v>6</v>
      </c>
      <c r="C7531" s="21">
        <v>3</v>
      </c>
      <c r="D7531" s="21" t="s">
        <v>78</v>
      </c>
      <c r="E7531" s="21" t="s">
        <v>76</v>
      </c>
      <c r="F7531" s="21" t="s">
        <v>71</v>
      </c>
      <c r="G7531" s="21">
        <v>2</v>
      </c>
      <c r="H7531" s="21">
        <v>1</v>
      </c>
    </row>
    <row r="7532" spans="1:8" x14ac:dyDescent="0.25">
      <c r="A7532" s="21">
        <v>2035</v>
      </c>
      <c r="B7532" s="21">
        <v>6</v>
      </c>
      <c r="C7532" s="21">
        <v>4</v>
      </c>
      <c r="D7532" s="21" t="s">
        <v>75</v>
      </c>
      <c r="E7532" s="21" t="s">
        <v>70</v>
      </c>
      <c r="F7532" s="21" t="s">
        <v>71</v>
      </c>
      <c r="G7532" s="21">
        <v>1</v>
      </c>
      <c r="H7532" s="21">
        <v>5</v>
      </c>
    </row>
    <row r="7533" spans="1:8" x14ac:dyDescent="0.25">
      <c r="A7533" s="21">
        <v>2035</v>
      </c>
      <c r="B7533" s="21">
        <v>6</v>
      </c>
      <c r="C7533" s="21">
        <v>4</v>
      </c>
      <c r="D7533" s="21" t="s">
        <v>75</v>
      </c>
      <c r="E7533" s="21" t="s">
        <v>70</v>
      </c>
      <c r="F7533" s="21" t="s">
        <v>71</v>
      </c>
      <c r="G7533" s="21">
        <v>2</v>
      </c>
      <c r="H7533" s="21">
        <v>25</v>
      </c>
    </row>
    <row r="7534" spans="1:8" x14ac:dyDescent="0.25">
      <c r="A7534" s="21">
        <v>2035</v>
      </c>
      <c r="B7534" s="21">
        <v>6</v>
      </c>
      <c r="C7534" s="21">
        <v>4</v>
      </c>
      <c r="D7534" s="21" t="s">
        <v>75</v>
      </c>
      <c r="E7534" s="21" t="s">
        <v>70</v>
      </c>
      <c r="F7534" s="21" t="s">
        <v>71</v>
      </c>
      <c r="G7534" s="21">
        <v>3</v>
      </c>
      <c r="H7534" s="21">
        <v>16</v>
      </c>
    </row>
    <row r="7535" spans="1:8" x14ac:dyDescent="0.25">
      <c r="A7535" s="21">
        <v>2035</v>
      </c>
      <c r="B7535" s="21">
        <v>6</v>
      </c>
      <c r="C7535" s="21">
        <v>4</v>
      </c>
      <c r="D7535" s="21" t="s">
        <v>75</v>
      </c>
      <c r="E7535" s="21" t="s">
        <v>70</v>
      </c>
      <c r="F7535" s="21" t="s">
        <v>71</v>
      </c>
      <c r="G7535" s="21">
        <v>4</v>
      </c>
      <c r="H7535" s="21">
        <v>2</v>
      </c>
    </row>
    <row r="7536" spans="1:8" x14ac:dyDescent="0.25">
      <c r="A7536" s="21">
        <v>2035</v>
      </c>
      <c r="B7536" s="21">
        <v>6</v>
      </c>
      <c r="C7536" s="21">
        <v>4</v>
      </c>
      <c r="D7536" s="21" t="s">
        <v>75</v>
      </c>
      <c r="E7536" s="21" t="s">
        <v>70</v>
      </c>
      <c r="F7536" s="21" t="s">
        <v>72</v>
      </c>
      <c r="G7536" s="21">
        <v>1</v>
      </c>
      <c r="H7536" s="21">
        <v>2</v>
      </c>
    </row>
    <row r="7537" spans="1:8" x14ac:dyDescent="0.25">
      <c r="A7537" s="21">
        <v>2035</v>
      </c>
      <c r="B7537" s="21">
        <v>6</v>
      </c>
      <c r="C7537" s="21">
        <v>4</v>
      </c>
      <c r="D7537" s="21" t="s">
        <v>75</v>
      </c>
      <c r="E7537" s="21" t="s">
        <v>70</v>
      </c>
      <c r="F7537" s="21" t="s">
        <v>72</v>
      </c>
      <c r="G7537" s="21">
        <v>2</v>
      </c>
      <c r="H7537" s="21">
        <v>14</v>
      </c>
    </row>
    <row r="7538" spans="1:8" x14ac:dyDescent="0.25">
      <c r="A7538" s="21">
        <v>2035</v>
      </c>
      <c r="B7538" s="21">
        <v>6</v>
      </c>
      <c r="C7538" s="21">
        <v>4</v>
      </c>
      <c r="D7538" s="21" t="s">
        <v>75</v>
      </c>
      <c r="E7538" s="21" t="s">
        <v>70</v>
      </c>
      <c r="F7538" s="21" t="s">
        <v>72</v>
      </c>
      <c r="G7538" s="21">
        <v>3</v>
      </c>
      <c r="H7538" s="21">
        <v>15</v>
      </c>
    </row>
    <row r="7539" spans="1:8" x14ac:dyDescent="0.25">
      <c r="A7539" s="21">
        <v>2035</v>
      </c>
      <c r="B7539" s="21">
        <v>6</v>
      </c>
      <c r="C7539" s="21">
        <v>4</v>
      </c>
      <c r="D7539" s="21" t="s">
        <v>75</v>
      </c>
      <c r="E7539" s="21" t="s">
        <v>70</v>
      </c>
      <c r="F7539" s="21" t="s">
        <v>72</v>
      </c>
      <c r="G7539" s="21">
        <v>4</v>
      </c>
      <c r="H7539" s="21">
        <v>4</v>
      </c>
    </row>
    <row r="7540" spans="1:8" x14ac:dyDescent="0.25">
      <c r="A7540" s="21">
        <v>2035</v>
      </c>
      <c r="B7540" s="21">
        <v>6</v>
      </c>
      <c r="C7540" s="21">
        <v>4</v>
      </c>
      <c r="D7540" s="21" t="s">
        <v>75</v>
      </c>
      <c r="E7540" s="21" t="s">
        <v>74</v>
      </c>
      <c r="F7540" s="21" t="s">
        <v>72</v>
      </c>
      <c r="G7540" s="21">
        <v>4</v>
      </c>
      <c r="H7540" s="21">
        <v>1</v>
      </c>
    </row>
    <row r="7541" spans="1:8" x14ac:dyDescent="0.25">
      <c r="A7541" s="21">
        <v>2035</v>
      </c>
      <c r="B7541" s="21">
        <v>6</v>
      </c>
      <c r="C7541" s="21">
        <v>4</v>
      </c>
      <c r="D7541" s="21" t="s">
        <v>75</v>
      </c>
      <c r="E7541" s="21" t="s">
        <v>73</v>
      </c>
      <c r="F7541" s="21" t="s">
        <v>71</v>
      </c>
      <c r="G7541" s="21">
        <v>1</v>
      </c>
      <c r="H7541" s="21">
        <v>20</v>
      </c>
    </row>
    <row r="7542" spans="1:8" x14ac:dyDescent="0.25">
      <c r="A7542" s="21">
        <v>2035</v>
      </c>
      <c r="B7542" s="21">
        <v>6</v>
      </c>
      <c r="C7542" s="21">
        <v>4</v>
      </c>
      <c r="D7542" s="21" t="s">
        <v>75</v>
      </c>
      <c r="E7542" s="21" t="s">
        <v>73</v>
      </c>
      <c r="F7542" s="21" t="s">
        <v>71</v>
      </c>
      <c r="G7542" s="21">
        <v>2</v>
      </c>
      <c r="H7542" s="21">
        <v>61</v>
      </c>
    </row>
    <row r="7543" spans="1:8" x14ac:dyDescent="0.25">
      <c r="A7543" s="21">
        <v>2035</v>
      </c>
      <c r="B7543" s="21">
        <v>6</v>
      </c>
      <c r="C7543" s="21">
        <v>4</v>
      </c>
      <c r="D7543" s="21" t="s">
        <v>75</v>
      </c>
      <c r="E7543" s="21" t="s">
        <v>73</v>
      </c>
      <c r="F7543" s="21" t="s">
        <v>71</v>
      </c>
      <c r="G7543" s="21">
        <v>3</v>
      </c>
      <c r="H7543" s="21">
        <v>19</v>
      </c>
    </row>
    <row r="7544" spans="1:8" x14ac:dyDescent="0.25">
      <c r="A7544" s="21">
        <v>2035</v>
      </c>
      <c r="B7544" s="21">
        <v>6</v>
      </c>
      <c r="C7544" s="21">
        <v>4</v>
      </c>
      <c r="D7544" s="21" t="s">
        <v>75</v>
      </c>
      <c r="E7544" s="21" t="s">
        <v>73</v>
      </c>
      <c r="F7544" s="21" t="s">
        <v>71</v>
      </c>
      <c r="G7544" s="21">
        <v>4</v>
      </c>
      <c r="H7544" s="21">
        <v>10</v>
      </c>
    </row>
    <row r="7545" spans="1:8" x14ac:dyDescent="0.25">
      <c r="A7545" s="21">
        <v>2035</v>
      </c>
      <c r="B7545" s="21">
        <v>6</v>
      </c>
      <c r="C7545" s="21">
        <v>4</v>
      </c>
      <c r="D7545" s="21" t="s">
        <v>75</v>
      </c>
      <c r="E7545" s="21" t="s">
        <v>76</v>
      </c>
      <c r="F7545" s="21" t="s">
        <v>72</v>
      </c>
      <c r="G7545" s="21">
        <v>4</v>
      </c>
      <c r="H7545" s="21">
        <v>1</v>
      </c>
    </row>
    <row r="7546" spans="1:8" x14ac:dyDescent="0.25">
      <c r="A7546" s="21">
        <v>2035</v>
      </c>
      <c r="B7546" s="21">
        <v>6</v>
      </c>
      <c r="C7546" s="21">
        <v>4</v>
      </c>
      <c r="D7546" s="21" t="s">
        <v>69</v>
      </c>
      <c r="E7546" s="21" t="s">
        <v>70</v>
      </c>
      <c r="F7546" s="21" t="s">
        <v>71</v>
      </c>
      <c r="G7546" s="21">
        <v>2</v>
      </c>
      <c r="H7546" s="21">
        <v>3</v>
      </c>
    </row>
    <row r="7547" spans="1:8" x14ac:dyDescent="0.25">
      <c r="A7547" s="21">
        <v>2035</v>
      </c>
      <c r="B7547" s="21">
        <v>6</v>
      </c>
      <c r="C7547" s="21">
        <v>4</v>
      </c>
      <c r="D7547" s="21" t="s">
        <v>69</v>
      </c>
      <c r="E7547" s="21" t="s">
        <v>70</v>
      </c>
      <c r="F7547" s="21" t="s">
        <v>71</v>
      </c>
      <c r="G7547" s="21">
        <v>3</v>
      </c>
      <c r="H7547" s="21">
        <v>1</v>
      </c>
    </row>
    <row r="7548" spans="1:8" x14ac:dyDescent="0.25">
      <c r="A7548" s="21">
        <v>2035</v>
      </c>
      <c r="B7548" s="21">
        <v>6</v>
      </c>
      <c r="C7548" s="21">
        <v>4</v>
      </c>
      <c r="D7548" s="21" t="s">
        <v>69</v>
      </c>
      <c r="E7548" s="21" t="s">
        <v>70</v>
      </c>
      <c r="F7548" s="21" t="s">
        <v>72</v>
      </c>
      <c r="G7548" s="21">
        <v>1</v>
      </c>
      <c r="H7548" s="21">
        <v>4</v>
      </c>
    </row>
    <row r="7549" spans="1:8" x14ac:dyDescent="0.25">
      <c r="A7549" s="21">
        <v>2035</v>
      </c>
      <c r="B7549" s="21">
        <v>6</v>
      </c>
      <c r="C7549" s="21">
        <v>4</v>
      </c>
      <c r="D7549" s="21" t="s">
        <v>69</v>
      </c>
      <c r="E7549" s="21" t="s">
        <v>70</v>
      </c>
      <c r="F7549" s="21" t="s">
        <v>72</v>
      </c>
      <c r="G7549" s="21">
        <v>2</v>
      </c>
      <c r="H7549" s="21">
        <v>41</v>
      </c>
    </row>
    <row r="7550" spans="1:8" x14ac:dyDescent="0.25">
      <c r="A7550" s="21">
        <v>2035</v>
      </c>
      <c r="B7550" s="21">
        <v>6</v>
      </c>
      <c r="C7550" s="21">
        <v>4</v>
      </c>
      <c r="D7550" s="21" t="s">
        <v>69</v>
      </c>
      <c r="E7550" s="21" t="s">
        <v>70</v>
      </c>
      <c r="F7550" s="21" t="s">
        <v>72</v>
      </c>
      <c r="G7550" s="21">
        <v>3</v>
      </c>
      <c r="H7550" s="21">
        <v>23</v>
      </c>
    </row>
    <row r="7551" spans="1:8" x14ac:dyDescent="0.25">
      <c r="A7551" s="21">
        <v>2035</v>
      </c>
      <c r="B7551" s="21">
        <v>6</v>
      </c>
      <c r="C7551" s="21">
        <v>4</v>
      </c>
      <c r="D7551" s="21" t="s">
        <v>69</v>
      </c>
      <c r="E7551" s="21" t="s">
        <v>70</v>
      </c>
      <c r="F7551" s="21" t="s">
        <v>72</v>
      </c>
      <c r="G7551" s="21">
        <v>4</v>
      </c>
      <c r="H7551" s="21">
        <v>13</v>
      </c>
    </row>
    <row r="7552" spans="1:8" x14ac:dyDescent="0.25">
      <c r="A7552" s="21">
        <v>2035</v>
      </c>
      <c r="B7552" s="21">
        <v>6</v>
      </c>
      <c r="C7552" s="21">
        <v>4</v>
      </c>
      <c r="D7552" s="21" t="s">
        <v>69</v>
      </c>
      <c r="E7552" s="21" t="s">
        <v>73</v>
      </c>
      <c r="F7552" s="21" t="s">
        <v>71</v>
      </c>
      <c r="G7552" s="21">
        <v>1</v>
      </c>
      <c r="H7552" s="21">
        <v>2</v>
      </c>
    </row>
    <row r="7553" spans="1:8" x14ac:dyDescent="0.25">
      <c r="A7553" s="21">
        <v>2035</v>
      </c>
      <c r="B7553" s="21">
        <v>6</v>
      </c>
      <c r="C7553" s="21">
        <v>4</v>
      </c>
      <c r="D7553" s="21" t="s">
        <v>69</v>
      </c>
      <c r="E7553" s="21" t="s">
        <v>73</v>
      </c>
      <c r="F7553" s="21" t="s">
        <v>71</v>
      </c>
      <c r="G7553" s="21">
        <v>2</v>
      </c>
      <c r="H7553" s="21">
        <v>5</v>
      </c>
    </row>
    <row r="7554" spans="1:8" x14ac:dyDescent="0.25">
      <c r="A7554" s="21">
        <v>2035</v>
      </c>
      <c r="B7554" s="21">
        <v>6</v>
      </c>
      <c r="C7554" s="21">
        <v>4</v>
      </c>
      <c r="D7554" s="21" t="s">
        <v>69</v>
      </c>
      <c r="E7554" s="21" t="s">
        <v>73</v>
      </c>
      <c r="F7554" s="21" t="s">
        <v>71</v>
      </c>
      <c r="G7554" s="21">
        <v>3</v>
      </c>
      <c r="H7554" s="21">
        <v>1</v>
      </c>
    </row>
    <row r="7555" spans="1:8" x14ac:dyDescent="0.25">
      <c r="A7555" s="21">
        <v>2035</v>
      </c>
      <c r="B7555" s="21">
        <v>6</v>
      </c>
      <c r="C7555" s="21">
        <v>4</v>
      </c>
      <c r="D7555" s="21" t="s">
        <v>69</v>
      </c>
      <c r="E7555" s="21" t="s">
        <v>73</v>
      </c>
      <c r="F7555" s="21" t="s">
        <v>71</v>
      </c>
      <c r="G7555" s="21">
        <v>4</v>
      </c>
      <c r="H7555" s="21">
        <v>3</v>
      </c>
    </row>
    <row r="7556" spans="1:8" x14ac:dyDescent="0.25">
      <c r="A7556" s="21">
        <v>2035</v>
      </c>
      <c r="B7556" s="21">
        <v>6</v>
      </c>
      <c r="C7556" s="21">
        <v>4</v>
      </c>
      <c r="D7556" s="21" t="s">
        <v>69</v>
      </c>
      <c r="E7556" s="21" t="s">
        <v>73</v>
      </c>
      <c r="F7556" s="21" t="s">
        <v>72</v>
      </c>
      <c r="G7556" s="21">
        <v>2</v>
      </c>
      <c r="H7556" s="21">
        <v>4</v>
      </c>
    </row>
    <row r="7557" spans="1:8" x14ac:dyDescent="0.25">
      <c r="A7557" s="21">
        <v>2035</v>
      </c>
      <c r="B7557" s="21">
        <v>6</v>
      </c>
      <c r="C7557" s="21">
        <v>4</v>
      </c>
      <c r="D7557" s="21" t="s">
        <v>69</v>
      </c>
      <c r="E7557" s="21" t="s">
        <v>76</v>
      </c>
      <c r="F7557" s="21" t="s">
        <v>72</v>
      </c>
      <c r="G7557" s="21">
        <v>1</v>
      </c>
      <c r="H7557" s="21">
        <v>1</v>
      </c>
    </row>
    <row r="7558" spans="1:8" x14ac:dyDescent="0.25">
      <c r="A7558" s="21">
        <v>2035</v>
      </c>
      <c r="B7558" s="21">
        <v>6</v>
      </c>
      <c r="C7558" s="21">
        <v>4</v>
      </c>
      <c r="D7558" s="21" t="s">
        <v>77</v>
      </c>
      <c r="E7558" s="21" t="s">
        <v>70</v>
      </c>
      <c r="F7558" s="21" t="s">
        <v>71</v>
      </c>
      <c r="G7558" s="21">
        <v>0</v>
      </c>
      <c r="H7558" s="21">
        <v>1</v>
      </c>
    </row>
    <row r="7559" spans="1:8" x14ac:dyDescent="0.25">
      <c r="A7559" s="21">
        <v>2035</v>
      </c>
      <c r="B7559" s="21">
        <v>6</v>
      </c>
      <c r="C7559" s="21">
        <v>4</v>
      </c>
      <c r="D7559" s="21" t="s">
        <v>77</v>
      </c>
      <c r="E7559" s="21" t="s">
        <v>70</v>
      </c>
      <c r="F7559" s="21" t="s">
        <v>71</v>
      </c>
      <c r="G7559" s="21">
        <v>1</v>
      </c>
      <c r="H7559" s="21">
        <v>13</v>
      </c>
    </row>
    <row r="7560" spans="1:8" x14ac:dyDescent="0.25">
      <c r="A7560" s="21">
        <v>2035</v>
      </c>
      <c r="B7560" s="21">
        <v>6</v>
      </c>
      <c r="C7560" s="21">
        <v>4</v>
      </c>
      <c r="D7560" s="21" t="s">
        <v>77</v>
      </c>
      <c r="E7560" s="21" t="s">
        <v>70</v>
      </c>
      <c r="F7560" s="21" t="s">
        <v>71</v>
      </c>
      <c r="G7560" s="21">
        <v>2</v>
      </c>
      <c r="H7560" s="21">
        <v>45</v>
      </c>
    </row>
    <row r="7561" spans="1:8" x14ac:dyDescent="0.25">
      <c r="A7561" s="21">
        <v>2035</v>
      </c>
      <c r="B7561" s="21">
        <v>6</v>
      </c>
      <c r="C7561" s="21">
        <v>4</v>
      </c>
      <c r="D7561" s="21" t="s">
        <v>77</v>
      </c>
      <c r="E7561" s="21" t="s">
        <v>70</v>
      </c>
      <c r="F7561" s="21" t="s">
        <v>71</v>
      </c>
      <c r="G7561" s="21">
        <v>3</v>
      </c>
      <c r="H7561" s="21">
        <v>25</v>
      </c>
    </row>
    <row r="7562" spans="1:8" x14ac:dyDescent="0.25">
      <c r="A7562" s="21">
        <v>2035</v>
      </c>
      <c r="B7562" s="21">
        <v>6</v>
      </c>
      <c r="C7562" s="21">
        <v>4</v>
      </c>
      <c r="D7562" s="21" t="s">
        <v>77</v>
      </c>
      <c r="E7562" s="21" t="s">
        <v>70</v>
      </c>
      <c r="F7562" s="21" t="s">
        <v>71</v>
      </c>
      <c r="G7562" s="21">
        <v>4</v>
      </c>
      <c r="H7562" s="21">
        <v>13</v>
      </c>
    </row>
    <row r="7563" spans="1:8" x14ac:dyDescent="0.25">
      <c r="A7563" s="21">
        <v>2035</v>
      </c>
      <c r="B7563" s="21">
        <v>6</v>
      </c>
      <c r="C7563" s="21">
        <v>4</v>
      </c>
      <c r="D7563" s="21" t="s">
        <v>77</v>
      </c>
      <c r="E7563" s="21" t="s">
        <v>70</v>
      </c>
      <c r="F7563" s="21" t="s">
        <v>72</v>
      </c>
      <c r="G7563" s="21">
        <v>1</v>
      </c>
      <c r="H7563" s="21">
        <v>2</v>
      </c>
    </row>
    <row r="7564" spans="1:8" x14ac:dyDescent="0.25">
      <c r="A7564" s="21">
        <v>2035</v>
      </c>
      <c r="B7564" s="21">
        <v>6</v>
      </c>
      <c r="C7564" s="21">
        <v>4</v>
      </c>
      <c r="D7564" s="21" t="s">
        <v>77</v>
      </c>
      <c r="E7564" s="21" t="s">
        <v>70</v>
      </c>
      <c r="F7564" s="21" t="s">
        <v>72</v>
      </c>
      <c r="G7564" s="21">
        <v>2</v>
      </c>
      <c r="H7564" s="21">
        <v>4</v>
      </c>
    </row>
    <row r="7565" spans="1:8" x14ac:dyDescent="0.25">
      <c r="A7565" s="21">
        <v>2035</v>
      </c>
      <c r="B7565" s="21">
        <v>6</v>
      </c>
      <c r="C7565" s="21">
        <v>4</v>
      </c>
      <c r="D7565" s="21" t="s">
        <v>77</v>
      </c>
      <c r="E7565" s="21" t="s">
        <v>70</v>
      </c>
      <c r="F7565" s="21" t="s">
        <v>72</v>
      </c>
      <c r="G7565" s="21">
        <v>3</v>
      </c>
      <c r="H7565" s="21">
        <v>3</v>
      </c>
    </row>
    <row r="7566" spans="1:8" x14ac:dyDescent="0.25">
      <c r="A7566" s="21">
        <v>2035</v>
      </c>
      <c r="B7566" s="21">
        <v>6</v>
      </c>
      <c r="C7566" s="21">
        <v>4</v>
      </c>
      <c r="D7566" s="21" t="s">
        <v>77</v>
      </c>
      <c r="E7566" s="21" t="s">
        <v>70</v>
      </c>
      <c r="F7566" s="21" t="s">
        <v>72</v>
      </c>
      <c r="G7566" s="21">
        <v>4</v>
      </c>
      <c r="H7566" s="21">
        <v>1</v>
      </c>
    </row>
    <row r="7567" spans="1:8" x14ac:dyDescent="0.25">
      <c r="A7567" s="21">
        <v>2035</v>
      </c>
      <c r="B7567" s="21">
        <v>6</v>
      </c>
      <c r="C7567" s="21">
        <v>4</v>
      </c>
      <c r="D7567" s="21" t="s">
        <v>77</v>
      </c>
      <c r="E7567" s="21" t="s">
        <v>73</v>
      </c>
      <c r="F7567" s="21" t="s">
        <v>71</v>
      </c>
      <c r="G7567" s="21">
        <v>0</v>
      </c>
      <c r="H7567" s="21">
        <v>1</v>
      </c>
    </row>
    <row r="7568" spans="1:8" x14ac:dyDescent="0.25">
      <c r="A7568" s="21">
        <v>2035</v>
      </c>
      <c r="B7568" s="21">
        <v>6</v>
      </c>
      <c r="C7568" s="21">
        <v>4</v>
      </c>
      <c r="D7568" s="21" t="s">
        <v>77</v>
      </c>
      <c r="E7568" s="21" t="s">
        <v>73</v>
      </c>
      <c r="F7568" s="21" t="s">
        <v>71</v>
      </c>
      <c r="G7568" s="21">
        <v>1</v>
      </c>
      <c r="H7568" s="21">
        <v>41</v>
      </c>
    </row>
    <row r="7569" spans="1:8" x14ac:dyDescent="0.25">
      <c r="A7569" s="21">
        <v>2035</v>
      </c>
      <c r="B7569" s="21">
        <v>6</v>
      </c>
      <c r="C7569" s="21">
        <v>4</v>
      </c>
      <c r="D7569" s="21" t="s">
        <v>77</v>
      </c>
      <c r="E7569" s="21" t="s">
        <v>73</v>
      </c>
      <c r="F7569" s="21" t="s">
        <v>71</v>
      </c>
      <c r="G7569" s="21">
        <v>2</v>
      </c>
      <c r="H7569" s="21">
        <v>102</v>
      </c>
    </row>
    <row r="7570" spans="1:8" x14ac:dyDescent="0.25">
      <c r="A7570" s="21">
        <v>2035</v>
      </c>
      <c r="B7570" s="21">
        <v>6</v>
      </c>
      <c r="C7570" s="21">
        <v>4</v>
      </c>
      <c r="D7570" s="21" t="s">
        <v>77</v>
      </c>
      <c r="E7570" s="21" t="s">
        <v>73</v>
      </c>
      <c r="F7570" s="21" t="s">
        <v>71</v>
      </c>
      <c r="G7570" s="21">
        <v>3</v>
      </c>
      <c r="H7570" s="21">
        <v>38</v>
      </c>
    </row>
    <row r="7571" spans="1:8" x14ac:dyDescent="0.25">
      <c r="A7571" s="21">
        <v>2035</v>
      </c>
      <c r="B7571" s="21">
        <v>6</v>
      </c>
      <c r="C7571" s="21">
        <v>4</v>
      </c>
      <c r="D7571" s="21" t="s">
        <v>77</v>
      </c>
      <c r="E7571" s="21" t="s">
        <v>73</v>
      </c>
      <c r="F7571" s="21" t="s">
        <v>71</v>
      </c>
      <c r="G7571" s="21">
        <v>4</v>
      </c>
      <c r="H7571" s="21">
        <v>31</v>
      </c>
    </row>
    <row r="7572" spans="1:8" x14ac:dyDescent="0.25">
      <c r="A7572" s="21">
        <v>2035</v>
      </c>
      <c r="B7572" s="21">
        <v>6</v>
      </c>
      <c r="C7572" s="21">
        <v>4</v>
      </c>
      <c r="D7572" s="21" t="s">
        <v>79</v>
      </c>
      <c r="E7572" s="21" t="s">
        <v>70</v>
      </c>
      <c r="F7572" s="21" t="s">
        <v>71</v>
      </c>
      <c r="G7572" s="21">
        <v>0</v>
      </c>
      <c r="H7572" s="21">
        <v>1</v>
      </c>
    </row>
    <row r="7573" spans="1:8" x14ac:dyDescent="0.25">
      <c r="A7573" s="21">
        <v>2035</v>
      </c>
      <c r="B7573" s="21">
        <v>6</v>
      </c>
      <c r="C7573" s="21">
        <v>4</v>
      </c>
      <c r="D7573" s="21" t="s">
        <v>79</v>
      </c>
      <c r="E7573" s="21" t="s">
        <v>70</v>
      </c>
      <c r="F7573" s="21" t="s">
        <v>71</v>
      </c>
      <c r="G7573" s="21">
        <v>1</v>
      </c>
      <c r="H7573" s="21">
        <v>3</v>
      </c>
    </row>
    <row r="7574" spans="1:8" x14ac:dyDescent="0.25">
      <c r="A7574" s="21">
        <v>2035</v>
      </c>
      <c r="B7574" s="21">
        <v>6</v>
      </c>
      <c r="C7574" s="21">
        <v>4</v>
      </c>
      <c r="D7574" s="21" t="s">
        <v>79</v>
      </c>
      <c r="E7574" s="21" t="s">
        <v>70</v>
      </c>
      <c r="F7574" s="21" t="s">
        <v>71</v>
      </c>
      <c r="G7574" s="21">
        <v>2</v>
      </c>
      <c r="H7574" s="21">
        <v>23</v>
      </c>
    </row>
    <row r="7575" spans="1:8" x14ac:dyDescent="0.25">
      <c r="A7575" s="21">
        <v>2035</v>
      </c>
      <c r="B7575" s="21">
        <v>6</v>
      </c>
      <c r="C7575" s="21">
        <v>4</v>
      </c>
      <c r="D7575" s="21" t="s">
        <v>79</v>
      </c>
      <c r="E7575" s="21" t="s">
        <v>70</v>
      </c>
      <c r="F7575" s="21" t="s">
        <v>71</v>
      </c>
      <c r="G7575" s="21">
        <v>3</v>
      </c>
      <c r="H7575" s="21">
        <v>5</v>
      </c>
    </row>
    <row r="7576" spans="1:8" x14ac:dyDescent="0.25">
      <c r="A7576" s="21">
        <v>2035</v>
      </c>
      <c r="B7576" s="21">
        <v>6</v>
      </c>
      <c r="C7576" s="21">
        <v>4</v>
      </c>
      <c r="D7576" s="21" t="s">
        <v>79</v>
      </c>
      <c r="E7576" s="21" t="s">
        <v>70</v>
      </c>
      <c r="F7576" s="21" t="s">
        <v>71</v>
      </c>
      <c r="G7576" s="21">
        <v>4</v>
      </c>
      <c r="H7576" s="21">
        <v>3</v>
      </c>
    </row>
    <row r="7577" spans="1:8" x14ac:dyDescent="0.25">
      <c r="A7577" s="21">
        <v>2035</v>
      </c>
      <c r="B7577" s="21">
        <v>6</v>
      </c>
      <c r="C7577" s="21">
        <v>4</v>
      </c>
      <c r="D7577" s="21" t="s">
        <v>79</v>
      </c>
      <c r="E7577" s="21" t="s">
        <v>70</v>
      </c>
      <c r="F7577" s="21" t="s">
        <v>72</v>
      </c>
      <c r="G7577" s="21">
        <v>2</v>
      </c>
      <c r="H7577" s="21">
        <v>2</v>
      </c>
    </row>
    <row r="7578" spans="1:8" x14ac:dyDescent="0.25">
      <c r="A7578" s="21">
        <v>2035</v>
      </c>
      <c r="B7578" s="21">
        <v>6</v>
      </c>
      <c r="C7578" s="21">
        <v>4</v>
      </c>
      <c r="D7578" s="21" t="s">
        <v>79</v>
      </c>
      <c r="E7578" s="21" t="s">
        <v>73</v>
      </c>
      <c r="F7578" s="21" t="s">
        <v>71</v>
      </c>
      <c r="G7578" s="21">
        <v>1</v>
      </c>
      <c r="H7578" s="21">
        <v>13</v>
      </c>
    </row>
    <row r="7579" spans="1:8" x14ac:dyDescent="0.25">
      <c r="A7579" s="21">
        <v>2035</v>
      </c>
      <c r="B7579" s="21">
        <v>6</v>
      </c>
      <c r="C7579" s="21">
        <v>4</v>
      </c>
      <c r="D7579" s="21" t="s">
        <v>79</v>
      </c>
      <c r="E7579" s="21" t="s">
        <v>73</v>
      </c>
      <c r="F7579" s="21" t="s">
        <v>71</v>
      </c>
      <c r="G7579" s="21">
        <v>2</v>
      </c>
      <c r="H7579" s="21">
        <v>45</v>
      </c>
    </row>
    <row r="7580" spans="1:8" x14ac:dyDescent="0.25">
      <c r="A7580" s="21">
        <v>2035</v>
      </c>
      <c r="B7580" s="21">
        <v>6</v>
      </c>
      <c r="C7580" s="21">
        <v>4</v>
      </c>
      <c r="D7580" s="21" t="s">
        <v>79</v>
      </c>
      <c r="E7580" s="21" t="s">
        <v>73</v>
      </c>
      <c r="F7580" s="21" t="s">
        <v>71</v>
      </c>
      <c r="G7580" s="21">
        <v>3</v>
      </c>
      <c r="H7580" s="21">
        <v>15</v>
      </c>
    </row>
    <row r="7581" spans="1:8" x14ac:dyDescent="0.25">
      <c r="A7581" s="21">
        <v>2035</v>
      </c>
      <c r="B7581" s="21">
        <v>6</v>
      </c>
      <c r="C7581" s="21">
        <v>4</v>
      </c>
      <c r="D7581" s="21" t="s">
        <v>79</v>
      </c>
      <c r="E7581" s="21" t="s">
        <v>73</v>
      </c>
      <c r="F7581" s="21" t="s">
        <v>71</v>
      </c>
      <c r="G7581" s="21">
        <v>4</v>
      </c>
      <c r="H7581" s="21">
        <v>4</v>
      </c>
    </row>
    <row r="7582" spans="1:8" x14ac:dyDescent="0.25">
      <c r="A7582" s="21">
        <v>2035</v>
      </c>
      <c r="B7582" s="21">
        <v>6</v>
      </c>
      <c r="C7582" s="21">
        <v>4</v>
      </c>
      <c r="D7582" s="21" t="s">
        <v>78</v>
      </c>
      <c r="E7582" s="21" t="s">
        <v>70</v>
      </c>
      <c r="F7582" s="21" t="s">
        <v>71</v>
      </c>
      <c r="G7582" s="21">
        <v>1</v>
      </c>
      <c r="H7582" s="21">
        <v>6</v>
      </c>
    </row>
    <row r="7583" spans="1:8" x14ac:dyDescent="0.25">
      <c r="A7583" s="21">
        <v>2035</v>
      </c>
      <c r="B7583" s="21">
        <v>6</v>
      </c>
      <c r="C7583" s="21">
        <v>4</v>
      </c>
      <c r="D7583" s="21" t="s">
        <v>78</v>
      </c>
      <c r="E7583" s="21" t="s">
        <v>70</v>
      </c>
      <c r="F7583" s="21" t="s">
        <v>71</v>
      </c>
      <c r="G7583" s="21">
        <v>2</v>
      </c>
      <c r="H7583" s="21">
        <v>16</v>
      </c>
    </row>
    <row r="7584" spans="1:8" x14ac:dyDescent="0.25">
      <c r="A7584" s="21">
        <v>2035</v>
      </c>
      <c r="B7584" s="21">
        <v>6</v>
      </c>
      <c r="C7584" s="21">
        <v>4</v>
      </c>
      <c r="D7584" s="21" t="s">
        <v>78</v>
      </c>
      <c r="E7584" s="21" t="s">
        <v>70</v>
      </c>
      <c r="F7584" s="21" t="s">
        <v>71</v>
      </c>
      <c r="G7584" s="21">
        <v>3</v>
      </c>
      <c r="H7584" s="21">
        <v>3</v>
      </c>
    </row>
    <row r="7585" spans="1:8" x14ac:dyDescent="0.25">
      <c r="A7585" s="21">
        <v>2035</v>
      </c>
      <c r="B7585" s="21">
        <v>6</v>
      </c>
      <c r="C7585" s="21">
        <v>4</v>
      </c>
      <c r="D7585" s="21" t="s">
        <v>78</v>
      </c>
      <c r="E7585" s="21" t="s">
        <v>70</v>
      </c>
      <c r="F7585" s="21" t="s">
        <v>71</v>
      </c>
      <c r="G7585" s="21">
        <v>4</v>
      </c>
      <c r="H7585" s="21">
        <v>7</v>
      </c>
    </row>
    <row r="7586" spans="1:8" x14ac:dyDescent="0.25">
      <c r="A7586" s="21">
        <v>2035</v>
      </c>
      <c r="B7586" s="21">
        <v>6</v>
      </c>
      <c r="C7586" s="21">
        <v>4</v>
      </c>
      <c r="D7586" s="21" t="s">
        <v>78</v>
      </c>
      <c r="E7586" s="21" t="s">
        <v>70</v>
      </c>
      <c r="F7586" s="21" t="s">
        <v>72</v>
      </c>
      <c r="G7586" s="21">
        <v>2</v>
      </c>
      <c r="H7586" s="21">
        <v>1</v>
      </c>
    </row>
    <row r="7587" spans="1:8" x14ac:dyDescent="0.25">
      <c r="A7587" s="21">
        <v>2035</v>
      </c>
      <c r="B7587" s="21">
        <v>6</v>
      </c>
      <c r="C7587" s="21">
        <v>4</v>
      </c>
      <c r="D7587" s="21" t="s">
        <v>78</v>
      </c>
      <c r="E7587" s="21" t="s">
        <v>70</v>
      </c>
      <c r="F7587" s="21" t="s">
        <v>72</v>
      </c>
      <c r="G7587" s="21">
        <v>3</v>
      </c>
      <c r="H7587" s="21">
        <v>1</v>
      </c>
    </row>
    <row r="7588" spans="1:8" x14ac:dyDescent="0.25">
      <c r="A7588" s="21">
        <v>2035</v>
      </c>
      <c r="B7588" s="21">
        <v>6</v>
      </c>
      <c r="C7588" s="21">
        <v>4</v>
      </c>
      <c r="D7588" s="21" t="s">
        <v>78</v>
      </c>
      <c r="E7588" s="21" t="s">
        <v>70</v>
      </c>
      <c r="F7588" s="21" t="s">
        <v>72</v>
      </c>
      <c r="G7588" s="21">
        <v>4</v>
      </c>
      <c r="H7588" s="21">
        <v>1</v>
      </c>
    </row>
    <row r="7589" spans="1:8" x14ac:dyDescent="0.25">
      <c r="A7589" s="21">
        <v>2035</v>
      </c>
      <c r="B7589" s="21">
        <v>6</v>
      </c>
      <c r="C7589" s="21">
        <v>4</v>
      </c>
      <c r="D7589" s="21" t="s">
        <v>78</v>
      </c>
      <c r="E7589" s="21" t="s">
        <v>73</v>
      </c>
      <c r="F7589" s="21" t="s">
        <v>71</v>
      </c>
      <c r="G7589" s="21">
        <v>1</v>
      </c>
      <c r="H7589" s="21">
        <v>13</v>
      </c>
    </row>
    <row r="7590" spans="1:8" x14ac:dyDescent="0.25">
      <c r="A7590" s="21">
        <v>2035</v>
      </c>
      <c r="B7590" s="21">
        <v>6</v>
      </c>
      <c r="C7590" s="21">
        <v>4</v>
      </c>
      <c r="D7590" s="21" t="s">
        <v>78</v>
      </c>
      <c r="E7590" s="21" t="s">
        <v>73</v>
      </c>
      <c r="F7590" s="21" t="s">
        <v>71</v>
      </c>
      <c r="G7590" s="21">
        <v>2</v>
      </c>
      <c r="H7590" s="21">
        <v>29</v>
      </c>
    </row>
    <row r="7591" spans="1:8" x14ac:dyDescent="0.25">
      <c r="A7591" s="21">
        <v>2035</v>
      </c>
      <c r="B7591" s="21">
        <v>6</v>
      </c>
      <c r="C7591" s="21">
        <v>4</v>
      </c>
      <c r="D7591" s="21" t="s">
        <v>78</v>
      </c>
      <c r="E7591" s="21" t="s">
        <v>73</v>
      </c>
      <c r="F7591" s="21" t="s">
        <v>71</v>
      </c>
      <c r="G7591" s="21">
        <v>3</v>
      </c>
      <c r="H7591" s="21">
        <v>13</v>
      </c>
    </row>
    <row r="7592" spans="1:8" x14ac:dyDescent="0.25">
      <c r="A7592" s="21">
        <v>2035</v>
      </c>
      <c r="B7592" s="21">
        <v>6</v>
      </c>
      <c r="C7592" s="21">
        <v>4</v>
      </c>
      <c r="D7592" s="21" t="s">
        <v>78</v>
      </c>
      <c r="E7592" s="21" t="s">
        <v>73</v>
      </c>
      <c r="F7592" s="21" t="s">
        <v>71</v>
      </c>
      <c r="G7592" s="21">
        <v>4</v>
      </c>
      <c r="H7592" s="21">
        <v>11</v>
      </c>
    </row>
    <row r="7593" spans="1:8" x14ac:dyDescent="0.25">
      <c r="A7593" s="21">
        <v>2035</v>
      </c>
      <c r="B7593" s="21">
        <v>6</v>
      </c>
      <c r="C7593" s="21">
        <v>4</v>
      </c>
      <c r="D7593" s="21" t="s">
        <v>78</v>
      </c>
      <c r="E7593" s="21" t="s">
        <v>73</v>
      </c>
      <c r="F7593" s="21" t="s">
        <v>72</v>
      </c>
      <c r="G7593" s="21">
        <v>2</v>
      </c>
      <c r="H7593" s="21">
        <v>1</v>
      </c>
    </row>
    <row r="7594" spans="1:8" x14ac:dyDescent="0.25">
      <c r="A7594" s="21">
        <v>2035</v>
      </c>
      <c r="B7594" s="21">
        <v>6</v>
      </c>
      <c r="C7594" s="21">
        <v>5</v>
      </c>
      <c r="D7594" s="21" t="s">
        <v>75</v>
      </c>
      <c r="E7594" s="21" t="s">
        <v>70</v>
      </c>
      <c r="F7594" s="21" t="s">
        <v>71</v>
      </c>
      <c r="G7594" s="21">
        <v>1</v>
      </c>
      <c r="H7594" s="21">
        <v>17</v>
      </c>
    </row>
    <row r="7595" spans="1:8" x14ac:dyDescent="0.25">
      <c r="A7595" s="21">
        <v>2035</v>
      </c>
      <c r="B7595" s="21">
        <v>6</v>
      </c>
      <c r="C7595" s="21">
        <v>5</v>
      </c>
      <c r="D7595" s="21" t="s">
        <v>75</v>
      </c>
      <c r="E7595" s="21" t="s">
        <v>70</v>
      </c>
      <c r="F7595" s="21" t="s">
        <v>71</v>
      </c>
      <c r="G7595" s="21">
        <v>2</v>
      </c>
      <c r="H7595" s="21">
        <v>69</v>
      </c>
    </row>
    <row r="7596" spans="1:8" x14ac:dyDescent="0.25">
      <c r="A7596" s="21">
        <v>2035</v>
      </c>
      <c r="B7596" s="21">
        <v>6</v>
      </c>
      <c r="C7596" s="21">
        <v>5</v>
      </c>
      <c r="D7596" s="21" t="s">
        <v>75</v>
      </c>
      <c r="E7596" s="21" t="s">
        <v>70</v>
      </c>
      <c r="F7596" s="21" t="s">
        <v>71</v>
      </c>
      <c r="G7596" s="21">
        <v>3</v>
      </c>
      <c r="H7596" s="21">
        <v>34</v>
      </c>
    </row>
    <row r="7597" spans="1:8" x14ac:dyDescent="0.25">
      <c r="A7597" s="21">
        <v>2035</v>
      </c>
      <c r="B7597" s="21">
        <v>6</v>
      </c>
      <c r="C7597" s="21">
        <v>5</v>
      </c>
      <c r="D7597" s="21" t="s">
        <v>75</v>
      </c>
      <c r="E7597" s="21" t="s">
        <v>70</v>
      </c>
      <c r="F7597" s="21" t="s">
        <v>71</v>
      </c>
      <c r="G7597" s="21">
        <v>4</v>
      </c>
      <c r="H7597" s="21">
        <v>23</v>
      </c>
    </row>
    <row r="7598" spans="1:8" x14ac:dyDescent="0.25">
      <c r="A7598" s="21">
        <v>2035</v>
      </c>
      <c r="B7598" s="21">
        <v>6</v>
      </c>
      <c r="C7598" s="21">
        <v>5</v>
      </c>
      <c r="D7598" s="21" t="s">
        <v>75</v>
      </c>
      <c r="E7598" s="21" t="s">
        <v>70</v>
      </c>
      <c r="F7598" s="21" t="s">
        <v>72</v>
      </c>
      <c r="G7598" s="21">
        <v>0</v>
      </c>
      <c r="H7598" s="21">
        <v>1</v>
      </c>
    </row>
    <row r="7599" spans="1:8" x14ac:dyDescent="0.25">
      <c r="A7599" s="21">
        <v>2035</v>
      </c>
      <c r="B7599" s="21">
        <v>6</v>
      </c>
      <c r="C7599" s="21">
        <v>5</v>
      </c>
      <c r="D7599" s="21" t="s">
        <v>75</v>
      </c>
      <c r="E7599" s="21" t="s">
        <v>70</v>
      </c>
      <c r="F7599" s="21" t="s">
        <v>72</v>
      </c>
      <c r="G7599" s="21">
        <v>1</v>
      </c>
      <c r="H7599" s="21">
        <v>29</v>
      </c>
    </row>
    <row r="7600" spans="1:8" x14ac:dyDescent="0.25">
      <c r="A7600" s="21">
        <v>2035</v>
      </c>
      <c r="B7600" s="21">
        <v>6</v>
      </c>
      <c r="C7600" s="21">
        <v>5</v>
      </c>
      <c r="D7600" s="21" t="s">
        <v>75</v>
      </c>
      <c r="E7600" s="21" t="s">
        <v>70</v>
      </c>
      <c r="F7600" s="21" t="s">
        <v>72</v>
      </c>
      <c r="G7600" s="21">
        <v>2</v>
      </c>
      <c r="H7600" s="21">
        <v>126</v>
      </c>
    </row>
    <row r="7601" spans="1:8" x14ac:dyDescent="0.25">
      <c r="A7601" s="21">
        <v>2035</v>
      </c>
      <c r="B7601" s="21">
        <v>6</v>
      </c>
      <c r="C7601" s="21">
        <v>5</v>
      </c>
      <c r="D7601" s="21" t="s">
        <v>75</v>
      </c>
      <c r="E7601" s="21" t="s">
        <v>70</v>
      </c>
      <c r="F7601" s="21" t="s">
        <v>72</v>
      </c>
      <c r="G7601" s="21">
        <v>3</v>
      </c>
      <c r="H7601" s="21">
        <v>96</v>
      </c>
    </row>
    <row r="7602" spans="1:8" x14ac:dyDescent="0.25">
      <c r="A7602" s="21">
        <v>2035</v>
      </c>
      <c r="B7602" s="21">
        <v>6</v>
      </c>
      <c r="C7602" s="21">
        <v>5</v>
      </c>
      <c r="D7602" s="21" t="s">
        <v>75</v>
      </c>
      <c r="E7602" s="21" t="s">
        <v>70</v>
      </c>
      <c r="F7602" s="21" t="s">
        <v>72</v>
      </c>
      <c r="G7602" s="21">
        <v>4</v>
      </c>
      <c r="H7602" s="21">
        <v>40</v>
      </c>
    </row>
    <row r="7603" spans="1:8" x14ac:dyDescent="0.25">
      <c r="A7603" s="21">
        <v>2035</v>
      </c>
      <c r="B7603" s="21">
        <v>6</v>
      </c>
      <c r="C7603" s="21">
        <v>5</v>
      </c>
      <c r="D7603" s="21" t="s">
        <v>75</v>
      </c>
      <c r="E7603" s="21" t="s">
        <v>74</v>
      </c>
      <c r="F7603" s="21" t="s">
        <v>71</v>
      </c>
      <c r="G7603" s="21">
        <v>3</v>
      </c>
      <c r="H7603" s="21">
        <v>1</v>
      </c>
    </row>
    <row r="7604" spans="1:8" x14ac:dyDescent="0.25">
      <c r="A7604" s="21">
        <v>2035</v>
      </c>
      <c r="B7604" s="21">
        <v>6</v>
      </c>
      <c r="C7604" s="21">
        <v>5</v>
      </c>
      <c r="D7604" s="21" t="s">
        <v>75</v>
      </c>
      <c r="E7604" s="21" t="s">
        <v>74</v>
      </c>
      <c r="F7604" s="21" t="s">
        <v>71</v>
      </c>
      <c r="G7604" s="21">
        <v>4</v>
      </c>
      <c r="H7604" s="21">
        <v>2</v>
      </c>
    </row>
    <row r="7605" spans="1:8" x14ac:dyDescent="0.25">
      <c r="A7605" s="21">
        <v>2035</v>
      </c>
      <c r="B7605" s="21">
        <v>6</v>
      </c>
      <c r="C7605" s="21">
        <v>5</v>
      </c>
      <c r="D7605" s="21" t="s">
        <v>75</v>
      </c>
      <c r="E7605" s="21" t="s">
        <v>73</v>
      </c>
      <c r="F7605" s="21" t="s">
        <v>71</v>
      </c>
      <c r="G7605" s="21">
        <v>0</v>
      </c>
      <c r="H7605" s="21">
        <v>1</v>
      </c>
    </row>
    <row r="7606" spans="1:8" x14ac:dyDescent="0.25">
      <c r="A7606" s="21">
        <v>2035</v>
      </c>
      <c r="B7606" s="21">
        <v>6</v>
      </c>
      <c r="C7606" s="21">
        <v>5</v>
      </c>
      <c r="D7606" s="21" t="s">
        <v>75</v>
      </c>
      <c r="E7606" s="21" t="s">
        <v>73</v>
      </c>
      <c r="F7606" s="21" t="s">
        <v>71</v>
      </c>
      <c r="G7606" s="21">
        <v>1</v>
      </c>
      <c r="H7606" s="21">
        <v>37</v>
      </c>
    </row>
    <row r="7607" spans="1:8" x14ac:dyDescent="0.25">
      <c r="A7607" s="21">
        <v>2035</v>
      </c>
      <c r="B7607" s="21">
        <v>6</v>
      </c>
      <c r="C7607" s="21">
        <v>5</v>
      </c>
      <c r="D7607" s="21" t="s">
        <v>75</v>
      </c>
      <c r="E7607" s="21" t="s">
        <v>73</v>
      </c>
      <c r="F7607" s="21" t="s">
        <v>71</v>
      </c>
      <c r="G7607" s="21">
        <v>2</v>
      </c>
      <c r="H7607" s="21">
        <v>155</v>
      </c>
    </row>
    <row r="7608" spans="1:8" x14ac:dyDescent="0.25">
      <c r="A7608" s="21">
        <v>2035</v>
      </c>
      <c r="B7608" s="21">
        <v>6</v>
      </c>
      <c r="C7608" s="21">
        <v>5</v>
      </c>
      <c r="D7608" s="21" t="s">
        <v>75</v>
      </c>
      <c r="E7608" s="21" t="s">
        <v>73</v>
      </c>
      <c r="F7608" s="21" t="s">
        <v>71</v>
      </c>
      <c r="G7608" s="21">
        <v>3</v>
      </c>
      <c r="H7608" s="21">
        <v>84</v>
      </c>
    </row>
    <row r="7609" spans="1:8" x14ac:dyDescent="0.25">
      <c r="A7609" s="21">
        <v>2035</v>
      </c>
      <c r="B7609" s="21">
        <v>6</v>
      </c>
      <c r="C7609" s="21">
        <v>5</v>
      </c>
      <c r="D7609" s="21" t="s">
        <v>75</v>
      </c>
      <c r="E7609" s="21" t="s">
        <v>73</v>
      </c>
      <c r="F7609" s="21" t="s">
        <v>71</v>
      </c>
      <c r="G7609" s="21">
        <v>4</v>
      </c>
      <c r="H7609" s="21">
        <v>50</v>
      </c>
    </row>
    <row r="7610" spans="1:8" x14ac:dyDescent="0.25">
      <c r="A7610" s="21">
        <v>2035</v>
      </c>
      <c r="B7610" s="21">
        <v>6</v>
      </c>
      <c r="C7610" s="21">
        <v>5</v>
      </c>
      <c r="D7610" s="21" t="s">
        <v>75</v>
      </c>
      <c r="E7610" s="21" t="s">
        <v>73</v>
      </c>
      <c r="F7610" s="21" t="s">
        <v>72</v>
      </c>
      <c r="G7610" s="21">
        <v>1</v>
      </c>
      <c r="H7610" s="21">
        <v>4</v>
      </c>
    </row>
    <row r="7611" spans="1:8" x14ac:dyDescent="0.25">
      <c r="A7611" s="21">
        <v>2035</v>
      </c>
      <c r="B7611" s="21">
        <v>6</v>
      </c>
      <c r="C7611" s="21">
        <v>5</v>
      </c>
      <c r="D7611" s="21" t="s">
        <v>75</v>
      </c>
      <c r="E7611" s="21" t="s">
        <v>73</v>
      </c>
      <c r="F7611" s="21" t="s">
        <v>72</v>
      </c>
      <c r="G7611" s="21">
        <v>2</v>
      </c>
      <c r="H7611" s="21">
        <v>10</v>
      </c>
    </row>
    <row r="7612" spans="1:8" x14ac:dyDescent="0.25">
      <c r="A7612" s="21">
        <v>2035</v>
      </c>
      <c r="B7612" s="21">
        <v>6</v>
      </c>
      <c r="C7612" s="21">
        <v>5</v>
      </c>
      <c r="D7612" s="21" t="s">
        <v>75</v>
      </c>
      <c r="E7612" s="21" t="s">
        <v>73</v>
      </c>
      <c r="F7612" s="21" t="s">
        <v>72</v>
      </c>
      <c r="G7612" s="21">
        <v>3</v>
      </c>
      <c r="H7612" s="21">
        <v>7</v>
      </c>
    </row>
    <row r="7613" spans="1:8" x14ac:dyDescent="0.25">
      <c r="A7613" s="21">
        <v>2035</v>
      </c>
      <c r="B7613" s="21">
        <v>6</v>
      </c>
      <c r="C7613" s="21">
        <v>5</v>
      </c>
      <c r="D7613" s="21" t="s">
        <v>75</v>
      </c>
      <c r="E7613" s="21" t="s">
        <v>73</v>
      </c>
      <c r="F7613" s="21" t="s">
        <v>72</v>
      </c>
      <c r="G7613" s="21">
        <v>4</v>
      </c>
      <c r="H7613" s="21">
        <v>5</v>
      </c>
    </row>
    <row r="7614" spans="1:8" x14ac:dyDescent="0.25">
      <c r="A7614" s="21">
        <v>2035</v>
      </c>
      <c r="B7614" s="21">
        <v>6</v>
      </c>
      <c r="C7614" s="21">
        <v>5</v>
      </c>
      <c r="D7614" s="21" t="s">
        <v>75</v>
      </c>
      <c r="E7614" s="21" t="s">
        <v>76</v>
      </c>
      <c r="F7614" s="21" t="s">
        <v>71</v>
      </c>
      <c r="G7614" s="21">
        <v>1</v>
      </c>
      <c r="H7614" s="21">
        <v>3</v>
      </c>
    </row>
    <row r="7615" spans="1:8" x14ac:dyDescent="0.25">
      <c r="A7615" s="21">
        <v>2035</v>
      </c>
      <c r="B7615" s="21">
        <v>6</v>
      </c>
      <c r="C7615" s="21">
        <v>5</v>
      </c>
      <c r="D7615" s="21" t="s">
        <v>75</v>
      </c>
      <c r="E7615" s="21" t="s">
        <v>76</v>
      </c>
      <c r="F7615" s="21" t="s">
        <v>71</v>
      </c>
      <c r="G7615" s="21">
        <v>2</v>
      </c>
      <c r="H7615" s="21">
        <v>8</v>
      </c>
    </row>
    <row r="7616" spans="1:8" x14ac:dyDescent="0.25">
      <c r="A7616" s="21">
        <v>2035</v>
      </c>
      <c r="B7616" s="21">
        <v>6</v>
      </c>
      <c r="C7616" s="21">
        <v>5</v>
      </c>
      <c r="D7616" s="21" t="s">
        <v>75</v>
      </c>
      <c r="E7616" s="21" t="s">
        <v>76</v>
      </c>
      <c r="F7616" s="21" t="s">
        <v>71</v>
      </c>
      <c r="G7616" s="21">
        <v>3</v>
      </c>
      <c r="H7616" s="21">
        <v>12</v>
      </c>
    </row>
    <row r="7617" spans="1:8" x14ac:dyDescent="0.25">
      <c r="A7617" s="21">
        <v>2035</v>
      </c>
      <c r="B7617" s="21">
        <v>6</v>
      </c>
      <c r="C7617" s="21">
        <v>5</v>
      </c>
      <c r="D7617" s="21" t="s">
        <v>75</v>
      </c>
      <c r="E7617" s="21" t="s">
        <v>76</v>
      </c>
      <c r="F7617" s="21" t="s">
        <v>71</v>
      </c>
      <c r="G7617" s="21">
        <v>4</v>
      </c>
      <c r="H7617" s="21">
        <v>6</v>
      </c>
    </row>
    <row r="7618" spans="1:8" x14ac:dyDescent="0.25">
      <c r="A7618" s="21">
        <v>2035</v>
      </c>
      <c r="B7618" s="21">
        <v>6</v>
      </c>
      <c r="C7618" s="21">
        <v>5</v>
      </c>
      <c r="D7618" s="21" t="s">
        <v>69</v>
      </c>
      <c r="E7618" s="21" t="s">
        <v>70</v>
      </c>
      <c r="F7618" s="21" t="s">
        <v>71</v>
      </c>
      <c r="G7618" s="21">
        <v>1</v>
      </c>
      <c r="H7618" s="21">
        <v>3</v>
      </c>
    </row>
    <row r="7619" spans="1:8" x14ac:dyDescent="0.25">
      <c r="A7619" s="21">
        <v>2035</v>
      </c>
      <c r="B7619" s="21">
        <v>6</v>
      </c>
      <c r="C7619" s="21">
        <v>5</v>
      </c>
      <c r="D7619" s="21" t="s">
        <v>69</v>
      </c>
      <c r="E7619" s="21" t="s">
        <v>70</v>
      </c>
      <c r="F7619" s="21" t="s">
        <v>71</v>
      </c>
      <c r="G7619" s="21">
        <v>2</v>
      </c>
      <c r="H7619" s="21">
        <v>5</v>
      </c>
    </row>
    <row r="7620" spans="1:8" x14ac:dyDescent="0.25">
      <c r="A7620" s="21">
        <v>2035</v>
      </c>
      <c r="B7620" s="21">
        <v>6</v>
      </c>
      <c r="C7620" s="21">
        <v>5</v>
      </c>
      <c r="D7620" s="21" t="s">
        <v>69</v>
      </c>
      <c r="E7620" s="21" t="s">
        <v>70</v>
      </c>
      <c r="F7620" s="21" t="s">
        <v>71</v>
      </c>
      <c r="G7620" s="21">
        <v>3</v>
      </c>
      <c r="H7620" s="21">
        <v>3</v>
      </c>
    </row>
    <row r="7621" spans="1:8" x14ac:dyDescent="0.25">
      <c r="A7621" s="21">
        <v>2035</v>
      </c>
      <c r="B7621" s="21">
        <v>6</v>
      </c>
      <c r="C7621" s="21">
        <v>5</v>
      </c>
      <c r="D7621" s="21" t="s">
        <v>69</v>
      </c>
      <c r="E7621" s="21" t="s">
        <v>70</v>
      </c>
      <c r="F7621" s="21" t="s">
        <v>71</v>
      </c>
      <c r="G7621" s="21">
        <v>4</v>
      </c>
      <c r="H7621" s="21">
        <v>2</v>
      </c>
    </row>
    <row r="7622" spans="1:8" x14ac:dyDescent="0.25">
      <c r="A7622" s="21">
        <v>2035</v>
      </c>
      <c r="B7622" s="21">
        <v>6</v>
      </c>
      <c r="C7622" s="21">
        <v>5</v>
      </c>
      <c r="D7622" s="21" t="s">
        <v>69</v>
      </c>
      <c r="E7622" s="21" t="s">
        <v>70</v>
      </c>
      <c r="F7622" s="21" t="s">
        <v>72</v>
      </c>
      <c r="G7622" s="21">
        <v>1</v>
      </c>
      <c r="H7622" s="21">
        <v>19</v>
      </c>
    </row>
    <row r="7623" spans="1:8" x14ac:dyDescent="0.25">
      <c r="A7623" s="21">
        <v>2035</v>
      </c>
      <c r="B7623" s="21">
        <v>6</v>
      </c>
      <c r="C7623" s="21">
        <v>5</v>
      </c>
      <c r="D7623" s="21" t="s">
        <v>69</v>
      </c>
      <c r="E7623" s="21" t="s">
        <v>70</v>
      </c>
      <c r="F7623" s="21" t="s">
        <v>72</v>
      </c>
      <c r="G7623" s="21">
        <v>2</v>
      </c>
      <c r="H7623" s="21">
        <v>102</v>
      </c>
    </row>
    <row r="7624" spans="1:8" x14ac:dyDescent="0.25">
      <c r="A7624" s="21">
        <v>2035</v>
      </c>
      <c r="B7624" s="21">
        <v>6</v>
      </c>
      <c r="C7624" s="21">
        <v>5</v>
      </c>
      <c r="D7624" s="21" t="s">
        <v>69</v>
      </c>
      <c r="E7624" s="21" t="s">
        <v>70</v>
      </c>
      <c r="F7624" s="21" t="s">
        <v>72</v>
      </c>
      <c r="G7624" s="21">
        <v>3</v>
      </c>
      <c r="H7624" s="21">
        <v>80</v>
      </c>
    </row>
    <row r="7625" spans="1:8" x14ac:dyDescent="0.25">
      <c r="A7625" s="21">
        <v>2035</v>
      </c>
      <c r="B7625" s="21">
        <v>6</v>
      </c>
      <c r="C7625" s="21">
        <v>5</v>
      </c>
      <c r="D7625" s="21" t="s">
        <v>69</v>
      </c>
      <c r="E7625" s="21" t="s">
        <v>70</v>
      </c>
      <c r="F7625" s="21" t="s">
        <v>72</v>
      </c>
      <c r="G7625" s="21">
        <v>4</v>
      </c>
      <c r="H7625" s="21">
        <v>42</v>
      </c>
    </row>
    <row r="7626" spans="1:8" x14ac:dyDescent="0.25">
      <c r="A7626" s="21">
        <v>2035</v>
      </c>
      <c r="B7626" s="21">
        <v>6</v>
      </c>
      <c r="C7626" s="21">
        <v>5</v>
      </c>
      <c r="D7626" s="21" t="s">
        <v>69</v>
      </c>
      <c r="E7626" s="21" t="s">
        <v>73</v>
      </c>
      <c r="F7626" s="21" t="s">
        <v>71</v>
      </c>
      <c r="G7626" s="21">
        <v>1</v>
      </c>
      <c r="H7626" s="21">
        <v>4</v>
      </c>
    </row>
    <row r="7627" spans="1:8" x14ac:dyDescent="0.25">
      <c r="A7627" s="21">
        <v>2035</v>
      </c>
      <c r="B7627" s="21">
        <v>6</v>
      </c>
      <c r="C7627" s="21">
        <v>5</v>
      </c>
      <c r="D7627" s="21" t="s">
        <v>69</v>
      </c>
      <c r="E7627" s="21" t="s">
        <v>73</v>
      </c>
      <c r="F7627" s="21" t="s">
        <v>71</v>
      </c>
      <c r="G7627" s="21">
        <v>2</v>
      </c>
      <c r="H7627" s="21">
        <v>16</v>
      </c>
    </row>
    <row r="7628" spans="1:8" x14ac:dyDescent="0.25">
      <c r="A7628" s="21">
        <v>2035</v>
      </c>
      <c r="B7628" s="21">
        <v>6</v>
      </c>
      <c r="C7628" s="21">
        <v>5</v>
      </c>
      <c r="D7628" s="21" t="s">
        <v>69</v>
      </c>
      <c r="E7628" s="21" t="s">
        <v>73</v>
      </c>
      <c r="F7628" s="21" t="s">
        <v>71</v>
      </c>
      <c r="G7628" s="21">
        <v>3</v>
      </c>
      <c r="H7628" s="21">
        <v>4</v>
      </c>
    </row>
    <row r="7629" spans="1:8" x14ac:dyDescent="0.25">
      <c r="A7629" s="21">
        <v>2035</v>
      </c>
      <c r="B7629" s="21">
        <v>6</v>
      </c>
      <c r="C7629" s="21">
        <v>5</v>
      </c>
      <c r="D7629" s="21" t="s">
        <v>69</v>
      </c>
      <c r="E7629" s="21" t="s">
        <v>73</v>
      </c>
      <c r="F7629" s="21" t="s">
        <v>71</v>
      </c>
      <c r="G7629" s="21">
        <v>4</v>
      </c>
      <c r="H7629" s="21">
        <v>4</v>
      </c>
    </row>
    <row r="7630" spans="1:8" x14ac:dyDescent="0.25">
      <c r="A7630" s="21">
        <v>2035</v>
      </c>
      <c r="B7630" s="21">
        <v>6</v>
      </c>
      <c r="C7630" s="21">
        <v>5</v>
      </c>
      <c r="D7630" s="21" t="s">
        <v>69</v>
      </c>
      <c r="E7630" s="21" t="s">
        <v>73</v>
      </c>
      <c r="F7630" s="21" t="s">
        <v>72</v>
      </c>
      <c r="G7630" s="21">
        <v>2</v>
      </c>
      <c r="H7630" s="21">
        <v>7</v>
      </c>
    </row>
    <row r="7631" spans="1:8" x14ac:dyDescent="0.25">
      <c r="A7631" s="21">
        <v>2035</v>
      </c>
      <c r="B7631" s="21">
        <v>6</v>
      </c>
      <c r="C7631" s="21">
        <v>5</v>
      </c>
      <c r="D7631" s="21" t="s">
        <v>69</v>
      </c>
      <c r="E7631" s="21" t="s">
        <v>73</v>
      </c>
      <c r="F7631" s="21" t="s">
        <v>72</v>
      </c>
      <c r="G7631" s="21">
        <v>3</v>
      </c>
      <c r="H7631" s="21">
        <v>5</v>
      </c>
    </row>
    <row r="7632" spans="1:8" x14ac:dyDescent="0.25">
      <c r="A7632" s="21">
        <v>2035</v>
      </c>
      <c r="B7632" s="21">
        <v>6</v>
      </c>
      <c r="C7632" s="21">
        <v>5</v>
      </c>
      <c r="D7632" s="21" t="s">
        <v>69</v>
      </c>
      <c r="E7632" s="21" t="s">
        <v>73</v>
      </c>
      <c r="F7632" s="21" t="s">
        <v>72</v>
      </c>
      <c r="G7632" s="21">
        <v>4</v>
      </c>
      <c r="H7632" s="21">
        <v>8</v>
      </c>
    </row>
    <row r="7633" spans="1:8" x14ac:dyDescent="0.25">
      <c r="A7633" s="21">
        <v>2035</v>
      </c>
      <c r="B7633" s="21">
        <v>6</v>
      </c>
      <c r="C7633" s="21">
        <v>5</v>
      </c>
      <c r="D7633" s="21" t="s">
        <v>69</v>
      </c>
      <c r="E7633" s="21" t="s">
        <v>76</v>
      </c>
      <c r="F7633" s="21" t="s">
        <v>71</v>
      </c>
      <c r="G7633" s="21">
        <v>4</v>
      </c>
      <c r="H7633" s="21">
        <v>2</v>
      </c>
    </row>
    <row r="7634" spans="1:8" x14ac:dyDescent="0.25">
      <c r="A7634" s="21">
        <v>2035</v>
      </c>
      <c r="B7634" s="21">
        <v>6</v>
      </c>
      <c r="C7634" s="21">
        <v>5</v>
      </c>
      <c r="D7634" s="21" t="s">
        <v>69</v>
      </c>
      <c r="E7634" s="21" t="s">
        <v>76</v>
      </c>
      <c r="F7634" s="21" t="s">
        <v>72</v>
      </c>
      <c r="G7634" s="21">
        <v>2</v>
      </c>
      <c r="H7634" s="21">
        <v>1</v>
      </c>
    </row>
    <row r="7635" spans="1:8" x14ac:dyDescent="0.25">
      <c r="A7635" s="21">
        <v>2035</v>
      </c>
      <c r="B7635" s="21">
        <v>6</v>
      </c>
      <c r="C7635" s="21">
        <v>5</v>
      </c>
      <c r="D7635" s="21" t="s">
        <v>77</v>
      </c>
      <c r="E7635" s="21" t="s">
        <v>70</v>
      </c>
      <c r="F7635" s="21" t="s">
        <v>71</v>
      </c>
      <c r="G7635" s="21">
        <v>0</v>
      </c>
      <c r="H7635" s="21">
        <v>5</v>
      </c>
    </row>
    <row r="7636" spans="1:8" x14ac:dyDescent="0.25">
      <c r="A7636" s="21">
        <v>2035</v>
      </c>
      <c r="B7636" s="21">
        <v>6</v>
      </c>
      <c r="C7636" s="21">
        <v>5</v>
      </c>
      <c r="D7636" s="21" t="s">
        <v>77</v>
      </c>
      <c r="E7636" s="21" t="s">
        <v>70</v>
      </c>
      <c r="F7636" s="21" t="s">
        <v>71</v>
      </c>
      <c r="G7636" s="21">
        <v>1</v>
      </c>
      <c r="H7636" s="21">
        <v>61</v>
      </c>
    </row>
    <row r="7637" spans="1:8" x14ac:dyDescent="0.25">
      <c r="A7637" s="21">
        <v>2035</v>
      </c>
      <c r="B7637" s="21">
        <v>6</v>
      </c>
      <c r="C7637" s="21">
        <v>5</v>
      </c>
      <c r="D7637" s="21" t="s">
        <v>77</v>
      </c>
      <c r="E7637" s="21" t="s">
        <v>70</v>
      </c>
      <c r="F7637" s="21" t="s">
        <v>71</v>
      </c>
      <c r="G7637" s="21">
        <v>2</v>
      </c>
      <c r="H7637" s="21">
        <v>177</v>
      </c>
    </row>
    <row r="7638" spans="1:8" x14ac:dyDescent="0.25">
      <c r="A7638" s="21">
        <v>2035</v>
      </c>
      <c r="B7638" s="21">
        <v>6</v>
      </c>
      <c r="C7638" s="21">
        <v>5</v>
      </c>
      <c r="D7638" s="21" t="s">
        <v>77</v>
      </c>
      <c r="E7638" s="21" t="s">
        <v>70</v>
      </c>
      <c r="F7638" s="21" t="s">
        <v>71</v>
      </c>
      <c r="G7638" s="21">
        <v>3</v>
      </c>
      <c r="H7638" s="21">
        <v>83</v>
      </c>
    </row>
    <row r="7639" spans="1:8" x14ac:dyDescent="0.25">
      <c r="A7639" s="21">
        <v>2035</v>
      </c>
      <c r="B7639" s="21">
        <v>6</v>
      </c>
      <c r="C7639" s="21">
        <v>5</v>
      </c>
      <c r="D7639" s="21" t="s">
        <v>77</v>
      </c>
      <c r="E7639" s="21" t="s">
        <v>70</v>
      </c>
      <c r="F7639" s="21" t="s">
        <v>71</v>
      </c>
      <c r="G7639" s="21">
        <v>4</v>
      </c>
      <c r="H7639" s="21">
        <v>43</v>
      </c>
    </row>
    <row r="7640" spans="1:8" x14ac:dyDescent="0.25">
      <c r="A7640" s="21">
        <v>2035</v>
      </c>
      <c r="B7640" s="21">
        <v>6</v>
      </c>
      <c r="C7640" s="21">
        <v>5</v>
      </c>
      <c r="D7640" s="21" t="s">
        <v>77</v>
      </c>
      <c r="E7640" s="21" t="s">
        <v>70</v>
      </c>
      <c r="F7640" s="21" t="s">
        <v>72</v>
      </c>
      <c r="G7640" s="21">
        <v>1</v>
      </c>
      <c r="H7640" s="21">
        <v>13</v>
      </c>
    </row>
    <row r="7641" spans="1:8" x14ac:dyDescent="0.25">
      <c r="A7641" s="21">
        <v>2035</v>
      </c>
      <c r="B7641" s="21">
        <v>6</v>
      </c>
      <c r="C7641" s="21">
        <v>5</v>
      </c>
      <c r="D7641" s="21" t="s">
        <v>77</v>
      </c>
      <c r="E7641" s="21" t="s">
        <v>70</v>
      </c>
      <c r="F7641" s="21" t="s">
        <v>72</v>
      </c>
      <c r="G7641" s="21">
        <v>2</v>
      </c>
      <c r="H7641" s="21">
        <v>52</v>
      </c>
    </row>
    <row r="7642" spans="1:8" x14ac:dyDescent="0.25">
      <c r="A7642" s="21">
        <v>2035</v>
      </c>
      <c r="B7642" s="21">
        <v>6</v>
      </c>
      <c r="C7642" s="21">
        <v>5</v>
      </c>
      <c r="D7642" s="21" t="s">
        <v>77</v>
      </c>
      <c r="E7642" s="21" t="s">
        <v>70</v>
      </c>
      <c r="F7642" s="21" t="s">
        <v>72</v>
      </c>
      <c r="G7642" s="21">
        <v>3</v>
      </c>
      <c r="H7642" s="21">
        <v>32</v>
      </c>
    </row>
    <row r="7643" spans="1:8" x14ac:dyDescent="0.25">
      <c r="A7643" s="21">
        <v>2035</v>
      </c>
      <c r="B7643" s="21">
        <v>6</v>
      </c>
      <c r="C7643" s="21">
        <v>5</v>
      </c>
      <c r="D7643" s="21" t="s">
        <v>77</v>
      </c>
      <c r="E7643" s="21" t="s">
        <v>70</v>
      </c>
      <c r="F7643" s="21" t="s">
        <v>72</v>
      </c>
      <c r="G7643" s="21">
        <v>4</v>
      </c>
      <c r="H7643" s="21">
        <v>13</v>
      </c>
    </row>
    <row r="7644" spans="1:8" x14ac:dyDescent="0.25">
      <c r="A7644" s="21">
        <v>2035</v>
      </c>
      <c r="B7644" s="21">
        <v>6</v>
      </c>
      <c r="C7644" s="21">
        <v>5</v>
      </c>
      <c r="D7644" s="21" t="s">
        <v>77</v>
      </c>
      <c r="E7644" s="21" t="s">
        <v>73</v>
      </c>
      <c r="F7644" s="21" t="s">
        <v>71</v>
      </c>
      <c r="G7644" s="21">
        <v>0</v>
      </c>
      <c r="H7644" s="21">
        <v>3</v>
      </c>
    </row>
    <row r="7645" spans="1:8" x14ac:dyDescent="0.25">
      <c r="A7645" s="21">
        <v>2035</v>
      </c>
      <c r="B7645" s="21">
        <v>6</v>
      </c>
      <c r="C7645" s="21">
        <v>5</v>
      </c>
      <c r="D7645" s="21" t="s">
        <v>77</v>
      </c>
      <c r="E7645" s="21" t="s">
        <v>73</v>
      </c>
      <c r="F7645" s="21" t="s">
        <v>71</v>
      </c>
      <c r="G7645" s="21">
        <v>1</v>
      </c>
      <c r="H7645" s="21">
        <v>119</v>
      </c>
    </row>
    <row r="7646" spans="1:8" x14ac:dyDescent="0.25">
      <c r="A7646" s="21">
        <v>2035</v>
      </c>
      <c r="B7646" s="21">
        <v>6</v>
      </c>
      <c r="C7646" s="21">
        <v>5</v>
      </c>
      <c r="D7646" s="21" t="s">
        <v>77</v>
      </c>
      <c r="E7646" s="21" t="s">
        <v>73</v>
      </c>
      <c r="F7646" s="21" t="s">
        <v>71</v>
      </c>
      <c r="G7646" s="21">
        <v>2</v>
      </c>
      <c r="H7646" s="21">
        <v>298</v>
      </c>
    </row>
    <row r="7647" spans="1:8" x14ac:dyDescent="0.25">
      <c r="A7647" s="21">
        <v>2035</v>
      </c>
      <c r="B7647" s="21">
        <v>6</v>
      </c>
      <c r="C7647" s="21">
        <v>5</v>
      </c>
      <c r="D7647" s="21" t="s">
        <v>77</v>
      </c>
      <c r="E7647" s="21" t="s">
        <v>73</v>
      </c>
      <c r="F7647" s="21" t="s">
        <v>71</v>
      </c>
      <c r="G7647" s="21">
        <v>3</v>
      </c>
      <c r="H7647" s="21">
        <v>127</v>
      </c>
    </row>
    <row r="7648" spans="1:8" x14ac:dyDescent="0.25">
      <c r="A7648" s="21">
        <v>2035</v>
      </c>
      <c r="B7648" s="21">
        <v>6</v>
      </c>
      <c r="C7648" s="21">
        <v>5</v>
      </c>
      <c r="D7648" s="21" t="s">
        <v>77</v>
      </c>
      <c r="E7648" s="21" t="s">
        <v>73</v>
      </c>
      <c r="F7648" s="21" t="s">
        <v>71</v>
      </c>
      <c r="G7648" s="21">
        <v>4</v>
      </c>
      <c r="H7648" s="21">
        <v>98</v>
      </c>
    </row>
    <row r="7649" spans="1:8" x14ac:dyDescent="0.25">
      <c r="A7649" s="21">
        <v>2035</v>
      </c>
      <c r="B7649" s="21">
        <v>6</v>
      </c>
      <c r="C7649" s="21">
        <v>5</v>
      </c>
      <c r="D7649" s="21" t="s">
        <v>77</v>
      </c>
      <c r="E7649" s="21" t="s">
        <v>73</v>
      </c>
      <c r="F7649" s="21" t="s">
        <v>72</v>
      </c>
      <c r="G7649" s="21">
        <v>0</v>
      </c>
      <c r="H7649" s="21">
        <v>1</v>
      </c>
    </row>
    <row r="7650" spans="1:8" x14ac:dyDescent="0.25">
      <c r="A7650" s="21">
        <v>2035</v>
      </c>
      <c r="B7650" s="21">
        <v>6</v>
      </c>
      <c r="C7650" s="21">
        <v>5</v>
      </c>
      <c r="D7650" s="21" t="s">
        <v>77</v>
      </c>
      <c r="E7650" s="21" t="s">
        <v>73</v>
      </c>
      <c r="F7650" s="21" t="s">
        <v>72</v>
      </c>
      <c r="G7650" s="21">
        <v>2</v>
      </c>
      <c r="H7650" s="21">
        <v>4</v>
      </c>
    </row>
    <row r="7651" spans="1:8" x14ac:dyDescent="0.25">
      <c r="A7651" s="21">
        <v>2035</v>
      </c>
      <c r="B7651" s="21">
        <v>6</v>
      </c>
      <c r="C7651" s="21">
        <v>5</v>
      </c>
      <c r="D7651" s="21" t="s">
        <v>77</v>
      </c>
      <c r="E7651" s="21" t="s">
        <v>73</v>
      </c>
      <c r="F7651" s="21" t="s">
        <v>72</v>
      </c>
      <c r="G7651" s="21">
        <v>4</v>
      </c>
      <c r="H7651" s="21">
        <v>1</v>
      </c>
    </row>
    <row r="7652" spans="1:8" x14ac:dyDescent="0.25">
      <c r="A7652" s="21">
        <v>2035</v>
      </c>
      <c r="B7652" s="21">
        <v>6</v>
      </c>
      <c r="C7652" s="21">
        <v>5</v>
      </c>
      <c r="D7652" s="21" t="s">
        <v>77</v>
      </c>
      <c r="E7652" s="21" t="s">
        <v>76</v>
      </c>
      <c r="F7652" s="21" t="s">
        <v>71</v>
      </c>
      <c r="G7652" s="21">
        <v>2</v>
      </c>
      <c r="H7652" s="21">
        <v>2</v>
      </c>
    </row>
    <row r="7653" spans="1:8" x14ac:dyDescent="0.25">
      <c r="A7653" s="21">
        <v>2035</v>
      </c>
      <c r="B7653" s="21">
        <v>6</v>
      </c>
      <c r="C7653" s="21">
        <v>5</v>
      </c>
      <c r="D7653" s="21" t="s">
        <v>77</v>
      </c>
      <c r="E7653" s="21" t="s">
        <v>76</v>
      </c>
      <c r="F7653" s="21" t="s">
        <v>71</v>
      </c>
      <c r="G7653" s="21">
        <v>3</v>
      </c>
      <c r="H7653" s="21">
        <v>1</v>
      </c>
    </row>
    <row r="7654" spans="1:8" x14ac:dyDescent="0.25">
      <c r="A7654" s="21">
        <v>2035</v>
      </c>
      <c r="B7654" s="21">
        <v>6</v>
      </c>
      <c r="C7654" s="21">
        <v>5</v>
      </c>
      <c r="D7654" s="21" t="s">
        <v>77</v>
      </c>
      <c r="E7654" s="21" t="s">
        <v>76</v>
      </c>
      <c r="F7654" s="21" t="s">
        <v>71</v>
      </c>
      <c r="G7654" s="21">
        <v>4</v>
      </c>
      <c r="H7654" s="21">
        <v>3</v>
      </c>
    </row>
    <row r="7655" spans="1:8" x14ac:dyDescent="0.25">
      <c r="A7655" s="21">
        <v>2035</v>
      </c>
      <c r="B7655" s="21">
        <v>6</v>
      </c>
      <c r="C7655" s="21">
        <v>5</v>
      </c>
      <c r="D7655" s="21" t="s">
        <v>79</v>
      </c>
      <c r="E7655" s="21" t="s">
        <v>70</v>
      </c>
      <c r="F7655" s="21" t="s">
        <v>71</v>
      </c>
      <c r="G7655" s="21">
        <v>1</v>
      </c>
      <c r="H7655" s="21">
        <v>20</v>
      </c>
    </row>
    <row r="7656" spans="1:8" x14ac:dyDescent="0.25">
      <c r="A7656" s="21">
        <v>2035</v>
      </c>
      <c r="B7656" s="21">
        <v>6</v>
      </c>
      <c r="C7656" s="21">
        <v>5</v>
      </c>
      <c r="D7656" s="21" t="s">
        <v>79</v>
      </c>
      <c r="E7656" s="21" t="s">
        <v>70</v>
      </c>
      <c r="F7656" s="21" t="s">
        <v>71</v>
      </c>
      <c r="G7656" s="21">
        <v>2</v>
      </c>
      <c r="H7656" s="21">
        <v>55</v>
      </c>
    </row>
    <row r="7657" spans="1:8" x14ac:dyDescent="0.25">
      <c r="A7657" s="21">
        <v>2035</v>
      </c>
      <c r="B7657" s="21">
        <v>6</v>
      </c>
      <c r="C7657" s="21">
        <v>5</v>
      </c>
      <c r="D7657" s="21" t="s">
        <v>79</v>
      </c>
      <c r="E7657" s="21" t="s">
        <v>70</v>
      </c>
      <c r="F7657" s="21" t="s">
        <v>71</v>
      </c>
      <c r="G7657" s="21">
        <v>3</v>
      </c>
      <c r="H7657" s="21">
        <v>28</v>
      </c>
    </row>
    <row r="7658" spans="1:8" x14ac:dyDescent="0.25">
      <c r="A7658" s="21">
        <v>2035</v>
      </c>
      <c r="B7658" s="21">
        <v>6</v>
      </c>
      <c r="C7658" s="21">
        <v>5</v>
      </c>
      <c r="D7658" s="21" t="s">
        <v>79</v>
      </c>
      <c r="E7658" s="21" t="s">
        <v>70</v>
      </c>
      <c r="F7658" s="21" t="s">
        <v>71</v>
      </c>
      <c r="G7658" s="21">
        <v>4</v>
      </c>
      <c r="H7658" s="21">
        <v>20</v>
      </c>
    </row>
    <row r="7659" spans="1:8" x14ac:dyDescent="0.25">
      <c r="A7659" s="21">
        <v>2035</v>
      </c>
      <c r="B7659" s="21">
        <v>6</v>
      </c>
      <c r="C7659" s="21">
        <v>5</v>
      </c>
      <c r="D7659" s="21" t="s">
        <v>79</v>
      </c>
      <c r="E7659" s="21" t="s">
        <v>70</v>
      </c>
      <c r="F7659" s="21" t="s">
        <v>72</v>
      </c>
      <c r="G7659" s="21">
        <v>2</v>
      </c>
      <c r="H7659" s="21">
        <v>16</v>
      </c>
    </row>
    <row r="7660" spans="1:8" x14ac:dyDescent="0.25">
      <c r="A7660" s="21">
        <v>2035</v>
      </c>
      <c r="B7660" s="21">
        <v>6</v>
      </c>
      <c r="C7660" s="21">
        <v>5</v>
      </c>
      <c r="D7660" s="21" t="s">
        <v>79</v>
      </c>
      <c r="E7660" s="21" t="s">
        <v>70</v>
      </c>
      <c r="F7660" s="21" t="s">
        <v>72</v>
      </c>
      <c r="G7660" s="21">
        <v>3</v>
      </c>
      <c r="H7660" s="21">
        <v>5</v>
      </c>
    </row>
    <row r="7661" spans="1:8" x14ac:dyDescent="0.25">
      <c r="A7661" s="21">
        <v>2035</v>
      </c>
      <c r="B7661" s="21">
        <v>6</v>
      </c>
      <c r="C7661" s="21">
        <v>5</v>
      </c>
      <c r="D7661" s="21" t="s">
        <v>79</v>
      </c>
      <c r="E7661" s="21" t="s">
        <v>73</v>
      </c>
      <c r="F7661" s="21" t="s">
        <v>71</v>
      </c>
      <c r="G7661" s="21">
        <v>0</v>
      </c>
      <c r="H7661" s="21">
        <v>3</v>
      </c>
    </row>
    <row r="7662" spans="1:8" x14ac:dyDescent="0.25">
      <c r="A7662" s="21">
        <v>2035</v>
      </c>
      <c r="B7662" s="21">
        <v>6</v>
      </c>
      <c r="C7662" s="21">
        <v>5</v>
      </c>
      <c r="D7662" s="21" t="s">
        <v>79</v>
      </c>
      <c r="E7662" s="21" t="s">
        <v>73</v>
      </c>
      <c r="F7662" s="21" t="s">
        <v>71</v>
      </c>
      <c r="G7662" s="21">
        <v>1</v>
      </c>
      <c r="H7662" s="21">
        <v>42</v>
      </c>
    </row>
    <row r="7663" spans="1:8" x14ac:dyDescent="0.25">
      <c r="A7663" s="21">
        <v>2035</v>
      </c>
      <c r="B7663" s="21">
        <v>6</v>
      </c>
      <c r="C7663" s="21">
        <v>5</v>
      </c>
      <c r="D7663" s="21" t="s">
        <v>79</v>
      </c>
      <c r="E7663" s="21" t="s">
        <v>73</v>
      </c>
      <c r="F7663" s="21" t="s">
        <v>71</v>
      </c>
      <c r="G7663" s="21">
        <v>2</v>
      </c>
      <c r="H7663" s="21">
        <v>143</v>
      </c>
    </row>
    <row r="7664" spans="1:8" x14ac:dyDescent="0.25">
      <c r="A7664" s="21">
        <v>2035</v>
      </c>
      <c r="B7664" s="21">
        <v>6</v>
      </c>
      <c r="C7664" s="21">
        <v>5</v>
      </c>
      <c r="D7664" s="21" t="s">
        <v>79</v>
      </c>
      <c r="E7664" s="21" t="s">
        <v>73</v>
      </c>
      <c r="F7664" s="21" t="s">
        <v>71</v>
      </c>
      <c r="G7664" s="21">
        <v>3</v>
      </c>
      <c r="H7664" s="21">
        <v>85</v>
      </c>
    </row>
    <row r="7665" spans="1:8" x14ac:dyDescent="0.25">
      <c r="A7665" s="21">
        <v>2035</v>
      </c>
      <c r="B7665" s="21">
        <v>6</v>
      </c>
      <c r="C7665" s="21">
        <v>5</v>
      </c>
      <c r="D7665" s="21" t="s">
        <v>79</v>
      </c>
      <c r="E7665" s="21" t="s">
        <v>73</v>
      </c>
      <c r="F7665" s="21" t="s">
        <v>71</v>
      </c>
      <c r="G7665" s="21">
        <v>4</v>
      </c>
      <c r="H7665" s="21">
        <v>42</v>
      </c>
    </row>
    <row r="7666" spans="1:8" x14ac:dyDescent="0.25">
      <c r="A7666" s="21">
        <v>2035</v>
      </c>
      <c r="B7666" s="21">
        <v>6</v>
      </c>
      <c r="C7666" s="21">
        <v>5</v>
      </c>
      <c r="D7666" s="21" t="s">
        <v>79</v>
      </c>
      <c r="E7666" s="21" t="s">
        <v>73</v>
      </c>
      <c r="F7666" s="21" t="s">
        <v>72</v>
      </c>
      <c r="G7666" s="21">
        <v>2</v>
      </c>
      <c r="H7666" s="21">
        <v>1</v>
      </c>
    </row>
    <row r="7667" spans="1:8" x14ac:dyDescent="0.25">
      <c r="A7667" s="21">
        <v>2035</v>
      </c>
      <c r="B7667" s="21">
        <v>6</v>
      </c>
      <c r="C7667" s="21">
        <v>5</v>
      </c>
      <c r="D7667" s="21" t="s">
        <v>79</v>
      </c>
      <c r="E7667" s="21" t="s">
        <v>73</v>
      </c>
      <c r="F7667" s="21" t="s">
        <v>72</v>
      </c>
      <c r="G7667" s="21">
        <v>4</v>
      </c>
      <c r="H7667" s="21">
        <v>2</v>
      </c>
    </row>
    <row r="7668" spans="1:8" x14ac:dyDescent="0.25">
      <c r="A7668" s="21">
        <v>2035</v>
      </c>
      <c r="B7668" s="21">
        <v>6</v>
      </c>
      <c r="C7668" s="21">
        <v>5</v>
      </c>
      <c r="D7668" s="21" t="s">
        <v>78</v>
      </c>
      <c r="E7668" s="21" t="s">
        <v>70</v>
      </c>
      <c r="F7668" s="21" t="s">
        <v>71</v>
      </c>
      <c r="G7668" s="21">
        <v>0</v>
      </c>
      <c r="H7668" s="21">
        <v>1</v>
      </c>
    </row>
    <row r="7669" spans="1:8" x14ac:dyDescent="0.25">
      <c r="A7669" s="21">
        <v>2035</v>
      </c>
      <c r="B7669" s="21">
        <v>6</v>
      </c>
      <c r="C7669" s="21">
        <v>5</v>
      </c>
      <c r="D7669" s="21" t="s">
        <v>78</v>
      </c>
      <c r="E7669" s="21" t="s">
        <v>70</v>
      </c>
      <c r="F7669" s="21" t="s">
        <v>71</v>
      </c>
      <c r="G7669" s="21">
        <v>1</v>
      </c>
      <c r="H7669" s="21">
        <v>17</v>
      </c>
    </row>
    <row r="7670" spans="1:8" x14ac:dyDescent="0.25">
      <c r="A7670" s="21">
        <v>2035</v>
      </c>
      <c r="B7670" s="21">
        <v>6</v>
      </c>
      <c r="C7670" s="21">
        <v>5</v>
      </c>
      <c r="D7670" s="21" t="s">
        <v>78</v>
      </c>
      <c r="E7670" s="21" t="s">
        <v>70</v>
      </c>
      <c r="F7670" s="21" t="s">
        <v>71</v>
      </c>
      <c r="G7670" s="21">
        <v>2</v>
      </c>
      <c r="H7670" s="21">
        <v>67</v>
      </c>
    </row>
    <row r="7671" spans="1:8" x14ac:dyDescent="0.25">
      <c r="A7671" s="21">
        <v>2035</v>
      </c>
      <c r="B7671" s="21">
        <v>6</v>
      </c>
      <c r="C7671" s="21">
        <v>5</v>
      </c>
      <c r="D7671" s="21" t="s">
        <v>78</v>
      </c>
      <c r="E7671" s="21" t="s">
        <v>70</v>
      </c>
      <c r="F7671" s="21" t="s">
        <v>71</v>
      </c>
      <c r="G7671" s="21">
        <v>3</v>
      </c>
      <c r="H7671" s="21">
        <v>29</v>
      </c>
    </row>
    <row r="7672" spans="1:8" x14ac:dyDescent="0.25">
      <c r="A7672" s="21">
        <v>2035</v>
      </c>
      <c r="B7672" s="21">
        <v>6</v>
      </c>
      <c r="C7672" s="21">
        <v>5</v>
      </c>
      <c r="D7672" s="21" t="s">
        <v>78</v>
      </c>
      <c r="E7672" s="21" t="s">
        <v>70</v>
      </c>
      <c r="F7672" s="21" t="s">
        <v>71</v>
      </c>
      <c r="G7672" s="21">
        <v>4</v>
      </c>
      <c r="H7672" s="21">
        <v>22</v>
      </c>
    </row>
    <row r="7673" spans="1:8" x14ac:dyDescent="0.25">
      <c r="A7673" s="21">
        <v>2035</v>
      </c>
      <c r="B7673" s="21">
        <v>6</v>
      </c>
      <c r="C7673" s="21">
        <v>5</v>
      </c>
      <c r="D7673" s="21" t="s">
        <v>78</v>
      </c>
      <c r="E7673" s="21" t="s">
        <v>70</v>
      </c>
      <c r="F7673" s="21" t="s">
        <v>72</v>
      </c>
      <c r="G7673" s="21">
        <v>1</v>
      </c>
      <c r="H7673" s="21">
        <v>6</v>
      </c>
    </row>
    <row r="7674" spans="1:8" x14ac:dyDescent="0.25">
      <c r="A7674" s="21">
        <v>2035</v>
      </c>
      <c r="B7674" s="21">
        <v>6</v>
      </c>
      <c r="C7674" s="21">
        <v>5</v>
      </c>
      <c r="D7674" s="21" t="s">
        <v>78</v>
      </c>
      <c r="E7674" s="21" t="s">
        <v>70</v>
      </c>
      <c r="F7674" s="21" t="s">
        <v>72</v>
      </c>
      <c r="G7674" s="21">
        <v>2</v>
      </c>
      <c r="H7674" s="21">
        <v>25</v>
      </c>
    </row>
    <row r="7675" spans="1:8" x14ac:dyDescent="0.25">
      <c r="A7675" s="21">
        <v>2035</v>
      </c>
      <c r="B7675" s="21">
        <v>6</v>
      </c>
      <c r="C7675" s="21">
        <v>5</v>
      </c>
      <c r="D7675" s="21" t="s">
        <v>78</v>
      </c>
      <c r="E7675" s="21" t="s">
        <v>70</v>
      </c>
      <c r="F7675" s="21" t="s">
        <v>72</v>
      </c>
      <c r="G7675" s="21">
        <v>3</v>
      </c>
      <c r="H7675" s="21">
        <v>25</v>
      </c>
    </row>
    <row r="7676" spans="1:8" x14ac:dyDescent="0.25">
      <c r="A7676" s="21">
        <v>2035</v>
      </c>
      <c r="B7676" s="21">
        <v>6</v>
      </c>
      <c r="C7676" s="21">
        <v>5</v>
      </c>
      <c r="D7676" s="21" t="s">
        <v>78</v>
      </c>
      <c r="E7676" s="21" t="s">
        <v>70</v>
      </c>
      <c r="F7676" s="21" t="s">
        <v>72</v>
      </c>
      <c r="G7676" s="21">
        <v>4</v>
      </c>
      <c r="H7676" s="21">
        <v>6</v>
      </c>
    </row>
    <row r="7677" spans="1:8" x14ac:dyDescent="0.25">
      <c r="A7677" s="21">
        <v>2035</v>
      </c>
      <c r="B7677" s="21">
        <v>6</v>
      </c>
      <c r="C7677" s="21">
        <v>5</v>
      </c>
      <c r="D7677" s="21" t="s">
        <v>78</v>
      </c>
      <c r="E7677" s="21" t="s">
        <v>73</v>
      </c>
      <c r="F7677" s="21" t="s">
        <v>71</v>
      </c>
      <c r="G7677" s="21">
        <v>0</v>
      </c>
      <c r="H7677" s="21">
        <v>4</v>
      </c>
    </row>
    <row r="7678" spans="1:8" x14ac:dyDescent="0.25">
      <c r="A7678" s="21">
        <v>2035</v>
      </c>
      <c r="B7678" s="21">
        <v>6</v>
      </c>
      <c r="C7678" s="21">
        <v>5</v>
      </c>
      <c r="D7678" s="21" t="s">
        <v>78</v>
      </c>
      <c r="E7678" s="21" t="s">
        <v>73</v>
      </c>
      <c r="F7678" s="21" t="s">
        <v>71</v>
      </c>
      <c r="G7678" s="21">
        <v>1</v>
      </c>
      <c r="H7678" s="21">
        <v>48</v>
      </c>
    </row>
    <row r="7679" spans="1:8" x14ac:dyDescent="0.25">
      <c r="A7679" s="21">
        <v>2035</v>
      </c>
      <c r="B7679" s="21">
        <v>6</v>
      </c>
      <c r="C7679" s="21">
        <v>5</v>
      </c>
      <c r="D7679" s="21" t="s">
        <v>78</v>
      </c>
      <c r="E7679" s="21" t="s">
        <v>73</v>
      </c>
      <c r="F7679" s="21" t="s">
        <v>71</v>
      </c>
      <c r="G7679" s="21">
        <v>2</v>
      </c>
      <c r="H7679" s="21">
        <v>119</v>
      </c>
    </row>
    <row r="7680" spans="1:8" x14ac:dyDescent="0.25">
      <c r="A7680" s="21">
        <v>2035</v>
      </c>
      <c r="B7680" s="21">
        <v>6</v>
      </c>
      <c r="C7680" s="21">
        <v>5</v>
      </c>
      <c r="D7680" s="21" t="s">
        <v>78</v>
      </c>
      <c r="E7680" s="21" t="s">
        <v>73</v>
      </c>
      <c r="F7680" s="21" t="s">
        <v>71</v>
      </c>
      <c r="G7680" s="21">
        <v>3</v>
      </c>
      <c r="H7680" s="21">
        <v>86</v>
      </c>
    </row>
    <row r="7681" spans="1:8" x14ac:dyDescent="0.25">
      <c r="A7681" s="21">
        <v>2035</v>
      </c>
      <c r="B7681" s="21">
        <v>6</v>
      </c>
      <c r="C7681" s="21">
        <v>5</v>
      </c>
      <c r="D7681" s="21" t="s">
        <v>78</v>
      </c>
      <c r="E7681" s="21" t="s">
        <v>73</v>
      </c>
      <c r="F7681" s="21" t="s">
        <v>71</v>
      </c>
      <c r="G7681" s="21">
        <v>4</v>
      </c>
      <c r="H7681" s="21">
        <v>43</v>
      </c>
    </row>
    <row r="7682" spans="1:8" x14ac:dyDescent="0.25">
      <c r="A7682" s="21">
        <v>2035</v>
      </c>
      <c r="B7682" s="21">
        <v>6</v>
      </c>
      <c r="C7682" s="21">
        <v>5</v>
      </c>
      <c r="D7682" s="21" t="s">
        <v>78</v>
      </c>
      <c r="E7682" s="21" t="s">
        <v>73</v>
      </c>
      <c r="F7682" s="21" t="s">
        <v>72</v>
      </c>
      <c r="G7682" s="21">
        <v>3</v>
      </c>
      <c r="H7682" s="21">
        <v>1</v>
      </c>
    </row>
    <row r="7683" spans="1:8" x14ac:dyDescent="0.25">
      <c r="A7683" s="21">
        <v>2035</v>
      </c>
      <c r="B7683" s="21">
        <v>6</v>
      </c>
      <c r="C7683" s="21">
        <v>5</v>
      </c>
      <c r="D7683" s="21" t="s">
        <v>78</v>
      </c>
      <c r="E7683" s="21" t="s">
        <v>73</v>
      </c>
      <c r="F7683" s="21" t="s">
        <v>72</v>
      </c>
      <c r="G7683" s="21">
        <v>4</v>
      </c>
      <c r="H7683" s="21">
        <v>1</v>
      </c>
    </row>
    <row r="7684" spans="1:8" x14ac:dyDescent="0.25">
      <c r="A7684" s="21">
        <v>2035</v>
      </c>
      <c r="B7684" s="21">
        <v>6</v>
      </c>
      <c r="C7684" s="21">
        <v>5</v>
      </c>
      <c r="D7684" s="21" t="s">
        <v>78</v>
      </c>
      <c r="E7684" s="21" t="s">
        <v>76</v>
      </c>
      <c r="F7684" s="21" t="s">
        <v>71</v>
      </c>
      <c r="G7684" s="21">
        <v>2</v>
      </c>
      <c r="H7684" s="21">
        <v>1</v>
      </c>
    </row>
    <row r="7685" spans="1:8" x14ac:dyDescent="0.25">
      <c r="A7685" s="21">
        <v>2035</v>
      </c>
      <c r="B7685" s="21">
        <v>6</v>
      </c>
      <c r="C7685" s="21">
        <v>6</v>
      </c>
      <c r="D7685" s="21" t="s">
        <v>75</v>
      </c>
      <c r="E7685" s="21" t="s">
        <v>70</v>
      </c>
      <c r="F7685" s="21" t="s">
        <v>71</v>
      </c>
      <c r="G7685" s="21">
        <v>0</v>
      </c>
      <c r="H7685" s="21">
        <v>2</v>
      </c>
    </row>
    <row r="7686" spans="1:8" x14ac:dyDescent="0.25">
      <c r="A7686" s="21">
        <v>2035</v>
      </c>
      <c r="B7686" s="21">
        <v>6</v>
      </c>
      <c r="C7686" s="21">
        <v>6</v>
      </c>
      <c r="D7686" s="21" t="s">
        <v>75</v>
      </c>
      <c r="E7686" s="21" t="s">
        <v>70</v>
      </c>
      <c r="F7686" s="21" t="s">
        <v>71</v>
      </c>
      <c r="G7686" s="21">
        <v>1</v>
      </c>
      <c r="H7686" s="21">
        <v>329</v>
      </c>
    </row>
    <row r="7687" spans="1:8" x14ac:dyDescent="0.25">
      <c r="A7687" s="21">
        <v>2035</v>
      </c>
      <c r="B7687" s="21">
        <v>6</v>
      </c>
      <c r="C7687" s="21">
        <v>6</v>
      </c>
      <c r="D7687" s="21" t="s">
        <v>75</v>
      </c>
      <c r="E7687" s="21" t="s">
        <v>70</v>
      </c>
      <c r="F7687" s="21" t="s">
        <v>71</v>
      </c>
      <c r="G7687" s="21">
        <v>2</v>
      </c>
      <c r="H7687" s="21">
        <v>1404</v>
      </c>
    </row>
    <row r="7688" spans="1:8" x14ac:dyDescent="0.25">
      <c r="A7688" s="21">
        <v>2035</v>
      </c>
      <c r="B7688" s="21">
        <v>6</v>
      </c>
      <c r="C7688" s="21">
        <v>6</v>
      </c>
      <c r="D7688" s="21" t="s">
        <v>75</v>
      </c>
      <c r="E7688" s="21" t="s">
        <v>70</v>
      </c>
      <c r="F7688" s="21" t="s">
        <v>71</v>
      </c>
      <c r="G7688" s="21">
        <v>3</v>
      </c>
      <c r="H7688" s="21">
        <v>595</v>
      </c>
    </row>
    <row r="7689" spans="1:8" x14ac:dyDescent="0.25">
      <c r="A7689" s="21">
        <v>2035</v>
      </c>
      <c r="B7689" s="21">
        <v>6</v>
      </c>
      <c r="C7689" s="21">
        <v>6</v>
      </c>
      <c r="D7689" s="21" t="s">
        <v>75</v>
      </c>
      <c r="E7689" s="21" t="s">
        <v>70</v>
      </c>
      <c r="F7689" s="21" t="s">
        <v>71</v>
      </c>
      <c r="G7689" s="21">
        <v>4</v>
      </c>
      <c r="H7689" s="21">
        <v>401</v>
      </c>
    </row>
    <row r="7690" spans="1:8" x14ac:dyDescent="0.25">
      <c r="A7690" s="21">
        <v>2035</v>
      </c>
      <c r="B7690" s="21">
        <v>6</v>
      </c>
      <c r="C7690" s="21">
        <v>6</v>
      </c>
      <c r="D7690" s="21" t="s">
        <v>75</v>
      </c>
      <c r="E7690" s="21" t="s">
        <v>70</v>
      </c>
      <c r="F7690" s="21" t="s">
        <v>72</v>
      </c>
      <c r="G7690" s="21">
        <v>0</v>
      </c>
      <c r="H7690" s="21">
        <v>3</v>
      </c>
    </row>
    <row r="7691" spans="1:8" x14ac:dyDescent="0.25">
      <c r="A7691" s="21">
        <v>2035</v>
      </c>
      <c r="B7691" s="21">
        <v>6</v>
      </c>
      <c r="C7691" s="21">
        <v>6</v>
      </c>
      <c r="D7691" s="21" t="s">
        <v>75</v>
      </c>
      <c r="E7691" s="21" t="s">
        <v>70</v>
      </c>
      <c r="F7691" s="21" t="s">
        <v>72</v>
      </c>
      <c r="G7691" s="21">
        <v>1</v>
      </c>
      <c r="H7691" s="21">
        <v>453</v>
      </c>
    </row>
    <row r="7692" spans="1:8" x14ac:dyDescent="0.25">
      <c r="A7692" s="21">
        <v>2035</v>
      </c>
      <c r="B7692" s="21">
        <v>6</v>
      </c>
      <c r="C7692" s="21">
        <v>6</v>
      </c>
      <c r="D7692" s="21" t="s">
        <v>75</v>
      </c>
      <c r="E7692" s="21" t="s">
        <v>70</v>
      </c>
      <c r="F7692" s="21" t="s">
        <v>72</v>
      </c>
      <c r="G7692" s="21">
        <v>2</v>
      </c>
      <c r="H7692" s="21">
        <v>1568</v>
      </c>
    </row>
    <row r="7693" spans="1:8" x14ac:dyDescent="0.25">
      <c r="A7693" s="21">
        <v>2035</v>
      </c>
      <c r="B7693" s="21">
        <v>6</v>
      </c>
      <c r="C7693" s="21">
        <v>6</v>
      </c>
      <c r="D7693" s="21" t="s">
        <v>75</v>
      </c>
      <c r="E7693" s="21" t="s">
        <v>70</v>
      </c>
      <c r="F7693" s="21" t="s">
        <v>72</v>
      </c>
      <c r="G7693" s="21">
        <v>3</v>
      </c>
      <c r="H7693" s="21">
        <v>797</v>
      </c>
    </row>
    <row r="7694" spans="1:8" x14ac:dyDescent="0.25">
      <c r="A7694" s="21">
        <v>2035</v>
      </c>
      <c r="B7694" s="21">
        <v>6</v>
      </c>
      <c r="C7694" s="21">
        <v>6</v>
      </c>
      <c r="D7694" s="21" t="s">
        <v>75</v>
      </c>
      <c r="E7694" s="21" t="s">
        <v>70</v>
      </c>
      <c r="F7694" s="21" t="s">
        <v>72</v>
      </c>
      <c r="G7694" s="21">
        <v>4</v>
      </c>
      <c r="H7694" s="21">
        <v>389</v>
      </c>
    </row>
    <row r="7695" spans="1:8" x14ac:dyDescent="0.25">
      <c r="A7695" s="21">
        <v>2035</v>
      </c>
      <c r="B7695" s="21">
        <v>6</v>
      </c>
      <c r="C7695" s="21">
        <v>6</v>
      </c>
      <c r="D7695" s="21" t="s">
        <v>75</v>
      </c>
      <c r="E7695" s="21" t="s">
        <v>73</v>
      </c>
      <c r="F7695" s="21" t="s">
        <v>71</v>
      </c>
      <c r="G7695" s="21">
        <v>0</v>
      </c>
      <c r="H7695" s="21">
        <v>23</v>
      </c>
    </row>
    <row r="7696" spans="1:8" x14ac:dyDescent="0.25">
      <c r="A7696" s="21">
        <v>2035</v>
      </c>
      <c r="B7696" s="21">
        <v>6</v>
      </c>
      <c r="C7696" s="21">
        <v>6</v>
      </c>
      <c r="D7696" s="21" t="s">
        <v>75</v>
      </c>
      <c r="E7696" s="21" t="s">
        <v>73</v>
      </c>
      <c r="F7696" s="21" t="s">
        <v>71</v>
      </c>
      <c r="G7696" s="21">
        <v>1</v>
      </c>
      <c r="H7696" s="21">
        <v>1342</v>
      </c>
    </row>
    <row r="7697" spans="1:8" x14ac:dyDescent="0.25">
      <c r="A7697" s="21">
        <v>2035</v>
      </c>
      <c r="B7697" s="21">
        <v>6</v>
      </c>
      <c r="C7697" s="21">
        <v>6</v>
      </c>
      <c r="D7697" s="21" t="s">
        <v>75</v>
      </c>
      <c r="E7697" s="21" t="s">
        <v>73</v>
      </c>
      <c r="F7697" s="21" t="s">
        <v>71</v>
      </c>
      <c r="G7697" s="21">
        <v>2</v>
      </c>
      <c r="H7697" s="21">
        <v>3567</v>
      </c>
    </row>
    <row r="7698" spans="1:8" x14ac:dyDescent="0.25">
      <c r="A7698" s="21">
        <v>2035</v>
      </c>
      <c r="B7698" s="21">
        <v>6</v>
      </c>
      <c r="C7698" s="21">
        <v>6</v>
      </c>
      <c r="D7698" s="21" t="s">
        <v>75</v>
      </c>
      <c r="E7698" s="21" t="s">
        <v>73</v>
      </c>
      <c r="F7698" s="21" t="s">
        <v>71</v>
      </c>
      <c r="G7698" s="21">
        <v>3</v>
      </c>
      <c r="H7698" s="21">
        <v>2115</v>
      </c>
    </row>
    <row r="7699" spans="1:8" x14ac:dyDescent="0.25">
      <c r="A7699" s="21">
        <v>2035</v>
      </c>
      <c r="B7699" s="21">
        <v>6</v>
      </c>
      <c r="C7699" s="21">
        <v>6</v>
      </c>
      <c r="D7699" s="21" t="s">
        <v>75</v>
      </c>
      <c r="E7699" s="21" t="s">
        <v>73</v>
      </c>
      <c r="F7699" s="21" t="s">
        <v>71</v>
      </c>
      <c r="G7699" s="21">
        <v>4</v>
      </c>
      <c r="H7699" s="21">
        <v>1702</v>
      </c>
    </row>
    <row r="7700" spans="1:8" x14ac:dyDescent="0.25">
      <c r="A7700" s="21">
        <v>2035</v>
      </c>
      <c r="B7700" s="21">
        <v>6</v>
      </c>
      <c r="C7700" s="21">
        <v>6</v>
      </c>
      <c r="D7700" s="21" t="s">
        <v>75</v>
      </c>
      <c r="E7700" s="21" t="s">
        <v>73</v>
      </c>
      <c r="F7700" s="21" t="s">
        <v>72</v>
      </c>
      <c r="G7700" s="21">
        <v>0</v>
      </c>
      <c r="H7700" s="21">
        <v>6</v>
      </c>
    </row>
    <row r="7701" spans="1:8" x14ac:dyDescent="0.25">
      <c r="A7701" s="21">
        <v>2035</v>
      </c>
      <c r="B7701" s="21">
        <v>6</v>
      </c>
      <c r="C7701" s="21">
        <v>6</v>
      </c>
      <c r="D7701" s="21" t="s">
        <v>75</v>
      </c>
      <c r="E7701" s="21" t="s">
        <v>73</v>
      </c>
      <c r="F7701" s="21" t="s">
        <v>72</v>
      </c>
      <c r="G7701" s="21">
        <v>1</v>
      </c>
      <c r="H7701" s="21">
        <v>57</v>
      </c>
    </row>
    <row r="7702" spans="1:8" x14ac:dyDescent="0.25">
      <c r="A7702" s="21">
        <v>2035</v>
      </c>
      <c r="B7702" s="21">
        <v>6</v>
      </c>
      <c r="C7702" s="21">
        <v>6</v>
      </c>
      <c r="D7702" s="21" t="s">
        <v>75</v>
      </c>
      <c r="E7702" s="21" t="s">
        <v>73</v>
      </c>
      <c r="F7702" s="21" t="s">
        <v>72</v>
      </c>
      <c r="G7702" s="21">
        <v>2</v>
      </c>
      <c r="H7702" s="21">
        <v>317</v>
      </c>
    </row>
    <row r="7703" spans="1:8" x14ac:dyDescent="0.25">
      <c r="A7703" s="21">
        <v>2035</v>
      </c>
      <c r="B7703" s="21">
        <v>6</v>
      </c>
      <c r="C7703" s="21">
        <v>6</v>
      </c>
      <c r="D7703" s="21" t="s">
        <v>75</v>
      </c>
      <c r="E7703" s="21" t="s">
        <v>73</v>
      </c>
      <c r="F7703" s="21" t="s">
        <v>72</v>
      </c>
      <c r="G7703" s="21">
        <v>3</v>
      </c>
      <c r="H7703" s="21">
        <v>187</v>
      </c>
    </row>
    <row r="7704" spans="1:8" x14ac:dyDescent="0.25">
      <c r="A7704" s="21">
        <v>2035</v>
      </c>
      <c r="B7704" s="21">
        <v>6</v>
      </c>
      <c r="C7704" s="21">
        <v>6</v>
      </c>
      <c r="D7704" s="21" t="s">
        <v>75</v>
      </c>
      <c r="E7704" s="21" t="s">
        <v>73</v>
      </c>
      <c r="F7704" s="21" t="s">
        <v>72</v>
      </c>
      <c r="G7704" s="21">
        <v>4</v>
      </c>
      <c r="H7704" s="21">
        <v>112</v>
      </c>
    </row>
    <row r="7705" spans="1:8" x14ac:dyDescent="0.25">
      <c r="A7705" s="21">
        <v>2035</v>
      </c>
      <c r="B7705" s="21">
        <v>6</v>
      </c>
      <c r="C7705" s="21">
        <v>6</v>
      </c>
      <c r="D7705" s="21" t="s">
        <v>75</v>
      </c>
      <c r="E7705" s="21" t="s">
        <v>76</v>
      </c>
      <c r="F7705" s="21" t="s">
        <v>71</v>
      </c>
      <c r="G7705" s="21">
        <v>0</v>
      </c>
      <c r="H7705" s="21">
        <v>15</v>
      </c>
    </row>
    <row r="7706" spans="1:8" x14ac:dyDescent="0.25">
      <c r="A7706" s="21">
        <v>2035</v>
      </c>
      <c r="B7706" s="21">
        <v>6</v>
      </c>
      <c r="C7706" s="21">
        <v>6</v>
      </c>
      <c r="D7706" s="21" t="s">
        <v>75</v>
      </c>
      <c r="E7706" s="21" t="s">
        <v>76</v>
      </c>
      <c r="F7706" s="21" t="s">
        <v>71</v>
      </c>
      <c r="G7706" s="21">
        <v>1</v>
      </c>
      <c r="H7706" s="21">
        <v>321</v>
      </c>
    </row>
    <row r="7707" spans="1:8" x14ac:dyDescent="0.25">
      <c r="A7707" s="21">
        <v>2035</v>
      </c>
      <c r="B7707" s="21">
        <v>6</v>
      </c>
      <c r="C7707" s="21">
        <v>6</v>
      </c>
      <c r="D7707" s="21" t="s">
        <v>75</v>
      </c>
      <c r="E7707" s="21" t="s">
        <v>76</v>
      </c>
      <c r="F7707" s="21" t="s">
        <v>71</v>
      </c>
      <c r="G7707" s="21">
        <v>2</v>
      </c>
      <c r="H7707" s="21">
        <v>610</v>
      </c>
    </row>
    <row r="7708" spans="1:8" x14ac:dyDescent="0.25">
      <c r="A7708" s="21">
        <v>2035</v>
      </c>
      <c r="B7708" s="21">
        <v>6</v>
      </c>
      <c r="C7708" s="21">
        <v>6</v>
      </c>
      <c r="D7708" s="21" t="s">
        <v>75</v>
      </c>
      <c r="E7708" s="21" t="s">
        <v>76</v>
      </c>
      <c r="F7708" s="21" t="s">
        <v>71</v>
      </c>
      <c r="G7708" s="21">
        <v>3</v>
      </c>
      <c r="H7708" s="21">
        <v>250</v>
      </c>
    </row>
    <row r="7709" spans="1:8" x14ac:dyDescent="0.25">
      <c r="A7709" s="21">
        <v>2035</v>
      </c>
      <c r="B7709" s="21">
        <v>6</v>
      </c>
      <c r="C7709" s="21">
        <v>6</v>
      </c>
      <c r="D7709" s="21" t="s">
        <v>75</v>
      </c>
      <c r="E7709" s="21" t="s">
        <v>76</v>
      </c>
      <c r="F7709" s="21" t="s">
        <v>71</v>
      </c>
      <c r="G7709" s="21">
        <v>4</v>
      </c>
      <c r="H7709" s="21">
        <v>146</v>
      </c>
    </row>
    <row r="7710" spans="1:8" x14ac:dyDescent="0.25">
      <c r="A7710" s="21">
        <v>2035</v>
      </c>
      <c r="B7710" s="21">
        <v>6</v>
      </c>
      <c r="C7710" s="21">
        <v>6</v>
      </c>
      <c r="D7710" s="21" t="s">
        <v>69</v>
      </c>
      <c r="E7710" s="21" t="s">
        <v>70</v>
      </c>
      <c r="F7710" s="21" t="s">
        <v>71</v>
      </c>
      <c r="G7710" s="21">
        <v>1</v>
      </c>
      <c r="H7710" s="21">
        <v>9</v>
      </c>
    </row>
    <row r="7711" spans="1:8" x14ac:dyDescent="0.25">
      <c r="A7711" s="21">
        <v>2035</v>
      </c>
      <c r="B7711" s="21">
        <v>6</v>
      </c>
      <c r="C7711" s="21">
        <v>6</v>
      </c>
      <c r="D7711" s="21" t="s">
        <v>69</v>
      </c>
      <c r="E7711" s="21" t="s">
        <v>70</v>
      </c>
      <c r="F7711" s="21" t="s">
        <v>71</v>
      </c>
      <c r="G7711" s="21">
        <v>2</v>
      </c>
      <c r="H7711" s="21">
        <v>72</v>
      </c>
    </row>
    <row r="7712" spans="1:8" x14ac:dyDescent="0.25">
      <c r="A7712" s="21">
        <v>2035</v>
      </c>
      <c r="B7712" s="21">
        <v>6</v>
      </c>
      <c r="C7712" s="21">
        <v>6</v>
      </c>
      <c r="D7712" s="21" t="s">
        <v>69</v>
      </c>
      <c r="E7712" s="21" t="s">
        <v>70</v>
      </c>
      <c r="F7712" s="21" t="s">
        <v>71</v>
      </c>
      <c r="G7712" s="21">
        <v>3</v>
      </c>
      <c r="H7712" s="21">
        <v>21</v>
      </c>
    </row>
    <row r="7713" spans="1:8" x14ac:dyDescent="0.25">
      <c r="A7713" s="21">
        <v>2035</v>
      </c>
      <c r="B7713" s="21">
        <v>6</v>
      </c>
      <c r="C7713" s="21">
        <v>6</v>
      </c>
      <c r="D7713" s="21" t="s">
        <v>69</v>
      </c>
      <c r="E7713" s="21" t="s">
        <v>70</v>
      </c>
      <c r="F7713" s="21" t="s">
        <v>71</v>
      </c>
      <c r="G7713" s="21">
        <v>4</v>
      </c>
      <c r="H7713" s="21">
        <v>13</v>
      </c>
    </row>
    <row r="7714" spans="1:8" x14ac:dyDescent="0.25">
      <c r="A7714" s="21">
        <v>2035</v>
      </c>
      <c r="B7714" s="21">
        <v>6</v>
      </c>
      <c r="C7714" s="21">
        <v>6</v>
      </c>
      <c r="D7714" s="21" t="s">
        <v>69</v>
      </c>
      <c r="E7714" s="21" t="s">
        <v>70</v>
      </c>
      <c r="F7714" s="21" t="s">
        <v>72</v>
      </c>
      <c r="G7714" s="21">
        <v>0</v>
      </c>
      <c r="H7714" s="21">
        <v>3</v>
      </c>
    </row>
    <row r="7715" spans="1:8" x14ac:dyDescent="0.25">
      <c r="A7715" s="21">
        <v>2035</v>
      </c>
      <c r="B7715" s="21">
        <v>6</v>
      </c>
      <c r="C7715" s="21">
        <v>6</v>
      </c>
      <c r="D7715" s="21" t="s">
        <v>69</v>
      </c>
      <c r="E7715" s="21" t="s">
        <v>70</v>
      </c>
      <c r="F7715" s="21" t="s">
        <v>72</v>
      </c>
      <c r="G7715" s="21">
        <v>1</v>
      </c>
      <c r="H7715" s="21">
        <v>147</v>
      </c>
    </row>
    <row r="7716" spans="1:8" x14ac:dyDescent="0.25">
      <c r="A7716" s="21">
        <v>2035</v>
      </c>
      <c r="B7716" s="21">
        <v>6</v>
      </c>
      <c r="C7716" s="21">
        <v>6</v>
      </c>
      <c r="D7716" s="21" t="s">
        <v>69</v>
      </c>
      <c r="E7716" s="21" t="s">
        <v>70</v>
      </c>
      <c r="F7716" s="21" t="s">
        <v>72</v>
      </c>
      <c r="G7716" s="21">
        <v>2</v>
      </c>
      <c r="H7716" s="21">
        <v>508</v>
      </c>
    </row>
    <row r="7717" spans="1:8" x14ac:dyDescent="0.25">
      <c r="A7717" s="21">
        <v>2035</v>
      </c>
      <c r="B7717" s="21">
        <v>6</v>
      </c>
      <c r="C7717" s="21">
        <v>6</v>
      </c>
      <c r="D7717" s="21" t="s">
        <v>69</v>
      </c>
      <c r="E7717" s="21" t="s">
        <v>70</v>
      </c>
      <c r="F7717" s="21" t="s">
        <v>72</v>
      </c>
      <c r="G7717" s="21">
        <v>3</v>
      </c>
      <c r="H7717" s="21">
        <v>257</v>
      </c>
    </row>
    <row r="7718" spans="1:8" x14ac:dyDescent="0.25">
      <c r="A7718" s="21">
        <v>2035</v>
      </c>
      <c r="B7718" s="21">
        <v>6</v>
      </c>
      <c r="C7718" s="21">
        <v>6</v>
      </c>
      <c r="D7718" s="21" t="s">
        <v>69</v>
      </c>
      <c r="E7718" s="21" t="s">
        <v>70</v>
      </c>
      <c r="F7718" s="21" t="s">
        <v>72</v>
      </c>
      <c r="G7718" s="21">
        <v>4</v>
      </c>
      <c r="H7718" s="21">
        <v>152</v>
      </c>
    </row>
    <row r="7719" spans="1:8" x14ac:dyDescent="0.25">
      <c r="A7719" s="21">
        <v>2035</v>
      </c>
      <c r="B7719" s="21">
        <v>6</v>
      </c>
      <c r="C7719" s="21">
        <v>6</v>
      </c>
      <c r="D7719" s="21" t="s">
        <v>69</v>
      </c>
      <c r="E7719" s="21" t="s">
        <v>73</v>
      </c>
      <c r="F7719" s="21" t="s">
        <v>71</v>
      </c>
      <c r="G7719" s="21">
        <v>1</v>
      </c>
      <c r="H7719" s="21">
        <v>30</v>
      </c>
    </row>
    <row r="7720" spans="1:8" x14ac:dyDescent="0.25">
      <c r="A7720" s="21">
        <v>2035</v>
      </c>
      <c r="B7720" s="21">
        <v>6</v>
      </c>
      <c r="C7720" s="21">
        <v>6</v>
      </c>
      <c r="D7720" s="21" t="s">
        <v>69</v>
      </c>
      <c r="E7720" s="21" t="s">
        <v>73</v>
      </c>
      <c r="F7720" s="21" t="s">
        <v>71</v>
      </c>
      <c r="G7720" s="21">
        <v>2</v>
      </c>
      <c r="H7720" s="21">
        <v>98</v>
      </c>
    </row>
    <row r="7721" spans="1:8" x14ac:dyDescent="0.25">
      <c r="A7721" s="21">
        <v>2035</v>
      </c>
      <c r="B7721" s="21">
        <v>6</v>
      </c>
      <c r="C7721" s="21">
        <v>6</v>
      </c>
      <c r="D7721" s="21" t="s">
        <v>69</v>
      </c>
      <c r="E7721" s="21" t="s">
        <v>73</v>
      </c>
      <c r="F7721" s="21" t="s">
        <v>71</v>
      </c>
      <c r="G7721" s="21">
        <v>3</v>
      </c>
      <c r="H7721" s="21">
        <v>86</v>
      </c>
    </row>
    <row r="7722" spans="1:8" x14ac:dyDescent="0.25">
      <c r="A7722" s="21">
        <v>2035</v>
      </c>
      <c r="B7722" s="21">
        <v>6</v>
      </c>
      <c r="C7722" s="21">
        <v>6</v>
      </c>
      <c r="D7722" s="21" t="s">
        <v>69</v>
      </c>
      <c r="E7722" s="21" t="s">
        <v>73</v>
      </c>
      <c r="F7722" s="21" t="s">
        <v>71</v>
      </c>
      <c r="G7722" s="21">
        <v>4</v>
      </c>
      <c r="H7722" s="21">
        <v>60</v>
      </c>
    </row>
    <row r="7723" spans="1:8" x14ac:dyDescent="0.25">
      <c r="A7723" s="21">
        <v>2035</v>
      </c>
      <c r="B7723" s="21">
        <v>6</v>
      </c>
      <c r="C7723" s="21">
        <v>6</v>
      </c>
      <c r="D7723" s="21" t="s">
        <v>69</v>
      </c>
      <c r="E7723" s="21" t="s">
        <v>73</v>
      </c>
      <c r="F7723" s="21" t="s">
        <v>72</v>
      </c>
      <c r="G7723" s="21">
        <v>0</v>
      </c>
      <c r="H7723" s="21">
        <v>3</v>
      </c>
    </row>
    <row r="7724" spans="1:8" x14ac:dyDescent="0.25">
      <c r="A7724" s="21">
        <v>2035</v>
      </c>
      <c r="B7724" s="21">
        <v>6</v>
      </c>
      <c r="C7724" s="21">
        <v>6</v>
      </c>
      <c r="D7724" s="21" t="s">
        <v>69</v>
      </c>
      <c r="E7724" s="21" t="s">
        <v>73</v>
      </c>
      <c r="F7724" s="21" t="s">
        <v>72</v>
      </c>
      <c r="G7724" s="21">
        <v>1</v>
      </c>
      <c r="H7724" s="21">
        <v>21</v>
      </c>
    </row>
    <row r="7725" spans="1:8" x14ac:dyDescent="0.25">
      <c r="A7725" s="21">
        <v>2035</v>
      </c>
      <c r="B7725" s="21">
        <v>6</v>
      </c>
      <c r="C7725" s="21">
        <v>6</v>
      </c>
      <c r="D7725" s="21" t="s">
        <v>69</v>
      </c>
      <c r="E7725" s="21" t="s">
        <v>73</v>
      </c>
      <c r="F7725" s="21" t="s">
        <v>72</v>
      </c>
      <c r="G7725" s="21">
        <v>2</v>
      </c>
      <c r="H7725" s="21">
        <v>67</v>
      </c>
    </row>
    <row r="7726" spans="1:8" x14ac:dyDescent="0.25">
      <c r="A7726" s="21">
        <v>2035</v>
      </c>
      <c r="B7726" s="21">
        <v>6</v>
      </c>
      <c r="C7726" s="21">
        <v>6</v>
      </c>
      <c r="D7726" s="21" t="s">
        <v>69</v>
      </c>
      <c r="E7726" s="21" t="s">
        <v>73</v>
      </c>
      <c r="F7726" s="21" t="s">
        <v>72</v>
      </c>
      <c r="G7726" s="21">
        <v>3</v>
      </c>
      <c r="H7726" s="21">
        <v>43</v>
      </c>
    </row>
    <row r="7727" spans="1:8" x14ac:dyDescent="0.25">
      <c r="A7727" s="21">
        <v>2035</v>
      </c>
      <c r="B7727" s="21">
        <v>6</v>
      </c>
      <c r="C7727" s="21">
        <v>6</v>
      </c>
      <c r="D7727" s="21" t="s">
        <v>69</v>
      </c>
      <c r="E7727" s="21" t="s">
        <v>73</v>
      </c>
      <c r="F7727" s="21" t="s">
        <v>72</v>
      </c>
      <c r="G7727" s="21">
        <v>4</v>
      </c>
      <c r="H7727" s="21">
        <v>32</v>
      </c>
    </row>
    <row r="7728" spans="1:8" x14ac:dyDescent="0.25">
      <c r="A7728" s="21">
        <v>2035</v>
      </c>
      <c r="B7728" s="21">
        <v>6</v>
      </c>
      <c r="C7728" s="21">
        <v>6</v>
      </c>
      <c r="D7728" s="21" t="s">
        <v>69</v>
      </c>
      <c r="E7728" s="21" t="s">
        <v>76</v>
      </c>
      <c r="F7728" s="21" t="s">
        <v>71</v>
      </c>
      <c r="G7728" s="21">
        <v>1</v>
      </c>
      <c r="H7728" s="21">
        <v>20</v>
      </c>
    </row>
    <row r="7729" spans="1:8" x14ac:dyDescent="0.25">
      <c r="A7729" s="21">
        <v>2035</v>
      </c>
      <c r="B7729" s="21">
        <v>6</v>
      </c>
      <c r="C7729" s="21">
        <v>6</v>
      </c>
      <c r="D7729" s="21" t="s">
        <v>69</v>
      </c>
      <c r="E7729" s="21" t="s">
        <v>76</v>
      </c>
      <c r="F7729" s="21" t="s">
        <v>71</v>
      </c>
      <c r="G7729" s="21">
        <v>2</v>
      </c>
      <c r="H7729" s="21">
        <v>24</v>
      </c>
    </row>
    <row r="7730" spans="1:8" x14ac:dyDescent="0.25">
      <c r="A7730" s="21">
        <v>2035</v>
      </c>
      <c r="B7730" s="21">
        <v>6</v>
      </c>
      <c r="C7730" s="21">
        <v>6</v>
      </c>
      <c r="D7730" s="21" t="s">
        <v>69</v>
      </c>
      <c r="E7730" s="21" t="s">
        <v>76</v>
      </c>
      <c r="F7730" s="21" t="s">
        <v>71</v>
      </c>
      <c r="G7730" s="21">
        <v>3</v>
      </c>
      <c r="H7730" s="21">
        <v>12</v>
      </c>
    </row>
    <row r="7731" spans="1:8" x14ac:dyDescent="0.25">
      <c r="A7731" s="21">
        <v>2035</v>
      </c>
      <c r="B7731" s="21">
        <v>6</v>
      </c>
      <c r="C7731" s="21">
        <v>6</v>
      </c>
      <c r="D7731" s="21" t="s">
        <v>69</v>
      </c>
      <c r="E7731" s="21" t="s">
        <v>76</v>
      </c>
      <c r="F7731" s="21" t="s">
        <v>71</v>
      </c>
      <c r="G7731" s="21">
        <v>4</v>
      </c>
      <c r="H7731" s="21">
        <v>6</v>
      </c>
    </row>
    <row r="7732" spans="1:8" x14ac:dyDescent="0.25">
      <c r="A7732" s="21">
        <v>2035</v>
      </c>
      <c r="B7732" s="21">
        <v>6</v>
      </c>
      <c r="C7732" s="21">
        <v>6</v>
      </c>
      <c r="D7732" s="21" t="s">
        <v>77</v>
      </c>
      <c r="E7732" s="21" t="s">
        <v>70</v>
      </c>
      <c r="F7732" s="21" t="s">
        <v>71</v>
      </c>
      <c r="G7732" s="21">
        <v>0</v>
      </c>
      <c r="H7732" s="21">
        <v>17</v>
      </c>
    </row>
    <row r="7733" spans="1:8" x14ac:dyDescent="0.25">
      <c r="A7733" s="21">
        <v>2035</v>
      </c>
      <c r="B7733" s="21">
        <v>6</v>
      </c>
      <c r="C7733" s="21">
        <v>6</v>
      </c>
      <c r="D7733" s="21" t="s">
        <v>77</v>
      </c>
      <c r="E7733" s="21" t="s">
        <v>70</v>
      </c>
      <c r="F7733" s="21" t="s">
        <v>71</v>
      </c>
      <c r="G7733" s="21">
        <v>1</v>
      </c>
      <c r="H7733" s="21">
        <v>1597</v>
      </c>
    </row>
    <row r="7734" spans="1:8" x14ac:dyDescent="0.25">
      <c r="A7734" s="21">
        <v>2035</v>
      </c>
      <c r="B7734" s="21">
        <v>6</v>
      </c>
      <c r="C7734" s="21">
        <v>6</v>
      </c>
      <c r="D7734" s="21" t="s">
        <v>77</v>
      </c>
      <c r="E7734" s="21" t="s">
        <v>70</v>
      </c>
      <c r="F7734" s="21" t="s">
        <v>71</v>
      </c>
      <c r="G7734" s="21">
        <v>2</v>
      </c>
      <c r="H7734" s="21">
        <v>5240</v>
      </c>
    </row>
    <row r="7735" spans="1:8" x14ac:dyDescent="0.25">
      <c r="A7735" s="21">
        <v>2035</v>
      </c>
      <c r="B7735" s="21">
        <v>6</v>
      </c>
      <c r="C7735" s="21">
        <v>6</v>
      </c>
      <c r="D7735" s="21" t="s">
        <v>77</v>
      </c>
      <c r="E7735" s="21" t="s">
        <v>70</v>
      </c>
      <c r="F7735" s="21" t="s">
        <v>71</v>
      </c>
      <c r="G7735" s="21">
        <v>3</v>
      </c>
      <c r="H7735" s="21">
        <v>2008</v>
      </c>
    </row>
    <row r="7736" spans="1:8" x14ac:dyDescent="0.25">
      <c r="A7736" s="21">
        <v>2035</v>
      </c>
      <c r="B7736" s="21">
        <v>6</v>
      </c>
      <c r="C7736" s="21">
        <v>6</v>
      </c>
      <c r="D7736" s="21" t="s">
        <v>77</v>
      </c>
      <c r="E7736" s="21" t="s">
        <v>70</v>
      </c>
      <c r="F7736" s="21" t="s">
        <v>71</v>
      </c>
      <c r="G7736" s="21">
        <v>4</v>
      </c>
      <c r="H7736" s="21">
        <v>1210</v>
      </c>
    </row>
    <row r="7737" spans="1:8" x14ac:dyDescent="0.25">
      <c r="A7737" s="21">
        <v>2035</v>
      </c>
      <c r="B7737" s="21">
        <v>6</v>
      </c>
      <c r="C7737" s="21">
        <v>6</v>
      </c>
      <c r="D7737" s="21" t="s">
        <v>77</v>
      </c>
      <c r="E7737" s="21" t="s">
        <v>70</v>
      </c>
      <c r="F7737" s="21" t="s">
        <v>72</v>
      </c>
      <c r="G7737" s="21">
        <v>0</v>
      </c>
      <c r="H7737" s="21">
        <v>10</v>
      </c>
    </row>
    <row r="7738" spans="1:8" x14ac:dyDescent="0.25">
      <c r="A7738" s="21">
        <v>2035</v>
      </c>
      <c r="B7738" s="21">
        <v>6</v>
      </c>
      <c r="C7738" s="21">
        <v>6</v>
      </c>
      <c r="D7738" s="21" t="s">
        <v>77</v>
      </c>
      <c r="E7738" s="21" t="s">
        <v>70</v>
      </c>
      <c r="F7738" s="21" t="s">
        <v>72</v>
      </c>
      <c r="G7738" s="21">
        <v>1</v>
      </c>
      <c r="H7738" s="21">
        <v>597</v>
      </c>
    </row>
    <row r="7739" spans="1:8" x14ac:dyDescent="0.25">
      <c r="A7739" s="21">
        <v>2035</v>
      </c>
      <c r="B7739" s="21">
        <v>6</v>
      </c>
      <c r="C7739" s="21">
        <v>6</v>
      </c>
      <c r="D7739" s="21" t="s">
        <v>77</v>
      </c>
      <c r="E7739" s="21" t="s">
        <v>70</v>
      </c>
      <c r="F7739" s="21" t="s">
        <v>72</v>
      </c>
      <c r="G7739" s="21">
        <v>2</v>
      </c>
      <c r="H7739" s="21">
        <v>1851</v>
      </c>
    </row>
    <row r="7740" spans="1:8" x14ac:dyDescent="0.25">
      <c r="A7740" s="21">
        <v>2035</v>
      </c>
      <c r="B7740" s="21">
        <v>6</v>
      </c>
      <c r="C7740" s="21">
        <v>6</v>
      </c>
      <c r="D7740" s="21" t="s">
        <v>77</v>
      </c>
      <c r="E7740" s="21" t="s">
        <v>70</v>
      </c>
      <c r="F7740" s="21" t="s">
        <v>72</v>
      </c>
      <c r="G7740" s="21">
        <v>3</v>
      </c>
      <c r="H7740" s="21">
        <v>982</v>
      </c>
    </row>
    <row r="7741" spans="1:8" x14ac:dyDescent="0.25">
      <c r="A7741" s="21">
        <v>2035</v>
      </c>
      <c r="B7741" s="21">
        <v>6</v>
      </c>
      <c r="C7741" s="21">
        <v>6</v>
      </c>
      <c r="D7741" s="21" t="s">
        <v>77</v>
      </c>
      <c r="E7741" s="21" t="s">
        <v>70</v>
      </c>
      <c r="F7741" s="21" t="s">
        <v>72</v>
      </c>
      <c r="G7741" s="21">
        <v>4</v>
      </c>
      <c r="H7741" s="21">
        <v>437</v>
      </c>
    </row>
    <row r="7742" spans="1:8" x14ac:dyDescent="0.25">
      <c r="A7742" s="21">
        <v>2035</v>
      </c>
      <c r="B7742" s="21">
        <v>6</v>
      </c>
      <c r="C7742" s="21">
        <v>6</v>
      </c>
      <c r="D7742" s="21" t="s">
        <v>77</v>
      </c>
      <c r="E7742" s="21" t="s">
        <v>73</v>
      </c>
      <c r="F7742" s="21" t="s">
        <v>71</v>
      </c>
      <c r="G7742" s="21">
        <v>0</v>
      </c>
      <c r="H7742" s="21">
        <v>55</v>
      </c>
    </row>
    <row r="7743" spans="1:8" x14ac:dyDescent="0.25">
      <c r="A7743" s="21">
        <v>2035</v>
      </c>
      <c r="B7743" s="21">
        <v>6</v>
      </c>
      <c r="C7743" s="21">
        <v>6</v>
      </c>
      <c r="D7743" s="21" t="s">
        <v>77</v>
      </c>
      <c r="E7743" s="21" t="s">
        <v>73</v>
      </c>
      <c r="F7743" s="21" t="s">
        <v>71</v>
      </c>
      <c r="G7743" s="21">
        <v>1</v>
      </c>
      <c r="H7743" s="21">
        <v>2342</v>
      </c>
    </row>
    <row r="7744" spans="1:8" x14ac:dyDescent="0.25">
      <c r="A7744" s="21">
        <v>2035</v>
      </c>
      <c r="B7744" s="21">
        <v>6</v>
      </c>
      <c r="C7744" s="21">
        <v>6</v>
      </c>
      <c r="D7744" s="21" t="s">
        <v>77</v>
      </c>
      <c r="E7744" s="21" t="s">
        <v>73</v>
      </c>
      <c r="F7744" s="21" t="s">
        <v>71</v>
      </c>
      <c r="G7744" s="21">
        <v>2</v>
      </c>
      <c r="H7744" s="21">
        <v>5950</v>
      </c>
    </row>
    <row r="7745" spans="1:8" x14ac:dyDescent="0.25">
      <c r="A7745" s="21">
        <v>2035</v>
      </c>
      <c r="B7745" s="21">
        <v>6</v>
      </c>
      <c r="C7745" s="21">
        <v>6</v>
      </c>
      <c r="D7745" s="21" t="s">
        <v>77</v>
      </c>
      <c r="E7745" s="21" t="s">
        <v>73</v>
      </c>
      <c r="F7745" s="21" t="s">
        <v>71</v>
      </c>
      <c r="G7745" s="21">
        <v>3</v>
      </c>
      <c r="H7745" s="21">
        <v>3286</v>
      </c>
    </row>
    <row r="7746" spans="1:8" x14ac:dyDescent="0.25">
      <c r="A7746" s="21">
        <v>2035</v>
      </c>
      <c r="B7746" s="21">
        <v>6</v>
      </c>
      <c r="C7746" s="21">
        <v>6</v>
      </c>
      <c r="D7746" s="21" t="s">
        <v>77</v>
      </c>
      <c r="E7746" s="21" t="s">
        <v>73</v>
      </c>
      <c r="F7746" s="21" t="s">
        <v>71</v>
      </c>
      <c r="G7746" s="21">
        <v>4</v>
      </c>
      <c r="H7746" s="21">
        <v>2488</v>
      </c>
    </row>
    <row r="7747" spans="1:8" x14ac:dyDescent="0.25">
      <c r="A7747" s="21">
        <v>2035</v>
      </c>
      <c r="B7747" s="21">
        <v>6</v>
      </c>
      <c r="C7747" s="21">
        <v>6</v>
      </c>
      <c r="D7747" s="21" t="s">
        <v>77</v>
      </c>
      <c r="E7747" s="21" t="s">
        <v>73</v>
      </c>
      <c r="F7747" s="21" t="s">
        <v>72</v>
      </c>
      <c r="G7747" s="21">
        <v>0</v>
      </c>
      <c r="H7747" s="21">
        <v>16</v>
      </c>
    </row>
    <row r="7748" spans="1:8" x14ac:dyDescent="0.25">
      <c r="A7748" s="21">
        <v>2035</v>
      </c>
      <c r="B7748" s="21">
        <v>6</v>
      </c>
      <c r="C7748" s="21">
        <v>6</v>
      </c>
      <c r="D7748" s="21" t="s">
        <v>77</v>
      </c>
      <c r="E7748" s="21" t="s">
        <v>73</v>
      </c>
      <c r="F7748" s="21" t="s">
        <v>72</v>
      </c>
      <c r="G7748" s="21">
        <v>1</v>
      </c>
      <c r="H7748" s="21">
        <v>62</v>
      </c>
    </row>
    <row r="7749" spans="1:8" x14ac:dyDescent="0.25">
      <c r="A7749" s="21">
        <v>2035</v>
      </c>
      <c r="B7749" s="21">
        <v>6</v>
      </c>
      <c r="C7749" s="21">
        <v>6</v>
      </c>
      <c r="D7749" s="21" t="s">
        <v>77</v>
      </c>
      <c r="E7749" s="21" t="s">
        <v>73</v>
      </c>
      <c r="F7749" s="21" t="s">
        <v>72</v>
      </c>
      <c r="G7749" s="21">
        <v>2</v>
      </c>
      <c r="H7749" s="21">
        <v>287</v>
      </c>
    </row>
    <row r="7750" spans="1:8" x14ac:dyDescent="0.25">
      <c r="A7750" s="21">
        <v>2035</v>
      </c>
      <c r="B7750" s="21">
        <v>6</v>
      </c>
      <c r="C7750" s="21">
        <v>6</v>
      </c>
      <c r="D7750" s="21" t="s">
        <v>77</v>
      </c>
      <c r="E7750" s="21" t="s">
        <v>73</v>
      </c>
      <c r="F7750" s="21" t="s">
        <v>72</v>
      </c>
      <c r="G7750" s="21">
        <v>3</v>
      </c>
      <c r="H7750" s="21">
        <v>155</v>
      </c>
    </row>
    <row r="7751" spans="1:8" x14ac:dyDescent="0.25">
      <c r="A7751" s="21">
        <v>2035</v>
      </c>
      <c r="B7751" s="21">
        <v>6</v>
      </c>
      <c r="C7751" s="21">
        <v>6</v>
      </c>
      <c r="D7751" s="21" t="s">
        <v>77</v>
      </c>
      <c r="E7751" s="21" t="s">
        <v>73</v>
      </c>
      <c r="F7751" s="21" t="s">
        <v>72</v>
      </c>
      <c r="G7751" s="21">
        <v>4</v>
      </c>
      <c r="H7751" s="21">
        <v>88</v>
      </c>
    </row>
    <row r="7752" spans="1:8" x14ac:dyDescent="0.25">
      <c r="A7752" s="21">
        <v>2035</v>
      </c>
      <c r="B7752" s="21">
        <v>6</v>
      </c>
      <c r="C7752" s="21">
        <v>6</v>
      </c>
      <c r="D7752" s="21" t="s">
        <v>77</v>
      </c>
      <c r="E7752" s="21" t="s">
        <v>76</v>
      </c>
      <c r="F7752" s="21" t="s">
        <v>71</v>
      </c>
      <c r="G7752" s="21">
        <v>0</v>
      </c>
      <c r="H7752" s="21">
        <v>11</v>
      </c>
    </row>
    <row r="7753" spans="1:8" x14ac:dyDescent="0.25">
      <c r="A7753" s="21">
        <v>2035</v>
      </c>
      <c r="B7753" s="21">
        <v>6</v>
      </c>
      <c r="C7753" s="21">
        <v>6</v>
      </c>
      <c r="D7753" s="21" t="s">
        <v>77</v>
      </c>
      <c r="E7753" s="21" t="s">
        <v>76</v>
      </c>
      <c r="F7753" s="21" t="s">
        <v>71</v>
      </c>
      <c r="G7753" s="21">
        <v>1</v>
      </c>
      <c r="H7753" s="21">
        <v>199</v>
      </c>
    </row>
    <row r="7754" spans="1:8" x14ac:dyDescent="0.25">
      <c r="A7754" s="21">
        <v>2035</v>
      </c>
      <c r="B7754" s="21">
        <v>6</v>
      </c>
      <c r="C7754" s="21">
        <v>6</v>
      </c>
      <c r="D7754" s="21" t="s">
        <v>77</v>
      </c>
      <c r="E7754" s="21" t="s">
        <v>76</v>
      </c>
      <c r="F7754" s="21" t="s">
        <v>71</v>
      </c>
      <c r="G7754" s="21">
        <v>2</v>
      </c>
      <c r="H7754" s="21">
        <v>379</v>
      </c>
    </row>
    <row r="7755" spans="1:8" x14ac:dyDescent="0.25">
      <c r="A7755" s="21">
        <v>2035</v>
      </c>
      <c r="B7755" s="21">
        <v>6</v>
      </c>
      <c r="C7755" s="21">
        <v>6</v>
      </c>
      <c r="D7755" s="21" t="s">
        <v>77</v>
      </c>
      <c r="E7755" s="21" t="s">
        <v>76</v>
      </c>
      <c r="F7755" s="21" t="s">
        <v>71</v>
      </c>
      <c r="G7755" s="21">
        <v>3</v>
      </c>
      <c r="H7755" s="21">
        <v>169</v>
      </c>
    </row>
    <row r="7756" spans="1:8" x14ac:dyDescent="0.25">
      <c r="A7756" s="21">
        <v>2035</v>
      </c>
      <c r="B7756" s="21">
        <v>6</v>
      </c>
      <c r="C7756" s="21">
        <v>6</v>
      </c>
      <c r="D7756" s="21" t="s">
        <v>77</v>
      </c>
      <c r="E7756" s="21" t="s">
        <v>76</v>
      </c>
      <c r="F7756" s="21" t="s">
        <v>71</v>
      </c>
      <c r="G7756" s="21">
        <v>4</v>
      </c>
      <c r="H7756" s="21">
        <v>109</v>
      </c>
    </row>
    <row r="7757" spans="1:8" x14ac:dyDescent="0.25">
      <c r="A7757" s="21">
        <v>2035</v>
      </c>
      <c r="B7757" s="21">
        <v>6</v>
      </c>
      <c r="C7757" s="21">
        <v>6</v>
      </c>
      <c r="D7757" s="21" t="s">
        <v>79</v>
      </c>
      <c r="E7757" s="21" t="s">
        <v>70</v>
      </c>
      <c r="F7757" s="21" t="s">
        <v>71</v>
      </c>
      <c r="G7757" s="21">
        <v>0</v>
      </c>
      <c r="H7757" s="21">
        <v>7</v>
      </c>
    </row>
    <row r="7758" spans="1:8" x14ac:dyDescent="0.25">
      <c r="A7758" s="21">
        <v>2035</v>
      </c>
      <c r="B7758" s="21">
        <v>6</v>
      </c>
      <c r="C7758" s="21">
        <v>6</v>
      </c>
      <c r="D7758" s="21" t="s">
        <v>79</v>
      </c>
      <c r="E7758" s="21" t="s">
        <v>70</v>
      </c>
      <c r="F7758" s="21" t="s">
        <v>71</v>
      </c>
      <c r="G7758" s="21">
        <v>1</v>
      </c>
      <c r="H7758" s="21">
        <v>392</v>
      </c>
    </row>
    <row r="7759" spans="1:8" x14ac:dyDescent="0.25">
      <c r="A7759" s="21">
        <v>2035</v>
      </c>
      <c r="B7759" s="21">
        <v>6</v>
      </c>
      <c r="C7759" s="21">
        <v>6</v>
      </c>
      <c r="D7759" s="21" t="s">
        <v>79</v>
      </c>
      <c r="E7759" s="21" t="s">
        <v>70</v>
      </c>
      <c r="F7759" s="21" t="s">
        <v>71</v>
      </c>
      <c r="G7759" s="21">
        <v>2</v>
      </c>
      <c r="H7759" s="21">
        <v>1491</v>
      </c>
    </row>
    <row r="7760" spans="1:8" x14ac:dyDescent="0.25">
      <c r="A7760" s="21">
        <v>2035</v>
      </c>
      <c r="B7760" s="21">
        <v>6</v>
      </c>
      <c r="C7760" s="21">
        <v>6</v>
      </c>
      <c r="D7760" s="21" t="s">
        <v>79</v>
      </c>
      <c r="E7760" s="21" t="s">
        <v>70</v>
      </c>
      <c r="F7760" s="21" t="s">
        <v>71</v>
      </c>
      <c r="G7760" s="21">
        <v>3</v>
      </c>
      <c r="H7760" s="21">
        <v>608</v>
      </c>
    </row>
    <row r="7761" spans="1:8" x14ac:dyDescent="0.25">
      <c r="A7761" s="21">
        <v>2035</v>
      </c>
      <c r="B7761" s="21">
        <v>6</v>
      </c>
      <c r="C7761" s="21">
        <v>6</v>
      </c>
      <c r="D7761" s="21" t="s">
        <v>79</v>
      </c>
      <c r="E7761" s="21" t="s">
        <v>70</v>
      </c>
      <c r="F7761" s="21" t="s">
        <v>71</v>
      </c>
      <c r="G7761" s="21">
        <v>4</v>
      </c>
      <c r="H7761" s="21">
        <v>314</v>
      </c>
    </row>
    <row r="7762" spans="1:8" x14ac:dyDescent="0.25">
      <c r="A7762" s="21">
        <v>2035</v>
      </c>
      <c r="B7762" s="21">
        <v>6</v>
      </c>
      <c r="C7762" s="21">
        <v>6</v>
      </c>
      <c r="D7762" s="21" t="s">
        <v>79</v>
      </c>
      <c r="E7762" s="21" t="s">
        <v>70</v>
      </c>
      <c r="F7762" s="21" t="s">
        <v>72</v>
      </c>
      <c r="G7762" s="21">
        <v>0</v>
      </c>
      <c r="H7762" s="21">
        <v>1</v>
      </c>
    </row>
    <row r="7763" spans="1:8" x14ac:dyDescent="0.25">
      <c r="A7763" s="21">
        <v>2035</v>
      </c>
      <c r="B7763" s="21">
        <v>6</v>
      </c>
      <c r="C7763" s="21">
        <v>6</v>
      </c>
      <c r="D7763" s="21" t="s">
        <v>79</v>
      </c>
      <c r="E7763" s="21" t="s">
        <v>70</v>
      </c>
      <c r="F7763" s="21" t="s">
        <v>72</v>
      </c>
      <c r="G7763" s="21">
        <v>1</v>
      </c>
      <c r="H7763" s="21">
        <v>253</v>
      </c>
    </row>
    <row r="7764" spans="1:8" x14ac:dyDescent="0.25">
      <c r="A7764" s="21">
        <v>2035</v>
      </c>
      <c r="B7764" s="21">
        <v>6</v>
      </c>
      <c r="C7764" s="21">
        <v>6</v>
      </c>
      <c r="D7764" s="21" t="s">
        <v>79</v>
      </c>
      <c r="E7764" s="21" t="s">
        <v>70</v>
      </c>
      <c r="F7764" s="21" t="s">
        <v>72</v>
      </c>
      <c r="G7764" s="21">
        <v>2</v>
      </c>
      <c r="H7764" s="21">
        <v>874</v>
      </c>
    </row>
    <row r="7765" spans="1:8" x14ac:dyDescent="0.25">
      <c r="A7765" s="21">
        <v>2035</v>
      </c>
      <c r="B7765" s="21">
        <v>6</v>
      </c>
      <c r="C7765" s="21">
        <v>6</v>
      </c>
      <c r="D7765" s="21" t="s">
        <v>79</v>
      </c>
      <c r="E7765" s="21" t="s">
        <v>70</v>
      </c>
      <c r="F7765" s="21" t="s">
        <v>72</v>
      </c>
      <c r="G7765" s="21">
        <v>3</v>
      </c>
      <c r="H7765" s="21">
        <v>421</v>
      </c>
    </row>
    <row r="7766" spans="1:8" x14ac:dyDescent="0.25">
      <c r="A7766" s="21">
        <v>2035</v>
      </c>
      <c r="B7766" s="21">
        <v>6</v>
      </c>
      <c r="C7766" s="21">
        <v>6</v>
      </c>
      <c r="D7766" s="21" t="s">
        <v>79</v>
      </c>
      <c r="E7766" s="21" t="s">
        <v>70</v>
      </c>
      <c r="F7766" s="21" t="s">
        <v>72</v>
      </c>
      <c r="G7766" s="21">
        <v>4</v>
      </c>
      <c r="H7766" s="21">
        <v>245</v>
      </c>
    </row>
    <row r="7767" spans="1:8" x14ac:dyDescent="0.25">
      <c r="A7767" s="21">
        <v>2035</v>
      </c>
      <c r="B7767" s="21">
        <v>6</v>
      </c>
      <c r="C7767" s="21">
        <v>6</v>
      </c>
      <c r="D7767" s="21" t="s">
        <v>79</v>
      </c>
      <c r="E7767" s="21" t="s">
        <v>73</v>
      </c>
      <c r="F7767" s="21" t="s">
        <v>71</v>
      </c>
      <c r="G7767" s="21">
        <v>0</v>
      </c>
      <c r="H7767" s="21">
        <v>15</v>
      </c>
    </row>
    <row r="7768" spans="1:8" x14ac:dyDescent="0.25">
      <c r="A7768" s="21">
        <v>2035</v>
      </c>
      <c r="B7768" s="21">
        <v>6</v>
      </c>
      <c r="C7768" s="21">
        <v>6</v>
      </c>
      <c r="D7768" s="21" t="s">
        <v>79</v>
      </c>
      <c r="E7768" s="21" t="s">
        <v>73</v>
      </c>
      <c r="F7768" s="21" t="s">
        <v>71</v>
      </c>
      <c r="G7768" s="21">
        <v>1</v>
      </c>
      <c r="H7768" s="21">
        <v>460</v>
      </c>
    </row>
    <row r="7769" spans="1:8" x14ac:dyDescent="0.25">
      <c r="A7769" s="21">
        <v>2035</v>
      </c>
      <c r="B7769" s="21">
        <v>6</v>
      </c>
      <c r="C7769" s="21">
        <v>6</v>
      </c>
      <c r="D7769" s="21" t="s">
        <v>79</v>
      </c>
      <c r="E7769" s="21" t="s">
        <v>73</v>
      </c>
      <c r="F7769" s="21" t="s">
        <v>71</v>
      </c>
      <c r="G7769" s="21">
        <v>2</v>
      </c>
      <c r="H7769" s="21">
        <v>1350</v>
      </c>
    </row>
    <row r="7770" spans="1:8" x14ac:dyDescent="0.25">
      <c r="A7770" s="21">
        <v>2035</v>
      </c>
      <c r="B7770" s="21">
        <v>6</v>
      </c>
      <c r="C7770" s="21">
        <v>6</v>
      </c>
      <c r="D7770" s="21" t="s">
        <v>79</v>
      </c>
      <c r="E7770" s="21" t="s">
        <v>73</v>
      </c>
      <c r="F7770" s="21" t="s">
        <v>71</v>
      </c>
      <c r="G7770" s="21">
        <v>3</v>
      </c>
      <c r="H7770" s="21">
        <v>763</v>
      </c>
    </row>
    <row r="7771" spans="1:8" x14ac:dyDescent="0.25">
      <c r="A7771" s="21">
        <v>2035</v>
      </c>
      <c r="B7771" s="21">
        <v>6</v>
      </c>
      <c r="C7771" s="21">
        <v>6</v>
      </c>
      <c r="D7771" s="21" t="s">
        <v>79</v>
      </c>
      <c r="E7771" s="21" t="s">
        <v>73</v>
      </c>
      <c r="F7771" s="21" t="s">
        <v>71</v>
      </c>
      <c r="G7771" s="21">
        <v>4</v>
      </c>
      <c r="H7771" s="21">
        <v>522</v>
      </c>
    </row>
    <row r="7772" spans="1:8" x14ac:dyDescent="0.25">
      <c r="A7772" s="21">
        <v>2035</v>
      </c>
      <c r="B7772" s="21">
        <v>6</v>
      </c>
      <c r="C7772" s="21">
        <v>6</v>
      </c>
      <c r="D7772" s="21" t="s">
        <v>79</v>
      </c>
      <c r="E7772" s="21" t="s">
        <v>73</v>
      </c>
      <c r="F7772" s="21" t="s">
        <v>72</v>
      </c>
      <c r="G7772" s="21">
        <v>0</v>
      </c>
      <c r="H7772" s="21">
        <v>3</v>
      </c>
    </row>
    <row r="7773" spans="1:8" x14ac:dyDescent="0.25">
      <c r="A7773" s="21">
        <v>2035</v>
      </c>
      <c r="B7773" s="21">
        <v>6</v>
      </c>
      <c r="C7773" s="21">
        <v>6</v>
      </c>
      <c r="D7773" s="21" t="s">
        <v>79</v>
      </c>
      <c r="E7773" s="21" t="s">
        <v>73</v>
      </c>
      <c r="F7773" s="21" t="s">
        <v>72</v>
      </c>
      <c r="G7773" s="21">
        <v>1</v>
      </c>
      <c r="H7773" s="21">
        <v>31</v>
      </c>
    </row>
    <row r="7774" spans="1:8" x14ac:dyDescent="0.25">
      <c r="A7774" s="21">
        <v>2035</v>
      </c>
      <c r="B7774" s="21">
        <v>6</v>
      </c>
      <c r="C7774" s="21">
        <v>6</v>
      </c>
      <c r="D7774" s="21" t="s">
        <v>79</v>
      </c>
      <c r="E7774" s="21" t="s">
        <v>73</v>
      </c>
      <c r="F7774" s="21" t="s">
        <v>72</v>
      </c>
      <c r="G7774" s="21">
        <v>2</v>
      </c>
      <c r="H7774" s="21">
        <v>142</v>
      </c>
    </row>
    <row r="7775" spans="1:8" x14ac:dyDescent="0.25">
      <c r="A7775" s="21">
        <v>2035</v>
      </c>
      <c r="B7775" s="21">
        <v>6</v>
      </c>
      <c r="C7775" s="21">
        <v>6</v>
      </c>
      <c r="D7775" s="21" t="s">
        <v>79</v>
      </c>
      <c r="E7775" s="21" t="s">
        <v>73</v>
      </c>
      <c r="F7775" s="21" t="s">
        <v>72</v>
      </c>
      <c r="G7775" s="21">
        <v>3</v>
      </c>
      <c r="H7775" s="21">
        <v>74</v>
      </c>
    </row>
    <row r="7776" spans="1:8" x14ac:dyDescent="0.25">
      <c r="A7776" s="21">
        <v>2035</v>
      </c>
      <c r="B7776" s="21">
        <v>6</v>
      </c>
      <c r="C7776" s="21">
        <v>6</v>
      </c>
      <c r="D7776" s="21" t="s">
        <v>79</v>
      </c>
      <c r="E7776" s="21" t="s">
        <v>73</v>
      </c>
      <c r="F7776" s="21" t="s">
        <v>72</v>
      </c>
      <c r="G7776" s="21">
        <v>4</v>
      </c>
      <c r="H7776" s="21">
        <v>55</v>
      </c>
    </row>
    <row r="7777" spans="1:8" x14ac:dyDescent="0.25">
      <c r="A7777" s="21">
        <v>2035</v>
      </c>
      <c r="B7777" s="21">
        <v>6</v>
      </c>
      <c r="C7777" s="21">
        <v>6</v>
      </c>
      <c r="D7777" s="21" t="s">
        <v>79</v>
      </c>
      <c r="E7777" s="21" t="s">
        <v>76</v>
      </c>
      <c r="F7777" s="21" t="s">
        <v>71</v>
      </c>
      <c r="G7777" s="21">
        <v>0</v>
      </c>
      <c r="H7777" s="21">
        <v>1</v>
      </c>
    </row>
    <row r="7778" spans="1:8" x14ac:dyDescent="0.25">
      <c r="A7778" s="21">
        <v>2035</v>
      </c>
      <c r="B7778" s="21">
        <v>6</v>
      </c>
      <c r="C7778" s="21">
        <v>6</v>
      </c>
      <c r="D7778" s="21" t="s">
        <v>79</v>
      </c>
      <c r="E7778" s="21" t="s">
        <v>76</v>
      </c>
      <c r="F7778" s="21" t="s">
        <v>71</v>
      </c>
      <c r="G7778" s="21">
        <v>1</v>
      </c>
      <c r="H7778" s="21">
        <v>20</v>
      </c>
    </row>
    <row r="7779" spans="1:8" x14ac:dyDescent="0.25">
      <c r="A7779" s="21">
        <v>2035</v>
      </c>
      <c r="B7779" s="21">
        <v>6</v>
      </c>
      <c r="C7779" s="21">
        <v>6</v>
      </c>
      <c r="D7779" s="21" t="s">
        <v>79</v>
      </c>
      <c r="E7779" s="21" t="s">
        <v>76</v>
      </c>
      <c r="F7779" s="21" t="s">
        <v>71</v>
      </c>
      <c r="G7779" s="21">
        <v>2</v>
      </c>
      <c r="H7779" s="21">
        <v>22</v>
      </c>
    </row>
    <row r="7780" spans="1:8" x14ac:dyDescent="0.25">
      <c r="A7780" s="21">
        <v>2035</v>
      </c>
      <c r="B7780" s="21">
        <v>6</v>
      </c>
      <c r="C7780" s="21">
        <v>6</v>
      </c>
      <c r="D7780" s="21" t="s">
        <v>79</v>
      </c>
      <c r="E7780" s="21" t="s">
        <v>76</v>
      </c>
      <c r="F7780" s="21" t="s">
        <v>71</v>
      </c>
      <c r="G7780" s="21">
        <v>3</v>
      </c>
      <c r="H7780" s="21">
        <v>7</v>
      </c>
    </row>
    <row r="7781" spans="1:8" x14ac:dyDescent="0.25">
      <c r="A7781" s="21">
        <v>2035</v>
      </c>
      <c r="B7781" s="21">
        <v>6</v>
      </c>
      <c r="C7781" s="21">
        <v>6</v>
      </c>
      <c r="D7781" s="21" t="s">
        <v>79</v>
      </c>
      <c r="E7781" s="21" t="s">
        <v>76</v>
      </c>
      <c r="F7781" s="21" t="s">
        <v>71</v>
      </c>
      <c r="G7781" s="21">
        <v>4</v>
      </c>
      <c r="H7781" s="21">
        <v>8</v>
      </c>
    </row>
    <row r="7782" spans="1:8" x14ac:dyDescent="0.25">
      <c r="A7782" s="21">
        <v>2035</v>
      </c>
      <c r="B7782" s="21">
        <v>6</v>
      </c>
      <c r="C7782" s="21">
        <v>6</v>
      </c>
      <c r="D7782" s="21" t="s">
        <v>78</v>
      </c>
      <c r="E7782" s="21" t="s">
        <v>70</v>
      </c>
      <c r="F7782" s="21" t="s">
        <v>71</v>
      </c>
      <c r="G7782" s="21">
        <v>0</v>
      </c>
      <c r="H7782" s="21">
        <v>5</v>
      </c>
    </row>
    <row r="7783" spans="1:8" x14ac:dyDescent="0.25">
      <c r="A7783" s="21">
        <v>2035</v>
      </c>
      <c r="B7783" s="21">
        <v>6</v>
      </c>
      <c r="C7783" s="21">
        <v>6</v>
      </c>
      <c r="D7783" s="21" t="s">
        <v>78</v>
      </c>
      <c r="E7783" s="21" t="s">
        <v>70</v>
      </c>
      <c r="F7783" s="21" t="s">
        <v>71</v>
      </c>
      <c r="G7783" s="21">
        <v>1</v>
      </c>
      <c r="H7783" s="21">
        <v>616</v>
      </c>
    </row>
    <row r="7784" spans="1:8" x14ac:dyDescent="0.25">
      <c r="A7784" s="21">
        <v>2035</v>
      </c>
      <c r="B7784" s="21">
        <v>6</v>
      </c>
      <c r="C7784" s="21">
        <v>6</v>
      </c>
      <c r="D7784" s="21" t="s">
        <v>78</v>
      </c>
      <c r="E7784" s="21" t="s">
        <v>70</v>
      </c>
      <c r="F7784" s="21" t="s">
        <v>71</v>
      </c>
      <c r="G7784" s="21">
        <v>2</v>
      </c>
      <c r="H7784" s="21">
        <v>2178</v>
      </c>
    </row>
    <row r="7785" spans="1:8" x14ac:dyDescent="0.25">
      <c r="A7785" s="21">
        <v>2035</v>
      </c>
      <c r="B7785" s="21">
        <v>6</v>
      </c>
      <c r="C7785" s="21">
        <v>6</v>
      </c>
      <c r="D7785" s="21" t="s">
        <v>78</v>
      </c>
      <c r="E7785" s="21" t="s">
        <v>70</v>
      </c>
      <c r="F7785" s="21" t="s">
        <v>71</v>
      </c>
      <c r="G7785" s="21">
        <v>3</v>
      </c>
      <c r="H7785" s="21">
        <v>896</v>
      </c>
    </row>
    <row r="7786" spans="1:8" x14ac:dyDescent="0.25">
      <c r="A7786" s="21">
        <v>2035</v>
      </c>
      <c r="B7786" s="21">
        <v>6</v>
      </c>
      <c r="C7786" s="21">
        <v>6</v>
      </c>
      <c r="D7786" s="21" t="s">
        <v>78</v>
      </c>
      <c r="E7786" s="21" t="s">
        <v>70</v>
      </c>
      <c r="F7786" s="21" t="s">
        <v>71</v>
      </c>
      <c r="G7786" s="21">
        <v>4</v>
      </c>
      <c r="H7786" s="21">
        <v>579</v>
      </c>
    </row>
    <row r="7787" spans="1:8" x14ac:dyDescent="0.25">
      <c r="A7787" s="21">
        <v>2035</v>
      </c>
      <c r="B7787" s="21">
        <v>6</v>
      </c>
      <c r="C7787" s="21">
        <v>6</v>
      </c>
      <c r="D7787" s="21" t="s">
        <v>78</v>
      </c>
      <c r="E7787" s="21" t="s">
        <v>70</v>
      </c>
      <c r="F7787" s="21" t="s">
        <v>72</v>
      </c>
      <c r="G7787" s="21">
        <v>0</v>
      </c>
      <c r="H7787" s="21">
        <v>2</v>
      </c>
    </row>
    <row r="7788" spans="1:8" x14ac:dyDescent="0.25">
      <c r="A7788" s="21">
        <v>2035</v>
      </c>
      <c r="B7788" s="21">
        <v>6</v>
      </c>
      <c r="C7788" s="21">
        <v>6</v>
      </c>
      <c r="D7788" s="21" t="s">
        <v>78</v>
      </c>
      <c r="E7788" s="21" t="s">
        <v>70</v>
      </c>
      <c r="F7788" s="21" t="s">
        <v>72</v>
      </c>
      <c r="G7788" s="21">
        <v>1</v>
      </c>
      <c r="H7788" s="21">
        <v>751</v>
      </c>
    </row>
    <row r="7789" spans="1:8" x14ac:dyDescent="0.25">
      <c r="A7789" s="21">
        <v>2035</v>
      </c>
      <c r="B7789" s="21">
        <v>6</v>
      </c>
      <c r="C7789" s="21">
        <v>6</v>
      </c>
      <c r="D7789" s="21" t="s">
        <v>78</v>
      </c>
      <c r="E7789" s="21" t="s">
        <v>70</v>
      </c>
      <c r="F7789" s="21" t="s">
        <v>72</v>
      </c>
      <c r="G7789" s="21">
        <v>2</v>
      </c>
      <c r="H7789" s="21">
        <v>2461</v>
      </c>
    </row>
    <row r="7790" spans="1:8" x14ac:dyDescent="0.25">
      <c r="A7790" s="21">
        <v>2035</v>
      </c>
      <c r="B7790" s="21">
        <v>6</v>
      </c>
      <c r="C7790" s="21">
        <v>6</v>
      </c>
      <c r="D7790" s="21" t="s">
        <v>78</v>
      </c>
      <c r="E7790" s="21" t="s">
        <v>70</v>
      </c>
      <c r="F7790" s="21" t="s">
        <v>72</v>
      </c>
      <c r="G7790" s="21">
        <v>3</v>
      </c>
      <c r="H7790" s="21">
        <v>1205</v>
      </c>
    </row>
    <row r="7791" spans="1:8" x14ac:dyDescent="0.25">
      <c r="A7791" s="21">
        <v>2035</v>
      </c>
      <c r="B7791" s="21">
        <v>6</v>
      </c>
      <c r="C7791" s="21">
        <v>6</v>
      </c>
      <c r="D7791" s="21" t="s">
        <v>78</v>
      </c>
      <c r="E7791" s="21" t="s">
        <v>70</v>
      </c>
      <c r="F7791" s="21" t="s">
        <v>72</v>
      </c>
      <c r="G7791" s="21">
        <v>4</v>
      </c>
      <c r="H7791" s="21">
        <v>597</v>
      </c>
    </row>
    <row r="7792" spans="1:8" x14ac:dyDescent="0.25">
      <c r="A7792" s="21">
        <v>2035</v>
      </c>
      <c r="B7792" s="21">
        <v>6</v>
      </c>
      <c r="C7792" s="21">
        <v>6</v>
      </c>
      <c r="D7792" s="21" t="s">
        <v>78</v>
      </c>
      <c r="E7792" s="21" t="s">
        <v>73</v>
      </c>
      <c r="F7792" s="21" t="s">
        <v>71</v>
      </c>
      <c r="G7792" s="21">
        <v>0</v>
      </c>
      <c r="H7792" s="21">
        <v>33</v>
      </c>
    </row>
    <row r="7793" spans="1:8" x14ac:dyDescent="0.25">
      <c r="A7793" s="21">
        <v>2035</v>
      </c>
      <c r="B7793" s="21">
        <v>6</v>
      </c>
      <c r="C7793" s="21">
        <v>6</v>
      </c>
      <c r="D7793" s="21" t="s">
        <v>78</v>
      </c>
      <c r="E7793" s="21" t="s">
        <v>73</v>
      </c>
      <c r="F7793" s="21" t="s">
        <v>71</v>
      </c>
      <c r="G7793" s="21">
        <v>1</v>
      </c>
      <c r="H7793" s="21">
        <v>1287</v>
      </c>
    </row>
    <row r="7794" spans="1:8" x14ac:dyDescent="0.25">
      <c r="A7794" s="21">
        <v>2035</v>
      </c>
      <c r="B7794" s="21">
        <v>6</v>
      </c>
      <c r="C7794" s="21">
        <v>6</v>
      </c>
      <c r="D7794" s="21" t="s">
        <v>78</v>
      </c>
      <c r="E7794" s="21" t="s">
        <v>73</v>
      </c>
      <c r="F7794" s="21" t="s">
        <v>71</v>
      </c>
      <c r="G7794" s="21">
        <v>2</v>
      </c>
      <c r="H7794" s="21">
        <v>3194</v>
      </c>
    </row>
    <row r="7795" spans="1:8" x14ac:dyDescent="0.25">
      <c r="A7795" s="21">
        <v>2035</v>
      </c>
      <c r="B7795" s="21">
        <v>6</v>
      </c>
      <c r="C7795" s="21">
        <v>6</v>
      </c>
      <c r="D7795" s="21" t="s">
        <v>78</v>
      </c>
      <c r="E7795" s="21" t="s">
        <v>73</v>
      </c>
      <c r="F7795" s="21" t="s">
        <v>71</v>
      </c>
      <c r="G7795" s="21">
        <v>3</v>
      </c>
      <c r="H7795" s="21">
        <v>1717</v>
      </c>
    </row>
    <row r="7796" spans="1:8" x14ac:dyDescent="0.25">
      <c r="A7796" s="21">
        <v>2035</v>
      </c>
      <c r="B7796" s="21">
        <v>6</v>
      </c>
      <c r="C7796" s="21">
        <v>6</v>
      </c>
      <c r="D7796" s="21" t="s">
        <v>78</v>
      </c>
      <c r="E7796" s="21" t="s">
        <v>73</v>
      </c>
      <c r="F7796" s="21" t="s">
        <v>71</v>
      </c>
      <c r="G7796" s="21">
        <v>4</v>
      </c>
      <c r="H7796" s="21">
        <v>1366</v>
      </c>
    </row>
    <row r="7797" spans="1:8" x14ac:dyDescent="0.25">
      <c r="A7797" s="21">
        <v>2035</v>
      </c>
      <c r="B7797" s="21">
        <v>6</v>
      </c>
      <c r="C7797" s="21">
        <v>6</v>
      </c>
      <c r="D7797" s="21" t="s">
        <v>78</v>
      </c>
      <c r="E7797" s="21" t="s">
        <v>73</v>
      </c>
      <c r="F7797" s="21" t="s">
        <v>72</v>
      </c>
      <c r="G7797" s="21">
        <v>0</v>
      </c>
      <c r="H7797" s="21">
        <v>14</v>
      </c>
    </row>
    <row r="7798" spans="1:8" x14ac:dyDescent="0.25">
      <c r="A7798" s="21">
        <v>2035</v>
      </c>
      <c r="B7798" s="21">
        <v>6</v>
      </c>
      <c r="C7798" s="21">
        <v>6</v>
      </c>
      <c r="D7798" s="21" t="s">
        <v>78</v>
      </c>
      <c r="E7798" s="21" t="s">
        <v>73</v>
      </c>
      <c r="F7798" s="21" t="s">
        <v>72</v>
      </c>
      <c r="G7798" s="21">
        <v>1</v>
      </c>
      <c r="H7798" s="21">
        <v>76</v>
      </c>
    </row>
    <row r="7799" spans="1:8" x14ac:dyDescent="0.25">
      <c r="A7799" s="21">
        <v>2035</v>
      </c>
      <c r="B7799" s="21">
        <v>6</v>
      </c>
      <c r="C7799" s="21">
        <v>6</v>
      </c>
      <c r="D7799" s="21" t="s">
        <v>78</v>
      </c>
      <c r="E7799" s="21" t="s">
        <v>73</v>
      </c>
      <c r="F7799" s="21" t="s">
        <v>72</v>
      </c>
      <c r="G7799" s="21">
        <v>2</v>
      </c>
      <c r="H7799" s="21">
        <v>311</v>
      </c>
    </row>
    <row r="7800" spans="1:8" x14ac:dyDescent="0.25">
      <c r="A7800" s="21">
        <v>2035</v>
      </c>
      <c r="B7800" s="21">
        <v>6</v>
      </c>
      <c r="C7800" s="21">
        <v>6</v>
      </c>
      <c r="D7800" s="21" t="s">
        <v>78</v>
      </c>
      <c r="E7800" s="21" t="s">
        <v>73</v>
      </c>
      <c r="F7800" s="21" t="s">
        <v>72</v>
      </c>
      <c r="G7800" s="21">
        <v>3</v>
      </c>
      <c r="H7800" s="21">
        <v>217</v>
      </c>
    </row>
    <row r="7801" spans="1:8" x14ac:dyDescent="0.25">
      <c r="A7801" s="21">
        <v>2035</v>
      </c>
      <c r="B7801" s="21">
        <v>6</v>
      </c>
      <c r="C7801" s="21">
        <v>6</v>
      </c>
      <c r="D7801" s="21" t="s">
        <v>78</v>
      </c>
      <c r="E7801" s="21" t="s">
        <v>73</v>
      </c>
      <c r="F7801" s="21" t="s">
        <v>72</v>
      </c>
      <c r="G7801" s="21">
        <v>4</v>
      </c>
      <c r="H7801" s="21">
        <v>127</v>
      </c>
    </row>
    <row r="7802" spans="1:8" x14ac:dyDescent="0.25">
      <c r="A7802" s="21">
        <v>2035</v>
      </c>
      <c r="B7802" s="21">
        <v>6</v>
      </c>
      <c r="C7802" s="21">
        <v>6</v>
      </c>
      <c r="D7802" s="21" t="s">
        <v>78</v>
      </c>
      <c r="E7802" s="21" t="s">
        <v>76</v>
      </c>
      <c r="F7802" s="21" t="s">
        <v>71</v>
      </c>
      <c r="G7802" s="21">
        <v>0</v>
      </c>
      <c r="H7802" s="21">
        <v>7</v>
      </c>
    </row>
    <row r="7803" spans="1:8" x14ac:dyDescent="0.25">
      <c r="A7803" s="21">
        <v>2035</v>
      </c>
      <c r="B7803" s="21">
        <v>6</v>
      </c>
      <c r="C7803" s="21">
        <v>6</v>
      </c>
      <c r="D7803" s="21" t="s">
        <v>78</v>
      </c>
      <c r="E7803" s="21" t="s">
        <v>76</v>
      </c>
      <c r="F7803" s="21" t="s">
        <v>71</v>
      </c>
      <c r="G7803" s="21">
        <v>1</v>
      </c>
      <c r="H7803" s="21">
        <v>160</v>
      </c>
    </row>
    <row r="7804" spans="1:8" x14ac:dyDescent="0.25">
      <c r="A7804" s="21">
        <v>2035</v>
      </c>
      <c r="B7804" s="21">
        <v>6</v>
      </c>
      <c r="C7804" s="21">
        <v>6</v>
      </c>
      <c r="D7804" s="21" t="s">
        <v>78</v>
      </c>
      <c r="E7804" s="21" t="s">
        <v>76</v>
      </c>
      <c r="F7804" s="21" t="s">
        <v>71</v>
      </c>
      <c r="G7804" s="21">
        <v>2</v>
      </c>
      <c r="H7804" s="21">
        <v>295</v>
      </c>
    </row>
    <row r="7805" spans="1:8" x14ac:dyDescent="0.25">
      <c r="A7805" s="21">
        <v>2035</v>
      </c>
      <c r="B7805" s="21">
        <v>6</v>
      </c>
      <c r="C7805" s="21">
        <v>6</v>
      </c>
      <c r="D7805" s="21" t="s">
        <v>78</v>
      </c>
      <c r="E7805" s="21" t="s">
        <v>76</v>
      </c>
      <c r="F7805" s="21" t="s">
        <v>71</v>
      </c>
      <c r="G7805" s="21">
        <v>3</v>
      </c>
      <c r="H7805" s="21">
        <v>118</v>
      </c>
    </row>
    <row r="7806" spans="1:8" x14ac:dyDescent="0.25">
      <c r="A7806" s="21">
        <v>2035</v>
      </c>
      <c r="B7806" s="21">
        <v>6</v>
      </c>
      <c r="C7806" s="21">
        <v>6</v>
      </c>
      <c r="D7806" s="21" t="s">
        <v>78</v>
      </c>
      <c r="E7806" s="21" t="s">
        <v>76</v>
      </c>
      <c r="F7806" s="21" t="s">
        <v>71</v>
      </c>
      <c r="G7806" s="21">
        <v>4</v>
      </c>
      <c r="H7806" s="21">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sheetPr>
  <dimension ref="A1:H1226"/>
  <sheetViews>
    <sheetView zoomScaleNormal="100" workbookViewId="0">
      <selection activeCell="K23" sqref="K23"/>
    </sheetView>
  </sheetViews>
  <sheetFormatPr defaultRowHeight="15" x14ac:dyDescent="0.25"/>
  <cols>
    <col min="1" max="1" width="17.85546875" style="130" customWidth="1"/>
    <col min="2" max="8" width="9.140625" style="21"/>
  </cols>
  <sheetData>
    <row r="1" spans="1:8" x14ac:dyDescent="0.25">
      <c r="A1" s="130" t="s">
        <v>93</v>
      </c>
      <c r="B1" s="21" t="s">
        <v>16</v>
      </c>
      <c r="C1" s="21" t="s">
        <v>17</v>
      </c>
      <c r="D1" s="21" t="s">
        <v>18</v>
      </c>
      <c r="E1" s="21" t="s">
        <v>65</v>
      </c>
      <c r="F1" s="21" t="s">
        <v>87</v>
      </c>
      <c r="G1" s="21" t="s">
        <v>88</v>
      </c>
      <c r="H1" s="21" t="s">
        <v>100</v>
      </c>
    </row>
    <row r="2" spans="1:8" x14ac:dyDescent="0.25">
      <c r="A2" s="130" t="str">
        <f>B2&amp;"_"&amp;C2&amp;"_"&amp;D2&amp;"_"&amp;E2</f>
        <v>2035_0_0_AM</v>
      </c>
      <c r="B2" s="21">
        <v>2035</v>
      </c>
      <c r="C2" s="21">
        <v>0</v>
      </c>
      <c r="D2" s="21">
        <v>0</v>
      </c>
      <c r="E2" s="21" t="s">
        <v>75</v>
      </c>
      <c r="F2" s="21">
        <v>8.1276351839933305</v>
      </c>
      <c r="G2" s="21">
        <v>8.1146688696957394</v>
      </c>
      <c r="H2" s="21">
        <v>2.74437520818435</v>
      </c>
    </row>
    <row r="3" spans="1:8" x14ac:dyDescent="0.25">
      <c r="A3" s="130" t="str">
        <f t="shared" ref="A3:A66" si="0">B3&amp;"_"&amp;C3&amp;"_"&amp;D3&amp;"_"&amp;E3</f>
        <v>2035_0_0_EA</v>
      </c>
      <c r="B3" s="21">
        <v>2035</v>
      </c>
      <c r="C3" s="21">
        <v>0</v>
      </c>
      <c r="D3" s="21">
        <v>0</v>
      </c>
      <c r="E3" s="21" t="s">
        <v>69</v>
      </c>
      <c r="F3" s="21">
        <v>8.1724911079916893</v>
      </c>
      <c r="G3" s="21">
        <v>8.16841937561294</v>
      </c>
      <c r="H3" s="21">
        <v>3.8677383298399799</v>
      </c>
    </row>
    <row r="4" spans="1:8" x14ac:dyDescent="0.25">
      <c r="A4" s="130" t="str">
        <f t="shared" si="0"/>
        <v>2035_0_0_MD</v>
      </c>
      <c r="B4" s="21">
        <v>2035</v>
      </c>
      <c r="C4" s="21">
        <v>0</v>
      </c>
      <c r="D4" s="21">
        <v>0</v>
      </c>
      <c r="E4" s="21" t="s">
        <v>77</v>
      </c>
      <c r="F4" s="21">
        <v>6.9359685964765596</v>
      </c>
      <c r="G4" s="21">
        <v>6.9203308670309296</v>
      </c>
      <c r="H4" s="21">
        <v>2.4369670633016902</v>
      </c>
    </row>
    <row r="5" spans="1:8" x14ac:dyDescent="0.25">
      <c r="A5" s="130" t="str">
        <f t="shared" si="0"/>
        <v>2035_0_0_NT</v>
      </c>
      <c r="B5" s="21">
        <v>2035</v>
      </c>
      <c r="C5" s="21">
        <v>0</v>
      </c>
      <c r="D5" s="21">
        <v>0</v>
      </c>
      <c r="E5" s="21" t="s">
        <v>79</v>
      </c>
      <c r="F5" s="21">
        <v>6.0460481297861399</v>
      </c>
      <c r="G5" s="21">
        <v>6.03763391283369</v>
      </c>
      <c r="H5" s="21">
        <v>2.5089245444441</v>
      </c>
    </row>
    <row r="6" spans="1:8" x14ac:dyDescent="0.25">
      <c r="A6" s="130" t="str">
        <f t="shared" si="0"/>
        <v>2035_0_0_PM</v>
      </c>
      <c r="B6" s="21">
        <v>2035</v>
      </c>
      <c r="C6" s="21">
        <v>0</v>
      </c>
      <c r="D6" s="21">
        <v>0</v>
      </c>
      <c r="E6" s="21" t="s">
        <v>78</v>
      </c>
      <c r="F6" s="21">
        <v>7.8033959554393402</v>
      </c>
      <c r="G6" s="21">
        <v>7.7865888566555803</v>
      </c>
      <c r="H6" s="21">
        <v>2.6383548938735002</v>
      </c>
    </row>
    <row r="7" spans="1:8" x14ac:dyDescent="0.25">
      <c r="A7" s="130" t="str">
        <f t="shared" si="0"/>
        <v>2035_0_1_AM</v>
      </c>
      <c r="B7" s="21">
        <v>2035</v>
      </c>
      <c r="C7" s="21">
        <v>0</v>
      </c>
      <c r="D7" s="21">
        <v>1</v>
      </c>
      <c r="E7" s="21" t="s">
        <v>75</v>
      </c>
      <c r="F7" s="21">
        <v>23.259970497719799</v>
      </c>
      <c r="G7" s="21">
        <v>22.718585453259401</v>
      </c>
      <c r="H7" s="21">
        <v>10.337568890557501</v>
      </c>
    </row>
    <row r="8" spans="1:8" x14ac:dyDescent="0.25">
      <c r="A8" s="130" t="str">
        <f t="shared" si="0"/>
        <v>2035_0_1_EA</v>
      </c>
      <c r="B8" s="21">
        <v>2035</v>
      </c>
      <c r="C8" s="21">
        <v>0</v>
      </c>
      <c r="D8" s="21">
        <v>1</v>
      </c>
      <c r="E8" s="21" t="s">
        <v>69</v>
      </c>
      <c r="F8" s="21">
        <v>17.221429426658201</v>
      </c>
      <c r="G8" s="21">
        <v>17.114401508029399</v>
      </c>
      <c r="H8" s="21">
        <v>11.998294284965899</v>
      </c>
    </row>
    <row r="9" spans="1:8" x14ac:dyDescent="0.25">
      <c r="A9" s="130" t="str">
        <f t="shared" si="0"/>
        <v>2035_0_1_MD</v>
      </c>
      <c r="B9" s="21">
        <v>2035</v>
      </c>
      <c r="C9" s="21">
        <v>0</v>
      </c>
      <c r="D9" s="21">
        <v>1</v>
      </c>
      <c r="E9" s="21" t="s">
        <v>77</v>
      </c>
      <c r="F9" s="21">
        <v>16.943470930050601</v>
      </c>
      <c r="G9" s="21">
        <v>16.8151625683136</v>
      </c>
      <c r="H9" s="21">
        <v>8.6074899548909993</v>
      </c>
    </row>
    <row r="10" spans="1:8" x14ac:dyDescent="0.25">
      <c r="A10" s="130" t="str">
        <f t="shared" si="0"/>
        <v>2035_0_1_NT</v>
      </c>
      <c r="B10" s="21">
        <v>2035</v>
      </c>
      <c r="C10" s="21">
        <v>0</v>
      </c>
      <c r="D10" s="21">
        <v>1</v>
      </c>
      <c r="E10" s="21" t="s">
        <v>79</v>
      </c>
      <c r="F10" s="21">
        <v>13.903743281837899</v>
      </c>
      <c r="G10" s="21">
        <v>13.883843113636701</v>
      </c>
      <c r="H10" s="21">
        <v>8.6632778158183008</v>
      </c>
    </row>
    <row r="11" spans="1:8" x14ac:dyDescent="0.25">
      <c r="A11" s="130" t="str">
        <f t="shared" si="0"/>
        <v>2035_0_1_PM</v>
      </c>
      <c r="B11" s="21">
        <v>2035</v>
      </c>
      <c r="C11" s="21">
        <v>0</v>
      </c>
      <c r="D11" s="21">
        <v>1</v>
      </c>
      <c r="E11" s="21" t="s">
        <v>78</v>
      </c>
      <c r="F11" s="21">
        <v>18.7100822389942</v>
      </c>
      <c r="G11" s="21">
        <v>18.5970624306416</v>
      </c>
      <c r="H11" s="21">
        <v>9.1694975256903106</v>
      </c>
    </row>
    <row r="12" spans="1:8" x14ac:dyDescent="0.25">
      <c r="A12" s="130" t="str">
        <f t="shared" si="0"/>
        <v>2035_0_2_AM</v>
      </c>
      <c r="B12" s="21">
        <v>2035</v>
      </c>
      <c r="C12" s="21">
        <v>0</v>
      </c>
      <c r="D12" s="21">
        <v>2</v>
      </c>
      <c r="E12" s="21" t="s">
        <v>75</v>
      </c>
      <c r="F12" s="21">
        <v>18.120831880532499</v>
      </c>
      <c r="G12" s="21">
        <v>17.759560575846901</v>
      </c>
      <c r="H12" s="21">
        <v>9.6422007137852805</v>
      </c>
    </row>
    <row r="13" spans="1:8" x14ac:dyDescent="0.25">
      <c r="A13" s="130" t="str">
        <f t="shared" si="0"/>
        <v>2035_0_2_EA</v>
      </c>
      <c r="B13" s="21">
        <v>2035</v>
      </c>
      <c r="C13" s="21">
        <v>0</v>
      </c>
      <c r="D13" s="21">
        <v>2</v>
      </c>
      <c r="E13" s="21" t="s">
        <v>69</v>
      </c>
      <c r="F13" s="21">
        <v>17.182708682399898</v>
      </c>
      <c r="G13" s="21">
        <v>16.978469752725601</v>
      </c>
      <c r="H13" s="21">
        <v>11.8891183863437</v>
      </c>
    </row>
    <row r="14" spans="1:8" x14ac:dyDescent="0.25">
      <c r="A14" s="130" t="str">
        <f t="shared" si="0"/>
        <v>2035_0_2_MD</v>
      </c>
      <c r="B14" s="21">
        <v>2035</v>
      </c>
      <c r="C14" s="21">
        <v>0</v>
      </c>
      <c r="D14" s="21">
        <v>2</v>
      </c>
      <c r="E14" s="21" t="s">
        <v>77</v>
      </c>
      <c r="F14" s="21">
        <v>16.867649795981698</v>
      </c>
      <c r="G14" s="21">
        <v>16.480359510612502</v>
      </c>
      <c r="H14" s="21">
        <v>9.1159328545689409</v>
      </c>
    </row>
    <row r="15" spans="1:8" x14ac:dyDescent="0.25">
      <c r="A15" s="130" t="str">
        <f t="shared" si="0"/>
        <v>2035_0_2_NT</v>
      </c>
      <c r="B15" s="21">
        <v>2035</v>
      </c>
      <c r="C15" s="21">
        <v>0</v>
      </c>
      <c r="D15" s="21">
        <v>2</v>
      </c>
      <c r="E15" s="21" t="s">
        <v>79</v>
      </c>
      <c r="F15" s="21">
        <v>16.036553835055599</v>
      </c>
      <c r="G15" s="21">
        <v>15.8609708922606</v>
      </c>
      <c r="H15" s="21">
        <v>10.2967276446968</v>
      </c>
    </row>
    <row r="16" spans="1:8" x14ac:dyDescent="0.25">
      <c r="A16" s="130" t="str">
        <f t="shared" si="0"/>
        <v>2035_0_2_PM</v>
      </c>
      <c r="B16" s="21">
        <v>2035</v>
      </c>
      <c r="C16" s="21">
        <v>0</v>
      </c>
      <c r="D16" s="21">
        <v>2</v>
      </c>
      <c r="E16" s="21" t="s">
        <v>78</v>
      </c>
      <c r="F16" s="21">
        <v>21.601071425351201</v>
      </c>
      <c r="G16" s="21">
        <v>20.680347572943599</v>
      </c>
      <c r="H16" s="21">
        <v>10.5622325422164</v>
      </c>
    </row>
    <row r="17" spans="1:8" x14ac:dyDescent="0.25">
      <c r="A17" s="130" t="str">
        <f t="shared" si="0"/>
        <v>2035_0_3_AM</v>
      </c>
      <c r="B17" s="21">
        <v>2035</v>
      </c>
      <c r="C17" s="21">
        <v>0</v>
      </c>
      <c r="D17" s="21">
        <v>3</v>
      </c>
      <c r="E17" s="21" t="s">
        <v>75</v>
      </c>
      <c r="F17" s="21">
        <v>16.987911500271998</v>
      </c>
      <c r="G17" s="21">
        <v>16.949891597682001</v>
      </c>
      <c r="H17" s="21">
        <v>8.9539497829170198</v>
      </c>
    </row>
    <row r="18" spans="1:8" x14ac:dyDescent="0.25">
      <c r="A18" s="130" t="str">
        <f t="shared" si="0"/>
        <v>2035_0_3_EA</v>
      </c>
      <c r="B18" s="21">
        <v>2035</v>
      </c>
      <c r="C18" s="21">
        <v>0</v>
      </c>
      <c r="D18" s="21">
        <v>3</v>
      </c>
      <c r="E18" s="21" t="s">
        <v>69</v>
      </c>
      <c r="F18" s="21">
        <v>16.825720759984002</v>
      </c>
      <c r="G18" s="21">
        <v>16.823449263307399</v>
      </c>
      <c r="H18" s="21">
        <v>11.678663827086901</v>
      </c>
    </row>
    <row r="19" spans="1:8" x14ac:dyDescent="0.25">
      <c r="A19" s="130" t="str">
        <f t="shared" si="0"/>
        <v>2035_0_3_MD</v>
      </c>
      <c r="B19" s="21">
        <v>2035</v>
      </c>
      <c r="C19" s="21">
        <v>0</v>
      </c>
      <c r="D19" s="21">
        <v>3</v>
      </c>
      <c r="E19" s="21" t="s">
        <v>77</v>
      </c>
      <c r="F19" s="21">
        <v>15.7873189547362</v>
      </c>
      <c r="G19" s="21">
        <v>15.7146539092477</v>
      </c>
      <c r="H19" s="21">
        <v>8.5619628658349392</v>
      </c>
    </row>
    <row r="20" spans="1:8" x14ac:dyDescent="0.25">
      <c r="A20" s="130" t="str">
        <f t="shared" si="0"/>
        <v>2035_0_3_NT</v>
      </c>
      <c r="B20" s="21">
        <v>2035</v>
      </c>
      <c r="C20" s="21">
        <v>0</v>
      </c>
      <c r="D20" s="21">
        <v>3</v>
      </c>
      <c r="E20" s="21" t="s">
        <v>79</v>
      </c>
      <c r="F20" s="21">
        <v>15.2397842048606</v>
      </c>
      <c r="G20" s="21">
        <v>15.205953781828001</v>
      </c>
      <c r="H20" s="21">
        <v>9.7104724270629799</v>
      </c>
    </row>
    <row r="21" spans="1:8" x14ac:dyDescent="0.25">
      <c r="A21" s="130" t="str">
        <f t="shared" si="0"/>
        <v>2035_0_3_PM</v>
      </c>
      <c r="B21" s="21">
        <v>2035</v>
      </c>
      <c r="C21" s="21">
        <v>0</v>
      </c>
      <c r="D21" s="21">
        <v>3</v>
      </c>
      <c r="E21" s="21" t="s">
        <v>78</v>
      </c>
      <c r="F21" s="21">
        <v>19.053258749984501</v>
      </c>
      <c r="G21" s="21">
        <v>18.878753182169</v>
      </c>
      <c r="H21" s="21">
        <v>9.9675239131540305</v>
      </c>
    </row>
    <row r="22" spans="1:8" x14ac:dyDescent="0.25">
      <c r="A22" s="130" t="str">
        <f t="shared" si="0"/>
        <v>2035_0_4_AM</v>
      </c>
      <c r="B22" s="21">
        <v>2035</v>
      </c>
      <c r="C22" s="21">
        <v>0</v>
      </c>
      <c r="D22" s="21">
        <v>4</v>
      </c>
      <c r="E22" s="21" t="s">
        <v>75</v>
      </c>
      <c r="F22" s="21">
        <v>44.526441023246598</v>
      </c>
      <c r="G22" s="21">
        <v>43.9796256921977</v>
      </c>
      <c r="H22" s="21">
        <v>30.007497146030499</v>
      </c>
    </row>
    <row r="23" spans="1:8" x14ac:dyDescent="0.25">
      <c r="A23" s="130" t="str">
        <f t="shared" si="0"/>
        <v>2035_0_4_EA</v>
      </c>
      <c r="B23" s="21">
        <v>2035</v>
      </c>
      <c r="C23" s="21">
        <v>0</v>
      </c>
      <c r="D23" s="21">
        <v>4</v>
      </c>
      <c r="E23" s="21" t="s">
        <v>69</v>
      </c>
      <c r="F23" s="21">
        <v>35.279566883797102</v>
      </c>
      <c r="G23" s="21">
        <v>35.277364820546701</v>
      </c>
      <c r="H23" s="21">
        <v>30.799192801087401</v>
      </c>
    </row>
    <row r="24" spans="1:8" x14ac:dyDescent="0.25">
      <c r="A24" s="130" t="str">
        <f t="shared" si="0"/>
        <v>2035_0_4_MD</v>
      </c>
      <c r="B24" s="21">
        <v>2035</v>
      </c>
      <c r="C24" s="21">
        <v>0</v>
      </c>
      <c r="D24" s="21">
        <v>4</v>
      </c>
      <c r="E24" s="21" t="s">
        <v>77</v>
      </c>
      <c r="F24" s="21">
        <v>43.079855806438999</v>
      </c>
      <c r="G24" s="21">
        <v>42.230305087206602</v>
      </c>
      <c r="H24" s="21">
        <v>32.140635205274599</v>
      </c>
    </row>
    <row r="25" spans="1:8" x14ac:dyDescent="0.25">
      <c r="A25" s="130" t="str">
        <f t="shared" si="0"/>
        <v>2035_0_4_NT</v>
      </c>
      <c r="B25" s="21">
        <v>2035</v>
      </c>
      <c r="C25" s="21">
        <v>0</v>
      </c>
      <c r="D25" s="21">
        <v>4</v>
      </c>
      <c r="E25" s="21" t="s">
        <v>79</v>
      </c>
      <c r="F25" s="21">
        <v>38.702079215861602</v>
      </c>
      <c r="G25" s="21">
        <v>38.697397031429503</v>
      </c>
      <c r="H25" s="21">
        <v>34.056252247200099</v>
      </c>
    </row>
    <row r="26" spans="1:8" x14ac:dyDescent="0.25">
      <c r="A26" s="130" t="str">
        <f t="shared" si="0"/>
        <v>2035_0_4_PM</v>
      </c>
      <c r="B26" s="21">
        <v>2035</v>
      </c>
      <c r="C26" s="21">
        <v>0</v>
      </c>
      <c r="D26" s="21">
        <v>4</v>
      </c>
      <c r="E26" s="21" t="s">
        <v>78</v>
      </c>
      <c r="F26" s="21">
        <v>45.818999114100201</v>
      </c>
      <c r="G26" s="21">
        <v>45.670969355645802</v>
      </c>
      <c r="H26" s="21">
        <v>31.6889496747655</v>
      </c>
    </row>
    <row r="27" spans="1:8" x14ac:dyDescent="0.25">
      <c r="A27" s="130" t="str">
        <f t="shared" si="0"/>
        <v>2035_0_5_AM</v>
      </c>
      <c r="B27" s="21">
        <v>2035</v>
      </c>
      <c r="C27" s="21">
        <v>0</v>
      </c>
      <c r="D27" s="21">
        <v>5</v>
      </c>
      <c r="E27" s="21" t="s">
        <v>75</v>
      </c>
      <c r="F27" s="21">
        <v>46.382557166907198</v>
      </c>
      <c r="G27" s="21">
        <v>44.0090954656687</v>
      </c>
      <c r="H27" s="21">
        <v>33.4746718661182</v>
      </c>
    </row>
    <row r="28" spans="1:8" x14ac:dyDescent="0.25">
      <c r="A28" s="130" t="str">
        <f t="shared" si="0"/>
        <v>2035_0_5_EA</v>
      </c>
      <c r="B28" s="21">
        <v>2035</v>
      </c>
      <c r="C28" s="21">
        <v>0</v>
      </c>
      <c r="D28" s="21">
        <v>5</v>
      </c>
      <c r="E28" s="21" t="s">
        <v>69</v>
      </c>
      <c r="F28" s="21">
        <v>38.237454537302298</v>
      </c>
      <c r="G28" s="21">
        <v>37.641572490334497</v>
      </c>
      <c r="H28" s="21">
        <v>33.936908703297398</v>
      </c>
    </row>
    <row r="29" spans="1:8" x14ac:dyDescent="0.25">
      <c r="A29" s="130" t="str">
        <f t="shared" si="0"/>
        <v>2035_0_5_MD</v>
      </c>
      <c r="B29" s="21">
        <v>2035</v>
      </c>
      <c r="C29" s="21">
        <v>0</v>
      </c>
      <c r="D29" s="21">
        <v>5</v>
      </c>
      <c r="E29" s="21" t="s">
        <v>77</v>
      </c>
      <c r="F29" s="21">
        <v>47.404488816471499</v>
      </c>
      <c r="G29" s="21">
        <v>44.378757492823603</v>
      </c>
      <c r="H29" s="21">
        <v>35.728836299824202</v>
      </c>
    </row>
    <row r="30" spans="1:8" x14ac:dyDescent="0.25">
      <c r="A30" s="130" t="str">
        <f t="shared" si="0"/>
        <v>2035_0_5_NT</v>
      </c>
      <c r="B30" s="21">
        <v>2035</v>
      </c>
      <c r="C30" s="21">
        <v>0</v>
      </c>
      <c r="D30" s="21">
        <v>5</v>
      </c>
      <c r="E30" s="21" t="s">
        <v>79</v>
      </c>
      <c r="F30" s="21">
        <v>42.775150128003602</v>
      </c>
      <c r="G30" s="21">
        <v>42.474399795639997</v>
      </c>
      <c r="H30" s="21">
        <v>37.390470863062099</v>
      </c>
    </row>
    <row r="31" spans="1:8" x14ac:dyDescent="0.25">
      <c r="A31" s="130" t="str">
        <f t="shared" si="0"/>
        <v>2035_0_5_PM</v>
      </c>
      <c r="B31" s="21">
        <v>2035</v>
      </c>
      <c r="C31" s="21">
        <v>0</v>
      </c>
      <c r="D31" s="21">
        <v>5</v>
      </c>
      <c r="E31" s="21" t="s">
        <v>78</v>
      </c>
      <c r="F31" s="21">
        <v>50.550518467662101</v>
      </c>
      <c r="G31" s="21">
        <v>45.511472072391697</v>
      </c>
      <c r="H31" s="21">
        <v>35.069933966332698</v>
      </c>
    </row>
    <row r="32" spans="1:8" x14ac:dyDescent="0.25">
      <c r="A32" s="130" t="str">
        <f t="shared" si="0"/>
        <v>2035_0_6_AM</v>
      </c>
      <c r="B32" s="21">
        <v>2035</v>
      </c>
      <c r="C32" s="21">
        <v>0</v>
      </c>
      <c r="D32" s="21">
        <v>6</v>
      </c>
      <c r="E32" s="21" t="s">
        <v>75</v>
      </c>
      <c r="F32" s="21">
        <v>53.309265412955398</v>
      </c>
      <c r="G32" s="21">
        <v>53.2062148390145</v>
      </c>
      <c r="H32" s="21">
        <v>43.895903001982603</v>
      </c>
    </row>
    <row r="33" spans="1:8" x14ac:dyDescent="0.25">
      <c r="A33" s="130" t="str">
        <f t="shared" si="0"/>
        <v>2035_0_6_EA</v>
      </c>
      <c r="B33" s="21">
        <v>2035</v>
      </c>
      <c r="C33" s="21">
        <v>0</v>
      </c>
      <c r="D33" s="21">
        <v>6</v>
      </c>
      <c r="E33" s="21" t="s">
        <v>69</v>
      </c>
      <c r="F33" s="21">
        <v>39.867952898928998</v>
      </c>
      <c r="G33" s="21">
        <v>39.867952898928998</v>
      </c>
      <c r="H33" s="21">
        <v>34.408442196093098</v>
      </c>
    </row>
    <row r="34" spans="1:8" x14ac:dyDescent="0.25">
      <c r="A34" s="130" t="str">
        <f t="shared" si="0"/>
        <v>2035_0_6_MD</v>
      </c>
      <c r="B34" s="21">
        <v>2035</v>
      </c>
      <c r="C34" s="21">
        <v>0</v>
      </c>
      <c r="D34" s="21">
        <v>6</v>
      </c>
      <c r="E34" s="21" t="s">
        <v>77</v>
      </c>
      <c r="F34" s="21">
        <v>60.993054952206798</v>
      </c>
      <c r="G34" s="21">
        <v>60.789884686677397</v>
      </c>
      <c r="H34" s="21">
        <v>52.427696473494798</v>
      </c>
    </row>
    <row r="35" spans="1:8" x14ac:dyDescent="0.25">
      <c r="A35" s="130" t="str">
        <f t="shared" si="0"/>
        <v>2035_0_6_NT</v>
      </c>
      <c r="B35" s="21">
        <v>2035</v>
      </c>
      <c r="C35" s="21">
        <v>0</v>
      </c>
      <c r="D35" s="21">
        <v>6</v>
      </c>
      <c r="E35" s="21" t="s">
        <v>79</v>
      </c>
      <c r="F35" s="21">
        <v>64.593261022193801</v>
      </c>
      <c r="G35" s="21">
        <v>64.551191026089199</v>
      </c>
      <c r="H35" s="21">
        <v>57.985901304319803</v>
      </c>
    </row>
    <row r="36" spans="1:8" x14ac:dyDescent="0.25">
      <c r="A36" s="130" t="str">
        <f t="shared" si="0"/>
        <v>2035_0_6_PM</v>
      </c>
      <c r="B36" s="21">
        <v>2035</v>
      </c>
      <c r="C36" s="21">
        <v>0</v>
      </c>
      <c r="D36" s="21">
        <v>6</v>
      </c>
      <c r="E36" s="21" t="s">
        <v>78</v>
      </c>
      <c r="F36" s="21">
        <v>67.344595017980396</v>
      </c>
      <c r="G36" s="21">
        <v>66.967269485291695</v>
      </c>
      <c r="H36" s="21">
        <v>55.3516201553686</v>
      </c>
    </row>
    <row r="37" spans="1:8" x14ac:dyDescent="0.25">
      <c r="A37" s="130" t="str">
        <f t="shared" si="0"/>
        <v>2035_1_0_AM</v>
      </c>
      <c r="B37" s="21">
        <v>2035</v>
      </c>
      <c r="C37" s="21">
        <v>1</v>
      </c>
      <c r="D37" s="21">
        <v>0</v>
      </c>
      <c r="E37" s="21" t="s">
        <v>75</v>
      </c>
      <c r="F37" s="21">
        <v>20.308744628425799</v>
      </c>
      <c r="G37" s="21">
        <v>19.911163667138801</v>
      </c>
      <c r="H37" s="21">
        <v>9.8349835544604893</v>
      </c>
    </row>
    <row r="38" spans="1:8" x14ac:dyDescent="0.25">
      <c r="A38" s="130" t="str">
        <f t="shared" si="0"/>
        <v>2035_1_0_EA</v>
      </c>
      <c r="B38" s="21">
        <v>2035</v>
      </c>
      <c r="C38" s="21">
        <v>1</v>
      </c>
      <c r="D38" s="21">
        <v>0</v>
      </c>
      <c r="E38" s="21" t="s">
        <v>69</v>
      </c>
      <c r="F38" s="21">
        <v>16.9363967652897</v>
      </c>
      <c r="G38" s="21">
        <v>16.917951758774699</v>
      </c>
      <c r="H38" s="21">
        <v>11.6648074277544</v>
      </c>
    </row>
    <row r="39" spans="1:8" x14ac:dyDescent="0.25">
      <c r="A39" s="130" t="str">
        <f t="shared" si="0"/>
        <v>2035_1_0_MD</v>
      </c>
      <c r="B39" s="21">
        <v>2035</v>
      </c>
      <c r="C39" s="21">
        <v>1</v>
      </c>
      <c r="D39" s="21">
        <v>0</v>
      </c>
      <c r="E39" s="21" t="s">
        <v>77</v>
      </c>
      <c r="F39" s="21">
        <v>16.772330477291501</v>
      </c>
      <c r="G39" s="21">
        <v>16.7016842875545</v>
      </c>
      <c r="H39" s="21">
        <v>8.6936113106703292</v>
      </c>
    </row>
    <row r="40" spans="1:8" x14ac:dyDescent="0.25">
      <c r="A40" s="130" t="str">
        <f t="shared" si="0"/>
        <v>2035_1_0_NT</v>
      </c>
      <c r="B40" s="21">
        <v>2035</v>
      </c>
      <c r="C40" s="21">
        <v>1</v>
      </c>
      <c r="D40" s="21">
        <v>0</v>
      </c>
      <c r="E40" s="21" t="s">
        <v>79</v>
      </c>
      <c r="F40" s="21">
        <v>13.9901120898478</v>
      </c>
      <c r="G40" s="21">
        <v>13.977896150889</v>
      </c>
      <c r="H40" s="21">
        <v>8.7916785692457999</v>
      </c>
    </row>
    <row r="41" spans="1:8" x14ac:dyDescent="0.25">
      <c r="A41" s="130" t="str">
        <f t="shared" si="0"/>
        <v>2035_1_0_PM</v>
      </c>
      <c r="B41" s="21">
        <v>2035</v>
      </c>
      <c r="C41" s="21">
        <v>1</v>
      </c>
      <c r="D41" s="21">
        <v>0</v>
      </c>
      <c r="E41" s="21" t="s">
        <v>78</v>
      </c>
      <c r="F41" s="21">
        <v>20.967624786178099</v>
      </c>
      <c r="G41" s="21">
        <v>20.465843389255099</v>
      </c>
      <c r="H41" s="21">
        <v>9.7214770292955492</v>
      </c>
    </row>
    <row r="42" spans="1:8" x14ac:dyDescent="0.25">
      <c r="A42" s="130" t="str">
        <f t="shared" si="0"/>
        <v>2035_1_1_AM</v>
      </c>
      <c r="B42" s="21">
        <v>2035</v>
      </c>
      <c r="C42" s="21">
        <v>1</v>
      </c>
      <c r="D42" s="21">
        <v>1</v>
      </c>
      <c r="E42" s="21" t="s">
        <v>75</v>
      </c>
      <c r="F42" s="21">
        <v>12.485691512900599</v>
      </c>
      <c r="G42" s="21">
        <v>12.136019037313</v>
      </c>
      <c r="H42" s="21">
        <v>4.7439212001995097</v>
      </c>
    </row>
    <row r="43" spans="1:8" x14ac:dyDescent="0.25">
      <c r="A43" s="130" t="str">
        <f t="shared" si="0"/>
        <v>2035_1_1_EA</v>
      </c>
      <c r="B43" s="21">
        <v>2035</v>
      </c>
      <c r="C43" s="21">
        <v>1</v>
      </c>
      <c r="D43" s="21">
        <v>1</v>
      </c>
      <c r="E43" s="21" t="s">
        <v>69</v>
      </c>
      <c r="F43" s="21">
        <v>11.727655739690499</v>
      </c>
      <c r="G43" s="21">
        <v>11.6801081311052</v>
      </c>
      <c r="H43" s="21">
        <v>6.7507714831806203</v>
      </c>
    </row>
    <row r="44" spans="1:8" x14ac:dyDescent="0.25">
      <c r="A44" s="130" t="str">
        <f t="shared" si="0"/>
        <v>2035_1_1_MD</v>
      </c>
      <c r="B44" s="21">
        <v>2035</v>
      </c>
      <c r="C44" s="21">
        <v>1</v>
      </c>
      <c r="D44" s="21">
        <v>1</v>
      </c>
      <c r="E44" s="21" t="s">
        <v>77</v>
      </c>
      <c r="F44" s="21">
        <v>9.1990326370556392</v>
      </c>
      <c r="G44" s="21">
        <v>9.1191989832526303</v>
      </c>
      <c r="H44" s="21">
        <v>3.9060521240884398</v>
      </c>
    </row>
    <row r="45" spans="1:8" x14ac:dyDescent="0.25">
      <c r="A45" s="130" t="str">
        <f t="shared" si="0"/>
        <v>2035_1_1_NT</v>
      </c>
      <c r="B45" s="21">
        <v>2035</v>
      </c>
      <c r="C45" s="21">
        <v>1</v>
      </c>
      <c r="D45" s="21">
        <v>1</v>
      </c>
      <c r="E45" s="21" t="s">
        <v>79</v>
      </c>
      <c r="F45" s="21">
        <v>7.9348629301299596</v>
      </c>
      <c r="G45" s="21">
        <v>7.9186302375980198</v>
      </c>
      <c r="H45" s="21">
        <v>4.0737508821311197</v>
      </c>
    </row>
    <row r="46" spans="1:8" x14ac:dyDescent="0.25">
      <c r="A46" s="130" t="str">
        <f t="shared" si="0"/>
        <v>2035_1_1_PM</v>
      </c>
      <c r="B46" s="21">
        <v>2035</v>
      </c>
      <c r="C46" s="21">
        <v>1</v>
      </c>
      <c r="D46" s="21">
        <v>1</v>
      </c>
      <c r="E46" s="21" t="s">
        <v>78</v>
      </c>
      <c r="F46" s="21">
        <v>11.373944025441901</v>
      </c>
      <c r="G46" s="21">
        <v>11.102830380177201</v>
      </c>
      <c r="H46" s="21">
        <v>4.4978446865641502</v>
      </c>
    </row>
    <row r="47" spans="1:8" x14ac:dyDescent="0.25">
      <c r="A47" s="130" t="str">
        <f t="shared" si="0"/>
        <v>2035_1_2_AM</v>
      </c>
      <c r="B47" s="21">
        <v>2035</v>
      </c>
      <c r="C47" s="21">
        <v>1</v>
      </c>
      <c r="D47" s="21">
        <v>2</v>
      </c>
      <c r="E47" s="21" t="s">
        <v>75</v>
      </c>
      <c r="F47" s="21">
        <v>31.639716111116101</v>
      </c>
      <c r="G47" s="21">
        <v>30.6499890701825</v>
      </c>
      <c r="H47" s="21">
        <v>20.7218687161389</v>
      </c>
    </row>
    <row r="48" spans="1:8" x14ac:dyDescent="0.25">
      <c r="A48" s="130" t="str">
        <f t="shared" si="0"/>
        <v>2035_1_2_EA</v>
      </c>
      <c r="B48" s="21">
        <v>2035</v>
      </c>
      <c r="C48" s="21">
        <v>1</v>
      </c>
      <c r="D48" s="21">
        <v>2</v>
      </c>
      <c r="E48" s="21" t="s">
        <v>69</v>
      </c>
      <c r="F48" s="21">
        <v>28.224286391339</v>
      </c>
      <c r="G48" s="21">
        <v>28.039614001781501</v>
      </c>
      <c r="H48" s="21">
        <v>23.301010165741602</v>
      </c>
    </row>
    <row r="49" spans="1:8" x14ac:dyDescent="0.25">
      <c r="A49" s="130" t="str">
        <f t="shared" si="0"/>
        <v>2035_1_2_MD</v>
      </c>
      <c r="B49" s="21">
        <v>2035</v>
      </c>
      <c r="C49" s="21">
        <v>1</v>
      </c>
      <c r="D49" s="21">
        <v>2</v>
      </c>
      <c r="E49" s="21" t="s">
        <v>77</v>
      </c>
      <c r="F49" s="21">
        <v>28.795872615117599</v>
      </c>
      <c r="G49" s="21">
        <v>28.3644241435175</v>
      </c>
      <c r="H49" s="21">
        <v>19.9818616987809</v>
      </c>
    </row>
    <row r="50" spans="1:8" x14ac:dyDescent="0.25">
      <c r="A50" s="130" t="str">
        <f t="shared" si="0"/>
        <v>2035_1_2_NT</v>
      </c>
      <c r="B50" s="21">
        <v>2035</v>
      </c>
      <c r="C50" s="21">
        <v>1</v>
      </c>
      <c r="D50" s="21">
        <v>2</v>
      </c>
      <c r="E50" s="21" t="s">
        <v>79</v>
      </c>
      <c r="F50" s="21">
        <v>25.956187761311199</v>
      </c>
      <c r="G50" s="21">
        <v>25.849884197796101</v>
      </c>
      <c r="H50" s="21">
        <v>20.6864147096063</v>
      </c>
    </row>
    <row r="51" spans="1:8" x14ac:dyDescent="0.25">
      <c r="A51" s="130" t="str">
        <f t="shared" si="0"/>
        <v>2035_1_2_PM</v>
      </c>
      <c r="B51" s="21">
        <v>2035</v>
      </c>
      <c r="C51" s="21">
        <v>1</v>
      </c>
      <c r="D51" s="21">
        <v>2</v>
      </c>
      <c r="E51" s="21" t="s">
        <v>78</v>
      </c>
      <c r="F51" s="21">
        <v>35.6649886764678</v>
      </c>
      <c r="G51" s="21">
        <v>34.115298523252399</v>
      </c>
      <c r="H51" s="21">
        <v>21.0554780218046</v>
      </c>
    </row>
    <row r="52" spans="1:8" x14ac:dyDescent="0.25">
      <c r="A52" s="130" t="str">
        <f t="shared" si="0"/>
        <v>2035_1_3_AM</v>
      </c>
      <c r="B52" s="21">
        <v>2035</v>
      </c>
      <c r="C52" s="21">
        <v>1</v>
      </c>
      <c r="D52" s="21">
        <v>3</v>
      </c>
      <c r="E52" s="21" t="s">
        <v>75</v>
      </c>
      <c r="F52" s="21">
        <v>22.163469095721201</v>
      </c>
      <c r="G52" s="21">
        <v>21.683354353641398</v>
      </c>
      <c r="H52" s="21">
        <v>12.680236798339299</v>
      </c>
    </row>
    <row r="53" spans="1:8" x14ac:dyDescent="0.25">
      <c r="A53" s="130" t="str">
        <f t="shared" si="0"/>
        <v>2035_1_3_EA</v>
      </c>
      <c r="B53" s="21">
        <v>2035</v>
      </c>
      <c r="C53" s="21">
        <v>1</v>
      </c>
      <c r="D53" s="21">
        <v>3</v>
      </c>
      <c r="E53" s="21" t="s">
        <v>69</v>
      </c>
      <c r="F53" s="21">
        <v>21.9526972058678</v>
      </c>
      <c r="G53" s="21">
        <v>21.928177118075102</v>
      </c>
      <c r="H53" s="21">
        <v>16.033408319486199</v>
      </c>
    </row>
    <row r="54" spans="1:8" x14ac:dyDescent="0.25">
      <c r="A54" s="130" t="str">
        <f t="shared" si="0"/>
        <v>2035_1_3_MD</v>
      </c>
      <c r="B54" s="21">
        <v>2035</v>
      </c>
      <c r="C54" s="21">
        <v>1</v>
      </c>
      <c r="D54" s="21">
        <v>3</v>
      </c>
      <c r="E54" s="21" t="s">
        <v>77</v>
      </c>
      <c r="F54" s="21">
        <v>20.801021792712199</v>
      </c>
      <c r="G54" s="21">
        <v>20.7175476165764</v>
      </c>
      <c r="H54" s="21">
        <v>12.554854566382399</v>
      </c>
    </row>
    <row r="55" spans="1:8" x14ac:dyDescent="0.25">
      <c r="A55" s="130" t="str">
        <f t="shared" si="0"/>
        <v>2035_1_3_NT</v>
      </c>
      <c r="B55" s="21">
        <v>2035</v>
      </c>
      <c r="C55" s="21">
        <v>1</v>
      </c>
      <c r="D55" s="21">
        <v>3</v>
      </c>
      <c r="E55" s="21" t="s">
        <v>79</v>
      </c>
      <c r="F55" s="21">
        <v>20.121330150993298</v>
      </c>
      <c r="G55" s="21">
        <v>20.102200560012101</v>
      </c>
      <c r="H55" s="21">
        <v>14.0265154945004</v>
      </c>
    </row>
    <row r="56" spans="1:8" x14ac:dyDescent="0.25">
      <c r="A56" s="130" t="str">
        <f t="shared" si="0"/>
        <v>2035_1_3_PM</v>
      </c>
      <c r="B56" s="21">
        <v>2035</v>
      </c>
      <c r="C56" s="21">
        <v>1</v>
      </c>
      <c r="D56" s="21">
        <v>3</v>
      </c>
      <c r="E56" s="21" t="s">
        <v>78</v>
      </c>
      <c r="F56" s="21">
        <v>27.633560901430599</v>
      </c>
      <c r="G56" s="21">
        <v>26.989181013370299</v>
      </c>
      <c r="H56" s="21">
        <v>14.7830534662069</v>
      </c>
    </row>
    <row r="57" spans="1:8" x14ac:dyDescent="0.25">
      <c r="A57" s="130" t="str">
        <f t="shared" si="0"/>
        <v>2035_1_4_AM</v>
      </c>
      <c r="B57" s="21">
        <v>2035</v>
      </c>
      <c r="C57" s="21">
        <v>1</v>
      </c>
      <c r="D57" s="21">
        <v>4</v>
      </c>
      <c r="E57" s="21" t="s">
        <v>75</v>
      </c>
      <c r="F57" s="21">
        <v>29.485098356410699</v>
      </c>
      <c r="G57" s="21">
        <v>29.172578857762598</v>
      </c>
      <c r="H57" s="21">
        <v>16.298585230259398</v>
      </c>
    </row>
    <row r="58" spans="1:8" x14ac:dyDescent="0.25">
      <c r="A58" s="130" t="str">
        <f t="shared" si="0"/>
        <v>2035_1_4_EA</v>
      </c>
      <c r="B58" s="21">
        <v>2035</v>
      </c>
      <c r="C58" s="21">
        <v>1</v>
      </c>
      <c r="D58" s="21">
        <v>4</v>
      </c>
      <c r="E58" s="21" t="s">
        <v>69</v>
      </c>
      <c r="F58" s="21">
        <v>28.835925364524702</v>
      </c>
      <c r="G58" s="21">
        <v>28.772428617363801</v>
      </c>
      <c r="H58" s="21">
        <v>21.868764413101299</v>
      </c>
    </row>
    <row r="59" spans="1:8" x14ac:dyDescent="0.25">
      <c r="A59" s="130" t="str">
        <f t="shared" si="0"/>
        <v>2035_1_4_MD</v>
      </c>
      <c r="B59" s="21">
        <v>2035</v>
      </c>
      <c r="C59" s="21">
        <v>1</v>
      </c>
      <c r="D59" s="21">
        <v>4</v>
      </c>
      <c r="E59" s="21" t="s">
        <v>77</v>
      </c>
      <c r="F59" s="21">
        <v>24.363609396005501</v>
      </c>
      <c r="G59" s="21">
        <v>24.017827807902499</v>
      </c>
      <c r="H59" s="21">
        <v>14.6025930807542</v>
      </c>
    </row>
    <row r="60" spans="1:8" x14ac:dyDescent="0.25">
      <c r="A60" s="130" t="str">
        <f t="shared" si="0"/>
        <v>2035_1_4_NT</v>
      </c>
      <c r="B60" s="21">
        <v>2035</v>
      </c>
      <c r="C60" s="21">
        <v>1</v>
      </c>
      <c r="D60" s="21">
        <v>4</v>
      </c>
      <c r="E60" s="21" t="s">
        <v>79</v>
      </c>
      <c r="F60" s="21">
        <v>23.016618587333401</v>
      </c>
      <c r="G60" s="21">
        <v>22.956077579489001</v>
      </c>
      <c r="H60" s="21">
        <v>17.187142812728801</v>
      </c>
    </row>
    <row r="61" spans="1:8" x14ac:dyDescent="0.25">
      <c r="A61" s="130" t="str">
        <f t="shared" si="0"/>
        <v>2035_1_4_PM</v>
      </c>
      <c r="B61" s="21">
        <v>2035</v>
      </c>
      <c r="C61" s="21">
        <v>1</v>
      </c>
      <c r="D61" s="21">
        <v>4</v>
      </c>
      <c r="E61" s="21" t="s">
        <v>78</v>
      </c>
      <c r="F61" s="21">
        <v>31.853727537906899</v>
      </c>
      <c r="G61" s="21">
        <v>31.103216813073999</v>
      </c>
      <c r="H61" s="21">
        <v>17.029268561591</v>
      </c>
    </row>
    <row r="62" spans="1:8" x14ac:dyDescent="0.25">
      <c r="A62" s="130" t="str">
        <f t="shared" si="0"/>
        <v>2035_1_5_AM</v>
      </c>
      <c r="B62" s="21">
        <v>2035</v>
      </c>
      <c r="C62" s="21">
        <v>1</v>
      </c>
      <c r="D62" s="21">
        <v>5</v>
      </c>
      <c r="E62" s="21" t="s">
        <v>75</v>
      </c>
      <c r="F62" s="21">
        <v>30.592217399638301</v>
      </c>
      <c r="G62" s="21">
        <v>28.247478204965098</v>
      </c>
      <c r="H62" s="21">
        <v>16.510930809987101</v>
      </c>
    </row>
    <row r="63" spans="1:8" x14ac:dyDescent="0.25">
      <c r="A63" s="130" t="str">
        <f t="shared" si="0"/>
        <v>2035_1_5_EA</v>
      </c>
      <c r="B63" s="21">
        <v>2035</v>
      </c>
      <c r="C63" s="21">
        <v>1</v>
      </c>
      <c r="D63" s="21">
        <v>5</v>
      </c>
      <c r="E63" s="21" t="s">
        <v>69</v>
      </c>
      <c r="F63" s="21">
        <v>26.7228687003213</v>
      </c>
      <c r="G63" s="21">
        <v>26.5005834060334</v>
      </c>
      <c r="H63" s="21">
        <v>20.380405941708499</v>
      </c>
    </row>
    <row r="64" spans="1:8" x14ac:dyDescent="0.25">
      <c r="A64" s="130" t="str">
        <f t="shared" si="0"/>
        <v>2035_1_5_MD</v>
      </c>
      <c r="B64" s="21">
        <v>2035</v>
      </c>
      <c r="C64" s="21">
        <v>1</v>
      </c>
      <c r="D64" s="21">
        <v>5</v>
      </c>
      <c r="E64" s="21" t="s">
        <v>77</v>
      </c>
      <c r="F64" s="21">
        <v>25.892351724033102</v>
      </c>
      <c r="G64" s="21">
        <v>24.347149613787401</v>
      </c>
      <c r="H64" s="21">
        <v>15.0410856295043</v>
      </c>
    </row>
    <row r="65" spans="1:8" x14ac:dyDescent="0.25">
      <c r="A65" s="130" t="str">
        <f t="shared" si="0"/>
        <v>2035_1_5_NT</v>
      </c>
      <c r="B65" s="21">
        <v>2035</v>
      </c>
      <c r="C65" s="21">
        <v>1</v>
      </c>
      <c r="D65" s="21">
        <v>5</v>
      </c>
      <c r="E65" s="21" t="s">
        <v>79</v>
      </c>
      <c r="F65" s="21">
        <v>24.392371333168199</v>
      </c>
      <c r="G65" s="21">
        <v>24.259144245126102</v>
      </c>
      <c r="H65" s="21">
        <v>17.942505127261601</v>
      </c>
    </row>
    <row r="66" spans="1:8" x14ac:dyDescent="0.25">
      <c r="A66" s="130" t="str">
        <f t="shared" si="0"/>
        <v>2035_1_5_PM</v>
      </c>
      <c r="B66" s="21">
        <v>2035</v>
      </c>
      <c r="C66" s="21">
        <v>1</v>
      </c>
      <c r="D66" s="21">
        <v>5</v>
      </c>
      <c r="E66" s="21" t="s">
        <v>78</v>
      </c>
      <c r="F66" s="21">
        <v>36.260135602091403</v>
      </c>
      <c r="G66" s="21">
        <v>30.831902662032402</v>
      </c>
      <c r="H66" s="21">
        <v>18.0077484496124</v>
      </c>
    </row>
    <row r="67" spans="1:8" x14ac:dyDescent="0.25">
      <c r="A67" s="130" t="str">
        <f t="shared" ref="A67:A130" si="1">B67&amp;"_"&amp;C67&amp;"_"&amp;D67&amp;"_"&amp;E67</f>
        <v>2035_1_6_AM</v>
      </c>
      <c r="B67" s="21">
        <v>2035</v>
      </c>
      <c r="C67" s="21">
        <v>1</v>
      </c>
      <c r="D67" s="21">
        <v>6</v>
      </c>
      <c r="E67" s="21" t="s">
        <v>75</v>
      </c>
      <c r="F67" s="21">
        <v>63.165069180705501</v>
      </c>
      <c r="G67" s="21">
        <v>62.865035294625699</v>
      </c>
      <c r="H67" s="21">
        <v>47.595690648047899</v>
      </c>
    </row>
    <row r="68" spans="1:8" x14ac:dyDescent="0.25">
      <c r="A68" s="130" t="str">
        <f t="shared" si="1"/>
        <v>2035_1_6_EA</v>
      </c>
      <c r="B68" s="21">
        <v>2035</v>
      </c>
      <c r="C68" s="21">
        <v>1</v>
      </c>
      <c r="D68" s="21">
        <v>6</v>
      </c>
      <c r="E68" s="21" t="s">
        <v>69</v>
      </c>
      <c r="F68" s="21">
        <v>49.115077667236299</v>
      </c>
      <c r="G68" s="21">
        <v>49.089040832519501</v>
      </c>
      <c r="H68" s="21">
        <v>39.194710769653298</v>
      </c>
    </row>
    <row r="69" spans="1:8" x14ac:dyDescent="0.25">
      <c r="A69" s="130" t="str">
        <f t="shared" si="1"/>
        <v>2035_1_6_MD</v>
      </c>
      <c r="B69" s="21">
        <v>2035</v>
      </c>
      <c r="C69" s="21">
        <v>1</v>
      </c>
      <c r="D69" s="21">
        <v>6</v>
      </c>
      <c r="E69" s="21" t="s">
        <v>77</v>
      </c>
      <c r="F69" s="21">
        <v>69.820064607770703</v>
      </c>
      <c r="G69" s="21">
        <v>69.658584402212199</v>
      </c>
      <c r="H69" s="21">
        <v>53.609001824570697</v>
      </c>
    </row>
    <row r="70" spans="1:8" x14ac:dyDescent="0.25">
      <c r="A70" s="130" t="str">
        <f t="shared" si="1"/>
        <v>2035_1_6_NT</v>
      </c>
      <c r="B70" s="21">
        <v>2035</v>
      </c>
      <c r="C70" s="21">
        <v>1</v>
      </c>
      <c r="D70" s="21">
        <v>6</v>
      </c>
      <c r="E70" s="21" t="s">
        <v>79</v>
      </c>
      <c r="F70" s="21">
        <v>69.868183923724999</v>
      </c>
      <c r="G70" s="21">
        <v>69.858592734206198</v>
      </c>
      <c r="H70" s="21">
        <v>56.889475407305603</v>
      </c>
    </row>
    <row r="71" spans="1:8" x14ac:dyDescent="0.25">
      <c r="A71" s="130" t="str">
        <f t="shared" si="1"/>
        <v>2035_1_6_PM</v>
      </c>
      <c r="B71" s="21">
        <v>2035</v>
      </c>
      <c r="C71" s="21">
        <v>1</v>
      </c>
      <c r="D71" s="21">
        <v>6</v>
      </c>
      <c r="E71" s="21" t="s">
        <v>78</v>
      </c>
      <c r="F71" s="21">
        <v>78.588194713782997</v>
      </c>
      <c r="G71" s="21">
        <v>77.604608134434301</v>
      </c>
      <c r="H71" s="21">
        <v>54.9345860324811</v>
      </c>
    </row>
    <row r="72" spans="1:8" x14ac:dyDescent="0.25">
      <c r="A72" s="130" t="str">
        <f t="shared" si="1"/>
        <v>2035_2_0_AM</v>
      </c>
      <c r="B72" s="21">
        <v>2035</v>
      </c>
      <c r="C72" s="21">
        <v>2</v>
      </c>
      <c r="D72" s="21">
        <v>0</v>
      </c>
      <c r="E72" s="21" t="s">
        <v>75</v>
      </c>
      <c r="F72" s="21">
        <v>24.094672502387098</v>
      </c>
      <c r="G72" s="21">
        <v>21.8941330208769</v>
      </c>
      <c r="H72" s="21">
        <v>11.066738706317899</v>
      </c>
    </row>
    <row r="73" spans="1:8" x14ac:dyDescent="0.25">
      <c r="A73" s="130" t="str">
        <f t="shared" si="1"/>
        <v>2035_2_0_EA</v>
      </c>
      <c r="B73" s="21">
        <v>2035</v>
      </c>
      <c r="C73" s="21">
        <v>2</v>
      </c>
      <c r="D73" s="21">
        <v>0</v>
      </c>
      <c r="E73" s="21" t="s">
        <v>69</v>
      </c>
      <c r="F73" s="21">
        <v>18.762940464352202</v>
      </c>
      <c r="G73" s="21">
        <v>18.624558153801299</v>
      </c>
      <c r="H73" s="21">
        <v>12.894014675693301</v>
      </c>
    </row>
    <row r="74" spans="1:8" x14ac:dyDescent="0.25">
      <c r="A74" s="130" t="str">
        <f t="shared" si="1"/>
        <v>2035_2_0_MD</v>
      </c>
      <c r="B74" s="21">
        <v>2035</v>
      </c>
      <c r="C74" s="21">
        <v>2</v>
      </c>
      <c r="D74" s="21">
        <v>0</v>
      </c>
      <c r="E74" s="21" t="s">
        <v>77</v>
      </c>
      <c r="F74" s="21">
        <v>16.979368313457901</v>
      </c>
      <c r="G74" s="21">
        <v>16.680559500885298</v>
      </c>
      <c r="H74" s="21">
        <v>9.2079658555352495</v>
      </c>
    </row>
    <row r="75" spans="1:8" x14ac:dyDescent="0.25">
      <c r="A75" s="130" t="str">
        <f t="shared" si="1"/>
        <v>2035_2_0_NT</v>
      </c>
      <c r="B75" s="21">
        <v>2035</v>
      </c>
      <c r="C75" s="21">
        <v>2</v>
      </c>
      <c r="D75" s="21">
        <v>0</v>
      </c>
      <c r="E75" s="21" t="s">
        <v>79</v>
      </c>
      <c r="F75" s="21">
        <v>14.1439445586619</v>
      </c>
      <c r="G75" s="21">
        <v>14.041945127493999</v>
      </c>
      <c r="H75" s="21">
        <v>8.8109105763431899</v>
      </c>
    </row>
    <row r="76" spans="1:8" x14ac:dyDescent="0.25">
      <c r="A76" s="130" t="str">
        <f t="shared" si="1"/>
        <v>2035_2_0_PM</v>
      </c>
      <c r="B76" s="21">
        <v>2035</v>
      </c>
      <c r="C76" s="21">
        <v>2</v>
      </c>
      <c r="D76" s="21">
        <v>0</v>
      </c>
      <c r="E76" s="21" t="s">
        <v>78</v>
      </c>
      <c r="F76" s="21">
        <v>17.7777605631832</v>
      </c>
      <c r="G76" s="21">
        <v>17.2707535453936</v>
      </c>
      <c r="H76" s="21">
        <v>9.5433461689602606</v>
      </c>
    </row>
    <row r="77" spans="1:8" x14ac:dyDescent="0.25">
      <c r="A77" s="130" t="str">
        <f t="shared" si="1"/>
        <v>2035_2_1_AM</v>
      </c>
      <c r="B77" s="21">
        <v>2035</v>
      </c>
      <c r="C77" s="21">
        <v>2</v>
      </c>
      <c r="D77" s="21">
        <v>1</v>
      </c>
      <c r="E77" s="21" t="s">
        <v>75</v>
      </c>
      <c r="F77" s="21">
        <v>39.609985607143599</v>
      </c>
      <c r="G77" s="21">
        <v>36.129984379357502</v>
      </c>
      <c r="H77" s="21">
        <v>21.279083315262199</v>
      </c>
    </row>
    <row r="78" spans="1:8" x14ac:dyDescent="0.25">
      <c r="A78" s="130" t="str">
        <f t="shared" si="1"/>
        <v>2035_2_1_EA</v>
      </c>
      <c r="B78" s="21">
        <v>2035</v>
      </c>
      <c r="C78" s="21">
        <v>2</v>
      </c>
      <c r="D78" s="21">
        <v>1</v>
      </c>
      <c r="E78" s="21" t="s">
        <v>69</v>
      </c>
      <c r="F78" s="21">
        <v>27.780287538274699</v>
      </c>
      <c r="G78" s="21">
        <v>27.574789754713201</v>
      </c>
      <c r="H78" s="21">
        <v>22.7563799684103</v>
      </c>
    </row>
    <row r="79" spans="1:8" x14ac:dyDescent="0.25">
      <c r="A79" s="130" t="str">
        <f t="shared" si="1"/>
        <v>2035_2_1_MD</v>
      </c>
      <c r="B79" s="21">
        <v>2035</v>
      </c>
      <c r="C79" s="21">
        <v>2</v>
      </c>
      <c r="D79" s="21">
        <v>1</v>
      </c>
      <c r="E79" s="21" t="s">
        <v>77</v>
      </c>
      <c r="F79" s="21">
        <v>29.0766037381951</v>
      </c>
      <c r="G79" s="21">
        <v>28.648714832043702</v>
      </c>
      <c r="H79" s="21">
        <v>19.930066182207302</v>
      </c>
    </row>
    <row r="80" spans="1:8" x14ac:dyDescent="0.25">
      <c r="A80" s="130" t="str">
        <f t="shared" si="1"/>
        <v>2035_2_1_NT</v>
      </c>
      <c r="B80" s="21">
        <v>2035</v>
      </c>
      <c r="C80" s="21">
        <v>2</v>
      </c>
      <c r="D80" s="21">
        <v>1</v>
      </c>
      <c r="E80" s="21" t="s">
        <v>79</v>
      </c>
      <c r="F80" s="21">
        <v>25.162776504157101</v>
      </c>
      <c r="G80" s="21">
        <v>24.960429043516701</v>
      </c>
      <c r="H80" s="21">
        <v>20.346672612227302</v>
      </c>
    </row>
    <row r="81" spans="1:8" x14ac:dyDescent="0.25">
      <c r="A81" s="130" t="str">
        <f t="shared" si="1"/>
        <v>2035_2_1_PM</v>
      </c>
      <c r="B81" s="21">
        <v>2035</v>
      </c>
      <c r="C81" s="21">
        <v>2</v>
      </c>
      <c r="D81" s="21">
        <v>1</v>
      </c>
      <c r="E81" s="21" t="s">
        <v>78</v>
      </c>
      <c r="F81" s="21">
        <v>29.6600497771954</v>
      </c>
      <c r="G81" s="21">
        <v>28.966114475585101</v>
      </c>
      <c r="H81" s="21">
        <v>20.405680028821699</v>
      </c>
    </row>
    <row r="82" spans="1:8" x14ac:dyDescent="0.25">
      <c r="A82" s="130" t="str">
        <f t="shared" si="1"/>
        <v>2035_2_2_AM</v>
      </c>
      <c r="B82" s="21">
        <v>2035</v>
      </c>
      <c r="C82" s="21">
        <v>2</v>
      </c>
      <c r="D82" s="21">
        <v>2</v>
      </c>
      <c r="E82" s="21" t="s">
        <v>75</v>
      </c>
      <c r="F82" s="21">
        <v>8.7906652683949904</v>
      </c>
      <c r="G82" s="21">
        <v>8.5540578680964607</v>
      </c>
      <c r="H82" s="21">
        <v>3.2409129887358601</v>
      </c>
    </row>
    <row r="83" spans="1:8" x14ac:dyDescent="0.25">
      <c r="A83" s="130" t="str">
        <f t="shared" si="1"/>
        <v>2035_2_2_EA</v>
      </c>
      <c r="B83" s="21">
        <v>2035</v>
      </c>
      <c r="C83" s="21">
        <v>2</v>
      </c>
      <c r="D83" s="21">
        <v>2</v>
      </c>
      <c r="E83" s="21" t="s">
        <v>69</v>
      </c>
      <c r="F83" s="21">
        <v>9.0877775224570705</v>
      </c>
      <c r="G83" s="21">
        <v>8.8397945874345503</v>
      </c>
      <c r="H83" s="21">
        <v>4.53094428192433</v>
      </c>
    </row>
    <row r="84" spans="1:8" x14ac:dyDescent="0.25">
      <c r="A84" s="130" t="str">
        <f t="shared" si="1"/>
        <v>2035_2_2_MD</v>
      </c>
      <c r="B84" s="21">
        <v>2035</v>
      </c>
      <c r="C84" s="21">
        <v>2</v>
      </c>
      <c r="D84" s="21">
        <v>2</v>
      </c>
      <c r="E84" s="21" t="s">
        <v>77</v>
      </c>
      <c r="F84" s="21">
        <v>7.6871015419891897</v>
      </c>
      <c r="G84" s="21">
        <v>7.57331878259855</v>
      </c>
      <c r="H84" s="21">
        <v>2.9968919929643301</v>
      </c>
    </row>
    <row r="85" spans="1:8" x14ac:dyDescent="0.25">
      <c r="A85" s="130" t="str">
        <f t="shared" si="1"/>
        <v>2035_2_2_NT</v>
      </c>
      <c r="B85" s="21">
        <v>2035</v>
      </c>
      <c r="C85" s="21">
        <v>2</v>
      </c>
      <c r="D85" s="21">
        <v>2</v>
      </c>
      <c r="E85" s="21" t="s">
        <v>79</v>
      </c>
      <c r="F85" s="21">
        <v>6.7025958646324799</v>
      </c>
      <c r="G85" s="21">
        <v>6.6296150387162998</v>
      </c>
      <c r="H85" s="21">
        <v>3.05330077434949</v>
      </c>
    </row>
    <row r="86" spans="1:8" x14ac:dyDescent="0.25">
      <c r="A86" s="130" t="str">
        <f t="shared" si="1"/>
        <v>2035_2_2_PM</v>
      </c>
      <c r="B86" s="21">
        <v>2035</v>
      </c>
      <c r="C86" s="21">
        <v>2</v>
      </c>
      <c r="D86" s="21">
        <v>2</v>
      </c>
      <c r="E86" s="21" t="s">
        <v>78</v>
      </c>
      <c r="F86" s="21">
        <v>8.59715819895351</v>
      </c>
      <c r="G86" s="21">
        <v>8.3997968092405895</v>
      </c>
      <c r="H86" s="21">
        <v>3.2639583240544301</v>
      </c>
    </row>
    <row r="87" spans="1:8" x14ac:dyDescent="0.25">
      <c r="A87" s="130" t="str">
        <f t="shared" si="1"/>
        <v>2035_2_3_AM</v>
      </c>
      <c r="B87" s="21">
        <v>2035</v>
      </c>
      <c r="C87" s="21">
        <v>2</v>
      </c>
      <c r="D87" s="21">
        <v>3</v>
      </c>
      <c r="E87" s="21" t="s">
        <v>75</v>
      </c>
      <c r="F87" s="21">
        <v>29.1321172259285</v>
      </c>
      <c r="G87" s="21">
        <v>23.711241101229099</v>
      </c>
      <c r="H87" s="21">
        <v>15.166307322152999</v>
      </c>
    </row>
    <row r="88" spans="1:8" x14ac:dyDescent="0.25">
      <c r="A88" s="130" t="str">
        <f t="shared" si="1"/>
        <v>2035_2_3_EA</v>
      </c>
      <c r="B88" s="21">
        <v>2035</v>
      </c>
      <c r="C88" s="21">
        <v>2</v>
      </c>
      <c r="D88" s="21">
        <v>3</v>
      </c>
      <c r="E88" s="21" t="s">
        <v>69</v>
      </c>
      <c r="F88" s="21">
        <v>25.9226124016947</v>
      </c>
      <c r="G88" s="21">
        <v>23.746892679223102</v>
      </c>
      <c r="H88" s="21">
        <v>18.4759627779145</v>
      </c>
    </row>
    <row r="89" spans="1:8" x14ac:dyDescent="0.25">
      <c r="A89" s="130" t="str">
        <f t="shared" si="1"/>
        <v>2035_2_3_MD</v>
      </c>
      <c r="B89" s="21">
        <v>2035</v>
      </c>
      <c r="C89" s="21">
        <v>2</v>
      </c>
      <c r="D89" s="21">
        <v>3</v>
      </c>
      <c r="E89" s="21" t="s">
        <v>77</v>
      </c>
      <c r="F89" s="21">
        <v>22.173513251446401</v>
      </c>
      <c r="G89" s="21">
        <v>19.927493686096501</v>
      </c>
      <c r="H89" s="21">
        <v>12.7595987895492</v>
      </c>
    </row>
    <row r="90" spans="1:8" x14ac:dyDescent="0.25">
      <c r="A90" s="130" t="str">
        <f t="shared" si="1"/>
        <v>2035_2_3_NT</v>
      </c>
      <c r="B90" s="21">
        <v>2035</v>
      </c>
      <c r="C90" s="21">
        <v>2</v>
      </c>
      <c r="D90" s="21">
        <v>3</v>
      </c>
      <c r="E90" s="21" t="s">
        <v>79</v>
      </c>
      <c r="F90" s="21">
        <v>20.016515620901298</v>
      </c>
      <c r="G90" s="21">
        <v>18.653110387090098</v>
      </c>
      <c r="H90" s="21">
        <v>13.1890907493545</v>
      </c>
    </row>
    <row r="91" spans="1:8" x14ac:dyDescent="0.25">
      <c r="A91" s="130" t="str">
        <f t="shared" si="1"/>
        <v>2035_2_3_PM</v>
      </c>
      <c r="B91" s="21">
        <v>2035</v>
      </c>
      <c r="C91" s="21">
        <v>2</v>
      </c>
      <c r="D91" s="21">
        <v>3</v>
      </c>
      <c r="E91" s="21" t="s">
        <v>78</v>
      </c>
      <c r="F91" s="21">
        <v>24.189754707551899</v>
      </c>
      <c r="G91" s="21">
        <v>21.766332387564901</v>
      </c>
      <c r="H91" s="21">
        <v>13.6992584752401</v>
      </c>
    </row>
    <row r="92" spans="1:8" x14ac:dyDescent="0.25">
      <c r="A92" s="130" t="str">
        <f t="shared" si="1"/>
        <v>2035_2_4_AM</v>
      </c>
      <c r="B92" s="21">
        <v>2035</v>
      </c>
      <c r="C92" s="21">
        <v>2</v>
      </c>
      <c r="D92" s="21">
        <v>4</v>
      </c>
      <c r="E92" s="21" t="s">
        <v>75</v>
      </c>
      <c r="F92" s="21">
        <v>61.610606474469797</v>
      </c>
      <c r="G92" s="21">
        <v>57.956524826759498</v>
      </c>
      <c r="H92" s="21">
        <v>41.187494551488598</v>
      </c>
    </row>
    <row r="93" spans="1:8" x14ac:dyDescent="0.25">
      <c r="A93" s="130" t="str">
        <f t="shared" si="1"/>
        <v>2035_2_4_EA</v>
      </c>
      <c r="B93" s="21">
        <v>2035</v>
      </c>
      <c r="C93" s="21">
        <v>2</v>
      </c>
      <c r="D93" s="21">
        <v>4</v>
      </c>
      <c r="E93" s="21" t="s">
        <v>69</v>
      </c>
      <c r="F93" s="21">
        <v>47.789530269536399</v>
      </c>
      <c r="G93" s="21">
        <v>47.736902385082097</v>
      </c>
      <c r="H93" s="21">
        <v>42.355695175121497</v>
      </c>
    </row>
    <row r="94" spans="1:8" x14ac:dyDescent="0.25">
      <c r="A94" s="130" t="str">
        <f t="shared" si="1"/>
        <v>2035_2_4_MD</v>
      </c>
      <c r="B94" s="21">
        <v>2035</v>
      </c>
      <c r="C94" s="21">
        <v>2</v>
      </c>
      <c r="D94" s="21">
        <v>4</v>
      </c>
      <c r="E94" s="21" t="s">
        <v>77</v>
      </c>
      <c r="F94" s="21">
        <v>56.193160035180298</v>
      </c>
      <c r="G94" s="21">
        <v>55.214039130289002</v>
      </c>
      <c r="H94" s="21">
        <v>43.3865298818369</v>
      </c>
    </row>
    <row r="95" spans="1:8" x14ac:dyDescent="0.25">
      <c r="A95" s="130" t="str">
        <f t="shared" si="1"/>
        <v>2035_2_4_NT</v>
      </c>
      <c r="B95" s="21">
        <v>2035</v>
      </c>
      <c r="C95" s="21">
        <v>2</v>
      </c>
      <c r="D95" s="21">
        <v>4</v>
      </c>
      <c r="E95" s="21" t="s">
        <v>79</v>
      </c>
      <c r="F95" s="21">
        <v>52.117473337909999</v>
      </c>
      <c r="G95" s="21">
        <v>52.068904121323399</v>
      </c>
      <c r="H95" s="21">
        <v>46.601301982615297</v>
      </c>
    </row>
    <row r="96" spans="1:8" x14ac:dyDescent="0.25">
      <c r="A96" s="130" t="str">
        <f t="shared" si="1"/>
        <v>2035_2_4_PM</v>
      </c>
      <c r="B96" s="21">
        <v>2035</v>
      </c>
      <c r="C96" s="21">
        <v>2</v>
      </c>
      <c r="D96" s="21">
        <v>4</v>
      </c>
      <c r="E96" s="21" t="s">
        <v>78</v>
      </c>
      <c r="F96" s="21">
        <v>60.327773872328699</v>
      </c>
      <c r="G96" s="21">
        <v>59.761762884253102</v>
      </c>
      <c r="H96" s="21">
        <v>44.899439396302398</v>
      </c>
    </row>
    <row r="97" spans="1:8" x14ac:dyDescent="0.25">
      <c r="A97" s="130" t="str">
        <f t="shared" si="1"/>
        <v>2035_2_5_AM</v>
      </c>
      <c r="B97" s="21">
        <v>2035</v>
      </c>
      <c r="C97" s="21">
        <v>2</v>
      </c>
      <c r="D97" s="21">
        <v>5</v>
      </c>
      <c r="E97" s="21" t="s">
        <v>75</v>
      </c>
      <c r="F97" s="21">
        <v>60.166456804930696</v>
      </c>
      <c r="G97" s="21">
        <v>54.492298868776302</v>
      </c>
      <c r="H97" s="21">
        <v>43.087446817005002</v>
      </c>
    </row>
    <row r="98" spans="1:8" x14ac:dyDescent="0.25">
      <c r="A98" s="130" t="str">
        <f t="shared" si="1"/>
        <v>2035_2_5_EA</v>
      </c>
      <c r="B98" s="21">
        <v>2035</v>
      </c>
      <c r="C98" s="21">
        <v>2</v>
      </c>
      <c r="D98" s="21">
        <v>5</v>
      </c>
      <c r="E98" s="21" t="s">
        <v>69</v>
      </c>
      <c r="F98" s="21">
        <v>47.614032518296</v>
      </c>
      <c r="G98" s="21">
        <v>46.747874101002999</v>
      </c>
      <c r="H98" s="21">
        <v>43.537751697358601</v>
      </c>
    </row>
    <row r="99" spans="1:8" x14ac:dyDescent="0.25">
      <c r="A99" s="130" t="str">
        <f t="shared" si="1"/>
        <v>2035_2_5_MD</v>
      </c>
      <c r="B99" s="21">
        <v>2035</v>
      </c>
      <c r="C99" s="21">
        <v>2</v>
      </c>
      <c r="D99" s="21">
        <v>5</v>
      </c>
      <c r="E99" s="21" t="s">
        <v>77</v>
      </c>
      <c r="F99" s="21">
        <v>57.086696669372202</v>
      </c>
      <c r="G99" s="21">
        <v>53.481331462748599</v>
      </c>
      <c r="H99" s="21">
        <v>45.158286975838301</v>
      </c>
    </row>
    <row r="100" spans="1:8" x14ac:dyDescent="0.25">
      <c r="A100" s="130" t="str">
        <f t="shared" si="1"/>
        <v>2035_2_5_NT</v>
      </c>
      <c r="B100" s="21">
        <v>2035</v>
      </c>
      <c r="C100" s="21">
        <v>2</v>
      </c>
      <c r="D100" s="21">
        <v>5</v>
      </c>
      <c r="E100" s="21" t="s">
        <v>79</v>
      </c>
      <c r="F100" s="21">
        <v>53.3310838282503</v>
      </c>
      <c r="G100" s="21">
        <v>52.533298492431598</v>
      </c>
      <c r="H100" s="21">
        <v>48.143552799098501</v>
      </c>
    </row>
    <row r="101" spans="1:8" x14ac:dyDescent="0.25">
      <c r="A101" s="130" t="str">
        <f t="shared" si="1"/>
        <v>2035_2_5_PM</v>
      </c>
      <c r="B101" s="21">
        <v>2035</v>
      </c>
      <c r="C101" s="21">
        <v>2</v>
      </c>
      <c r="D101" s="21">
        <v>5</v>
      </c>
      <c r="E101" s="21" t="s">
        <v>78</v>
      </c>
      <c r="F101" s="21">
        <v>60.084004436694798</v>
      </c>
      <c r="G101" s="21">
        <v>54.223105119795498</v>
      </c>
      <c r="H101" s="21">
        <v>45.588306618268099</v>
      </c>
    </row>
    <row r="102" spans="1:8" x14ac:dyDescent="0.25">
      <c r="A102" s="130" t="str">
        <f t="shared" si="1"/>
        <v>2035_2_6_AM</v>
      </c>
      <c r="B102" s="21">
        <v>2035</v>
      </c>
      <c r="C102" s="21">
        <v>2</v>
      </c>
      <c r="D102" s="21">
        <v>6</v>
      </c>
      <c r="E102" s="21" t="s">
        <v>75</v>
      </c>
      <c r="F102" s="21">
        <v>58.376065349578901</v>
      </c>
      <c r="G102" s="21">
        <v>56.322006638844798</v>
      </c>
      <c r="H102" s="21">
        <v>43.787665541966803</v>
      </c>
    </row>
    <row r="103" spans="1:8" x14ac:dyDescent="0.25">
      <c r="A103" s="130" t="str">
        <f t="shared" si="1"/>
        <v>2035_2_6_EA</v>
      </c>
      <c r="B103" s="21">
        <v>2035</v>
      </c>
      <c r="C103" s="21">
        <v>2</v>
      </c>
      <c r="D103" s="21">
        <v>6</v>
      </c>
      <c r="E103" s="21" t="s">
        <v>69</v>
      </c>
      <c r="F103" s="21">
        <v>47.427469090053002</v>
      </c>
      <c r="G103" s="21">
        <v>44.776378086634999</v>
      </c>
      <c r="H103" s="21">
        <v>36.388761084420302</v>
      </c>
    </row>
    <row r="104" spans="1:8" x14ac:dyDescent="0.25">
      <c r="A104" s="130" t="str">
        <f t="shared" si="1"/>
        <v>2035_2_6_MD</v>
      </c>
      <c r="B104" s="21">
        <v>2035</v>
      </c>
      <c r="C104" s="21">
        <v>2</v>
      </c>
      <c r="D104" s="21">
        <v>6</v>
      </c>
      <c r="E104" s="21" t="s">
        <v>77</v>
      </c>
      <c r="F104" s="21">
        <v>59.0494564382523</v>
      </c>
      <c r="G104" s="21">
        <v>58.1604996271084</v>
      </c>
      <c r="H104" s="21">
        <v>45.166796951096302</v>
      </c>
    </row>
    <row r="105" spans="1:8" x14ac:dyDescent="0.25">
      <c r="A105" s="130" t="str">
        <f t="shared" si="1"/>
        <v>2035_2_6_NT</v>
      </c>
      <c r="B105" s="21">
        <v>2035</v>
      </c>
      <c r="C105" s="21">
        <v>2</v>
      </c>
      <c r="D105" s="21">
        <v>6</v>
      </c>
      <c r="E105" s="21" t="s">
        <v>79</v>
      </c>
      <c r="F105" s="21">
        <v>65.796402297622905</v>
      </c>
      <c r="G105" s="21">
        <v>65.172672451501597</v>
      </c>
      <c r="H105" s="21">
        <v>54.048020785978501</v>
      </c>
    </row>
    <row r="106" spans="1:8" x14ac:dyDescent="0.25">
      <c r="A106" s="130" t="str">
        <f t="shared" si="1"/>
        <v>2035_2_6_PM</v>
      </c>
      <c r="B106" s="21">
        <v>2035</v>
      </c>
      <c r="C106" s="21">
        <v>2</v>
      </c>
      <c r="D106" s="21">
        <v>6</v>
      </c>
      <c r="E106" s="21" t="s">
        <v>78</v>
      </c>
      <c r="F106" s="21">
        <v>64.266456026887695</v>
      </c>
      <c r="G106" s="21">
        <v>63.070927276120202</v>
      </c>
      <c r="H106" s="21">
        <v>48.840395247987402</v>
      </c>
    </row>
    <row r="107" spans="1:8" x14ac:dyDescent="0.25">
      <c r="A107" s="130" t="str">
        <f t="shared" si="1"/>
        <v>2035_3_0_AM</v>
      </c>
      <c r="B107" s="21">
        <v>2035</v>
      </c>
      <c r="C107" s="21">
        <v>3</v>
      </c>
      <c r="D107" s="21">
        <v>0</v>
      </c>
      <c r="E107" s="21" t="s">
        <v>75</v>
      </c>
      <c r="F107" s="21">
        <v>20.830225468259101</v>
      </c>
      <c r="G107" s="21">
        <v>20.613372942199</v>
      </c>
      <c r="H107" s="21">
        <v>10.705554315312201</v>
      </c>
    </row>
    <row r="108" spans="1:8" x14ac:dyDescent="0.25">
      <c r="A108" s="130" t="str">
        <f t="shared" si="1"/>
        <v>2035_3_0_EA</v>
      </c>
      <c r="B108" s="21">
        <v>2035</v>
      </c>
      <c r="C108" s="21">
        <v>3</v>
      </c>
      <c r="D108" s="21">
        <v>0</v>
      </c>
      <c r="E108" s="21" t="s">
        <v>69</v>
      </c>
      <c r="F108" s="21">
        <v>20.114703990223699</v>
      </c>
      <c r="G108" s="21">
        <v>20.087205231240901</v>
      </c>
      <c r="H108" s="21">
        <v>14.2720094189874</v>
      </c>
    </row>
    <row r="109" spans="1:8" x14ac:dyDescent="0.25">
      <c r="A109" s="130" t="str">
        <f t="shared" si="1"/>
        <v>2035_3_0_MD</v>
      </c>
      <c r="B109" s="21">
        <v>2035</v>
      </c>
      <c r="C109" s="21">
        <v>3</v>
      </c>
      <c r="D109" s="21">
        <v>0</v>
      </c>
      <c r="E109" s="21" t="s">
        <v>77</v>
      </c>
      <c r="F109" s="21">
        <v>16.015004050535101</v>
      </c>
      <c r="G109" s="21">
        <v>15.982150854627999</v>
      </c>
      <c r="H109" s="21">
        <v>8.7573270465982205</v>
      </c>
    </row>
    <row r="110" spans="1:8" x14ac:dyDescent="0.25">
      <c r="A110" s="130" t="str">
        <f t="shared" si="1"/>
        <v>2035_3_0_NT</v>
      </c>
      <c r="B110" s="21">
        <v>2035</v>
      </c>
      <c r="C110" s="21">
        <v>3</v>
      </c>
      <c r="D110" s="21">
        <v>0</v>
      </c>
      <c r="E110" s="21" t="s">
        <v>79</v>
      </c>
      <c r="F110" s="21">
        <v>13.437168581732999</v>
      </c>
      <c r="G110" s="21">
        <v>13.429083115027399</v>
      </c>
      <c r="H110" s="21">
        <v>8.2322776751933393</v>
      </c>
    </row>
    <row r="111" spans="1:8" x14ac:dyDescent="0.25">
      <c r="A111" s="130" t="str">
        <f t="shared" si="1"/>
        <v>2035_3_0_PM</v>
      </c>
      <c r="B111" s="21">
        <v>2035</v>
      </c>
      <c r="C111" s="21">
        <v>3</v>
      </c>
      <c r="D111" s="21">
        <v>0</v>
      </c>
      <c r="E111" s="21" t="s">
        <v>78</v>
      </c>
      <c r="F111" s="21">
        <v>17.0488771255926</v>
      </c>
      <c r="G111" s="21">
        <v>17.008858700620401</v>
      </c>
      <c r="H111" s="21">
        <v>9.0548961896394893</v>
      </c>
    </row>
    <row r="112" spans="1:8" x14ac:dyDescent="0.25">
      <c r="A112" s="130" t="str">
        <f t="shared" si="1"/>
        <v>2035_3_1_AM</v>
      </c>
      <c r="B112" s="21">
        <v>2035</v>
      </c>
      <c r="C112" s="21">
        <v>3</v>
      </c>
      <c r="D112" s="21">
        <v>1</v>
      </c>
      <c r="E112" s="21" t="s">
        <v>75</v>
      </c>
      <c r="F112" s="21">
        <v>30.887382221235899</v>
      </c>
      <c r="G112" s="21">
        <v>30.222767127809199</v>
      </c>
      <c r="H112" s="21">
        <v>15.694656437162401</v>
      </c>
    </row>
    <row r="113" spans="1:8" x14ac:dyDescent="0.25">
      <c r="A113" s="130" t="str">
        <f t="shared" si="1"/>
        <v>2035_3_1_EA</v>
      </c>
      <c r="B113" s="21">
        <v>2035</v>
      </c>
      <c r="C113" s="21">
        <v>3</v>
      </c>
      <c r="D113" s="21">
        <v>1</v>
      </c>
      <c r="E113" s="21" t="s">
        <v>69</v>
      </c>
      <c r="F113" s="21">
        <v>24.8893839379555</v>
      </c>
      <c r="G113" s="21">
        <v>24.797307347372499</v>
      </c>
      <c r="H113" s="21">
        <v>18.450635973679798</v>
      </c>
    </row>
    <row r="114" spans="1:8" x14ac:dyDescent="0.25">
      <c r="A114" s="130" t="str">
        <f t="shared" si="1"/>
        <v>2035_3_1_MD</v>
      </c>
      <c r="B114" s="21">
        <v>2035</v>
      </c>
      <c r="C114" s="21">
        <v>3</v>
      </c>
      <c r="D114" s="21">
        <v>1</v>
      </c>
      <c r="E114" s="21" t="s">
        <v>77</v>
      </c>
      <c r="F114" s="21">
        <v>21.047059553416499</v>
      </c>
      <c r="G114" s="21">
        <v>20.900161052226998</v>
      </c>
      <c r="H114" s="21">
        <v>12.699047305420599</v>
      </c>
    </row>
    <row r="115" spans="1:8" x14ac:dyDescent="0.25">
      <c r="A115" s="130" t="str">
        <f t="shared" si="1"/>
        <v>2035_3_1_NT</v>
      </c>
      <c r="B115" s="21">
        <v>2035</v>
      </c>
      <c r="C115" s="21">
        <v>3</v>
      </c>
      <c r="D115" s="21">
        <v>1</v>
      </c>
      <c r="E115" s="21" t="s">
        <v>79</v>
      </c>
      <c r="F115" s="21">
        <v>17.0153875922359</v>
      </c>
      <c r="G115" s="21">
        <v>16.992658169744001</v>
      </c>
      <c r="H115" s="21">
        <v>11.565895470128799</v>
      </c>
    </row>
    <row r="116" spans="1:8" x14ac:dyDescent="0.25">
      <c r="A116" s="130" t="str">
        <f t="shared" si="1"/>
        <v>2035_3_1_PM</v>
      </c>
      <c r="B116" s="21">
        <v>2035</v>
      </c>
      <c r="C116" s="21">
        <v>3</v>
      </c>
      <c r="D116" s="21">
        <v>1</v>
      </c>
      <c r="E116" s="21" t="s">
        <v>78</v>
      </c>
      <c r="F116" s="21">
        <v>21.283199746441699</v>
      </c>
      <c r="G116" s="21">
        <v>21.079640603583702</v>
      </c>
      <c r="H116" s="21">
        <v>12.698811424629399</v>
      </c>
    </row>
    <row r="117" spans="1:8" x14ac:dyDescent="0.25">
      <c r="A117" s="130" t="str">
        <f t="shared" si="1"/>
        <v>2035_3_2_AM</v>
      </c>
      <c r="B117" s="21">
        <v>2035</v>
      </c>
      <c r="C117" s="21">
        <v>3</v>
      </c>
      <c r="D117" s="21">
        <v>2</v>
      </c>
      <c r="E117" s="21" t="s">
        <v>75</v>
      </c>
      <c r="F117" s="21">
        <v>25.049034290249701</v>
      </c>
      <c r="G117" s="21">
        <v>22.509405785131001</v>
      </c>
      <c r="H117" s="21">
        <v>13.631016584786501</v>
      </c>
    </row>
    <row r="118" spans="1:8" x14ac:dyDescent="0.25">
      <c r="A118" s="130" t="str">
        <f t="shared" si="1"/>
        <v>2035_3_2_EA</v>
      </c>
      <c r="B118" s="21">
        <v>2035</v>
      </c>
      <c r="C118" s="21">
        <v>3</v>
      </c>
      <c r="D118" s="21">
        <v>2</v>
      </c>
      <c r="E118" s="21" t="s">
        <v>69</v>
      </c>
      <c r="F118" s="21">
        <v>24.573595360699802</v>
      </c>
      <c r="G118" s="21">
        <v>22.880297736224001</v>
      </c>
      <c r="H118" s="21">
        <v>17.743766676454001</v>
      </c>
    </row>
    <row r="119" spans="1:8" x14ac:dyDescent="0.25">
      <c r="A119" s="130" t="str">
        <f t="shared" si="1"/>
        <v>2035_3_2_MD</v>
      </c>
      <c r="B119" s="21">
        <v>2035</v>
      </c>
      <c r="C119" s="21">
        <v>3</v>
      </c>
      <c r="D119" s="21">
        <v>2</v>
      </c>
      <c r="E119" s="21" t="s">
        <v>77</v>
      </c>
      <c r="F119" s="21">
        <v>23.0155189605351</v>
      </c>
      <c r="G119" s="21">
        <v>20.449534450498799</v>
      </c>
      <c r="H119" s="21">
        <v>13.1679862920373</v>
      </c>
    </row>
    <row r="120" spans="1:8" x14ac:dyDescent="0.25">
      <c r="A120" s="130" t="str">
        <f t="shared" si="1"/>
        <v>2035_3_2_NT</v>
      </c>
      <c r="B120" s="21">
        <v>2035</v>
      </c>
      <c r="C120" s="21">
        <v>3</v>
      </c>
      <c r="D120" s="21">
        <v>2</v>
      </c>
      <c r="E120" s="21" t="s">
        <v>79</v>
      </c>
      <c r="F120" s="21">
        <v>21.512280039308699</v>
      </c>
      <c r="G120" s="21">
        <v>19.2207630699729</v>
      </c>
      <c r="H120" s="21">
        <v>13.899899010325999</v>
      </c>
    </row>
    <row r="121" spans="1:8" x14ac:dyDescent="0.25">
      <c r="A121" s="130" t="str">
        <f t="shared" si="1"/>
        <v>2035_3_2_PM</v>
      </c>
      <c r="B121" s="21">
        <v>2035</v>
      </c>
      <c r="C121" s="21">
        <v>3</v>
      </c>
      <c r="D121" s="21">
        <v>2</v>
      </c>
      <c r="E121" s="21" t="s">
        <v>78</v>
      </c>
      <c r="F121" s="21">
        <v>27.668237783693499</v>
      </c>
      <c r="G121" s="21">
        <v>23.385433381497698</v>
      </c>
      <c r="H121" s="21">
        <v>14.8135522862295</v>
      </c>
    </row>
    <row r="122" spans="1:8" x14ac:dyDescent="0.25">
      <c r="A122" s="130" t="str">
        <f t="shared" si="1"/>
        <v>2035_3_3_AM</v>
      </c>
      <c r="B122" s="21">
        <v>2035</v>
      </c>
      <c r="C122" s="21">
        <v>3</v>
      </c>
      <c r="D122" s="21">
        <v>3</v>
      </c>
      <c r="E122" s="21" t="s">
        <v>75</v>
      </c>
      <c r="F122" s="21">
        <v>8.4812233494337796</v>
      </c>
      <c r="G122" s="21">
        <v>8.4620870407281092</v>
      </c>
      <c r="H122" s="21">
        <v>3.70469410782635</v>
      </c>
    </row>
    <row r="123" spans="1:8" x14ac:dyDescent="0.25">
      <c r="A123" s="130" t="str">
        <f t="shared" si="1"/>
        <v>2035_3_3_EA</v>
      </c>
      <c r="B123" s="21">
        <v>2035</v>
      </c>
      <c r="C123" s="21">
        <v>3</v>
      </c>
      <c r="D123" s="21">
        <v>3</v>
      </c>
      <c r="E123" s="21" t="s">
        <v>69</v>
      </c>
      <c r="F123" s="21">
        <v>10.345116321535199</v>
      </c>
      <c r="G123" s="21">
        <v>10.307742996978799</v>
      </c>
      <c r="H123" s="21">
        <v>5.7917727298467501</v>
      </c>
    </row>
    <row r="124" spans="1:8" x14ac:dyDescent="0.25">
      <c r="A124" s="130" t="str">
        <f t="shared" si="1"/>
        <v>2035_3_3_MD</v>
      </c>
      <c r="B124" s="21">
        <v>2035</v>
      </c>
      <c r="C124" s="21">
        <v>3</v>
      </c>
      <c r="D124" s="21">
        <v>3</v>
      </c>
      <c r="E124" s="21" t="s">
        <v>77</v>
      </c>
      <c r="F124" s="21">
        <v>7.7279595531448804</v>
      </c>
      <c r="G124" s="21">
        <v>7.7176028674103003</v>
      </c>
      <c r="H124" s="21">
        <v>3.43218535156478</v>
      </c>
    </row>
    <row r="125" spans="1:8" x14ac:dyDescent="0.25">
      <c r="A125" s="130" t="str">
        <f t="shared" si="1"/>
        <v>2035_3_3_NT</v>
      </c>
      <c r="B125" s="21">
        <v>2035</v>
      </c>
      <c r="C125" s="21">
        <v>3</v>
      </c>
      <c r="D125" s="21">
        <v>3</v>
      </c>
      <c r="E125" s="21" t="s">
        <v>79</v>
      </c>
      <c r="F125" s="21">
        <v>7.2049796618528896</v>
      </c>
      <c r="G125" s="21">
        <v>7.1918743125088298</v>
      </c>
      <c r="H125" s="21">
        <v>3.6353923125922498</v>
      </c>
    </row>
    <row r="126" spans="1:8" x14ac:dyDescent="0.25">
      <c r="A126" s="130" t="str">
        <f t="shared" si="1"/>
        <v>2035_3_3_PM</v>
      </c>
      <c r="B126" s="21">
        <v>2035</v>
      </c>
      <c r="C126" s="21">
        <v>3</v>
      </c>
      <c r="D126" s="21">
        <v>3</v>
      </c>
      <c r="E126" s="21" t="s">
        <v>78</v>
      </c>
      <c r="F126" s="21">
        <v>8.5864754441663305</v>
      </c>
      <c r="G126" s="21">
        <v>8.5693005574885692</v>
      </c>
      <c r="H126" s="21">
        <v>3.7779035004943502</v>
      </c>
    </row>
    <row r="127" spans="1:8" x14ac:dyDescent="0.25">
      <c r="A127" s="130" t="str">
        <f t="shared" si="1"/>
        <v>2035_3_4_AM</v>
      </c>
      <c r="B127" s="21">
        <v>2035</v>
      </c>
      <c r="C127" s="21">
        <v>3</v>
      </c>
      <c r="D127" s="21">
        <v>4</v>
      </c>
      <c r="E127" s="21" t="s">
        <v>75</v>
      </c>
      <c r="F127" s="21">
        <v>57.376543974790899</v>
      </c>
      <c r="G127" s="21">
        <v>56.442488325112201</v>
      </c>
      <c r="H127" s="21">
        <v>36.804088625002102</v>
      </c>
    </row>
    <row r="128" spans="1:8" x14ac:dyDescent="0.25">
      <c r="A128" s="130" t="str">
        <f t="shared" si="1"/>
        <v>2035_3_4_EA</v>
      </c>
      <c r="B128" s="21">
        <v>2035</v>
      </c>
      <c r="C128" s="21">
        <v>3</v>
      </c>
      <c r="D128" s="21">
        <v>4</v>
      </c>
      <c r="E128" s="21" t="s">
        <v>69</v>
      </c>
      <c r="F128" s="21">
        <v>44.6063255036578</v>
      </c>
      <c r="G128" s="21">
        <v>44.6019682428416</v>
      </c>
      <c r="H128" s="21">
        <v>36.954428157385699</v>
      </c>
    </row>
    <row r="129" spans="1:8" x14ac:dyDescent="0.25">
      <c r="A129" s="130" t="str">
        <f t="shared" si="1"/>
        <v>2035_3_4_MD</v>
      </c>
      <c r="B129" s="21">
        <v>2035</v>
      </c>
      <c r="C129" s="21">
        <v>3</v>
      </c>
      <c r="D129" s="21">
        <v>4</v>
      </c>
      <c r="E129" s="21" t="s">
        <v>77</v>
      </c>
      <c r="F129" s="21">
        <v>51.781498006145</v>
      </c>
      <c r="G129" s="21">
        <v>51.149529089374603</v>
      </c>
      <c r="H129" s="21">
        <v>38.498540320740197</v>
      </c>
    </row>
    <row r="130" spans="1:8" x14ac:dyDescent="0.25">
      <c r="A130" s="130" t="str">
        <f t="shared" si="1"/>
        <v>2035_3_4_NT</v>
      </c>
      <c r="B130" s="21">
        <v>2035</v>
      </c>
      <c r="C130" s="21">
        <v>3</v>
      </c>
      <c r="D130" s="21">
        <v>4</v>
      </c>
      <c r="E130" s="21" t="s">
        <v>79</v>
      </c>
      <c r="F130" s="21">
        <v>48.373399558025</v>
      </c>
      <c r="G130" s="21">
        <v>48.349342355861097</v>
      </c>
      <c r="H130" s="21">
        <v>41.499704680062102</v>
      </c>
    </row>
    <row r="131" spans="1:8" x14ac:dyDescent="0.25">
      <c r="A131" s="130" t="str">
        <f t="shared" ref="A131:A194" si="2">B131&amp;"_"&amp;C131&amp;"_"&amp;D131&amp;"_"&amp;E131</f>
        <v>2035_3_4_PM</v>
      </c>
      <c r="B131" s="21">
        <v>2035</v>
      </c>
      <c r="C131" s="21">
        <v>3</v>
      </c>
      <c r="D131" s="21">
        <v>4</v>
      </c>
      <c r="E131" s="21" t="s">
        <v>78</v>
      </c>
      <c r="F131" s="21">
        <v>52.716407629159796</v>
      </c>
      <c r="G131" s="21">
        <v>52.079516847317002</v>
      </c>
      <c r="H131" s="21">
        <v>37.541811002217798</v>
      </c>
    </row>
    <row r="132" spans="1:8" x14ac:dyDescent="0.25">
      <c r="A132" s="130" t="str">
        <f t="shared" si="2"/>
        <v>2035_3_5_AM</v>
      </c>
      <c r="B132" s="21">
        <v>2035</v>
      </c>
      <c r="C132" s="21">
        <v>3</v>
      </c>
      <c r="D132" s="21">
        <v>5</v>
      </c>
      <c r="E132" s="21" t="s">
        <v>75</v>
      </c>
      <c r="F132" s="21">
        <v>43.318966668944597</v>
      </c>
      <c r="G132" s="21">
        <v>41.824026752392498</v>
      </c>
      <c r="H132" s="21">
        <v>25.8912195516649</v>
      </c>
    </row>
    <row r="133" spans="1:8" x14ac:dyDescent="0.25">
      <c r="A133" s="130" t="str">
        <f t="shared" si="2"/>
        <v>2035_3_5_EA</v>
      </c>
      <c r="B133" s="21">
        <v>2035</v>
      </c>
      <c r="C133" s="21">
        <v>3</v>
      </c>
      <c r="D133" s="21">
        <v>5</v>
      </c>
      <c r="E133" s="21" t="s">
        <v>69</v>
      </c>
      <c r="F133" s="21">
        <v>38.217480023702002</v>
      </c>
      <c r="G133" s="21">
        <v>37.852719375253102</v>
      </c>
      <c r="H133" s="21">
        <v>29.433686661654601</v>
      </c>
    </row>
    <row r="134" spans="1:8" x14ac:dyDescent="0.25">
      <c r="A134" s="130" t="str">
        <f t="shared" si="2"/>
        <v>2035_3_5_MD</v>
      </c>
      <c r="B134" s="21">
        <v>2035</v>
      </c>
      <c r="C134" s="21">
        <v>3</v>
      </c>
      <c r="D134" s="21">
        <v>5</v>
      </c>
      <c r="E134" s="21" t="s">
        <v>77</v>
      </c>
      <c r="F134" s="21">
        <v>39.0250666117931</v>
      </c>
      <c r="G134" s="21">
        <v>37.436435592360397</v>
      </c>
      <c r="H134" s="21">
        <v>26.0943915418637</v>
      </c>
    </row>
    <row r="135" spans="1:8" x14ac:dyDescent="0.25">
      <c r="A135" s="130" t="str">
        <f t="shared" si="2"/>
        <v>2035_3_5_NT</v>
      </c>
      <c r="B135" s="21">
        <v>2035</v>
      </c>
      <c r="C135" s="21">
        <v>3</v>
      </c>
      <c r="D135" s="21">
        <v>5</v>
      </c>
      <c r="E135" s="21" t="s">
        <v>79</v>
      </c>
      <c r="F135" s="21">
        <v>40.486711390703199</v>
      </c>
      <c r="G135" s="21">
        <v>40.177303036191503</v>
      </c>
      <c r="H135" s="21">
        <v>32.106266284071502</v>
      </c>
    </row>
    <row r="136" spans="1:8" x14ac:dyDescent="0.25">
      <c r="A136" s="130" t="str">
        <f t="shared" si="2"/>
        <v>2035_3_5_PM</v>
      </c>
      <c r="B136" s="21">
        <v>2035</v>
      </c>
      <c r="C136" s="21">
        <v>3</v>
      </c>
      <c r="D136" s="21">
        <v>5</v>
      </c>
      <c r="E136" s="21" t="s">
        <v>78</v>
      </c>
      <c r="F136" s="21">
        <v>42.590396340745301</v>
      </c>
      <c r="G136" s="21">
        <v>39.481778753007703</v>
      </c>
      <c r="H136" s="21">
        <v>28.411918387232799</v>
      </c>
    </row>
    <row r="137" spans="1:8" x14ac:dyDescent="0.25">
      <c r="A137" s="130" t="str">
        <f t="shared" si="2"/>
        <v>2035_3_6_AM</v>
      </c>
      <c r="B137" s="21">
        <v>2035</v>
      </c>
      <c r="C137" s="21">
        <v>3</v>
      </c>
      <c r="D137" s="21">
        <v>6</v>
      </c>
      <c r="E137" s="21" t="s">
        <v>75</v>
      </c>
      <c r="F137" s="21">
        <v>27.858682291568201</v>
      </c>
      <c r="G137" s="21">
        <v>27.8303243863901</v>
      </c>
      <c r="H137" s="21">
        <v>20.294101971726899</v>
      </c>
    </row>
    <row r="138" spans="1:8" x14ac:dyDescent="0.25">
      <c r="A138" s="130" t="str">
        <f t="shared" si="2"/>
        <v>2035_3_6_EA</v>
      </c>
      <c r="B138" s="21">
        <v>2035</v>
      </c>
      <c r="C138" s="21">
        <v>3</v>
      </c>
      <c r="D138" s="21">
        <v>6</v>
      </c>
      <c r="E138" s="21" t="s">
        <v>69</v>
      </c>
      <c r="F138" s="21">
        <v>26.400994366438901</v>
      </c>
      <c r="G138" s="21">
        <v>26.3631453034739</v>
      </c>
      <c r="H138" s="21">
        <v>19.638279428557698</v>
      </c>
    </row>
    <row r="139" spans="1:8" x14ac:dyDescent="0.25">
      <c r="A139" s="130" t="str">
        <f t="shared" si="2"/>
        <v>2035_3_6_MD</v>
      </c>
      <c r="B139" s="21">
        <v>2035</v>
      </c>
      <c r="C139" s="21">
        <v>3</v>
      </c>
      <c r="D139" s="21">
        <v>6</v>
      </c>
      <c r="E139" s="21" t="s">
        <v>77</v>
      </c>
      <c r="F139" s="21">
        <v>33.413320815731403</v>
      </c>
      <c r="G139" s="21">
        <v>33.409016500514099</v>
      </c>
      <c r="H139" s="21">
        <v>25.823687456822899</v>
      </c>
    </row>
    <row r="140" spans="1:8" x14ac:dyDescent="0.25">
      <c r="A140" s="130" t="str">
        <f t="shared" si="2"/>
        <v>2035_3_6_NT</v>
      </c>
      <c r="B140" s="21">
        <v>2035</v>
      </c>
      <c r="C140" s="21">
        <v>3</v>
      </c>
      <c r="D140" s="21">
        <v>6</v>
      </c>
      <c r="E140" s="21" t="s">
        <v>79</v>
      </c>
      <c r="F140" s="21">
        <v>45.390978420982798</v>
      </c>
      <c r="G140" s="21">
        <v>45.3841831335167</v>
      </c>
      <c r="H140" s="21">
        <v>37.818715586381799</v>
      </c>
    </row>
    <row r="141" spans="1:8" x14ac:dyDescent="0.25">
      <c r="A141" s="130" t="str">
        <f t="shared" si="2"/>
        <v>2035_3_6_PM</v>
      </c>
      <c r="B141" s="21">
        <v>2035</v>
      </c>
      <c r="C141" s="21">
        <v>3</v>
      </c>
      <c r="D141" s="21">
        <v>6</v>
      </c>
      <c r="E141" s="21" t="s">
        <v>78</v>
      </c>
      <c r="F141" s="21">
        <v>40.7482281967402</v>
      </c>
      <c r="G141" s="21">
        <v>40.7433657844959</v>
      </c>
      <c r="H141" s="21">
        <v>31.215550180015502</v>
      </c>
    </row>
    <row r="142" spans="1:8" x14ac:dyDescent="0.25">
      <c r="A142" s="130" t="str">
        <f t="shared" si="2"/>
        <v>2035_4_0_AM</v>
      </c>
      <c r="B142" s="21">
        <v>2035</v>
      </c>
      <c r="C142" s="21">
        <v>4</v>
      </c>
      <c r="D142" s="21">
        <v>0</v>
      </c>
      <c r="E142" s="21" t="s">
        <v>75</v>
      </c>
      <c r="F142" s="21">
        <v>47.211647153119202</v>
      </c>
      <c r="G142" s="21">
        <v>47.008201694080697</v>
      </c>
      <c r="H142" s="21">
        <v>31.832927743472499</v>
      </c>
    </row>
    <row r="143" spans="1:8" x14ac:dyDescent="0.25">
      <c r="A143" s="130" t="str">
        <f t="shared" si="2"/>
        <v>2035_4_0_EA</v>
      </c>
      <c r="B143" s="21">
        <v>2035</v>
      </c>
      <c r="C143" s="21">
        <v>4</v>
      </c>
      <c r="D143" s="21">
        <v>0</v>
      </c>
      <c r="E143" s="21" t="s">
        <v>69</v>
      </c>
      <c r="F143" s="21">
        <v>37.976058939325</v>
      </c>
      <c r="G143" s="21">
        <v>37.968882818678999</v>
      </c>
      <c r="H143" s="21">
        <v>33.319246159454799</v>
      </c>
    </row>
    <row r="144" spans="1:8" x14ac:dyDescent="0.25">
      <c r="A144" s="130" t="str">
        <f t="shared" si="2"/>
        <v>2035_4_0_MD</v>
      </c>
      <c r="B144" s="21">
        <v>2035</v>
      </c>
      <c r="C144" s="21">
        <v>4</v>
      </c>
      <c r="D144" s="21">
        <v>0</v>
      </c>
      <c r="E144" s="21" t="s">
        <v>77</v>
      </c>
      <c r="F144" s="21">
        <v>44.9318485474246</v>
      </c>
      <c r="G144" s="21">
        <v>43.881696326461601</v>
      </c>
      <c r="H144" s="21">
        <v>33.360666515877497</v>
      </c>
    </row>
    <row r="145" spans="1:8" x14ac:dyDescent="0.25">
      <c r="A145" s="130" t="str">
        <f t="shared" si="2"/>
        <v>2035_4_0_NT</v>
      </c>
      <c r="B145" s="21">
        <v>2035</v>
      </c>
      <c r="C145" s="21">
        <v>4</v>
      </c>
      <c r="D145" s="21">
        <v>0</v>
      </c>
      <c r="E145" s="21" t="s">
        <v>79</v>
      </c>
      <c r="F145" s="21">
        <v>36.482401016430998</v>
      </c>
      <c r="G145" s="21">
        <v>36.481318715087397</v>
      </c>
      <c r="H145" s="21">
        <v>31.517643858428698</v>
      </c>
    </row>
    <row r="146" spans="1:8" x14ac:dyDescent="0.25">
      <c r="A146" s="130" t="str">
        <f t="shared" si="2"/>
        <v>2035_4_0_PM</v>
      </c>
      <c r="B146" s="21">
        <v>2035</v>
      </c>
      <c r="C146" s="21">
        <v>4</v>
      </c>
      <c r="D146" s="21">
        <v>0</v>
      </c>
      <c r="E146" s="21" t="s">
        <v>78</v>
      </c>
      <c r="F146" s="21">
        <v>43.330990983101699</v>
      </c>
      <c r="G146" s="21">
        <v>43.312167774388698</v>
      </c>
      <c r="H146" s="21">
        <v>30.820300806011801</v>
      </c>
    </row>
    <row r="147" spans="1:8" x14ac:dyDescent="0.25">
      <c r="A147" s="130" t="str">
        <f t="shared" si="2"/>
        <v>2035_4_1_AM</v>
      </c>
      <c r="B147" s="21">
        <v>2035</v>
      </c>
      <c r="C147" s="21">
        <v>4</v>
      </c>
      <c r="D147" s="21">
        <v>1</v>
      </c>
      <c r="E147" s="21" t="s">
        <v>75</v>
      </c>
      <c r="F147" s="21">
        <v>34.2092702327298</v>
      </c>
      <c r="G147" s="21">
        <v>33.577041678657899</v>
      </c>
      <c r="H147" s="21">
        <v>17.7956375941686</v>
      </c>
    </row>
    <row r="148" spans="1:8" x14ac:dyDescent="0.25">
      <c r="A148" s="130" t="str">
        <f t="shared" si="2"/>
        <v>2035_4_1_EA</v>
      </c>
      <c r="B148" s="21">
        <v>2035</v>
      </c>
      <c r="C148" s="21">
        <v>4</v>
      </c>
      <c r="D148" s="21">
        <v>1</v>
      </c>
      <c r="E148" s="21" t="s">
        <v>69</v>
      </c>
      <c r="F148" s="21">
        <v>29.468231812659901</v>
      </c>
      <c r="G148" s="21">
        <v>29.363018848591501</v>
      </c>
      <c r="H148" s="21">
        <v>22.715887055652502</v>
      </c>
    </row>
    <row r="149" spans="1:8" x14ac:dyDescent="0.25">
      <c r="A149" s="130" t="str">
        <f t="shared" si="2"/>
        <v>2035_4_1_MD</v>
      </c>
      <c r="B149" s="21">
        <v>2035</v>
      </c>
      <c r="C149" s="21">
        <v>4</v>
      </c>
      <c r="D149" s="21">
        <v>1</v>
      </c>
      <c r="E149" s="21" t="s">
        <v>77</v>
      </c>
      <c r="F149" s="21">
        <v>25.347775904469799</v>
      </c>
      <c r="G149" s="21">
        <v>24.950831444989699</v>
      </c>
      <c r="H149" s="21">
        <v>15.006022516767301</v>
      </c>
    </row>
    <row r="150" spans="1:8" x14ac:dyDescent="0.25">
      <c r="A150" s="130" t="str">
        <f t="shared" si="2"/>
        <v>2035_4_1_NT</v>
      </c>
      <c r="B150" s="21">
        <v>2035</v>
      </c>
      <c r="C150" s="21">
        <v>4</v>
      </c>
      <c r="D150" s="21">
        <v>1</v>
      </c>
      <c r="E150" s="21" t="s">
        <v>79</v>
      </c>
      <c r="F150" s="21">
        <v>21.743362522616302</v>
      </c>
      <c r="G150" s="21">
        <v>21.699719088344899</v>
      </c>
      <c r="H150" s="21">
        <v>15.3720184247715</v>
      </c>
    </row>
    <row r="151" spans="1:8" x14ac:dyDescent="0.25">
      <c r="A151" s="130" t="str">
        <f t="shared" si="2"/>
        <v>2035_4_1_PM</v>
      </c>
      <c r="B151" s="21">
        <v>2035</v>
      </c>
      <c r="C151" s="21">
        <v>4</v>
      </c>
      <c r="D151" s="21">
        <v>1</v>
      </c>
      <c r="E151" s="21" t="s">
        <v>78</v>
      </c>
      <c r="F151" s="21">
        <v>27.629617272080999</v>
      </c>
      <c r="G151" s="21">
        <v>27.526446929610799</v>
      </c>
      <c r="H151" s="21">
        <v>16.082275462995099</v>
      </c>
    </row>
    <row r="152" spans="1:8" x14ac:dyDescent="0.25">
      <c r="A152" s="130" t="str">
        <f t="shared" si="2"/>
        <v>2035_4_2_AM</v>
      </c>
      <c r="B152" s="21">
        <v>2035</v>
      </c>
      <c r="C152" s="21">
        <v>4</v>
      </c>
      <c r="D152" s="21">
        <v>2</v>
      </c>
      <c r="E152" s="21" t="s">
        <v>75</v>
      </c>
      <c r="F152" s="21">
        <v>64.632289110031806</v>
      </c>
      <c r="G152" s="21">
        <v>64.021710522406906</v>
      </c>
      <c r="H152" s="21">
        <v>45.874752939274899</v>
      </c>
    </row>
    <row r="153" spans="1:8" x14ac:dyDescent="0.25">
      <c r="A153" s="130" t="str">
        <f t="shared" si="2"/>
        <v>2035_4_2_EA</v>
      </c>
      <c r="B153" s="21">
        <v>2035</v>
      </c>
      <c r="C153" s="21">
        <v>4</v>
      </c>
      <c r="D153" s="21">
        <v>2</v>
      </c>
      <c r="E153" s="21" t="s">
        <v>69</v>
      </c>
      <c r="F153" s="21">
        <v>50.464661543536302</v>
      </c>
      <c r="G153" s="21">
        <v>50.335485592009903</v>
      </c>
      <c r="H153" s="21">
        <v>44.5242383920463</v>
      </c>
    </row>
    <row r="154" spans="1:8" x14ac:dyDescent="0.25">
      <c r="A154" s="130" t="str">
        <f t="shared" si="2"/>
        <v>2035_4_2_MD</v>
      </c>
      <c r="B154" s="21">
        <v>2035</v>
      </c>
      <c r="C154" s="21">
        <v>4</v>
      </c>
      <c r="D154" s="21">
        <v>2</v>
      </c>
      <c r="E154" s="21" t="s">
        <v>77</v>
      </c>
      <c r="F154" s="21">
        <v>58.664890095236203</v>
      </c>
      <c r="G154" s="21">
        <v>57.186665557715799</v>
      </c>
      <c r="H154" s="21">
        <v>45.566248789121701</v>
      </c>
    </row>
    <row r="155" spans="1:8" x14ac:dyDescent="0.25">
      <c r="A155" s="130" t="str">
        <f t="shared" si="2"/>
        <v>2035_4_2_NT</v>
      </c>
      <c r="B155" s="21">
        <v>2035</v>
      </c>
      <c r="C155" s="21">
        <v>4</v>
      </c>
      <c r="D155" s="21">
        <v>2</v>
      </c>
      <c r="E155" s="21" t="s">
        <v>79</v>
      </c>
      <c r="F155" s="21">
        <v>49.0334232774361</v>
      </c>
      <c r="G155" s="21">
        <v>48.996847657299497</v>
      </c>
      <c r="H155" s="21">
        <v>43.580533542330301</v>
      </c>
    </row>
    <row r="156" spans="1:8" x14ac:dyDescent="0.25">
      <c r="A156" s="130" t="str">
        <f t="shared" si="2"/>
        <v>2035_4_2_PM</v>
      </c>
      <c r="B156" s="21">
        <v>2035</v>
      </c>
      <c r="C156" s="21">
        <v>4</v>
      </c>
      <c r="D156" s="21">
        <v>2</v>
      </c>
      <c r="E156" s="21" t="s">
        <v>78</v>
      </c>
      <c r="F156" s="21">
        <v>58.690515740984203</v>
      </c>
      <c r="G156" s="21">
        <v>58.1455883504319</v>
      </c>
      <c r="H156" s="21">
        <v>42.337529448702099</v>
      </c>
    </row>
    <row r="157" spans="1:8" x14ac:dyDescent="0.25">
      <c r="A157" s="130" t="str">
        <f t="shared" si="2"/>
        <v>2035_4_3_AM</v>
      </c>
      <c r="B157" s="21">
        <v>2035</v>
      </c>
      <c r="C157" s="21">
        <v>4</v>
      </c>
      <c r="D157" s="21">
        <v>3</v>
      </c>
      <c r="E157" s="21" t="s">
        <v>75</v>
      </c>
      <c r="F157" s="21">
        <v>56.1514340999816</v>
      </c>
      <c r="G157" s="21">
        <v>55.437381746972797</v>
      </c>
      <c r="H157" s="21">
        <v>38.262336296174702</v>
      </c>
    </row>
    <row r="158" spans="1:8" x14ac:dyDescent="0.25">
      <c r="A158" s="130" t="str">
        <f t="shared" si="2"/>
        <v>2035_4_3_EA</v>
      </c>
      <c r="B158" s="21">
        <v>2035</v>
      </c>
      <c r="C158" s="21">
        <v>4</v>
      </c>
      <c r="D158" s="21">
        <v>3</v>
      </c>
      <c r="E158" s="21" t="s">
        <v>69</v>
      </c>
      <c r="F158" s="21">
        <v>44.667270530225302</v>
      </c>
      <c r="G158" s="21">
        <v>44.626503222773998</v>
      </c>
      <c r="H158" s="21">
        <v>37.835596101574097</v>
      </c>
    </row>
    <row r="159" spans="1:8" x14ac:dyDescent="0.25">
      <c r="A159" s="130" t="str">
        <f t="shared" si="2"/>
        <v>2035_4_3_MD</v>
      </c>
      <c r="B159" s="21">
        <v>2035</v>
      </c>
      <c r="C159" s="21">
        <v>4</v>
      </c>
      <c r="D159" s="21">
        <v>3</v>
      </c>
      <c r="E159" s="21" t="s">
        <v>77</v>
      </c>
      <c r="F159" s="21">
        <v>53.363656208801302</v>
      </c>
      <c r="G159" s="21">
        <v>52.351842265319803</v>
      </c>
      <c r="H159" s="21">
        <v>39.298028977966297</v>
      </c>
    </row>
    <row r="160" spans="1:8" x14ac:dyDescent="0.25">
      <c r="A160" s="130" t="str">
        <f t="shared" si="2"/>
        <v>2035_4_3_NT</v>
      </c>
      <c r="B160" s="21">
        <v>2035</v>
      </c>
      <c r="C160" s="21">
        <v>4</v>
      </c>
      <c r="D160" s="21">
        <v>3</v>
      </c>
      <c r="E160" s="21" t="s">
        <v>79</v>
      </c>
      <c r="F160" s="21">
        <v>47.003906974479399</v>
      </c>
      <c r="G160" s="21">
        <v>46.994793139476698</v>
      </c>
      <c r="H160" s="21">
        <v>39.1337174687268</v>
      </c>
    </row>
    <row r="161" spans="1:8" x14ac:dyDescent="0.25">
      <c r="A161" s="130" t="str">
        <f t="shared" si="2"/>
        <v>2035_4_3_PM</v>
      </c>
      <c r="B161" s="21">
        <v>2035</v>
      </c>
      <c r="C161" s="21">
        <v>4</v>
      </c>
      <c r="D161" s="21">
        <v>3</v>
      </c>
      <c r="E161" s="21" t="s">
        <v>78</v>
      </c>
      <c r="F161" s="21">
        <v>54.009226169174497</v>
      </c>
      <c r="G161" s="21">
        <v>53.944625171139897</v>
      </c>
      <c r="H161" s="21">
        <v>37.335332900671702</v>
      </c>
    </row>
    <row r="162" spans="1:8" x14ac:dyDescent="0.25">
      <c r="A162" s="130" t="str">
        <f t="shared" si="2"/>
        <v>2035_4_4_AM</v>
      </c>
      <c r="B162" s="21">
        <v>2035</v>
      </c>
      <c r="C162" s="21">
        <v>4</v>
      </c>
      <c r="D162" s="21">
        <v>4</v>
      </c>
      <c r="E162" s="21" t="s">
        <v>75</v>
      </c>
      <c r="F162" s="21">
        <v>11.0302924378309</v>
      </c>
      <c r="G162" s="21">
        <v>11.0302924378309</v>
      </c>
      <c r="H162" s="21">
        <v>4.4435185903874199</v>
      </c>
    </row>
    <row r="163" spans="1:8" x14ac:dyDescent="0.25">
      <c r="A163" s="130" t="str">
        <f t="shared" si="2"/>
        <v>2035_4_4_EA</v>
      </c>
      <c r="B163" s="21">
        <v>2035</v>
      </c>
      <c r="C163" s="21">
        <v>4</v>
      </c>
      <c r="D163" s="21">
        <v>4</v>
      </c>
      <c r="E163" s="21" t="s">
        <v>69</v>
      </c>
      <c r="F163" s="21">
        <v>12.5991799456663</v>
      </c>
      <c r="G163" s="21">
        <v>12.5991799456663</v>
      </c>
      <c r="H163" s="21">
        <v>7.0524628398878697</v>
      </c>
    </row>
    <row r="164" spans="1:8" x14ac:dyDescent="0.25">
      <c r="A164" s="130" t="str">
        <f t="shared" si="2"/>
        <v>2035_4_4_MD</v>
      </c>
      <c r="B164" s="21">
        <v>2035</v>
      </c>
      <c r="C164" s="21">
        <v>4</v>
      </c>
      <c r="D164" s="21">
        <v>4</v>
      </c>
      <c r="E164" s="21" t="s">
        <v>77</v>
      </c>
      <c r="F164" s="21">
        <v>9.5759720954471206</v>
      </c>
      <c r="G164" s="21">
        <v>9.5759720954471206</v>
      </c>
      <c r="H164" s="21">
        <v>3.92274742656992</v>
      </c>
    </row>
    <row r="165" spans="1:8" x14ac:dyDescent="0.25">
      <c r="A165" s="130" t="str">
        <f t="shared" si="2"/>
        <v>2035_4_4_NT</v>
      </c>
      <c r="B165" s="21">
        <v>2035</v>
      </c>
      <c r="C165" s="21">
        <v>4</v>
      </c>
      <c r="D165" s="21">
        <v>4</v>
      </c>
      <c r="E165" s="21" t="s">
        <v>79</v>
      </c>
      <c r="F165" s="21">
        <v>8.3327668971589794</v>
      </c>
      <c r="G165" s="21">
        <v>8.3327668971589794</v>
      </c>
      <c r="H165" s="21">
        <v>4.3021998007028204</v>
      </c>
    </row>
    <row r="166" spans="1:8" x14ac:dyDescent="0.25">
      <c r="A166" s="130" t="str">
        <f t="shared" si="2"/>
        <v>2035_4_4_PM</v>
      </c>
      <c r="B166" s="21">
        <v>2035</v>
      </c>
      <c r="C166" s="21">
        <v>4</v>
      </c>
      <c r="D166" s="21">
        <v>4</v>
      </c>
      <c r="E166" s="21" t="s">
        <v>78</v>
      </c>
      <c r="F166" s="21">
        <v>10.9921247838766</v>
      </c>
      <c r="G166" s="21">
        <v>10.9921247838766</v>
      </c>
      <c r="H166" s="21">
        <v>4.3612210084766296</v>
      </c>
    </row>
    <row r="167" spans="1:8" x14ac:dyDescent="0.25">
      <c r="A167" s="130" t="str">
        <f t="shared" si="2"/>
        <v>2035_4_5_AM</v>
      </c>
      <c r="B167" s="21">
        <v>2035</v>
      </c>
      <c r="C167" s="21">
        <v>4</v>
      </c>
      <c r="D167" s="21">
        <v>5</v>
      </c>
      <c r="E167" s="21" t="s">
        <v>75</v>
      </c>
      <c r="F167" s="21">
        <v>21.313088044360001</v>
      </c>
      <c r="G167" s="21">
        <v>21.306653694342899</v>
      </c>
      <c r="H167" s="21">
        <v>9.2919686616954298</v>
      </c>
    </row>
    <row r="168" spans="1:8" x14ac:dyDescent="0.25">
      <c r="A168" s="130" t="str">
        <f t="shared" si="2"/>
        <v>2035_4_5_EA</v>
      </c>
      <c r="B168" s="21">
        <v>2035</v>
      </c>
      <c r="C168" s="21">
        <v>4</v>
      </c>
      <c r="D168" s="21">
        <v>5</v>
      </c>
      <c r="E168" s="21" t="s">
        <v>69</v>
      </c>
      <c r="F168" s="21">
        <v>21.41483487787</v>
      </c>
      <c r="G168" s="21">
        <v>21.412508463886599</v>
      </c>
      <c r="H168" s="21">
        <v>12.509259473266001</v>
      </c>
    </row>
    <row r="169" spans="1:8" x14ac:dyDescent="0.25">
      <c r="A169" s="130" t="str">
        <f t="shared" si="2"/>
        <v>2035_4_5_MD</v>
      </c>
      <c r="B169" s="21">
        <v>2035</v>
      </c>
      <c r="C169" s="21">
        <v>4</v>
      </c>
      <c r="D169" s="21">
        <v>5</v>
      </c>
      <c r="E169" s="21" t="s">
        <v>77</v>
      </c>
      <c r="F169" s="21">
        <v>19.675255513729301</v>
      </c>
      <c r="G169" s="21">
        <v>19.673429617159201</v>
      </c>
      <c r="H169" s="21">
        <v>8.4221469761784498</v>
      </c>
    </row>
    <row r="170" spans="1:8" x14ac:dyDescent="0.25">
      <c r="A170" s="130" t="str">
        <f t="shared" si="2"/>
        <v>2035_4_5_NT</v>
      </c>
      <c r="B170" s="21">
        <v>2035</v>
      </c>
      <c r="C170" s="21">
        <v>4</v>
      </c>
      <c r="D170" s="21">
        <v>5</v>
      </c>
      <c r="E170" s="21" t="s">
        <v>79</v>
      </c>
      <c r="F170" s="21">
        <v>17.395168837408999</v>
      </c>
      <c r="G170" s="21">
        <v>17.394910504947202</v>
      </c>
      <c r="H170" s="21">
        <v>9.3678347985076602</v>
      </c>
    </row>
    <row r="171" spans="1:8" x14ac:dyDescent="0.25">
      <c r="A171" s="130" t="str">
        <f t="shared" si="2"/>
        <v>2035_4_5_PM</v>
      </c>
      <c r="B171" s="21">
        <v>2035</v>
      </c>
      <c r="C171" s="21">
        <v>4</v>
      </c>
      <c r="D171" s="21">
        <v>5</v>
      </c>
      <c r="E171" s="21" t="s">
        <v>78</v>
      </c>
      <c r="F171" s="21">
        <v>22.900284030910498</v>
      </c>
      <c r="G171" s="21">
        <v>22.898746780560199</v>
      </c>
      <c r="H171" s="21">
        <v>9.6165077275067592</v>
      </c>
    </row>
    <row r="172" spans="1:8" x14ac:dyDescent="0.25">
      <c r="A172" s="130" t="str">
        <f t="shared" si="2"/>
        <v>2035_4_6_AM</v>
      </c>
      <c r="B172" s="21">
        <v>2035</v>
      </c>
      <c r="C172" s="21">
        <v>4</v>
      </c>
      <c r="D172" s="21">
        <v>6</v>
      </c>
      <c r="E172" s="21" t="s">
        <v>75</v>
      </c>
      <c r="F172" s="21">
        <v>85.205367481007301</v>
      </c>
      <c r="G172" s="21">
        <v>85.044104744406297</v>
      </c>
      <c r="H172" s="21">
        <v>58.546406241024201</v>
      </c>
    </row>
    <row r="173" spans="1:8" x14ac:dyDescent="0.25">
      <c r="A173" s="130" t="str">
        <f t="shared" si="2"/>
        <v>2035_4_6_EA</v>
      </c>
      <c r="B173" s="21">
        <v>2035</v>
      </c>
      <c r="C173" s="21">
        <v>4</v>
      </c>
      <c r="D173" s="21">
        <v>6</v>
      </c>
      <c r="E173" s="21" t="s">
        <v>69</v>
      </c>
      <c r="F173" s="21">
        <v>62.620791435241699</v>
      </c>
      <c r="G173" s="21">
        <v>62.620791435241699</v>
      </c>
      <c r="H173" s="21">
        <v>48.155301094055197</v>
      </c>
    </row>
    <row r="174" spans="1:8" x14ac:dyDescent="0.25">
      <c r="A174" s="130" t="str">
        <f t="shared" si="2"/>
        <v>2035_4_6_MD</v>
      </c>
      <c r="B174" s="21">
        <v>2035</v>
      </c>
      <c r="C174" s="21">
        <v>4</v>
      </c>
      <c r="D174" s="21">
        <v>6</v>
      </c>
      <c r="E174" s="21" t="s">
        <v>77</v>
      </c>
      <c r="F174" s="21">
        <v>89.387467155243399</v>
      </c>
      <c r="G174" s="21">
        <v>89.037473156465495</v>
      </c>
      <c r="H174" s="21">
        <v>62.804763921812302</v>
      </c>
    </row>
    <row r="175" spans="1:8" x14ac:dyDescent="0.25">
      <c r="A175" s="130" t="str">
        <f t="shared" si="2"/>
        <v>2035_4_6_NT</v>
      </c>
      <c r="B175" s="21">
        <v>2035</v>
      </c>
      <c r="C175" s="21">
        <v>4</v>
      </c>
      <c r="D175" s="21">
        <v>6</v>
      </c>
      <c r="E175" s="21" t="s">
        <v>79</v>
      </c>
      <c r="F175" s="21">
        <v>81.810806204802802</v>
      </c>
      <c r="G175" s="21">
        <v>81.810806204802802</v>
      </c>
      <c r="H175" s="21">
        <v>63.855258704972101</v>
      </c>
    </row>
    <row r="176" spans="1:8" x14ac:dyDescent="0.25">
      <c r="A176" s="130" t="str">
        <f t="shared" si="2"/>
        <v>2035_4_6_PM</v>
      </c>
      <c r="B176" s="21">
        <v>2035</v>
      </c>
      <c r="C176" s="21">
        <v>4</v>
      </c>
      <c r="D176" s="21">
        <v>6</v>
      </c>
      <c r="E176" s="21" t="s">
        <v>78</v>
      </c>
      <c r="F176" s="21">
        <v>94.280617875051306</v>
      </c>
      <c r="G176" s="21">
        <v>94.274630089328696</v>
      </c>
      <c r="H176" s="21">
        <v>65.067142686887394</v>
      </c>
    </row>
    <row r="177" spans="1:8" x14ac:dyDescent="0.25">
      <c r="A177" s="130" t="str">
        <f t="shared" si="2"/>
        <v>2035_5_0_AM</v>
      </c>
      <c r="B177" s="21">
        <v>2035</v>
      </c>
      <c r="C177" s="21">
        <v>5</v>
      </c>
      <c r="D177" s="21">
        <v>0</v>
      </c>
      <c r="E177" s="21" t="s">
        <v>75</v>
      </c>
      <c r="F177" s="21">
        <v>54.814046693341197</v>
      </c>
      <c r="G177" s="21">
        <v>46.547474758707999</v>
      </c>
      <c r="H177" s="21">
        <v>35.625257944135001</v>
      </c>
    </row>
    <row r="178" spans="1:8" x14ac:dyDescent="0.25">
      <c r="A178" s="130" t="str">
        <f t="shared" si="2"/>
        <v>2035_5_0_EA</v>
      </c>
      <c r="B178" s="21">
        <v>2035</v>
      </c>
      <c r="C178" s="21">
        <v>5</v>
      </c>
      <c r="D178" s="21">
        <v>0</v>
      </c>
      <c r="E178" s="21" t="s">
        <v>69</v>
      </c>
      <c r="F178" s="21">
        <v>40.930257423178702</v>
      </c>
      <c r="G178" s="21">
        <v>40.446841743617398</v>
      </c>
      <c r="H178" s="21">
        <v>35.717165824741997</v>
      </c>
    </row>
    <row r="179" spans="1:8" x14ac:dyDescent="0.25">
      <c r="A179" s="130" t="str">
        <f t="shared" si="2"/>
        <v>2035_5_0_MD</v>
      </c>
      <c r="B179" s="21">
        <v>2035</v>
      </c>
      <c r="C179" s="21">
        <v>5</v>
      </c>
      <c r="D179" s="21">
        <v>0</v>
      </c>
      <c r="E179" s="21" t="s">
        <v>77</v>
      </c>
      <c r="F179" s="21">
        <v>47.636986817039897</v>
      </c>
      <c r="G179" s="21">
        <v>45.197390029727401</v>
      </c>
      <c r="H179" s="21">
        <v>36.867740759544503</v>
      </c>
    </row>
    <row r="180" spans="1:8" x14ac:dyDescent="0.25">
      <c r="A180" s="130" t="str">
        <f t="shared" si="2"/>
        <v>2035_5_0_NT</v>
      </c>
      <c r="B180" s="21">
        <v>2035</v>
      </c>
      <c r="C180" s="21">
        <v>5</v>
      </c>
      <c r="D180" s="21">
        <v>0</v>
      </c>
      <c r="E180" s="21" t="s">
        <v>79</v>
      </c>
      <c r="F180" s="21">
        <v>40.300318739368898</v>
      </c>
      <c r="G180" s="21">
        <v>39.724924380709297</v>
      </c>
      <c r="H180" s="21">
        <v>35.268838665028298</v>
      </c>
    </row>
    <row r="181" spans="1:8" x14ac:dyDescent="0.25">
      <c r="A181" s="130" t="str">
        <f t="shared" si="2"/>
        <v>2035_5_0_PM</v>
      </c>
      <c r="B181" s="21">
        <v>2035</v>
      </c>
      <c r="C181" s="21">
        <v>5</v>
      </c>
      <c r="D181" s="21">
        <v>0</v>
      </c>
      <c r="E181" s="21" t="s">
        <v>78</v>
      </c>
      <c r="F181" s="21">
        <v>46.902975788432599</v>
      </c>
      <c r="G181" s="21">
        <v>43.927253471407298</v>
      </c>
      <c r="H181" s="21">
        <v>35.135118247981197</v>
      </c>
    </row>
    <row r="182" spans="1:8" x14ac:dyDescent="0.25">
      <c r="A182" s="130" t="str">
        <f t="shared" si="2"/>
        <v>2035_5_1_AM</v>
      </c>
      <c r="B182" s="21">
        <v>2035</v>
      </c>
      <c r="C182" s="21">
        <v>5</v>
      </c>
      <c r="D182" s="21">
        <v>1</v>
      </c>
      <c r="E182" s="21" t="s">
        <v>75</v>
      </c>
      <c r="F182" s="21">
        <v>38.383076410404598</v>
      </c>
      <c r="G182" s="21">
        <v>32.301156111282303</v>
      </c>
      <c r="H182" s="21">
        <v>19.0810471350316</v>
      </c>
    </row>
    <row r="183" spans="1:8" x14ac:dyDescent="0.25">
      <c r="A183" s="130" t="str">
        <f t="shared" si="2"/>
        <v>2035_5_1_EA</v>
      </c>
      <c r="B183" s="21">
        <v>2035</v>
      </c>
      <c r="C183" s="21">
        <v>5</v>
      </c>
      <c r="D183" s="21">
        <v>1</v>
      </c>
      <c r="E183" s="21" t="s">
        <v>69</v>
      </c>
      <c r="F183" s="21">
        <v>30.207348132872301</v>
      </c>
      <c r="G183" s="21">
        <v>29.982991948900601</v>
      </c>
      <c r="H183" s="21">
        <v>22.641842627110599</v>
      </c>
    </row>
    <row r="184" spans="1:8" x14ac:dyDescent="0.25">
      <c r="A184" s="130" t="str">
        <f t="shared" si="2"/>
        <v>2035_5_1_MD</v>
      </c>
      <c r="B184" s="21">
        <v>2035</v>
      </c>
      <c r="C184" s="21">
        <v>5</v>
      </c>
      <c r="D184" s="21">
        <v>1</v>
      </c>
      <c r="E184" s="21" t="s">
        <v>77</v>
      </c>
      <c r="F184" s="21">
        <v>26.4051612193979</v>
      </c>
      <c r="G184" s="21">
        <v>25.1805945946539</v>
      </c>
      <c r="H184" s="21">
        <v>15.6954003552557</v>
      </c>
    </row>
    <row r="185" spans="1:8" x14ac:dyDescent="0.25">
      <c r="A185" s="130" t="str">
        <f t="shared" si="2"/>
        <v>2035_5_1_NT</v>
      </c>
      <c r="B185" s="21">
        <v>2035</v>
      </c>
      <c r="C185" s="21">
        <v>5</v>
      </c>
      <c r="D185" s="21">
        <v>1</v>
      </c>
      <c r="E185" s="21" t="s">
        <v>79</v>
      </c>
      <c r="F185" s="21">
        <v>21.167043594307</v>
      </c>
      <c r="G185" s="21">
        <v>20.990504155039801</v>
      </c>
      <c r="H185" s="21">
        <v>14.842406555697901</v>
      </c>
    </row>
    <row r="186" spans="1:8" x14ac:dyDescent="0.25">
      <c r="A186" s="130" t="str">
        <f t="shared" si="2"/>
        <v>2035_5_1_PM</v>
      </c>
      <c r="B186" s="21">
        <v>2035</v>
      </c>
      <c r="C186" s="21">
        <v>5</v>
      </c>
      <c r="D186" s="21">
        <v>1</v>
      </c>
      <c r="E186" s="21" t="s">
        <v>78</v>
      </c>
      <c r="F186" s="21">
        <v>28.3879440366909</v>
      </c>
      <c r="G186" s="21">
        <v>26.120971578628101</v>
      </c>
      <c r="H186" s="21">
        <v>16.377833678360702</v>
      </c>
    </row>
    <row r="187" spans="1:8" x14ac:dyDescent="0.25">
      <c r="A187" s="130" t="str">
        <f t="shared" si="2"/>
        <v>2035_5_2_AM</v>
      </c>
      <c r="B187" s="21">
        <v>2035</v>
      </c>
      <c r="C187" s="21">
        <v>5</v>
      </c>
      <c r="D187" s="21">
        <v>2</v>
      </c>
      <c r="E187" s="21" t="s">
        <v>75</v>
      </c>
      <c r="F187" s="21">
        <v>65.541446150888802</v>
      </c>
      <c r="G187" s="21">
        <v>56.186456462114101</v>
      </c>
      <c r="H187" s="21">
        <v>46.101033326884497</v>
      </c>
    </row>
    <row r="188" spans="1:8" x14ac:dyDescent="0.25">
      <c r="A188" s="130" t="str">
        <f t="shared" si="2"/>
        <v>2035_5_2_EA</v>
      </c>
      <c r="B188" s="21">
        <v>2035</v>
      </c>
      <c r="C188" s="21">
        <v>5</v>
      </c>
      <c r="D188" s="21">
        <v>2</v>
      </c>
      <c r="E188" s="21" t="s">
        <v>69</v>
      </c>
      <c r="F188" s="21">
        <v>50.875375629293501</v>
      </c>
      <c r="G188" s="21">
        <v>49.957882243189303</v>
      </c>
      <c r="H188" s="21">
        <v>46.553463455726401</v>
      </c>
    </row>
    <row r="189" spans="1:8" x14ac:dyDescent="0.25">
      <c r="A189" s="130" t="str">
        <f t="shared" si="2"/>
        <v>2035_5_2_MD</v>
      </c>
      <c r="B189" s="21">
        <v>2035</v>
      </c>
      <c r="C189" s="21">
        <v>5</v>
      </c>
      <c r="D189" s="21">
        <v>2</v>
      </c>
      <c r="E189" s="21" t="s">
        <v>77</v>
      </c>
      <c r="F189" s="21">
        <v>59.153895780373503</v>
      </c>
      <c r="G189" s="21">
        <v>56.174226317925502</v>
      </c>
      <c r="H189" s="21">
        <v>47.507340675281696</v>
      </c>
    </row>
    <row r="190" spans="1:8" x14ac:dyDescent="0.25">
      <c r="A190" s="130" t="str">
        <f t="shared" si="2"/>
        <v>2035_5_2_NT</v>
      </c>
      <c r="B190" s="21">
        <v>2035</v>
      </c>
      <c r="C190" s="21">
        <v>5</v>
      </c>
      <c r="D190" s="21">
        <v>2</v>
      </c>
      <c r="E190" s="21" t="s">
        <v>79</v>
      </c>
      <c r="F190" s="21">
        <v>50.968050328696599</v>
      </c>
      <c r="G190" s="21">
        <v>50.150951608797399</v>
      </c>
      <c r="H190" s="21">
        <v>46.1924352878478</v>
      </c>
    </row>
    <row r="191" spans="1:8" x14ac:dyDescent="0.25">
      <c r="A191" s="130" t="str">
        <f t="shared" si="2"/>
        <v>2035_5_2_PM</v>
      </c>
      <c r="B191" s="21">
        <v>2035</v>
      </c>
      <c r="C191" s="21">
        <v>5</v>
      </c>
      <c r="D191" s="21">
        <v>2</v>
      </c>
      <c r="E191" s="21" t="s">
        <v>78</v>
      </c>
      <c r="F191" s="21">
        <v>58.904654260744103</v>
      </c>
      <c r="G191" s="21">
        <v>54.6882413261295</v>
      </c>
      <c r="H191" s="21">
        <v>44.758236573767803</v>
      </c>
    </row>
    <row r="192" spans="1:8" x14ac:dyDescent="0.25">
      <c r="A192" s="130" t="str">
        <f t="shared" si="2"/>
        <v>2035_5_3_AM</v>
      </c>
      <c r="B192" s="21">
        <v>2035</v>
      </c>
      <c r="C192" s="21">
        <v>5</v>
      </c>
      <c r="D192" s="21">
        <v>3</v>
      </c>
      <c r="E192" s="21" t="s">
        <v>75</v>
      </c>
      <c r="F192" s="21">
        <v>46.259695768818098</v>
      </c>
      <c r="G192" s="21">
        <v>41.3674195639313</v>
      </c>
      <c r="H192" s="21">
        <v>29.0281428347256</v>
      </c>
    </row>
    <row r="193" spans="1:8" x14ac:dyDescent="0.25">
      <c r="A193" s="130" t="str">
        <f t="shared" si="2"/>
        <v>2035_5_3_EA</v>
      </c>
      <c r="B193" s="21">
        <v>2035</v>
      </c>
      <c r="C193" s="21">
        <v>5</v>
      </c>
      <c r="D193" s="21">
        <v>3</v>
      </c>
      <c r="E193" s="21" t="s">
        <v>69</v>
      </c>
      <c r="F193" s="21">
        <v>41.540117210632999</v>
      </c>
      <c r="G193" s="21">
        <v>41.079631082109501</v>
      </c>
      <c r="H193" s="21">
        <v>32.506499221196002</v>
      </c>
    </row>
    <row r="194" spans="1:8" x14ac:dyDescent="0.25">
      <c r="A194" s="130" t="str">
        <f t="shared" si="2"/>
        <v>2035_5_3_MD</v>
      </c>
      <c r="B194" s="21">
        <v>2035</v>
      </c>
      <c r="C194" s="21">
        <v>5</v>
      </c>
      <c r="D194" s="21">
        <v>3</v>
      </c>
      <c r="E194" s="21" t="s">
        <v>77</v>
      </c>
      <c r="F194" s="21">
        <v>39.385968022678199</v>
      </c>
      <c r="G194" s="21">
        <v>38.029522095318598</v>
      </c>
      <c r="H194" s="21">
        <v>26.505337905955098</v>
      </c>
    </row>
    <row r="195" spans="1:8" x14ac:dyDescent="0.25">
      <c r="A195" s="130" t="str">
        <f t="shared" ref="A195:A246" si="3">B195&amp;"_"&amp;C195&amp;"_"&amp;D195&amp;"_"&amp;E195</f>
        <v>2035_5_3_NT</v>
      </c>
      <c r="B195" s="21">
        <v>2035</v>
      </c>
      <c r="C195" s="21">
        <v>5</v>
      </c>
      <c r="D195" s="21">
        <v>3</v>
      </c>
      <c r="E195" s="21" t="s">
        <v>79</v>
      </c>
      <c r="F195" s="21">
        <v>37.085699962179902</v>
      </c>
      <c r="G195" s="21">
        <v>36.845962787197898</v>
      </c>
      <c r="H195" s="21">
        <v>27.6228464109982</v>
      </c>
    </row>
    <row r="196" spans="1:8" x14ac:dyDescent="0.25">
      <c r="A196" s="130" t="str">
        <f t="shared" si="3"/>
        <v>2035_5_3_PM</v>
      </c>
      <c r="B196" s="21">
        <v>2035</v>
      </c>
      <c r="C196" s="21">
        <v>5</v>
      </c>
      <c r="D196" s="21">
        <v>3</v>
      </c>
      <c r="E196" s="21" t="s">
        <v>78</v>
      </c>
      <c r="F196" s="21">
        <v>41.564848538910603</v>
      </c>
      <c r="G196" s="21">
        <v>40.324785058684199</v>
      </c>
      <c r="H196" s="21">
        <v>26.309240475324501</v>
      </c>
    </row>
    <row r="197" spans="1:8" x14ac:dyDescent="0.25">
      <c r="A197" s="130" t="str">
        <f t="shared" si="3"/>
        <v>2035_5_4_AM</v>
      </c>
      <c r="B197" s="21">
        <v>2035</v>
      </c>
      <c r="C197" s="21">
        <v>5</v>
      </c>
      <c r="D197" s="21">
        <v>4</v>
      </c>
      <c r="E197" s="21" t="s">
        <v>75</v>
      </c>
      <c r="F197" s="21">
        <v>23.470956422072199</v>
      </c>
      <c r="G197" s="21">
        <v>23.461354489048698</v>
      </c>
      <c r="H197" s="21">
        <v>9.7580317419118003</v>
      </c>
    </row>
    <row r="198" spans="1:8" x14ac:dyDescent="0.25">
      <c r="A198" s="130" t="str">
        <f t="shared" si="3"/>
        <v>2035_5_4_EA</v>
      </c>
      <c r="B198" s="21">
        <v>2035</v>
      </c>
      <c r="C198" s="21">
        <v>5</v>
      </c>
      <c r="D198" s="21">
        <v>4</v>
      </c>
      <c r="E198" s="21" t="s">
        <v>69</v>
      </c>
      <c r="F198" s="21">
        <v>23.487786402811999</v>
      </c>
      <c r="G198" s="21">
        <v>23.487772058106898</v>
      </c>
      <c r="H198" s="21">
        <v>13.4360140989196</v>
      </c>
    </row>
    <row r="199" spans="1:8" x14ac:dyDescent="0.25">
      <c r="A199" s="130" t="str">
        <f t="shared" si="3"/>
        <v>2035_5_4_MD</v>
      </c>
      <c r="B199" s="21">
        <v>2035</v>
      </c>
      <c r="C199" s="21">
        <v>5</v>
      </c>
      <c r="D199" s="21">
        <v>4</v>
      </c>
      <c r="E199" s="21" t="s">
        <v>77</v>
      </c>
      <c r="F199" s="21">
        <v>20.230370418902599</v>
      </c>
      <c r="G199" s="21">
        <v>20.2286891407153</v>
      </c>
      <c r="H199" s="21">
        <v>8.6179121524078806</v>
      </c>
    </row>
    <row r="200" spans="1:8" x14ac:dyDescent="0.25">
      <c r="A200" s="130" t="str">
        <f t="shared" si="3"/>
        <v>2035_5_4_NT</v>
      </c>
      <c r="B200" s="21">
        <v>2035</v>
      </c>
      <c r="C200" s="21">
        <v>5</v>
      </c>
      <c r="D200" s="21">
        <v>4</v>
      </c>
      <c r="E200" s="21" t="s">
        <v>79</v>
      </c>
      <c r="F200" s="21">
        <v>16.176584788654601</v>
      </c>
      <c r="G200" s="21">
        <v>16.175148305963699</v>
      </c>
      <c r="H200" s="21">
        <v>8.7327172518508895</v>
      </c>
    </row>
    <row r="201" spans="1:8" x14ac:dyDescent="0.25">
      <c r="A201" s="130" t="str">
        <f t="shared" si="3"/>
        <v>2035_5_4_PM</v>
      </c>
      <c r="B201" s="21">
        <v>2035</v>
      </c>
      <c r="C201" s="21">
        <v>5</v>
      </c>
      <c r="D201" s="21">
        <v>4</v>
      </c>
      <c r="E201" s="21" t="s">
        <v>78</v>
      </c>
      <c r="F201" s="21">
        <v>21.024195875712</v>
      </c>
      <c r="G201" s="21">
        <v>21.001253503910199</v>
      </c>
      <c r="H201" s="21">
        <v>9.2222340950130306</v>
      </c>
    </row>
    <row r="202" spans="1:8" x14ac:dyDescent="0.25">
      <c r="A202" s="130" t="str">
        <f t="shared" si="3"/>
        <v>2035_5_5_AM</v>
      </c>
      <c r="B202" s="21">
        <v>2035</v>
      </c>
      <c r="C202" s="21">
        <v>5</v>
      </c>
      <c r="D202" s="21">
        <v>5</v>
      </c>
      <c r="E202" s="21" t="s">
        <v>75</v>
      </c>
      <c r="F202" s="21">
        <v>9.5676719515291104</v>
      </c>
      <c r="G202" s="21">
        <v>9.5398432023348096</v>
      </c>
      <c r="H202" s="21">
        <v>4.0684149119633597</v>
      </c>
    </row>
    <row r="203" spans="1:8" x14ac:dyDescent="0.25">
      <c r="A203" s="130" t="str">
        <f t="shared" si="3"/>
        <v>2035_5_5_EA</v>
      </c>
      <c r="B203" s="21">
        <v>2035</v>
      </c>
      <c r="C203" s="21">
        <v>5</v>
      </c>
      <c r="D203" s="21">
        <v>5</v>
      </c>
      <c r="E203" s="21" t="s">
        <v>69</v>
      </c>
      <c r="F203" s="21">
        <v>12.0670511871858</v>
      </c>
      <c r="G203" s="21">
        <v>12.060574518171199</v>
      </c>
      <c r="H203" s="21">
        <v>6.7205377417761403</v>
      </c>
    </row>
    <row r="204" spans="1:8" x14ac:dyDescent="0.25">
      <c r="A204" s="130" t="str">
        <f t="shared" si="3"/>
        <v>2035_5_5_MD</v>
      </c>
      <c r="B204" s="21">
        <v>2035</v>
      </c>
      <c r="C204" s="21">
        <v>5</v>
      </c>
      <c r="D204" s="21">
        <v>5</v>
      </c>
      <c r="E204" s="21" t="s">
        <v>77</v>
      </c>
      <c r="F204" s="21">
        <v>8.5174563938047996</v>
      </c>
      <c r="G204" s="21">
        <v>8.5051673255842903</v>
      </c>
      <c r="H204" s="21">
        <v>3.5769109912802102</v>
      </c>
    </row>
    <row r="205" spans="1:8" x14ac:dyDescent="0.25">
      <c r="A205" s="130" t="str">
        <f t="shared" si="3"/>
        <v>2035_5_5_NT</v>
      </c>
      <c r="B205" s="21">
        <v>2035</v>
      </c>
      <c r="C205" s="21">
        <v>5</v>
      </c>
      <c r="D205" s="21">
        <v>5</v>
      </c>
      <c r="E205" s="21" t="s">
        <v>79</v>
      </c>
      <c r="F205" s="21">
        <v>7.7361333710609097</v>
      </c>
      <c r="G205" s="21">
        <v>7.7308031427534702</v>
      </c>
      <c r="H205" s="21">
        <v>3.8531795599927001</v>
      </c>
    </row>
    <row r="206" spans="1:8" x14ac:dyDescent="0.25">
      <c r="A206" s="130" t="str">
        <f t="shared" si="3"/>
        <v>2035_5_5_PM</v>
      </c>
      <c r="B206" s="21">
        <v>2035</v>
      </c>
      <c r="C206" s="21">
        <v>5</v>
      </c>
      <c r="D206" s="21">
        <v>5</v>
      </c>
      <c r="E206" s="21" t="s">
        <v>78</v>
      </c>
      <c r="F206" s="21">
        <v>9.4824484003337695</v>
      </c>
      <c r="G206" s="21">
        <v>9.4436122483050706</v>
      </c>
      <c r="H206" s="21">
        <v>4.0335085461605997</v>
      </c>
    </row>
    <row r="207" spans="1:8" x14ac:dyDescent="0.25">
      <c r="A207" s="130" t="str">
        <f t="shared" si="3"/>
        <v>2035_5_6_AM</v>
      </c>
      <c r="B207" s="21">
        <v>2035</v>
      </c>
      <c r="C207" s="21">
        <v>5</v>
      </c>
      <c r="D207" s="21">
        <v>6</v>
      </c>
      <c r="E207" s="21" t="s">
        <v>75</v>
      </c>
      <c r="F207" s="21">
        <v>64.698867580308303</v>
      </c>
      <c r="G207" s="21">
        <v>63.453611850738497</v>
      </c>
      <c r="H207" s="21">
        <v>46.571693187485103</v>
      </c>
    </row>
    <row r="208" spans="1:8" x14ac:dyDescent="0.25">
      <c r="A208" s="130" t="str">
        <f t="shared" si="3"/>
        <v>2035_5_6_EA</v>
      </c>
      <c r="B208" s="21">
        <v>2035</v>
      </c>
      <c r="C208" s="21">
        <v>5</v>
      </c>
      <c r="D208" s="21">
        <v>6</v>
      </c>
      <c r="E208" s="21" t="s">
        <v>69</v>
      </c>
      <c r="F208" s="21">
        <v>64.116305634782094</v>
      </c>
      <c r="G208" s="21">
        <v>64.089067665306303</v>
      </c>
      <c r="H208" s="21">
        <v>47.801016137406599</v>
      </c>
    </row>
    <row r="209" spans="1:8" x14ac:dyDescent="0.25">
      <c r="A209" s="130" t="str">
        <f t="shared" si="3"/>
        <v>2035_5_6_MD</v>
      </c>
      <c r="B209" s="21">
        <v>2035</v>
      </c>
      <c r="C209" s="21">
        <v>5</v>
      </c>
      <c r="D209" s="21">
        <v>6</v>
      </c>
      <c r="E209" s="21" t="s">
        <v>77</v>
      </c>
      <c r="F209" s="21">
        <v>63.756653703575601</v>
      </c>
      <c r="G209" s="21">
        <v>63.139562309211001</v>
      </c>
      <c r="H209" s="21">
        <v>45.027463478157898</v>
      </c>
    </row>
    <row r="210" spans="1:8" x14ac:dyDescent="0.25">
      <c r="A210" s="130" t="str">
        <f t="shared" si="3"/>
        <v>2035_5_6_NT</v>
      </c>
      <c r="B210" s="21">
        <v>2035</v>
      </c>
      <c r="C210" s="21">
        <v>5</v>
      </c>
      <c r="D210" s="21">
        <v>6</v>
      </c>
      <c r="E210" s="21" t="s">
        <v>79</v>
      </c>
      <c r="F210" s="21">
        <v>69.542053027725999</v>
      </c>
      <c r="G210" s="21">
        <v>69.534050627839406</v>
      </c>
      <c r="H210" s="21">
        <v>51.7962564373221</v>
      </c>
    </row>
    <row r="211" spans="1:8" x14ac:dyDescent="0.25">
      <c r="A211" s="130" t="str">
        <f t="shared" si="3"/>
        <v>2035_5_6_PM</v>
      </c>
      <c r="B211" s="21">
        <v>2035</v>
      </c>
      <c r="C211" s="21">
        <v>5</v>
      </c>
      <c r="D211" s="21">
        <v>6</v>
      </c>
      <c r="E211" s="21" t="s">
        <v>78</v>
      </c>
      <c r="F211" s="21">
        <v>64.375979369146805</v>
      </c>
      <c r="G211" s="21">
        <v>64.179413590514898</v>
      </c>
      <c r="H211" s="21">
        <v>44.764647991197201</v>
      </c>
    </row>
    <row r="212" spans="1:8" x14ac:dyDescent="0.25">
      <c r="A212" s="130" t="str">
        <f t="shared" si="3"/>
        <v>2035_6_0_AM</v>
      </c>
      <c r="B212" s="21">
        <v>2035</v>
      </c>
      <c r="C212" s="21">
        <v>6</v>
      </c>
      <c r="D212" s="21">
        <v>0</v>
      </c>
      <c r="E212" s="21" t="s">
        <v>75</v>
      </c>
      <c r="F212" s="21">
        <v>68.542777117560902</v>
      </c>
      <c r="G212" s="21">
        <v>67.951646166889603</v>
      </c>
      <c r="H212" s="21">
        <v>56.206079896558201</v>
      </c>
    </row>
    <row r="213" spans="1:8" x14ac:dyDescent="0.25">
      <c r="A213" s="130" t="str">
        <f t="shared" si="3"/>
        <v>2035_6_0_EA</v>
      </c>
      <c r="B213" s="21">
        <v>2035</v>
      </c>
      <c r="C213" s="21">
        <v>6</v>
      </c>
      <c r="D213" s="21">
        <v>0</v>
      </c>
      <c r="E213" s="21" t="s">
        <v>69</v>
      </c>
      <c r="F213" s="21">
        <v>66.950511545237902</v>
      </c>
      <c r="G213" s="21">
        <v>66.9218631687731</v>
      </c>
      <c r="H213" s="21">
        <v>59.906932292598299</v>
      </c>
    </row>
    <row r="214" spans="1:8" x14ac:dyDescent="0.25">
      <c r="A214" s="130" t="str">
        <f t="shared" si="3"/>
        <v>2035_6_0_MD</v>
      </c>
      <c r="B214" s="21">
        <v>2035</v>
      </c>
      <c r="C214" s="21">
        <v>6</v>
      </c>
      <c r="D214" s="21">
        <v>0</v>
      </c>
      <c r="E214" s="21" t="s">
        <v>77</v>
      </c>
      <c r="F214" s="21">
        <v>63.676172046100397</v>
      </c>
      <c r="G214" s="21">
        <v>63.595117931606403</v>
      </c>
      <c r="H214" s="21">
        <v>54.665634608068402</v>
      </c>
    </row>
    <row r="215" spans="1:8" x14ac:dyDescent="0.25">
      <c r="A215" s="130" t="str">
        <f t="shared" si="3"/>
        <v>2035_6_0_NT</v>
      </c>
      <c r="B215" s="21">
        <v>2035</v>
      </c>
      <c r="C215" s="21">
        <v>6</v>
      </c>
      <c r="D215" s="21">
        <v>0</v>
      </c>
      <c r="E215" s="21" t="s">
        <v>79</v>
      </c>
      <c r="F215" s="21">
        <v>63.1558782690662</v>
      </c>
      <c r="G215" s="21">
        <v>63.131118329904801</v>
      </c>
      <c r="H215" s="21">
        <v>56.213618084535803</v>
      </c>
    </row>
    <row r="216" spans="1:8" x14ac:dyDescent="0.25">
      <c r="A216" s="130" t="str">
        <f t="shared" si="3"/>
        <v>2035_6_0_PM</v>
      </c>
      <c r="B216" s="21">
        <v>2035</v>
      </c>
      <c r="C216" s="21">
        <v>6</v>
      </c>
      <c r="D216" s="21">
        <v>0</v>
      </c>
      <c r="E216" s="21" t="s">
        <v>78</v>
      </c>
      <c r="F216" s="21">
        <v>58.272678466723697</v>
      </c>
      <c r="G216" s="21">
        <v>58.150772945486402</v>
      </c>
      <c r="H216" s="21">
        <v>49.803816637546902</v>
      </c>
    </row>
    <row r="217" spans="1:8" x14ac:dyDescent="0.25">
      <c r="A217" s="130" t="str">
        <f t="shared" si="3"/>
        <v>2035_6_1_AM</v>
      </c>
      <c r="B217" s="21">
        <v>2035</v>
      </c>
      <c r="C217" s="21">
        <v>6</v>
      </c>
      <c r="D217" s="21">
        <v>1</v>
      </c>
      <c r="E217" s="21" t="s">
        <v>75</v>
      </c>
      <c r="F217" s="21">
        <v>77.952523612829694</v>
      </c>
      <c r="G217" s="21">
        <v>76.211106347927895</v>
      </c>
      <c r="H217" s="21">
        <v>55.0211872780039</v>
      </c>
    </row>
    <row r="218" spans="1:8" x14ac:dyDescent="0.25">
      <c r="A218" s="130" t="str">
        <f t="shared" si="3"/>
        <v>2035_6_1_EA</v>
      </c>
      <c r="B218" s="21">
        <v>2035</v>
      </c>
      <c r="C218" s="21">
        <v>6</v>
      </c>
      <c r="D218" s="21">
        <v>1</v>
      </c>
      <c r="E218" s="21" t="s">
        <v>69</v>
      </c>
      <c r="F218" s="21">
        <v>69.104329131518696</v>
      </c>
      <c r="G218" s="21">
        <v>69.0224623983122</v>
      </c>
      <c r="H218" s="21">
        <v>55.634783215347298</v>
      </c>
    </row>
    <row r="219" spans="1:8" x14ac:dyDescent="0.25">
      <c r="A219" s="130" t="str">
        <f t="shared" si="3"/>
        <v>2035_6_1_MD</v>
      </c>
      <c r="B219" s="21">
        <v>2035</v>
      </c>
      <c r="C219" s="21">
        <v>6</v>
      </c>
      <c r="D219" s="21">
        <v>1</v>
      </c>
      <c r="E219" s="21" t="s">
        <v>77</v>
      </c>
      <c r="F219" s="21">
        <v>71.347924983482599</v>
      </c>
      <c r="G219" s="21">
        <v>71.103510458804294</v>
      </c>
      <c r="H219" s="21">
        <v>55.612864853017598</v>
      </c>
    </row>
    <row r="220" spans="1:8" x14ac:dyDescent="0.25">
      <c r="A220" s="130" t="str">
        <f t="shared" si="3"/>
        <v>2035_6_1_NT</v>
      </c>
      <c r="B220" s="21">
        <v>2035</v>
      </c>
      <c r="C220" s="21">
        <v>6</v>
      </c>
      <c r="D220" s="21">
        <v>1</v>
      </c>
      <c r="E220" s="21" t="s">
        <v>79</v>
      </c>
      <c r="F220" s="21">
        <v>69.585725534157703</v>
      </c>
      <c r="G220" s="21">
        <v>69.547802299749705</v>
      </c>
      <c r="H220" s="21">
        <v>56.425799471433002</v>
      </c>
    </row>
    <row r="221" spans="1:8" x14ac:dyDescent="0.25">
      <c r="A221" s="130" t="str">
        <f t="shared" si="3"/>
        <v>2035_6_1_PM</v>
      </c>
      <c r="B221" s="21">
        <v>2035</v>
      </c>
      <c r="C221" s="21">
        <v>6</v>
      </c>
      <c r="D221" s="21">
        <v>1</v>
      </c>
      <c r="E221" s="21" t="s">
        <v>78</v>
      </c>
      <c r="F221" s="21">
        <v>66.351148578406693</v>
      </c>
      <c r="G221" s="21">
        <v>65.941428211449207</v>
      </c>
      <c r="H221" s="21">
        <v>52.359825061539503</v>
      </c>
    </row>
    <row r="222" spans="1:8" x14ac:dyDescent="0.25">
      <c r="A222" s="130" t="str">
        <f t="shared" si="3"/>
        <v>2035_6_2_AM</v>
      </c>
      <c r="B222" s="21">
        <v>2035</v>
      </c>
      <c r="C222" s="21">
        <v>6</v>
      </c>
      <c r="D222" s="21">
        <v>2</v>
      </c>
      <c r="E222" s="21" t="s">
        <v>75</v>
      </c>
      <c r="F222" s="21">
        <v>67.402191871820506</v>
      </c>
      <c r="G222" s="21">
        <v>65.987651962950594</v>
      </c>
      <c r="H222" s="21">
        <v>49.9621899824118</v>
      </c>
    </row>
    <row r="223" spans="1:8" x14ac:dyDescent="0.25">
      <c r="A223" s="130" t="str">
        <f t="shared" si="3"/>
        <v>2035_6_2_EA</v>
      </c>
      <c r="B223" s="21">
        <v>2035</v>
      </c>
      <c r="C223" s="21">
        <v>6</v>
      </c>
      <c r="D223" s="21">
        <v>2</v>
      </c>
      <c r="E223" s="21" t="s">
        <v>69</v>
      </c>
      <c r="F223" s="21">
        <v>63.6324145294899</v>
      </c>
      <c r="G223" s="21">
        <v>62.145186697789903</v>
      </c>
      <c r="H223" s="21">
        <v>50.250271020933603</v>
      </c>
    </row>
    <row r="224" spans="1:8" x14ac:dyDescent="0.25">
      <c r="A224" s="130" t="str">
        <f t="shared" si="3"/>
        <v>2035_6_2_MD</v>
      </c>
      <c r="B224" s="21">
        <v>2035</v>
      </c>
      <c r="C224" s="21">
        <v>6</v>
      </c>
      <c r="D224" s="21">
        <v>2</v>
      </c>
      <c r="E224" s="21" t="s">
        <v>77</v>
      </c>
      <c r="F224" s="21">
        <v>66.099757859100393</v>
      </c>
      <c r="G224" s="21">
        <v>65.166418211800703</v>
      </c>
      <c r="H224" s="21">
        <v>51.280259753768902</v>
      </c>
    </row>
    <row r="225" spans="1:8" x14ac:dyDescent="0.25">
      <c r="A225" s="130" t="str">
        <f t="shared" si="3"/>
        <v>2035_6_2_NT</v>
      </c>
      <c r="B225" s="21">
        <v>2035</v>
      </c>
      <c r="C225" s="21">
        <v>6</v>
      </c>
      <c r="D225" s="21">
        <v>2</v>
      </c>
      <c r="E225" s="21" t="s">
        <v>79</v>
      </c>
      <c r="F225" s="21">
        <v>62.125000736930197</v>
      </c>
      <c r="G225" s="21">
        <v>61.615675709464298</v>
      </c>
      <c r="H225" s="21">
        <v>51.730687358162598</v>
      </c>
    </row>
    <row r="226" spans="1:8" x14ac:dyDescent="0.25">
      <c r="A226" s="130" t="str">
        <f t="shared" si="3"/>
        <v>2035_6_2_PM</v>
      </c>
      <c r="B226" s="21">
        <v>2035</v>
      </c>
      <c r="C226" s="21">
        <v>6</v>
      </c>
      <c r="D226" s="21">
        <v>2</v>
      </c>
      <c r="E226" s="21" t="s">
        <v>78</v>
      </c>
      <c r="F226" s="21">
        <v>58.310375255696897</v>
      </c>
      <c r="G226" s="21">
        <v>56.2389560587266</v>
      </c>
      <c r="H226" s="21">
        <v>43.804928968934497</v>
      </c>
    </row>
    <row r="227" spans="1:8" x14ac:dyDescent="0.25">
      <c r="A227" s="130" t="str">
        <f t="shared" si="3"/>
        <v>2035_6_3_AM</v>
      </c>
      <c r="B227" s="21">
        <v>2035</v>
      </c>
      <c r="C227" s="21">
        <v>6</v>
      </c>
      <c r="D227" s="21">
        <v>3</v>
      </c>
      <c r="E227" s="21" t="s">
        <v>75</v>
      </c>
      <c r="F227" s="21">
        <v>42.2240100967567</v>
      </c>
      <c r="G227" s="21">
        <v>42.216278874993598</v>
      </c>
      <c r="H227" s="21">
        <v>32.441365799811599</v>
      </c>
    </row>
    <row r="228" spans="1:8" x14ac:dyDescent="0.25">
      <c r="A228" s="130" t="str">
        <f t="shared" si="3"/>
        <v>2035_6_3_EA</v>
      </c>
      <c r="B228" s="21">
        <v>2035</v>
      </c>
      <c r="C228" s="21">
        <v>6</v>
      </c>
      <c r="D228" s="21">
        <v>3</v>
      </c>
      <c r="E228" s="21" t="s">
        <v>69</v>
      </c>
      <c r="F228" s="21">
        <v>46.618967219847697</v>
      </c>
      <c r="G228" s="21">
        <v>46.617664148234098</v>
      </c>
      <c r="H228" s="21">
        <v>38.282951965513099</v>
      </c>
    </row>
    <row r="229" spans="1:8" x14ac:dyDescent="0.25">
      <c r="A229" s="130" t="str">
        <f t="shared" si="3"/>
        <v>2035_6_3_MD</v>
      </c>
      <c r="B229" s="21">
        <v>2035</v>
      </c>
      <c r="C229" s="21">
        <v>6</v>
      </c>
      <c r="D229" s="21">
        <v>3</v>
      </c>
      <c r="E229" s="21" t="s">
        <v>77</v>
      </c>
      <c r="F229" s="21">
        <v>37.130695844898</v>
      </c>
      <c r="G229" s="21">
        <v>37.130695844898</v>
      </c>
      <c r="H229" s="21">
        <v>29.225860182382</v>
      </c>
    </row>
    <row r="230" spans="1:8" x14ac:dyDescent="0.25">
      <c r="A230" s="130" t="str">
        <f t="shared" si="3"/>
        <v>2035_6_3_NT</v>
      </c>
      <c r="B230" s="21">
        <v>2035</v>
      </c>
      <c r="C230" s="21">
        <v>6</v>
      </c>
      <c r="D230" s="21">
        <v>3</v>
      </c>
      <c r="E230" s="21" t="s">
        <v>79</v>
      </c>
      <c r="F230" s="21">
        <v>35.482123763741797</v>
      </c>
      <c r="G230" s="21">
        <v>35.474786349891403</v>
      </c>
      <c r="H230" s="21">
        <v>27.8847517722477</v>
      </c>
    </row>
    <row r="231" spans="1:8" x14ac:dyDescent="0.25">
      <c r="A231" s="130" t="str">
        <f t="shared" si="3"/>
        <v>2035_6_3_PM</v>
      </c>
      <c r="B231" s="21">
        <v>2035</v>
      </c>
      <c r="C231" s="21">
        <v>6</v>
      </c>
      <c r="D231" s="21">
        <v>3</v>
      </c>
      <c r="E231" s="21" t="s">
        <v>78</v>
      </c>
      <c r="F231" s="21">
        <v>31.554981120361401</v>
      </c>
      <c r="G231" s="21">
        <v>31.534876720424499</v>
      </c>
      <c r="H231" s="21">
        <v>24.114024849542702</v>
      </c>
    </row>
    <row r="232" spans="1:8" x14ac:dyDescent="0.25">
      <c r="A232" s="130" t="str">
        <f t="shared" si="3"/>
        <v>2035_6_4_AM</v>
      </c>
      <c r="B232" s="21">
        <v>2035</v>
      </c>
      <c r="C232" s="21">
        <v>6</v>
      </c>
      <c r="D232" s="21">
        <v>4</v>
      </c>
      <c r="E232" s="21" t="s">
        <v>75</v>
      </c>
      <c r="F232" s="21">
        <v>97.299676337608901</v>
      </c>
      <c r="G232" s="21">
        <v>97.0270615993402</v>
      </c>
      <c r="H232" s="21">
        <v>65.629918269621996</v>
      </c>
    </row>
    <row r="233" spans="1:8" x14ac:dyDescent="0.25">
      <c r="A233" s="130" t="str">
        <f t="shared" si="3"/>
        <v>2035_6_4_EA</v>
      </c>
      <c r="B233" s="21">
        <v>2035</v>
      </c>
      <c r="C233" s="21">
        <v>6</v>
      </c>
      <c r="D233" s="21">
        <v>4</v>
      </c>
      <c r="E233" s="21" t="s">
        <v>69</v>
      </c>
      <c r="F233" s="21">
        <v>96.245239371120306</v>
      </c>
      <c r="G233" s="21">
        <v>96.245239371120306</v>
      </c>
      <c r="H233" s="21">
        <v>77.783638227104007</v>
      </c>
    </row>
    <row r="234" spans="1:8" x14ac:dyDescent="0.25">
      <c r="A234" s="130" t="str">
        <f t="shared" si="3"/>
        <v>2035_6_4_MD</v>
      </c>
      <c r="B234" s="21">
        <v>2035</v>
      </c>
      <c r="C234" s="21">
        <v>6</v>
      </c>
      <c r="D234" s="21">
        <v>4</v>
      </c>
      <c r="E234" s="21" t="s">
        <v>77</v>
      </c>
      <c r="F234" s="21">
        <v>90.222514295577994</v>
      </c>
      <c r="G234" s="21">
        <v>90.156877899169899</v>
      </c>
      <c r="H234" s="21">
        <v>64.735531842708596</v>
      </c>
    </row>
    <row r="235" spans="1:8" x14ac:dyDescent="0.25">
      <c r="A235" s="130" t="str">
        <f t="shared" si="3"/>
        <v>2035_6_4_NT</v>
      </c>
      <c r="B235" s="21">
        <v>2035</v>
      </c>
      <c r="C235" s="21">
        <v>6</v>
      </c>
      <c r="D235" s="21">
        <v>4</v>
      </c>
      <c r="E235" s="21" t="s">
        <v>79</v>
      </c>
      <c r="F235" s="21">
        <v>83.214455353586303</v>
      </c>
      <c r="G235" s="21">
        <v>83.214455353586303</v>
      </c>
      <c r="H235" s="21">
        <v>63.4760511297929</v>
      </c>
    </row>
    <row r="236" spans="1:8" x14ac:dyDescent="0.25">
      <c r="A236" s="130" t="str">
        <f t="shared" si="3"/>
        <v>2035_6_4_PM</v>
      </c>
      <c r="B236" s="21">
        <v>2035</v>
      </c>
      <c r="C236" s="21">
        <v>6</v>
      </c>
      <c r="D236" s="21">
        <v>4</v>
      </c>
      <c r="E236" s="21" t="s">
        <v>78</v>
      </c>
      <c r="F236" s="21">
        <v>88.0286074619667</v>
      </c>
      <c r="G236" s="21">
        <v>87.839108560599499</v>
      </c>
      <c r="H236" s="21">
        <v>62.618892426584303</v>
      </c>
    </row>
    <row r="237" spans="1:8" x14ac:dyDescent="0.25">
      <c r="A237" s="130" t="str">
        <f t="shared" si="3"/>
        <v>2035_6_5_AM</v>
      </c>
      <c r="B237" s="21">
        <v>2035</v>
      </c>
      <c r="C237" s="21">
        <v>6</v>
      </c>
      <c r="D237" s="21">
        <v>5</v>
      </c>
      <c r="E237" s="21" t="s">
        <v>75</v>
      </c>
      <c r="F237" s="21">
        <v>62.395241690844998</v>
      </c>
      <c r="G237" s="21">
        <v>62.226433032896502</v>
      </c>
      <c r="H237" s="21">
        <v>43.845485093535402</v>
      </c>
    </row>
    <row r="238" spans="1:8" x14ac:dyDescent="0.25">
      <c r="A238" s="130" t="str">
        <f t="shared" si="3"/>
        <v>2035_6_5_EA</v>
      </c>
      <c r="B238" s="21">
        <v>2035</v>
      </c>
      <c r="C238" s="21">
        <v>6</v>
      </c>
      <c r="D238" s="21">
        <v>5</v>
      </c>
      <c r="E238" s="21" t="s">
        <v>69</v>
      </c>
      <c r="F238" s="21">
        <v>60.660459313408197</v>
      </c>
      <c r="G238" s="21">
        <v>60.653999179504602</v>
      </c>
      <c r="H238" s="21">
        <v>45.211092162986503</v>
      </c>
    </row>
    <row r="239" spans="1:8" x14ac:dyDescent="0.25">
      <c r="A239" s="130" t="str">
        <f t="shared" si="3"/>
        <v>2035_6_5_MD</v>
      </c>
      <c r="B239" s="21">
        <v>2035</v>
      </c>
      <c r="C239" s="21">
        <v>6</v>
      </c>
      <c r="D239" s="21">
        <v>5</v>
      </c>
      <c r="E239" s="21" t="s">
        <v>77</v>
      </c>
      <c r="F239" s="21">
        <v>67.386436846894298</v>
      </c>
      <c r="G239" s="21">
        <v>66.370873661108405</v>
      </c>
      <c r="H239" s="21">
        <v>47.771811722449897</v>
      </c>
    </row>
    <row r="240" spans="1:8" x14ac:dyDescent="0.25">
      <c r="A240" s="130" t="str">
        <f t="shared" si="3"/>
        <v>2035_6_5_NT</v>
      </c>
      <c r="B240" s="21">
        <v>2035</v>
      </c>
      <c r="C240" s="21">
        <v>6</v>
      </c>
      <c r="D240" s="21">
        <v>5</v>
      </c>
      <c r="E240" s="21" t="s">
        <v>79</v>
      </c>
      <c r="F240" s="21">
        <v>71.583006445979706</v>
      </c>
      <c r="G240" s="21">
        <v>71.576862776950307</v>
      </c>
      <c r="H240" s="21">
        <v>53.457038480998101</v>
      </c>
    </row>
    <row r="241" spans="1:8" x14ac:dyDescent="0.25">
      <c r="A241" s="130" t="str">
        <f t="shared" si="3"/>
        <v>2035_6_5_PM</v>
      </c>
      <c r="B241" s="21">
        <v>2035</v>
      </c>
      <c r="C241" s="21">
        <v>6</v>
      </c>
      <c r="D241" s="21">
        <v>5</v>
      </c>
      <c r="E241" s="21" t="s">
        <v>78</v>
      </c>
      <c r="F241" s="21">
        <v>64.961496324596297</v>
      </c>
      <c r="G241" s="21">
        <v>64.314356446028199</v>
      </c>
      <c r="H241" s="21">
        <v>47.179816971282001</v>
      </c>
    </row>
    <row r="242" spans="1:8" x14ac:dyDescent="0.25">
      <c r="A242" s="130" t="str">
        <f t="shared" si="3"/>
        <v>2035_6_6_AM</v>
      </c>
      <c r="B242" s="21">
        <v>2035</v>
      </c>
      <c r="C242" s="21">
        <v>6</v>
      </c>
      <c r="D242" s="21">
        <v>6</v>
      </c>
      <c r="E242" s="21" t="s">
        <v>75</v>
      </c>
      <c r="F242" s="21">
        <v>11.387546506802501</v>
      </c>
      <c r="G242" s="21">
        <v>11.387546506802501</v>
      </c>
      <c r="H242" s="21">
        <v>7.7669736689953002</v>
      </c>
    </row>
    <row r="243" spans="1:8" x14ac:dyDescent="0.25">
      <c r="A243" s="130" t="str">
        <f t="shared" si="3"/>
        <v>2035_6_6_EA</v>
      </c>
      <c r="B243" s="21">
        <v>2035</v>
      </c>
      <c r="C243" s="21">
        <v>6</v>
      </c>
      <c r="D243" s="21">
        <v>6</v>
      </c>
      <c r="E243" s="21" t="s">
        <v>69</v>
      </c>
      <c r="F243" s="21">
        <v>21.345181272849601</v>
      </c>
      <c r="G243" s="21">
        <v>21.345181272849601</v>
      </c>
      <c r="H243" s="21">
        <v>15.5248959084924</v>
      </c>
    </row>
    <row r="244" spans="1:8" x14ac:dyDescent="0.25">
      <c r="A244" s="130" t="str">
        <f t="shared" si="3"/>
        <v>2035_6_6_MD</v>
      </c>
      <c r="B244" s="21">
        <v>2035</v>
      </c>
      <c r="C244" s="21">
        <v>6</v>
      </c>
      <c r="D244" s="21">
        <v>6</v>
      </c>
      <c r="E244" s="21" t="s">
        <v>77</v>
      </c>
      <c r="F244" s="21">
        <v>8.6689535706534304</v>
      </c>
      <c r="G244" s="21">
        <v>8.6689535706534304</v>
      </c>
      <c r="H244" s="21">
        <v>5.7047206643047703</v>
      </c>
    </row>
    <row r="245" spans="1:8" x14ac:dyDescent="0.25">
      <c r="A245" s="130" t="str">
        <f t="shared" si="3"/>
        <v>2035_6_6_NT</v>
      </c>
      <c r="B245" s="21">
        <v>2035</v>
      </c>
      <c r="C245" s="21">
        <v>6</v>
      </c>
      <c r="D245" s="21">
        <v>6</v>
      </c>
      <c r="E245" s="21" t="s">
        <v>79</v>
      </c>
      <c r="F245" s="21">
        <v>11.0771176237873</v>
      </c>
      <c r="G245" s="21">
        <v>11.0771176237873</v>
      </c>
      <c r="H245" s="21">
        <v>7.5750872225126296</v>
      </c>
    </row>
    <row r="246" spans="1:8" x14ac:dyDescent="0.25">
      <c r="A246" s="130" t="str">
        <f t="shared" si="3"/>
        <v>2035_6_6_PM</v>
      </c>
      <c r="B246" s="21">
        <v>2035</v>
      </c>
      <c r="C246" s="21">
        <v>6</v>
      </c>
      <c r="D246" s="21">
        <v>6</v>
      </c>
      <c r="E246" s="21" t="s">
        <v>78</v>
      </c>
      <c r="F246" s="21">
        <v>11.1138062715263</v>
      </c>
      <c r="G246" s="21">
        <v>11.1138062715263</v>
      </c>
      <c r="H246" s="21">
        <v>7.5700966181398703</v>
      </c>
    </row>
    <row r="247" spans="1:8" x14ac:dyDescent="0.25">
      <c r="A247" s="130" t="str">
        <f>B247&amp;"_"&amp;C247&amp;"_"&amp;D247&amp;"_"&amp;E247</f>
        <v>___</v>
      </c>
    </row>
    <row r="248" spans="1:8" x14ac:dyDescent="0.25">
      <c r="A248" s="130" t="str">
        <f t="shared" ref="A248:A311" si="4">B248&amp;"_"&amp;C248&amp;"_"&amp;D248&amp;"_"&amp;E248</f>
        <v>___</v>
      </c>
    </row>
    <row r="249" spans="1:8" x14ac:dyDescent="0.25">
      <c r="A249" s="130" t="str">
        <f t="shared" si="4"/>
        <v>___</v>
      </c>
    </row>
    <row r="250" spans="1:8" x14ac:dyDescent="0.25">
      <c r="A250" s="130" t="str">
        <f t="shared" si="4"/>
        <v>___</v>
      </c>
    </row>
    <row r="251" spans="1:8" x14ac:dyDescent="0.25">
      <c r="A251" s="130" t="str">
        <f t="shared" si="4"/>
        <v>___</v>
      </c>
    </row>
    <row r="252" spans="1:8" x14ac:dyDescent="0.25">
      <c r="A252" s="130" t="str">
        <f t="shared" si="4"/>
        <v>___</v>
      </c>
    </row>
    <row r="253" spans="1:8" x14ac:dyDescent="0.25">
      <c r="A253" s="130" t="str">
        <f t="shared" si="4"/>
        <v>___</v>
      </c>
    </row>
    <row r="254" spans="1:8" x14ac:dyDescent="0.25">
      <c r="A254" s="130" t="str">
        <f t="shared" si="4"/>
        <v>___</v>
      </c>
    </row>
    <row r="255" spans="1:8" x14ac:dyDescent="0.25">
      <c r="A255" s="130" t="str">
        <f t="shared" si="4"/>
        <v>___</v>
      </c>
    </row>
    <row r="256" spans="1:8" x14ac:dyDescent="0.25">
      <c r="A256" s="130" t="str">
        <f t="shared" si="4"/>
        <v>___</v>
      </c>
    </row>
    <row r="257" spans="1:1" x14ac:dyDescent="0.25">
      <c r="A257" s="130" t="str">
        <f t="shared" si="4"/>
        <v>___</v>
      </c>
    </row>
    <row r="258" spans="1:1" x14ac:dyDescent="0.25">
      <c r="A258" s="130" t="str">
        <f t="shared" si="4"/>
        <v>___</v>
      </c>
    </row>
    <row r="259" spans="1:1" x14ac:dyDescent="0.25">
      <c r="A259" s="130" t="str">
        <f t="shared" si="4"/>
        <v>___</v>
      </c>
    </row>
    <row r="260" spans="1:1" x14ac:dyDescent="0.25">
      <c r="A260" s="130" t="str">
        <f t="shared" si="4"/>
        <v>___</v>
      </c>
    </row>
    <row r="261" spans="1:1" x14ac:dyDescent="0.25">
      <c r="A261" s="130" t="str">
        <f t="shared" si="4"/>
        <v>___</v>
      </c>
    </row>
    <row r="262" spans="1:1" x14ac:dyDescent="0.25">
      <c r="A262" s="130" t="str">
        <f t="shared" si="4"/>
        <v>___</v>
      </c>
    </row>
    <row r="263" spans="1:1" x14ac:dyDescent="0.25">
      <c r="A263" s="130" t="str">
        <f t="shared" si="4"/>
        <v>___</v>
      </c>
    </row>
    <row r="264" spans="1:1" x14ac:dyDescent="0.25">
      <c r="A264" s="130" t="str">
        <f t="shared" si="4"/>
        <v>___</v>
      </c>
    </row>
    <row r="265" spans="1:1" x14ac:dyDescent="0.25">
      <c r="A265" s="130" t="str">
        <f t="shared" si="4"/>
        <v>___</v>
      </c>
    </row>
    <row r="266" spans="1:1" x14ac:dyDescent="0.25">
      <c r="A266" s="130" t="str">
        <f t="shared" si="4"/>
        <v>___</v>
      </c>
    </row>
    <row r="267" spans="1:1" x14ac:dyDescent="0.25">
      <c r="A267" s="130" t="str">
        <f t="shared" si="4"/>
        <v>___</v>
      </c>
    </row>
    <row r="268" spans="1:1" x14ac:dyDescent="0.25">
      <c r="A268" s="130" t="str">
        <f t="shared" si="4"/>
        <v>___</v>
      </c>
    </row>
    <row r="269" spans="1:1" x14ac:dyDescent="0.25">
      <c r="A269" s="130" t="str">
        <f t="shared" si="4"/>
        <v>___</v>
      </c>
    </row>
    <row r="270" spans="1:1" x14ac:dyDescent="0.25">
      <c r="A270" s="130" t="str">
        <f t="shared" si="4"/>
        <v>___</v>
      </c>
    </row>
    <row r="271" spans="1:1" x14ac:dyDescent="0.25">
      <c r="A271" s="130" t="str">
        <f t="shared" si="4"/>
        <v>___</v>
      </c>
    </row>
    <row r="272" spans="1:1" x14ac:dyDescent="0.25">
      <c r="A272" s="130" t="str">
        <f t="shared" si="4"/>
        <v>___</v>
      </c>
    </row>
    <row r="273" spans="1:1" x14ac:dyDescent="0.25">
      <c r="A273" s="130" t="str">
        <f t="shared" si="4"/>
        <v>___</v>
      </c>
    </row>
    <row r="274" spans="1:1" x14ac:dyDescent="0.25">
      <c r="A274" s="130" t="str">
        <f t="shared" si="4"/>
        <v>___</v>
      </c>
    </row>
    <row r="275" spans="1:1" x14ac:dyDescent="0.25">
      <c r="A275" s="130" t="str">
        <f t="shared" si="4"/>
        <v>___</v>
      </c>
    </row>
    <row r="276" spans="1:1" x14ac:dyDescent="0.25">
      <c r="A276" s="130" t="str">
        <f t="shared" si="4"/>
        <v>___</v>
      </c>
    </row>
    <row r="277" spans="1:1" x14ac:dyDescent="0.25">
      <c r="A277" s="130" t="str">
        <f t="shared" si="4"/>
        <v>___</v>
      </c>
    </row>
    <row r="278" spans="1:1" x14ac:dyDescent="0.25">
      <c r="A278" s="130" t="str">
        <f t="shared" si="4"/>
        <v>___</v>
      </c>
    </row>
    <row r="279" spans="1:1" x14ac:dyDescent="0.25">
      <c r="A279" s="130" t="str">
        <f t="shared" si="4"/>
        <v>___</v>
      </c>
    </row>
    <row r="280" spans="1:1" x14ac:dyDescent="0.25">
      <c r="A280" s="130" t="str">
        <f t="shared" si="4"/>
        <v>___</v>
      </c>
    </row>
    <row r="281" spans="1:1" x14ac:dyDescent="0.25">
      <c r="A281" s="130" t="str">
        <f t="shared" si="4"/>
        <v>___</v>
      </c>
    </row>
    <row r="282" spans="1:1" x14ac:dyDescent="0.25">
      <c r="A282" s="130" t="str">
        <f t="shared" si="4"/>
        <v>___</v>
      </c>
    </row>
    <row r="283" spans="1:1" x14ac:dyDescent="0.25">
      <c r="A283" s="130" t="str">
        <f t="shared" si="4"/>
        <v>___</v>
      </c>
    </row>
    <row r="284" spans="1:1" x14ac:dyDescent="0.25">
      <c r="A284" s="130" t="str">
        <f t="shared" si="4"/>
        <v>___</v>
      </c>
    </row>
    <row r="285" spans="1:1" x14ac:dyDescent="0.25">
      <c r="A285" s="130" t="str">
        <f t="shared" si="4"/>
        <v>___</v>
      </c>
    </row>
    <row r="286" spans="1:1" x14ac:dyDescent="0.25">
      <c r="A286" s="130" t="str">
        <f t="shared" si="4"/>
        <v>___</v>
      </c>
    </row>
    <row r="287" spans="1:1" x14ac:dyDescent="0.25">
      <c r="A287" s="130" t="str">
        <f t="shared" si="4"/>
        <v>___</v>
      </c>
    </row>
    <row r="288" spans="1:1" x14ac:dyDescent="0.25">
      <c r="A288" s="130" t="str">
        <f t="shared" si="4"/>
        <v>___</v>
      </c>
    </row>
    <row r="289" spans="1:1" x14ac:dyDescent="0.25">
      <c r="A289" s="130" t="str">
        <f t="shared" si="4"/>
        <v>___</v>
      </c>
    </row>
    <row r="290" spans="1:1" x14ac:dyDescent="0.25">
      <c r="A290" s="130" t="str">
        <f t="shared" si="4"/>
        <v>___</v>
      </c>
    </row>
    <row r="291" spans="1:1" x14ac:dyDescent="0.25">
      <c r="A291" s="130" t="str">
        <f t="shared" si="4"/>
        <v>___</v>
      </c>
    </row>
    <row r="292" spans="1:1" x14ac:dyDescent="0.25">
      <c r="A292" s="130" t="str">
        <f t="shared" si="4"/>
        <v>___</v>
      </c>
    </row>
    <row r="293" spans="1:1" x14ac:dyDescent="0.25">
      <c r="A293" s="130" t="str">
        <f t="shared" si="4"/>
        <v>___</v>
      </c>
    </row>
    <row r="294" spans="1:1" x14ac:dyDescent="0.25">
      <c r="A294" s="130" t="str">
        <f t="shared" si="4"/>
        <v>___</v>
      </c>
    </row>
    <row r="295" spans="1:1" x14ac:dyDescent="0.25">
      <c r="A295" s="130" t="str">
        <f t="shared" si="4"/>
        <v>___</v>
      </c>
    </row>
    <row r="296" spans="1:1" x14ac:dyDescent="0.25">
      <c r="A296" s="130" t="str">
        <f t="shared" si="4"/>
        <v>___</v>
      </c>
    </row>
    <row r="297" spans="1:1" x14ac:dyDescent="0.25">
      <c r="A297" s="130" t="str">
        <f t="shared" si="4"/>
        <v>___</v>
      </c>
    </row>
    <row r="298" spans="1:1" x14ac:dyDescent="0.25">
      <c r="A298" s="130" t="str">
        <f t="shared" si="4"/>
        <v>___</v>
      </c>
    </row>
    <row r="299" spans="1:1" x14ac:dyDescent="0.25">
      <c r="A299" s="130" t="str">
        <f t="shared" si="4"/>
        <v>___</v>
      </c>
    </row>
    <row r="300" spans="1:1" x14ac:dyDescent="0.25">
      <c r="A300" s="130" t="str">
        <f t="shared" si="4"/>
        <v>___</v>
      </c>
    </row>
    <row r="301" spans="1:1" x14ac:dyDescent="0.25">
      <c r="A301" s="130" t="str">
        <f t="shared" si="4"/>
        <v>___</v>
      </c>
    </row>
    <row r="302" spans="1:1" x14ac:dyDescent="0.25">
      <c r="A302" s="130" t="str">
        <f t="shared" si="4"/>
        <v>___</v>
      </c>
    </row>
    <row r="303" spans="1:1" x14ac:dyDescent="0.25">
      <c r="A303" s="130" t="str">
        <f t="shared" si="4"/>
        <v>___</v>
      </c>
    </row>
    <row r="304" spans="1:1" x14ac:dyDescent="0.25">
      <c r="A304" s="130" t="str">
        <f t="shared" si="4"/>
        <v>___</v>
      </c>
    </row>
    <row r="305" spans="1:1" x14ac:dyDescent="0.25">
      <c r="A305" s="130" t="str">
        <f t="shared" si="4"/>
        <v>___</v>
      </c>
    </row>
    <row r="306" spans="1:1" x14ac:dyDescent="0.25">
      <c r="A306" s="130" t="str">
        <f t="shared" si="4"/>
        <v>___</v>
      </c>
    </row>
    <row r="307" spans="1:1" x14ac:dyDescent="0.25">
      <c r="A307" s="130" t="str">
        <f t="shared" si="4"/>
        <v>___</v>
      </c>
    </row>
    <row r="308" spans="1:1" x14ac:dyDescent="0.25">
      <c r="A308" s="130" t="str">
        <f t="shared" si="4"/>
        <v>___</v>
      </c>
    </row>
    <row r="309" spans="1:1" x14ac:dyDescent="0.25">
      <c r="A309" s="130" t="str">
        <f t="shared" si="4"/>
        <v>___</v>
      </c>
    </row>
    <row r="310" spans="1:1" x14ac:dyDescent="0.25">
      <c r="A310" s="130" t="str">
        <f t="shared" si="4"/>
        <v>___</v>
      </c>
    </row>
    <row r="311" spans="1:1" x14ac:dyDescent="0.25">
      <c r="A311" s="130" t="str">
        <f t="shared" si="4"/>
        <v>___</v>
      </c>
    </row>
    <row r="312" spans="1:1" x14ac:dyDescent="0.25">
      <c r="A312" s="130" t="str">
        <f t="shared" ref="A312:A375" si="5">B312&amp;"_"&amp;C312&amp;"_"&amp;D312&amp;"_"&amp;E312</f>
        <v>___</v>
      </c>
    </row>
    <row r="313" spans="1:1" x14ac:dyDescent="0.25">
      <c r="A313" s="130" t="str">
        <f t="shared" si="5"/>
        <v>___</v>
      </c>
    </row>
    <row r="314" spans="1:1" x14ac:dyDescent="0.25">
      <c r="A314" s="130" t="str">
        <f t="shared" si="5"/>
        <v>___</v>
      </c>
    </row>
    <row r="315" spans="1:1" x14ac:dyDescent="0.25">
      <c r="A315" s="130" t="str">
        <f t="shared" si="5"/>
        <v>___</v>
      </c>
    </row>
    <row r="316" spans="1:1" x14ac:dyDescent="0.25">
      <c r="A316" s="130" t="str">
        <f t="shared" si="5"/>
        <v>___</v>
      </c>
    </row>
    <row r="317" spans="1:1" x14ac:dyDescent="0.25">
      <c r="A317" s="130" t="str">
        <f t="shared" si="5"/>
        <v>___</v>
      </c>
    </row>
    <row r="318" spans="1:1" x14ac:dyDescent="0.25">
      <c r="A318" s="130" t="str">
        <f t="shared" si="5"/>
        <v>___</v>
      </c>
    </row>
    <row r="319" spans="1:1" x14ac:dyDescent="0.25">
      <c r="A319" s="130" t="str">
        <f t="shared" si="5"/>
        <v>___</v>
      </c>
    </row>
    <row r="320" spans="1:1" x14ac:dyDescent="0.25">
      <c r="A320" s="130" t="str">
        <f t="shared" si="5"/>
        <v>___</v>
      </c>
    </row>
    <row r="321" spans="1:1" x14ac:dyDescent="0.25">
      <c r="A321" s="130" t="str">
        <f t="shared" si="5"/>
        <v>___</v>
      </c>
    </row>
    <row r="322" spans="1:1" x14ac:dyDescent="0.25">
      <c r="A322" s="130" t="str">
        <f t="shared" si="5"/>
        <v>___</v>
      </c>
    </row>
    <row r="323" spans="1:1" x14ac:dyDescent="0.25">
      <c r="A323" s="130" t="str">
        <f t="shared" si="5"/>
        <v>___</v>
      </c>
    </row>
    <row r="324" spans="1:1" x14ac:dyDescent="0.25">
      <c r="A324" s="130" t="str">
        <f t="shared" si="5"/>
        <v>___</v>
      </c>
    </row>
    <row r="325" spans="1:1" x14ac:dyDescent="0.25">
      <c r="A325" s="130" t="str">
        <f t="shared" si="5"/>
        <v>___</v>
      </c>
    </row>
    <row r="326" spans="1:1" x14ac:dyDescent="0.25">
      <c r="A326" s="130" t="str">
        <f t="shared" si="5"/>
        <v>___</v>
      </c>
    </row>
    <row r="327" spans="1:1" x14ac:dyDescent="0.25">
      <c r="A327" s="130" t="str">
        <f t="shared" si="5"/>
        <v>___</v>
      </c>
    </row>
    <row r="328" spans="1:1" x14ac:dyDescent="0.25">
      <c r="A328" s="130" t="str">
        <f t="shared" si="5"/>
        <v>___</v>
      </c>
    </row>
    <row r="329" spans="1:1" x14ac:dyDescent="0.25">
      <c r="A329" s="130" t="str">
        <f t="shared" si="5"/>
        <v>___</v>
      </c>
    </row>
    <row r="330" spans="1:1" x14ac:dyDescent="0.25">
      <c r="A330" s="130" t="str">
        <f t="shared" si="5"/>
        <v>___</v>
      </c>
    </row>
    <row r="331" spans="1:1" x14ac:dyDescent="0.25">
      <c r="A331" s="130" t="str">
        <f t="shared" si="5"/>
        <v>___</v>
      </c>
    </row>
    <row r="332" spans="1:1" x14ac:dyDescent="0.25">
      <c r="A332" s="130" t="str">
        <f t="shared" si="5"/>
        <v>___</v>
      </c>
    </row>
    <row r="333" spans="1:1" x14ac:dyDescent="0.25">
      <c r="A333" s="130" t="str">
        <f t="shared" si="5"/>
        <v>___</v>
      </c>
    </row>
    <row r="334" spans="1:1" x14ac:dyDescent="0.25">
      <c r="A334" s="130" t="str">
        <f t="shared" si="5"/>
        <v>___</v>
      </c>
    </row>
    <row r="335" spans="1:1" x14ac:dyDescent="0.25">
      <c r="A335" s="130" t="str">
        <f t="shared" si="5"/>
        <v>___</v>
      </c>
    </row>
    <row r="336" spans="1:1" x14ac:dyDescent="0.25">
      <c r="A336" s="130" t="str">
        <f t="shared" si="5"/>
        <v>___</v>
      </c>
    </row>
    <row r="337" spans="1:1" x14ac:dyDescent="0.25">
      <c r="A337" s="130" t="str">
        <f t="shared" si="5"/>
        <v>___</v>
      </c>
    </row>
    <row r="338" spans="1:1" x14ac:dyDescent="0.25">
      <c r="A338" s="130" t="str">
        <f t="shared" si="5"/>
        <v>___</v>
      </c>
    </row>
    <row r="339" spans="1:1" x14ac:dyDescent="0.25">
      <c r="A339" s="130" t="str">
        <f t="shared" si="5"/>
        <v>___</v>
      </c>
    </row>
    <row r="340" spans="1:1" x14ac:dyDescent="0.25">
      <c r="A340" s="130" t="str">
        <f t="shared" si="5"/>
        <v>___</v>
      </c>
    </row>
    <row r="341" spans="1:1" x14ac:dyDescent="0.25">
      <c r="A341" s="130" t="str">
        <f t="shared" si="5"/>
        <v>___</v>
      </c>
    </row>
    <row r="342" spans="1:1" x14ac:dyDescent="0.25">
      <c r="A342" s="130" t="str">
        <f t="shared" si="5"/>
        <v>___</v>
      </c>
    </row>
    <row r="343" spans="1:1" x14ac:dyDescent="0.25">
      <c r="A343" s="130" t="str">
        <f t="shared" si="5"/>
        <v>___</v>
      </c>
    </row>
    <row r="344" spans="1:1" x14ac:dyDescent="0.25">
      <c r="A344" s="130" t="str">
        <f t="shared" si="5"/>
        <v>___</v>
      </c>
    </row>
    <row r="345" spans="1:1" x14ac:dyDescent="0.25">
      <c r="A345" s="130" t="str">
        <f t="shared" si="5"/>
        <v>___</v>
      </c>
    </row>
    <row r="346" spans="1:1" x14ac:dyDescent="0.25">
      <c r="A346" s="130" t="str">
        <f t="shared" si="5"/>
        <v>___</v>
      </c>
    </row>
    <row r="347" spans="1:1" x14ac:dyDescent="0.25">
      <c r="A347" s="130" t="str">
        <f t="shared" si="5"/>
        <v>___</v>
      </c>
    </row>
    <row r="348" spans="1:1" x14ac:dyDescent="0.25">
      <c r="A348" s="130" t="str">
        <f t="shared" si="5"/>
        <v>___</v>
      </c>
    </row>
    <row r="349" spans="1:1" x14ac:dyDescent="0.25">
      <c r="A349" s="130" t="str">
        <f t="shared" si="5"/>
        <v>___</v>
      </c>
    </row>
    <row r="350" spans="1:1" x14ac:dyDescent="0.25">
      <c r="A350" s="130" t="str">
        <f t="shared" si="5"/>
        <v>___</v>
      </c>
    </row>
    <row r="351" spans="1:1" x14ac:dyDescent="0.25">
      <c r="A351" s="130" t="str">
        <f t="shared" si="5"/>
        <v>___</v>
      </c>
    </row>
    <row r="352" spans="1:1" x14ac:dyDescent="0.25">
      <c r="A352" s="130" t="str">
        <f t="shared" si="5"/>
        <v>___</v>
      </c>
    </row>
    <row r="353" spans="1:1" x14ac:dyDescent="0.25">
      <c r="A353" s="130" t="str">
        <f t="shared" si="5"/>
        <v>___</v>
      </c>
    </row>
    <row r="354" spans="1:1" x14ac:dyDescent="0.25">
      <c r="A354" s="130" t="str">
        <f t="shared" si="5"/>
        <v>___</v>
      </c>
    </row>
    <row r="355" spans="1:1" x14ac:dyDescent="0.25">
      <c r="A355" s="130" t="str">
        <f t="shared" si="5"/>
        <v>___</v>
      </c>
    </row>
    <row r="356" spans="1:1" x14ac:dyDescent="0.25">
      <c r="A356" s="130" t="str">
        <f t="shared" si="5"/>
        <v>___</v>
      </c>
    </row>
    <row r="357" spans="1:1" x14ac:dyDescent="0.25">
      <c r="A357" s="130" t="str">
        <f t="shared" si="5"/>
        <v>___</v>
      </c>
    </row>
    <row r="358" spans="1:1" x14ac:dyDescent="0.25">
      <c r="A358" s="130" t="str">
        <f t="shared" si="5"/>
        <v>___</v>
      </c>
    </row>
    <row r="359" spans="1:1" x14ac:dyDescent="0.25">
      <c r="A359" s="130" t="str">
        <f t="shared" si="5"/>
        <v>___</v>
      </c>
    </row>
    <row r="360" spans="1:1" x14ac:dyDescent="0.25">
      <c r="A360" s="130" t="str">
        <f t="shared" si="5"/>
        <v>___</v>
      </c>
    </row>
    <row r="361" spans="1:1" x14ac:dyDescent="0.25">
      <c r="A361" s="130" t="str">
        <f t="shared" si="5"/>
        <v>___</v>
      </c>
    </row>
    <row r="362" spans="1:1" x14ac:dyDescent="0.25">
      <c r="A362" s="130" t="str">
        <f t="shared" si="5"/>
        <v>___</v>
      </c>
    </row>
    <row r="363" spans="1:1" x14ac:dyDescent="0.25">
      <c r="A363" s="130" t="str">
        <f t="shared" si="5"/>
        <v>___</v>
      </c>
    </row>
    <row r="364" spans="1:1" x14ac:dyDescent="0.25">
      <c r="A364" s="130" t="str">
        <f t="shared" si="5"/>
        <v>___</v>
      </c>
    </row>
    <row r="365" spans="1:1" x14ac:dyDescent="0.25">
      <c r="A365" s="130" t="str">
        <f t="shared" si="5"/>
        <v>___</v>
      </c>
    </row>
    <row r="366" spans="1:1" x14ac:dyDescent="0.25">
      <c r="A366" s="130" t="str">
        <f t="shared" si="5"/>
        <v>___</v>
      </c>
    </row>
    <row r="367" spans="1:1" x14ac:dyDescent="0.25">
      <c r="A367" s="130" t="str">
        <f t="shared" si="5"/>
        <v>___</v>
      </c>
    </row>
    <row r="368" spans="1:1" x14ac:dyDescent="0.25">
      <c r="A368" s="130" t="str">
        <f t="shared" si="5"/>
        <v>___</v>
      </c>
    </row>
    <row r="369" spans="1:1" x14ac:dyDescent="0.25">
      <c r="A369" s="130" t="str">
        <f t="shared" si="5"/>
        <v>___</v>
      </c>
    </row>
    <row r="370" spans="1:1" x14ac:dyDescent="0.25">
      <c r="A370" s="130" t="str">
        <f t="shared" si="5"/>
        <v>___</v>
      </c>
    </row>
    <row r="371" spans="1:1" x14ac:dyDescent="0.25">
      <c r="A371" s="130" t="str">
        <f t="shared" si="5"/>
        <v>___</v>
      </c>
    </row>
    <row r="372" spans="1:1" x14ac:dyDescent="0.25">
      <c r="A372" s="130" t="str">
        <f t="shared" si="5"/>
        <v>___</v>
      </c>
    </row>
    <row r="373" spans="1:1" x14ac:dyDescent="0.25">
      <c r="A373" s="130" t="str">
        <f t="shared" si="5"/>
        <v>___</v>
      </c>
    </row>
    <row r="374" spans="1:1" x14ac:dyDescent="0.25">
      <c r="A374" s="130" t="str">
        <f t="shared" si="5"/>
        <v>___</v>
      </c>
    </row>
    <row r="375" spans="1:1" x14ac:dyDescent="0.25">
      <c r="A375" s="130" t="str">
        <f t="shared" si="5"/>
        <v>___</v>
      </c>
    </row>
    <row r="376" spans="1:1" x14ac:dyDescent="0.25">
      <c r="A376" s="130" t="str">
        <f t="shared" ref="A376:A439" si="6">B376&amp;"_"&amp;C376&amp;"_"&amp;D376&amp;"_"&amp;E376</f>
        <v>___</v>
      </c>
    </row>
    <row r="377" spans="1:1" x14ac:dyDescent="0.25">
      <c r="A377" s="130" t="str">
        <f t="shared" si="6"/>
        <v>___</v>
      </c>
    </row>
    <row r="378" spans="1:1" x14ac:dyDescent="0.25">
      <c r="A378" s="130" t="str">
        <f t="shared" si="6"/>
        <v>___</v>
      </c>
    </row>
    <row r="379" spans="1:1" x14ac:dyDescent="0.25">
      <c r="A379" s="130" t="str">
        <f t="shared" si="6"/>
        <v>___</v>
      </c>
    </row>
    <row r="380" spans="1:1" x14ac:dyDescent="0.25">
      <c r="A380" s="130" t="str">
        <f t="shared" si="6"/>
        <v>___</v>
      </c>
    </row>
    <row r="381" spans="1:1" x14ac:dyDescent="0.25">
      <c r="A381" s="130" t="str">
        <f t="shared" si="6"/>
        <v>___</v>
      </c>
    </row>
    <row r="382" spans="1:1" x14ac:dyDescent="0.25">
      <c r="A382" s="130" t="str">
        <f t="shared" si="6"/>
        <v>___</v>
      </c>
    </row>
    <row r="383" spans="1:1" x14ac:dyDescent="0.25">
      <c r="A383" s="130" t="str">
        <f t="shared" si="6"/>
        <v>___</v>
      </c>
    </row>
    <row r="384" spans="1:1" x14ac:dyDescent="0.25">
      <c r="A384" s="130" t="str">
        <f t="shared" si="6"/>
        <v>___</v>
      </c>
    </row>
    <row r="385" spans="1:1" x14ac:dyDescent="0.25">
      <c r="A385" s="130" t="str">
        <f t="shared" si="6"/>
        <v>___</v>
      </c>
    </row>
    <row r="386" spans="1:1" x14ac:dyDescent="0.25">
      <c r="A386" s="130" t="str">
        <f t="shared" si="6"/>
        <v>___</v>
      </c>
    </row>
    <row r="387" spans="1:1" x14ac:dyDescent="0.25">
      <c r="A387" s="130" t="str">
        <f t="shared" si="6"/>
        <v>___</v>
      </c>
    </row>
    <row r="388" spans="1:1" x14ac:dyDescent="0.25">
      <c r="A388" s="130" t="str">
        <f t="shared" si="6"/>
        <v>___</v>
      </c>
    </row>
    <row r="389" spans="1:1" x14ac:dyDescent="0.25">
      <c r="A389" s="130" t="str">
        <f t="shared" si="6"/>
        <v>___</v>
      </c>
    </row>
    <row r="390" spans="1:1" x14ac:dyDescent="0.25">
      <c r="A390" s="130" t="str">
        <f t="shared" si="6"/>
        <v>___</v>
      </c>
    </row>
    <row r="391" spans="1:1" x14ac:dyDescent="0.25">
      <c r="A391" s="130" t="str">
        <f t="shared" si="6"/>
        <v>___</v>
      </c>
    </row>
    <row r="392" spans="1:1" x14ac:dyDescent="0.25">
      <c r="A392" s="130" t="str">
        <f t="shared" si="6"/>
        <v>___</v>
      </c>
    </row>
    <row r="393" spans="1:1" x14ac:dyDescent="0.25">
      <c r="A393" s="130" t="str">
        <f t="shared" si="6"/>
        <v>___</v>
      </c>
    </row>
    <row r="394" spans="1:1" x14ac:dyDescent="0.25">
      <c r="A394" s="130" t="str">
        <f t="shared" si="6"/>
        <v>___</v>
      </c>
    </row>
    <row r="395" spans="1:1" x14ac:dyDescent="0.25">
      <c r="A395" s="130" t="str">
        <f t="shared" si="6"/>
        <v>___</v>
      </c>
    </row>
    <row r="396" spans="1:1" x14ac:dyDescent="0.25">
      <c r="A396" s="130" t="str">
        <f t="shared" si="6"/>
        <v>___</v>
      </c>
    </row>
    <row r="397" spans="1:1" x14ac:dyDescent="0.25">
      <c r="A397" s="130" t="str">
        <f t="shared" si="6"/>
        <v>___</v>
      </c>
    </row>
    <row r="398" spans="1:1" x14ac:dyDescent="0.25">
      <c r="A398" s="130" t="str">
        <f t="shared" si="6"/>
        <v>___</v>
      </c>
    </row>
    <row r="399" spans="1:1" x14ac:dyDescent="0.25">
      <c r="A399" s="130" t="str">
        <f t="shared" si="6"/>
        <v>___</v>
      </c>
    </row>
    <row r="400" spans="1:1" x14ac:dyDescent="0.25">
      <c r="A400" s="130" t="str">
        <f t="shared" si="6"/>
        <v>___</v>
      </c>
    </row>
    <row r="401" spans="1:1" x14ac:dyDescent="0.25">
      <c r="A401" s="130" t="str">
        <f t="shared" si="6"/>
        <v>___</v>
      </c>
    </row>
    <row r="402" spans="1:1" x14ac:dyDescent="0.25">
      <c r="A402" s="130" t="str">
        <f t="shared" si="6"/>
        <v>___</v>
      </c>
    </row>
    <row r="403" spans="1:1" x14ac:dyDescent="0.25">
      <c r="A403" s="130" t="str">
        <f t="shared" si="6"/>
        <v>___</v>
      </c>
    </row>
    <row r="404" spans="1:1" x14ac:dyDescent="0.25">
      <c r="A404" s="130" t="str">
        <f t="shared" si="6"/>
        <v>___</v>
      </c>
    </row>
    <row r="405" spans="1:1" x14ac:dyDescent="0.25">
      <c r="A405" s="130" t="str">
        <f t="shared" si="6"/>
        <v>___</v>
      </c>
    </row>
    <row r="406" spans="1:1" x14ac:dyDescent="0.25">
      <c r="A406" s="130" t="str">
        <f t="shared" si="6"/>
        <v>___</v>
      </c>
    </row>
    <row r="407" spans="1:1" x14ac:dyDescent="0.25">
      <c r="A407" s="130" t="str">
        <f t="shared" si="6"/>
        <v>___</v>
      </c>
    </row>
    <row r="408" spans="1:1" x14ac:dyDescent="0.25">
      <c r="A408" s="130" t="str">
        <f t="shared" si="6"/>
        <v>___</v>
      </c>
    </row>
    <row r="409" spans="1:1" x14ac:dyDescent="0.25">
      <c r="A409" s="130" t="str">
        <f t="shared" si="6"/>
        <v>___</v>
      </c>
    </row>
    <row r="410" spans="1:1" x14ac:dyDescent="0.25">
      <c r="A410" s="130" t="str">
        <f t="shared" si="6"/>
        <v>___</v>
      </c>
    </row>
    <row r="411" spans="1:1" x14ac:dyDescent="0.25">
      <c r="A411" s="130" t="str">
        <f t="shared" si="6"/>
        <v>___</v>
      </c>
    </row>
    <row r="412" spans="1:1" x14ac:dyDescent="0.25">
      <c r="A412" s="130" t="str">
        <f t="shared" si="6"/>
        <v>___</v>
      </c>
    </row>
    <row r="413" spans="1:1" x14ac:dyDescent="0.25">
      <c r="A413" s="130" t="str">
        <f t="shared" si="6"/>
        <v>___</v>
      </c>
    </row>
    <row r="414" spans="1:1" x14ac:dyDescent="0.25">
      <c r="A414" s="130" t="str">
        <f t="shared" si="6"/>
        <v>___</v>
      </c>
    </row>
    <row r="415" spans="1:1" x14ac:dyDescent="0.25">
      <c r="A415" s="130" t="str">
        <f t="shared" si="6"/>
        <v>___</v>
      </c>
    </row>
    <row r="416" spans="1:1" x14ac:dyDescent="0.25">
      <c r="A416" s="130" t="str">
        <f t="shared" si="6"/>
        <v>___</v>
      </c>
    </row>
    <row r="417" spans="1:1" x14ac:dyDescent="0.25">
      <c r="A417" s="130" t="str">
        <f t="shared" si="6"/>
        <v>___</v>
      </c>
    </row>
    <row r="418" spans="1:1" x14ac:dyDescent="0.25">
      <c r="A418" s="130" t="str">
        <f t="shared" si="6"/>
        <v>___</v>
      </c>
    </row>
    <row r="419" spans="1:1" x14ac:dyDescent="0.25">
      <c r="A419" s="130" t="str">
        <f t="shared" si="6"/>
        <v>___</v>
      </c>
    </row>
    <row r="420" spans="1:1" x14ac:dyDescent="0.25">
      <c r="A420" s="130" t="str">
        <f t="shared" si="6"/>
        <v>___</v>
      </c>
    </row>
    <row r="421" spans="1:1" x14ac:dyDescent="0.25">
      <c r="A421" s="130" t="str">
        <f t="shared" si="6"/>
        <v>___</v>
      </c>
    </row>
    <row r="422" spans="1:1" x14ac:dyDescent="0.25">
      <c r="A422" s="130" t="str">
        <f t="shared" si="6"/>
        <v>___</v>
      </c>
    </row>
    <row r="423" spans="1:1" x14ac:dyDescent="0.25">
      <c r="A423" s="130" t="str">
        <f t="shared" si="6"/>
        <v>___</v>
      </c>
    </row>
    <row r="424" spans="1:1" x14ac:dyDescent="0.25">
      <c r="A424" s="130" t="str">
        <f t="shared" si="6"/>
        <v>___</v>
      </c>
    </row>
    <row r="425" spans="1:1" x14ac:dyDescent="0.25">
      <c r="A425" s="130" t="str">
        <f t="shared" si="6"/>
        <v>___</v>
      </c>
    </row>
    <row r="426" spans="1:1" x14ac:dyDescent="0.25">
      <c r="A426" s="130" t="str">
        <f t="shared" si="6"/>
        <v>___</v>
      </c>
    </row>
    <row r="427" spans="1:1" x14ac:dyDescent="0.25">
      <c r="A427" s="130" t="str">
        <f t="shared" si="6"/>
        <v>___</v>
      </c>
    </row>
    <row r="428" spans="1:1" x14ac:dyDescent="0.25">
      <c r="A428" s="130" t="str">
        <f t="shared" si="6"/>
        <v>___</v>
      </c>
    </row>
    <row r="429" spans="1:1" x14ac:dyDescent="0.25">
      <c r="A429" s="130" t="str">
        <f t="shared" si="6"/>
        <v>___</v>
      </c>
    </row>
    <row r="430" spans="1:1" x14ac:dyDescent="0.25">
      <c r="A430" s="130" t="str">
        <f t="shared" si="6"/>
        <v>___</v>
      </c>
    </row>
    <row r="431" spans="1:1" x14ac:dyDescent="0.25">
      <c r="A431" s="130" t="str">
        <f t="shared" si="6"/>
        <v>___</v>
      </c>
    </row>
    <row r="432" spans="1:1" x14ac:dyDescent="0.25">
      <c r="A432" s="130" t="str">
        <f t="shared" si="6"/>
        <v>___</v>
      </c>
    </row>
    <row r="433" spans="1:1" x14ac:dyDescent="0.25">
      <c r="A433" s="130" t="str">
        <f t="shared" si="6"/>
        <v>___</v>
      </c>
    </row>
    <row r="434" spans="1:1" x14ac:dyDescent="0.25">
      <c r="A434" s="130" t="str">
        <f t="shared" si="6"/>
        <v>___</v>
      </c>
    </row>
    <row r="435" spans="1:1" x14ac:dyDescent="0.25">
      <c r="A435" s="130" t="str">
        <f t="shared" si="6"/>
        <v>___</v>
      </c>
    </row>
    <row r="436" spans="1:1" x14ac:dyDescent="0.25">
      <c r="A436" s="130" t="str">
        <f t="shared" si="6"/>
        <v>___</v>
      </c>
    </row>
    <row r="437" spans="1:1" x14ac:dyDescent="0.25">
      <c r="A437" s="130" t="str">
        <f t="shared" si="6"/>
        <v>___</v>
      </c>
    </row>
    <row r="438" spans="1:1" x14ac:dyDescent="0.25">
      <c r="A438" s="130" t="str">
        <f t="shared" si="6"/>
        <v>___</v>
      </c>
    </row>
    <row r="439" spans="1:1" x14ac:dyDescent="0.25">
      <c r="A439" s="130" t="str">
        <f t="shared" si="6"/>
        <v>___</v>
      </c>
    </row>
    <row r="440" spans="1:1" x14ac:dyDescent="0.25">
      <c r="A440" s="130" t="str">
        <f t="shared" ref="A440:A491" si="7">B440&amp;"_"&amp;C440&amp;"_"&amp;D440&amp;"_"&amp;E440</f>
        <v>___</v>
      </c>
    </row>
    <row r="441" spans="1:1" x14ac:dyDescent="0.25">
      <c r="A441" s="130" t="str">
        <f t="shared" si="7"/>
        <v>___</v>
      </c>
    </row>
    <row r="442" spans="1:1" x14ac:dyDescent="0.25">
      <c r="A442" s="130" t="str">
        <f t="shared" si="7"/>
        <v>___</v>
      </c>
    </row>
    <row r="443" spans="1:1" x14ac:dyDescent="0.25">
      <c r="A443" s="130" t="str">
        <f t="shared" si="7"/>
        <v>___</v>
      </c>
    </row>
    <row r="444" spans="1:1" x14ac:dyDescent="0.25">
      <c r="A444" s="130" t="str">
        <f t="shared" si="7"/>
        <v>___</v>
      </c>
    </row>
    <row r="445" spans="1:1" x14ac:dyDescent="0.25">
      <c r="A445" s="130" t="str">
        <f t="shared" si="7"/>
        <v>___</v>
      </c>
    </row>
    <row r="446" spans="1:1" x14ac:dyDescent="0.25">
      <c r="A446" s="130" t="str">
        <f t="shared" si="7"/>
        <v>___</v>
      </c>
    </row>
    <row r="447" spans="1:1" x14ac:dyDescent="0.25">
      <c r="A447" s="130" t="str">
        <f t="shared" si="7"/>
        <v>___</v>
      </c>
    </row>
    <row r="448" spans="1:1" x14ac:dyDescent="0.25">
      <c r="A448" s="130" t="str">
        <f t="shared" si="7"/>
        <v>___</v>
      </c>
    </row>
    <row r="449" spans="1:1" x14ac:dyDescent="0.25">
      <c r="A449" s="130" t="str">
        <f t="shared" si="7"/>
        <v>___</v>
      </c>
    </row>
    <row r="450" spans="1:1" x14ac:dyDescent="0.25">
      <c r="A450" s="130" t="str">
        <f t="shared" si="7"/>
        <v>___</v>
      </c>
    </row>
    <row r="451" spans="1:1" x14ac:dyDescent="0.25">
      <c r="A451" s="130" t="str">
        <f t="shared" si="7"/>
        <v>___</v>
      </c>
    </row>
    <row r="452" spans="1:1" x14ac:dyDescent="0.25">
      <c r="A452" s="130" t="str">
        <f t="shared" si="7"/>
        <v>___</v>
      </c>
    </row>
    <row r="453" spans="1:1" x14ac:dyDescent="0.25">
      <c r="A453" s="130" t="str">
        <f t="shared" si="7"/>
        <v>___</v>
      </c>
    </row>
    <row r="454" spans="1:1" x14ac:dyDescent="0.25">
      <c r="A454" s="130" t="str">
        <f t="shared" si="7"/>
        <v>___</v>
      </c>
    </row>
    <row r="455" spans="1:1" x14ac:dyDescent="0.25">
      <c r="A455" s="130" t="str">
        <f t="shared" si="7"/>
        <v>___</v>
      </c>
    </row>
    <row r="456" spans="1:1" x14ac:dyDescent="0.25">
      <c r="A456" s="130" t="str">
        <f t="shared" si="7"/>
        <v>___</v>
      </c>
    </row>
    <row r="457" spans="1:1" x14ac:dyDescent="0.25">
      <c r="A457" s="130" t="str">
        <f t="shared" si="7"/>
        <v>___</v>
      </c>
    </row>
    <row r="458" spans="1:1" x14ac:dyDescent="0.25">
      <c r="A458" s="130" t="str">
        <f t="shared" si="7"/>
        <v>___</v>
      </c>
    </row>
    <row r="459" spans="1:1" x14ac:dyDescent="0.25">
      <c r="A459" s="130" t="str">
        <f t="shared" si="7"/>
        <v>___</v>
      </c>
    </row>
    <row r="460" spans="1:1" x14ac:dyDescent="0.25">
      <c r="A460" s="130" t="str">
        <f t="shared" si="7"/>
        <v>___</v>
      </c>
    </row>
    <row r="461" spans="1:1" x14ac:dyDescent="0.25">
      <c r="A461" s="130" t="str">
        <f t="shared" si="7"/>
        <v>___</v>
      </c>
    </row>
    <row r="462" spans="1:1" x14ac:dyDescent="0.25">
      <c r="A462" s="130" t="str">
        <f t="shared" si="7"/>
        <v>___</v>
      </c>
    </row>
    <row r="463" spans="1:1" x14ac:dyDescent="0.25">
      <c r="A463" s="130" t="str">
        <f t="shared" si="7"/>
        <v>___</v>
      </c>
    </row>
    <row r="464" spans="1:1" x14ac:dyDescent="0.25">
      <c r="A464" s="130" t="str">
        <f t="shared" si="7"/>
        <v>___</v>
      </c>
    </row>
    <row r="465" spans="1:1" x14ac:dyDescent="0.25">
      <c r="A465" s="130" t="str">
        <f t="shared" si="7"/>
        <v>___</v>
      </c>
    </row>
    <row r="466" spans="1:1" x14ac:dyDescent="0.25">
      <c r="A466" s="130" t="str">
        <f t="shared" si="7"/>
        <v>___</v>
      </c>
    </row>
    <row r="467" spans="1:1" x14ac:dyDescent="0.25">
      <c r="A467" s="130" t="str">
        <f t="shared" si="7"/>
        <v>___</v>
      </c>
    </row>
    <row r="468" spans="1:1" x14ac:dyDescent="0.25">
      <c r="A468" s="130" t="str">
        <f t="shared" si="7"/>
        <v>___</v>
      </c>
    </row>
    <row r="469" spans="1:1" x14ac:dyDescent="0.25">
      <c r="A469" s="130" t="str">
        <f t="shared" si="7"/>
        <v>___</v>
      </c>
    </row>
    <row r="470" spans="1:1" x14ac:dyDescent="0.25">
      <c r="A470" s="130" t="str">
        <f t="shared" si="7"/>
        <v>___</v>
      </c>
    </row>
    <row r="471" spans="1:1" x14ac:dyDescent="0.25">
      <c r="A471" s="130" t="str">
        <f t="shared" si="7"/>
        <v>___</v>
      </c>
    </row>
    <row r="472" spans="1:1" x14ac:dyDescent="0.25">
      <c r="A472" s="130" t="str">
        <f t="shared" si="7"/>
        <v>___</v>
      </c>
    </row>
    <row r="473" spans="1:1" x14ac:dyDescent="0.25">
      <c r="A473" s="130" t="str">
        <f t="shared" si="7"/>
        <v>___</v>
      </c>
    </row>
    <row r="474" spans="1:1" x14ac:dyDescent="0.25">
      <c r="A474" s="130" t="str">
        <f t="shared" si="7"/>
        <v>___</v>
      </c>
    </row>
    <row r="475" spans="1:1" x14ac:dyDescent="0.25">
      <c r="A475" s="130" t="str">
        <f t="shared" si="7"/>
        <v>___</v>
      </c>
    </row>
    <row r="476" spans="1:1" x14ac:dyDescent="0.25">
      <c r="A476" s="130" t="str">
        <f t="shared" si="7"/>
        <v>___</v>
      </c>
    </row>
    <row r="477" spans="1:1" x14ac:dyDescent="0.25">
      <c r="A477" s="130" t="str">
        <f t="shared" si="7"/>
        <v>___</v>
      </c>
    </row>
    <row r="478" spans="1:1" x14ac:dyDescent="0.25">
      <c r="A478" s="130" t="str">
        <f t="shared" si="7"/>
        <v>___</v>
      </c>
    </row>
    <row r="479" spans="1:1" x14ac:dyDescent="0.25">
      <c r="A479" s="130" t="str">
        <f t="shared" si="7"/>
        <v>___</v>
      </c>
    </row>
    <row r="480" spans="1:1" x14ac:dyDescent="0.25">
      <c r="A480" s="130" t="str">
        <f t="shared" si="7"/>
        <v>___</v>
      </c>
    </row>
    <row r="481" spans="1:1" x14ac:dyDescent="0.25">
      <c r="A481" s="130" t="str">
        <f t="shared" si="7"/>
        <v>___</v>
      </c>
    </row>
    <row r="482" spans="1:1" x14ac:dyDescent="0.25">
      <c r="A482" s="130" t="str">
        <f t="shared" si="7"/>
        <v>___</v>
      </c>
    </row>
    <row r="483" spans="1:1" x14ac:dyDescent="0.25">
      <c r="A483" s="130" t="str">
        <f t="shared" si="7"/>
        <v>___</v>
      </c>
    </row>
    <row r="484" spans="1:1" x14ac:dyDescent="0.25">
      <c r="A484" s="130" t="str">
        <f t="shared" si="7"/>
        <v>___</v>
      </c>
    </row>
    <row r="485" spans="1:1" x14ac:dyDescent="0.25">
      <c r="A485" s="130" t="str">
        <f t="shared" si="7"/>
        <v>___</v>
      </c>
    </row>
    <row r="486" spans="1:1" x14ac:dyDescent="0.25">
      <c r="A486" s="130" t="str">
        <f t="shared" si="7"/>
        <v>___</v>
      </c>
    </row>
    <row r="487" spans="1:1" x14ac:dyDescent="0.25">
      <c r="A487" s="130" t="str">
        <f t="shared" si="7"/>
        <v>___</v>
      </c>
    </row>
    <row r="488" spans="1:1" x14ac:dyDescent="0.25">
      <c r="A488" s="130" t="str">
        <f t="shared" si="7"/>
        <v>___</v>
      </c>
    </row>
    <row r="489" spans="1:1" x14ac:dyDescent="0.25">
      <c r="A489" s="130" t="str">
        <f t="shared" si="7"/>
        <v>___</v>
      </c>
    </row>
    <row r="490" spans="1:1" x14ac:dyDescent="0.25">
      <c r="A490" s="130" t="str">
        <f t="shared" si="7"/>
        <v>___</v>
      </c>
    </row>
    <row r="491" spans="1:1" x14ac:dyDescent="0.25">
      <c r="A491" s="130" t="str">
        <f t="shared" si="7"/>
        <v>___</v>
      </c>
    </row>
    <row r="492" spans="1:1" x14ac:dyDescent="0.25">
      <c r="A492" s="130" t="str">
        <f>B492&amp;"_"&amp;C492&amp;"_"&amp;D492&amp;"_"&amp;E492</f>
        <v>___</v>
      </c>
    </row>
    <row r="493" spans="1:1" x14ac:dyDescent="0.25">
      <c r="A493" s="130" t="str">
        <f t="shared" ref="A493:A556" si="8">B493&amp;"_"&amp;C493&amp;"_"&amp;D493&amp;"_"&amp;E493</f>
        <v>___</v>
      </c>
    </row>
    <row r="494" spans="1:1" x14ac:dyDescent="0.25">
      <c r="A494" s="130" t="str">
        <f t="shared" si="8"/>
        <v>___</v>
      </c>
    </row>
    <row r="495" spans="1:1" x14ac:dyDescent="0.25">
      <c r="A495" s="130" t="str">
        <f t="shared" si="8"/>
        <v>___</v>
      </c>
    </row>
    <row r="496" spans="1:1" x14ac:dyDescent="0.25">
      <c r="A496" s="130" t="str">
        <f t="shared" si="8"/>
        <v>___</v>
      </c>
    </row>
    <row r="497" spans="1:1" x14ac:dyDescent="0.25">
      <c r="A497" s="130" t="str">
        <f t="shared" si="8"/>
        <v>___</v>
      </c>
    </row>
    <row r="498" spans="1:1" x14ac:dyDescent="0.25">
      <c r="A498" s="130" t="str">
        <f t="shared" si="8"/>
        <v>___</v>
      </c>
    </row>
    <row r="499" spans="1:1" x14ac:dyDescent="0.25">
      <c r="A499" s="130" t="str">
        <f t="shared" si="8"/>
        <v>___</v>
      </c>
    </row>
    <row r="500" spans="1:1" x14ac:dyDescent="0.25">
      <c r="A500" s="130" t="str">
        <f t="shared" si="8"/>
        <v>___</v>
      </c>
    </row>
    <row r="501" spans="1:1" x14ac:dyDescent="0.25">
      <c r="A501" s="130" t="str">
        <f t="shared" si="8"/>
        <v>___</v>
      </c>
    </row>
    <row r="502" spans="1:1" x14ac:dyDescent="0.25">
      <c r="A502" s="130" t="str">
        <f t="shared" si="8"/>
        <v>___</v>
      </c>
    </row>
    <row r="503" spans="1:1" x14ac:dyDescent="0.25">
      <c r="A503" s="130" t="str">
        <f t="shared" si="8"/>
        <v>___</v>
      </c>
    </row>
    <row r="504" spans="1:1" x14ac:dyDescent="0.25">
      <c r="A504" s="130" t="str">
        <f t="shared" si="8"/>
        <v>___</v>
      </c>
    </row>
    <row r="505" spans="1:1" x14ac:dyDescent="0.25">
      <c r="A505" s="130" t="str">
        <f t="shared" si="8"/>
        <v>___</v>
      </c>
    </row>
    <row r="506" spans="1:1" x14ac:dyDescent="0.25">
      <c r="A506" s="130" t="str">
        <f t="shared" si="8"/>
        <v>___</v>
      </c>
    </row>
    <row r="507" spans="1:1" x14ac:dyDescent="0.25">
      <c r="A507" s="130" t="str">
        <f t="shared" si="8"/>
        <v>___</v>
      </c>
    </row>
    <row r="508" spans="1:1" x14ac:dyDescent="0.25">
      <c r="A508" s="130" t="str">
        <f t="shared" si="8"/>
        <v>___</v>
      </c>
    </row>
    <row r="509" spans="1:1" x14ac:dyDescent="0.25">
      <c r="A509" s="130" t="str">
        <f t="shared" si="8"/>
        <v>___</v>
      </c>
    </row>
    <row r="510" spans="1:1" x14ac:dyDescent="0.25">
      <c r="A510" s="130" t="str">
        <f t="shared" si="8"/>
        <v>___</v>
      </c>
    </row>
    <row r="511" spans="1:1" x14ac:dyDescent="0.25">
      <c r="A511" s="130" t="str">
        <f t="shared" si="8"/>
        <v>___</v>
      </c>
    </row>
    <row r="512" spans="1:1" x14ac:dyDescent="0.25">
      <c r="A512" s="130" t="str">
        <f t="shared" si="8"/>
        <v>___</v>
      </c>
    </row>
    <row r="513" spans="1:1" x14ac:dyDescent="0.25">
      <c r="A513" s="130" t="str">
        <f t="shared" si="8"/>
        <v>___</v>
      </c>
    </row>
    <row r="514" spans="1:1" x14ac:dyDescent="0.25">
      <c r="A514" s="130" t="str">
        <f t="shared" si="8"/>
        <v>___</v>
      </c>
    </row>
    <row r="515" spans="1:1" x14ac:dyDescent="0.25">
      <c r="A515" s="130" t="str">
        <f t="shared" si="8"/>
        <v>___</v>
      </c>
    </row>
    <row r="516" spans="1:1" x14ac:dyDescent="0.25">
      <c r="A516" s="130" t="str">
        <f t="shared" si="8"/>
        <v>___</v>
      </c>
    </row>
    <row r="517" spans="1:1" x14ac:dyDescent="0.25">
      <c r="A517" s="130" t="str">
        <f t="shared" si="8"/>
        <v>___</v>
      </c>
    </row>
    <row r="518" spans="1:1" x14ac:dyDescent="0.25">
      <c r="A518" s="130" t="str">
        <f t="shared" si="8"/>
        <v>___</v>
      </c>
    </row>
    <row r="519" spans="1:1" x14ac:dyDescent="0.25">
      <c r="A519" s="130" t="str">
        <f t="shared" si="8"/>
        <v>___</v>
      </c>
    </row>
    <row r="520" spans="1:1" x14ac:dyDescent="0.25">
      <c r="A520" s="130" t="str">
        <f t="shared" si="8"/>
        <v>___</v>
      </c>
    </row>
    <row r="521" spans="1:1" x14ac:dyDescent="0.25">
      <c r="A521" s="130" t="str">
        <f t="shared" si="8"/>
        <v>___</v>
      </c>
    </row>
    <row r="522" spans="1:1" x14ac:dyDescent="0.25">
      <c r="A522" s="130" t="str">
        <f t="shared" si="8"/>
        <v>___</v>
      </c>
    </row>
    <row r="523" spans="1:1" x14ac:dyDescent="0.25">
      <c r="A523" s="130" t="str">
        <f t="shared" si="8"/>
        <v>___</v>
      </c>
    </row>
    <row r="524" spans="1:1" x14ac:dyDescent="0.25">
      <c r="A524" s="130" t="str">
        <f t="shared" si="8"/>
        <v>___</v>
      </c>
    </row>
    <row r="525" spans="1:1" x14ac:dyDescent="0.25">
      <c r="A525" s="130" t="str">
        <f t="shared" si="8"/>
        <v>___</v>
      </c>
    </row>
    <row r="526" spans="1:1" x14ac:dyDescent="0.25">
      <c r="A526" s="130" t="str">
        <f t="shared" si="8"/>
        <v>___</v>
      </c>
    </row>
    <row r="527" spans="1:1" x14ac:dyDescent="0.25">
      <c r="A527" s="130" t="str">
        <f t="shared" si="8"/>
        <v>___</v>
      </c>
    </row>
    <row r="528" spans="1:1" x14ac:dyDescent="0.25">
      <c r="A528" s="130" t="str">
        <f t="shared" si="8"/>
        <v>___</v>
      </c>
    </row>
    <row r="529" spans="1:1" x14ac:dyDescent="0.25">
      <c r="A529" s="130" t="str">
        <f t="shared" si="8"/>
        <v>___</v>
      </c>
    </row>
    <row r="530" spans="1:1" x14ac:dyDescent="0.25">
      <c r="A530" s="130" t="str">
        <f t="shared" si="8"/>
        <v>___</v>
      </c>
    </row>
    <row r="531" spans="1:1" x14ac:dyDescent="0.25">
      <c r="A531" s="130" t="str">
        <f t="shared" si="8"/>
        <v>___</v>
      </c>
    </row>
    <row r="532" spans="1:1" x14ac:dyDescent="0.25">
      <c r="A532" s="130" t="str">
        <f t="shared" si="8"/>
        <v>___</v>
      </c>
    </row>
    <row r="533" spans="1:1" x14ac:dyDescent="0.25">
      <c r="A533" s="130" t="str">
        <f t="shared" si="8"/>
        <v>___</v>
      </c>
    </row>
    <row r="534" spans="1:1" x14ac:dyDescent="0.25">
      <c r="A534" s="130" t="str">
        <f t="shared" si="8"/>
        <v>___</v>
      </c>
    </row>
    <row r="535" spans="1:1" x14ac:dyDescent="0.25">
      <c r="A535" s="130" t="str">
        <f t="shared" si="8"/>
        <v>___</v>
      </c>
    </row>
    <row r="536" spans="1:1" x14ac:dyDescent="0.25">
      <c r="A536" s="130" t="str">
        <f t="shared" si="8"/>
        <v>___</v>
      </c>
    </row>
    <row r="537" spans="1:1" x14ac:dyDescent="0.25">
      <c r="A537" s="130" t="str">
        <f t="shared" si="8"/>
        <v>___</v>
      </c>
    </row>
    <row r="538" spans="1:1" x14ac:dyDescent="0.25">
      <c r="A538" s="130" t="str">
        <f t="shared" si="8"/>
        <v>___</v>
      </c>
    </row>
    <row r="539" spans="1:1" x14ac:dyDescent="0.25">
      <c r="A539" s="130" t="str">
        <f t="shared" si="8"/>
        <v>___</v>
      </c>
    </row>
    <row r="540" spans="1:1" x14ac:dyDescent="0.25">
      <c r="A540" s="130" t="str">
        <f t="shared" si="8"/>
        <v>___</v>
      </c>
    </row>
    <row r="541" spans="1:1" x14ac:dyDescent="0.25">
      <c r="A541" s="130" t="str">
        <f t="shared" si="8"/>
        <v>___</v>
      </c>
    </row>
    <row r="542" spans="1:1" x14ac:dyDescent="0.25">
      <c r="A542" s="130" t="str">
        <f t="shared" si="8"/>
        <v>___</v>
      </c>
    </row>
    <row r="543" spans="1:1" x14ac:dyDescent="0.25">
      <c r="A543" s="130" t="str">
        <f t="shared" si="8"/>
        <v>___</v>
      </c>
    </row>
    <row r="544" spans="1:1" x14ac:dyDescent="0.25">
      <c r="A544" s="130" t="str">
        <f t="shared" si="8"/>
        <v>___</v>
      </c>
    </row>
    <row r="545" spans="1:1" x14ac:dyDescent="0.25">
      <c r="A545" s="130" t="str">
        <f t="shared" si="8"/>
        <v>___</v>
      </c>
    </row>
    <row r="546" spans="1:1" x14ac:dyDescent="0.25">
      <c r="A546" s="130" t="str">
        <f t="shared" si="8"/>
        <v>___</v>
      </c>
    </row>
    <row r="547" spans="1:1" x14ac:dyDescent="0.25">
      <c r="A547" s="130" t="str">
        <f t="shared" si="8"/>
        <v>___</v>
      </c>
    </row>
    <row r="548" spans="1:1" x14ac:dyDescent="0.25">
      <c r="A548" s="130" t="str">
        <f t="shared" si="8"/>
        <v>___</v>
      </c>
    </row>
    <row r="549" spans="1:1" x14ac:dyDescent="0.25">
      <c r="A549" s="130" t="str">
        <f t="shared" si="8"/>
        <v>___</v>
      </c>
    </row>
    <row r="550" spans="1:1" x14ac:dyDescent="0.25">
      <c r="A550" s="130" t="str">
        <f t="shared" si="8"/>
        <v>___</v>
      </c>
    </row>
    <row r="551" spans="1:1" x14ac:dyDescent="0.25">
      <c r="A551" s="130" t="str">
        <f t="shared" si="8"/>
        <v>___</v>
      </c>
    </row>
    <row r="552" spans="1:1" x14ac:dyDescent="0.25">
      <c r="A552" s="130" t="str">
        <f t="shared" si="8"/>
        <v>___</v>
      </c>
    </row>
    <row r="553" spans="1:1" x14ac:dyDescent="0.25">
      <c r="A553" s="130" t="str">
        <f t="shared" si="8"/>
        <v>___</v>
      </c>
    </row>
    <row r="554" spans="1:1" x14ac:dyDescent="0.25">
      <c r="A554" s="130" t="str">
        <f t="shared" si="8"/>
        <v>___</v>
      </c>
    </row>
    <row r="555" spans="1:1" x14ac:dyDescent="0.25">
      <c r="A555" s="130" t="str">
        <f t="shared" si="8"/>
        <v>___</v>
      </c>
    </row>
    <row r="556" spans="1:1" x14ac:dyDescent="0.25">
      <c r="A556" s="130" t="str">
        <f t="shared" si="8"/>
        <v>___</v>
      </c>
    </row>
    <row r="557" spans="1:1" x14ac:dyDescent="0.25">
      <c r="A557" s="130" t="str">
        <f t="shared" ref="A557:A620" si="9">B557&amp;"_"&amp;C557&amp;"_"&amp;D557&amp;"_"&amp;E557</f>
        <v>___</v>
      </c>
    </row>
    <row r="558" spans="1:1" x14ac:dyDescent="0.25">
      <c r="A558" s="130" t="str">
        <f t="shared" si="9"/>
        <v>___</v>
      </c>
    </row>
    <row r="559" spans="1:1" x14ac:dyDescent="0.25">
      <c r="A559" s="130" t="str">
        <f t="shared" si="9"/>
        <v>___</v>
      </c>
    </row>
    <row r="560" spans="1:1" x14ac:dyDescent="0.25">
      <c r="A560" s="130" t="str">
        <f t="shared" si="9"/>
        <v>___</v>
      </c>
    </row>
    <row r="561" spans="1:1" x14ac:dyDescent="0.25">
      <c r="A561" s="130" t="str">
        <f t="shared" si="9"/>
        <v>___</v>
      </c>
    </row>
    <row r="562" spans="1:1" x14ac:dyDescent="0.25">
      <c r="A562" s="130" t="str">
        <f t="shared" si="9"/>
        <v>___</v>
      </c>
    </row>
    <row r="563" spans="1:1" x14ac:dyDescent="0.25">
      <c r="A563" s="130" t="str">
        <f t="shared" si="9"/>
        <v>___</v>
      </c>
    </row>
    <row r="564" spans="1:1" x14ac:dyDescent="0.25">
      <c r="A564" s="130" t="str">
        <f t="shared" si="9"/>
        <v>___</v>
      </c>
    </row>
    <row r="565" spans="1:1" x14ac:dyDescent="0.25">
      <c r="A565" s="130" t="str">
        <f t="shared" si="9"/>
        <v>___</v>
      </c>
    </row>
    <row r="566" spans="1:1" x14ac:dyDescent="0.25">
      <c r="A566" s="130" t="str">
        <f t="shared" si="9"/>
        <v>___</v>
      </c>
    </row>
    <row r="567" spans="1:1" x14ac:dyDescent="0.25">
      <c r="A567" s="130" t="str">
        <f t="shared" si="9"/>
        <v>___</v>
      </c>
    </row>
    <row r="568" spans="1:1" x14ac:dyDescent="0.25">
      <c r="A568" s="130" t="str">
        <f t="shared" si="9"/>
        <v>___</v>
      </c>
    </row>
    <row r="569" spans="1:1" x14ac:dyDescent="0.25">
      <c r="A569" s="130" t="str">
        <f t="shared" si="9"/>
        <v>___</v>
      </c>
    </row>
    <row r="570" spans="1:1" x14ac:dyDescent="0.25">
      <c r="A570" s="130" t="str">
        <f t="shared" si="9"/>
        <v>___</v>
      </c>
    </row>
    <row r="571" spans="1:1" x14ac:dyDescent="0.25">
      <c r="A571" s="130" t="str">
        <f t="shared" si="9"/>
        <v>___</v>
      </c>
    </row>
    <row r="572" spans="1:1" x14ac:dyDescent="0.25">
      <c r="A572" s="130" t="str">
        <f t="shared" si="9"/>
        <v>___</v>
      </c>
    </row>
    <row r="573" spans="1:1" x14ac:dyDescent="0.25">
      <c r="A573" s="130" t="str">
        <f t="shared" si="9"/>
        <v>___</v>
      </c>
    </row>
    <row r="574" spans="1:1" x14ac:dyDescent="0.25">
      <c r="A574" s="130" t="str">
        <f t="shared" si="9"/>
        <v>___</v>
      </c>
    </row>
    <row r="575" spans="1:1" x14ac:dyDescent="0.25">
      <c r="A575" s="130" t="str">
        <f t="shared" si="9"/>
        <v>___</v>
      </c>
    </row>
    <row r="576" spans="1:1" x14ac:dyDescent="0.25">
      <c r="A576" s="130" t="str">
        <f t="shared" si="9"/>
        <v>___</v>
      </c>
    </row>
    <row r="577" spans="1:1" x14ac:dyDescent="0.25">
      <c r="A577" s="130" t="str">
        <f t="shared" si="9"/>
        <v>___</v>
      </c>
    </row>
    <row r="578" spans="1:1" x14ac:dyDescent="0.25">
      <c r="A578" s="130" t="str">
        <f t="shared" si="9"/>
        <v>___</v>
      </c>
    </row>
    <row r="579" spans="1:1" x14ac:dyDescent="0.25">
      <c r="A579" s="130" t="str">
        <f t="shared" si="9"/>
        <v>___</v>
      </c>
    </row>
    <row r="580" spans="1:1" x14ac:dyDescent="0.25">
      <c r="A580" s="130" t="str">
        <f t="shared" si="9"/>
        <v>___</v>
      </c>
    </row>
    <row r="581" spans="1:1" x14ac:dyDescent="0.25">
      <c r="A581" s="130" t="str">
        <f t="shared" si="9"/>
        <v>___</v>
      </c>
    </row>
    <row r="582" spans="1:1" x14ac:dyDescent="0.25">
      <c r="A582" s="130" t="str">
        <f t="shared" si="9"/>
        <v>___</v>
      </c>
    </row>
    <row r="583" spans="1:1" x14ac:dyDescent="0.25">
      <c r="A583" s="130" t="str">
        <f t="shared" si="9"/>
        <v>___</v>
      </c>
    </row>
    <row r="584" spans="1:1" x14ac:dyDescent="0.25">
      <c r="A584" s="130" t="str">
        <f t="shared" si="9"/>
        <v>___</v>
      </c>
    </row>
    <row r="585" spans="1:1" x14ac:dyDescent="0.25">
      <c r="A585" s="130" t="str">
        <f t="shared" si="9"/>
        <v>___</v>
      </c>
    </row>
    <row r="586" spans="1:1" x14ac:dyDescent="0.25">
      <c r="A586" s="130" t="str">
        <f t="shared" si="9"/>
        <v>___</v>
      </c>
    </row>
    <row r="587" spans="1:1" x14ac:dyDescent="0.25">
      <c r="A587" s="130" t="str">
        <f t="shared" si="9"/>
        <v>___</v>
      </c>
    </row>
    <row r="588" spans="1:1" x14ac:dyDescent="0.25">
      <c r="A588" s="130" t="str">
        <f t="shared" si="9"/>
        <v>___</v>
      </c>
    </row>
    <row r="589" spans="1:1" x14ac:dyDescent="0.25">
      <c r="A589" s="130" t="str">
        <f t="shared" si="9"/>
        <v>___</v>
      </c>
    </row>
    <row r="590" spans="1:1" x14ac:dyDescent="0.25">
      <c r="A590" s="130" t="str">
        <f t="shared" si="9"/>
        <v>___</v>
      </c>
    </row>
    <row r="591" spans="1:1" x14ac:dyDescent="0.25">
      <c r="A591" s="130" t="str">
        <f t="shared" si="9"/>
        <v>___</v>
      </c>
    </row>
    <row r="592" spans="1:1" x14ac:dyDescent="0.25">
      <c r="A592" s="130" t="str">
        <f t="shared" si="9"/>
        <v>___</v>
      </c>
    </row>
    <row r="593" spans="1:1" x14ac:dyDescent="0.25">
      <c r="A593" s="130" t="str">
        <f t="shared" si="9"/>
        <v>___</v>
      </c>
    </row>
    <row r="594" spans="1:1" x14ac:dyDescent="0.25">
      <c r="A594" s="130" t="str">
        <f t="shared" si="9"/>
        <v>___</v>
      </c>
    </row>
    <row r="595" spans="1:1" x14ac:dyDescent="0.25">
      <c r="A595" s="130" t="str">
        <f t="shared" si="9"/>
        <v>___</v>
      </c>
    </row>
    <row r="596" spans="1:1" x14ac:dyDescent="0.25">
      <c r="A596" s="130" t="str">
        <f t="shared" si="9"/>
        <v>___</v>
      </c>
    </row>
    <row r="597" spans="1:1" x14ac:dyDescent="0.25">
      <c r="A597" s="130" t="str">
        <f t="shared" si="9"/>
        <v>___</v>
      </c>
    </row>
    <row r="598" spans="1:1" x14ac:dyDescent="0.25">
      <c r="A598" s="130" t="str">
        <f t="shared" si="9"/>
        <v>___</v>
      </c>
    </row>
    <row r="599" spans="1:1" x14ac:dyDescent="0.25">
      <c r="A599" s="130" t="str">
        <f t="shared" si="9"/>
        <v>___</v>
      </c>
    </row>
    <row r="600" spans="1:1" x14ac:dyDescent="0.25">
      <c r="A600" s="130" t="str">
        <f t="shared" si="9"/>
        <v>___</v>
      </c>
    </row>
    <row r="601" spans="1:1" x14ac:dyDescent="0.25">
      <c r="A601" s="130" t="str">
        <f t="shared" si="9"/>
        <v>___</v>
      </c>
    </row>
    <row r="602" spans="1:1" x14ac:dyDescent="0.25">
      <c r="A602" s="130" t="str">
        <f t="shared" si="9"/>
        <v>___</v>
      </c>
    </row>
    <row r="603" spans="1:1" x14ac:dyDescent="0.25">
      <c r="A603" s="130" t="str">
        <f t="shared" si="9"/>
        <v>___</v>
      </c>
    </row>
    <row r="604" spans="1:1" x14ac:dyDescent="0.25">
      <c r="A604" s="130" t="str">
        <f t="shared" si="9"/>
        <v>___</v>
      </c>
    </row>
    <row r="605" spans="1:1" x14ac:dyDescent="0.25">
      <c r="A605" s="130" t="str">
        <f t="shared" si="9"/>
        <v>___</v>
      </c>
    </row>
    <row r="606" spans="1:1" x14ac:dyDescent="0.25">
      <c r="A606" s="130" t="str">
        <f t="shared" si="9"/>
        <v>___</v>
      </c>
    </row>
    <row r="607" spans="1:1" x14ac:dyDescent="0.25">
      <c r="A607" s="130" t="str">
        <f t="shared" si="9"/>
        <v>___</v>
      </c>
    </row>
    <row r="608" spans="1:1" x14ac:dyDescent="0.25">
      <c r="A608" s="130" t="str">
        <f t="shared" si="9"/>
        <v>___</v>
      </c>
    </row>
    <row r="609" spans="1:1" x14ac:dyDescent="0.25">
      <c r="A609" s="130" t="str">
        <f t="shared" si="9"/>
        <v>___</v>
      </c>
    </row>
    <row r="610" spans="1:1" x14ac:dyDescent="0.25">
      <c r="A610" s="130" t="str">
        <f t="shared" si="9"/>
        <v>___</v>
      </c>
    </row>
    <row r="611" spans="1:1" x14ac:dyDescent="0.25">
      <c r="A611" s="130" t="str">
        <f t="shared" si="9"/>
        <v>___</v>
      </c>
    </row>
    <row r="612" spans="1:1" x14ac:dyDescent="0.25">
      <c r="A612" s="130" t="str">
        <f t="shared" si="9"/>
        <v>___</v>
      </c>
    </row>
    <row r="613" spans="1:1" x14ac:dyDescent="0.25">
      <c r="A613" s="130" t="str">
        <f t="shared" si="9"/>
        <v>___</v>
      </c>
    </row>
    <row r="614" spans="1:1" x14ac:dyDescent="0.25">
      <c r="A614" s="130" t="str">
        <f t="shared" si="9"/>
        <v>___</v>
      </c>
    </row>
    <row r="615" spans="1:1" x14ac:dyDescent="0.25">
      <c r="A615" s="130" t="str">
        <f t="shared" si="9"/>
        <v>___</v>
      </c>
    </row>
    <row r="616" spans="1:1" x14ac:dyDescent="0.25">
      <c r="A616" s="130" t="str">
        <f t="shared" si="9"/>
        <v>___</v>
      </c>
    </row>
    <row r="617" spans="1:1" x14ac:dyDescent="0.25">
      <c r="A617" s="130" t="str">
        <f t="shared" si="9"/>
        <v>___</v>
      </c>
    </row>
    <row r="618" spans="1:1" x14ac:dyDescent="0.25">
      <c r="A618" s="130" t="str">
        <f t="shared" si="9"/>
        <v>___</v>
      </c>
    </row>
    <row r="619" spans="1:1" x14ac:dyDescent="0.25">
      <c r="A619" s="130" t="str">
        <f t="shared" si="9"/>
        <v>___</v>
      </c>
    </row>
    <row r="620" spans="1:1" x14ac:dyDescent="0.25">
      <c r="A620" s="130" t="str">
        <f t="shared" si="9"/>
        <v>___</v>
      </c>
    </row>
    <row r="621" spans="1:1" x14ac:dyDescent="0.25">
      <c r="A621" s="130" t="str">
        <f t="shared" ref="A621:A684" si="10">B621&amp;"_"&amp;C621&amp;"_"&amp;D621&amp;"_"&amp;E621</f>
        <v>___</v>
      </c>
    </row>
    <row r="622" spans="1:1" x14ac:dyDescent="0.25">
      <c r="A622" s="130" t="str">
        <f t="shared" si="10"/>
        <v>___</v>
      </c>
    </row>
    <row r="623" spans="1:1" x14ac:dyDescent="0.25">
      <c r="A623" s="130" t="str">
        <f t="shared" si="10"/>
        <v>___</v>
      </c>
    </row>
    <row r="624" spans="1:1" x14ac:dyDescent="0.25">
      <c r="A624" s="130" t="str">
        <f t="shared" si="10"/>
        <v>___</v>
      </c>
    </row>
    <row r="625" spans="1:1" x14ac:dyDescent="0.25">
      <c r="A625" s="130" t="str">
        <f t="shared" si="10"/>
        <v>___</v>
      </c>
    </row>
    <row r="626" spans="1:1" x14ac:dyDescent="0.25">
      <c r="A626" s="130" t="str">
        <f t="shared" si="10"/>
        <v>___</v>
      </c>
    </row>
    <row r="627" spans="1:1" x14ac:dyDescent="0.25">
      <c r="A627" s="130" t="str">
        <f t="shared" si="10"/>
        <v>___</v>
      </c>
    </row>
    <row r="628" spans="1:1" x14ac:dyDescent="0.25">
      <c r="A628" s="130" t="str">
        <f t="shared" si="10"/>
        <v>___</v>
      </c>
    </row>
    <row r="629" spans="1:1" x14ac:dyDescent="0.25">
      <c r="A629" s="130" t="str">
        <f t="shared" si="10"/>
        <v>___</v>
      </c>
    </row>
    <row r="630" spans="1:1" x14ac:dyDescent="0.25">
      <c r="A630" s="130" t="str">
        <f t="shared" si="10"/>
        <v>___</v>
      </c>
    </row>
    <row r="631" spans="1:1" x14ac:dyDescent="0.25">
      <c r="A631" s="130" t="str">
        <f t="shared" si="10"/>
        <v>___</v>
      </c>
    </row>
    <row r="632" spans="1:1" x14ac:dyDescent="0.25">
      <c r="A632" s="130" t="str">
        <f t="shared" si="10"/>
        <v>___</v>
      </c>
    </row>
    <row r="633" spans="1:1" x14ac:dyDescent="0.25">
      <c r="A633" s="130" t="str">
        <f t="shared" si="10"/>
        <v>___</v>
      </c>
    </row>
    <row r="634" spans="1:1" x14ac:dyDescent="0.25">
      <c r="A634" s="130" t="str">
        <f t="shared" si="10"/>
        <v>___</v>
      </c>
    </row>
    <row r="635" spans="1:1" x14ac:dyDescent="0.25">
      <c r="A635" s="130" t="str">
        <f t="shared" si="10"/>
        <v>___</v>
      </c>
    </row>
    <row r="636" spans="1:1" x14ac:dyDescent="0.25">
      <c r="A636" s="130" t="str">
        <f t="shared" si="10"/>
        <v>___</v>
      </c>
    </row>
    <row r="637" spans="1:1" x14ac:dyDescent="0.25">
      <c r="A637" s="130" t="str">
        <f t="shared" si="10"/>
        <v>___</v>
      </c>
    </row>
    <row r="638" spans="1:1" x14ac:dyDescent="0.25">
      <c r="A638" s="130" t="str">
        <f t="shared" si="10"/>
        <v>___</v>
      </c>
    </row>
    <row r="639" spans="1:1" x14ac:dyDescent="0.25">
      <c r="A639" s="130" t="str">
        <f t="shared" si="10"/>
        <v>___</v>
      </c>
    </row>
    <row r="640" spans="1:1" x14ac:dyDescent="0.25">
      <c r="A640" s="130" t="str">
        <f t="shared" si="10"/>
        <v>___</v>
      </c>
    </row>
    <row r="641" spans="1:1" x14ac:dyDescent="0.25">
      <c r="A641" s="130" t="str">
        <f t="shared" si="10"/>
        <v>___</v>
      </c>
    </row>
    <row r="642" spans="1:1" x14ac:dyDescent="0.25">
      <c r="A642" s="130" t="str">
        <f t="shared" si="10"/>
        <v>___</v>
      </c>
    </row>
    <row r="643" spans="1:1" x14ac:dyDescent="0.25">
      <c r="A643" s="130" t="str">
        <f t="shared" si="10"/>
        <v>___</v>
      </c>
    </row>
    <row r="644" spans="1:1" x14ac:dyDescent="0.25">
      <c r="A644" s="130" t="str">
        <f t="shared" si="10"/>
        <v>___</v>
      </c>
    </row>
    <row r="645" spans="1:1" x14ac:dyDescent="0.25">
      <c r="A645" s="130" t="str">
        <f t="shared" si="10"/>
        <v>___</v>
      </c>
    </row>
    <row r="646" spans="1:1" x14ac:dyDescent="0.25">
      <c r="A646" s="130" t="str">
        <f t="shared" si="10"/>
        <v>___</v>
      </c>
    </row>
    <row r="647" spans="1:1" x14ac:dyDescent="0.25">
      <c r="A647" s="130" t="str">
        <f t="shared" si="10"/>
        <v>___</v>
      </c>
    </row>
    <row r="648" spans="1:1" x14ac:dyDescent="0.25">
      <c r="A648" s="130" t="str">
        <f t="shared" si="10"/>
        <v>___</v>
      </c>
    </row>
    <row r="649" spans="1:1" x14ac:dyDescent="0.25">
      <c r="A649" s="130" t="str">
        <f t="shared" si="10"/>
        <v>___</v>
      </c>
    </row>
    <row r="650" spans="1:1" x14ac:dyDescent="0.25">
      <c r="A650" s="130" t="str">
        <f t="shared" si="10"/>
        <v>___</v>
      </c>
    </row>
    <row r="651" spans="1:1" x14ac:dyDescent="0.25">
      <c r="A651" s="130" t="str">
        <f t="shared" si="10"/>
        <v>___</v>
      </c>
    </row>
    <row r="652" spans="1:1" x14ac:dyDescent="0.25">
      <c r="A652" s="130" t="str">
        <f t="shared" si="10"/>
        <v>___</v>
      </c>
    </row>
    <row r="653" spans="1:1" x14ac:dyDescent="0.25">
      <c r="A653" s="130" t="str">
        <f t="shared" si="10"/>
        <v>___</v>
      </c>
    </row>
    <row r="654" spans="1:1" x14ac:dyDescent="0.25">
      <c r="A654" s="130" t="str">
        <f t="shared" si="10"/>
        <v>___</v>
      </c>
    </row>
    <row r="655" spans="1:1" x14ac:dyDescent="0.25">
      <c r="A655" s="130" t="str">
        <f t="shared" si="10"/>
        <v>___</v>
      </c>
    </row>
    <row r="656" spans="1:1" x14ac:dyDescent="0.25">
      <c r="A656" s="130" t="str">
        <f t="shared" si="10"/>
        <v>___</v>
      </c>
    </row>
    <row r="657" spans="1:1" x14ac:dyDescent="0.25">
      <c r="A657" s="130" t="str">
        <f t="shared" si="10"/>
        <v>___</v>
      </c>
    </row>
    <row r="658" spans="1:1" x14ac:dyDescent="0.25">
      <c r="A658" s="130" t="str">
        <f t="shared" si="10"/>
        <v>___</v>
      </c>
    </row>
    <row r="659" spans="1:1" x14ac:dyDescent="0.25">
      <c r="A659" s="130" t="str">
        <f t="shared" si="10"/>
        <v>___</v>
      </c>
    </row>
    <row r="660" spans="1:1" x14ac:dyDescent="0.25">
      <c r="A660" s="130" t="str">
        <f t="shared" si="10"/>
        <v>___</v>
      </c>
    </row>
    <row r="661" spans="1:1" x14ac:dyDescent="0.25">
      <c r="A661" s="130" t="str">
        <f t="shared" si="10"/>
        <v>___</v>
      </c>
    </row>
    <row r="662" spans="1:1" x14ac:dyDescent="0.25">
      <c r="A662" s="130" t="str">
        <f t="shared" si="10"/>
        <v>___</v>
      </c>
    </row>
    <row r="663" spans="1:1" x14ac:dyDescent="0.25">
      <c r="A663" s="130" t="str">
        <f t="shared" si="10"/>
        <v>___</v>
      </c>
    </row>
    <row r="664" spans="1:1" x14ac:dyDescent="0.25">
      <c r="A664" s="130" t="str">
        <f t="shared" si="10"/>
        <v>___</v>
      </c>
    </row>
    <row r="665" spans="1:1" x14ac:dyDescent="0.25">
      <c r="A665" s="130" t="str">
        <f t="shared" si="10"/>
        <v>___</v>
      </c>
    </row>
    <row r="666" spans="1:1" x14ac:dyDescent="0.25">
      <c r="A666" s="130" t="str">
        <f t="shared" si="10"/>
        <v>___</v>
      </c>
    </row>
    <row r="667" spans="1:1" x14ac:dyDescent="0.25">
      <c r="A667" s="130" t="str">
        <f t="shared" si="10"/>
        <v>___</v>
      </c>
    </row>
    <row r="668" spans="1:1" x14ac:dyDescent="0.25">
      <c r="A668" s="130" t="str">
        <f t="shared" si="10"/>
        <v>___</v>
      </c>
    </row>
    <row r="669" spans="1:1" x14ac:dyDescent="0.25">
      <c r="A669" s="130" t="str">
        <f t="shared" si="10"/>
        <v>___</v>
      </c>
    </row>
    <row r="670" spans="1:1" x14ac:dyDescent="0.25">
      <c r="A670" s="130" t="str">
        <f t="shared" si="10"/>
        <v>___</v>
      </c>
    </row>
    <row r="671" spans="1:1" x14ac:dyDescent="0.25">
      <c r="A671" s="130" t="str">
        <f t="shared" si="10"/>
        <v>___</v>
      </c>
    </row>
    <row r="672" spans="1:1" x14ac:dyDescent="0.25">
      <c r="A672" s="130" t="str">
        <f t="shared" si="10"/>
        <v>___</v>
      </c>
    </row>
    <row r="673" spans="1:1" x14ac:dyDescent="0.25">
      <c r="A673" s="130" t="str">
        <f t="shared" si="10"/>
        <v>___</v>
      </c>
    </row>
    <row r="674" spans="1:1" x14ac:dyDescent="0.25">
      <c r="A674" s="130" t="str">
        <f t="shared" si="10"/>
        <v>___</v>
      </c>
    </row>
    <row r="675" spans="1:1" x14ac:dyDescent="0.25">
      <c r="A675" s="130" t="str">
        <f t="shared" si="10"/>
        <v>___</v>
      </c>
    </row>
    <row r="676" spans="1:1" x14ac:dyDescent="0.25">
      <c r="A676" s="130" t="str">
        <f t="shared" si="10"/>
        <v>___</v>
      </c>
    </row>
    <row r="677" spans="1:1" x14ac:dyDescent="0.25">
      <c r="A677" s="130" t="str">
        <f t="shared" si="10"/>
        <v>___</v>
      </c>
    </row>
    <row r="678" spans="1:1" x14ac:dyDescent="0.25">
      <c r="A678" s="130" t="str">
        <f t="shared" si="10"/>
        <v>___</v>
      </c>
    </row>
    <row r="679" spans="1:1" x14ac:dyDescent="0.25">
      <c r="A679" s="130" t="str">
        <f t="shared" si="10"/>
        <v>___</v>
      </c>
    </row>
    <row r="680" spans="1:1" x14ac:dyDescent="0.25">
      <c r="A680" s="130" t="str">
        <f t="shared" si="10"/>
        <v>___</v>
      </c>
    </row>
    <row r="681" spans="1:1" x14ac:dyDescent="0.25">
      <c r="A681" s="130" t="str">
        <f t="shared" si="10"/>
        <v>___</v>
      </c>
    </row>
    <row r="682" spans="1:1" x14ac:dyDescent="0.25">
      <c r="A682" s="130" t="str">
        <f t="shared" si="10"/>
        <v>___</v>
      </c>
    </row>
    <row r="683" spans="1:1" x14ac:dyDescent="0.25">
      <c r="A683" s="130" t="str">
        <f t="shared" si="10"/>
        <v>___</v>
      </c>
    </row>
    <row r="684" spans="1:1" x14ac:dyDescent="0.25">
      <c r="A684" s="130" t="str">
        <f t="shared" si="10"/>
        <v>___</v>
      </c>
    </row>
    <row r="685" spans="1:1" x14ac:dyDescent="0.25">
      <c r="A685" s="130" t="str">
        <f t="shared" ref="A685:A736" si="11">B685&amp;"_"&amp;C685&amp;"_"&amp;D685&amp;"_"&amp;E685</f>
        <v>___</v>
      </c>
    </row>
    <row r="686" spans="1:1" x14ac:dyDescent="0.25">
      <c r="A686" s="130" t="str">
        <f t="shared" si="11"/>
        <v>___</v>
      </c>
    </row>
    <row r="687" spans="1:1" x14ac:dyDescent="0.25">
      <c r="A687" s="130" t="str">
        <f t="shared" si="11"/>
        <v>___</v>
      </c>
    </row>
    <row r="688" spans="1:1" x14ac:dyDescent="0.25">
      <c r="A688" s="130" t="str">
        <f t="shared" si="11"/>
        <v>___</v>
      </c>
    </row>
    <row r="689" spans="1:1" x14ac:dyDescent="0.25">
      <c r="A689" s="130" t="str">
        <f t="shared" si="11"/>
        <v>___</v>
      </c>
    </row>
    <row r="690" spans="1:1" x14ac:dyDescent="0.25">
      <c r="A690" s="130" t="str">
        <f t="shared" si="11"/>
        <v>___</v>
      </c>
    </row>
    <row r="691" spans="1:1" x14ac:dyDescent="0.25">
      <c r="A691" s="130" t="str">
        <f t="shared" si="11"/>
        <v>___</v>
      </c>
    </row>
    <row r="692" spans="1:1" x14ac:dyDescent="0.25">
      <c r="A692" s="130" t="str">
        <f t="shared" si="11"/>
        <v>___</v>
      </c>
    </row>
    <row r="693" spans="1:1" x14ac:dyDescent="0.25">
      <c r="A693" s="130" t="str">
        <f t="shared" si="11"/>
        <v>___</v>
      </c>
    </row>
    <row r="694" spans="1:1" x14ac:dyDescent="0.25">
      <c r="A694" s="130" t="str">
        <f t="shared" si="11"/>
        <v>___</v>
      </c>
    </row>
    <row r="695" spans="1:1" x14ac:dyDescent="0.25">
      <c r="A695" s="130" t="str">
        <f t="shared" si="11"/>
        <v>___</v>
      </c>
    </row>
    <row r="696" spans="1:1" x14ac:dyDescent="0.25">
      <c r="A696" s="130" t="str">
        <f t="shared" si="11"/>
        <v>___</v>
      </c>
    </row>
    <row r="697" spans="1:1" x14ac:dyDescent="0.25">
      <c r="A697" s="130" t="str">
        <f t="shared" si="11"/>
        <v>___</v>
      </c>
    </row>
    <row r="698" spans="1:1" x14ac:dyDescent="0.25">
      <c r="A698" s="130" t="str">
        <f t="shared" si="11"/>
        <v>___</v>
      </c>
    </row>
    <row r="699" spans="1:1" x14ac:dyDescent="0.25">
      <c r="A699" s="130" t="str">
        <f t="shared" si="11"/>
        <v>___</v>
      </c>
    </row>
    <row r="700" spans="1:1" x14ac:dyDescent="0.25">
      <c r="A700" s="130" t="str">
        <f t="shared" si="11"/>
        <v>___</v>
      </c>
    </row>
    <row r="701" spans="1:1" x14ac:dyDescent="0.25">
      <c r="A701" s="130" t="str">
        <f t="shared" si="11"/>
        <v>___</v>
      </c>
    </row>
    <row r="702" spans="1:1" x14ac:dyDescent="0.25">
      <c r="A702" s="130" t="str">
        <f t="shared" si="11"/>
        <v>___</v>
      </c>
    </row>
    <row r="703" spans="1:1" x14ac:dyDescent="0.25">
      <c r="A703" s="130" t="str">
        <f t="shared" si="11"/>
        <v>___</v>
      </c>
    </row>
    <row r="704" spans="1:1" x14ac:dyDescent="0.25">
      <c r="A704" s="130" t="str">
        <f t="shared" si="11"/>
        <v>___</v>
      </c>
    </row>
    <row r="705" spans="1:1" x14ac:dyDescent="0.25">
      <c r="A705" s="130" t="str">
        <f t="shared" si="11"/>
        <v>___</v>
      </c>
    </row>
    <row r="706" spans="1:1" x14ac:dyDescent="0.25">
      <c r="A706" s="130" t="str">
        <f t="shared" si="11"/>
        <v>___</v>
      </c>
    </row>
    <row r="707" spans="1:1" x14ac:dyDescent="0.25">
      <c r="A707" s="130" t="str">
        <f t="shared" si="11"/>
        <v>___</v>
      </c>
    </row>
    <row r="708" spans="1:1" x14ac:dyDescent="0.25">
      <c r="A708" s="130" t="str">
        <f t="shared" si="11"/>
        <v>___</v>
      </c>
    </row>
    <row r="709" spans="1:1" x14ac:dyDescent="0.25">
      <c r="A709" s="130" t="str">
        <f t="shared" si="11"/>
        <v>___</v>
      </c>
    </row>
    <row r="710" spans="1:1" x14ac:dyDescent="0.25">
      <c r="A710" s="130" t="str">
        <f t="shared" si="11"/>
        <v>___</v>
      </c>
    </row>
    <row r="711" spans="1:1" x14ac:dyDescent="0.25">
      <c r="A711" s="130" t="str">
        <f t="shared" si="11"/>
        <v>___</v>
      </c>
    </row>
    <row r="712" spans="1:1" x14ac:dyDescent="0.25">
      <c r="A712" s="130" t="str">
        <f t="shared" si="11"/>
        <v>___</v>
      </c>
    </row>
    <row r="713" spans="1:1" x14ac:dyDescent="0.25">
      <c r="A713" s="130" t="str">
        <f t="shared" si="11"/>
        <v>___</v>
      </c>
    </row>
    <row r="714" spans="1:1" x14ac:dyDescent="0.25">
      <c r="A714" s="130" t="str">
        <f t="shared" si="11"/>
        <v>___</v>
      </c>
    </row>
    <row r="715" spans="1:1" x14ac:dyDescent="0.25">
      <c r="A715" s="130" t="str">
        <f t="shared" si="11"/>
        <v>___</v>
      </c>
    </row>
    <row r="716" spans="1:1" x14ac:dyDescent="0.25">
      <c r="A716" s="130" t="str">
        <f t="shared" si="11"/>
        <v>___</v>
      </c>
    </row>
    <row r="717" spans="1:1" x14ac:dyDescent="0.25">
      <c r="A717" s="130" t="str">
        <f t="shared" si="11"/>
        <v>___</v>
      </c>
    </row>
    <row r="718" spans="1:1" x14ac:dyDescent="0.25">
      <c r="A718" s="130" t="str">
        <f t="shared" si="11"/>
        <v>___</v>
      </c>
    </row>
    <row r="719" spans="1:1" x14ac:dyDescent="0.25">
      <c r="A719" s="130" t="str">
        <f t="shared" si="11"/>
        <v>___</v>
      </c>
    </row>
    <row r="720" spans="1:1" x14ac:dyDescent="0.25">
      <c r="A720" s="130" t="str">
        <f t="shared" si="11"/>
        <v>___</v>
      </c>
    </row>
    <row r="721" spans="1:1" x14ac:dyDescent="0.25">
      <c r="A721" s="130" t="str">
        <f t="shared" si="11"/>
        <v>___</v>
      </c>
    </row>
    <row r="722" spans="1:1" x14ac:dyDescent="0.25">
      <c r="A722" s="130" t="str">
        <f t="shared" si="11"/>
        <v>___</v>
      </c>
    </row>
    <row r="723" spans="1:1" x14ac:dyDescent="0.25">
      <c r="A723" s="130" t="str">
        <f t="shared" si="11"/>
        <v>___</v>
      </c>
    </row>
    <row r="724" spans="1:1" x14ac:dyDescent="0.25">
      <c r="A724" s="130" t="str">
        <f t="shared" si="11"/>
        <v>___</v>
      </c>
    </row>
    <row r="725" spans="1:1" x14ac:dyDescent="0.25">
      <c r="A725" s="130" t="str">
        <f t="shared" si="11"/>
        <v>___</v>
      </c>
    </row>
    <row r="726" spans="1:1" x14ac:dyDescent="0.25">
      <c r="A726" s="130" t="str">
        <f t="shared" si="11"/>
        <v>___</v>
      </c>
    </row>
    <row r="727" spans="1:1" x14ac:dyDescent="0.25">
      <c r="A727" s="130" t="str">
        <f t="shared" si="11"/>
        <v>___</v>
      </c>
    </row>
    <row r="728" spans="1:1" x14ac:dyDescent="0.25">
      <c r="A728" s="130" t="str">
        <f t="shared" si="11"/>
        <v>___</v>
      </c>
    </row>
    <row r="729" spans="1:1" x14ac:dyDescent="0.25">
      <c r="A729" s="130" t="str">
        <f t="shared" si="11"/>
        <v>___</v>
      </c>
    </row>
    <row r="730" spans="1:1" x14ac:dyDescent="0.25">
      <c r="A730" s="130" t="str">
        <f t="shared" si="11"/>
        <v>___</v>
      </c>
    </row>
    <row r="731" spans="1:1" x14ac:dyDescent="0.25">
      <c r="A731" s="130" t="str">
        <f t="shared" si="11"/>
        <v>___</v>
      </c>
    </row>
    <row r="732" spans="1:1" x14ac:dyDescent="0.25">
      <c r="A732" s="130" t="str">
        <f t="shared" si="11"/>
        <v>___</v>
      </c>
    </row>
    <row r="733" spans="1:1" x14ac:dyDescent="0.25">
      <c r="A733" s="130" t="str">
        <f t="shared" si="11"/>
        <v>___</v>
      </c>
    </row>
    <row r="734" spans="1:1" x14ac:dyDescent="0.25">
      <c r="A734" s="130" t="str">
        <f t="shared" si="11"/>
        <v>___</v>
      </c>
    </row>
    <row r="735" spans="1:1" x14ac:dyDescent="0.25">
      <c r="A735" s="130" t="str">
        <f t="shared" si="11"/>
        <v>___</v>
      </c>
    </row>
    <row r="736" spans="1:1" x14ac:dyDescent="0.25">
      <c r="A736" s="130" t="str">
        <f t="shared" si="11"/>
        <v>___</v>
      </c>
    </row>
    <row r="737" spans="1:1" x14ac:dyDescent="0.25">
      <c r="A737" s="130" t="str">
        <f>B737&amp;"_"&amp;C737&amp;"_"&amp;D737&amp;"_"&amp;E737</f>
        <v>___</v>
      </c>
    </row>
    <row r="738" spans="1:1" x14ac:dyDescent="0.25">
      <c r="A738" s="130" t="str">
        <f t="shared" ref="A738:A801" si="12">B738&amp;"_"&amp;C738&amp;"_"&amp;D738&amp;"_"&amp;E738</f>
        <v>___</v>
      </c>
    </row>
    <row r="739" spans="1:1" x14ac:dyDescent="0.25">
      <c r="A739" s="130" t="str">
        <f t="shared" si="12"/>
        <v>___</v>
      </c>
    </row>
    <row r="740" spans="1:1" x14ac:dyDescent="0.25">
      <c r="A740" s="130" t="str">
        <f t="shared" si="12"/>
        <v>___</v>
      </c>
    </row>
    <row r="741" spans="1:1" x14ac:dyDescent="0.25">
      <c r="A741" s="130" t="str">
        <f t="shared" si="12"/>
        <v>___</v>
      </c>
    </row>
    <row r="742" spans="1:1" x14ac:dyDescent="0.25">
      <c r="A742" s="130" t="str">
        <f t="shared" si="12"/>
        <v>___</v>
      </c>
    </row>
    <row r="743" spans="1:1" x14ac:dyDescent="0.25">
      <c r="A743" s="130" t="str">
        <f t="shared" si="12"/>
        <v>___</v>
      </c>
    </row>
    <row r="744" spans="1:1" x14ac:dyDescent="0.25">
      <c r="A744" s="130" t="str">
        <f t="shared" si="12"/>
        <v>___</v>
      </c>
    </row>
    <row r="745" spans="1:1" x14ac:dyDescent="0.25">
      <c r="A745" s="130" t="str">
        <f t="shared" si="12"/>
        <v>___</v>
      </c>
    </row>
    <row r="746" spans="1:1" x14ac:dyDescent="0.25">
      <c r="A746" s="130" t="str">
        <f t="shared" si="12"/>
        <v>___</v>
      </c>
    </row>
    <row r="747" spans="1:1" x14ac:dyDescent="0.25">
      <c r="A747" s="130" t="str">
        <f t="shared" si="12"/>
        <v>___</v>
      </c>
    </row>
    <row r="748" spans="1:1" x14ac:dyDescent="0.25">
      <c r="A748" s="130" t="str">
        <f t="shared" si="12"/>
        <v>___</v>
      </c>
    </row>
    <row r="749" spans="1:1" x14ac:dyDescent="0.25">
      <c r="A749" s="130" t="str">
        <f t="shared" si="12"/>
        <v>___</v>
      </c>
    </row>
    <row r="750" spans="1:1" x14ac:dyDescent="0.25">
      <c r="A750" s="130" t="str">
        <f t="shared" si="12"/>
        <v>___</v>
      </c>
    </row>
    <row r="751" spans="1:1" x14ac:dyDescent="0.25">
      <c r="A751" s="130" t="str">
        <f t="shared" si="12"/>
        <v>___</v>
      </c>
    </row>
    <row r="752" spans="1:1" x14ac:dyDescent="0.25">
      <c r="A752" s="130" t="str">
        <f t="shared" si="12"/>
        <v>___</v>
      </c>
    </row>
    <row r="753" spans="1:1" x14ac:dyDescent="0.25">
      <c r="A753" s="130" t="str">
        <f t="shared" si="12"/>
        <v>___</v>
      </c>
    </row>
    <row r="754" spans="1:1" x14ac:dyDescent="0.25">
      <c r="A754" s="130" t="str">
        <f t="shared" si="12"/>
        <v>___</v>
      </c>
    </row>
    <row r="755" spans="1:1" x14ac:dyDescent="0.25">
      <c r="A755" s="130" t="str">
        <f t="shared" si="12"/>
        <v>___</v>
      </c>
    </row>
    <row r="756" spans="1:1" x14ac:dyDescent="0.25">
      <c r="A756" s="130" t="str">
        <f t="shared" si="12"/>
        <v>___</v>
      </c>
    </row>
    <row r="757" spans="1:1" x14ac:dyDescent="0.25">
      <c r="A757" s="130" t="str">
        <f t="shared" si="12"/>
        <v>___</v>
      </c>
    </row>
    <row r="758" spans="1:1" x14ac:dyDescent="0.25">
      <c r="A758" s="130" t="str">
        <f t="shared" si="12"/>
        <v>___</v>
      </c>
    </row>
    <row r="759" spans="1:1" x14ac:dyDescent="0.25">
      <c r="A759" s="130" t="str">
        <f t="shared" si="12"/>
        <v>___</v>
      </c>
    </row>
    <row r="760" spans="1:1" x14ac:dyDescent="0.25">
      <c r="A760" s="130" t="str">
        <f t="shared" si="12"/>
        <v>___</v>
      </c>
    </row>
    <row r="761" spans="1:1" x14ac:dyDescent="0.25">
      <c r="A761" s="130" t="str">
        <f t="shared" si="12"/>
        <v>___</v>
      </c>
    </row>
    <row r="762" spans="1:1" x14ac:dyDescent="0.25">
      <c r="A762" s="130" t="str">
        <f t="shared" si="12"/>
        <v>___</v>
      </c>
    </row>
    <row r="763" spans="1:1" x14ac:dyDescent="0.25">
      <c r="A763" s="130" t="str">
        <f t="shared" si="12"/>
        <v>___</v>
      </c>
    </row>
    <row r="764" spans="1:1" x14ac:dyDescent="0.25">
      <c r="A764" s="130" t="str">
        <f t="shared" si="12"/>
        <v>___</v>
      </c>
    </row>
    <row r="765" spans="1:1" x14ac:dyDescent="0.25">
      <c r="A765" s="130" t="str">
        <f t="shared" si="12"/>
        <v>___</v>
      </c>
    </row>
    <row r="766" spans="1:1" x14ac:dyDescent="0.25">
      <c r="A766" s="130" t="str">
        <f t="shared" si="12"/>
        <v>___</v>
      </c>
    </row>
    <row r="767" spans="1:1" x14ac:dyDescent="0.25">
      <c r="A767" s="130" t="str">
        <f t="shared" si="12"/>
        <v>___</v>
      </c>
    </row>
    <row r="768" spans="1:1" x14ac:dyDescent="0.25">
      <c r="A768" s="130" t="str">
        <f t="shared" si="12"/>
        <v>___</v>
      </c>
    </row>
    <row r="769" spans="1:1" x14ac:dyDescent="0.25">
      <c r="A769" s="130" t="str">
        <f t="shared" si="12"/>
        <v>___</v>
      </c>
    </row>
    <row r="770" spans="1:1" x14ac:dyDescent="0.25">
      <c r="A770" s="130" t="str">
        <f t="shared" si="12"/>
        <v>___</v>
      </c>
    </row>
    <row r="771" spans="1:1" x14ac:dyDescent="0.25">
      <c r="A771" s="130" t="str">
        <f t="shared" si="12"/>
        <v>___</v>
      </c>
    </row>
    <row r="772" spans="1:1" x14ac:dyDescent="0.25">
      <c r="A772" s="130" t="str">
        <f t="shared" si="12"/>
        <v>___</v>
      </c>
    </row>
    <row r="773" spans="1:1" x14ac:dyDescent="0.25">
      <c r="A773" s="130" t="str">
        <f t="shared" si="12"/>
        <v>___</v>
      </c>
    </row>
    <row r="774" spans="1:1" x14ac:dyDescent="0.25">
      <c r="A774" s="130" t="str">
        <f t="shared" si="12"/>
        <v>___</v>
      </c>
    </row>
    <row r="775" spans="1:1" x14ac:dyDescent="0.25">
      <c r="A775" s="130" t="str">
        <f t="shared" si="12"/>
        <v>___</v>
      </c>
    </row>
    <row r="776" spans="1:1" x14ac:dyDescent="0.25">
      <c r="A776" s="130" t="str">
        <f t="shared" si="12"/>
        <v>___</v>
      </c>
    </row>
    <row r="777" spans="1:1" x14ac:dyDescent="0.25">
      <c r="A777" s="130" t="str">
        <f t="shared" si="12"/>
        <v>___</v>
      </c>
    </row>
    <row r="778" spans="1:1" x14ac:dyDescent="0.25">
      <c r="A778" s="130" t="str">
        <f t="shared" si="12"/>
        <v>___</v>
      </c>
    </row>
    <row r="779" spans="1:1" x14ac:dyDescent="0.25">
      <c r="A779" s="130" t="str">
        <f t="shared" si="12"/>
        <v>___</v>
      </c>
    </row>
    <row r="780" spans="1:1" x14ac:dyDescent="0.25">
      <c r="A780" s="130" t="str">
        <f t="shared" si="12"/>
        <v>___</v>
      </c>
    </row>
    <row r="781" spans="1:1" x14ac:dyDescent="0.25">
      <c r="A781" s="130" t="str">
        <f t="shared" si="12"/>
        <v>___</v>
      </c>
    </row>
    <row r="782" spans="1:1" x14ac:dyDescent="0.25">
      <c r="A782" s="130" t="str">
        <f t="shared" si="12"/>
        <v>___</v>
      </c>
    </row>
    <row r="783" spans="1:1" x14ac:dyDescent="0.25">
      <c r="A783" s="130" t="str">
        <f t="shared" si="12"/>
        <v>___</v>
      </c>
    </row>
    <row r="784" spans="1:1" x14ac:dyDescent="0.25">
      <c r="A784" s="130" t="str">
        <f t="shared" si="12"/>
        <v>___</v>
      </c>
    </row>
    <row r="785" spans="1:1" x14ac:dyDescent="0.25">
      <c r="A785" s="130" t="str">
        <f t="shared" si="12"/>
        <v>___</v>
      </c>
    </row>
    <row r="786" spans="1:1" x14ac:dyDescent="0.25">
      <c r="A786" s="130" t="str">
        <f t="shared" si="12"/>
        <v>___</v>
      </c>
    </row>
    <row r="787" spans="1:1" x14ac:dyDescent="0.25">
      <c r="A787" s="130" t="str">
        <f t="shared" si="12"/>
        <v>___</v>
      </c>
    </row>
    <row r="788" spans="1:1" x14ac:dyDescent="0.25">
      <c r="A788" s="130" t="str">
        <f t="shared" si="12"/>
        <v>___</v>
      </c>
    </row>
    <row r="789" spans="1:1" x14ac:dyDescent="0.25">
      <c r="A789" s="130" t="str">
        <f t="shared" si="12"/>
        <v>___</v>
      </c>
    </row>
    <row r="790" spans="1:1" x14ac:dyDescent="0.25">
      <c r="A790" s="130" t="str">
        <f t="shared" si="12"/>
        <v>___</v>
      </c>
    </row>
    <row r="791" spans="1:1" x14ac:dyDescent="0.25">
      <c r="A791" s="130" t="str">
        <f t="shared" si="12"/>
        <v>___</v>
      </c>
    </row>
    <row r="792" spans="1:1" x14ac:dyDescent="0.25">
      <c r="A792" s="130" t="str">
        <f t="shared" si="12"/>
        <v>___</v>
      </c>
    </row>
    <row r="793" spans="1:1" x14ac:dyDescent="0.25">
      <c r="A793" s="130" t="str">
        <f t="shared" si="12"/>
        <v>___</v>
      </c>
    </row>
    <row r="794" spans="1:1" x14ac:dyDescent="0.25">
      <c r="A794" s="130" t="str">
        <f t="shared" si="12"/>
        <v>___</v>
      </c>
    </row>
    <row r="795" spans="1:1" x14ac:dyDescent="0.25">
      <c r="A795" s="130" t="str">
        <f t="shared" si="12"/>
        <v>___</v>
      </c>
    </row>
    <row r="796" spans="1:1" x14ac:dyDescent="0.25">
      <c r="A796" s="130" t="str">
        <f t="shared" si="12"/>
        <v>___</v>
      </c>
    </row>
    <row r="797" spans="1:1" x14ac:dyDescent="0.25">
      <c r="A797" s="130" t="str">
        <f t="shared" si="12"/>
        <v>___</v>
      </c>
    </row>
    <row r="798" spans="1:1" x14ac:dyDescent="0.25">
      <c r="A798" s="130" t="str">
        <f t="shared" si="12"/>
        <v>___</v>
      </c>
    </row>
    <row r="799" spans="1:1" x14ac:dyDescent="0.25">
      <c r="A799" s="130" t="str">
        <f t="shared" si="12"/>
        <v>___</v>
      </c>
    </row>
    <row r="800" spans="1:1" x14ac:dyDescent="0.25">
      <c r="A800" s="130" t="str">
        <f t="shared" si="12"/>
        <v>___</v>
      </c>
    </row>
    <row r="801" spans="1:1" x14ac:dyDescent="0.25">
      <c r="A801" s="130" t="str">
        <f t="shared" si="12"/>
        <v>___</v>
      </c>
    </row>
    <row r="802" spans="1:1" x14ac:dyDescent="0.25">
      <c r="A802" s="130" t="str">
        <f t="shared" ref="A802:A865" si="13">B802&amp;"_"&amp;C802&amp;"_"&amp;D802&amp;"_"&amp;E802</f>
        <v>___</v>
      </c>
    </row>
    <row r="803" spans="1:1" x14ac:dyDescent="0.25">
      <c r="A803" s="130" t="str">
        <f t="shared" si="13"/>
        <v>___</v>
      </c>
    </row>
    <row r="804" spans="1:1" x14ac:dyDescent="0.25">
      <c r="A804" s="130" t="str">
        <f t="shared" si="13"/>
        <v>___</v>
      </c>
    </row>
    <row r="805" spans="1:1" x14ac:dyDescent="0.25">
      <c r="A805" s="130" t="str">
        <f t="shared" si="13"/>
        <v>___</v>
      </c>
    </row>
    <row r="806" spans="1:1" x14ac:dyDescent="0.25">
      <c r="A806" s="130" t="str">
        <f t="shared" si="13"/>
        <v>___</v>
      </c>
    </row>
    <row r="807" spans="1:1" x14ac:dyDescent="0.25">
      <c r="A807" s="130" t="str">
        <f t="shared" si="13"/>
        <v>___</v>
      </c>
    </row>
    <row r="808" spans="1:1" x14ac:dyDescent="0.25">
      <c r="A808" s="130" t="str">
        <f t="shared" si="13"/>
        <v>___</v>
      </c>
    </row>
    <row r="809" spans="1:1" x14ac:dyDescent="0.25">
      <c r="A809" s="130" t="str">
        <f t="shared" si="13"/>
        <v>___</v>
      </c>
    </row>
    <row r="810" spans="1:1" x14ac:dyDescent="0.25">
      <c r="A810" s="130" t="str">
        <f t="shared" si="13"/>
        <v>___</v>
      </c>
    </row>
    <row r="811" spans="1:1" x14ac:dyDescent="0.25">
      <c r="A811" s="130" t="str">
        <f t="shared" si="13"/>
        <v>___</v>
      </c>
    </row>
    <row r="812" spans="1:1" x14ac:dyDescent="0.25">
      <c r="A812" s="130" t="str">
        <f t="shared" si="13"/>
        <v>___</v>
      </c>
    </row>
    <row r="813" spans="1:1" x14ac:dyDescent="0.25">
      <c r="A813" s="130" t="str">
        <f t="shared" si="13"/>
        <v>___</v>
      </c>
    </row>
    <row r="814" spans="1:1" x14ac:dyDescent="0.25">
      <c r="A814" s="130" t="str">
        <f t="shared" si="13"/>
        <v>___</v>
      </c>
    </row>
    <row r="815" spans="1:1" x14ac:dyDescent="0.25">
      <c r="A815" s="130" t="str">
        <f t="shared" si="13"/>
        <v>___</v>
      </c>
    </row>
    <row r="816" spans="1:1" x14ac:dyDescent="0.25">
      <c r="A816" s="130" t="str">
        <f t="shared" si="13"/>
        <v>___</v>
      </c>
    </row>
    <row r="817" spans="1:1" x14ac:dyDescent="0.25">
      <c r="A817" s="130" t="str">
        <f t="shared" si="13"/>
        <v>___</v>
      </c>
    </row>
    <row r="818" spans="1:1" x14ac:dyDescent="0.25">
      <c r="A818" s="130" t="str">
        <f t="shared" si="13"/>
        <v>___</v>
      </c>
    </row>
    <row r="819" spans="1:1" x14ac:dyDescent="0.25">
      <c r="A819" s="130" t="str">
        <f t="shared" si="13"/>
        <v>___</v>
      </c>
    </row>
    <row r="820" spans="1:1" x14ac:dyDescent="0.25">
      <c r="A820" s="130" t="str">
        <f t="shared" si="13"/>
        <v>___</v>
      </c>
    </row>
    <row r="821" spans="1:1" x14ac:dyDescent="0.25">
      <c r="A821" s="130" t="str">
        <f t="shared" si="13"/>
        <v>___</v>
      </c>
    </row>
    <row r="822" spans="1:1" x14ac:dyDescent="0.25">
      <c r="A822" s="130" t="str">
        <f t="shared" si="13"/>
        <v>___</v>
      </c>
    </row>
    <row r="823" spans="1:1" x14ac:dyDescent="0.25">
      <c r="A823" s="130" t="str">
        <f t="shared" si="13"/>
        <v>___</v>
      </c>
    </row>
    <row r="824" spans="1:1" x14ac:dyDescent="0.25">
      <c r="A824" s="130" t="str">
        <f t="shared" si="13"/>
        <v>___</v>
      </c>
    </row>
    <row r="825" spans="1:1" x14ac:dyDescent="0.25">
      <c r="A825" s="130" t="str">
        <f t="shared" si="13"/>
        <v>___</v>
      </c>
    </row>
    <row r="826" spans="1:1" x14ac:dyDescent="0.25">
      <c r="A826" s="130" t="str">
        <f t="shared" si="13"/>
        <v>___</v>
      </c>
    </row>
    <row r="827" spans="1:1" x14ac:dyDescent="0.25">
      <c r="A827" s="130" t="str">
        <f t="shared" si="13"/>
        <v>___</v>
      </c>
    </row>
    <row r="828" spans="1:1" x14ac:dyDescent="0.25">
      <c r="A828" s="130" t="str">
        <f t="shared" si="13"/>
        <v>___</v>
      </c>
    </row>
    <row r="829" spans="1:1" x14ac:dyDescent="0.25">
      <c r="A829" s="130" t="str">
        <f t="shared" si="13"/>
        <v>___</v>
      </c>
    </row>
    <row r="830" spans="1:1" x14ac:dyDescent="0.25">
      <c r="A830" s="130" t="str">
        <f t="shared" si="13"/>
        <v>___</v>
      </c>
    </row>
    <row r="831" spans="1:1" x14ac:dyDescent="0.25">
      <c r="A831" s="130" t="str">
        <f t="shared" si="13"/>
        <v>___</v>
      </c>
    </row>
    <row r="832" spans="1:1" x14ac:dyDescent="0.25">
      <c r="A832" s="130" t="str">
        <f t="shared" si="13"/>
        <v>___</v>
      </c>
    </row>
    <row r="833" spans="1:1" x14ac:dyDescent="0.25">
      <c r="A833" s="130" t="str">
        <f t="shared" si="13"/>
        <v>___</v>
      </c>
    </row>
    <row r="834" spans="1:1" x14ac:dyDescent="0.25">
      <c r="A834" s="130" t="str">
        <f t="shared" si="13"/>
        <v>___</v>
      </c>
    </row>
    <row r="835" spans="1:1" x14ac:dyDescent="0.25">
      <c r="A835" s="130" t="str">
        <f t="shared" si="13"/>
        <v>___</v>
      </c>
    </row>
    <row r="836" spans="1:1" x14ac:dyDescent="0.25">
      <c r="A836" s="130" t="str">
        <f t="shared" si="13"/>
        <v>___</v>
      </c>
    </row>
    <row r="837" spans="1:1" x14ac:dyDescent="0.25">
      <c r="A837" s="130" t="str">
        <f t="shared" si="13"/>
        <v>___</v>
      </c>
    </row>
    <row r="838" spans="1:1" x14ac:dyDescent="0.25">
      <c r="A838" s="130" t="str">
        <f t="shared" si="13"/>
        <v>___</v>
      </c>
    </row>
    <row r="839" spans="1:1" x14ac:dyDescent="0.25">
      <c r="A839" s="130" t="str">
        <f t="shared" si="13"/>
        <v>___</v>
      </c>
    </row>
    <row r="840" spans="1:1" x14ac:dyDescent="0.25">
      <c r="A840" s="130" t="str">
        <f t="shared" si="13"/>
        <v>___</v>
      </c>
    </row>
    <row r="841" spans="1:1" x14ac:dyDescent="0.25">
      <c r="A841" s="130" t="str">
        <f t="shared" si="13"/>
        <v>___</v>
      </c>
    </row>
    <row r="842" spans="1:1" x14ac:dyDescent="0.25">
      <c r="A842" s="130" t="str">
        <f t="shared" si="13"/>
        <v>___</v>
      </c>
    </row>
    <row r="843" spans="1:1" x14ac:dyDescent="0.25">
      <c r="A843" s="130" t="str">
        <f t="shared" si="13"/>
        <v>___</v>
      </c>
    </row>
    <row r="844" spans="1:1" x14ac:dyDescent="0.25">
      <c r="A844" s="130" t="str">
        <f t="shared" si="13"/>
        <v>___</v>
      </c>
    </row>
    <row r="845" spans="1:1" x14ac:dyDescent="0.25">
      <c r="A845" s="130" t="str">
        <f t="shared" si="13"/>
        <v>___</v>
      </c>
    </row>
    <row r="846" spans="1:1" x14ac:dyDescent="0.25">
      <c r="A846" s="130" t="str">
        <f t="shared" si="13"/>
        <v>___</v>
      </c>
    </row>
    <row r="847" spans="1:1" x14ac:dyDescent="0.25">
      <c r="A847" s="130" t="str">
        <f t="shared" si="13"/>
        <v>___</v>
      </c>
    </row>
    <row r="848" spans="1:1" x14ac:dyDescent="0.25">
      <c r="A848" s="130" t="str">
        <f t="shared" si="13"/>
        <v>___</v>
      </c>
    </row>
    <row r="849" spans="1:1" x14ac:dyDescent="0.25">
      <c r="A849" s="130" t="str">
        <f t="shared" si="13"/>
        <v>___</v>
      </c>
    </row>
    <row r="850" spans="1:1" x14ac:dyDescent="0.25">
      <c r="A850" s="130" t="str">
        <f t="shared" si="13"/>
        <v>___</v>
      </c>
    </row>
    <row r="851" spans="1:1" x14ac:dyDescent="0.25">
      <c r="A851" s="130" t="str">
        <f t="shared" si="13"/>
        <v>___</v>
      </c>
    </row>
    <row r="852" spans="1:1" x14ac:dyDescent="0.25">
      <c r="A852" s="130" t="str">
        <f t="shared" si="13"/>
        <v>___</v>
      </c>
    </row>
    <row r="853" spans="1:1" x14ac:dyDescent="0.25">
      <c r="A853" s="130" t="str">
        <f t="shared" si="13"/>
        <v>___</v>
      </c>
    </row>
    <row r="854" spans="1:1" x14ac:dyDescent="0.25">
      <c r="A854" s="130" t="str">
        <f t="shared" si="13"/>
        <v>___</v>
      </c>
    </row>
    <row r="855" spans="1:1" x14ac:dyDescent="0.25">
      <c r="A855" s="130" t="str">
        <f t="shared" si="13"/>
        <v>___</v>
      </c>
    </row>
    <row r="856" spans="1:1" x14ac:dyDescent="0.25">
      <c r="A856" s="130" t="str">
        <f t="shared" si="13"/>
        <v>___</v>
      </c>
    </row>
    <row r="857" spans="1:1" x14ac:dyDescent="0.25">
      <c r="A857" s="130" t="str">
        <f t="shared" si="13"/>
        <v>___</v>
      </c>
    </row>
    <row r="858" spans="1:1" x14ac:dyDescent="0.25">
      <c r="A858" s="130" t="str">
        <f t="shared" si="13"/>
        <v>___</v>
      </c>
    </row>
    <row r="859" spans="1:1" x14ac:dyDescent="0.25">
      <c r="A859" s="130" t="str">
        <f t="shared" si="13"/>
        <v>___</v>
      </c>
    </row>
    <row r="860" spans="1:1" x14ac:dyDescent="0.25">
      <c r="A860" s="130" t="str">
        <f t="shared" si="13"/>
        <v>___</v>
      </c>
    </row>
    <row r="861" spans="1:1" x14ac:dyDescent="0.25">
      <c r="A861" s="130" t="str">
        <f t="shared" si="13"/>
        <v>___</v>
      </c>
    </row>
    <row r="862" spans="1:1" x14ac:dyDescent="0.25">
      <c r="A862" s="130" t="str">
        <f t="shared" si="13"/>
        <v>___</v>
      </c>
    </row>
    <row r="863" spans="1:1" x14ac:dyDescent="0.25">
      <c r="A863" s="130" t="str">
        <f t="shared" si="13"/>
        <v>___</v>
      </c>
    </row>
    <row r="864" spans="1:1" x14ac:dyDescent="0.25">
      <c r="A864" s="130" t="str">
        <f t="shared" si="13"/>
        <v>___</v>
      </c>
    </row>
    <row r="865" spans="1:1" x14ac:dyDescent="0.25">
      <c r="A865" s="130" t="str">
        <f t="shared" si="13"/>
        <v>___</v>
      </c>
    </row>
    <row r="866" spans="1:1" x14ac:dyDescent="0.25">
      <c r="A866" s="130" t="str">
        <f t="shared" ref="A866:A929" si="14">B866&amp;"_"&amp;C866&amp;"_"&amp;D866&amp;"_"&amp;E866</f>
        <v>___</v>
      </c>
    </row>
    <row r="867" spans="1:1" x14ac:dyDescent="0.25">
      <c r="A867" s="130" t="str">
        <f t="shared" si="14"/>
        <v>___</v>
      </c>
    </row>
    <row r="868" spans="1:1" x14ac:dyDescent="0.25">
      <c r="A868" s="130" t="str">
        <f t="shared" si="14"/>
        <v>___</v>
      </c>
    </row>
    <row r="869" spans="1:1" x14ac:dyDescent="0.25">
      <c r="A869" s="130" t="str">
        <f t="shared" si="14"/>
        <v>___</v>
      </c>
    </row>
    <row r="870" spans="1:1" x14ac:dyDescent="0.25">
      <c r="A870" s="130" t="str">
        <f t="shared" si="14"/>
        <v>___</v>
      </c>
    </row>
    <row r="871" spans="1:1" x14ac:dyDescent="0.25">
      <c r="A871" s="130" t="str">
        <f t="shared" si="14"/>
        <v>___</v>
      </c>
    </row>
    <row r="872" spans="1:1" x14ac:dyDescent="0.25">
      <c r="A872" s="130" t="str">
        <f t="shared" si="14"/>
        <v>___</v>
      </c>
    </row>
    <row r="873" spans="1:1" x14ac:dyDescent="0.25">
      <c r="A873" s="130" t="str">
        <f t="shared" si="14"/>
        <v>___</v>
      </c>
    </row>
    <row r="874" spans="1:1" x14ac:dyDescent="0.25">
      <c r="A874" s="130" t="str">
        <f t="shared" si="14"/>
        <v>___</v>
      </c>
    </row>
    <row r="875" spans="1:1" x14ac:dyDescent="0.25">
      <c r="A875" s="130" t="str">
        <f t="shared" si="14"/>
        <v>___</v>
      </c>
    </row>
    <row r="876" spans="1:1" x14ac:dyDescent="0.25">
      <c r="A876" s="130" t="str">
        <f t="shared" si="14"/>
        <v>___</v>
      </c>
    </row>
    <row r="877" spans="1:1" x14ac:dyDescent="0.25">
      <c r="A877" s="130" t="str">
        <f t="shared" si="14"/>
        <v>___</v>
      </c>
    </row>
    <row r="878" spans="1:1" x14ac:dyDescent="0.25">
      <c r="A878" s="130" t="str">
        <f t="shared" si="14"/>
        <v>___</v>
      </c>
    </row>
    <row r="879" spans="1:1" x14ac:dyDescent="0.25">
      <c r="A879" s="130" t="str">
        <f t="shared" si="14"/>
        <v>___</v>
      </c>
    </row>
    <row r="880" spans="1:1" x14ac:dyDescent="0.25">
      <c r="A880" s="130" t="str">
        <f t="shared" si="14"/>
        <v>___</v>
      </c>
    </row>
    <row r="881" spans="1:1" x14ac:dyDescent="0.25">
      <c r="A881" s="130" t="str">
        <f t="shared" si="14"/>
        <v>___</v>
      </c>
    </row>
    <row r="882" spans="1:1" x14ac:dyDescent="0.25">
      <c r="A882" s="130" t="str">
        <f t="shared" si="14"/>
        <v>___</v>
      </c>
    </row>
    <row r="883" spans="1:1" x14ac:dyDescent="0.25">
      <c r="A883" s="130" t="str">
        <f t="shared" si="14"/>
        <v>___</v>
      </c>
    </row>
    <row r="884" spans="1:1" x14ac:dyDescent="0.25">
      <c r="A884" s="130" t="str">
        <f t="shared" si="14"/>
        <v>___</v>
      </c>
    </row>
    <row r="885" spans="1:1" x14ac:dyDescent="0.25">
      <c r="A885" s="130" t="str">
        <f t="shared" si="14"/>
        <v>___</v>
      </c>
    </row>
    <row r="886" spans="1:1" x14ac:dyDescent="0.25">
      <c r="A886" s="130" t="str">
        <f t="shared" si="14"/>
        <v>___</v>
      </c>
    </row>
    <row r="887" spans="1:1" x14ac:dyDescent="0.25">
      <c r="A887" s="130" t="str">
        <f t="shared" si="14"/>
        <v>___</v>
      </c>
    </row>
    <row r="888" spans="1:1" x14ac:dyDescent="0.25">
      <c r="A888" s="130" t="str">
        <f t="shared" si="14"/>
        <v>___</v>
      </c>
    </row>
    <row r="889" spans="1:1" x14ac:dyDescent="0.25">
      <c r="A889" s="130" t="str">
        <f t="shared" si="14"/>
        <v>___</v>
      </c>
    </row>
    <row r="890" spans="1:1" x14ac:dyDescent="0.25">
      <c r="A890" s="130" t="str">
        <f t="shared" si="14"/>
        <v>___</v>
      </c>
    </row>
    <row r="891" spans="1:1" x14ac:dyDescent="0.25">
      <c r="A891" s="130" t="str">
        <f t="shared" si="14"/>
        <v>___</v>
      </c>
    </row>
    <row r="892" spans="1:1" x14ac:dyDescent="0.25">
      <c r="A892" s="130" t="str">
        <f t="shared" si="14"/>
        <v>___</v>
      </c>
    </row>
    <row r="893" spans="1:1" x14ac:dyDescent="0.25">
      <c r="A893" s="130" t="str">
        <f t="shared" si="14"/>
        <v>___</v>
      </c>
    </row>
    <row r="894" spans="1:1" x14ac:dyDescent="0.25">
      <c r="A894" s="130" t="str">
        <f t="shared" si="14"/>
        <v>___</v>
      </c>
    </row>
    <row r="895" spans="1:1" x14ac:dyDescent="0.25">
      <c r="A895" s="130" t="str">
        <f t="shared" si="14"/>
        <v>___</v>
      </c>
    </row>
    <row r="896" spans="1:1" x14ac:dyDescent="0.25">
      <c r="A896" s="130" t="str">
        <f t="shared" si="14"/>
        <v>___</v>
      </c>
    </row>
    <row r="897" spans="1:1" x14ac:dyDescent="0.25">
      <c r="A897" s="130" t="str">
        <f t="shared" si="14"/>
        <v>___</v>
      </c>
    </row>
    <row r="898" spans="1:1" x14ac:dyDescent="0.25">
      <c r="A898" s="130" t="str">
        <f t="shared" si="14"/>
        <v>___</v>
      </c>
    </row>
    <row r="899" spans="1:1" x14ac:dyDescent="0.25">
      <c r="A899" s="130" t="str">
        <f t="shared" si="14"/>
        <v>___</v>
      </c>
    </row>
    <row r="900" spans="1:1" x14ac:dyDescent="0.25">
      <c r="A900" s="130" t="str">
        <f t="shared" si="14"/>
        <v>___</v>
      </c>
    </row>
    <row r="901" spans="1:1" x14ac:dyDescent="0.25">
      <c r="A901" s="130" t="str">
        <f t="shared" si="14"/>
        <v>___</v>
      </c>
    </row>
    <row r="902" spans="1:1" x14ac:dyDescent="0.25">
      <c r="A902" s="130" t="str">
        <f t="shared" si="14"/>
        <v>___</v>
      </c>
    </row>
    <row r="903" spans="1:1" x14ac:dyDescent="0.25">
      <c r="A903" s="130" t="str">
        <f t="shared" si="14"/>
        <v>___</v>
      </c>
    </row>
    <row r="904" spans="1:1" x14ac:dyDescent="0.25">
      <c r="A904" s="130" t="str">
        <f t="shared" si="14"/>
        <v>___</v>
      </c>
    </row>
    <row r="905" spans="1:1" x14ac:dyDescent="0.25">
      <c r="A905" s="130" t="str">
        <f t="shared" si="14"/>
        <v>___</v>
      </c>
    </row>
    <row r="906" spans="1:1" x14ac:dyDescent="0.25">
      <c r="A906" s="130" t="str">
        <f t="shared" si="14"/>
        <v>___</v>
      </c>
    </row>
    <row r="907" spans="1:1" x14ac:dyDescent="0.25">
      <c r="A907" s="130" t="str">
        <f t="shared" si="14"/>
        <v>___</v>
      </c>
    </row>
    <row r="908" spans="1:1" x14ac:dyDescent="0.25">
      <c r="A908" s="130" t="str">
        <f t="shared" si="14"/>
        <v>___</v>
      </c>
    </row>
    <row r="909" spans="1:1" x14ac:dyDescent="0.25">
      <c r="A909" s="130" t="str">
        <f t="shared" si="14"/>
        <v>___</v>
      </c>
    </row>
    <row r="910" spans="1:1" x14ac:dyDescent="0.25">
      <c r="A910" s="130" t="str">
        <f t="shared" si="14"/>
        <v>___</v>
      </c>
    </row>
    <row r="911" spans="1:1" x14ac:dyDescent="0.25">
      <c r="A911" s="130" t="str">
        <f t="shared" si="14"/>
        <v>___</v>
      </c>
    </row>
    <row r="912" spans="1:1" x14ac:dyDescent="0.25">
      <c r="A912" s="130" t="str">
        <f t="shared" si="14"/>
        <v>___</v>
      </c>
    </row>
    <row r="913" spans="1:1" x14ac:dyDescent="0.25">
      <c r="A913" s="130" t="str">
        <f t="shared" si="14"/>
        <v>___</v>
      </c>
    </row>
    <row r="914" spans="1:1" x14ac:dyDescent="0.25">
      <c r="A914" s="130" t="str">
        <f t="shared" si="14"/>
        <v>___</v>
      </c>
    </row>
    <row r="915" spans="1:1" x14ac:dyDescent="0.25">
      <c r="A915" s="130" t="str">
        <f t="shared" si="14"/>
        <v>___</v>
      </c>
    </row>
    <row r="916" spans="1:1" x14ac:dyDescent="0.25">
      <c r="A916" s="130" t="str">
        <f t="shared" si="14"/>
        <v>___</v>
      </c>
    </row>
    <row r="917" spans="1:1" x14ac:dyDescent="0.25">
      <c r="A917" s="130" t="str">
        <f t="shared" si="14"/>
        <v>___</v>
      </c>
    </row>
    <row r="918" spans="1:1" x14ac:dyDescent="0.25">
      <c r="A918" s="130" t="str">
        <f t="shared" si="14"/>
        <v>___</v>
      </c>
    </row>
    <row r="919" spans="1:1" x14ac:dyDescent="0.25">
      <c r="A919" s="130" t="str">
        <f t="shared" si="14"/>
        <v>___</v>
      </c>
    </row>
    <row r="920" spans="1:1" x14ac:dyDescent="0.25">
      <c r="A920" s="130" t="str">
        <f t="shared" si="14"/>
        <v>___</v>
      </c>
    </row>
    <row r="921" spans="1:1" x14ac:dyDescent="0.25">
      <c r="A921" s="130" t="str">
        <f t="shared" si="14"/>
        <v>___</v>
      </c>
    </row>
    <row r="922" spans="1:1" x14ac:dyDescent="0.25">
      <c r="A922" s="130" t="str">
        <f t="shared" si="14"/>
        <v>___</v>
      </c>
    </row>
    <row r="923" spans="1:1" x14ac:dyDescent="0.25">
      <c r="A923" s="130" t="str">
        <f t="shared" si="14"/>
        <v>___</v>
      </c>
    </row>
    <row r="924" spans="1:1" x14ac:dyDescent="0.25">
      <c r="A924" s="130" t="str">
        <f t="shared" si="14"/>
        <v>___</v>
      </c>
    </row>
    <row r="925" spans="1:1" x14ac:dyDescent="0.25">
      <c r="A925" s="130" t="str">
        <f t="shared" si="14"/>
        <v>___</v>
      </c>
    </row>
    <row r="926" spans="1:1" x14ac:dyDescent="0.25">
      <c r="A926" s="130" t="str">
        <f t="shared" si="14"/>
        <v>___</v>
      </c>
    </row>
    <row r="927" spans="1:1" x14ac:dyDescent="0.25">
      <c r="A927" s="130" t="str">
        <f t="shared" si="14"/>
        <v>___</v>
      </c>
    </row>
    <row r="928" spans="1:1" x14ac:dyDescent="0.25">
      <c r="A928" s="130" t="str">
        <f t="shared" si="14"/>
        <v>___</v>
      </c>
    </row>
    <row r="929" spans="1:1" x14ac:dyDescent="0.25">
      <c r="A929" s="130" t="str">
        <f t="shared" si="14"/>
        <v>___</v>
      </c>
    </row>
    <row r="930" spans="1:1" x14ac:dyDescent="0.25">
      <c r="A930" s="130" t="str">
        <f t="shared" ref="A930:A981" si="15">B930&amp;"_"&amp;C930&amp;"_"&amp;D930&amp;"_"&amp;E930</f>
        <v>___</v>
      </c>
    </row>
    <row r="931" spans="1:1" x14ac:dyDescent="0.25">
      <c r="A931" s="130" t="str">
        <f t="shared" si="15"/>
        <v>___</v>
      </c>
    </row>
    <row r="932" spans="1:1" x14ac:dyDescent="0.25">
      <c r="A932" s="130" t="str">
        <f t="shared" si="15"/>
        <v>___</v>
      </c>
    </row>
    <row r="933" spans="1:1" x14ac:dyDescent="0.25">
      <c r="A933" s="130" t="str">
        <f t="shared" si="15"/>
        <v>___</v>
      </c>
    </row>
    <row r="934" spans="1:1" x14ac:dyDescent="0.25">
      <c r="A934" s="130" t="str">
        <f t="shared" si="15"/>
        <v>___</v>
      </c>
    </row>
    <row r="935" spans="1:1" x14ac:dyDescent="0.25">
      <c r="A935" s="130" t="str">
        <f t="shared" si="15"/>
        <v>___</v>
      </c>
    </row>
    <row r="936" spans="1:1" x14ac:dyDescent="0.25">
      <c r="A936" s="130" t="str">
        <f t="shared" si="15"/>
        <v>___</v>
      </c>
    </row>
    <row r="937" spans="1:1" x14ac:dyDescent="0.25">
      <c r="A937" s="130" t="str">
        <f t="shared" si="15"/>
        <v>___</v>
      </c>
    </row>
    <row r="938" spans="1:1" x14ac:dyDescent="0.25">
      <c r="A938" s="130" t="str">
        <f t="shared" si="15"/>
        <v>___</v>
      </c>
    </row>
    <row r="939" spans="1:1" x14ac:dyDescent="0.25">
      <c r="A939" s="130" t="str">
        <f t="shared" si="15"/>
        <v>___</v>
      </c>
    </row>
    <row r="940" spans="1:1" x14ac:dyDescent="0.25">
      <c r="A940" s="130" t="str">
        <f t="shared" si="15"/>
        <v>___</v>
      </c>
    </row>
    <row r="941" spans="1:1" x14ac:dyDescent="0.25">
      <c r="A941" s="130" t="str">
        <f t="shared" si="15"/>
        <v>___</v>
      </c>
    </row>
    <row r="942" spans="1:1" x14ac:dyDescent="0.25">
      <c r="A942" s="130" t="str">
        <f t="shared" si="15"/>
        <v>___</v>
      </c>
    </row>
    <row r="943" spans="1:1" x14ac:dyDescent="0.25">
      <c r="A943" s="130" t="str">
        <f t="shared" si="15"/>
        <v>___</v>
      </c>
    </row>
    <row r="944" spans="1:1" x14ac:dyDescent="0.25">
      <c r="A944" s="130" t="str">
        <f t="shared" si="15"/>
        <v>___</v>
      </c>
    </row>
    <row r="945" spans="1:1" x14ac:dyDescent="0.25">
      <c r="A945" s="130" t="str">
        <f t="shared" si="15"/>
        <v>___</v>
      </c>
    </row>
    <row r="946" spans="1:1" x14ac:dyDescent="0.25">
      <c r="A946" s="130" t="str">
        <f t="shared" si="15"/>
        <v>___</v>
      </c>
    </row>
    <row r="947" spans="1:1" x14ac:dyDescent="0.25">
      <c r="A947" s="130" t="str">
        <f t="shared" si="15"/>
        <v>___</v>
      </c>
    </row>
    <row r="948" spans="1:1" x14ac:dyDescent="0.25">
      <c r="A948" s="130" t="str">
        <f t="shared" si="15"/>
        <v>___</v>
      </c>
    </row>
    <row r="949" spans="1:1" x14ac:dyDescent="0.25">
      <c r="A949" s="130" t="str">
        <f t="shared" si="15"/>
        <v>___</v>
      </c>
    </row>
    <row r="950" spans="1:1" x14ac:dyDescent="0.25">
      <c r="A950" s="130" t="str">
        <f t="shared" si="15"/>
        <v>___</v>
      </c>
    </row>
    <row r="951" spans="1:1" x14ac:dyDescent="0.25">
      <c r="A951" s="130" t="str">
        <f t="shared" si="15"/>
        <v>___</v>
      </c>
    </row>
    <row r="952" spans="1:1" x14ac:dyDescent="0.25">
      <c r="A952" s="130" t="str">
        <f t="shared" si="15"/>
        <v>___</v>
      </c>
    </row>
    <row r="953" spans="1:1" x14ac:dyDescent="0.25">
      <c r="A953" s="130" t="str">
        <f t="shared" si="15"/>
        <v>___</v>
      </c>
    </row>
    <row r="954" spans="1:1" x14ac:dyDescent="0.25">
      <c r="A954" s="130" t="str">
        <f t="shared" si="15"/>
        <v>___</v>
      </c>
    </row>
    <row r="955" spans="1:1" x14ac:dyDescent="0.25">
      <c r="A955" s="130" t="str">
        <f t="shared" si="15"/>
        <v>___</v>
      </c>
    </row>
    <row r="956" spans="1:1" x14ac:dyDescent="0.25">
      <c r="A956" s="130" t="str">
        <f t="shared" si="15"/>
        <v>___</v>
      </c>
    </row>
    <row r="957" spans="1:1" x14ac:dyDescent="0.25">
      <c r="A957" s="130" t="str">
        <f t="shared" si="15"/>
        <v>___</v>
      </c>
    </row>
    <row r="958" spans="1:1" x14ac:dyDescent="0.25">
      <c r="A958" s="130" t="str">
        <f t="shared" si="15"/>
        <v>___</v>
      </c>
    </row>
    <row r="959" spans="1:1" x14ac:dyDescent="0.25">
      <c r="A959" s="130" t="str">
        <f t="shared" si="15"/>
        <v>___</v>
      </c>
    </row>
    <row r="960" spans="1:1" x14ac:dyDescent="0.25">
      <c r="A960" s="130" t="str">
        <f t="shared" si="15"/>
        <v>___</v>
      </c>
    </row>
    <row r="961" spans="1:1" x14ac:dyDescent="0.25">
      <c r="A961" s="130" t="str">
        <f t="shared" si="15"/>
        <v>___</v>
      </c>
    </row>
    <row r="962" spans="1:1" x14ac:dyDescent="0.25">
      <c r="A962" s="130" t="str">
        <f t="shared" si="15"/>
        <v>___</v>
      </c>
    </row>
    <row r="963" spans="1:1" x14ac:dyDescent="0.25">
      <c r="A963" s="130" t="str">
        <f t="shared" si="15"/>
        <v>___</v>
      </c>
    </row>
    <row r="964" spans="1:1" x14ac:dyDescent="0.25">
      <c r="A964" s="130" t="str">
        <f t="shared" si="15"/>
        <v>___</v>
      </c>
    </row>
    <row r="965" spans="1:1" x14ac:dyDescent="0.25">
      <c r="A965" s="130" t="str">
        <f t="shared" si="15"/>
        <v>___</v>
      </c>
    </row>
    <row r="966" spans="1:1" x14ac:dyDescent="0.25">
      <c r="A966" s="130" t="str">
        <f t="shared" si="15"/>
        <v>___</v>
      </c>
    </row>
    <row r="967" spans="1:1" x14ac:dyDescent="0.25">
      <c r="A967" s="130" t="str">
        <f t="shared" si="15"/>
        <v>___</v>
      </c>
    </row>
    <row r="968" spans="1:1" x14ac:dyDescent="0.25">
      <c r="A968" s="130" t="str">
        <f t="shared" si="15"/>
        <v>___</v>
      </c>
    </row>
    <row r="969" spans="1:1" x14ac:dyDescent="0.25">
      <c r="A969" s="130" t="str">
        <f t="shared" si="15"/>
        <v>___</v>
      </c>
    </row>
    <row r="970" spans="1:1" x14ac:dyDescent="0.25">
      <c r="A970" s="130" t="str">
        <f t="shared" si="15"/>
        <v>___</v>
      </c>
    </row>
    <row r="971" spans="1:1" x14ac:dyDescent="0.25">
      <c r="A971" s="130" t="str">
        <f t="shared" si="15"/>
        <v>___</v>
      </c>
    </row>
    <row r="972" spans="1:1" x14ac:dyDescent="0.25">
      <c r="A972" s="130" t="str">
        <f t="shared" si="15"/>
        <v>___</v>
      </c>
    </row>
    <row r="973" spans="1:1" x14ac:dyDescent="0.25">
      <c r="A973" s="130" t="str">
        <f t="shared" si="15"/>
        <v>___</v>
      </c>
    </row>
    <row r="974" spans="1:1" x14ac:dyDescent="0.25">
      <c r="A974" s="130" t="str">
        <f t="shared" si="15"/>
        <v>___</v>
      </c>
    </row>
    <row r="975" spans="1:1" x14ac:dyDescent="0.25">
      <c r="A975" s="130" t="str">
        <f t="shared" si="15"/>
        <v>___</v>
      </c>
    </row>
    <row r="976" spans="1:1" x14ac:dyDescent="0.25">
      <c r="A976" s="130" t="str">
        <f t="shared" si="15"/>
        <v>___</v>
      </c>
    </row>
    <row r="977" spans="1:1" x14ac:dyDescent="0.25">
      <c r="A977" s="130" t="str">
        <f t="shared" si="15"/>
        <v>___</v>
      </c>
    </row>
    <row r="978" spans="1:1" x14ac:dyDescent="0.25">
      <c r="A978" s="130" t="str">
        <f t="shared" si="15"/>
        <v>___</v>
      </c>
    </row>
    <row r="979" spans="1:1" x14ac:dyDescent="0.25">
      <c r="A979" s="130" t="str">
        <f t="shared" si="15"/>
        <v>___</v>
      </c>
    </row>
    <row r="980" spans="1:1" x14ac:dyDescent="0.25">
      <c r="A980" s="130" t="str">
        <f t="shared" si="15"/>
        <v>___</v>
      </c>
    </row>
    <row r="981" spans="1:1" x14ac:dyDescent="0.25">
      <c r="A981" s="130" t="str">
        <f t="shared" si="15"/>
        <v>___</v>
      </c>
    </row>
    <row r="982" spans="1:1" x14ac:dyDescent="0.25">
      <c r="A982" s="130" t="str">
        <f>B982&amp;"_"&amp;C982&amp;"_"&amp;D982&amp;"_"&amp;E982</f>
        <v>___</v>
      </c>
    </row>
    <row r="983" spans="1:1" x14ac:dyDescent="0.25">
      <c r="A983" s="130" t="str">
        <f t="shared" ref="A983:A1046" si="16">B983&amp;"_"&amp;C983&amp;"_"&amp;D983&amp;"_"&amp;E983</f>
        <v>___</v>
      </c>
    </row>
    <row r="984" spans="1:1" x14ac:dyDescent="0.25">
      <c r="A984" s="130" t="str">
        <f t="shared" si="16"/>
        <v>___</v>
      </c>
    </row>
    <row r="985" spans="1:1" x14ac:dyDescent="0.25">
      <c r="A985" s="130" t="str">
        <f t="shared" si="16"/>
        <v>___</v>
      </c>
    </row>
    <row r="986" spans="1:1" x14ac:dyDescent="0.25">
      <c r="A986" s="130" t="str">
        <f t="shared" si="16"/>
        <v>___</v>
      </c>
    </row>
    <row r="987" spans="1:1" x14ac:dyDescent="0.25">
      <c r="A987" s="130" t="str">
        <f t="shared" si="16"/>
        <v>___</v>
      </c>
    </row>
    <row r="988" spans="1:1" x14ac:dyDescent="0.25">
      <c r="A988" s="130" t="str">
        <f t="shared" si="16"/>
        <v>___</v>
      </c>
    </row>
    <row r="989" spans="1:1" x14ac:dyDescent="0.25">
      <c r="A989" s="130" t="str">
        <f t="shared" si="16"/>
        <v>___</v>
      </c>
    </row>
    <row r="990" spans="1:1" x14ac:dyDescent="0.25">
      <c r="A990" s="130" t="str">
        <f t="shared" si="16"/>
        <v>___</v>
      </c>
    </row>
    <row r="991" spans="1:1" x14ac:dyDescent="0.25">
      <c r="A991" s="130" t="str">
        <f t="shared" si="16"/>
        <v>___</v>
      </c>
    </row>
    <row r="992" spans="1:1" x14ac:dyDescent="0.25">
      <c r="A992" s="130" t="str">
        <f t="shared" si="16"/>
        <v>___</v>
      </c>
    </row>
    <row r="993" spans="1:1" x14ac:dyDescent="0.25">
      <c r="A993" s="130" t="str">
        <f t="shared" si="16"/>
        <v>___</v>
      </c>
    </row>
    <row r="994" spans="1:1" x14ac:dyDescent="0.25">
      <c r="A994" s="130" t="str">
        <f t="shared" si="16"/>
        <v>___</v>
      </c>
    </row>
    <row r="995" spans="1:1" x14ac:dyDescent="0.25">
      <c r="A995" s="130" t="str">
        <f t="shared" si="16"/>
        <v>___</v>
      </c>
    </row>
    <row r="996" spans="1:1" x14ac:dyDescent="0.25">
      <c r="A996" s="130" t="str">
        <f t="shared" si="16"/>
        <v>___</v>
      </c>
    </row>
    <row r="997" spans="1:1" x14ac:dyDescent="0.25">
      <c r="A997" s="130" t="str">
        <f t="shared" si="16"/>
        <v>___</v>
      </c>
    </row>
    <row r="998" spans="1:1" x14ac:dyDescent="0.25">
      <c r="A998" s="130" t="str">
        <f t="shared" si="16"/>
        <v>___</v>
      </c>
    </row>
    <row r="999" spans="1:1" x14ac:dyDescent="0.25">
      <c r="A999" s="130" t="str">
        <f t="shared" si="16"/>
        <v>___</v>
      </c>
    </row>
    <row r="1000" spans="1:1" x14ac:dyDescent="0.25">
      <c r="A1000" s="130" t="str">
        <f t="shared" si="16"/>
        <v>___</v>
      </c>
    </row>
    <row r="1001" spans="1:1" x14ac:dyDescent="0.25">
      <c r="A1001" s="130" t="str">
        <f t="shared" si="16"/>
        <v>___</v>
      </c>
    </row>
    <row r="1002" spans="1:1" x14ac:dyDescent="0.25">
      <c r="A1002" s="130" t="str">
        <f t="shared" si="16"/>
        <v>___</v>
      </c>
    </row>
    <row r="1003" spans="1:1" x14ac:dyDescent="0.25">
      <c r="A1003" s="130" t="str">
        <f t="shared" si="16"/>
        <v>___</v>
      </c>
    </row>
    <row r="1004" spans="1:1" x14ac:dyDescent="0.25">
      <c r="A1004" s="130" t="str">
        <f t="shared" si="16"/>
        <v>___</v>
      </c>
    </row>
    <row r="1005" spans="1:1" x14ac:dyDescent="0.25">
      <c r="A1005" s="130" t="str">
        <f t="shared" si="16"/>
        <v>___</v>
      </c>
    </row>
    <row r="1006" spans="1:1" x14ac:dyDescent="0.25">
      <c r="A1006" s="130" t="str">
        <f t="shared" si="16"/>
        <v>___</v>
      </c>
    </row>
    <row r="1007" spans="1:1" x14ac:dyDescent="0.25">
      <c r="A1007" s="130" t="str">
        <f t="shared" si="16"/>
        <v>___</v>
      </c>
    </row>
    <row r="1008" spans="1:1" x14ac:dyDescent="0.25">
      <c r="A1008" s="130" t="str">
        <f t="shared" si="16"/>
        <v>___</v>
      </c>
    </row>
    <row r="1009" spans="1:1" x14ac:dyDescent="0.25">
      <c r="A1009" s="130" t="str">
        <f t="shared" si="16"/>
        <v>___</v>
      </c>
    </row>
    <row r="1010" spans="1:1" x14ac:dyDescent="0.25">
      <c r="A1010" s="130" t="str">
        <f t="shared" si="16"/>
        <v>___</v>
      </c>
    </row>
    <row r="1011" spans="1:1" x14ac:dyDescent="0.25">
      <c r="A1011" s="130" t="str">
        <f t="shared" si="16"/>
        <v>___</v>
      </c>
    </row>
    <row r="1012" spans="1:1" x14ac:dyDescent="0.25">
      <c r="A1012" s="130" t="str">
        <f t="shared" si="16"/>
        <v>___</v>
      </c>
    </row>
    <row r="1013" spans="1:1" x14ac:dyDescent="0.25">
      <c r="A1013" s="130" t="str">
        <f t="shared" si="16"/>
        <v>___</v>
      </c>
    </row>
    <row r="1014" spans="1:1" x14ac:dyDescent="0.25">
      <c r="A1014" s="130" t="str">
        <f t="shared" si="16"/>
        <v>___</v>
      </c>
    </row>
    <row r="1015" spans="1:1" x14ac:dyDescent="0.25">
      <c r="A1015" s="130" t="str">
        <f t="shared" si="16"/>
        <v>___</v>
      </c>
    </row>
    <row r="1016" spans="1:1" x14ac:dyDescent="0.25">
      <c r="A1016" s="130" t="str">
        <f t="shared" si="16"/>
        <v>___</v>
      </c>
    </row>
    <row r="1017" spans="1:1" x14ac:dyDescent="0.25">
      <c r="A1017" s="130" t="str">
        <f t="shared" si="16"/>
        <v>___</v>
      </c>
    </row>
    <row r="1018" spans="1:1" x14ac:dyDescent="0.25">
      <c r="A1018" s="130" t="str">
        <f t="shared" si="16"/>
        <v>___</v>
      </c>
    </row>
    <row r="1019" spans="1:1" x14ac:dyDescent="0.25">
      <c r="A1019" s="130" t="str">
        <f t="shared" si="16"/>
        <v>___</v>
      </c>
    </row>
    <row r="1020" spans="1:1" x14ac:dyDescent="0.25">
      <c r="A1020" s="130" t="str">
        <f t="shared" si="16"/>
        <v>___</v>
      </c>
    </row>
    <row r="1021" spans="1:1" x14ac:dyDescent="0.25">
      <c r="A1021" s="130" t="str">
        <f t="shared" si="16"/>
        <v>___</v>
      </c>
    </row>
    <row r="1022" spans="1:1" x14ac:dyDescent="0.25">
      <c r="A1022" s="130" t="str">
        <f t="shared" si="16"/>
        <v>___</v>
      </c>
    </row>
    <row r="1023" spans="1:1" x14ac:dyDescent="0.25">
      <c r="A1023" s="130" t="str">
        <f t="shared" si="16"/>
        <v>___</v>
      </c>
    </row>
    <row r="1024" spans="1:1" x14ac:dyDescent="0.25">
      <c r="A1024" s="130" t="str">
        <f t="shared" si="16"/>
        <v>___</v>
      </c>
    </row>
    <row r="1025" spans="1:1" x14ac:dyDescent="0.25">
      <c r="A1025" s="130" t="str">
        <f t="shared" si="16"/>
        <v>___</v>
      </c>
    </row>
    <row r="1026" spans="1:1" x14ac:dyDescent="0.25">
      <c r="A1026" s="130" t="str">
        <f t="shared" si="16"/>
        <v>___</v>
      </c>
    </row>
    <row r="1027" spans="1:1" x14ac:dyDescent="0.25">
      <c r="A1027" s="130" t="str">
        <f t="shared" si="16"/>
        <v>___</v>
      </c>
    </row>
    <row r="1028" spans="1:1" x14ac:dyDescent="0.25">
      <c r="A1028" s="130" t="str">
        <f t="shared" si="16"/>
        <v>___</v>
      </c>
    </row>
    <row r="1029" spans="1:1" x14ac:dyDescent="0.25">
      <c r="A1029" s="130" t="str">
        <f t="shared" si="16"/>
        <v>___</v>
      </c>
    </row>
    <row r="1030" spans="1:1" x14ac:dyDescent="0.25">
      <c r="A1030" s="130" t="str">
        <f t="shared" si="16"/>
        <v>___</v>
      </c>
    </row>
    <row r="1031" spans="1:1" x14ac:dyDescent="0.25">
      <c r="A1031" s="130" t="str">
        <f t="shared" si="16"/>
        <v>___</v>
      </c>
    </row>
    <row r="1032" spans="1:1" x14ac:dyDescent="0.25">
      <c r="A1032" s="130" t="str">
        <f t="shared" si="16"/>
        <v>___</v>
      </c>
    </row>
    <row r="1033" spans="1:1" x14ac:dyDescent="0.25">
      <c r="A1033" s="130" t="str">
        <f t="shared" si="16"/>
        <v>___</v>
      </c>
    </row>
    <row r="1034" spans="1:1" x14ac:dyDescent="0.25">
      <c r="A1034" s="130" t="str">
        <f t="shared" si="16"/>
        <v>___</v>
      </c>
    </row>
    <row r="1035" spans="1:1" x14ac:dyDescent="0.25">
      <c r="A1035" s="130" t="str">
        <f t="shared" si="16"/>
        <v>___</v>
      </c>
    </row>
    <row r="1036" spans="1:1" x14ac:dyDescent="0.25">
      <c r="A1036" s="130" t="str">
        <f t="shared" si="16"/>
        <v>___</v>
      </c>
    </row>
    <row r="1037" spans="1:1" x14ac:dyDescent="0.25">
      <c r="A1037" s="130" t="str">
        <f t="shared" si="16"/>
        <v>___</v>
      </c>
    </row>
    <row r="1038" spans="1:1" x14ac:dyDescent="0.25">
      <c r="A1038" s="130" t="str">
        <f t="shared" si="16"/>
        <v>___</v>
      </c>
    </row>
    <row r="1039" spans="1:1" x14ac:dyDescent="0.25">
      <c r="A1039" s="130" t="str">
        <f t="shared" si="16"/>
        <v>___</v>
      </c>
    </row>
    <row r="1040" spans="1:1" x14ac:dyDescent="0.25">
      <c r="A1040" s="130" t="str">
        <f t="shared" si="16"/>
        <v>___</v>
      </c>
    </row>
    <row r="1041" spans="1:1" x14ac:dyDescent="0.25">
      <c r="A1041" s="130" t="str">
        <f t="shared" si="16"/>
        <v>___</v>
      </c>
    </row>
    <row r="1042" spans="1:1" x14ac:dyDescent="0.25">
      <c r="A1042" s="130" t="str">
        <f t="shared" si="16"/>
        <v>___</v>
      </c>
    </row>
    <row r="1043" spans="1:1" x14ac:dyDescent="0.25">
      <c r="A1043" s="130" t="str">
        <f t="shared" si="16"/>
        <v>___</v>
      </c>
    </row>
    <row r="1044" spans="1:1" x14ac:dyDescent="0.25">
      <c r="A1044" s="130" t="str">
        <f t="shared" si="16"/>
        <v>___</v>
      </c>
    </row>
    <row r="1045" spans="1:1" x14ac:dyDescent="0.25">
      <c r="A1045" s="130" t="str">
        <f t="shared" si="16"/>
        <v>___</v>
      </c>
    </row>
    <row r="1046" spans="1:1" x14ac:dyDescent="0.25">
      <c r="A1046" s="130" t="str">
        <f t="shared" si="16"/>
        <v>___</v>
      </c>
    </row>
    <row r="1047" spans="1:1" x14ac:dyDescent="0.25">
      <c r="A1047" s="130" t="str">
        <f t="shared" ref="A1047:A1110" si="17">B1047&amp;"_"&amp;C1047&amp;"_"&amp;D1047&amp;"_"&amp;E1047</f>
        <v>___</v>
      </c>
    </row>
    <row r="1048" spans="1:1" x14ac:dyDescent="0.25">
      <c r="A1048" s="130" t="str">
        <f t="shared" si="17"/>
        <v>___</v>
      </c>
    </row>
    <row r="1049" spans="1:1" x14ac:dyDescent="0.25">
      <c r="A1049" s="130" t="str">
        <f t="shared" si="17"/>
        <v>___</v>
      </c>
    </row>
    <row r="1050" spans="1:1" x14ac:dyDescent="0.25">
      <c r="A1050" s="130" t="str">
        <f t="shared" si="17"/>
        <v>___</v>
      </c>
    </row>
    <row r="1051" spans="1:1" x14ac:dyDescent="0.25">
      <c r="A1051" s="130" t="str">
        <f t="shared" si="17"/>
        <v>___</v>
      </c>
    </row>
    <row r="1052" spans="1:1" x14ac:dyDescent="0.25">
      <c r="A1052" s="130" t="str">
        <f t="shared" si="17"/>
        <v>___</v>
      </c>
    </row>
    <row r="1053" spans="1:1" x14ac:dyDescent="0.25">
      <c r="A1053" s="130" t="str">
        <f t="shared" si="17"/>
        <v>___</v>
      </c>
    </row>
    <row r="1054" spans="1:1" x14ac:dyDescent="0.25">
      <c r="A1054" s="130" t="str">
        <f t="shared" si="17"/>
        <v>___</v>
      </c>
    </row>
    <row r="1055" spans="1:1" x14ac:dyDescent="0.25">
      <c r="A1055" s="130" t="str">
        <f t="shared" si="17"/>
        <v>___</v>
      </c>
    </row>
    <row r="1056" spans="1:1" x14ac:dyDescent="0.25">
      <c r="A1056" s="130" t="str">
        <f t="shared" si="17"/>
        <v>___</v>
      </c>
    </row>
    <row r="1057" spans="1:1" x14ac:dyDescent="0.25">
      <c r="A1057" s="130" t="str">
        <f t="shared" si="17"/>
        <v>___</v>
      </c>
    </row>
    <row r="1058" spans="1:1" x14ac:dyDescent="0.25">
      <c r="A1058" s="130" t="str">
        <f t="shared" si="17"/>
        <v>___</v>
      </c>
    </row>
    <row r="1059" spans="1:1" x14ac:dyDescent="0.25">
      <c r="A1059" s="130" t="str">
        <f t="shared" si="17"/>
        <v>___</v>
      </c>
    </row>
    <row r="1060" spans="1:1" x14ac:dyDescent="0.25">
      <c r="A1060" s="130" t="str">
        <f t="shared" si="17"/>
        <v>___</v>
      </c>
    </row>
    <row r="1061" spans="1:1" x14ac:dyDescent="0.25">
      <c r="A1061" s="130" t="str">
        <f t="shared" si="17"/>
        <v>___</v>
      </c>
    </row>
    <row r="1062" spans="1:1" x14ac:dyDescent="0.25">
      <c r="A1062" s="130" t="str">
        <f t="shared" si="17"/>
        <v>___</v>
      </c>
    </row>
    <row r="1063" spans="1:1" x14ac:dyDescent="0.25">
      <c r="A1063" s="130" t="str">
        <f t="shared" si="17"/>
        <v>___</v>
      </c>
    </row>
    <row r="1064" spans="1:1" x14ac:dyDescent="0.25">
      <c r="A1064" s="130" t="str">
        <f t="shared" si="17"/>
        <v>___</v>
      </c>
    </row>
    <row r="1065" spans="1:1" x14ac:dyDescent="0.25">
      <c r="A1065" s="130" t="str">
        <f t="shared" si="17"/>
        <v>___</v>
      </c>
    </row>
    <row r="1066" spans="1:1" x14ac:dyDescent="0.25">
      <c r="A1066" s="130" t="str">
        <f t="shared" si="17"/>
        <v>___</v>
      </c>
    </row>
    <row r="1067" spans="1:1" x14ac:dyDescent="0.25">
      <c r="A1067" s="130" t="str">
        <f t="shared" si="17"/>
        <v>___</v>
      </c>
    </row>
    <row r="1068" spans="1:1" x14ac:dyDescent="0.25">
      <c r="A1068" s="130" t="str">
        <f t="shared" si="17"/>
        <v>___</v>
      </c>
    </row>
    <row r="1069" spans="1:1" x14ac:dyDescent="0.25">
      <c r="A1069" s="130" t="str">
        <f t="shared" si="17"/>
        <v>___</v>
      </c>
    </row>
    <row r="1070" spans="1:1" x14ac:dyDescent="0.25">
      <c r="A1070" s="130" t="str">
        <f t="shared" si="17"/>
        <v>___</v>
      </c>
    </row>
    <row r="1071" spans="1:1" x14ac:dyDescent="0.25">
      <c r="A1071" s="130" t="str">
        <f t="shared" si="17"/>
        <v>___</v>
      </c>
    </row>
    <row r="1072" spans="1:1" x14ac:dyDescent="0.25">
      <c r="A1072" s="130" t="str">
        <f t="shared" si="17"/>
        <v>___</v>
      </c>
    </row>
    <row r="1073" spans="1:1" x14ac:dyDescent="0.25">
      <c r="A1073" s="130" t="str">
        <f t="shared" si="17"/>
        <v>___</v>
      </c>
    </row>
    <row r="1074" spans="1:1" x14ac:dyDescent="0.25">
      <c r="A1074" s="130" t="str">
        <f t="shared" si="17"/>
        <v>___</v>
      </c>
    </row>
    <row r="1075" spans="1:1" x14ac:dyDescent="0.25">
      <c r="A1075" s="130" t="str">
        <f t="shared" si="17"/>
        <v>___</v>
      </c>
    </row>
    <row r="1076" spans="1:1" x14ac:dyDescent="0.25">
      <c r="A1076" s="130" t="str">
        <f t="shared" si="17"/>
        <v>___</v>
      </c>
    </row>
    <row r="1077" spans="1:1" x14ac:dyDescent="0.25">
      <c r="A1077" s="130" t="str">
        <f t="shared" si="17"/>
        <v>___</v>
      </c>
    </row>
    <row r="1078" spans="1:1" x14ac:dyDescent="0.25">
      <c r="A1078" s="130" t="str">
        <f t="shared" si="17"/>
        <v>___</v>
      </c>
    </row>
    <row r="1079" spans="1:1" x14ac:dyDescent="0.25">
      <c r="A1079" s="130" t="str">
        <f t="shared" si="17"/>
        <v>___</v>
      </c>
    </row>
    <row r="1080" spans="1:1" x14ac:dyDescent="0.25">
      <c r="A1080" s="130" t="str">
        <f t="shared" si="17"/>
        <v>___</v>
      </c>
    </row>
    <row r="1081" spans="1:1" x14ac:dyDescent="0.25">
      <c r="A1081" s="130" t="str">
        <f t="shared" si="17"/>
        <v>___</v>
      </c>
    </row>
    <row r="1082" spans="1:1" x14ac:dyDescent="0.25">
      <c r="A1082" s="130" t="str">
        <f t="shared" si="17"/>
        <v>___</v>
      </c>
    </row>
    <row r="1083" spans="1:1" x14ac:dyDescent="0.25">
      <c r="A1083" s="130" t="str">
        <f t="shared" si="17"/>
        <v>___</v>
      </c>
    </row>
    <row r="1084" spans="1:1" x14ac:dyDescent="0.25">
      <c r="A1084" s="130" t="str">
        <f t="shared" si="17"/>
        <v>___</v>
      </c>
    </row>
    <row r="1085" spans="1:1" x14ac:dyDescent="0.25">
      <c r="A1085" s="130" t="str">
        <f t="shared" si="17"/>
        <v>___</v>
      </c>
    </row>
    <row r="1086" spans="1:1" x14ac:dyDescent="0.25">
      <c r="A1086" s="130" t="str">
        <f t="shared" si="17"/>
        <v>___</v>
      </c>
    </row>
    <row r="1087" spans="1:1" x14ac:dyDescent="0.25">
      <c r="A1087" s="130" t="str">
        <f t="shared" si="17"/>
        <v>___</v>
      </c>
    </row>
    <row r="1088" spans="1:1" x14ac:dyDescent="0.25">
      <c r="A1088" s="130" t="str">
        <f t="shared" si="17"/>
        <v>___</v>
      </c>
    </row>
    <row r="1089" spans="1:1" x14ac:dyDescent="0.25">
      <c r="A1089" s="130" t="str">
        <f t="shared" si="17"/>
        <v>___</v>
      </c>
    </row>
    <row r="1090" spans="1:1" x14ac:dyDescent="0.25">
      <c r="A1090" s="130" t="str">
        <f t="shared" si="17"/>
        <v>___</v>
      </c>
    </row>
    <row r="1091" spans="1:1" x14ac:dyDescent="0.25">
      <c r="A1091" s="130" t="str">
        <f t="shared" si="17"/>
        <v>___</v>
      </c>
    </row>
    <row r="1092" spans="1:1" x14ac:dyDescent="0.25">
      <c r="A1092" s="130" t="str">
        <f t="shared" si="17"/>
        <v>___</v>
      </c>
    </row>
    <row r="1093" spans="1:1" x14ac:dyDescent="0.25">
      <c r="A1093" s="130" t="str">
        <f t="shared" si="17"/>
        <v>___</v>
      </c>
    </row>
    <row r="1094" spans="1:1" x14ac:dyDescent="0.25">
      <c r="A1094" s="130" t="str">
        <f t="shared" si="17"/>
        <v>___</v>
      </c>
    </row>
    <row r="1095" spans="1:1" x14ac:dyDescent="0.25">
      <c r="A1095" s="130" t="str">
        <f t="shared" si="17"/>
        <v>___</v>
      </c>
    </row>
    <row r="1096" spans="1:1" x14ac:dyDescent="0.25">
      <c r="A1096" s="130" t="str">
        <f t="shared" si="17"/>
        <v>___</v>
      </c>
    </row>
    <row r="1097" spans="1:1" x14ac:dyDescent="0.25">
      <c r="A1097" s="130" t="str">
        <f t="shared" si="17"/>
        <v>___</v>
      </c>
    </row>
    <row r="1098" spans="1:1" x14ac:dyDescent="0.25">
      <c r="A1098" s="130" t="str">
        <f t="shared" si="17"/>
        <v>___</v>
      </c>
    </row>
    <row r="1099" spans="1:1" x14ac:dyDescent="0.25">
      <c r="A1099" s="130" t="str">
        <f t="shared" si="17"/>
        <v>___</v>
      </c>
    </row>
    <row r="1100" spans="1:1" x14ac:dyDescent="0.25">
      <c r="A1100" s="130" t="str">
        <f t="shared" si="17"/>
        <v>___</v>
      </c>
    </row>
    <row r="1101" spans="1:1" x14ac:dyDescent="0.25">
      <c r="A1101" s="130" t="str">
        <f t="shared" si="17"/>
        <v>___</v>
      </c>
    </row>
    <row r="1102" spans="1:1" x14ac:dyDescent="0.25">
      <c r="A1102" s="130" t="str">
        <f t="shared" si="17"/>
        <v>___</v>
      </c>
    </row>
    <row r="1103" spans="1:1" x14ac:dyDescent="0.25">
      <c r="A1103" s="130" t="str">
        <f t="shared" si="17"/>
        <v>___</v>
      </c>
    </row>
    <row r="1104" spans="1:1" x14ac:dyDescent="0.25">
      <c r="A1104" s="130" t="str">
        <f t="shared" si="17"/>
        <v>___</v>
      </c>
    </row>
    <row r="1105" spans="1:1" x14ac:dyDescent="0.25">
      <c r="A1105" s="130" t="str">
        <f t="shared" si="17"/>
        <v>___</v>
      </c>
    </row>
    <row r="1106" spans="1:1" x14ac:dyDescent="0.25">
      <c r="A1106" s="130" t="str">
        <f t="shared" si="17"/>
        <v>___</v>
      </c>
    </row>
    <row r="1107" spans="1:1" x14ac:dyDescent="0.25">
      <c r="A1107" s="130" t="str">
        <f t="shared" si="17"/>
        <v>___</v>
      </c>
    </row>
    <row r="1108" spans="1:1" x14ac:dyDescent="0.25">
      <c r="A1108" s="130" t="str">
        <f t="shared" si="17"/>
        <v>___</v>
      </c>
    </row>
    <row r="1109" spans="1:1" x14ac:dyDescent="0.25">
      <c r="A1109" s="130" t="str">
        <f t="shared" si="17"/>
        <v>___</v>
      </c>
    </row>
    <row r="1110" spans="1:1" x14ac:dyDescent="0.25">
      <c r="A1110" s="130" t="str">
        <f t="shared" si="17"/>
        <v>___</v>
      </c>
    </row>
    <row r="1111" spans="1:1" x14ac:dyDescent="0.25">
      <c r="A1111" s="130" t="str">
        <f t="shared" ref="A1111:A1174" si="18">B1111&amp;"_"&amp;C1111&amp;"_"&amp;D1111&amp;"_"&amp;E1111</f>
        <v>___</v>
      </c>
    </row>
    <row r="1112" spans="1:1" x14ac:dyDescent="0.25">
      <c r="A1112" s="130" t="str">
        <f t="shared" si="18"/>
        <v>___</v>
      </c>
    </row>
    <row r="1113" spans="1:1" x14ac:dyDescent="0.25">
      <c r="A1113" s="130" t="str">
        <f t="shared" si="18"/>
        <v>___</v>
      </c>
    </row>
    <row r="1114" spans="1:1" x14ac:dyDescent="0.25">
      <c r="A1114" s="130" t="str">
        <f t="shared" si="18"/>
        <v>___</v>
      </c>
    </row>
    <row r="1115" spans="1:1" x14ac:dyDescent="0.25">
      <c r="A1115" s="130" t="str">
        <f t="shared" si="18"/>
        <v>___</v>
      </c>
    </row>
    <row r="1116" spans="1:1" x14ac:dyDescent="0.25">
      <c r="A1116" s="130" t="str">
        <f t="shared" si="18"/>
        <v>___</v>
      </c>
    </row>
    <row r="1117" spans="1:1" x14ac:dyDescent="0.25">
      <c r="A1117" s="130" t="str">
        <f t="shared" si="18"/>
        <v>___</v>
      </c>
    </row>
    <row r="1118" spans="1:1" x14ac:dyDescent="0.25">
      <c r="A1118" s="130" t="str">
        <f t="shared" si="18"/>
        <v>___</v>
      </c>
    </row>
    <row r="1119" spans="1:1" x14ac:dyDescent="0.25">
      <c r="A1119" s="130" t="str">
        <f t="shared" si="18"/>
        <v>___</v>
      </c>
    </row>
    <row r="1120" spans="1:1" x14ac:dyDescent="0.25">
      <c r="A1120" s="130" t="str">
        <f t="shared" si="18"/>
        <v>___</v>
      </c>
    </row>
    <row r="1121" spans="1:1" x14ac:dyDescent="0.25">
      <c r="A1121" s="130" t="str">
        <f t="shared" si="18"/>
        <v>___</v>
      </c>
    </row>
    <row r="1122" spans="1:1" x14ac:dyDescent="0.25">
      <c r="A1122" s="130" t="str">
        <f t="shared" si="18"/>
        <v>___</v>
      </c>
    </row>
    <row r="1123" spans="1:1" x14ac:dyDescent="0.25">
      <c r="A1123" s="130" t="str">
        <f t="shared" si="18"/>
        <v>___</v>
      </c>
    </row>
    <row r="1124" spans="1:1" x14ac:dyDescent="0.25">
      <c r="A1124" s="130" t="str">
        <f t="shared" si="18"/>
        <v>___</v>
      </c>
    </row>
    <row r="1125" spans="1:1" x14ac:dyDescent="0.25">
      <c r="A1125" s="130" t="str">
        <f t="shared" si="18"/>
        <v>___</v>
      </c>
    </row>
    <row r="1126" spans="1:1" x14ac:dyDescent="0.25">
      <c r="A1126" s="130" t="str">
        <f t="shared" si="18"/>
        <v>___</v>
      </c>
    </row>
    <row r="1127" spans="1:1" x14ac:dyDescent="0.25">
      <c r="A1127" s="130" t="str">
        <f t="shared" si="18"/>
        <v>___</v>
      </c>
    </row>
    <row r="1128" spans="1:1" x14ac:dyDescent="0.25">
      <c r="A1128" s="130" t="str">
        <f t="shared" si="18"/>
        <v>___</v>
      </c>
    </row>
    <row r="1129" spans="1:1" x14ac:dyDescent="0.25">
      <c r="A1129" s="130" t="str">
        <f t="shared" si="18"/>
        <v>___</v>
      </c>
    </row>
    <row r="1130" spans="1:1" x14ac:dyDescent="0.25">
      <c r="A1130" s="130" t="str">
        <f t="shared" si="18"/>
        <v>___</v>
      </c>
    </row>
    <row r="1131" spans="1:1" x14ac:dyDescent="0.25">
      <c r="A1131" s="130" t="str">
        <f t="shared" si="18"/>
        <v>___</v>
      </c>
    </row>
    <row r="1132" spans="1:1" x14ac:dyDescent="0.25">
      <c r="A1132" s="130" t="str">
        <f t="shared" si="18"/>
        <v>___</v>
      </c>
    </row>
    <row r="1133" spans="1:1" x14ac:dyDescent="0.25">
      <c r="A1133" s="130" t="str">
        <f t="shared" si="18"/>
        <v>___</v>
      </c>
    </row>
    <row r="1134" spans="1:1" x14ac:dyDescent="0.25">
      <c r="A1134" s="130" t="str">
        <f t="shared" si="18"/>
        <v>___</v>
      </c>
    </row>
    <row r="1135" spans="1:1" x14ac:dyDescent="0.25">
      <c r="A1135" s="130" t="str">
        <f t="shared" si="18"/>
        <v>___</v>
      </c>
    </row>
    <row r="1136" spans="1:1" x14ac:dyDescent="0.25">
      <c r="A1136" s="130" t="str">
        <f t="shared" si="18"/>
        <v>___</v>
      </c>
    </row>
    <row r="1137" spans="1:1" x14ac:dyDescent="0.25">
      <c r="A1137" s="130" t="str">
        <f t="shared" si="18"/>
        <v>___</v>
      </c>
    </row>
    <row r="1138" spans="1:1" x14ac:dyDescent="0.25">
      <c r="A1138" s="130" t="str">
        <f t="shared" si="18"/>
        <v>___</v>
      </c>
    </row>
    <row r="1139" spans="1:1" x14ac:dyDescent="0.25">
      <c r="A1139" s="130" t="str">
        <f t="shared" si="18"/>
        <v>___</v>
      </c>
    </row>
    <row r="1140" spans="1:1" x14ac:dyDescent="0.25">
      <c r="A1140" s="130" t="str">
        <f t="shared" si="18"/>
        <v>___</v>
      </c>
    </row>
    <row r="1141" spans="1:1" x14ac:dyDescent="0.25">
      <c r="A1141" s="130" t="str">
        <f t="shared" si="18"/>
        <v>___</v>
      </c>
    </row>
    <row r="1142" spans="1:1" x14ac:dyDescent="0.25">
      <c r="A1142" s="130" t="str">
        <f t="shared" si="18"/>
        <v>___</v>
      </c>
    </row>
    <row r="1143" spans="1:1" x14ac:dyDescent="0.25">
      <c r="A1143" s="130" t="str">
        <f t="shared" si="18"/>
        <v>___</v>
      </c>
    </row>
    <row r="1144" spans="1:1" x14ac:dyDescent="0.25">
      <c r="A1144" s="130" t="str">
        <f t="shared" si="18"/>
        <v>___</v>
      </c>
    </row>
    <row r="1145" spans="1:1" x14ac:dyDescent="0.25">
      <c r="A1145" s="130" t="str">
        <f t="shared" si="18"/>
        <v>___</v>
      </c>
    </row>
    <row r="1146" spans="1:1" x14ac:dyDescent="0.25">
      <c r="A1146" s="130" t="str">
        <f t="shared" si="18"/>
        <v>___</v>
      </c>
    </row>
    <row r="1147" spans="1:1" x14ac:dyDescent="0.25">
      <c r="A1147" s="130" t="str">
        <f t="shared" si="18"/>
        <v>___</v>
      </c>
    </row>
    <row r="1148" spans="1:1" x14ac:dyDescent="0.25">
      <c r="A1148" s="130" t="str">
        <f t="shared" si="18"/>
        <v>___</v>
      </c>
    </row>
    <row r="1149" spans="1:1" x14ac:dyDescent="0.25">
      <c r="A1149" s="130" t="str">
        <f t="shared" si="18"/>
        <v>___</v>
      </c>
    </row>
    <row r="1150" spans="1:1" x14ac:dyDescent="0.25">
      <c r="A1150" s="130" t="str">
        <f t="shared" si="18"/>
        <v>___</v>
      </c>
    </row>
    <row r="1151" spans="1:1" x14ac:dyDescent="0.25">
      <c r="A1151" s="130" t="str">
        <f t="shared" si="18"/>
        <v>___</v>
      </c>
    </row>
    <row r="1152" spans="1:1" x14ac:dyDescent="0.25">
      <c r="A1152" s="130" t="str">
        <f t="shared" si="18"/>
        <v>___</v>
      </c>
    </row>
    <row r="1153" spans="1:1" x14ac:dyDescent="0.25">
      <c r="A1153" s="130" t="str">
        <f t="shared" si="18"/>
        <v>___</v>
      </c>
    </row>
    <row r="1154" spans="1:1" x14ac:dyDescent="0.25">
      <c r="A1154" s="130" t="str">
        <f t="shared" si="18"/>
        <v>___</v>
      </c>
    </row>
    <row r="1155" spans="1:1" x14ac:dyDescent="0.25">
      <c r="A1155" s="130" t="str">
        <f t="shared" si="18"/>
        <v>___</v>
      </c>
    </row>
    <row r="1156" spans="1:1" x14ac:dyDescent="0.25">
      <c r="A1156" s="130" t="str">
        <f t="shared" si="18"/>
        <v>___</v>
      </c>
    </row>
    <row r="1157" spans="1:1" x14ac:dyDescent="0.25">
      <c r="A1157" s="130" t="str">
        <f t="shared" si="18"/>
        <v>___</v>
      </c>
    </row>
    <row r="1158" spans="1:1" x14ac:dyDescent="0.25">
      <c r="A1158" s="130" t="str">
        <f t="shared" si="18"/>
        <v>___</v>
      </c>
    </row>
    <row r="1159" spans="1:1" x14ac:dyDescent="0.25">
      <c r="A1159" s="130" t="str">
        <f t="shared" si="18"/>
        <v>___</v>
      </c>
    </row>
    <row r="1160" spans="1:1" x14ac:dyDescent="0.25">
      <c r="A1160" s="130" t="str">
        <f t="shared" si="18"/>
        <v>___</v>
      </c>
    </row>
    <row r="1161" spans="1:1" x14ac:dyDescent="0.25">
      <c r="A1161" s="130" t="str">
        <f t="shared" si="18"/>
        <v>___</v>
      </c>
    </row>
    <row r="1162" spans="1:1" x14ac:dyDescent="0.25">
      <c r="A1162" s="130" t="str">
        <f t="shared" si="18"/>
        <v>___</v>
      </c>
    </row>
    <row r="1163" spans="1:1" x14ac:dyDescent="0.25">
      <c r="A1163" s="130" t="str">
        <f t="shared" si="18"/>
        <v>___</v>
      </c>
    </row>
    <row r="1164" spans="1:1" x14ac:dyDescent="0.25">
      <c r="A1164" s="130" t="str">
        <f t="shared" si="18"/>
        <v>___</v>
      </c>
    </row>
    <row r="1165" spans="1:1" x14ac:dyDescent="0.25">
      <c r="A1165" s="130" t="str">
        <f t="shared" si="18"/>
        <v>___</v>
      </c>
    </row>
    <row r="1166" spans="1:1" x14ac:dyDescent="0.25">
      <c r="A1166" s="130" t="str">
        <f t="shared" si="18"/>
        <v>___</v>
      </c>
    </row>
    <row r="1167" spans="1:1" x14ac:dyDescent="0.25">
      <c r="A1167" s="130" t="str">
        <f t="shared" si="18"/>
        <v>___</v>
      </c>
    </row>
    <row r="1168" spans="1:1" x14ac:dyDescent="0.25">
      <c r="A1168" s="130" t="str">
        <f t="shared" si="18"/>
        <v>___</v>
      </c>
    </row>
    <row r="1169" spans="1:1" x14ac:dyDescent="0.25">
      <c r="A1169" s="130" t="str">
        <f t="shared" si="18"/>
        <v>___</v>
      </c>
    </row>
    <row r="1170" spans="1:1" x14ac:dyDescent="0.25">
      <c r="A1170" s="130" t="str">
        <f t="shared" si="18"/>
        <v>___</v>
      </c>
    </row>
    <row r="1171" spans="1:1" x14ac:dyDescent="0.25">
      <c r="A1171" s="130" t="str">
        <f t="shared" si="18"/>
        <v>___</v>
      </c>
    </row>
    <row r="1172" spans="1:1" x14ac:dyDescent="0.25">
      <c r="A1172" s="130" t="str">
        <f t="shared" si="18"/>
        <v>___</v>
      </c>
    </row>
    <row r="1173" spans="1:1" x14ac:dyDescent="0.25">
      <c r="A1173" s="130" t="str">
        <f t="shared" si="18"/>
        <v>___</v>
      </c>
    </row>
    <row r="1174" spans="1:1" x14ac:dyDescent="0.25">
      <c r="A1174" s="130" t="str">
        <f t="shared" si="18"/>
        <v>___</v>
      </c>
    </row>
    <row r="1175" spans="1:1" x14ac:dyDescent="0.25">
      <c r="A1175" s="130" t="str">
        <f t="shared" ref="A1175:A1226" si="19">B1175&amp;"_"&amp;C1175&amp;"_"&amp;D1175&amp;"_"&amp;E1175</f>
        <v>___</v>
      </c>
    </row>
    <row r="1176" spans="1:1" x14ac:dyDescent="0.25">
      <c r="A1176" s="130" t="str">
        <f t="shared" si="19"/>
        <v>___</v>
      </c>
    </row>
    <row r="1177" spans="1:1" x14ac:dyDescent="0.25">
      <c r="A1177" s="130" t="str">
        <f t="shared" si="19"/>
        <v>___</v>
      </c>
    </row>
    <row r="1178" spans="1:1" x14ac:dyDescent="0.25">
      <c r="A1178" s="130" t="str">
        <f t="shared" si="19"/>
        <v>___</v>
      </c>
    </row>
    <row r="1179" spans="1:1" x14ac:dyDescent="0.25">
      <c r="A1179" s="130" t="str">
        <f t="shared" si="19"/>
        <v>___</v>
      </c>
    </row>
    <row r="1180" spans="1:1" x14ac:dyDescent="0.25">
      <c r="A1180" s="130" t="str">
        <f t="shared" si="19"/>
        <v>___</v>
      </c>
    </row>
    <row r="1181" spans="1:1" x14ac:dyDescent="0.25">
      <c r="A1181" s="130" t="str">
        <f t="shared" si="19"/>
        <v>___</v>
      </c>
    </row>
    <row r="1182" spans="1:1" x14ac:dyDescent="0.25">
      <c r="A1182" s="130" t="str">
        <f t="shared" si="19"/>
        <v>___</v>
      </c>
    </row>
    <row r="1183" spans="1:1" x14ac:dyDescent="0.25">
      <c r="A1183" s="130" t="str">
        <f t="shared" si="19"/>
        <v>___</v>
      </c>
    </row>
    <row r="1184" spans="1:1" x14ac:dyDescent="0.25">
      <c r="A1184" s="130" t="str">
        <f t="shared" si="19"/>
        <v>___</v>
      </c>
    </row>
    <row r="1185" spans="1:1" x14ac:dyDescent="0.25">
      <c r="A1185" s="130" t="str">
        <f t="shared" si="19"/>
        <v>___</v>
      </c>
    </row>
    <row r="1186" spans="1:1" x14ac:dyDescent="0.25">
      <c r="A1186" s="130" t="str">
        <f t="shared" si="19"/>
        <v>___</v>
      </c>
    </row>
    <row r="1187" spans="1:1" x14ac:dyDescent="0.25">
      <c r="A1187" s="130" t="str">
        <f t="shared" si="19"/>
        <v>___</v>
      </c>
    </row>
    <row r="1188" spans="1:1" x14ac:dyDescent="0.25">
      <c r="A1188" s="130" t="str">
        <f t="shared" si="19"/>
        <v>___</v>
      </c>
    </row>
    <row r="1189" spans="1:1" x14ac:dyDescent="0.25">
      <c r="A1189" s="130" t="str">
        <f t="shared" si="19"/>
        <v>___</v>
      </c>
    </row>
    <row r="1190" spans="1:1" x14ac:dyDescent="0.25">
      <c r="A1190" s="130" t="str">
        <f t="shared" si="19"/>
        <v>___</v>
      </c>
    </row>
    <row r="1191" spans="1:1" x14ac:dyDescent="0.25">
      <c r="A1191" s="130" t="str">
        <f t="shared" si="19"/>
        <v>___</v>
      </c>
    </row>
    <row r="1192" spans="1:1" x14ac:dyDescent="0.25">
      <c r="A1192" s="130" t="str">
        <f t="shared" si="19"/>
        <v>___</v>
      </c>
    </row>
    <row r="1193" spans="1:1" x14ac:dyDescent="0.25">
      <c r="A1193" s="130" t="str">
        <f t="shared" si="19"/>
        <v>___</v>
      </c>
    </row>
    <row r="1194" spans="1:1" x14ac:dyDescent="0.25">
      <c r="A1194" s="130" t="str">
        <f t="shared" si="19"/>
        <v>___</v>
      </c>
    </row>
    <row r="1195" spans="1:1" x14ac:dyDescent="0.25">
      <c r="A1195" s="130" t="str">
        <f t="shared" si="19"/>
        <v>___</v>
      </c>
    </row>
    <row r="1196" spans="1:1" x14ac:dyDescent="0.25">
      <c r="A1196" s="130" t="str">
        <f t="shared" si="19"/>
        <v>___</v>
      </c>
    </row>
    <row r="1197" spans="1:1" x14ac:dyDescent="0.25">
      <c r="A1197" s="130" t="str">
        <f t="shared" si="19"/>
        <v>___</v>
      </c>
    </row>
    <row r="1198" spans="1:1" x14ac:dyDescent="0.25">
      <c r="A1198" s="130" t="str">
        <f t="shared" si="19"/>
        <v>___</v>
      </c>
    </row>
    <row r="1199" spans="1:1" x14ac:dyDescent="0.25">
      <c r="A1199" s="130" t="str">
        <f t="shared" si="19"/>
        <v>___</v>
      </c>
    </row>
    <row r="1200" spans="1:1" x14ac:dyDescent="0.25">
      <c r="A1200" s="130" t="str">
        <f t="shared" si="19"/>
        <v>___</v>
      </c>
    </row>
    <row r="1201" spans="1:1" x14ac:dyDescent="0.25">
      <c r="A1201" s="130" t="str">
        <f t="shared" si="19"/>
        <v>___</v>
      </c>
    </row>
    <row r="1202" spans="1:1" x14ac:dyDescent="0.25">
      <c r="A1202" s="130" t="str">
        <f t="shared" si="19"/>
        <v>___</v>
      </c>
    </row>
    <row r="1203" spans="1:1" x14ac:dyDescent="0.25">
      <c r="A1203" s="130" t="str">
        <f t="shared" si="19"/>
        <v>___</v>
      </c>
    </row>
    <row r="1204" spans="1:1" x14ac:dyDescent="0.25">
      <c r="A1204" s="130" t="str">
        <f t="shared" si="19"/>
        <v>___</v>
      </c>
    </row>
    <row r="1205" spans="1:1" x14ac:dyDescent="0.25">
      <c r="A1205" s="130" t="str">
        <f t="shared" si="19"/>
        <v>___</v>
      </c>
    </row>
    <row r="1206" spans="1:1" x14ac:dyDescent="0.25">
      <c r="A1206" s="130" t="str">
        <f t="shared" si="19"/>
        <v>___</v>
      </c>
    </row>
    <row r="1207" spans="1:1" x14ac:dyDescent="0.25">
      <c r="A1207" s="130" t="str">
        <f t="shared" si="19"/>
        <v>___</v>
      </c>
    </row>
    <row r="1208" spans="1:1" x14ac:dyDescent="0.25">
      <c r="A1208" s="130" t="str">
        <f t="shared" si="19"/>
        <v>___</v>
      </c>
    </row>
    <row r="1209" spans="1:1" x14ac:dyDescent="0.25">
      <c r="A1209" s="130" t="str">
        <f t="shared" si="19"/>
        <v>___</v>
      </c>
    </row>
    <row r="1210" spans="1:1" x14ac:dyDescent="0.25">
      <c r="A1210" s="130" t="str">
        <f t="shared" si="19"/>
        <v>___</v>
      </c>
    </row>
    <row r="1211" spans="1:1" x14ac:dyDescent="0.25">
      <c r="A1211" s="130" t="str">
        <f t="shared" si="19"/>
        <v>___</v>
      </c>
    </row>
    <row r="1212" spans="1:1" x14ac:dyDescent="0.25">
      <c r="A1212" s="130" t="str">
        <f t="shared" si="19"/>
        <v>___</v>
      </c>
    </row>
    <row r="1213" spans="1:1" x14ac:dyDescent="0.25">
      <c r="A1213" s="130" t="str">
        <f t="shared" si="19"/>
        <v>___</v>
      </c>
    </row>
    <row r="1214" spans="1:1" x14ac:dyDescent="0.25">
      <c r="A1214" s="130" t="str">
        <f t="shared" si="19"/>
        <v>___</v>
      </c>
    </row>
    <row r="1215" spans="1:1" x14ac:dyDescent="0.25">
      <c r="A1215" s="130" t="str">
        <f t="shared" si="19"/>
        <v>___</v>
      </c>
    </row>
    <row r="1216" spans="1:1" x14ac:dyDescent="0.25">
      <c r="A1216" s="130" t="str">
        <f t="shared" si="19"/>
        <v>___</v>
      </c>
    </row>
    <row r="1217" spans="1:1" x14ac:dyDescent="0.25">
      <c r="A1217" s="130" t="str">
        <f t="shared" si="19"/>
        <v>___</v>
      </c>
    </row>
    <row r="1218" spans="1:1" x14ac:dyDescent="0.25">
      <c r="A1218" s="130" t="str">
        <f t="shared" si="19"/>
        <v>___</v>
      </c>
    </row>
    <row r="1219" spans="1:1" x14ac:dyDescent="0.25">
      <c r="A1219" s="130" t="str">
        <f t="shared" si="19"/>
        <v>___</v>
      </c>
    </row>
    <row r="1220" spans="1:1" x14ac:dyDescent="0.25">
      <c r="A1220" s="130" t="str">
        <f t="shared" si="19"/>
        <v>___</v>
      </c>
    </row>
    <row r="1221" spans="1:1" x14ac:dyDescent="0.25">
      <c r="A1221" s="130" t="str">
        <f t="shared" si="19"/>
        <v>___</v>
      </c>
    </row>
    <row r="1222" spans="1:1" x14ac:dyDescent="0.25">
      <c r="A1222" s="130" t="str">
        <f t="shared" si="19"/>
        <v>___</v>
      </c>
    </row>
    <row r="1223" spans="1:1" x14ac:dyDescent="0.25">
      <c r="A1223" s="130" t="str">
        <f t="shared" si="19"/>
        <v>___</v>
      </c>
    </row>
    <row r="1224" spans="1:1" x14ac:dyDescent="0.25">
      <c r="A1224" s="130" t="str">
        <f t="shared" si="19"/>
        <v>___</v>
      </c>
    </row>
    <row r="1225" spans="1:1" x14ac:dyDescent="0.25">
      <c r="A1225" s="130" t="str">
        <f t="shared" si="19"/>
        <v>___</v>
      </c>
    </row>
    <row r="1226" spans="1:1" x14ac:dyDescent="0.25">
      <c r="A1226" s="130" t="str">
        <f t="shared" si="19"/>
        <v>___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A2:J30"/>
  <sheetViews>
    <sheetView zoomScaleNormal="100" workbookViewId="0">
      <selection activeCell="C14" sqref="C14"/>
    </sheetView>
  </sheetViews>
  <sheetFormatPr defaultColWidth="9.140625" defaultRowHeight="15" x14ac:dyDescent="0.25"/>
  <cols>
    <col min="1" max="1" width="55.7109375" style="21" customWidth="1"/>
    <col min="2" max="2" width="14.28515625" style="21" customWidth="1"/>
    <col min="3" max="4" width="12.7109375" style="21" customWidth="1"/>
    <col min="5" max="5" width="13.5703125" style="21" customWidth="1"/>
    <col min="6" max="6" width="13.85546875" style="21" customWidth="1"/>
    <col min="7" max="7" width="12" style="21" bestFit="1" customWidth="1"/>
    <col min="8" max="8" width="12.7109375" style="21" customWidth="1"/>
    <col min="9" max="12" width="13.28515625" style="21" customWidth="1"/>
    <col min="13" max="16384" width="9.140625" style="21"/>
  </cols>
  <sheetData>
    <row r="2" spans="1:6" ht="18.75" x14ac:dyDescent="0.3">
      <c r="A2" s="41" t="s">
        <v>26</v>
      </c>
    </row>
    <row r="3" spans="1:6" x14ac:dyDescent="0.25">
      <c r="A3" s="21" t="s">
        <v>275</v>
      </c>
      <c r="B3" s="281" t="s">
        <v>264</v>
      </c>
      <c r="C3" s="282"/>
      <c r="D3" s="282"/>
      <c r="E3" s="282"/>
      <c r="F3" s="283"/>
    </row>
    <row r="4" spans="1:6" x14ac:dyDescent="0.25">
      <c r="B4" s="278">
        <f>'Main Sheet'!B6</f>
        <v>2014</v>
      </c>
      <c r="C4" s="279"/>
      <c r="D4" s="279"/>
      <c r="E4" s="279"/>
      <c r="F4" s="280"/>
    </row>
    <row r="5" spans="1:6" x14ac:dyDescent="0.25">
      <c r="A5" s="42" t="s">
        <v>27</v>
      </c>
      <c r="B5" s="241">
        <v>2016</v>
      </c>
      <c r="C5" s="241">
        <v>2020</v>
      </c>
      <c r="D5" s="242" t="s">
        <v>267</v>
      </c>
      <c r="E5" s="242" t="str">
        <f>'Main Sheet'!B7</f>
        <v>2035_E_minus</v>
      </c>
      <c r="F5" s="241">
        <v>2050</v>
      </c>
    </row>
    <row r="6" spans="1:6" x14ac:dyDescent="0.25">
      <c r="A6" s="44" t="s">
        <v>28</v>
      </c>
      <c r="B6" s="243">
        <f>HLOOKUP(B$5,$C$17:$J$18,2, FALSE)</f>
        <v>89</v>
      </c>
      <c r="C6" s="243">
        <f t="shared" ref="C6:F6" si="0">HLOOKUP(C$5,$C$17:$J$18,2, FALSE)</f>
        <v>101</v>
      </c>
      <c r="D6" s="243">
        <f t="shared" si="0"/>
        <v>102</v>
      </c>
      <c r="E6" s="243">
        <f t="shared" si="0"/>
        <v>108</v>
      </c>
      <c r="F6" s="243">
        <f t="shared" si="0"/>
        <v>0</v>
      </c>
    </row>
    <row r="7" spans="1:6" x14ac:dyDescent="0.25">
      <c r="A7" s="42" t="s">
        <v>29</v>
      </c>
      <c r="B7" s="244">
        <f>IF($B$4=2014,HLOOKUP(B$5,$C$17:$J$24,3,FALSE),HLOOKUP(B$5,$C$17:$J$30,9,FALSE))</f>
        <v>36182.995559782001</v>
      </c>
      <c r="C7" s="244">
        <f t="shared" ref="C7:F7" si="1">IF($B$4=2014,HLOOKUP(C$5,$C$17:$J$24,3,FALSE),HLOOKUP(C$5,$C$17:$J$30,9,FALSE))</f>
        <v>36272.901770769102</v>
      </c>
      <c r="D7" s="244">
        <f t="shared" si="1"/>
        <v>37203.5531373255</v>
      </c>
      <c r="E7" s="244">
        <f t="shared" si="1"/>
        <v>37323.261307387802</v>
      </c>
      <c r="F7" s="244">
        <f t="shared" si="1"/>
        <v>0</v>
      </c>
    </row>
    <row r="8" spans="1:6" x14ac:dyDescent="0.25">
      <c r="A8" s="42" t="s">
        <v>30</v>
      </c>
      <c r="B8" s="244">
        <f>IF($B$4=2014,HLOOKUP(B$5,$C$17:$J$24,4,FALSE),HLOOKUP(B$5,$C$17:$J$30,10,FALSE))</f>
        <v>76918574.477191597</v>
      </c>
      <c r="C8" s="244">
        <f t="shared" ref="C8:F8" si="2">IF($B$4=2014,HLOOKUP(C$5,$C$17:$J$24,4,FALSE),HLOOKUP(C$5,$C$17:$J$30,10,FALSE))</f>
        <v>77604533.0420921</v>
      </c>
      <c r="D8" s="244">
        <f t="shared" si="2"/>
        <v>80204220.608563095</v>
      </c>
      <c r="E8" s="244">
        <f t="shared" si="2"/>
        <v>81717205.573383406</v>
      </c>
      <c r="F8" s="244">
        <f t="shared" si="2"/>
        <v>0</v>
      </c>
    </row>
    <row r="9" spans="1:6" x14ac:dyDescent="0.25">
      <c r="A9" s="43" t="s">
        <v>31</v>
      </c>
      <c r="B9" s="241">
        <f>IF($B$4=2014,HLOOKUP(B$5,$C$17:$J$24,5,FALSE),HLOOKUP(B$5,$C$17:$J$30,11,FALSE))</f>
        <v>4.7040647601329663E-4</v>
      </c>
      <c r="C9" s="241">
        <f t="shared" ref="C9:F9" si="3">IF($B$4=2014,HLOOKUP(C$5,$C$17:$J$24,5,FALSE),HLOOKUP(C$5,$C$17:$J$30,11,FALSE))</f>
        <v>4.6740699736051451E-4</v>
      </c>
      <c r="D9" s="241">
        <f t="shared" si="3"/>
        <v>4.6386029132927474E-4</v>
      </c>
      <c r="E9" s="241">
        <f t="shared" si="3"/>
        <v>4.5673687744829811E-4</v>
      </c>
      <c r="F9" s="241">
        <f t="shared" si="3"/>
        <v>0</v>
      </c>
    </row>
    <row r="10" spans="1:6" x14ac:dyDescent="0.25">
      <c r="A10" s="42" t="s">
        <v>32</v>
      </c>
      <c r="B10" s="244">
        <f>IF($B$4=2014,HLOOKUP(B$5,$C$17:$J$24,6,FALSE),HLOOKUP(B$5,$C$17:$J$30,12,FALSE))</f>
        <v>1305.9315413966699</v>
      </c>
      <c r="C10" s="244">
        <f t="shared" ref="C10:F10" si="4">IF($B$4=2014,HLOOKUP(C$5,$C$17:$J$24,6,FALSE),HLOOKUP(C$5,$C$17:$J$30,12,FALSE))</f>
        <v>1317.53080188225</v>
      </c>
      <c r="D10" s="244">
        <f t="shared" si="4"/>
        <v>1421.9344986287099</v>
      </c>
      <c r="E10" s="244">
        <f t="shared" si="4"/>
        <v>1574.35897607471</v>
      </c>
      <c r="F10" s="244">
        <f t="shared" si="4"/>
        <v>0</v>
      </c>
    </row>
    <row r="11" spans="1:6" x14ac:dyDescent="0.25">
      <c r="A11" s="42" t="s">
        <v>33</v>
      </c>
      <c r="B11" s="244">
        <f>IF($B$4=2014,HLOOKUP(B$5,$C$17:$J$24,7,FALSE),HLOOKUP(B$5,$C$17:$J$30,13,FALSE))</f>
        <v>13712199.844203601</v>
      </c>
      <c r="C11" s="244">
        <f t="shared" ref="C11:F11" si="5">IF($B$4=2014,HLOOKUP(C$5,$C$17:$J$24,7,FALSE),HLOOKUP(C$5,$C$17:$J$30,13,FALSE))</f>
        <v>13966884.2808196</v>
      </c>
      <c r="D11" s="244">
        <f t="shared" si="5"/>
        <v>15213039.442115201</v>
      </c>
      <c r="E11" s="244">
        <f t="shared" si="5"/>
        <v>16934444.4132552</v>
      </c>
      <c r="F11" s="244">
        <f t="shared" si="5"/>
        <v>0</v>
      </c>
    </row>
    <row r="12" spans="1:6" x14ac:dyDescent="0.25">
      <c r="A12" s="43" t="s">
        <v>34</v>
      </c>
      <c r="B12" s="241">
        <f>IF($B$4=2014,HLOOKUP(B$5,$C$17:$J$24,8,FALSE),HLOOKUP(B$5,$C$17:$J$30,14,FALSE))</f>
        <v>9.5238660188336682E-5</v>
      </c>
      <c r="C12" s="241">
        <f t="shared" ref="C12:F12" si="6">IF($B$4=2014,HLOOKUP(C$5,$C$17:$J$24,8,FALSE),HLOOKUP(C$5,$C$17:$J$30,14,FALSE))</f>
        <v>9.4332477837708194E-5</v>
      </c>
      <c r="D12" s="241">
        <f t="shared" si="6"/>
        <v>9.3468139883492343E-5</v>
      </c>
      <c r="E12" s="241">
        <f t="shared" si="6"/>
        <v>9.296785519827284E-5</v>
      </c>
      <c r="F12" s="241">
        <f t="shared" si="6"/>
        <v>0</v>
      </c>
    </row>
    <row r="16" spans="1:6" x14ac:dyDescent="0.25">
      <c r="A16" s="22" t="s">
        <v>268</v>
      </c>
      <c r="B16" s="203"/>
      <c r="C16" s="22"/>
      <c r="D16" s="22"/>
    </row>
    <row r="17" spans="1:10" x14ac:dyDescent="0.25">
      <c r="A17" s="42" t="s">
        <v>27</v>
      </c>
      <c r="B17" s="46" t="s">
        <v>308</v>
      </c>
      <c r="C17" s="236">
        <v>2016</v>
      </c>
      <c r="D17" s="236">
        <v>2020</v>
      </c>
      <c r="E17" s="236" t="s">
        <v>267</v>
      </c>
      <c r="F17" s="236" t="s">
        <v>266</v>
      </c>
      <c r="G17" s="236" t="s">
        <v>295</v>
      </c>
      <c r="H17" s="236" t="s">
        <v>296</v>
      </c>
      <c r="I17" s="236" t="s">
        <v>297</v>
      </c>
      <c r="J17" s="236">
        <v>2050</v>
      </c>
    </row>
    <row r="18" spans="1:10" x14ac:dyDescent="0.25">
      <c r="A18" s="44" t="s">
        <v>28</v>
      </c>
      <c r="B18" s="238"/>
      <c r="C18" s="237">
        <v>89</v>
      </c>
      <c r="D18" s="237">
        <v>101</v>
      </c>
      <c r="E18" s="237">
        <v>102</v>
      </c>
      <c r="F18" s="237">
        <v>109</v>
      </c>
      <c r="G18" s="237">
        <v>104</v>
      </c>
      <c r="H18" s="237">
        <v>108</v>
      </c>
      <c r="I18" s="237">
        <v>103</v>
      </c>
      <c r="J18" s="237"/>
    </row>
    <row r="19" spans="1:10" x14ac:dyDescent="0.25">
      <c r="A19" s="42" t="s">
        <v>269</v>
      </c>
      <c r="B19" s="239">
        <v>2014</v>
      </c>
      <c r="C19" s="45">
        <v>36182.995559782001</v>
      </c>
      <c r="D19" s="45">
        <v>36272.901770769102</v>
      </c>
      <c r="E19" s="45">
        <v>37203.5531373255</v>
      </c>
      <c r="F19" s="45">
        <v>39978.766415218801</v>
      </c>
      <c r="G19" s="45">
        <v>40194.597889476201</v>
      </c>
      <c r="H19" s="45">
        <v>37323.261307387802</v>
      </c>
      <c r="I19" s="45">
        <v>39938.4555809882</v>
      </c>
      <c r="J19" s="45"/>
    </row>
    <row r="20" spans="1:10" x14ac:dyDescent="0.25">
      <c r="A20" s="42" t="s">
        <v>270</v>
      </c>
      <c r="B20" s="239">
        <v>2014</v>
      </c>
      <c r="C20" s="45">
        <v>76918574.477191597</v>
      </c>
      <c r="D20" s="45">
        <v>77604533.0420921</v>
      </c>
      <c r="E20" s="45">
        <v>80204220.608563095</v>
      </c>
      <c r="F20" s="45">
        <v>86675927.170268297</v>
      </c>
      <c r="G20" s="45">
        <v>86912523.131122604</v>
      </c>
      <c r="H20" s="45">
        <v>81717205.573383406</v>
      </c>
      <c r="I20" s="45">
        <v>86375999.198431298</v>
      </c>
      <c r="J20" s="45"/>
    </row>
    <row r="21" spans="1:10" ht="30" x14ac:dyDescent="0.25">
      <c r="A21" s="204" t="s">
        <v>271</v>
      </c>
      <c r="B21" s="240">
        <v>2014</v>
      </c>
      <c r="C21" s="236">
        <v>4.7040647601329663E-4</v>
      </c>
      <c r="D21" s="236">
        <v>4.6740699736051451E-4</v>
      </c>
      <c r="E21" s="236">
        <v>4.6386029132927474E-4</v>
      </c>
      <c r="F21" s="236">
        <v>4.6124417379099438E-4</v>
      </c>
      <c r="G21" s="236">
        <v>4.6247187909659098E-4</v>
      </c>
      <c r="H21" s="236">
        <v>4.5673687744829811E-4</v>
      </c>
      <c r="I21" s="236">
        <v>4.6237908622321944E-4</v>
      </c>
      <c r="J21" s="236"/>
    </row>
    <row r="22" spans="1:10" x14ac:dyDescent="0.25">
      <c r="A22" s="42" t="s">
        <v>272</v>
      </c>
      <c r="B22" s="239">
        <v>2014</v>
      </c>
      <c r="C22" s="45">
        <v>1305.9315413966699</v>
      </c>
      <c r="D22" s="45">
        <v>1317.53080188225</v>
      </c>
      <c r="E22" s="45">
        <v>1421.9344986287099</v>
      </c>
      <c r="F22" s="45">
        <v>1669.89342076304</v>
      </c>
      <c r="G22" s="45">
        <v>1674.45166491793</v>
      </c>
      <c r="H22" s="45">
        <v>1574.35897607471</v>
      </c>
      <c r="I22" s="45">
        <v>1664.11502573183</v>
      </c>
      <c r="J22" s="45"/>
    </row>
    <row r="23" spans="1:10" x14ac:dyDescent="0.25">
      <c r="A23" s="42" t="s">
        <v>273</v>
      </c>
      <c r="B23" s="239">
        <v>2014</v>
      </c>
      <c r="C23" s="45">
        <v>13712199.844203601</v>
      </c>
      <c r="D23" s="45">
        <v>13966884.2808196</v>
      </c>
      <c r="E23" s="45">
        <v>15213039.442115201</v>
      </c>
      <c r="F23" s="45">
        <v>17962051.691967402</v>
      </c>
      <c r="G23" s="45">
        <v>18011082.016969301</v>
      </c>
      <c r="H23" s="45">
        <v>16934444.4132552</v>
      </c>
      <c r="I23" s="45">
        <v>17899896.928702999</v>
      </c>
      <c r="J23" s="45"/>
    </row>
    <row r="24" spans="1:10" ht="30" x14ac:dyDescent="0.25">
      <c r="A24" s="204" t="s">
        <v>274</v>
      </c>
      <c r="B24" s="240">
        <v>2014</v>
      </c>
      <c r="C24" s="236">
        <v>9.5238660188336682E-5</v>
      </c>
      <c r="D24" s="236">
        <v>9.4332477837708194E-5</v>
      </c>
      <c r="E24" s="236">
        <v>9.3468139883492343E-5</v>
      </c>
      <c r="F24" s="236">
        <v>9.2967855198290825E-5</v>
      </c>
      <c r="G24" s="236">
        <v>9.2967855198279061E-5</v>
      </c>
      <c r="H24" s="236">
        <v>9.296785519827284E-5</v>
      </c>
      <c r="I24" s="236">
        <v>9.2967855198281826E-5</v>
      </c>
      <c r="J24" s="236"/>
    </row>
    <row r="25" spans="1:10" x14ac:dyDescent="0.25">
      <c r="A25" s="42" t="s">
        <v>269</v>
      </c>
      <c r="B25" s="239">
        <v>2017</v>
      </c>
      <c r="C25" s="45"/>
      <c r="D25" s="45"/>
      <c r="E25" s="45"/>
      <c r="F25" s="45"/>
      <c r="G25" s="45"/>
      <c r="H25" s="45"/>
      <c r="I25" s="45"/>
      <c r="J25" s="45"/>
    </row>
    <row r="26" spans="1:10" x14ac:dyDescent="0.25">
      <c r="A26" s="42" t="s">
        <v>270</v>
      </c>
      <c r="B26" s="239">
        <v>2017</v>
      </c>
      <c r="C26" s="45"/>
      <c r="D26" s="45"/>
      <c r="E26" s="45"/>
      <c r="F26" s="45"/>
      <c r="G26" s="45"/>
      <c r="H26" s="45"/>
      <c r="I26" s="45"/>
      <c r="J26" s="45"/>
    </row>
    <row r="27" spans="1:10" ht="30" x14ac:dyDescent="0.25">
      <c r="A27" s="204" t="s">
        <v>271</v>
      </c>
      <c r="B27" s="240">
        <v>2017</v>
      </c>
      <c r="C27" s="236"/>
      <c r="D27" s="236"/>
      <c r="E27" s="236"/>
      <c r="F27" s="236"/>
      <c r="G27" s="236"/>
      <c r="H27" s="236"/>
      <c r="I27" s="236"/>
      <c r="J27" s="236"/>
    </row>
    <row r="28" spans="1:10" x14ac:dyDescent="0.25">
      <c r="A28" s="42" t="s">
        <v>272</v>
      </c>
      <c r="B28" s="239">
        <v>2017</v>
      </c>
      <c r="C28" s="45"/>
      <c r="D28" s="45"/>
      <c r="E28" s="45"/>
      <c r="F28" s="45"/>
      <c r="G28" s="45"/>
      <c r="H28" s="45"/>
      <c r="I28" s="45"/>
      <c r="J28" s="45"/>
    </row>
    <row r="29" spans="1:10" x14ac:dyDescent="0.25">
      <c r="A29" s="42" t="s">
        <v>273</v>
      </c>
      <c r="B29" s="239">
        <v>2017</v>
      </c>
      <c r="C29" s="45"/>
      <c r="D29" s="45"/>
      <c r="E29" s="45"/>
      <c r="F29" s="45"/>
      <c r="G29" s="45"/>
      <c r="H29" s="45"/>
      <c r="I29" s="45"/>
      <c r="J29" s="45"/>
    </row>
    <row r="30" spans="1:10" ht="30" x14ac:dyDescent="0.25">
      <c r="A30" s="204" t="s">
        <v>274</v>
      </c>
      <c r="B30" s="240">
        <v>2017</v>
      </c>
      <c r="C30" s="236"/>
      <c r="D30" s="236"/>
      <c r="E30" s="236"/>
      <c r="F30" s="236"/>
      <c r="G30" s="236"/>
      <c r="H30" s="236"/>
      <c r="I30" s="236"/>
      <c r="J30" s="236"/>
    </row>
  </sheetData>
  <mergeCells count="2">
    <mergeCell ref="B4:F4"/>
    <mergeCell ref="B3:F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 Notes</vt:lpstr>
      <vt:lpstr>References</vt:lpstr>
      <vt:lpstr>Main Sheet</vt:lpstr>
      <vt:lpstr>Summary of Demand for Pooling</vt:lpstr>
      <vt:lpstr>Pooling Demand- Subsidy &amp; ML</vt:lpstr>
      <vt:lpstr>Model Trip Data</vt:lpstr>
      <vt:lpstr>Model Skims Data</vt:lpstr>
      <vt:lpstr>Emission Factors</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Eliot</dc:creator>
  <cp:lastModifiedBy>Ayala, Krystal</cp:lastModifiedBy>
  <dcterms:created xsi:type="dcterms:W3CDTF">2017-02-10T00:03:04Z</dcterms:created>
  <dcterms:modified xsi:type="dcterms:W3CDTF">2018-10-31T16:51:13Z</dcterms:modified>
</cp:coreProperties>
</file>